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pivotTables/pivotTable1.xml" ContentType="application/vnd.openxmlformats-officedocument.spreadsheetml.pivotTable+xml"/>
  <Override PartName="/xl/comments5.xml" ContentType="application/vnd.openxmlformats-officedocument.spreadsheetml.comments+xml"/>
  <Override PartName="/xl/threadedComments/threadedComment2.xml" ContentType="application/vnd.ms-excel.threadedcomments+xml"/>
  <Override PartName="/xl/pivotTables/pivotTable2.xml" ContentType="application/vnd.openxmlformats-officedocument.spreadsheetml.pivot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C\"/>
    </mc:Choice>
  </mc:AlternateContent>
  <xr:revisionPtr revIDLastSave="0" documentId="13_ncr:1_{B60E7F4A-8BFE-401B-A953-9A582BBAF9B9}" xr6:coauthVersionLast="47" xr6:coauthVersionMax="47" xr10:uidLastSave="{00000000-0000-0000-0000-000000000000}"/>
  <bookViews>
    <workbookView xWindow="-108" yWindow="-108" windowWidth="23256" windowHeight="12456" tabRatio="601" xr2:uid="{A63C8A9C-22BC-4415-8D6D-AAB222407383}"/>
  </bookViews>
  <sheets>
    <sheet name="Procedures &amp; Inputs" sheetId="40" r:id="rId1"/>
    <sheet name="Test Year 3" sheetId="56" r:id="rId2"/>
    <sheet name="Test Year 2" sheetId="55" r:id="rId3"/>
    <sheet name="Test Year 1" sheetId="54" r:id="rId4"/>
    <sheet name="C-22 2021 - per import" sheetId="31" state="hidden" r:id="rId5"/>
    <sheet name="Historical Year" sheetId="58" r:id="rId6"/>
    <sheet name="Support Projected --&gt;" sheetId="41" r:id="rId7"/>
    <sheet name="REG FL  Income Taxes Import" sheetId="42" r:id="rId8"/>
    <sheet name="REG FL  FERC IS - 3 Adjusted" sheetId="44" r:id="rId9"/>
    <sheet name="REG FL  FERC IS - 2  Adj s" sheetId="50" r:id="rId10"/>
    <sheet name="Support Historical --&gt;" sheetId="43" r:id="rId11"/>
    <sheet name="WKTB_REG" sheetId="45" r:id="rId12"/>
    <sheet name="Q4 2023 ETR" sheetId="77" r:id="rId13"/>
    <sheet name="12.2023 FERC IS" sheetId="78" r:id="rId14"/>
    <sheet name="12.2023 WKTB_REG" sheetId="79" r:id="rId15"/>
    <sheet name="Pivot Temp Grouping (2023)" sheetId="80" r:id="rId16"/>
    <sheet name="2023 BASE UNU" sheetId="81" r:id="rId17"/>
    <sheet name="2023 SEC UNU" sheetId="82" r:id="rId18"/>
    <sheet name="12.2023 SEC DBR" sheetId="83" r:id="rId19"/>
    <sheet name="2023 RTP UTIL" sheetId="84" r:id="rId20"/>
    <sheet name="2023 State Prov by Unit" sheetId="85" r:id="rId21"/>
    <sheet name="GL Accts " sheetId="86" r:id="rId22"/>
  </sheets>
  <externalReferences>
    <externalReference r:id="rId23"/>
  </externalReferences>
  <definedNames>
    <definedName name="\" hidden="1">{"kricash",#N/A,FALSE,"INC";"kriinc",#N/A,FALSE,"INC";"krimiami",#N/A,FALSE,"INC";"kriother",#N/A,FALSE,"INC";"kripapers",#N/A,FALSE,"INC"}</definedName>
    <definedName name="\0" localSheetId="21">#REF!</definedName>
    <definedName name="\0">#REF!</definedName>
    <definedName name="\A" localSheetId="21">#REF!</definedName>
    <definedName name="\A">#REF!</definedName>
    <definedName name="\B" localSheetId="21">#REF!</definedName>
    <definedName name="\B">#REF!</definedName>
    <definedName name="\C" localSheetId="21">#REF!</definedName>
    <definedName name="\C">#REF!</definedName>
    <definedName name="\D" localSheetId="21">#REF!</definedName>
    <definedName name="\D">#REF!</definedName>
    <definedName name="\E" localSheetId="21">#REF!</definedName>
    <definedName name="\E">#REF!</definedName>
    <definedName name="\F" localSheetId="21">#REF!</definedName>
    <definedName name="\F">#REF!</definedName>
    <definedName name="\G" localSheetId="21">#REF!</definedName>
    <definedName name="\G">#REF!</definedName>
    <definedName name="\H" localSheetId="21">#REF!</definedName>
    <definedName name="\H">#REF!</definedName>
    <definedName name="\I" localSheetId="21">#REF!</definedName>
    <definedName name="\I">#REF!</definedName>
    <definedName name="\J" localSheetId="21">#REF!</definedName>
    <definedName name="\J">#REF!</definedName>
    <definedName name="\L" localSheetId="21">#REF!</definedName>
    <definedName name="\L">#REF!</definedName>
    <definedName name="\M" localSheetId="21">#REF!</definedName>
    <definedName name="\M">#REF!</definedName>
    <definedName name="\N" localSheetId="21">#REF!</definedName>
    <definedName name="\N">#REF!</definedName>
    <definedName name="\O">#REF!</definedName>
    <definedName name="\P" localSheetId="21">#REF!</definedName>
    <definedName name="\P">#REF!</definedName>
    <definedName name="\P2">#REF!</definedName>
    <definedName name="\Q" localSheetId="21">#REF!</definedName>
    <definedName name="\Q">#REF!</definedName>
    <definedName name="\R" localSheetId="21">#REF!</definedName>
    <definedName name="\R">#REF!</definedName>
    <definedName name="\S" localSheetId="21">#REF!</definedName>
    <definedName name="\S">#REF!</definedName>
    <definedName name="\T" localSheetId="21">#REF!</definedName>
    <definedName name="\T">#REF!</definedName>
    <definedName name="\u">#REF!</definedName>
    <definedName name="\V" localSheetId="21">#REF!</definedName>
    <definedName name="\V">#REF!</definedName>
    <definedName name="\w" localSheetId="21">#REF!</definedName>
    <definedName name="\w">#REF!</definedName>
    <definedName name="\X" localSheetId="21">#REF!</definedName>
    <definedName name="\X">#REF!</definedName>
    <definedName name="\Y" localSheetId="21">#REF!</definedName>
    <definedName name="\Y">#REF!</definedName>
    <definedName name="\YTD">#REF!</definedName>
    <definedName name="\Z" localSheetId="21">#REF!</definedName>
    <definedName name="\Z">#REF!</definedName>
    <definedName name="_">#REF!</definedName>
    <definedName name="__">#REF!</definedName>
    <definedName name="_____________FPC1">#REF!</definedName>
    <definedName name="_____________FPC2">#REF!</definedName>
    <definedName name="_____________FPC3">#REF!</definedName>
    <definedName name="____________fsd44" localSheetId="21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_DAT1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_FPC1">#REF!</definedName>
    <definedName name="___________FPC2">#REF!</definedName>
    <definedName name="___________FPC3">#REF!</definedName>
    <definedName name="___________FTC2">#REF!</definedName>
    <definedName name="___________idc1">#REF!</definedName>
    <definedName name="___________idc2">#REF!</definedName>
    <definedName name="___________idf1">#REF!</definedName>
    <definedName name="___________idf10">#REF!</definedName>
    <definedName name="___________idf2">#REF!</definedName>
    <definedName name="___________idf3">#REF!</definedName>
    <definedName name="___________idf4">#REF!</definedName>
    <definedName name="___________idf5">#REF!</definedName>
    <definedName name="___________idf6">#REF!</definedName>
    <definedName name="___________idf7">#REF!</definedName>
    <definedName name="___________idf8">#REF!</definedName>
    <definedName name="___________idf9">#REF!</definedName>
    <definedName name="__________00021D">#REF!</definedName>
    <definedName name="__________00021G">#REF!</definedName>
    <definedName name="__________00021L">#REF!</definedName>
    <definedName name="__________00021T">#REF!</definedName>
    <definedName name="__________10100">#REF!</definedName>
    <definedName name="__________101001">#REF!</definedName>
    <definedName name="__________101002">#REF!</definedName>
    <definedName name="__________101003">#REF!</definedName>
    <definedName name="__________101004">#REF!</definedName>
    <definedName name="__________10100R1">#REF!</definedName>
    <definedName name="__________102011">#REF!</definedName>
    <definedName name="__________102012">#REF!</definedName>
    <definedName name="__________102013">#REF!</definedName>
    <definedName name="__________102014">#REF!</definedName>
    <definedName name="__________102071">#REF!</definedName>
    <definedName name="__________102072">#REF!</definedName>
    <definedName name="__________102073">#REF!</definedName>
    <definedName name="__________102074">#REF!</definedName>
    <definedName name="__________10207R3">#REF!</definedName>
    <definedName name="__________102081">#REF!</definedName>
    <definedName name="__________102082">#REF!</definedName>
    <definedName name="__________102083">#REF!</definedName>
    <definedName name="__________102084">#REF!</definedName>
    <definedName name="__________102111">#REF!</definedName>
    <definedName name="__________102112">#REF!</definedName>
    <definedName name="__________102114">#REF!</definedName>
    <definedName name="__________102121">#REF!</definedName>
    <definedName name="__________102122">#REF!</definedName>
    <definedName name="__________102123">#REF!</definedName>
    <definedName name="__________102124">#REF!</definedName>
    <definedName name="__________102131">#REF!</definedName>
    <definedName name="__________102132">#REF!</definedName>
    <definedName name="__________102133">#REF!</definedName>
    <definedName name="__________102134">#REF!</definedName>
    <definedName name="__________102141">#REF!</definedName>
    <definedName name="__________102142">#REF!</definedName>
    <definedName name="__________102143">#REF!</definedName>
    <definedName name="__________102144">#REF!</definedName>
    <definedName name="__________102151">#REF!</definedName>
    <definedName name="__________102152">#REF!</definedName>
    <definedName name="__________102153">#REF!</definedName>
    <definedName name="__________102154">#REF!</definedName>
    <definedName name="__________10215R1">#REF!</definedName>
    <definedName name="__________10215R2">#REF!</definedName>
    <definedName name="__________10215R3">#REF!</definedName>
    <definedName name="__________102161">#REF!</definedName>
    <definedName name="__________102162">#REF!</definedName>
    <definedName name="__________102163">#REF!</definedName>
    <definedName name="__________102164">#REF!</definedName>
    <definedName name="__________102171">#REF!</definedName>
    <definedName name="__________102172">#REF!</definedName>
    <definedName name="__________102173">#REF!</definedName>
    <definedName name="__________102174">#REF!</definedName>
    <definedName name="__________10217R1">#REF!</definedName>
    <definedName name="__________10217R2">#REF!</definedName>
    <definedName name="__________10217R3">#REF!</definedName>
    <definedName name="__________102181">#REF!</definedName>
    <definedName name="__________102182">#REF!</definedName>
    <definedName name="__________102183">#REF!</definedName>
    <definedName name="__________102184">#REF!</definedName>
    <definedName name="__________103101">#REF!</definedName>
    <definedName name="__________103102">#REF!</definedName>
    <definedName name="__________103103">#REF!</definedName>
    <definedName name="__________103104">#REF!</definedName>
    <definedName name="__________10310R1">#REF!</definedName>
    <definedName name="__________10310R2">#REF!</definedName>
    <definedName name="__________19190">#REF!</definedName>
    <definedName name="__________19190D">#REF!</definedName>
    <definedName name="__________19190G">#REF!</definedName>
    <definedName name="__________19190L">#REF!</definedName>
    <definedName name="__________19190T">#REF!</definedName>
    <definedName name="__________2003_AFFILIATE_BILLINGS_SUMMARY_QRY">#REF!</definedName>
    <definedName name="__________201001">#REF!</definedName>
    <definedName name="__________201002">#REF!</definedName>
    <definedName name="__________201003">#REF!</definedName>
    <definedName name="__________201004">#REF!</definedName>
    <definedName name="__________20100R1">#REF!</definedName>
    <definedName name="__________202101">#REF!</definedName>
    <definedName name="__________202102">#REF!</definedName>
    <definedName name="__________202103">#REF!</definedName>
    <definedName name="__________202104">#REF!</definedName>
    <definedName name="__________202111">#REF!</definedName>
    <definedName name="__________202112">#REF!</definedName>
    <definedName name="__________202113">#REF!</definedName>
    <definedName name="__________202114">#REF!</definedName>
    <definedName name="__________202131">#REF!</definedName>
    <definedName name="__________202132">#REF!</definedName>
    <definedName name="__________202133">#REF!</definedName>
    <definedName name="__________202134">#REF!</definedName>
    <definedName name="__________202151">#REF!</definedName>
    <definedName name="__________202152">#REF!</definedName>
    <definedName name="__________202153">#REF!</definedName>
    <definedName name="__________202154">#REF!</definedName>
    <definedName name="__________202161">#REF!</definedName>
    <definedName name="__________202162">#REF!</definedName>
    <definedName name="__________202163">#REF!</definedName>
    <definedName name="__________202164">#REF!</definedName>
    <definedName name="__________20216R1">#REF!</definedName>
    <definedName name="__________20216R2">#REF!</definedName>
    <definedName name="__________20216R3">#REF!</definedName>
    <definedName name="__________202171">#REF!</definedName>
    <definedName name="__________202172">#REF!</definedName>
    <definedName name="__________202173">#REF!</definedName>
    <definedName name="__________202174">#REF!</definedName>
    <definedName name="__________202181">#REF!</definedName>
    <definedName name="__________202182">#REF!</definedName>
    <definedName name="__________202183">#REF!</definedName>
    <definedName name="__________202184">#REF!</definedName>
    <definedName name="__________20218R3">#REF!</definedName>
    <definedName name="__________20221R3">#REF!</definedName>
    <definedName name="__________21010">#REF!</definedName>
    <definedName name="__________21010D">#REF!</definedName>
    <definedName name="__________21010G">#REF!</definedName>
    <definedName name="__________21010L">#REF!</definedName>
    <definedName name="__________21010T">#REF!</definedName>
    <definedName name="__________301001">#REF!</definedName>
    <definedName name="__________301002">#REF!</definedName>
    <definedName name="__________301003">#REF!</definedName>
    <definedName name="__________301004">#REF!</definedName>
    <definedName name="__________30100R1">#REF!</definedName>
    <definedName name="__________302111">#REF!</definedName>
    <definedName name="__________302112">#REF!</definedName>
    <definedName name="__________302113">#REF!</definedName>
    <definedName name="__________302114">#REF!</definedName>
    <definedName name="__________401001">#REF!</definedName>
    <definedName name="__________401002">#REF!</definedName>
    <definedName name="__________401003">#REF!</definedName>
    <definedName name="__________401004">#REF!</definedName>
    <definedName name="__________40100R1">#REF!</definedName>
    <definedName name="__________402111">#REF!</definedName>
    <definedName name="__________402112">#REF!</definedName>
    <definedName name="__________402113">#REF!</definedName>
    <definedName name="__________402114">#REF!</definedName>
    <definedName name="__________402121">#REF!</definedName>
    <definedName name="__________402122">#REF!</definedName>
    <definedName name="__________402123">#REF!</definedName>
    <definedName name="__________402124">#REF!</definedName>
    <definedName name="__________40212R1">#REF!</definedName>
    <definedName name="__________40212R2">#REF!</definedName>
    <definedName name="__________40212R3">#REF!</definedName>
    <definedName name="__________402131">#REF!</definedName>
    <definedName name="__________402132">#REF!</definedName>
    <definedName name="__________402133">#REF!</definedName>
    <definedName name="__________402134">#REF!</definedName>
    <definedName name="__________402141">#REF!</definedName>
    <definedName name="__________402142">#REF!</definedName>
    <definedName name="__________402143">#REF!</definedName>
    <definedName name="__________402144">#REF!</definedName>
    <definedName name="__________40214R3">#REF!</definedName>
    <definedName name="__________402151">#REF!</definedName>
    <definedName name="__________402152">#REF!</definedName>
    <definedName name="__________402153">#REF!</definedName>
    <definedName name="__________402154">#REF!</definedName>
    <definedName name="__________501001">#REF!</definedName>
    <definedName name="__________501002">#REF!</definedName>
    <definedName name="__________501003">#REF!</definedName>
    <definedName name="__________501004">#REF!</definedName>
    <definedName name="__________50100R1">#REF!</definedName>
    <definedName name="__________50100R2">#REF!</definedName>
    <definedName name="__________50100R3">#REF!</definedName>
    <definedName name="__________601001">#REF!</definedName>
    <definedName name="__________601002">#REF!</definedName>
    <definedName name="__________601003">#REF!</definedName>
    <definedName name="__________601004">#REF!</definedName>
    <definedName name="__________60100R1">#REF!</definedName>
    <definedName name="__________60100R2">#REF!</definedName>
    <definedName name="__________60100R3">#REF!</definedName>
    <definedName name="__________602111">#REF!</definedName>
    <definedName name="__________602112">#REF!</definedName>
    <definedName name="__________602113">#REF!</definedName>
    <definedName name="__________602114">#REF!</definedName>
    <definedName name="__________602121">#REF!</definedName>
    <definedName name="__________602122">#REF!</definedName>
    <definedName name="__________602123">#REF!</definedName>
    <definedName name="__________602124">#REF!</definedName>
    <definedName name="__________60212R3">#REF!</definedName>
    <definedName name="__________901001">#REF!</definedName>
    <definedName name="__________901002">#REF!</definedName>
    <definedName name="__________901003">#REF!</definedName>
    <definedName name="__________901004">#REF!</definedName>
    <definedName name="__________90100R1">#REF!</definedName>
    <definedName name="__________90100R2">#REF!</definedName>
    <definedName name="__________90100R3">#REF!</definedName>
    <definedName name="__________902101">#REF!</definedName>
    <definedName name="__________902102">#REF!</definedName>
    <definedName name="__________902103">#REF!</definedName>
    <definedName name="__________902104">#REF!</definedName>
    <definedName name="__________990011">#REF!</definedName>
    <definedName name="__________990012">#REF!</definedName>
    <definedName name="__________990013">#REF!</definedName>
    <definedName name="__________990014">#REF!</definedName>
    <definedName name="__________99001R3">#REF!</definedName>
    <definedName name="__________99002R3">#REF!</definedName>
    <definedName name="__________99004R3">#REF!</definedName>
    <definedName name="__________ai2">#REF!</definedName>
    <definedName name="__________CAL8">#REF!</definedName>
    <definedName name="__________DAT1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DIT410">#REF!</definedName>
    <definedName name="__________DIT411">#REF!</definedName>
    <definedName name="__________dlp3">#REF!</definedName>
    <definedName name="__________ev2">#REF!</definedName>
    <definedName name="__________ex2">#REF!</definedName>
    <definedName name="__________FAS143">#REF!</definedName>
    <definedName name="__________FPC1" localSheetId="21">#REF!</definedName>
    <definedName name="__________FPC1">#REF!</definedName>
    <definedName name="__________FPC2" localSheetId="21">#REF!</definedName>
    <definedName name="__________FPC2">#REF!</definedName>
    <definedName name="__________FPC3" localSheetId="21">#REF!</definedName>
    <definedName name="__________FPC3">#REF!</definedName>
    <definedName name="__________fsd44" localSheetId="21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___FTC2">#REF!</definedName>
    <definedName name="__________gp2">#REF!</definedName>
    <definedName name="__________GYP2">#REF!</definedName>
    <definedName name="__________IAR3">#REF!</definedName>
    <definedName name="__________idc1">#REF!</definedName>
    <definedName name="__________idc2">#REF!</definedName>
    <definedName name="__________idf1">#REF!</definedName>
    <definedName name="__________idf10">#REF!</definedName>
    <definedName name="__________idf2">#REF!</definedName>
    <definedName name="__________idf3">#REF!</definedName>
    <definedName name="__________idf4">#REF!</definedName>
    <definedName name="__________idf5">#REF!</definedName>
    <definedName name="__________idf6">#REF!</definedName>
    <definedName name="__________idf7">#REF!</definedName>
    <definedName name="__________idf8">#REF!</definedName>
    <definedName name="__________idf9">#REF!</definedName>
    <definedName name="__________JC00000075">#REF!</definedName>
    <definedName name="__________JC00016368">#REF!</definedName>
    <definedName name="__________mdf1">#REF!</definedName>
    <definedName name="__________mdf10">#REF!</definedName>
    <definedName name="__________mdf2">#REF!</definedName>
    <definedName name="__________mdf3">#REF!</definedName>
    <definedName name="__________mdf4">#REF!</definedName>
    <definedName name="__________mdf5">#REF!</definedName>
    <definedName name="__________mdf6">#REF!</definedName>
    <definedName name="__________mdf7">#REF!</definedName>
    <definedName name="__________mdf8">#REF!</definedName>
    <definedName name="__________mdf9">#REF!</definedName>
    <definedName name="__________pc1">#REF!</definedName>
    <definedName name="__________pc2">#REF!</definedName>
    <definedName name="__________pf1">#REF!</definedName>
    <definedName name="__________pf10">#REF!</definedName>
    <definedName name="__________pf2">#REF!</definedName>
    <definedName name="__________pf3">#REF!</definedName>
    <definedName name="__________pf4">#REF!</definedName>
    <definedName name="__________pf5">#REF!</definedName>
    <definedName name="__________pf6">#REF!</definedName>
    <definedName name="__________pf7">#REF!</definedName>
    <definedName name="__________pf8">#REF!</definedName>
    <definedName name="__________pf9">#REF!</definedName>
    <definedName name="__________Q2" hidden="1">{"COREKINETICS",#N/A,FALSE,"CORE KINETICS"}</definedName>
    <definedName name="__________rf1">#REF!</definedName>
    <definedName name="__________rf10">#REF!</definedName>
    <definedName name="__________rf2">#REF!</definedName>
    <definedName name="__________rf3">#REF!</definedName>
    <definedName name="__________rf4">#REF!</definedName>
    <definedName name="__________rf5">#REF!</definedName>
    <definedName name="__________rf6">#REF!</definedName>
    <definedName name="__________rf7">#REF!</definedName>
    <definedName name="__________rf8">#REF!</definedName>
    <definedName name="__________rf9">#REF!</definedName>
    <definedName name="__________tf1">#REF!</definedName>
    <definedName name="__________tf10">#REF!</definedName>
    <definedName name="__________tf2">#REF!</definedName>
    <definedName name="__________tf3">#REF!</definedName>
    <definedName name="__________tf4">#REF!</definedName>
    <definedName name="__________tf5">#REF!</definedName>
    <definedName name="__________tf6">#REF!</definedName>
    <definedName name="__________tf7">#REF!</definedName>
    <definedName name="__________tf8">#REF!</definedName>
    <definedName name="__________tf9">#REF!</definedName>
    <definedName name="__________VOL7">#REF!</definedName>
    <definedName name="__________VOL8">#REF!</definedName>
    <definedName name="__________VOL9">#REF!</definedName>
    <definedName name="_________00021D">#REF!</definedName>
    <definedName name="_________00021G">#REF!</definedName>
    <definedName name="_________00021L">#REF!</definedName>
    <definedName name="_________00021T">#REF!</definedName>
    <definedName name="_________10100">#REF!</definedName>
    <definedName name="_________101001">#REF!</definedName>
    <definedName name="_________101002">#REF!</definedName>
    <definedName name="_________101003">#REF!</definedName>
    <definedName name="_________101004">#REF!</definedName>
    <definedName name="_________10100R1">#REF!</definedName>
    <definedName name="_________102011">#REF!</definedName>
    <definedName name="_________102012">#REF!</definedName>
    <definedName name="_________102013">#REF!</definedName>
    <definedName name="_________102014">#REF!</definedName>
    <definedName name="_________102071">#REF!</definedName>
    <definedName name="_________102072">#REF!</definedName>
    <definedName name="_________102073">#REF!</definedName>
    <definedName name="_________102074">#REF!</definedName>
    <definedName name="_________10207R3">#REF!</definedName>
    <definedName name="_________102081">#REF!</definedName>
    <definedName name="_________102082">#REF!</definedName>
    <definedName name="_________102083">#REF!</definedName>
    <definedName name="_________102084">#REF!</definedName>
    <definedName name="_________102111">#REF!</definedName>
    <definedName name="_________102112">#REF!</definedName>
    <definedName name="_________102114">#REF!</definedName>
    <definedName name="_________102121">#REF!</definedName>
    <definedName name="_________102122">#REF!</definedName>
    <definedName name="_________102123">#REF!</definedName>
    <definedName name="_________102124">#REF!</definedName>
    <definedName name="_________102131">#REF!</definedName>
    <definedName name="_________102132">#REF!</definedName>
    <definedName name="_________102133">#REF!</definedName>
    <definedName name="_________102134">#REF!</definedName>
    <definedName name="_________102141">#REF!</definedName>
    <definedName name="_________102142">#REF!</definedName>
    <definedName name="_________102143">#REF!</definedName>
    <definedName name="_________102144">#REF!</definedName>
    <definedName name="_________102151">#REF!</definedName>
    <definedName name="_________102152">#REF!</definedName>
    <definedName name="_________102153">#REF!</definedName>
    <definedName name="_________102154">#REF!</definedName>
    <definedName name="_________10215R1">#REF!</definedName>
    <definedName name="_________10215R2">#REF!</definedName>
    <definedName name="_________10215R3">#REF!</definedName>
    <definedName name="_________102161">#REF!</definedName>
    <definedName name="_________102162">#REF!</definedName>
    <definedName name="_________102163">#REF!</definedName>
    <definedName name="_________102164">#REF!</definedName>
    <definedName name="_________102171">#REF!</definedName>
    <definedName name="_________102172">#REF!</definedName>
    <definedName name="_________102173">#REF!</definedName>
    <definedName name="_________102174">#REF!</definedName>
    <definedName name="_________10217R1">#REF!</definedName>
    <definedName name="_________10217R2">#REF!</definedName>
    <definedName name="_________10217R3">#REF!</definedName>
    <definedName name="_________102181">#REF!</definedName>
    <definedName name="_________102182">#REF!</definedName>
    <definedName name="_________102183">#REF!</definedName>
    <definedName name="_________102184">#REF!</definedName>
    <definedName name="_________103101">#REF!</definedName>
    <definedName name="_________103102">#REF!</definedName>
    <definedName name="_________103103">#REF!</definedName>
    <definedName name="_________103104">#REF!</definedName>
    <definedName name="_________10310R1">#REF!</definedName>
    <definedName name="_________10310R2">#REF!</definedName>
    <definedName name="_________19190">#REF!</definedName>
    <definedName name="_________19190D">#REF!</definedName>
    <definedName name="_________19190G">#REF!</definedName>
    <definedName name="_________19190L">#REF!</definedName>
    <definedName name="_________19190T">#REF!</definedName>
    <definedName name="_________2003_AFFILIATE_BILLINGS_SUMMARY_QRY">#REF!</definedName>
    <definedName name="_________201001">#REF!</definedName>
    <definedName name="_________201002">#REF!</definedName>
    <definedName name="_________201003">#REF!</definedName>
    <definedName name="_________201004">#REF!</definedName>
    <definedName name="_________20100R1">#REF!</definedName>
    <definedName name="_________202101">#REF!</definedName>
    <definedName name="_________202102">#REF!</definedName>
    <definedName name="_________202103">#REF!</definedName>
    <definedName name="_________202104">#REF!</definedName>
    <definedName name="_________202111">#REF!</definedName>
    <definedName name="_________202112">#REF!</definedName>
    <definedName name="_________202113">#REF!</definedName>
    <definedName name="_________202114">#REF!</definedName>
    <definedName name="_________202131">#REF!</definedName>
    <definedName name="_________202132">#REF!</definedName>
    <definedName name="_________202133">#REF!</definedName>
    <definedName name="_________202134">#REF!</definedName>
    <definedName name="_________202151">#REF!</definedName>
    <definedName name="_________202152">#REF!</definedName>
    <definedName name="_________202153">#REF!</definedName>
    <definedName name="_________202154">#REF!</definedName>
    <definedName name="_________202161">#REF!</definedName>
    <definedName name="_________202162">#REF!</definedName>
    <definedName name="_________202163">#REF!</definedName>
    <definedName name="_________202164">#REF!</definedName>
    <definedName name="_________20216R1">#REF!</definedName>
    <definedName name="_________20216R2">#REF!</definedName>
    <definedName name="_________20216R3">#REF!</definedName>
    <definedName name="_________202171">#REF!</definedName>
    <definedName name="_________202172">#REF!</definedName>
    <definedName name="_________202173">#REF!</definedName>
    <definedName name="_________202174">#REF!</definedName>
    <definedName name="_________202181">#REF!</definedName>
    <definedName name="_________202182">#REF!</definedName>
    <definedName name="_________202183">#REF!</definedName>
    <definedName name="_________202184">#REF!</definedName>
    <definedName name="_________20218R3">#REF!</definedName>
    <definedName name="_________20221R3">#REF!</definedName>
    <definedName name="_________21010">#REF!</definedName>
    <definedName name="_________21010D">#REF!</definedName>
    <definedName name="_________21010G">#REF!</definedName>
    <definedName name="_________21010L">#REF!</definedName>
    <definedName name="_________21010T">#REF!</definedName>
    <definedName name="_________301001">#REF!</definedName>
    <definedName name="_________301002">#REF!</definedName>
    <definedName name="_________301003">#REF!</definedName>
    <definedName name="_________301004">#REF!</definedName>
    <definedName name="_________30100R1">#REF!</definedName>
    <definedName name="_________302111">#REF!</definedName>
    <definedName name="_________302112">#REF!</definedName>
    <definedName name="_________302113">#REF!</definedName>
    <definedName name="_________302114">#REF!</definedName>
    <definedName name="_________401001">#REF!</definedName>
    <definedName name="_________401002">#REF!</definedName>
    <definedName name="_________401003">#REF!</definedName>
    <definedName name="_________401004">#REF!</definedName>
    <definedName name="_________40100R1">#REF!</definedName>
    <definedName name="_________402111">#REF!</definedName>
    <definedName name="_________402112">#REF!</definedName>
    <definedName name="_________402113">#REF!</definedName>
    <definedName name="_________402114">#REF!</definedName>
    <definedName name="_________402121">#REF!</definedName>
    <definedName name="_________402122">#REF!</definedName>
    <definedName name="_________402123">#REF!</definedName>
    <definedName name="_________402124">#REF!</definedName>
    <definedName name="_________40212R1">#REF!</definedName>
    <definedName name="_________40212R2">#REF!</definedName>
    <definedName name="_________40212R3">#REF!</definedName>
    <definedName name="_________402131">#REF!</definedName>
    <definedName name="_________402132">#REF!</definedName>
    <definedName name="_________402133">#REF!</definedName>
    <definedName name="_________402134">#REF!</definedName>
    <definedName name="_________402141">#REF!</definedName>
    <definedName name="_________402142">#REF!</definedName>
    <definedName name="_________402143">#REF!</definedName>
    <definedName name="_________402144">#REF!</definedName>
    <definedName name="_________40214R3">#REF!</definedName>
    <definedName name="_________402151">#REF!</definedName>
    <definedName name="_________402152">#REF!</definedName>
    <definedName name="_________402153">#REF!</definedName>
    <definedName name="_________402154">#REF!</definedName>
    <definedName name="_________501001">#REF!</definedName>
    <definedName name="_________501002">#REF!</definedName>
    <definedName name="_________501003">#REF!</definedName>
    <definedName name="_________501004">#REF!</definedName>
    <definedName name="_________50100R1">#REF!</definedName>
    <definedName name="_________50100R2">#REF!</definedName>
    <definedName name="_________50100R3">#REF!</definedName>
    <definedName name="_________601001">#REF!</definedName>
    <definedName name="_________601002">#REF!</definedName>
    <definedName name="_________601003">#REF!</definedName>
    <definedName name="_________601004">#REF!</definedName>
    <definedName name="_________60100R1">#REF!</definedName>
    <definedName name="_________60100R2">#REF!</definedName>
    <definedName name="_________60100R3">#REF!</definedName>
    <definedName name="_________602111">#REF!</definedName>
    <definedName name="_________602112">#REF!</definedName>
    <definedName name="_________602113">#REF!</definedName>
    <definedName name="_________602114">#REF!</definedName>
    <definedName name="_________602121">#REF!</definedName>
    <definedName name="_________602122">#REF!</definedName>
    <definedName name="_________602123">#REF!</definedName>
    <definedName name="_________602124">#REF!</definedName>
    <definedName name="_________60212R3">#REF!</definedName>
    <definedName name="_________901001">#REF!</definedName>
    <definedName name="_________901002">#REF!</definedName>
    <definedName name="_________901003">#REF!</definedName>
    <definedName name="_________901004">#REF!</definedName>
    <definedName name="_________90100R1">#REF!</definedName>
    <definedName name="_________90100R2">#REF!</definedName>
    <definedName name="_________90100R3">#REF!</definedName>
    <definedName name="_________902101">#REF!</definedName>
    <definedName name="_________902102">#REF!</definedName>
    <definedName name="_________902103">#REF!</definedName>
    <definedName name="_________902104">#REF!</definedName>
    <definedName name="_________990011">#REF!</definedName>
    <definedName name="_________990012">#REF!</definedName>
    <definedName name="_________990013">#REF!</definedName>
    <definedName name="_________990014">#REF!</definedName>
    <definedName name="_________99001R3">#REF!</definedName>
    <definedName name="_________99002R3">#REF!</definedName>
    <definedName name="_________99004R3">#REF!</definedName>
    <definedName name="_________ai2">#REF!</definedName>
    <definedName name="_________DAT1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DIT410">#REF!</definedName>
    <definedName name="_________DIT411">#REF!</definedName>
    <definedName name="_________dlp3">#REF!</definedName>
    <definedName name="_________ev2">#REF!</definedName>
    <definedName name="_________ex2">#REF!</definedName>
    <definedName name="_________FAS143">#REF!</definedName>
    <definedName name="_________FPC1" localSheetId="21">#REF!</definedName>
    <definedName name="_________FPC1">#REF!</definedName>
    <definedName name="_________FPC2" localSheetId="21">#REF!</definedName>
    <definedName name="_________FPC2">#REF!</definedName>
    <definedName name="_________FPC3" localSheetId="21">#REF!</definedName>
    <definedName name="_________FPC3">#REF!</definedName>
    <definedName name="_________FTC2">#REF!</definedName>
    <definedName name="_________gp2">#REF!</definedName>
    <definedName name="_________GYP2">#REF!</definedName>
    <definedName name="_________IAR3">#REF!</definedName>
    <definedName name="_________idc1">#REF!</definedName>
    <definedName name="_________idc2">#REF!</definedName>
    <definedName name="_________idf1">#REF!</definedName>
    <definedName name="_________idf10">#REF!</definedName>
    <definedName name="_________idf2">#REF!</definedName>
    <definedName name="_________idf3">#REF!</definedName>
    <definedName name="_________idf4">#REF!</definedName>
    <definedName name="_________idf5">#REF!</definedName>
    <definedName name="_________idf6">#REF!</definedName>
    <definedName name="_________idf7">#REF!</definedName>
    <definedName name="_________idf8">#REF!</definedName>
    <definedName name="_________idf9">#REF!</definedName>
    <definedName name="_________ir6">#REF!</definedName>
    <definedName name="_________ird2">#REF!</definedName>
    <definedName name="_________JC00000075">#REF!</definedName>
    <definedName name="_________JC00016368">#REF!</definedName>
    <definedName name="_________je41">#REF!</definedName>
    <definedName name="_________mdf1">#REF!</definedName>
    <definedName name="_________mdf10">#REF!</definedName>
    <definedName name="_________mdf2">#REF!</definedName>
    <definedName name="_________mdf3">#REF!</definedName>
    <definedName name="_________mdf4">#REF!</definedName>
    <definedName name="_________mdf5">#REF!</definedName>
    <definedName name="_________mdf6">#REF!</definedName>
    <definedName name="_________mdf7">#REF!</definedName>
    <definedName name="_________mdf8">#REF!</definedName>
    <definedName name="_________mdf9">#REF!</definedName>
    <definedName name="_________me2">#REF!</definedName>
    <definedName name="_________PAG1">#REF!</definedName>
    <definedName name="_________PAG2">#REF!</definedName>
    <definedName name="_________pc1">#REF!</definedName>
    <definedName name="_________pc2">#REF!</definedName>
    <definedName name="_________pf1">#REF!</definedName>
    <definedName name="_________pf10">#REF!</definedName>
    <definedName name="_________pf2">#REF!</definedName>
    <definedName name="_________pf3">#REF!</definedName>
    <definedName name="_________pf4">#REF!</definedName>
    <definedName name="_________pf5">#REF!</definedName>
    <definedName name="_________pf6">#REF!</definedName>
    <definedName name="_________pf7">#REF!</definedName>
    <definedName name="_________pf8">#REF!</definedName>
    <definedName name="_________pf9">#REF!</definedName>
    <definedName name="_________Q2" hidden="1">{"COREKINETICS",#N/A,FALSE,"CORE KINETICS"}</definedName>
    <definedName name="_________rei3">#REF!</definedName>
    <definedName name="_________rf1">#REF!</definedName>
    <definedName name="_________rf10">#REF!</definedName>
    <definedName name="_________rf2">#REF!</definedName>
    <definedName name="_________rf3">#REF!</definedName>
    <definedName name="_________rf4">#REF!</definedName>
    <definedName name="_________rf5">#REF!</definedName>
    <definedName name="_________rf6">#REF!</definedName>
    <definedName name="_________rf7">#REF!</definedName>
    <definedName name="_________rf8">#REF!</definedName>
    <definedName name="_________rf9">#REF!</definedName>
    <definedName name="_________tf1">#REF!</definedName>
    <definedName name="_________tf10">#REF!</definedName>
    <definedName name="_________tf2">#REF!</definedName>
    <definedName name="_________tf3">#REF!</definedName>
    <definedName name="_________tf4">#REF!</definedName>
    <definedName name="_________tf5">#REF!</definedName>
    <definedName name="_________tf6">#REF!</definedName>
    <definedName name="_________tf7">#REF!</definedName>
    <definedName name="_________tf8">#REF!</definedName>
    <definedName name="_________tf9">#REF!</definedName>
    <definedName name="_________x1" hidden="1">{"total",#N/A,FALSE,"5YR TREND";"CASH FLOW",#N/A,FALSE,"5YR TREND";"BALANCE SHEET",#N/A,FALSE,"5YR TREND";"baseline",#N/A,FALSE,"5YR TREND";"investment",#N/A,FALSE,"5YR TREND"}</definedName>
    <definedName name="_________x10" hidden="1">{"total",#N/A,FALSE,"5YR TREND";"CASH FLOW",#N/A,FALSE,"5YR TREND";"BALANCE SHEET",#N/A,FALSE,"5YR TREND";"baseline",#N/A,FALSE,"5YR TREND";"investment",#N/A,FALSE,"5YR TREND"}</definedName>
    <definedName name="_________x11" hidden="1">{"total",#N/A,FALSE,"5YR TREND";"CASH FLOW",#N/A,FALSE,"5YR TREND";"BALANCE SHEET",#N/A,FALSE,"5YR TREND";"baseline",#N/A,FALSE,"5YR TREND";"investment",#N/A,FALSE,"5YR TREND"}</definedName>
    <definedName name="_________x123" hidden="1">{"total",#N/A,FALSE,"5YR TREND";"CASH FLOW",#N/A,FALSE,"5YR TREND";"BALANCE SHEET",#N/A,FALSE,"5YR TREND";"baseline",#N/A,FALSE,"5YR TREND";"investment",#N/A,FALSE,"5YR TREND"}</definedName>
    <definedName name="____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2">{"'Sheet1'!$A$1:$I$89"}</definedName>
    <definedName name="_________x23647" hidden="1">{"new base",#N/A,FALSE,"BP wo sections";"investment w/o areas",#N/A,FALSE,"BP wo sections";"total w/o areas",#N/A,FALSE,"BP wo sections"}</definedName>
    <definedName name="____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5" hidden="1">{"total",#N/A,FALSE,"5YR TREND";"CASH FLOW",#N/A,FALSE,"5YR TREND";"BALANCE SHEET",#N/A,FALSE,"5YR TREND";"baseline",#N/A,FALSE,"5YR TREND";"investment",#N/A,FALSE,"5YR TREND"}</definedName>
    <definedName name="_________x54161" hidden="1">{"total",#N/A,FALSE,"5YR TREND";"CASH FLOW",#N/A,FALSE,"5YR TREND";"BALANCE SHEET",#N/A,FALSE,"5YR TREND";"baseline",#N/A,FALSE,"5YR TREND";"investment",#N/A,FALSE,"5YR TREND"}</definedName>
    <definedName name="_________x6" hidden="1">{"new base",#N/A,FALSE,"BP wo sections";"investment w/o areas",#N/A,FALSE,"BP wo sections";"total w/o areas",#N/A,FALSE,"BP wo sections"}</definedName>
    <definedName name="_________x654" hidden="1">{"98IB-MARGIN",#N/A,FALSE,"FILE LINK";"98IB-SGA",#N/A,FALSE,"FILE LINK";"98IB-STAFF",#N/A,FALSE,"FILE LINK";"98IB-CAPX",#N/A,FALSE,"FILE LINK"}</definedName>
    <definedName name="_________x65465" hidden="1">{"total",#N/A,FALSE,"5YR TREND";"CASH FLOW",#N/A,FALSE,"5YR TREND";"BALANCE SHEET",#N/A,FALSE,"5YR TREND";"baseline",#N/A,FALSE,"5YR TREND";"investment",#N/A,FALSE,"5YR TREND"}</definedName>
    <definedName name="____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66" hidden="1">{"total",#N/A,FALSE,"5YR TREND";"CASH FLOW",#N/A,FALSE,"5YR TREND";"BALANCE SHEET",#N/A,FALSE,"5YR TREND";"baseline",#N/A,FALSE,"5YR TREND";"investment",#N/A,FALSE,"5YR TREND"}</definedName>
    <definedName name="_________x7" hidden="1">{"98IB-MARGIN",#N/A,FALSE,"FILE LINK";"98IB-SGA",#N/A,FALSE,"FILE LINK";"98IB-STAFF",#N/A,FALSE,"FILE LINK";"98IB-CAPX",#N/A,FALSE,"FILE LINK"}</definedName>
    <definedName name="_________x8" hidden="1">{"total",#N/A,FALSE,"5YR TREND";"CASH FLOW",#N/A,FALSE,"5YR TREND";"BALANCE SHEET",#N/A,FALSE,"5YR TREND";"baseline",#N/A,FALSE,"5YR TREND";"investment",#N/A,FALSE,"5YR TREND"}</definedName>
    <definedName name="____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_x88888">{"'Sheet1'!$A$1:$I$89"}</definedName>
    <definedName name="_________x9" hidden="1">{"total",#N/A,FALSE,"5YR TREND";"CASH FLOW",#N/A,FALSE,"5YR TREND";"BALANCE SHEET",#N/A,FALSE,"5YR TREND";"baseline",#N/A,FALSE,"5YR TREND";"investment",#N/A,FALSE,"5YR TREND"}</definedName>
    <definedName name="_________x984" hidden="1">{"total",#N/A,FALSE,"5YR TREND";"CASH FLOW",#N/A,FALSE,"5YR TREND";"BALANCE SHEET",#N/A,FALSE,"5YR TREND";"baseline",#N/A,FALSE,"5YR TREND";"investment",#N/A,FALSE,"5YR TREND"}</definedName>
    <definedName name="_________x985" hidden="1">{"total",#N/A,FALSE,"5YR TREND";"CASH FLOW",#N/A,FALSE,"5YR TREND";"BALANCE SHEET",#N/A,FALSE,"5YR TREND";"baseline",#N/A,FALSE,"5YR TREND";"investment",#N/A,FALSE,"5YR TREND"}</definedName>
    <definedName name="_________x999" hidden="1">{"total",#N/A,FALSE,"5YR TREND";"CASH FLOW",#N/A,FALSE,"5YR TREND";"BALANCE SHEET",#N/A,FALSE,"5YR TREND";"baseline",#N/A,FALSE,"5YR TREND";"investment",#N/A,FALSE,"5YR TREND"}</definedName>
    <definedName name="________00021D">#REF!</definedName>
    <definedName name="________00021G">#REF!</definedName>
    <definedName name="________00021L">#REF!</definedName>
    <definedName name="________00021T">#REF!</definedName>
    <definedName name="________10100">#REF!</definedName>
    <definedName name="________101001">#REF!</definedName>
    <definedName name="________101002">#REF!</definedName>
    <definedName name="________101003">#REF!</definedName>
    <definedName name="________101004">#REF!</definedName>
    <definedName name="________10100R1">#REF!</definedName>
    <definedName name="________102011">#REF!</definedName>
    <definedName name="________102012">#REF!</definedName>
    <definedName name="________102013">#REF!</definedName>
    <definedName name="________102014">#REF!</definedName>
    <definedName name="________102071">#REF!</definedName>
    <definedName name="________102072">#REF!</definedName>
    <definedName name="________102073">#REF!</definedName>
    <definedName name="________102074">#REF!</definedName>
    <definedName name="________10207R3">#REF!</definedName>
    <definedName name="________102081">#REF!</definedName>
    <definedName name="________102082">#REF!</definedName>
    <definedName name="________102083">#REF!</definedName>
    <definedName name="________102084">#REF!</definedName>
    <definedName name="________102111">#REF!</definedName>
    <definedName name="________102112">#REF!</definedName>
    <definedName name="________102114">#REF!</definedName>
    <definedName name="________102121">#REF!</definedName>
    <definedName name="________102122">#REF!</definedName>
    <definedName name="________102123">#REF!</definedName>
    <definedName name="________102124">#REF!</definedName>
    <definedName name="________102131">#REF!</definedName>
    <definedName name="________102132">#REF!</definedName>
    <definedName name="________102133">#REF!</definedName>
    <definedName name="________102134">#REF!</definedName>
    <definedName name="________102141">#REF!</definedName>
    <definedName name="________102142">#REF!</definedName>
    <definedName name="________102143">#REF!</definedName>
    <definedName name="________102144">#REF!</definedName>
    <definedName name="________102151">#REF!</definedName>
    <definedName name="________102152">#REF!</definedName>
    <definedName name="________102153">#REF!</definedName>
    <definedName name="________102154">#REF!</definedName>
    <definedName name="________10215R1">#REF!</definedName>
    <definedName name="________10215R2">#REF!</definedName>
    <definedName name="________10215R3">#REF!</definedName>
    <definedName name="________102161">#REF!</definedName>
    <definedName name="________102162">#REF!</definedName>
    <definedName name="________102163">#REF!</definedName>
    <definedName name="________102164">#REF!</definedName>
    <definedName name="________102171">#REF!</definedName>
    <definedName name="________102172">#REF!</definedName>
    <definedName name="________102173">#REF!</definedName>
    <definedName name="________102174">#REF!</definedName>
    <definedName name="________10217R1">#REF!</definedName>
    <definedName name="________10217R2">#REF!</definedName>
    <definedName name="________10217R3">#REF!</definedName>
    <definedName name="________102181">#REF!</definedName>
    <definedName name="________102182">#REF!</definedName>
    <definedName name="________102183">#REF!</definedName>
    <definedName name="________102184">#REF!</definedName>
    <definedName name="________103101">#REF!</definedName>
    <definedName name="________103102">#REF!</definedName>
    <definedName name="________103103">#REF!</definedName>
    <definedName name="________103104">#REF!</definedName>
    <definedName name="________10310R1">#REF!</definedName>
    <definedName name="________10310R2">#REF!</definedName>
    <definedName name="________19190">#REF!</definedName>
    <definedName name="________19190D">#REF!</definedName>
    <definedName name="________19190G">#REF!</definedName>
    <definedName name="________19190L">#REF!</definedName>
    <definedName name="________19190T">#REF!</definedName>
    <definedName name="________2003_AFFILIATE_BILLINGS_SUMMARY_QRY">#REF!</definedName>
    <definedName name="________201001">#REF!</definedName>
    <definedName name="________201002">#REF!</definedName>
    <definedName name="________201003">#REF!</definedName>
    <definedName name="________201004">#REF!</definedName>
    <definedName name="________20100R1">#REF!</definedName>
    <definedName name="________202101">#REF!</definedName>
    <definedName name="________202102">#REF!</definedName>
    <definedName name="________202103">#REF!</definedName>
    <definedName name="________202104">#REF!</definedName>
    <definedName name="________202111">#REF!</definedName>
    <definedName name="________202112">#REF!</definedName>
    <definedName name="________202113">#REF!</definedName>
    <definedName name="________202114">#REF!</definedName>
    <definedName name="________202131">#REF!</definedName>
    <definedName name="________202132">#REF!</definedName>
    <definedName name="________202133">#REF!</definedName>
    <definedName name="________202134">#REF!</definedName>
    <definedName name="________202151">#REF!</definedName>
    <definedName name="________202152">#REF!</definedName>
    <definedName name="________202153">#REF!</definedName>
    <definedName name="________202154">#REF!</definedName>
    <definedName name="________202161">#REF!</definedName>
    <definedName name="________202162">#REF!</definedName>
    <definedName name="________202163">#REF!</definedName>
    <definedName name="________202164">#REF!</definedName>
    <definedName name="________20216R1">#REF!</definedName>
    <definedName name="________20216R2">#REF!</definedName>
    <definedName name="________20216R3">#REF!</definedName>
    <definedName name="________202171">#REF!</definedName>
    <definedName name="________202172">#REF!</definedName>
    <definedName name="________202173">#REF!</definedName>
    <definedName name="________202174">#REF!</definedName>
    <definedName name="________202181">#REF!</definedName>
    <definedName name="________202182">#REF!</definedName>
    <definedName name="________202183">#REF!</definedName>
    <definedName name="________202184">#REF!</definedName>
    <definedName name="________20218R3">#REF!</definedName>
    <definedName name="________20221R3">#REF!</definedName>
    <definedName name="________21010">#REF!</definedName>
    <definedName name="________21010D">#REF!</definedName>
    <definedName name="________21010G">#REF!</definedName>
    <definedName name="________21010L">#REF!</definedName>
    <definedName name="________21010T">#REF!</definedName>
    <definedName name="________301001">#REF!</definedName>
    <definedName name="________301002">#REF!</definedName>
    <definedName name="________301003">#REF!</definedName>
    <definedName name="________301004">#REF!</definedName>
    <definedName name="________30100R1">#REF!</definedName>
    <definedName name="________302111">#REF!</definedName>
    <definedName name="________302112">#REF!</definedName>
    <definedName name="________302113">#REF!</definedName>
    <definedName name="________302114">#REF!</definedName>
    <definedName name="________401001">#REF!</definedName>
    <definedName name="________401002">#REF!</definedName>
    <definedName name="________401003">#REF!</definedName>
    <definedName name="________401004">#REF!</definedName>
    <definedName name="________40100R1">#REF!</definedName>
    <definedName name="________402111">#REF!</definedName>
    <definedName name="________402112">#REF!</definedName>
    <definedName name="________402113">#REF!</definedName>
    <definedName name="________402114">#REF!</definedName>
    <definedName name="________402121">#REF!</definedName>
    <definedName name="________402122">#REF!</definedName>
    <definedName name="________402123">#REF!</definedName>
    <definedName name="________402124">#REF!</definedName>
    <definedName name="________40212R1">#REF!</definedName>
    <definedName name="________40212R2">#REF!</definedName>
    <definedName name="________40212R3">#REF!</definedName>
    <definedName name="________402131">#REF!</definedName>
    <definedName name="________402132">#REF!</definedName>
    <definedName name="________402133">#REF!</definedName>
    <definedName name="________402134">#REF!</definedName>
    <definedName name="________402141">#REF!</definedName>
    <definedName name="________402142">#REF!</definedName>
    <definedName name="________402143">#REF!</definedName>
    <definedName name="________402144">#REF!</definedName>
    <definedName name="________40214R3">#REF!</definedName>
    <definedName name="________402151">#REF!</definedName>
    <definedName name="________402152">#REF!</definedName>
    <definedName name="________402153">#REF!</definedName>
    <definedName name="________402154">#REF!</definedName>
    <definedName name="________501001">#REF!</definedName>
    <definedName name="________501002">#REF!</definedName>
    <definedName name="________501003">#REF!</definedName>
    <definedName name="________501004">#REF!</definedName>
    <definedName name="________50100R1">#REF!</definedName>
    <definedName name="________50100R2">#REF!</definedName>
    <definedName name="________50100R3">#REF!</definedName>
    <definedName name="________601001">#REF!</definedName>
    <definedName name="________601002">#REF!</definedName>
    <definedName name="________601003">#REF!</definedName>
    <definedName name="________601004">#REF!</definedName>
    <definedName name="________60100R1">#REF!</definedName>
    <definedName name="________60100R2">#REF!</definedName>
    <definedName name="________60100R3">#REF!</definedName>
    <definedName name="________602111">#REF!</definedName>
    <definedName name="________602112">#REF!</definedName>
    <definedName name="________602113">#REF!</definedName>
    <definedName name="________602114">#REF!</definedName>
    <definedName name="________602121">#REF!</definedName>
    <definedName name="________602122">#REF!</definedName>
    <definedName name="________602123">#REF!</definedName>
    <definedName name="________602124">#REF!</definedName>
    <definedName name="________60212R3">#REF!</definedName>
    <definedName name="________901001">#REF!</definedName>
    <definedName name="________901002">#REF!</definedName>
    <definedName name="________901003">#REF!</definedName>
    <definedName name="________901004">#REF!</definedName>
    <definedName name="________90100R1">#REF!</definedName>
    <definedName name="________90100R2">#REF!</definedName>
    <definedName name="________90100R3">#REF!</definedName>
    <definedName name="________902101">#REF!</definedName>
    <definedName name="________902102">#REF!</definedName>
    <definedName name="________902103">#REF!</definedName>
    <definedName name="________902104">#REF!</definedName>
    <definedName name="________990011">#REF!</definedName>
    <definedName name="________990012">#REF!</definedName>
    <definedName name="________990013">#REF!</definedName>
    <definedName name="________990014">#REF!</definedName>
    <definedName name="________99001R3">#REF!</definedName>
    <definedName name="________99002R3">#REF!</definedName>
    <definedName name="________99004R3">#REF!</definedName>
    <definedName name="________ai2">#REF!</definedName>
    <definedName name="________ask1" hidden="1">#REF!</definedName>
    <definedName name="________DAT1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dlp3">#REF!</definedName>
    <definedName name="________ev2">#REF!</definedName>
    <definedName name="________ex2">#REF!</definedName>
    <definedName name="________FPC1" localSheetId="21">#REF!</definedName>
    <definedName name="________FPC1">#REF!</definedName>
    <definedName name="________FPC2" localSheetId="21">#REF!</definedName>
    <definedName name="________FPC2">#REF!</definedName>
    <definedName name="________FPC3" localSheetId="21">#REF!</definedName>
    <definedName name="________FPC3">#REF!</definedName>
    <definedName name="________FTC2">#REF!</definedName>
    <definedName name="________gp2">#REF!</definedName>
    <definedName name="________GYP2">#REF!</definedName>
    <definedName name="________IAR3">#REF!</definedName>
    <definedName name="________idc1">#REF!</definedName>
    <definedName name="________idc2">#REF!</definedName>
    <definedName name="________idf1">#REF!</definedName>
    <definedName name="________idf10">#REF!</definedName>
    <definedName name="________idf2">#REF!</definedName>
    <definedName name="________idf3">#REF!</definedName>
    <definedName name="________idf4">#REF!</definedName>
    <definedName name="________idf5">#REF!</definedName>
    <definedName name="________idf6">#REF!</definedName>
    <definedName name="________idf7">#REF!</definedName>
    <definedName name="________idf8">#REF!</definedName>
    <definedName name="________idf9">#REF!</definedName>
    <definedName name="________ir6">#REF!</definedName>
    <definedName name="________ird2">#REF!</definedName>
    <definedName name="________JC00000075">#REF!</definedName>
    <definedName name="________JC00016368">#REF!</definedName>
    <definedName name="________je41">#REF!</definedName>
    <definedName name="________MAX1">#REF!</definedName>
    <definedName name="________MAX2">#REF!</definedName>
    <definedName name="________MAX3">#REF!</definedName>
    <definedName name="________mdf1">#REF!</definedName>
    <definedName name="________mdf10">#REF!</definedName>
    <definedName name="________mdf2">#REF!</definedName>
    <definedName name="________mdf3">#REF!</definedName>
    <definedName name="________mdf4">#REF!</definedName>
    <definedName name="________mdf5">#REF!</definedName>
    <definedName name="________mdf6">#REF!</definedName>
    <definedName name="________mdf7">#REF!</definedName>
    <definedName name="________mdf8">#REF!</definedName>
    <definedName name="________mdf9">#REF!</definedName>
    <definedName name="________me2">#REF!</definedName>
    <definedName name="________PAG1">#REF!</definedName>
    <definedName name="________PAG2">#REF!</definedName>
    <definedName name="________pc1">#REF!</definedName>
    <definedName name="________pc2">#REF!</definedName>
    <definedName name="________pf1">#REF!</definedName>
    <definedName name="________pf10">#REF!</definedName>
    <definedName name="________pf2">#REF!</definedName>
    <definedName name="________pf3">#REF!</definedName>
    <definedName name="________pf4">#REF!</definedName>
    <definedName name="________pf5">#REF!</definedName>
    <definedName name="________pf6">#REF!</definedName>
    <definedName name="________pf7">#REF!</definedName>
    <definedName name="________pf8">#REF!</definedName>
    <definedName name="________pf9">#REF!</definedName>
    <definedName name="________Q2" hidden="1">{"COREKINETICS",#N/A,FALSE,"CORE KINETICS"}</definedName>
    <definedName name="________rei3">#REF!</definedName>
    <definedName name="________rf1">#REF!</definedName>
    <definedName name="________rf10">#REF!</definedName>
    <definedName name="________rf2">#REF!</definedName>
    <definedName name="________rf3">#REF!</definedName>
    <definedName name="________rf4">#REF!</definedName>
    <definedName name="________rf5">#REF!</definedName>
    <definedName name="________rf6">#REF!</definedName>
    <definedName name="________rf7">#REF!</definedName>
    <definedName name="________rf8">#REF!</definedName>
    <definedName name="________rf9">#REF!</definedName>
    <definedName name="________tb2" hidden="1">OFFSET([0]!TB,1,)</definedName>
    <definedName name="________tf1">#REF!</definedName>
    <definedName name="________tf10">#REF!</definedName>
    <definedName name="________tf2">#REF!</definedName>
    <definedName name="________tf3">#REF!</definedName>
    <definedName name="________tf4">#REF!</definedName>
    <definedName name="________tf5">#REF!</definedName>
    <definedName name="________tf6">#REF!</definedName>
    <definedName name="________tf7">#REF!</definedName>
    <definedName name="________tf8">#REF!</definedName>
    <definedName name="________tf9">#REF!</definedName>
    <definedName name="________x1" hidden="1">{"total",#N/A,FALSE,"5YR TREND";"CASH FLOW",#N/A,FALSE,"5YR TREND";"BALANCE SHEET",#N/A,FALSE,"5YR TREND";"baseline",#N/A,FALSE,"5YR TREND";"investment",#N/A,FALSE,"5YR TREND"}</definedName>
    <definedName name="________x10" hidden="1">{"total",#N/A,FALSE,"5YR TREND";"CASH FLOW",#N/A,FALSE,"5YR TREND";"BALANCE SHEET",#N/A,FALSE,"5YR TREND";"baseline",#N/A,FALSE,"5YR TREND";"investment",#N/A,FALSE,"5YR TREND"}</definedName>
    <definedName name="________x11" hidden="1">{"total",#N/A,FALSE,"5YR TREND";"CASH FLOW",#N/A,FALSE,"5YR TREND";"BALANCE SHEET",#N/A,FALSE,"5YR TREND";"baseline",#N/A,FALSE,"5YR TREND";"investment",#N/A,FALSE,"5YR TREND"}</definedName>
    <definedName name="________x123" hidden="1">{"total",#N/A,FALSE,"5YR TREND";"CASH FLOW",#N/A,FALSE,"5YR TREND";"BALANCE SHEET",#N/A,FALSE,"5YR TREND";"baseline",#N/A,FALSE,"5YR TREND";"investment",#N/A,FALSE,"5YR TREND"}</definedName>
    <definedName name="___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2">{"'Sheet1'!$A$1:$I$89"}</definedName>
    <definedName name="________x23647" hidden="1">{"new base",#N/A,FALSE,"BP wo sections";"investment w/o areas",#N/A,FALSE,"BP wo sections";"total w/o areas",#N/A,FALSE,"BP wo sections"}</definedName>
    <definedName name="___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5" hidden="1">{"total",#N/A,FALSE,"5YR TREND";"CASH FLOW",#N/A,FALSE,"5YR TREND";"BALANCE SHEET",#N/A,FALSE,"5YR TREND";"baseline",#N/A,FALSE,"5YR TREND";"investment",#N/A,FALSE,"5YR TREND"}</definedName>
    <definedName name="________x54161" hidden="1">{"total",#N/A,FALSE,"5YR TREND";"CASH FLOW",#N/A,FALSE,"5YR TREND";"BALANCE SHEET",#N/A,FALSE,"5YR TREND";"baseline",#N/A,FALSE,"5YR TREND";"investment",#N/A,FALSE,"5YR TREND"}</definedName>
    <definedName name="________x6" hidden="1">{"new base",#N/A,FALSE,"BP wo sections";"investment w/o areas",#N/A,FALSE,"BP wo sections";"total w/o areas",#N/A,FALSE,"BP wo sections"}</definedName>
    <definedName name="________x654" hidden="1">{"98IB-MARGIN",#N/A,FALSE,"FILE LINK";"98IB-SGA",#N/A,FALSE,"FILE LINK";"98IB-STAFF",#N/A,FALSE,"FILE LINK";"98IB-CAPX",#N/A,FALSE,"FILE LINK"}</definedName>
    <definedName name="________x65465" hidden="1">{"total",#N/A,FALSE,"5YR TREND";"CASH FLOW",#N/A,FALSE,"5YR TREND";"BALANCE SHEET",#N/A,FALSE,"5YR TREND";"baseline",#N/A,FALSE,"5YR TREND";"investment",#N/A,FALSE,"5YR TREND"}</definedName>
    <definedName name="___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66" hidden="1">{"total",#N/A,FALSE,"5YR TREND";"CASH FLOW",#N/A,FALSE,"5YR TREND";"BALANCE SHEET",#N/A,FALSE,"5YR TREND";"baseline",#N/A,FALSE,"5YR TREND";"investment",#N/A,FALSE,"5YR TREND"}</definedName>
    <definedName name="________x7" hidden="1">{"98IB-MARGIN",#N/A,FALSE,"FILE LINK";"98IB-SGA",#N/A,FALSE,"FILE LINK";"98IB-STAFF",#N/A,FALSE,"FILE LINK";"98IB-CAPX",#N/A,FALSE,"FILE LINK"}</definedName>
    <definedName name="________x8" hidden="1">{"total",#N/A,FALSE,"5YR TREND";"CASH FLOW",#N/A,FALSE,"5YR TREND";"BALANCE SHEET",#N/A,FALSE,"5YR TREND";"baseline",#N/A,FALSE,"5YR TREND";"investment",#N/A,FALSE,"5YR TREND"}</definedName>
    <definedName name="___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_x88888">{"'Sheet1'!$A$1:$I$89"}</definedName>
    <definedName name="________x9" hidden="1">{"total",#N/A,FALSE,"5YR TREND";"CASH FLOW",#N/A,FALSE,"5YR TREND";"BALANCE SHEET",#N/A,FALSE,"5YR TREND";"baseline",#N/A,FALSE,"5YR TREND";"investment",#N/A,FALSE,"5YR TREND"}</definedName>
    <definedName name="________x984" hidden="1">{"total",#N/A,FALSE,"5YR TREND";"CASH FLOW",#N/A,FALSE,"5YR TREND";"BALANCE SHEET",#N/A,FALSE,"5YR TREND";"baseline",#N/A,FALSE,"5YR TREND";"investment",#N/A,FALSE,"5YR TREND"}</definedName>
    <definedName name="________x985" hidden="1">{"total",#N/A,FALSE,"5YR TREND";"CASH FLOW",#N/A,FALSE,"5YR TREND";"BALANCE SHEET",#N/A,FALSE,"5YR TREND";"baseline",#N/A,FALSE,"5YR TREND";"investment",#N/A,FALSE,"5YR TREND"}</definedName>
    <definedName name="________x999" hidden="1">{"total",#N/A,FALSE,"5YR TREND";"CASH FLOW",#N/A,FALSE,"5YR TREND";"BALANCE SHEET",#N/A,FALSE,"5YR TREND";"baseline",#N/A,FALSE,"5YR TREND";"investment",#N/A,FALSE,"5YR TREND"}</definedName>
    <definedName name="_______00021D">#REF!</definedName>
    <definedName name="_______00021G">#REF!</definedName>
    <definedName name="_______00021L">#REF!</definedName>
    <definedName name="_______00021T">#REF!</definedName>
    <definedName name="_______10100">#REF!</definedName>
    <definedName name="_______101001">#REF!</definedName>
    <definedName name="_______101002">#REF!</definedName>
    <definedName name="_______101003">#REF!</definedName>
    <definedName name="_______101004">#REF!</definedName>
    <definedName name="_______10100R1">#REF!</definedName>
    <definedName name="_______102011">#REF!</definedName>
    <definedName name="_______102012">#REF!</definedName>
    <definedName name="_______102013">#REF!</definedName>
    <definedName name="_______102014">#REF!</definedName>
    <definedName name="_______102071">#REF!</definedName>
    <definedName name="_______102072">#REF!</definedName>
    <definedName name="_______102073">#REF!</definedName>
    <definedName name="_______102074">#REF!</definedName>
    <definedName name="_______10207R3">#REF!</definedName>
    <definedName name="_______102081">#REF!</definedName>
    <definedName name="_______102082">#REF!</definedName>
    <definedName name="_______102083">#REF!</definedName>
    <definedName name="_______102084">#REF!</definedName>
    <definedName name="_______102111">#REF!</definedName>
    <definedName name="_______102112">#REF!</definedName>
    <definedName name="_______102114">#REF!</definedName>
    <definedName name="_______102121">#REF!</definedName>
    <definedName name="_______102122">#REF!</definedName>
    <definedName name="_______102123">#REF!</definedName>
    <definedName name="_______102124">#REF!</definedName>
    <definedName name="_______102131">#REF!</definedName>
    <definedName name="_______102132">#REF!</definedName>
    <definedName name="_______102133">#REF!</definedName>
    <definedName name="_______102134">#REF!</definedName>
    <definedName name="_______102141">#REF!</definedName>
    <definedName name="_______102142">#REF!</definedName>
    <definedName name="_______102143">#REF!</definedName>
    <definedName name="_______102144">#REF!</definedName>
    <definedName name="_______102151">#REF!</definedName>
    <definedName name="_______102152">#REF!</definedName>
    <definedName name="_______102153">#REF!</definedName>
    <definedName name="_______102154">#REF!</definedName>
    <definedName name="_______10215R1">#REF!</definedName>
    <definedName name="_______10215R2">#REF!</definedName>
    <definedName name="_______10215R3">#REF!</definedName>
    <definedName name="_______102161">#REF!</definedName>
    <definedName name="_______102162">#REF!</definedName>
    <definedName name="_______102163">#REF!</definedName>
    <definedName name="_______102164">#REF!</definedName>
    <definedName name="_______102171">#REF!</definedName>
    <definedName name="_______102172">#REF!</definedName>
    <definedName name="_______102173">#REF!</definedName>
    <definedName name="_______102174">#REF!</definedName>
    <definedName name="_______10217R1">#REF!</definedName>
    <definedName name="_______10217R2">#REF!</definedName>
    <definedName name="_______10217R3">#REF!</definedName>
    <definedName name="_______102181">#REF!</definedName>
    <definedName name="_______102182">#REF!</definedName>
    <definedName name="_______102183">#REF!</definedName>
    <definedName name="_______102184">#REF!</definedName>
    <definedName name="_______103101">#REF!</definedName>
    <definedName name="_______103102">#REF!</definedName>
    <definedName name="_______103103">#REF!</definedName>
    <definedName name="_______103104">#REF!</definedName>
    <definedName name="_______10310R1">#REF!</definedName>
    <definedName name="_______10310R2">#REF!</definedName>
    <definedName name="_______19190">#REF!</definedName>
    <definedName name="_______19190D">#REF!</definedName>
    <definedName name="_______19190G">#REF!</definedName>
    <definedName name="_______19190L">#REF!</definedName>
    <definedName name="_______19190T">#REF!</definedName>
    <definedName name="_______2003_AFFILIATE_BILLINGS_SUMMARY_QRY">#REF!</definedName>
    <definedName name="_______201001">#REF!</definedName>
    <definedName name="_______201002">#REF!</definedName>
    <definedName name="_______201003">#REF!</definedName>
    <definedName name="_______201004">#REF!</definedName>
    <definedName name="_______20100R1">#REF!</definedName>
    <definedName name="_______202101">#REF!</definedName>
    <definedName name="_______202102">#REF!</definedName>
    <definedName name="_______202103">#REF!</definedName>
    <definedName name="_______202104">#REF!</definedName>
    <definedName name="_______202111">#REF!</definedName>
    <definedName name="_______202112">#REF!</definedName>
    <definedName name="_______202113">#REF!</definedName>
    <definedName name="_______202114">#REF!</definedName>
    <definedName name="_______202131">#REF!</definedName>
    <definedName name="_______202132">#REF!</definedName>
    <definedName name="_______202133">#REF!</definedName>
    <definedName name="_______202134">#REF!</definedName>
    <definedName name="_______202151">#REF!</definedName>
    <definedName name="_______202152">#REF!</definedName>
    <definedName name="_______202153">#REF!</definedName>
    <definedName name="_______202154">#REF!</definedName>
    <definedName name="_______202161">#REF!</definedName>
    <definedName name="_______202162">#REF!</definedName>
    <definedName name="_______202163">#REF!</definedName>
    <definedName name="_______202164">#REF!</definedName>
    <definedName name="_______20216R1">#REF!</definedName>
    <definedName name="_______20216R2">#REF!</definedName>
    <definedName name="_______20216R3">#REF!</definedName>
    <definedName name="_______202171">#REF!</definedName>
    <definedName name="_______202172">#REF!</definedName>
    <definedName name="_______202173">#REF!</definedName>
    <definedName name="_______202174">#REF!</definedName>
    <definedName name="_______202181">#REF!</definedName>
    <definedName name="_______202182">#REF!</definedName>
    <definedName name="_______202183">#REF!</definedName>
    <definedName name="_______202184">#REF!</definedName>
    <definedName name="_______20218R3">#REF!</definedName>
    <definedName name="_______20221R3">#REF!</definedName>
    <definedName name="_______21010">#REF!</definedName>
    <definedName name="_______21010D">#REF!</definedName>
    <definedName name="_______21010G">#REF!</definedName>
    <definedName name="_______21010L">#REF!</definedName>
    <definedName name="_______21010T">#REF!</definedName>
    <definedName name="_______301001">#REF!</definedName>
    <definedName name="_______301002">#REF!</definedName>
    <definedName name="_______301003">#REF!</definedName>
    <definedName name="_______301004">#REF!</definedName>
    <definedName name="_______30100R1">#REF!</definedName>
    <definedName name="_______302111">#REF!</definedName>
    <definedName name="_______302112">#REF!</definedName>
    <definedName name="_______302113">#REF!</definedName>
    <definedName name="_______302114">#REF!</definedName>
    <definedName name="_______401001">#REF!</definedName>
    <definedName name="_______401002">#REF!</definedName>
    <definedName name="_______401003">#REF!</definedName>
    <definedName name="_______401004">#REF!</definedName>
    <definedName name="_______40100R1">#REF!</definedName>
    <definedName name="_______402111">#REF!</definedName>
    <definedName name="_______402112">#REF!</definedName>
    <definedName name="_______402113">#REF!</definedName>
    <definedName name="_______402114">#REF!</definedName>
    <definedName name="_______402121">#REF!</definedName>
    <definedName name="_______402122">#REF!</definedName>
    <definedName name="_______402123">#REF!</definedName>
    <definedName name="_______402124">#REF!</definedName>
    <definedName name="_______40212R1">#REF!</definedName>
    <definedName name="_______40212R2">#REF!</definedName>
    <definedName name="_______40212R3">#REF!</definedName>
    <definedName name="_______402131">#REF!</definedName>
    <definedName name="_______402132">#REF!</definedName>
    <definedName name="_______402133">#REF!</definedName>
    <definedName name="_______402134">#REF!</definedName>
    <definedName name="_______402141">#REF!</definedName>
    <definedName name="_______402142">#REF!</definedName>
    <definedName name="_______402143">#REF!</definedName>
    <definedName name="_______402144">#REF!</definedName>
    <definedName name="_______40214R3">#REF!</definedName>
    <definedName name="_______402151">#REF!</definedName>
    <definedName name="_______402152">#REF!</definedName>
    <definedName name="_______402153">#REF!</definedName>
    <definedName name="_______402154">#REF!</definedName>
    <definedName name="_______501001">#REF!</definedName>
    <definedName name="_______501002">#REF!</definedName>
    <definedName name="_______501003">#REF!</definedName>
    <definedName name="_______501004">#REF!</definedName>
    <definedName name="_______50100R1">#REF!</definedName>
    <definedName name="_______50100R2">#REF!</definedName>
    <definedName name="_______50100R3">#REF!</definedName>
    <definedName name="_______601001">#REF!</definedName>
    <definedName name="_______601002">#REF!</definedName>
    <definedName name="_______601003">#REF!</definedName>
    <definedName name="_______601004">#REF!</definedName>
    <definedName name="_______60100R1">#REF!</definedName>
    <definedName name="_______60100R2">#REF!</definedName>
    <definedName name="_______60100R3">#REF!</definedName>
    <definedName name="_______602111">#REF!</definedName>
    <definedName name="_______602112">#REF!</definedName>
    <definedName name="_______602113">#REF!</definedName>
    <definedName name="_______602114">#REF!</definedName>
    <definedName name="_______602121">#REF!</definedName>
    <definedName name="_______602122">#REF!</definedName>
    <definedName name="_______602123">#REF!</definedName>
    <definedName name="_______602124">#REF!</definedName>
    <definedName name="_______60212R3">#REF!</definedName>
    <definedName name="_______901001">#REF!</definedName>
    <definedName name="_______901002">#REF!</definedName>
    <definedName name="_______901003">#REF!</definedName>
    <definedName name="_______901004">#REF!</definedName>
    <definedName name="_______90100R1">#REF!</definedName>
    <definedName name="_______90100R2">#REF!</definedName>
    <definedName name="_______90100R3">#REF!</definedName>
    <definedName name="_______902101">#REF!</definedName>
    <definedName name="_______902102">#REF!</definedName>
    <definedName name="_______902103">#REF!</definedName>
    <definedName name="_______902104">#REF!</definedName>
    <definedName name="_______990011">#REF!</definedName>
    <definedName name="_______990012">#REF!</definedName>
    <definedName name="_______990013">#REF!</definedName>
    <definedName name="_______990014">#REF!</definedName>
    <definedName name="_______99001R3">#REF!</definedName>
    <definedName name="_______99002R3">#REF!</definedName>
    <definedName name="_______99004R3">#REF!</definedName>
    <definedName name="_______A11" hidden="1">{#N/A,#N/A,FALSE,"Umsatz 99";#N/A,#N/A,FALSE,"ER 99 "}</definedName>
    <definedName name="_______ai2">#REF!</definedName>
    <definedName name="_______ask1" hidden="1">#REF!</definedName>
    <definedName name="_______c" hidden="1">{"Fiesta Facer Page",#N/A,FALSE,"Q_C_S";"Fiesta Main Page",#N/A,FALSE,"V_L";"Fiesta 95BP Struct",#N/A,FALSE,"StructBP";"Fiesta Post 95BP Struct",#N/A,FALSE,"AdjStructBP"}</definedName>
    <definedName name="_______DAT1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IT410">#REF!</definedName>
    <definedName name="_______DIT411">#REF!</definedName>
    <definedName name="_______dlp3">#REF!</definedName>
    <definedName name="_______ev2">#REF!</definedName>
    <definedName name="_______ex2">#REF!</definedName>
    <definedName name="_______FAS143">#REF!</definedName>
    <definedName name="_______FPC1" localSheetId="21">#REF!</definedName>
    <definedName name="_______FPC1">#REF!</definedName>
    <definedName name="_______FPC2" localSheetId="21">#REF!</definedName>
    <definedName name="_______FPC2">#REF!</definedName>
    <definedName name="_______FPC3" localSheetId="21">#REF!</definedName>
    <definedName name="_______FPC3">#REF!</definedName>
    <definedName name="_______fsd44" localSheetId="21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_FTC2">#REF!</definedName>
    <definedName name="_______gp2">#REF!</definedName>
    <definedName name="_______GYP2">#REF!</definedName>
    <definedName name="_______IAR3">#REF!</definedName>
    <definedName name="_______idc1">#REF!</definedName>
    <definedName name="_______idc2">#REF!</definedName>
    <definedName name="_______idf1">#REF!</definedName>
    <definedName name="_______idf10">#REF!</definedName>
    <definedName name="_______idf2">#REF!</definedName>
    <definedName name="_______idf3">#REF!</definedName>
    <definedName name="_______idf4">#REF!</definedName>
    <definedName name="_______idf5">#REF!</definedName>
    <definedName name="_______idf6">#REF!</definedName>
    <definedName name="_______idf7">#REF!</definedName>
    <definedName name="_______idf8">#REF!</definedName>
    <definedName name="_______idf9">#REF!</definedName>
    <definedName name="_______ir6">#REF!</definedName>
    <definedName name="_______ird2">#REF!</definedName>
    <definedName name="_______JC00000075">#REF!</definedName>
    <definedName name="_______JC00016368">#REF!</definedName>
    <definedName name="_______je41">#REF!</definedName>
    <definedName name="_______MAX1">#REF!</definedName>
    <definedName name="_______MAX2">#REF!</definedName>
    <definedName name="_______MAX3">#REF!</definedName>
    <definedName name="_______mdf1">#REF!</definedName>
    <definedName name="_______mdf10">#REF!</definedName>
    <definedName name="_______mdf2">#REF!</definedName>
    <definedName name="_______mdf3">#REF!</definedName>
    <definedName name="_______mdf4">#REF!</definedName>
    <definedName name="_______mdf5">#REF!</definedName>
    <definedName name="_______mdf6">#REF!</definedName>
    <definedName name="_______mdf7">#REF!</definedName>
    <definedName name="_______mdf8">#REF!</definedName>
    <definedName name="_______mdf9">#REF!</definedName>
    <definedName name="_______me2">#REF!</definedName>
    <definedName name="_______PAG1">#REF!</definedName>
    <definedName name="_______PAG2">#REF!</definedName>
    <definedName name="_______pc1">#REF!</definedName>
    <definedName name="_______pc2">#REF!</definedName>
    <definedName name="_______pf1">#REF!</definedName>
    <definedName name="_______pf10">#REF!</definedName>
    <definedName name="_______pf2">#REF!</definedName>
    <definedName name="_______pf3">#REF!</definedName>
    <definedName name="_______pf4">#REF!</definedName>
    <definedName name="_______pf5">#REF!</definedName>
    <definedName name="_______pf6">#REF!</definedName>
    <definedName name="_______pf7">#REF!</definedName>
    <definedName name="_______pf8">#REF!</definedName>
    <definedName name="_______pf9">#REF!</definedName>
    <definedName name="_______rei3">#REF!</definedName>
    <definedName name="_______rf1">#REF!</definedName>
    <definedName name="_______rf10">#REF!</definedName>
    <definedName name="_______rf2">#REF!</definedName>
    <definedName name="_______rf3">#REF!</definedName>
    <definedName name="_______rf4">#REF!</definedName>
    <definedName name="_______rf5">#REF!</definedName>
    <definedName name="_______rf6">#REF!</definedName>
    <definedName name="_______rf7">#REF!</definedName>
    <definedName name="_______rf8">#REF!</definedName>
    <definedName name="_______rf9">#REF!</definedName>
    <definedName name="_______tb2" hidden="1">OFFSET([0]!TB,1,)</definedName>
    <definedName name="_______tf1">#REF!</definedName>
    <definedName name="_______tf10">#REF!</definedName>
    <definedName name="_______tf2">#REF!</definedName>
    <definedName name="_______tf3">#REF!</definedName>
    <definedName name="_______tf4">#REF!</definedName>
    <definedName name="_______tf5">#REF!</definedName>
    <definedName name="_______tf6">#REF!</definedName>
    <definedName name="_______tf7">#REF!</definedName>
    <definedName name="_______tf8">#REF!</definedName>
    <definedName name="_______tf9">#REF!</definedName>
    <definedName name="_______x1" hidden="1">{"total",#N/A,FALSE,"5YR TREND";"CASH FLOW",#N/A,FALSE,"5YR TREND";"BALANCE SHEET",#N/A,FALSE,"5YR TREND";"baseline",#N/A,FALSE,"5YR TREND";"investment",#N/A,FALSE,"5YR TREND"}</definedName>
    <definedName name="_______x10" hidden="1">{"total",#N/A,FALSE,"5YR TREND";"CASH FLOW",#N/A,FALSE,"5YR TREND";"BALANCE SHEET",#N/A,FALSE,"5YR TREND";"baseline",#N/A,FALSE,"5YR TREND";"investment",#N/A,FALSE,"5YR TREND"}</definedName>
    <definedName name="_______x11" hidden="1">{"total",#N/A,FALSE,"5YR TREND";"CASH FLOW",#N/A,FALSE,"5YR TREND";"BALANCE SHEET",#N/A,FALSE,"5YR TREND";"baseline",#N/A,FALSE,"5YR TREND";"investment",#N/A,FALSE,"5YR TREND"}</definedName>
    <definedName name="_______x123" hidden="1">{"total",#N/A,FALSE,"5YR TREND";"CASH FLOW",#N/A,FALSE,"5YR TREND";"BALANCE SHEET",#N/A,FALSE,"5YR TREND";"baseline",#N/A,FALSE,"5YR TREND";"investment",#N/A,FALSE,"5YR TREND"}</definedName>
    <definedName name="__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2">{"'Sheet1'!$A$1:$I$89"}</definedName>
    <definedName name="_______x23647" hidden="1">{"new base",#N/A,FALSE,"BP wo sections";"investment w/o areas",#N/A,FALSE,"BP wo sections";"total w/o areas",#N/A,FALSE,"BP wo sections"}</definedName>
    <definedName name="__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5" hidden="1">{"total",#N/A,FALSE,"5YR TREND";"CASH FLOW",#N/A,FALSE,"5YR TREND";"BALANCE SHEET",#N/A,FALSE,"5YR TREND";"baseline",#N/A,FALSE,"5YR TREND";"investment",#N/A,FALSE,"5YR TREND"}</definedName>
    <definedName name="_______x54161" hidden="1">{"total",#N/A,FALSE,"5YR TREND";"CASH FLOW",#N/A,FALSE,"5YR TREND";"BALANCE SHEET",#N/A,FALSE,"5YR TREND";"baseline",#N/A,FALSE,"5YR TREND";"investment",#N/A,FALSE,"5YR TREND"}</definedName>
    <definedName name="_______x6" hidden="1">{"new base",#N/A,FALSE,"BP wo sections";"investment w/o areas",#N/A,FALSE,"BP wo sections";"total w/o areas",#N/A,FALSE,"BP wo sections"}</definedName>
    <definedName name="_______x654" hidden="1">{"98IB-MARGIN",#N/A,FALSE,"FILE LINK";"98IB-SGA",#N/A,FALSE,"FILE LINK";"98IB-STAFF",#N/A,FALSE,"FILE LINK";"98IB-CAPX",#N/A,FALSE,"FILE LINK"}</definedName>
    <definedName name="_______x65465" hidden="1">{"total",#N/A,FALSE,"5YR TREND";"CASH FLOW",#N/A,FALSE,"5YR TREND";"BALANCE SHEET",#N/A,FALSE,"5YR TREND";"baseline",#N/A,FALSE,"5YR TREND";"investment",#N/A,FALSE,"5YR TREND"}</definedName>
    <definedName name="__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66" hidden="1">{"total",#N/A,FALSE,"5YR TREND";"CASH FLOW",#N/A,FALSE,"5YR TREND";"BALANCE SHEET",#N/A,FALSE,"5YR TREND";"baseline",#N/A,FALSE,"5YR TREND";"investment",#N/A,FALSE,"5YR TREND"}</definedName>
    <definedName name="_______x7" hidden="1">{"98IB-MARGIN",#N/A,FALSE,"FILE LINK";"98IB-SGA",#N/A,FALSE,"FILE LINK";"98IB-STAFF",#N/A,FALSE,"FILE LINK";"98IB-CAPX",#N/A,FALSE,"FILE LINK"}</definedName>
    <definedName name="_______x8" hidden="1">{"total",#N/A,FALSE,"5YR TREND";"CASH FLOW",#N/A,FALSE,"5YR TREND";"BALANCE SHEET",#N/A,FALSE,"5YR TREND";"baseline",#N/A,FALSE,"5YR TREND";"investment",#N/A,FALSE,"5YR TREND"}</definedName>
    <definedName name="__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_x88888">{"'Sheet1'!$A$1:$I$89"}</definedName>
    <definedName name="_______x9" hidden="1">{"total",#N/A,FALSE,"5YR TREND";"CASH FLOW",#N/A,FALSE,"5YR TREND";"BALANCE SHEET",#N/A,FALSE,"5YR TREND";"baseline",#N/A,FALSE,"5YR TREND";"investment",#N/A,FALSE,"5YR TREND"}</definedName>
    <definedName name="_______x984" hidden="1">{"total",#N/A,FALSE,"5YR TREND";"CASH FLOW",#N/A,FALSE,"5YR TREND";"BALANCE SHEET",#N/A,FALSE,"5YR TREND";"baseline",#N/A,FALSE,"5YR TREND";"investment",#N/A,FALSE,"5YR TREND"}</definedName>
    <definedName name="_______x985" hidden="1">{"total",#N/A,FALSE,"5YR TREND";"CASH FLOW",#N/A,FALSE,"5YR TREND";"BALANCE SHEET",#N/A,FALSE,"5YR TREND";"baseline",#N/A,FALSE,"5YR TREND";"investment",#N/A,FALSE,"5YR TREND"}</definedName>
    <definedName name="_______x999" hidden="1">{"total",#N/A,FALSE,"5YR TREND";"CASH FLOW",#N/A,FALSE,"5YR TREND";"BALANCE SHEET",#N/A,FALSE,"5YR TREND";"baseline",#N/A,FALSE,"5YR TREND";"investment",#N/A,FALSE,"5YR TREND"}</definedName>
    <definedName name="______00021D">#REF!</definedName>
    <definedName name="______00021G">#REF!</definedName>
    <definedName name="______00021L">#REF!</definedName>
    <definedName name="______00021T">#REF!</definedName>
    <definedName name="______10100">#REF!</definedName>
    <definedName name="______101001">#REF!</definedName>
    <definedName name="______101002">#REF!</definedName>
    <definedName name="______101003">#REF!</definedName>
    <definedName name="______101004">#REF!</definedName>
    <definedName name="______10100R1">#REF!</definedName>
    <definedName name="______102011">#REF!</definedName>
    <definedName name="______102012">#REF!</definedName>
    <definedName name="______102013">#REF!</definedName>
    <definedName name="______102014">#REF!</definedName>
    <definedName name="______102071">#REF!</definedName>
    <definedName name="______102072">#REF!</definedName>
    <definedName name="______102073">#REF!</definedName>
    <definedName name="______102074">#REF!</definedName>
    <definedName name="______10207R3">#REF!</definedName>
    <definedName name="______102081">#REF!</definedName>
    <definedName name="______102082">#REF!</definedName>
    <definedName name="______102083">#REF!</definedName>
    <definedName name="______102084">#REF!</definedName>
    <definedName name="______102111">#REF!</definedName>
    <definedName name="______102112">#REF!</definedName>
    <definedName name="______102114">#REF!</definedName>
    <definedName name="______102121">#REF!</definedName>
    <definedName name="______102122">#REF!</definedName>
    <definedName name="______102123">#REF!</definedName>
    <definedName name="______102124">#REF!</definedName>
    <definedName name="______102131">#REF!</definedName>
    <definedName name="______102132">#REF!</definedName>
    <definedName name="______102133">#REF!</definedName>
    <definedName name="______102134">#REF!</definedName>
    <definedName name="______102141">#REF!</definedName>
    <definedName name="______102142">#REF!</definedName>
    <definedName name="______102143">#REF!</definedName>
    <definedName name="______102144">#REF!</definedName>
    <definedName name="______102151">#REF!</definedName>
    <definedName name="______102152">#REF!</definedName>
    <definedName name="______102153">#REF!</definedName>
    <definedName name="______102154">#REF!</definedName>
    <definedName name="______10215R1">#REF!</definedName>
    <definedName name="______10215R2">#REF!</definedName>
    <definedName name="______10215R3">#REF!</definedName>
    <definedName name="______102161">#REF!</definedName>
    <definedName name="______102162">#REF!</definedName>
    <definedName name="______102163">#REF!</definedName>
    <definedName name="______102164">#REF!</definedName>
    <definedName name="______102171">#REF!</definedName>
    <definedName name="______102172">#REF!</definedName>
    <definedName name="______102173">#REF!</definedName>
    <definedName name="______102174">#REF!</definedName>
    <definedName name="______10217R1">#REF!</definedName>
    <definedName name="______10217R2">#REF!</definedName>
    <definedName name="______10217R3">#REF!</definedName>
    <definedName name="______102181">#REF!</definedName>
    <definedName name="______102182">#REF!</definedName>
    <definedName name="______102183">#REF!</definedName>
    <definedName name="______102184">#REF!</definedName>
    <definedName name="______103101">#REF!</definedName>
    <definedName name="______103102">#REF!</definedName>
    <definedName name="______103103">#REF!</definedName>
    <definedName name="______103104">#REF!</definedName>
    <definedName name="______10310R1">#REF!</definedName>
    <definedName name="______10310R2">#REF!</definedName>
    <definedName name="______19190">#REF!</definedName>
    <definedName name="______19190D">#REF!</definedName>
    <definedName name="______19190G">#REF!</definedName>
    <definedName name="______19190L">#REF!</definedName>
    <definedName name="______19190T">#REF!</definedName>
    <definedName name="______2003_AFFILIATE_BILLINGS_SUMMARY_QRY">#REF!</definedName>
    <definedName name="______201001">#REF!</definedName>
    <definedName name="______201002">#REF!</definedName>
    <definedName name="______201003">#REF!</definedName>
    <definedName name="______201004">#REF!</definedName>
    <definedName name="______20100R1">#REF!</definedName>
    <definedName name="______202101">#REF!</definedName>
    <definedName name="______202102">#REF!</definedName>
    <definedName name="______202103">#REF!</definedName>
    <definedName name="______202104">#REF!</definedName>
    <definedName name="______202111">#REF!</definedName>
    <definedName name="______202112">#REF!</definedName>
    <definedName name="______202113">#REF!</definedName>
    <definedName name="______202114">#REF!</definedName>
    <definedName name="______202131">#REF!</definedName>
    <definedName name="______202132">#REF!</definedName>
    <definedName name="______202133">#REF!</definedName>
    <definedName name="______202134">#REF!</definedName>
    <definedName name="______202151">#REF!</definedName>
    <definedName name="______202152">#REF!</definedName>
    <definedName name="______202153">#REF!</definedName>
    <definedName name="______202154">#REF!</definedName>
    <definedName name="______202161">#REF!</definedName>
    <definedName name="______202162">#REF!</definedName>
    <definedName name="______202163">#REF!</definedName>
    <definedName name="______202164">#REF!</definedName>
    <definedName name="______20216R1">#REF!</definedName>
    <definedName name="______20216R2">#REF!</definedName>
    <definedName name="______20216R3">#REF!</definedName>
    <definedName name="______202171">#REF!</definedName>
    <definedName name="______202172">#REF!</definedName>
    <definedName name="______202173">#REF!</definedName>
    <definedName name="______202174">#REF!</definedName>
    <definedName name="______202181">#REF!</definedName>
    <definedName name="______202182">#REF!</definedName>
    <definedName name="______202183">#REF!</definedName>
    <definedName name="______202184">#REF!</definedName>
    <definedName name="______20218R3">#REF!</definedName>
    <definedName name="______20221R3">#REF!</definedName>
    <definedName name="______21010">#REF!</definedName>
    <definedName name="______21010D">#REF!</definedName>
    <definedName name="______21010G">#REF!</definedName>
    <definedName name="______21010L">#REF!</definedName>
    <definedName name="______21010T">#REF!</definedName>
    <definedName name="______301001">#REF!</definedName>
    <definedName name="______301002">#REF!</definedName>
    <definedName name="______301003">#REF!</definedName>
    <definedName name="______301004">#REF!</definedName>
    <definedName name="______30100R1">#REF!</definedName>
    <definedName name="______302111">#REF!</definedName>
    <definedName name="______302112">#REF!</definedName>
    <definedName name="______302113">#REF!</definedName>
    <definedName name="______302114">#REF!</definedName>
    <definedName name="______401001">#REF!</definedName>
    <definedName name="______401002">#REF!</definedName>
    <definedName name="______401003">#REF!</definedName>
    <definedName name="______401004">#REF!</definedName>
    <definedName name="______40100R1">#REF!</definedName>
    <definedName name="______402111">#REF!</definedName>
    <definedName name="______402112">#REF!</definedName>
    <definedName name="______402113">#REF!</definedName>
    <definedName name="______402114">#REF!</definedName>
    <definedName name="______402121">#REF!</definedName>
    <definedName name="______402122">#REF!</definedName>
    <definedName name="______402123">#REF!</definedName>
    <definedName name="______402124">#REF!</definedName>
    <definedName name="______40212R1">#REF!</definedName>
    <definedName name="______40212R2">#REF!</definedName>
    <definedName name="______40212R3">#REF!</definedName>
    <definedName name="______402131">#REF!</definedName>
    <definedName name="______402132">#REF!</definedName>
    <definedName name="______402133">#REF!</definedName>
    <definedName name="______402134">#REF!</definedName>
    <definedName name="______402141">#REF!</definedName>
    <definedName name="______402142">#REF!</definedName>
    <definedName name="______402143">#REF!</definedName>
    <definedName name="______402144">#REF!</definedName>
    <definedName name="______40214R3">#REF!</definedName>
    <definedName name="______402151">#REF!</definedName>
    <definedName name="______402152">#REF!</definedName>
    <definedName name="______402153">#REF!</definedName>
    <definedName name="______402154">#REF!</definedName>
    <definedName name="______501001">#REF!</definedName>
    <definedName name="______501002">#REF!</definedName>
    <definedName name="______501003">#REF!</definedName>
    <definedName name="______501004">#REF!</definedName>
    <definedName name="______50100R1">#REF!</definedName>
    <definedName name="______50100R2">#REF!</definedName>
    <definedName name="______50100R3">#REF!</definedName>
    <definedName name="______601001">#REF!</definedName>
    <definedName name="______601002">#REF!</definedName>
    <definedName name="______601003">#REF!</definedName>
    <definedName name="______601004">#REF!</definedName>
    <definedName name="______60100R1">#REF!</definedName>
    <definedName name="______60100R2">#REF!</definedName>
    <definedName name="______60100R3">#REF!</definedName>
    <definedName name="______602111">#REF!</definedName>
    <definedName name="______602112">#REF!</definedName>
    <definedName name="______602113">#REF!</definedName>
    <definedName name="______602114">#REF!</definedName>
    <definedName name="______602121">#REF!</definedName>
    <definedName name="______602122">#REF!</definedName>
    <definedName name="______602123">#REF!</definedName>
    <definedName name="______602124">#REF!</definedName>
    <definedName name="______60212R3">#REF!</definedName>
    <definedName name="______901001">#REF!</definedName>
    <definedName name="______901002">#REF!</definedName>
    <definedName name="______901003">#REF!</definedName>
    <definedName name="______901004">#REF!</definedName>
    <definedName name="______90100R1">#REF!</definedName>
    <definedName name="______90100R2">#REF!</definedName>
    <definedName name="______90100R3">#REF!</definedName>
    <definedName name="______902101">#REF!</definedName>
    <definedName name="______902102">#REF!</definedName>
    <definedName name="______902103">#REF!</definedName>
    <definedName name="______902104">#REF!</definedName>
    <definedName name="______990011">#REF!</definedName>
    <definedName name="______990012">#REF!</definedName>
    <definedName name="______990013">#REF!</definedName>
    <definedName name="______990014">#REF!</definedName>
    <definedName name="______99001R3">#REF!</definedName>
    <definedName name="______99002R3">#REF!</definedName>
    <definedName name="______99004R3">#REF!</definedName>
    <definedName name="______A11" hidden="1">{#N/A,#N/A,FALSE,"Umsatz 99";#N/A,#N/A,FALSE,"ER 99 "}</definedName>
    <definedName name="______ai2">#REF!</definedName>
    <definedName name="______ask1" hidden="1">#REF!</definedName>
    <definedName name="______c" hidden="1">{"Fiesta Facer Page",#N/A,FALSE,"Q_C_S";"Fiesta Main Page",#N/A,FALSE,"V_L";"Fiesta 95BP Struct",#N/A,FALSE,"StructBP";"Fiesta Post 95BP Struct",#N/A,FALSE,"AdjStructBP"}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IT410">#REF!</definedName>
    <definedName name="______DIT411">#REF!</definedName>
    <definedName name="______dlp3">#REF!</definedName>
    <definedName name="______ev2">#REF!</definedName>
    <definedName name="______ex2">#REF!</definedName>
    <definedName name="______FAS143">#REF!</definedName>
    <definedName name="______FPC1" localSheetId="21">#REF!</definedName>
    <definedName name="______FPC1">#REF!</definedName>
    <definedName name="______FPC2" localSheetId="21">#REF!</definedName>
    <definedName name="______FPC2">#REF!</definedName>
    <definedName name="______FPC3" localSheetId="21">#REF!</definedName>
    <definedName name="______FPC3">#REF!</definedName>
    <definedName name="______fsd44" localSheetId="21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_FTC2">#REF!</definedName>
    <definedName name="______gp2">#REF!</definedName>
    <definedName name="______GYP2">#REF!</definedName>
    <definedName name="______IAR3">#REF!</definedName>
    <definedName name="______idc1">#REF!</definedName>
    <definedName name="______idc2">#REF!</definedName>
    <definedName name="______idf1">#REF!</definedName>
    <definedName name="______idf10">#REF!</definedName>
    <definedName name="______idf2">#REF!</definedName>
    <definedName name="______idf3">#REF!</definedName>
    <definedName name="______idf4">#REF!</definedName>
    <definedName name="______idf5">#REF!</definedName>
    <definedName name="______idf6">#REF!</definedName>
    <definedName name="______idf7">#REF!</definedName>
    <definedName name="______idf8">#REF!</definedName>
    <definedName name="______idf9">#REF!</definedName>
    <definedName name="______ir6">#REF!</definedName>
    <definedName name="______ird2">#REF!</definedName>
    <definedName name="______JC00000075">#REF!</definedName>
    <definedName name="______JC00016368">#REF!</definedName>
    <definedName name="______je41">#REF!</definedName>
    <definedName name="______kim1" localSheetId="21" hidden="1">{#N/A,#N/A,FALSE,"Aging Summary";#N/A,#N/A,FALSE,"Ratio Analysis";#N/A,#N/A,FALSE,"Test 120 Day Accts";#N/A,#N/A,FALSE,"Tickmarks"}</definedName>
    <definedName name="______kim1" hidden="1">{#N/A,#N/A,FALSE,"Aging Summary";#N/A,#N/A,FALSE,"Ratio Analysis";#N/A,#N/A,FALSE,"Test 120 Day Accts";#N/A,#N/A,FALSE,"Tickmarks"}</definedName>
    <definedName name="______kim2">#N/A</definedName>
    <definedName name="______kim6" localSheetId="21" hidden="1">{#N/A,#N/A,FALSE,"Aging Summary";#N/A,#N/A,FALSE,"Ratio Analysis";#N/A,#N/A,FALSE,"Test 120 Day Accts";#N/A,#N/A,FALSE,"Tickmarks"}</definedName>
    <definedName name="______kim6" hidden="1">{#N/A,#N/A,FALSE,"Aging Summary";#N/A,#N/A,FALSE,"Ratio Analysis";#N/A,#N/A,FALSE,"Test 120 Day Accts";#N/A,#N/A,FALSE,"Tickmarks"}</definedName>
    <definedName name="______MAX1">#REF!</definedName>
    <definedName name="______MAX2">#REF!</definedName>
    <definedName name="______MAX3">#REF!</definedName>
    <definedName name="______mdf1">#REF!</definedName>
    <definedName name="______mdf10">#REF!</definedName>
    <definedName name="______mdf2">#REF!</definedName>
    <definedName name="______mdf3">#REF!</definedName>
    <definedName name="______mdf4">#REF!</definedName>
    <definedName name="______mdf5">#REF!</definedName>
    <definedName name="______mdf6">#REF!</definedName>
    <definedName name="______mdf7">#REF!</definedName>
    <definedName name="______mdf8">#REF!</definedName>
    <definedName name="______mdf9">#REF!</definedName>
    <definedName name="______me2">#REF!</definedName>
    <definedName name="______PAG1">#REF!</definedName>
    <definedName name="______PAG2">#REF!</definedName>
    <definedName name="______pc1">#REF!</definedName>
    <definedName name="______pc2">#REF!</definedName>
    <definedName name="______pf1">#REF!</definedName>
    <definedName name="______pf10">#REF!</definedName>
    <definedName name="______pf2">#REF!</definedName>
    <definedName name="______pf3">#REF!</definedName>
    <definedName name="______pf4">#REF!</definedName>
    <definedName name="______pf5">#REF!</definedName>
    <definedName name="______pf6">#REF!</definedName>
    <definedName name="______pf7">#REF!</definedName>
    <definedName name="______pf8">#REF!</definedName>
    <definedName name="______pf9">#REF!</definedName>
    <definedName name="______Q2" hidden="1">{"COREKINETICS",#N/A,FALSE,"CORE KINETICS"}</definedName>
    <definedName name="______rei3">#REF!</definedName>
    <definedName name="______rf1">#REF!</definedName>
    <definedName name="______rf10">#REF!</definedName>
    <definedName name="______rf2">#REF!</definedName>
    <definedName name="______rf3">#REF!</definedName>
    <definedName name="______rf4">#REF!</definedName>
    <definedName name="______rf5">#REF!</definedName>
    <definedName name="______rf6">#REF!</definedName>
    <definedName name="______rf7">#REF!</definedName>
    <definedName name="______rf8">#REF!</definedName>
    <definedName name="______rf9">#REF!</definedName>
    <definedName name="______tf1">#REF!</definedName>
    <definedName name="______tf10">#REF!</definedName>
    <definedName name="______tf2">#REF!</definedName>
    <definedName name="______tf3">#REF!</definedName>
    <definedName name="______tf4">#REF!</definedName>
    <definedName name="______tf5">#REF!</definedName>
    <definedName name="______tf6">#REF!</definedName>
    <definedName name="______tf7">#REF!</definedName>
    <definedName name="______tf8">#REF!</definedName>
    <definedName name="______tf9">#REF!</definedName>
    <definedName name="______x1" hidden="1">{"total",#N/A,FALSE,"5YR TREND";"CASH FLOW",#N/A,FALSE,"5YR TREND";"BALANCE SHEET",#N/A,FALSE,"5YR TREND";"baseline",#N/A,FALSE,"5YR TREND";"investment",#N/A,FALSE,"5YR TREND"}</definedName>
    <definedName name="______x10" hidden="1">{"total",#N/A,FALSE,"5YR TREND";"CASH FLOW",#N/A,FALSE,"5YR TREND";"BALANCE SHEET",#N/A,FALSE,"5YR TREND";"baseline",#N/A,FALSE,"5YR TREND";"investment",#N/A,FALSE,"5YR TREND"}</definedName>
    <definedName name="______x11" hidden="1">{"total",#N/A,FALSE,"5YR TREND";"CASH FLOW",#N/A,FALSE,"5YR TREND";"BALANCE SHEET",#N/A,FALSE,"5YR TREND";"baseline",#N/A,FALSE,"5YR TREND";"investment",#N/A,FALSE,"5YR TREND"}</definedName>
    <definedName name="______x123" hidden="1">{"total",#N/A,FALSE,"5YR TREND";"CASH FLOW",#N/A,FALSE,"5YR TREND";"BALANCE SHEET",#N/A,FALSE,"5YR TREND";"baseline",#N/A,FALSE,"5YR TREND";"investment",#N/A,FALSE,"5YR TREND"}</definedName>
    <definedName name="_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2">{"'Sheet1'!$A$1:$I$89"}</definedName>
    <definedName name="______x23647" hidden="1">{"new base",#N/A,FALSE,"BP wo sections";"investment w/o areas",#N/A,FALSE,"BP wo sections";"total w/o areas",#N/A,FALSE,"BP wo sections"}</definedName>
    <definedName name="_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5" hidden="1">{"total",#N/A,FALSE,"5YR TREND";"CASH FLOW",#N/A,FALSE,"5YR TREND";"BALANCE SHEET",#N/A,FALSE,"5YR TREND";"baseline",#N/A,FALSE,"5YR TREND";"investment",#N/A,FALSE,"5YR TREND"}</definedName>
    <definedName name="______x54161" hidden="1">{"total",#N/A,FALSE,"5YR TREND";"CASH FLOW",#N/A,FALSE,"5YR TREND";"BALANCE SHEET",#N/A,FALSE,"5YR TREND";"baseline",#N/A,FALSE,"5YR TREND";"investment",#N/A,FALSE,"5YR TREND"}</definedName>
    <definedName name="______x6" hidden="1">{"new base",#N/A,FALSE,"BP wo sections";"investment w/o areas",#N/A,FALSE,"BP wo sections";"total w/o areas",#N/A,FALSE,"BP wo sections"}</definedName>
    <definedName name="______x654" hidden="1">{"98IB-MARGIN",#N/A,FALSE,"FILE LINK";"98IB-SGA",#N/A,FALSE,"FILE LINK";"98IB-STAFF",#N/A,FALSE,"FILE LINK";"98IB-CAPX",#N/A,FALSE,"FILE LINK"}</definedName>
    <definedName name="______x65465" hidden="1">{"total",#N/A,FALSE,"5YR TREND";"CASH FLOW",#N/A,FALSE,"5YR TREND";"BALANCE SHEET",#N/A,FALSE,"5YR TREND";"baseline",#N/A,FALSE,"5YR TREND";"investment",#N/A,FALSE,"5YR TREND"}</definedName>
    <definedName name="_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66" hidden="1">{"total",#N/A,FALSE,"5YR TREND";"CASH FLOW",#N/A,FALSE,"5YR TREND";"BALANCE SHEET",#N/A,FALSE,"5YR TREND";"baseline",#N/A,FALSE,"5YR TREND";"investment",#N/A,FALSE,"5YR TREND"}</definedName>
    <definedName name="______x7" hidden="1">{"98IB-MARGIN",#N/A,FALSE,"FILE LINK";"98IB-SGA",#N/A,FALSE,"FILE LINK";"98IB-STAFF",#N/A,FALSE,"FILE LINK";"98IB-CAPX",#N/A,FALSE,"FILE LINK"}</definedName>
    <definedName name="______x8" hidden="1">{"total",#N/A,FALSE,"5YR TREND";"CASH FLOW",#N/A,FALSE,"5YR TREND";"BALANCE SHEET",#N/A,FALSE,"5YR TREND";"baseline",#N/A,FALSE,"5YR TREND";"investment",#N/A,FALSE,"5YR TREND"}</definedName>
    <definedName name="_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_x88888">{"'Sheet1'!$A$1:$I$89"}</definedName>
    <definedName name="______x9" hidden="1">{"total",#N/A,FALSE,"5YR TREND";"CASH FLOW",#N/A,FALSE,"5YR TREND";"BALANCE SHEET",#N/A,FALSE,"5YR TREND";"baseline",#N/A,FALSE,"5YR TREND";"investment",#N/A,FALSE,"5YR TREND"}</definedName>
    <definedName name="______x984" hidden="1">{"total",#N/A,FALSE,"5YR TREND";"CASH FLOW",#N/A,FALSE,"5YR TREND";"BALANCE SHEET",#N/A,FALSE,"5YR TREND";"baseline",#N/A,FALSE,"5YR TREND";"investment",#N/A,FALSE,"5YR TREND"}</definedName>
    <definedName name="______x985" hidden="1">{"total",#N/A,FALSE,"5YR TREND";"CASH FLOW",#N/A,FALSE,"5YR TREND";"BALANCE SHEET",#N/A,FALSE,"5YR TREND";"baseline",#N/A,FALSE,"5YR TREND";"investment",#N/A,FALSE,"5YR TREND"}</definedName>
    <definedName name="______x999" hidden="1">{"total",#N/A,FALSE,"5YR TREND";"CASH FLOW",#N/A,FALSE,"5YR TREND";"BALANCE SHEET",#N/A,FALSE,"5YR TREND";"baseline",#N/A,FALSE,"5YR TREND";"investment",#N/A,FALSE,"5YR TREND"}</definedName>
    <definedName name="_____00021D">#REF!</definedName>
    <definedName name="_____00021G">#REF!</definedName>
    <definedName name="_____00021L">#REF!</definedName>
    <definedName name="_____00021T">#REF!</definedName>
    <definedName name="_____10100">#REF!</definedName>
    <definedName name="_____101001">#REF!</definedName>
    <definedName name="_____101002">#REF!</definedName>
    <definedName name="_____101003">#REF!</definedName>
    <definedName name="_____101004">#REF!</definedName>
    <definedName name="_____10100R1">#REF!</definedName>
    <definedName name="_____102011">#REF!</definedName>
    <definedName name="_____102012">#REF!</definedName>
    <definedName name="_____102013">#REF!</definedName>
    <definedName name="_____102014">#REF!</definedName>
    <definedName name="_____102071">#REF!</definedName>
    <definedName name="_____102072">#REF!</definedName>
    <definedName name="_____102073">#REF!</definedName>
    <definedName name="_____102074">#REF!</definedName>
    <definedName name="_____10207R3">#REF!</definedName>
    <definedName name="_____102081">#REF!</definedName>
    <definedName name="_____102082">#REF!</definedName>
    <definedName name="_____102083">#REF!</definedName>
    <definedName name="_____102084">#REF!</definedName>
    <definedName name="_____102111">#REF!</definedName>
    <definedName name="_____102112">#REF!</definedName>
    <definedName name="_____102114">#REF!</definedName>
    <definedName name="_____102121">#REF!</definedName>
    <definedName name="_____102122">#REF!</definedName>
    <definedName name="_____102123">#REF!</definedName>
    <definedName name="_____102124">#REF!</definedName>
    <definedName name="_____102131">#REF!</definedName>
    <definedName name="_____102132">#REF!</definedName>
    <definedName name="_____102133">#REF!</definedName>
    <definedName name="_____102134">#REF!</definedName>
    <definedName name="_____102141">#REF!</definedName>
    <definedName name="_____102142">#REF!</definedName>
    <definedName name="_____102143">#REF!</definedName>
    <definedName name="_____102144">#REF!</definedName>
    <definedName name="_____102151">#REF!</definedName>
    <definedName name="_____102152">#REF!</definedName>
    <definedName name="_____102153">#REF!</definedName>
    <definedName name="_____102154">#REF!</definedName>
    <definedName name="_____10215R1">#REF!</definedName>
    <definedName name="_____10215R2">#REF!</definedName>
    <definedName name="_____10215R3">#REF!</definedName>
    <definedName name="_____102161">#REF!</definedName>
    <definedName name="_____102162">#REF!</definedName>
    <definedName name="_____102163">#REF!</definedName>
    <definedName name="_____102164">#REF!</definedName>
    <definedName name="_____102171">#REF!</definedName>
    <definedName name="_____102172">#REF!</definedName>
    <definedName name="_____102173">#REF!</definedName>
    <definedName name="_____102174">#REF!</definedName>
    <definedName name="_____10217R1">#REF!</definedName>
    <definedName name="_____10217R2">#REF!</definedName>
    <definedName name="_____10217R3">#REF!</definedName>
    <definedName name="_____102181">#REF!</definedName>
    <definedName name="_____102182">#REF!</definedName>
    <definedName name="_____102183">#REF!</definedName>
    <definedName name="_____102184">#REF!</definedName>
    <definedName name="_____103101">#REF!</definedName>
    <definedName name="_____103102">#REF!</definedName>
    <definedName name="_____103103">#REF!</definedName>
    <definedName name="_____103104">#REF!</definedName>
    <definedName name="_____10310R1">#REF!</definedName>
    <definedName name="_____10310R2">#REF!</definedName>
    <definedName name="_____19190">#REF!</definedName>
    <definedName name="_____19190D">#REF!</definedName>
    <definedName name="_____19190G">#REF!</definedName>
    <definedName name="_____19190L">#REF!</definedName>
    <definedName name="_____19190T">#REF!</definedName>
    <definedName name="_____2003_AFFILIATE_BILLINGS_SUMMARY_QRY">#REF!</definedName>
    <definedName name="_____201001">#REF!</definedName>
    <definedName name="_____201002">#REF!</definedName>
    <definedName name="_____201003">#REF!</definedName>
    <definedName name="_____201004">#REF!</definedName>
    <definedName name="_____20100R1">#REF!</definedName>
    <definedName name="_____202101">#REF!</definedName>
    <definedName name="_____202102">#REF!</definedName>
    <definedName name="_____202103">#REF!</definedName>
    <definedName name="_____202104">#REF!</definedName>
    <definedName name="_____202111">#REF!</definedName>
    <definedName name="_____202112">#REF!</definedName>
    <definedName name="_____202113">#REF!</definedName>
    <definedName name="_____202114">#REF!</definedName>
    <definedName name="_____202131">#REF!</definedName>
    <definedName name="_____202132">#REF!</definedName>
    <definedName name="_____202133">#REF!</definedName>
    <definedName name="_____202134">#REF!</definedName>
    <definedName name="_____202151">#REF!</definedName>
    <definedName name="_____202152">#REF!</definedName>
    <definedName name="_____202153">#REF!</definedName>
    <definedName name="_____202154">#REF!</definedName>
    <definedName name="_____202161">#REF!</definedName>
    <definedName name="_____202162">#REF!</definedName>
    <definedName name="_____202163">#REF!</definedName>
    <definedName name="_____202164">#REF!</definedName>
    <definedName name="_____20216R1">#REF!</definedName>
    <definedName name="_____20216R2">#REF!</definedName>
    <definedName name="_____20216R3">#REF!</definedName>
    <definedName name="_____202171">#REF!</definedName>
    <definedName name="_____202172">#REF!</definedName>
    <definedName name="_____202173">#REF!</definedName>
    <definedName name="_____202174">#REF!</definedName>
    <definedName name="_____202181">#REF!</definedName>
    <definedName name="_____202182">#REF!</definedName>
    <definedName name="_____202183">#REF!</definedName>
    <definedName name="_____202184">#REF!</definedName>
    <definedName name="_____20218R3">#REF!</definedName>
    <definedName name="_____20221R3">#REF!</definedName>
    <definedName name="_____21010">#REF!</definedName>
    <definedName name="_____21010D">#REF!</definedName>
    <definedName name="_____21010G">#REF!</definedName>
    <definedName name="_____21010L">#REF!</definedName>
    <definedName name="_____21010T">#REF!</definedName>
    <definedName name="_____301001">#REF!</definedName>
    <definedName name="_____301002">#REF!</definedName>
    <definedName name="_____301003">#REF!</definedName>
    <definedName name="_____301004">#REF!</definedName>
    <definedName name="_____30100R1">#REF!</definedName>
    <definedName name="_____302111">#REF!</definedName>
    <definedName name="_____302112">#REF!</definedName>
    <definedName name="_____302113">#REF!</definedName>
    <definedName name="_____302114">#REF!</definedName>
    <definedName name="_____401001">#REF!</definedName>
    <definedName name="_____401002">#REF!</definedName>
    <definedName name="_____401003">#REF!</definedName>
    <definedName name="_____401004">#REF!</definedName>
    <definedName name="_____40100R1">#REF!</definedName>
    <definedName name="_____402111">#REF!</definedName>
    <definedName name="_____402112">#REF!</definedName>
    <definedName name="_____402113">#REF!</definedName>
    <definedName name="_____402114">#REF!</definedName>
    <definedName name="_____402121">#REF!</definedName>
    <definedName name="_____402122">#REF!</definedName>
    <definedName name="_____402123">#REF!</definedName>
    <definedName name="_____402124">#REF!</definedName>
    <definedName name="_____40212R1">#REF!</definedName>
    <definedName name="_____40212R2">#REF!</definedName>
    <definedName name="_____40212R3">#REF!</definedName>
    <definedName name="_____402131">#REF!</definedName>
    <definedName name="_____402132">#REF!</definedName>
    <definedName name="_____402133">#REF!</definedName>
    <definedName name="_____402134">#REF!</definedName>
    <definedName name="_____402141">#REF!</definedName>
    <definedName name="_____402142">#REF!</definedName>
    <definedName name="_____402143">#REF!</definedName>
    <definedName name="_____402144">#REF!</definedName>
    <definedName name="_____40214R3">#REF!</definedName>
    <definedName name="_____402151">#REF!</definedName>
    <definedName name="_____402152">#REF!</definedName>
    <definedName name="_____402153">#REF!</definedName>
    <definedName name="_____402154">#REF!</definedName>
    <definedName name="_____501001">#REF!</definedName>
    <definedName name="_____501002">#REF!</definedName>
    <definedName name="_____501003">#REF!</definedName>
    <definedName name="_____501004">#REF!</definedName>
    <definedName name="_____50100R1">#REF!</definedName>
    <definedName name="_____50100R2">#REF!</definedName>
    <definedName name="_____50100R3">#REF!</definedName>
    <definedName name="_____601001">#REF!</definedName>
    <definedName name="_____601002">#REF!</definedName>
    <definedName name="_____601003">#REF!</definedName>
    <definedName name="_____601004">#REF!</definedName>
    <definedName name="_____60100R1">#REF!</definedName>
    <definedName name="_____60100R2">#REF!</definedName>
    <definedName name="_____60100R3">#REF!</definedName>
    <definedName name="_____602111">#REF!</definedName>
    <definedName name="_____602112">#REF!</definedName>
    <definedName name="_____602113">#REF!</definedName>
    <definedName name="_____602114">#REF!</definedName>
    <definedName name="_____602121">#REF!</definedName>
    <definedName name="_____602122">#REF!</definedName>
    <definedName name="_____602123">#REF!</definedName>
    <definedName name="_____602124">#REF!</definedName>
    <definedName name="_____60212R3">#REF!</definedName>
    <definedName name="_____901001">#REF!</definedName>
    <definedName name="_____901002">#REF!</definedName>
    <definedName name="_____901003">#REF!</definedName>
    <definedName name="_____901004">#REF!</definedName>
    <definedName name="_____90100R1">#REF!</definedName>
    <definedName name="_____90100R2">#REF!</definedName>
    <definedName name="_____90100R3">#REF!</definedName>
    <definedName name="_____902101">#REF!</definedName>
    <definedName name="_____902102">#REF!</definedName>
    <definedName name="_____902103">#REF!</definedName>
    <definedName name="_____902104">#REF!</definedName>
    <definedName name="_____990011">#REF!</definedName>
    <definedName name="_____990012">#REF!</definedName>
    <definedName name="_____990013">#REF!</definedName>
    <definedName name="_____990014">#REF!</definedName>
    <definedName name="_____99001R3">#REF!</definedName>
    <definedName name="_____99002R3">#REF!</definedName>
    <definedName name="_____99004R3">#REF!</definedName>
    <definedName name="_____A11" hidden="1">{#N/A,#N/A,FALSE,"Umsatz 99";#N/A,#N/A,FALSE,"ER 99 "}</definedName>
    <definedName name="_____ai2">#REF!</definedName>
    <definedName name="_____ask1" hidden="1">#REF!</definedName>
    <definedName name="_____c" hidden="1">{"Fiesta Facer Page",#N/A,FALSE,"Q_C_S";"Fiesta Main Page",#N/A,FALSE,"V_L";"Fiesta 95BP Struct",#N/A,FALSE,"StructBP";"Fiesta Post 95BP Struct",#N/A,FALSE,"AdjStructBP"}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IT410">#REF!</definedName>
    <definedName name="_____DIT411">#REF!</definedName>
    <definedName name="_____dlp3">#REF!</definedName>
    <definedName name="_____ev2">#REF!</definedName>
    <definedName name="_____ex2">#REF!</definedName>
    <definedName name="_____FAS143">#REF!</definedName>
    <definedName name="_____FPC1" localSheetId="21">#REF!</definedName>
    <definedName name="_____FPC1">#REF!</definedName>
    <definedName name="_____FPC2" localSheetId="21">#REF!</definedName>
    <definedName name="_____FPC2">#REF!</definedName>
    <definedName name="_____FPC3" localSheetId="21">#REF!</definedName>
    <definedName name="_____FPC3">#REF!</definedName>
    <definedName name="_____fsd44" localSheetId="21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_FTC2">#REF!</definedName>
    <definedName name="_____gp2">#REF!</definedName>
    <definedName name="_____GYP2">#REF!</definedName>
    <definedName name="_____IAR3">#REF!</definedName>
    <definedName name="_____idc1">#REF!</definedName>
    <definedName name="_____idc2">#REF!</definedName>
    <definedName name="_____idf1">#REF!</definedName>
    <definedName name="_____idf10">#REF!</definedName>
    <definedName name="_____idf2">#REF!</definedName>
    <definedName name="_____idf3">#REF!</definedName>
    <definedName name="_____idf4">#REF!</definedName>
    <definedName name="_____idf5">#REF!</definedName>
    <definedName name="_____idf6">#REF!</definedName>
    <definedName name="_____idf7">#REF!</definedName>
    <definedName name="_____idf8">#REF!</definedName>
    <definedName name="_____idf9">#REF!</definedName>
    <definedName name="_____ir6">#REF!</definedName>
    <definedName name="_____ird2">#REF!</definedName>
    <definedName name="_____JC00000075">#REF!</definedName>
    <definedName name="_____JC00016368">#REF!</definedName>
    <definedName name="_____je41">#REF!</definedName>
    <definedName name="_____kim1" localSheetId="21" hidden="1">{#N/A,#N/A,FALSE,"Aging Summary";#N/A,#N/A,FALSE,"Ratio Analysis";#N/A,#N/A,FALSE,"Test 120 Day Accts";#N/A,#N/A,FALSE,"Tickmarks"}</definedName>
    <definedName name="_____kim1" hidden="1">{#N/A,#N/A,FALSE,"Aging Summary";#N/A,#N/A,FALSE,"Ratio Analysis";#N/A,#N/A,FALSE,"Test 120 Day Accts";#N/A,#N/A,FALSE,"Tickmarks"}</definedName>
    <definedName name="_____kim2">#N/A</definedName>
    <definedName name="_____kim6" localSheetId="21" hidden="1">{#N/A,#N/A,FALSE,"Aging Summary";#N/A,#N/A,FALSE,"Ratio Analysis";#N/A,#N/A,FALSE,"Test 120 Day Accts";#N/A,#N/A,FALSE,"Tickmarks"}</definedName>
    <definedName name="_____kim6" hidden="1">{#N/A,#N/A,FALSE,"Aging Summary";#N/A,#N/A,FALSE,"Ratio Analysis";#N/A,#N/A,FALSE,"Test 120 Day Accts";#N/A,#N/A,FALSE,"Tickmarks"}</definedName>
    <definedName name="_____MAX1">#REF!</definedName>
    <definedName name="_____MAX2">#REF!</definedName>
    <definedName name="_____MAX3">#REF!</definedName>
    <definedName name="_____mdf1">#REF!</definedName>
    <definedName name="_____mdf10">#REF!</definedName>
    <definedName name="_____mdf2">#REF!</definedName>
    <definedName name="_____mdf3">#REF!</definedName>
    <definedName name="_____mdf4">#REF!</definedName>
    <definedName name="_____mdf5">#REF!</definedName>
    <definedName name="_____mdf6">#REF!</definedName>
    <definedName name="_____mdf7">#REF!</definedName>
    <definedName name="_____mdf8">#REF!</definedName>
    <definedName name="_____mdf9">#REF!</definedName>
    <definedName name="_____me2">#REF!</definedName>
    <definedName name="_____PAG1">#REF!</definedName>
    <definedName name="_____PAG2">#REF!</definedName>
    <definedName name="_____pc1">#REF!</definedName>
    <definedName name="_____pc2">#REF!</definedName>
    <definedName name="_____pf1">#REF!</definedName>
    <definedName name="_____pf10">#REF!</definedName>
    <definedName name="_____pf2">#REF!</definedName>
    <definedName name="_____pf3">#REF!</definedName>
    <definedName name="_____pf4">#REF!</definedName>
    <definedName name="_____pf5">#REF!</definedName>
    <definedName name="_____pf6">#REF!</definedName>
    <definedName name="_____pf7">#REF!</definedName>
    <definedName name="_____pf8">#REF!</definedName>
    <definedName name="_____pf9">#REF!</definedName>
    <definedName name="_____rei3">#REF!</definedName>
    <definedName name="_____rf1">#REF!</definedName>
    <definedName name="_____rf10">#REF!</definedName>
    <definedName name="_____rf2">#REF!</definedName>
    <definedName name="_____rf3">#REF!</definedName>
    <definedName name="_____rf4">#REF!</definedName>
    <definedName name="_____rf5">#REF!</definedName>
    <definedName name="_____rf6">#REF!</definedName>
    <definedName name="_____rf7">#REF!</definedName>
    <definedName name="_____rf8">#REF!</definedName>
    <definedName name="_____rf9">#REF!</definedName>
    <definedName name="_____tb2" hidden="1">OFFSET([0]!TB,1,)</definedName>
    <definedName name="_____tf1">#REF!</definedName>
    <definedName name="_____tf10">#REF!</definedName>
    <definedName name="_____tf2">#REF!</definedName>
    <definedName name="_____tf3">#REF!</definedName>
    <definedName name="_____tf4">#REF!</definedName>
    <definedName name="_____tf5">#REF!</definedName>
    <definedName name="_____tf6">#REF!</definedName>
    <definedName name="_____tf7">#REF!</definedName>
    <definedName name="_____tf8">#REF!</definedName>
    <definedName name="_____tf9">#REF!</definedName>
    <definedName name="_____x1" hidden="1">{"total",#N/A,FALSE,"5YR TREND";"CASH FLOW",#N/A,FALSE,"5YR TREND";"BALANCE SHEET",#N/A,FALSE,"5YR TREND";"baseline",#N/A,FALSE,"5YR TREND";"investment",#N/A,FALSE,"5YR TREND"}</definedName>
    <definedName name="_____x10" hidden="1">{"total",#N/A,FALSE,"5YR TREND";"CASH FLOW",#N/A,FALSE,"5YR TREND";"BALANCE SHEET",#N/A,FALSE,"5YR TREND";"baseline",#N/A,FALSE,"5YR TREND";"investment",#N/A,FALSE,"5YR TREND"}</definedName>
    <definedName name="_____x11" hidden="1">{"total",#N/A,FALSE,"5YR TREND";"CASH FLOW",#N/A,FALSE,"5YR TREND";"BALANCE SHEET",#N/A,FALSE,"5YR TREND";"baseline",#N/A,FALSE,"5YR TREND";"investment",#N/A,FALSE,"5YR TREND"}</definedName>
    <definedName name="_____x123" hidden="1">{"total",#N/A,FALSE,"5YR TREND";"CASH FLOW",#N/A,FALSE,"5YR TREND";"BALANCE SHEET",#N/A,FALSE,"5YR TREND";"baseline",#N/A,FALSE,"5YR TREND";"investment",#N/A,FALSE,"5YR TREND"}</definedName>
    <definedName name="_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2">{"'Sheet1'!$A$1:$I$89"}</definedName>
    <definedName name="_____x23647" hidden="1">{"new base",#N/A,FALSE,"BP wo sections";"investment w/o areas",#N/A,FALSE,"BP wo sections";"total w/o areas",#N/A,FALSE,"BP wo sections"}</definedName>
    <definedName name="_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5" hidden="1">{"total",#N/A,FALSE,"5YR TREND";"CASH FLOW",#N/A,FALSE,"5YR TREND";"BALANCE SHEET",#N/A,FALSE,"5YR TREND";"baseline",#N/A,FALSE,"5YR TREND";"investment",#N/A,FALSE,"5YR TREND"}</definedName>
    <definedName name="_____x54161" hidden="1">{"total",#N/A,FALSE,"5YR TREND";"CASH FLOW",#N/A,FALSE,"5YR TREND";"BALANCE SHEET",#N/A,FALSE,"5YR TREND";"baseline",#N/A,FALSE,"5YR TREND";"investment",#N/A,FALSE,"5YR TREND"}</definedName>
    <definedName name="_____x6" hidden="1">{"new base",#N/A,FALSE,"BP wo sections";"investment w/o areas",#N/A,FALSE,"BP wo sections";"total w/o areas",#N/A,FALSE,"BP wo sections"}</definedName>
    <definedName name="_____x654" hidden="1">{"98IB-MARGIN",#N/A,FALSE,"FILE LINK";"98IB-SGA",#N/A,FALSE,"FILE LINK";"98IB-STAFF",#N/A,FALSE,"FILE LINK";"98IB-CAPX",#N/A,FALSE,"FILE LINK"}</definedName>
    <definedName name="_____x65465" hidden="1">{"total",#N/A,FALSE,"5YR TREND";"CASH FLOW",#N/A,FALSE,"5YR TREND";"BALANCE SHEET",#N/A,FALSE,"5YR TREND";"baseline",#N/A,FALSE,"5YR TREND";"investment",#N/A,FALSE,"5YR TREND"}</definedName>
    <definedName name="_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66" hidden="1">{"total",#N/A,FALSE,"5YR TREND";"CASH FLOW",#N/A,FALSE,"5YR TREND";"BALANCE SHEET",#N/A,FALSE,"5YR TREND";"baseline",#N/A,FALSE,"5YR TREND";"investment",#N/A,FALSE,"5YR TREND"}</definedName>
    <definedName name="_____x7" hidden="1">{"98IB-MARGIN",#N/A,FALSE,"FILE LINK";"98IB-SGA",#N/A,FALSE,"FILE LINK";"98IB-STAFF",#N/A,FALSE,"FILE LINK";"98IB-CAPX",#N/A,FALSE,"FILE LINK"}</definedName>
    <definedName name="_____x8" hidden="1">{"total",#N/A,FALSE,"5YR TREND";"CASH FLOW",#N/A,FALSE,"5YR TREND";"BALANCE SHEET",#N/A,FALSE,"5YR TREND";"baseline",#N/A,FALSE,"5YR TREND";"investment",#N/A,FALSE,"5YR TREND"}</definedName>
    <definedName name="_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_x88888">{"'Sheet1'!$A$1:$I$89"}</definedName>
    <definedName name="_____x9" hidden="1">{"total",#N/A,FALSE,"5YR TREND";"CASH FLOW",#N/A,FALSE,"5YR TREND";"BALANCE SHEET",#N/A,FALSE,"5YR TREND";"baseline",#N/A,FALSE,"5YR TREND";"investment",#N/A,FALSE,"5YR TREND"}</definedName>
    <definedName name="_____x984" hidden="1">{"total",#N/A,FALSE,"5YR TREND";"CASH FLOW",#N/A,FALSE,"5YR TREND";"BALANCE SHEET",#N/A,FALSE,"5YR TREND";"baseline",#N/A,FALSE,"5YR TREND";"investment",#N/A,FALSE,"5YR TREND"}</definedName>
    <definedName name="_____x985" hidden="1">{"total",#N/A,FALSE,"5YR TREND";"CASH FLOW",#N/A,FALSE,"5YR TREND";"BALANCE SHEET",#N/A,FALSE,"5YR TREND";"baseline",#N/A,FALSE,"5YR TREND";"investment",#N/A,FALSE,"5YR TREND"}</definedName>
    <definedName name="_____x999" hidden="1">{"total",#N/A,FALSE,"5YR TREND";"CASH FLOW",#N/A,FALSE,"5YR TREND";"BALANCE SHEET",#N/A,FALSE,"5YR TREND";"baseline",#N/A,FALSE,"5YR TREND";"investment",#N/A,FALSE,"5YR TREND"}</definedName>
    <definedName name="____00021D">#REF!</definedName>
    <definedName name="____00021G">#REF!</definedName>
    <definedName name="____00021L">#REF!</definedName>
    <definedName name="____00021T">#REF!</definedName>
    <definedName name="____10100">#REF!</definedName>
    <definedName name="____101001">#REF!</definedName>
    <definedName name="____101002">#REF!</definedName>
    <definedName name="____101003">#REF!</definedName>
    <definedName name="____101004">#REF!</definedName>
    <definedName name="____10100R1">#REF!</definedName>
    <definedName name="____102011">#REF!</definedName>
    <definedName name="____102012">#REF!</definedName>
    <definedName name="____102013">#REF!</definedName>
    <definedName name="____102014">#REF!</definedName>
    <definedName name="____102071">#REF!</definedName>
    <definedName name="____102072">#REF!</definedName>
    <definedName name="____102073">#REF!</definedName>
    <definedName name="____102074">#REF!</definedName>
    <definedName name="____10207R3">#REF!</definedName>
    <definedName name="____102081">#REF!</definedName>
    <definedName name="____102082">#REF!</definedName>
    <definedName name="____102083">#REF!</definedName>
    <definedName name="____102084">#REF!</definedName>
    <definedName name="____102111">#REF!</definedName>
    <definedName name="____102112">#REF!</definedName>
    <definedName name="____102114">#REF!</definedName>
    <definedName name="____102121">#REF!</definedName>
    <definedName name="____102122">#REF!</definedName>
    <definedName name="____102123">#REF!</definedName>
    <definedName name="____102124">#REF!</definedName>
    <definedName name="____102131">#REF!</definedName>
    <definedName name="____102132">#REF!</definedName>
    <definedName name="____102133">#REF!</definedName>
    <definedName name="____102134">#REF!</definedName>
    <definedName name="____102141">#REF!</definedName>
    <definedName name="____102142">#REF!</definedName>
    <definedName name="____102143">#REF!</definedName>
    <definedName name="____102144">#REF!</definedName>
    <definedName name="____102151">#REF!</definedName>
    <definedName name="____102152">#REF!</definedName>
    <definedName name="____102153">#REF!</definedName>
    <definedName name="____102154">#REF!</definedName>
    <definedName name="____10215R1">#REF!</definedName>
    <definedName name="____10215R2">#REF!</definedName>
    <definedName name="____10215R3">#REF!</definedName>
    <definedName name="____102161">#REF!</definedName>
    <definedName name="____102162">#REF!</definedName>
    <definedName name="____102163">#REF!</definedName>
    <definedName name="____102164">#REF!</definedName>
    <definedName name="____102171">#REF!</definedName>
    <definedName name="____102172">#REF!</definedName>
    <definedName name="____102173">#REF!</definedName>
    <definedName name="____102174">#REF!</definedName>
    <definedName name="____10217R1">#REF!</definedName>
    <definedName name="____10217R2">#REF!</definedName>
    <definedName name="____10217R3">#REF!</definedName>
    <definedName name="____102181">#REF!</definedName>
    <definedName name="____102182">#REF!</definedName>
    <definedName name="____102183">#REF!</definedName>
    <definedName name="____102184">#REF!</definedName>
    <definedName name="____103101">#REF!</definedName>
    <definedName name="____103102">#REF!</definedName>
    <definedName name="____103103">#REF!</definedName>
    <definedName name="____103104">#REF!</definedName>
    <definedName name="____10310R1">#REF!</definedName>
    <definedName name="____10310R2">#REF!</definedName>
    <definedName name="____19190">#REF!</definedName>
    <definedName name="____19190D">#REF!</definedName>
    <definedName name="____19190G">#REF!</definedName>
    <definedName name="____19190L">#REF!</definedName>
    <definedName name="____19190T">#REF!</definedName>
    <definedName name="____2003_AFFILIATE_BILLINGS_SUMMARY_QRY">#REF!</definedName>
    <definedName name="____201001">#REF!</definedName>
    <definedName name="____201002">#REF!</definedName>
    <definedName name="____201003">#REF!</definedName>
    <definedName name="____201004">#REF!</definedName>
    <definedName name="____20100R1">#REF!</definedName>
    <definedName name="____202101">#REF!</definedName>
    <definedName name="____202102">#REF!</definedName>
    <definedName name="____202103">#REF!</definedName>
    <definedName name="____202104">#REF!</definedName>
    <definedName name="____202111">#REF!</definedName>
    <definedName name="____202112">#REF!</definedName>
    <definedName name="____202113">#REF!</definedName>
    <definedName name="____202114">#REF!</definedName>
    <definedName name="____202131">#REF!</definedName>
    <definedName name="____202132">#REF!</definedName>
    <definedName name="____202133">#REF!</definedName>
    <definedName name="____202134">#REF!</definedName>
    <definedName name="____202151">#REF!</definedName>
    <definedName name="____202152">#REF!</definedName>
    <definedName name="____202153">#REF!</definedName>
    <definedName name="____202154">#REF!</definedName>
    <definedName name="____202161">#REF!</definedName>
    <definedName name="____202162">#REF!</definedName>
    <definedName name="____202163">#REF!</definedName>
    <definedName name="____202164">#REF!</definedName>
    <definedName name="____20216R1">#REF!</definedName>
    <definedName name="____20216R2">#REF!</definedName>
    <definedName name="____20216R3">#REF!</definedName>
    <definedName name="____202171">#REF!</definedName>
    <definedName name="____202172">#REF!</definedName>
    <definedName name="____202173">#REF!</definedName>
    <definedName name="____202174">#REF!</definedName>
    <definedName name="____202181">#REF!</definedName>
    <definedName name="____202182">#REF!</definedName>
    <definedName name="____202183">#REF!</definedName>
    <definedName name="____202184">#REF!</definedName>
    <definedName name="____20218R3">#REF!</definedName>
    <definedName name="____20221R3">#REF!</definedName>
    <definedName name="____21010">#REF!</definedName>
    <definedName name="____21010D">#REF!</definedName>
    <definedName name="____21010G">#REF!</definedName>
    <definedName name="____21010L">#REF!</definedName>
    <definedName name="____21010T">#REF!</definedName>
    <definedName name="____301001">#REF!</definedName>
    <definedName name="____301002">#REF!</definedName>
    <definedName name="____301003">#REF!</definedName>
    <definedName name="____301004">#REF!</definedName>
    <definedName name="____30100R1">#REF!</definedName>
    <definedName name="____302111">#REF!</definedName>
    <definedName name="____302112">#REF!</definedName>
    <definedName name="____302113">#REF!</definedName>
    <definedName name="____302114">#REF!</definedName>
    <definedName name="____401001">#REF!</definedName>
    <definedName name="____401002">#REF!</definedName>
    <definedName name="____401003">#REF!</definedName>
    <definedName name="____401004">#REF!</definedName>
    <definedName name="____40100R1">#REF!</definedName>
    <definedName name="____402111">#REF!</definedName>
    <definedName name="____402112">#REF!</definedName>
    <definedName name="____402113">#REF!</definedName>
    <definedName name="____402114">#REF!</definedName>
    <definedName name="____402121">#REF!</definedName>
    <definedName name="____402122">#REF!</definedName>
    <definedName name="____402123">#REF!</definedName>
    <definedName name="____402124">#REF!</definedName>
    <definedName name="____40212R1">#REF!</definedName>
    <definedName name="____40212R2">#REF!</definedName>
    <definedName name="____40212R3">#REF!</definedName>
    <definedName name="____402131">#REF!</definedName>
    <definedName name="____402132">#REF!</definedName>
    <definedName name="____402133">#REF!</definedName>
    <definedName name="____402134">#REF!</definedName>
    <definedName name="____402141">#REF!</definedName>
    <definedName name="____402142">#REF!</definedName>
    <definedName name="____402143">#REF!</definedName>
    <definedName name="____402144">#REF!</definedName>
    <definedName name="____40214R3">#REF!</definedName>
    <definedName name="____402151">#REF!</definedName>
    <definedName name="____402152">#REF!</definedName>
    <definedName name="____402153">#REF!</definedName>
    <definedName name="____402154">#REF!</definedName>
    <definedName name="____501001">#REF!</definedName>
    <definedName name="____501002">#REF!</definedName>
    <definedName name="____501003">#REF!</definedName>
    <definedName name="____501004">#REF!</definedName>
    <definedName name="____50100R1">#REF!</definedName>
    <definedName name="____50100R2">#REF!</definedName>
    <definedName name="____50100R3">#REF!</definedName>
    <definedName name="____601001">#REF!</definedName>
    <definedName name="____601002">#REF!</definedName>
    <definedName name="____601003">#REF!</definedName>
    <definedName name="____601004">#REF!</definedName>
    <definedName name="____60100R1">#REF!</definedName>
    <definedName name="____60100R2">#REF!</definedName>
    <definedName name="____60100R3">#REF!</definedName>
    <definedName name="____602111">#REF!</definedName>
    <definedName name="____602112">#REF!</definedName>
    <definedName name="____602113">#REF!</definedName>
    <definedName name="____602114">#REF!</definedName>
    <definedName name="____602121">#REF!</definedName>
    <definedName name="____602122">#REF!</definedName>
    <definedName name="____602123">#REF!</definedName>
    <definedName name="____602124">#REF!</definedName>
    <definedName name="____60212R3">#REF!</definedName>
    <definedName name="____901001">#REF!</definedName>
    <definedName name="____901002">#REF!</definedName>
    <definedName name="____901003">#REF!</definedName>
    <definedName name="____901004">#REF!</definedName>
    <definedName name="____90100R1">#REF!</definedName>
    <definedName name="____90100R2">#REF!</definedName>
    <definedName name="____90100R3">#REF!</definedName>
    <definedName name="____902101">#REF!</definedName>
    <definedName name="____902102">#REF!</definedName>
    <definedName name="____902103">#REF!</definedName>
    <definedName name="____902104">#REF!</definedName>
    <definedName name="____990011">#REF!</definedName>
    <definedName name="____990012">#REF!</definedName>
    <definedName name="____990013">#REF!</definedName>
    <definedName name="____990014">#REF!</definedName>
    <definedName name="____99001R3">#REF!</definedName>
    <definedName name="____99002R3">#REF!</definedName>
    <definedName name="____99004R3">#REF!</definedName>
    <definedName name="____A11" hidden="1">{#N/A,#N/A,FALSE,"Umsatz 99";#N/A,#N/A,FALSE,"ER 99 "}</definedName>
    <definedName name="____ai2">#REF!</definedName>
    <definedName name="____ask1" hidden="1">#REF!</definedName>
    <definedName name="____c" hidden="1">{"Fiesta Facer Page",#N/A,FALSE,"Q_C_S";"Fiesta Main Page",#N/A,FALSE,"V_L";"Fiesta 95BP Struct",#N/A,FALSE,"StructBP";"Fiesta Post 95BP Struct",#N/A,FALSE,"AdjStructBP"}</definedName>
    <definedName name="____CAL8">#REF!</definedName>
    <definedName name="____DAT1">#REF!</definedName>
    <definedName name="____DAT10">#REF!</definedName>
    <definedName name="____DAT11">#REF!</definedName>
    <definedName name="____DAT13">#REF!</definedName>
    <definedName name="____DAT14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IT410">#REF!</definedName>
    <definedName name="____DIT411">#REF!</definedName>
    <definedName name="____dlp3">#REF!</definedName>
    <definedName name="____ev2">#REF!</definedName>
    <definedName name="____ex2">#REF!</definedName>
    <definedName name="____FAS143">#REF!</definedName>
    <definedName name="____FPC1" localSheetId="21">#REF!</definedName>
    <definedName name="____FPC1">#REF!</definedName>
    <definedName name="____FPC2" localSheetId="21">#REF!</definedName>
    <definedName name="____FPC2">#REF!</definedName>
    <definedName name="____FPC3" localSheetId="21">#REF!</definedName>
    <definedName name="____FPC3">#REF!</definedName>
    <definedName name="____fsd44" localSheetId="21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_FTC2">#REF!</definedName>
    <definedName name="____gp2">#REF!</definedName>
    <definedName name="____GYP2">#REF!</definedName>
    <definedName name="____hq1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____IAR3">#REF!</definedName>
    <definedName name="____idc1">#REF!</definedName>
    <definedName name="____idc2">#REF!</definedName>
    <definedName name="____idf1">#REF!</definedName>
    <definedName name="____idf10">#REF!</definedName>
    <definedName name="____idf2">#REF!</definedName>
    <definedName name="____idf3">#REF!</definedName>
    <definedName name="____idf4">#REF!</definedName>
    <definedName name="____idf5">#REF!</definedName>
    <definedName name="____idf6">#REF!</definedName>
    <definedName name="____idf7">#REF!</definedName>
    <definedName name="____idf8">#REF!</definedName>
    <definedName name="____idf9">#REF!</definedName>
    <definedName name="____ir6">#REF!</definedName>
    <definedName name="____ird2">#REF!</definedName>
    <definedName name="____JC00000075">#REF!</definedName>
    <definedName name="____JC00016368">#REF!</definedName>
    <definedName name="____je41">#REF!</definedName>
    <definedName name="____kim1" localSheetId="21" hidden="1">{#N/A,#N/A,FALSE,"Aging Summary";#N/A,#N/A,FALSE,"Ratio Analysis";#N/A,#N/A,FALSE,"Test 120 Day Accts";#N/A,#N/A,FALSE,"Tickmarks"}</definedName>
    <definedName name="____kim1" hidden="1">{#N/A,#N/A,FALSE,"Aging Summary";#N/A,#N/A,FALSE,"Ratio Analysis";#N/A,#N/A,FALSE,"Test 120 Day Accts";#N/A,#N/A,FALSE,"Tickmarks"}</definedName>
    <definedName name="____kim2">#N/A</definedName>
    <definedName name="____kim6" localSheetId="21" hidden="1">{#N/A,#N/A,FALSE,"Aging Summary";#N/A,#N/A,FALSE,"Ratio Analysis";#N/A,#N/A,FALSE,"Test 120 Day Accts";#N/A,#N/A,FALSE,"Tickmarks"}</definedName>
    <definedName name="____kim6" hidden="1">{#N/A,#N/A,FALSE,"Aging Summary";#N/A,#N/A,FALSE,"Ratio Analysis";#N/A,#N/A,FALSE,"Test 120 Day Accts";#N/A,#N/A,FALSE,"Tickmarks"}</definedName>
    <definedName name="____MAX1">#REF!</definedName>
    <definedName name="____MAX2">#REF!</definedName>
    <definedName name="____MAX3">#REF!</definedName>
    <definedName name="____mdf1">#REF!</definedName>
    <definedName name="____mdf10">#REF!</definedName>
    <definedName name="____mdf2">#REF!</definedName>
    <definedName name="____mdf3">#REF!</definedName>
    <definedName name="____mdf4">#REF!</definedName>
    <definedName name="____mdf5">#REF!</definedName>
    <definedName name="____mdf6">#REF!</definedName>
    <definedName name="____mdf7">#REF!</definedName>
    <definedName name="____mdf8">#REF!</definedName>
    <definedName name="____mdf9">#REF!</definedName>
    <definedName name="____me2">#REF!</definedName>
    <definedName name="____PAG1">#REF!</definedName>
    <definedName name="____PAG2">#REF!</definedName>
    <definedName name="____pc1">#REF!</definedName>
    <definedName name="____pc2">#REF!</definedName>
    <definedName name="____pf1">#REF!</definedName>
    <definedName name="____pf10">#REF!</definedName>
    <definedName name="____pf2">#REF!</definedName>
    <definedName name="____pf3">#REF!</definedName>
    <definedName name="____pf4">#REF!</definedName>
    <definedName name="____pf5">#REF!</definedName>
    <definedName name="____pf6">#REF!</definedName>
    <definedName name="____pf7">#REF!</definedName>
    <definedName name="____pf8">#REF!</definedName>
    <definedName name="____pf9">#REF!</definedName>
    <definedName name="____Q2" hidden="1">{"COREKINETICS",#N/A,FALSE,"CORE KINETICS"}</definedName>
    <definedName name="____rei3">#REF!</definedName>
    <definedName name="____rf1">#REF!</definedName>
    <definedName name="____rf10">#REF!</definedName>
    <definedName name="____rf2">#REF!</definedName>
    <definedName name="____rf3">#REF!</definedName>
    <definedName name="____rf4">#REF!</definedName>
    <definedName name="____rf5">#REF!</definedName>
    <definedName name="____rf6">#REF!</definedName>
    <definedName name="____rf7">#REF!</definedName>
    <definedName name="____rf8">#REF!</definedName>
    <definedName name="____rf9">#REF!</definedName>
    <definedName name="____SLC1">#REF!</definedName>
    <definedName name="____SLC13">#REF!</definedName>
    <definedName name="____SLC16">#REF!</definedName>
    <definedName name="____SLC17">#REF!</definedName>
    <definedName name="____SLC2">#REF!</definedName>
    <definedName name="____SLC3">#REF!</definedName>
    <definedName name="____SLC4">#REF!</definedName>
    <definedName name="____SLC5">#REF!</definedName>
    <definedName name="____Sum96">#REF!</definedName>
    <definedName name="____tb2" hidden="1">OFFSET([0]!TB,1,)</definedName>
    <definedName name="____tf1">#REF!</definedName>
    <definedName name="____tf10">#REF!</definedName>
    <definedName name="____tf2">#REF!</definedName>
    <definedName name="____tf3">#REF!</definedName>
    <definedName name="____tf4">#REF!</definedName>
    <definedName name="____tf5">#REF!</definedName>
    <definedName name="____tf6">#REF!</definedName>
    <definedName name="____tf7">#REF!</definedName>
    <definedName name="____tf8">#REF!</definedName>
    <definedName name="____tf9">#REF!</definedName>
    <definedName name="____VOL7">#REF!</definedName>
    <definedName name="____VOL8">#REF!</definedName>
    <definedName name="____VOL9">#REF!</definedName>
    <definedName name="____x1" hidden="1">{"total",#N/A,FALSE,"5YR TREND";"CASH FLOW",#N/A,FALSE,"5YR TREND";"BALANCE SHEET",#N/A,FALSE,"5YR TREND";"baseline",#N/A,FALSE,"5YR TREND";"investment",#N/A,FALSE,"5YR TREND"}</definedName>
    <definedName name="____x10" hidden="1">{"total",#N/A,FALSE,"5YR TREND";"CASH FLOW",#N/A,FALSE,"5YR TREND";"BALANCE SHEET",#N/A,FALSE,"5YR TREND";"baseline",#N/A,FALSE,"5YR TREND";"investment",#N/A,FALSE,"5YR TREND"}</definedName>
    <definedName name="____x11" hidden="1">{"total",#N/A,FALSE,"5YR TREND";"CASH FLOW",#N/A,FALSE,"5YR TREND";"BALANCE SHEET",#N/A,FALSE,"5YR TREND";"baseline",#N/A,FALSE,"5YR TREND";"investment",#N/A,FALSE,"5YR TREND"}</definedName>
    <definedName name="____x123" hidden="1">{"total",#N/A,FALSE,"5YR TREND";"CASH FLOW",#N/A,FALSE,"5YR TREND";"BALANCE SHEET",#N/A,FALSE,"5YR TREND";"baseline",#N/A,FALSE,"5YR TREND";"investment",#N/A,FALSE,"5YR TREND"}</definedName>
    <definedName name="_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2">{"'Sheet1'!$A$1:$I$89"}</definedName>
    <definedName name="____x23647" hidden="1">{"new base",#N/A,FALSE,"BP wo sections";"investment w/o areas",#N/A,FALSE,"BP wo sections";"total w/o areas",#N/A,FALSE,"BP wo sections"}</definedName>
    <definedName name="_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5" hidden="1">{"total",#N/A,FALSE,"5YR TREND";"CASH FLOW",#N/A,FALSE,"5YR TREND";"BALANCE SHEET",#N/A,FALSE,"5YR TREND";"baseline",#N/A,FALSE,"5YR TREND";"investment",#N/A,FALSE,"5YR TREND"}</definedName>
    <definedName name="____x54161" hidden="1">{"total",#N/A,FALSE,"5YR TREND";"CASH FLOW",#N/A,FALSE,"5YR TREND";"BALANCE SHEET",#N/A,FALSE,"5YR TREND";"baseline",#N/A,FALSE,"5YR TREND";"investment",#N/A,FALSE,"5YR TREND"}</definedName>
    <definedName name="____x6" hidden="1">{"new base",#N/A,FALSE,"BP wo sections";"investment w/o areas",#N/A,FALSE,"BP wo sections";"total w/o areas",#N/A,FALSE,"BP wo sections"}</definedName>
    <definedName name="____x654" hidden="1">{"98IB-MARGIN",#N/A,FALSE,"FILE LINK";"98IB-SGA",#N/A,FALSE,"FILE LINK";"98IB-STAFF",#N/A,FALSE,"FILE LINK";"98IB-CAPX",#N/A,FALSE,"FILE LINK"}</definedName>
    <definedName name="____x65465" hidden="1">{"total",#N/A,FALSE,"5YR TREND";"CASH FLOW",#N/A,FALSE,"5YR TREND";"BALANCE SHEET",#N/A,FALSE,"5YR TREND";"baseline",#N/A,FALSE,"5YR TREND";"investment",#N/A,FALSE,"5YR TREND"}</definedName>
    <definedName name="_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66" hidden="1">{"total",#N/A,FALSE,"5YR TREND";"CASH FLOW",#N/A,FALSE,"5YR TREND";"BALANCE SHEET",#N/A,FALSE,"5YR TREND";"baseline",#N/A,FALSE,"5YR TREND";"investment",#N/A,FALSE,"5YR TREND"}</definedName>
    <definedName name="____x7" hidden="1">{"98IB-MARGIN",#N/A,FALSE,"FILE LINK";"98IB-SGA",#N/A,FALSE,"FILE LINK";"98IB-STAFF",#N/A,FALSE,"FILE LINK";"98IB-CAPX",#N/A,FALSE,"FILE LINK"}</definedName>
    <definedName name="____x8" hidden="1">{"total",#N/A,FALSE,"5YR TREND";"CASH FLOW",#N/A,FALSE,"5YR TREND";"BALANCE SHEET",#N/A,FALSE,"5YR TREND";"baseline",#N/A,FALSE,"5YR TREND";"investment",#N/A,FALSE,"5YR TREND"}</definedName>
    <definedName name="_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_x88888">{"'Sheet1'!$A$1:$I$89"}</definedName>
    <definedName name="____x9" hidden="1">{"total",#N/A,FALSE,"5YR TREND";"CASH FLOW",#N/A,FALSE,"5YR TREND";"BALANCE SHEET",#N/A,FALSE,"5YR TREND";"baseline",#N/A,FALSE,"5YR TREND";"investment",#N/A,FALSE,"5YR TREND"}</definedName>
    <definedName name="____x984" hidden="1">{"total",#N/A,FALSE,"5YR TREND";"CASH FLOW",#N/A,FALSE,"5YR TREND";"BALANCE SHEET",#N/A,FALSE,"5YR TREND";"baseline",#N/A,FALSE,"5YR TREND";"investment",#N/A,FALSE,"5YR TREND"}</definedName>
    <definedName name="____x985" hidden="1">{"total",#N/A,FALSE,"5YR TREND";"CASH FLOW",#N/A,FALSE,"5YR TREND";"BALANCE SHEET",#N/A,FALSE,"5YR TREND";"baseline",#N/A,FALSE,"5YR TREND";"investment",#N/A,FALSE,"5YR TREND"}</definedName>
    <definedName name="____x999" hidden="1">{"total",#N/A,FALSE,"5YR TREND";"CASH FLOW",#N/A,FALSE,"5YR TREND";"BALANCE SHEET",#N/A,FALSE,"5YR TREND";"baseline",#N/A,FALSE,"5YR TREND";"investment",#N/A,FALSE,"5YR TREND"}</definedName>
    <definedName name="____xlfn.RTD" hidden="1">#NAME?</definedName>
    <definedName name="___00021D">#REF!</definedName>
    <definedName name="___00021G">#REF!</definedName>
    <definedName name="___00021L">#REF!</definedName>
    <definedName name="___00021T">#REF!</definedName>
    <definedName name="___10100">#REF!</definedName>
    <definedName name="___101001">#REF!</definedName>
    <definedName name="___101002">#REF!</definedName>
    <definedName name="___101003">#REF!</definedName>
    <definedName name="___101004">#REF!</definedName>
    <definedName name="___10100R1">#REF!</definedName>
    <definedName name="___102011">#REF!</definedName>
    <definedName name="___102012">#REF!</definedName>
    <definedName name="___102013">#REF!</definedName>
    <definedName name="___102014">#REF!</definedName>
    <definedName name="___102071">#REF!</definedName>
    <definedName name="___102072">#REF!</definedName>
    <definedName name="___102073">#REF!</definedName>
    <definedName name="___102074">#REF!</definedName>
    <definedName name="___10207R3">#REF!</definedName>
    <definedName name="___102081">#REF!</definedName>
    <definedName name="___102082">#REF!</definedName>
    <definedName name="___102083">#REF!</definedName>
    <definedName name="___102084">#REF!</definedName>
    <definedName name="___102111">#REF!</definedName>
    <definedName name="___102112">#REF!</definedName>
    <definedName name="___102113">#REF!</definedName>
    <definedName name="___102114">#REF!</definedName>
    <definedName name="___102121">#REF!</definedName>
    <definedName name="___102122">#REF!</definedName>
    <definedName name="___102123">#REF!</definedName>
    <definedName name="___102124">#REF!</definedName>
    <definedName name="___102131">#REF!</definedName>
    <definedName name="___102132">#REF!</definedName>
    <definedName name="___102133">#REF!</definedName>
    <definedName name="___102134">#REF!</definedName>
    <definedName name="___102141">#REF!</definedName>
    <definedName name="___102142">#REF!</definedName>
    <definedName name="___102143">#REF!</definedName>
    <definedName name="___102144">#REF!</definedName>
    <definedName name="___102151">#REF!</definedName>
    <definedName name="___102152">#REF!</definedName>
    <definedName name="___102153">#REF!</definedName>
    <definedName name="___102154">#REF!</definedName>
    <definedName name="___10215R1">#REF!</definedName>
    <definedName name="___10215R2">#REF!</definedName>
    <definedName name="___10215R3">#REF!</definedName>
    <definedName name="___102161">#REF!</definedName>
    <definedName name="___102162">#REF!</definedName>
    <definedName name="___102163">#REF!</definedName>
    <definedName name="___102164">#REF!</definedName>
    <definedName name="___102171">#REF!</definedName>
    <definedName name="___102172">#REF!</definedName>
    <definedName name="___102173">#REF!</definedName>
    <definedName name="___102174">#REF!</definedName>
    <definedName name="___10217R1">#REF!</definedName>
    <definedName name="___10217R2">#REF!</definedName>
    <definedName name="___10217R3">#REF!</definedName>
    <definedName name="___102181">#REF!</definedName>
    <definedName name="___102182">#REF!</definedName>
    <definedName name="___102183">#REF!</definedName>
    <definedName name="___102184">#REF!</definedName>
    <definedName name="___103101">#REF!</definedName>
    <definedName name="___103102">#REF!</definedName>
    <definedName name="___103103">#REF!</definedName>
    <definedName name="___103104">#REF!</definedName>
    <definedName name="___10310R1">#REF!</definedName>
    <definedName name="___10310R2">#REF!</definedName>
    <definedName name="___19190">#REF!</definedName>
    <definedName name="___19190D">#REF!</definedName>
    <definedName name="___19190G">#REF!</definedName>
    <definedName name="___19190L">#REF!</definedName>
    <definedName name="___19190T">#REF!</definedName>
    <definedName name="___2003_AFFILIATE_BILLINGS_SUMMARY_QRY">#REF!</definedName>
    <definedName name="___201001">#REF!</definedName>
    <definedName name="___201002">#REF!</definedName>
    <definedName name="___201003">#REF!</definedName>
    <definedName name="___201004">#REF!</definedName>
    <definedName name="___20100R1">#REF!</definedName>
    <definedName name="___202101">#REF!</definedName>
    <definedName name="___202102">#REF!</definedName>
    <definedName name="___202103">#REF!</definedName>
    <definedName name="___202104">#REF!</definedName>
    <definedName name="___202111">#REF!</definedName>
    <definedName name="___202112">#REF!</definedName>
    <definedName name="___202113">#REF!</definedName>
    <definedName name="___202114">#REF!</definedName>
    <definedName name="___202131">#REF!</definedName>
    <definedName name="___202132">#REF!</definedName>
    <definedName name="___202133">#REF!</definedName>
    <definedName name="___202134">#REF!</definedName>
    <definedName name="___202151">#REF!</definedName>
    <definedName name="___202152">#REF!</definedName>
    <definedName name="___202153">#REF!</definedName>
    <definedName name="___202154">#REF!</definedName>
    <definedName name="___202161">#REF!</definedName>
    <definedName name="___202162">#REF!</definedName>
    <definedName name="___202163">#REF!</definedName>
    <definedName name="___202164">#REF!</definedName>
    <definedName name="___20216R1">#REF!</definedName>
    <definedName name="___20216R2">#REF!</definedName>
    <definedName name="___20216R3">#REF!</definedName>
    <definedName name="___202171">#REF!</definedName>
    <definedName name="___202172">#REF!</definedName>
    <definedName name="___202173">#REF!</definedName>
    <definedName name="___202174">#REF!</definedName>
    <definedName name="___202181">#REF!</definedName>
    <definedName name="___202182">#REF!</definedName>
    <definedName name="___202183">#REF!</definedName>
    <definedName name="___202184">#REF!</definedName>
    <definedName name="___20218R3">#REF!</definedName>
    <definedName name="___20221R3">#REF!</definedName>
    <definedName name="___21010">#REF!</definedName>
    <definedName name="___21010D">#REF!</definedName>
    <definedName name="___21010G">#REF!</definedName>
    <definedName name="___21010L">#REF!</definedName>
    <definedName name="___21010T">#REF!</definedName>
    <definedName name="___301001">#REF!</definedName>
    <definedName name="___301002">#REF!</definedName>
    <definedName name="___301003">#REF!</definedName>
    <definedName name="___301004">#REF!</definedName>
    <definedName name="___30100R1">#REF!</definedName>
    <definedName name="___302111">#REF!</definedName>
    <definedName name="___302112">#REF!</definedName>
    <definedName name="___302113">#REF!</definedName>
    <definedName name="___302114">#REF!</definedName>
    <definedName name="___401001">#REF!</definedName>
    <definedName name="___401002">#REF!</definedName>
    <definedName name="___401003">#REF!</definedName>
    <definedName name="___401004">#REF!</definedName>
    <definedName name="___40100R1">#REF!</definedName>
    <definedName name="___402111">#REF!</definedName>
    <definedName name="___402112">#REF!</definedName>
    <definedName name="___402113">#REF!</definedName>
    <definedName name="___402114">#REF!</definedName>
    <definedName name="___402121">#REF!</definedName>
    <definedName name="___402122">#REF!</definedName>
    <definedName name="___402123">#REF!</definedName>
    <definedName name="___402124">#REF!</definedName>
    <definedName name="___40212R1">#REF!</definedName>
    <definedName name="___40212R2">#REF!</definedName>
    <definedName name="___40212R3">#REF!</definedName>
    <definedName name="___402131">#REF!</definedName>
    <definedName name="___402132">#REF!</definedName>
    <definedName name="___402133">#REF!</definedName>
    <definedName name="___402134">#REF!</definedName>
    <definedName name="___402141">#REF!</definedName>
    <definedName name="___402142">#REF!</definedName>
    <definedName name="___402143">#REF!</definedName>
    <definedName name="___402144">#REF!</definedName>
    <definedName name="___40214R3">#REF!</definedName>
    <definedName name="___402151">#REF!</definedName>
    <definedName name="___402152">#REF!</definedName>
    <definedName name="___402153">#REF!</definedName>
    <definedName name="___402154">#REF!</definedName>
    <definedName name="___501001">#REF!</definedName>
    <definedName name="___501002">#REF!</definedName>
    <definedName name="___501003">#REF!</definedName>
    <definedName name="___501004">#REF!</definedName>
    <definedName name="___50100R1">#REF!</definedName>
    <definedName name="___50100R2">#REF!</definedName>
    <definedName name="___50100R3">#REF!</definedName>
    <definedName name="___601001">#REF!</definedName>
    <definedName name="___601002">#REF!</definedName>
    <definedName name="___601003">#REF!</definedName>
    <definedName name="___601004">#REF!</definedName>
    <definedName name="___60100R1">#REF!</definedName>
    <definedName name="___60100R2">#REF!</definedName>
    <definedName name="___60100R3">#REF!</definedName>
    <definedName name="___602111">#REF!</definedName>
    <definedName name="___602112">#REF!</definedName>
    <definedName name="___602113">#REF!</definedName>
    <definedName name="___602114">#REF!</definedName>
    <definedName name="___602121">#REF!</definedName>
    <definedName name="___602122">#REF!</definedName>
    <definedName name="___602123">#REF!</definedName>
    <definedName name="___602124">#REF!</definedName>
    <definedName name="___60212R3">#REF!</definedName>
    <definedName name="___901001">#REF!</definedName>
    <definedName name="___901002">#REF!</definedName>
    <definedName name="___901003">#REF!</definedName>
    <definedName name="___901004">#REF!</definedName>
    <definedName name="___90100R1">#REF!</definedName>
    <definedName name="___90100R2">#REF!</definedName>
    <definedName name="___90100R3">#REF!</definedName>
    <definedName name="___902101">#REF!</definedName>
    <definedName name="___902102">#REF!</definedName>
    <definedName name="___902103">#REF!</definedName>
    <definedName name="___902104">#REF!</definedName>
    <definedName name="___990011">#REF!</definedName>
    <definedName name="___990012">#REF!</definedName>
    <definedName name="___990013">#REF!</definedName>
    <definedName name="___990014">#REF!</definedName>
    <definedName name="___99001R3">#REF!</definedName>
    <definedName name="___99002R3">#REF!</definedName>
    <definedName name="___99004R3">#REF!</definedName>
    <definedName name="___A11" hidden="1">{#N/A,#N/A,FALSE,"Umsatz 99";#N/A,#N/A,FALSE,"ER 99 "}</definedName>
    <definedName name="___ACT1">#REF!</definedName>
    <definedName name="___ACT2">#REF!</definedName>
    <definedName name="___ACT3">#REF!</definedName>
    <definedName name="___ai2">#REF!</definedName>
    <definedName name="___ask1" hidden="1">#REF!</definedName>
    <definedName name="___c" hidden="1">{"Fiesta Facer Page",#N/A,FALSE,"Q_C_S";"Fiesta Main Page",#N/A,FALSE,"V_L";"Fiesta 95BP Struct",#N/A,FALSE,"StructBP";"Fiesta Post 95BP Struct",#N/A,FALSE,"AdjStructBP"}</definedName>
    <definedName name="___CAL8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IT410">#REF!</definedName>
    <definedName name="___DIT411">#REF!</definedName>
    <definedName name="___dlp3">#REF!</definedName>
    <definedName name="___ev2">#REF!</definedName>
    <definedName name="___EVA1" hidden="1">{"DCF",#N/A,FALSE,"CF"}</definedName>
    <definedName name="___eva2" hidden="1">{"DCF",#N/A,FALSE,"CF"}</definedName>
    <definedName name="___ex2">#REF!</definedName>
    <definedName name="___FAS143">#REF!</definedName>
    <definedName name="___FPC1" localSheetId="21">#REF!</definedName>
    <definedName name="___FPC1">#REF!</definedName>
    <definedName name="___FPC2" localSheetId="21">#REF!</definedName>
    <definedName name="___FPC2">#REF!</definedName>
    <definedName name="___FPC3" localSheetId="21">#REF!</definedName>
    <definedName name="___FPC3">#REF!</definedName>
    <definedName name="___fsd44" localSheetId="21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FTC2">#REF!</definedName>
    <definedName name="___gp2">#REF!</definedName>
    <definedName name="___GYP2">#REF!</definedName>
    <definedName name="___IAR3">#REF!</definedName>
    <definedName name="___idc1">#REF!</definedName>
    <definedName name="___idc2">#REF!</definedName>
    <definedName name="___idf1">#REF!</definedName>
    <definedName name="___idf10">#REF!</definedName>
    <definedName name="___idf2">#REF!</definedName>
    <definedName name="___idf3">#REF!</definedName>
    <definedName name="___idf4">#REF!</definedName>
    <definedName name="___idf5">#REF!</definedName>
    <definedName name="___idf6">#REF!</definedName>
    <definedName name="___idf7">#REF!</definedName>
    <definedName name="___idf8">#REF!</definedName>
    <definedName name="___idf9">#REF!</definedName>
    <definedName name="___INDEX_SHEET___ASAP_Utilities">#REF!</definedName>
    <definedName name="___ir6">#REF!</definedName>
    <definedName name="___ird2">#REF!</definedName>
    <definedName name="___JC00000075">#REF!</definedName>
    <definedName name="___JC00016368">#REF!</definedName>
    <definedName name="___je41">#REF!</definedName>
    <definedName name="___kim1" localSheetId="21" hidden="1">{#N/A,#N/A,FALSE,"Aging Summary";#N/A,#N/A,FALSE,"Ratio Analysis";#N/A,#N/A,FALSE,"Test 120 Day Accts";#N/A,#N/A,FALSE,"Tickmarks"}</definedName>
    <definedName name="___kim1" hidden="1">{#N/A,#N/A,FALSE,"Aging Summary";#N/A,#N/A,FALSE,"Ratio Analysis";#N/A,#N/A,FALSE,"Test 120 Day Accts";#N/A,#N/A,FALSE,"Tickmarks"}</definedName>
    <definedName name="___kim2">#N/A</definedName>
    <definedName name="___kim6" localSheetId="21" hidden="1">{#N/A,#N/A,FALSE,"Aging Summary";#N/A,#N/A,FALSE,"Ratio Analysis";#N/A,#N/A,FALSE,"Test 120 Day Accts";#N/A,#N/A,FALSE,"Tickmarks"}</definedName>
    <definedName name="___kim6" hidden="1">{#N/A,#N/A,FALSE,"Aging Summary";#N/A,#N/A,FALSE,"Ratio Analysis";#N/A,#N/A,FALSE,"Test 120 Day Accts";#N/A,#N/A,FALSE,"Tickmarks"}</definedName>
    <definedName name="___mdf1">#REF!</definedName>
    <definedName name="___mdf10">#REF!</definedName>
    <definedName name="___mdf2">#REF!</definedName>
    <definedName name="___mdf3">#REF!</definedName>
    <definedName name="___mdf4">#REF!</definedName>
    <definedName name="___mdf5">#REF!</definedName>
    <definedName name="___mdf6">#REF!</definedName>
    <definedName name="___mdf7">#REF!</definedName>
    <definedName name="___mdf8">#REF!</definedName>
    <definedName name="___mdf9">#REF!</definedName>
    <definedName name="___me2">#REF!</definedName>
    <definedName name="___old2" hidden="1">{#N/A,#N/A,FALSE,"Income";#N/A,#N/A,FALSE,"Cost of Goods Sold";#N/A,#N/A,FALSE,"Other Costs";#N/A,#N/A,FALSE,"Other Income";#N/A,#N/A,FALSE,"Taxes";#N/A,#N/A,FALSE,"Other Deductions";#N/A,#N/A,FALSE,"Compensation of Officers"}</definedName>
    <definedName name="___old3" hidden="1">{#N/A,#N/A,FALSE,"Income";#N/A,#N/A,FALSE,"Cost of Goods Sold";#N/A,#N/A,FALSE,"Other Costs";#N/A,#N/A,FALSE,"Other Income";#N/A,#N/A,FALSE,"Taxes";#N/A,#N/A,FALSE,"Other Deductions";#N/A,#N/A,FALSE,"Compensation of Officers"}</definedName>
    <definedName name="___old4" hidden="1">{#N/A,#N/A,FALSE,"Income";#N/A,#N/A,FALSE,"Cost of Goods Sold";#N/A,#N/A,FALSE,"Other Costs";#N/A,#N/A,FALSE,"Other Income";#N/A,#N/A,FALSE,"Taxes";#N/A,#N/A,FALSE,"Other Deductions";#N/A,#N/A,FALSE,"Compensation of Officers"}</definedName>
    <definedName name="___old5" hidden="1">{#N/A,#N/A,FALSE,"Income";#N/A,#N/A,FALSE,"Cost of Goods Sold";#N/A,#N/A,FALSE,"Other Costs";#N/A,#N/A,FALSE,"Other Income";#N/A,#N/A,FALSE,"Taxes";#N/A,#N/A,FALSE,"Other Deductions";#N/A,#N/A,FALSE,"Compensation of Officers"}</definedName>
    <definedName name="___old8" hidden="1">{#N/A,#N/A,FALSE,"Income";#N/A,#N/A,FALSE,"Cost of Goods Sold";#N/A,#N/A,FALSE,"Other Costs";#N/A,#N/A,FALSE,"Other Income";#N/A,#N/A,FALSE,"Taxes";#N/A,#N/A,FALSE,"Other Deductions";#N/A,#N/A,FALSE,"Compensation of Officers"}</definedName>
    <definedName name="___old9" hidden="1">{#N/A,#N/A,FALSE,"Income";#N/A,#N/A,FALSE,"Cost of Goods Sold";#N/A,#N/A,FALSE,"Other Costs";#N/A,#N/A,FALSE,"Other Income";#N/A,#N/A,FALSE,"Taxes";#N/A,#N/A,FALSE,"Other Deductions";#N/A,#N/A,FALSE,"Compensation of Officers"}</definedName>
    <definedName name="___PAG1">#REF!</definedName>
    <definedName name="___PAG2">#REF!</definedName>
    <definedName name="___pc1">#REF!</definedName>
    <definedName name="___pc2">#REF!</definedName>
    <definedName name="___pf1">#REF!</definedName>
    <definedName name="___pf10">#REF!</definedName>
    <definedName name="___pf2">#REF!</definedName>
    <definedName name="___pf3">#REF!</definedName>
    <definedName name="___pf4">#REF!</definedName>
    <definedName name="___pf5">#REF!</definedName>
    <definedName name="___pf6">#REF!</definedName>
    <definedName name="___pf7">#REF!</definedName>
    <definedName name="___pf8">#REF!</definedName>
    <definedName name="___pf9">#REF!</definedName>
    <definedName name="___rei3">#REF!</definedName>
    <definedName name="___rf1">#REF!</definedName>
    <definedName name="___rf10">#REF!</definedName>
    <definedName name="___rf2">#REF!</definedName>
    <definedName name="___rf3">#REF!</definedName>
    <definedName name="___rf4">#REF!</definedName>
    <definedName name="___rf5">#REF!</definedName>
    <definedName name="___rf6">#REF!</definedName>
    <definedName name="___rf7">#REF!</definedName>
    <definedName name="___rf8">#REF!</definedName>
    <definedName name="___rf9">#REF!</definedName>
    <definedName name="___ROB07">#REF!</definedName>
    <definedName name="___SLC1">#REF!</definedName>
    <definedName name="___SLC13">#REF!</definedName>
    <definedName name="___SLC16">#REF!</definedName>
    <definedName name="___SLC17">#REF!</definedName>
    <definedName name="___SLC2">#REF!</definedName>
    <definedName name="___SLC3">#REF!</definedName>
    <definedName name="___SLC4">#REF!</definedName>
    <definedName name="___SLC5">#REF!</definedName>
    <definedName name="___Sum96">#REF!</definedName>
    <definedName name="___tb2" hidden="1">OFFSET([0]!TB,1,)</definedName>
    <definedName name="___TBL2">#REF!</definedName>
    <definedName name="___tf1">#REF!</definedName>
    <definedName name="___tf10">#REF!</definedName>
    <definedName name="___tf2">#REF!</definedName>
    <definedName name="___tf3">#REF!</definedName>
    <definedName name="___tf4">#REF!</definedName>
    <definedName name="___tf5">#REF!</definedName>
    <definedName name="___tf6">#REF!</definedName>
    <definedName name="___tf7">#REF!</definedName>
    <definedName name="___tf8">#REF!</definedName>
    <definedName name="___tf9">#REF!</definedName>
    <definedName name="___VOL7">#REF!</definedName>
    <definedName name="___VOL8">#REF!</definedName>
    <definedName name="___VOL9">#REF!</definedName>
    <definedName name="___wrn2" hidden="1">{#N/A,#N/A,FALSE,"FFM"}</definedName>
    <definedName name="___wrn3" hidden="1">{#N/A,#N/A,FALSE,"Aging Summary";#N/A,#N/A,FALSE,"Ratio Analysis";#N/A,#N/A,FALSE,"Test 120 Day Accts";#N/A,#N/A,FALSE,"Tickmarks"}</definedName>
    <definedName name="___x1" hidden="1">{"total",#N/A,FALSE,"5YR TREND";"CASH FLOW",#N/A,FALSE,"5YR TREND";"BALANCE SHEET",#N/A,FALSE,"5YR TREND";"baseline",#N/A,FALSE,"5YR TREND";"investment",#N/A,FALSE,"5YR TREND"}</definedName>
    <definedName name="___x10" hidden="1">{"total",#N/A,FALSE,"5YR TREND";"CASH FLOW",#N/A,FALSE,"5YR TREND";"BALANCE SHEET",#N/A,FALSE,"5YR TREND";"baseline",#N/A,FALSE,"5YR TREND";"investment",#N/A,FALSE,"5YR TREND"}</definedName>
    <definedName name="___x11" hidden="1">{"total",#N/A,FALSE,"5YR TREND";"CASH FLOW",#N/A,FALSE,"5YR TREND";"BALANCE SHEET",#N/A,FALSE,"5YR TREND";"baseline",#N/A,FALSE,"5YR TREND";"investment",#N/A,FALSE,"5YR TREND"}</definedName>
    <definedName name="___x123" hidden="1">{"total",#N/A,FALSE,"5YR TREND";"CASH FLOW",#N/A,FALSE,"5YR TREND";"BALANCE SHEET",#N/A,FALSE,"5YR TREND";"baseline",#N/A,FALSE,"5YR TREND";"investment",#N/A,FALSE,"5YR TREND"}</definedName>
    <definedName name="_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2">{"'Sheet1'!$A$1:$I$89"}</definedName>
    <definedName name="___x23647" hidden="1">{"new base",#N/A,FALSE,"BP wo sections";"investment w/o areas",#N/A,FALSE,"BP wo sections";"total w/o areas",#N/A,FALSE,"BP wo sections"}</definedName>
    <definedName name="_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5" hidden="1">{"total",#N/A,FALSE,"5YR TREND";"CASH FLOW",#N/A,FALSE,"5YR TREND";"BALANCE SHEET",#N/A,FALSE,"5YR TREND";"baseline",#N/A,FALSE,"5YR TREND";"investment",#N/A,FALSE,"5YR TREND"}</definedName>
    <definedName name="___x54161" hidden="1">{"total",#N/A,FALSE,"5YR TREND";"CASH FLOW",#N/A,FALSE,"5YR TREND";"BALANCE SHEET",#N/A,FALSE,"5YR TREND";"baseline",#N/A,FALSE,"5YR TREND";"investment",#N/A,FALSE,"5YR TREND"}</definedName>
    <definedName name="___x6" hidden="1">{"new base",#N/A,FALSE,"BP wo sections";"investment w/o areas",#N/A,FALSE,"BP wo sections";"total w/o areas",#N/A,FALSE,"BP wo sections"}</definedName>
    <definedName name="___x654" hidden="1">{"98IB-MARGIN",#N/A,FALSE,"FILE LINK";"98IB-SGA",#N/A,FALSE,"FILE LINK";"98IB-STAFF",#N/A,FALSE,"FILE LINK";"98IB-CAPX",#N/A,FALSE,"FILE LINK"}</definedName>
    <definedName name="___x65465" hidden="1">{"total",#N/A,FALSE,"5YR TREND";"CASH FLOW",#N/A,FALSE,"5YR TREND";"BALANCE SHEET",#N/A,FALSE,"5YR TREND";"baseline",#N/A,FALSE,"5YR TREND";"investment",#N/A,FALSE,"5YR TREND"}</definedName>
    <definedName name="_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66" hidden="1">{"total",#N/A,FALSE,"5YR TREND";"CASH FLOW",#N/A,FALSE,"5YR TREND";"BALANCE SHEET",#N/A,FALSE,"5YR TREND";"baseline",#N/A,FALSE,"5YR TREND";"investment",#N/A,FALSE,"5YR TREND"}</definedName>
    <definedName name="___x7" hidden="1">{"98IB-MARGIN",#N/A,FALSE,"FILE LINK";"98IB-SGA",#N/A,FALSE,"FILE LINK";"98IB-STAFF",#N/A,FALSE,"FILE LINK";"98IB-CAPX",#N/A,FALSE,"FILE LINK"}</definedName>
    <definedName name="___x8" hidden="1">{"total",#N/A,FALSE,"5YR TREND";"CASH FLOW",#N/A,FALSE,"5YR TREND";"BALANCE SHEET",#N/A,FALSE,"5YR TREND";"baseline",#N/A,FALSE,"5YR TREND";"investment",#N/A,FALSE,"5YR TREND"}</definedName>
    <definedName name="_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_x88888">{"'Sheet1'!$A$1:$I$89"}</definedName>
    <definedName name="___x9" hidden="1">{"total",#N/A,FALSE,"5YR TREND";"CASH FLOW",#N/A,FALSE,"5YR TREND";"BALANCE SHEET",#N/A,FALSE,"5YR TREND";"baseline",#N/A,FALSE,"5YR TREND";"investment",#N/A,FALSE,"5YR TREND"}</definedName>
    <definedName name="___x984" hidden="1">{"total",#N/A,FALSE,"5YR TREND";"CASH FLOW",#N/A,FALSE,"5YR TREND";"BALANCE SHEET",#N/A,FALSE,"5YR TREND";"baseline",#N/A,FALSE,"5YR TREND";"investment",#N/A,FALSE,"5YR TREND"}</definedName>
    <definedName name="___x985" hidden="1">{"total",#N/A,FALSE,"5YR TREND";"CASH FLOW",#N/A,FALSE,"5YR TREND";"BALANCE SHEET",#N/A,FALSE,"5YR TREND";"baseline",#N/A,FALSE,"5YR TREND";"investment",#N/A,FALSE,"5YR TREND"}</definedName>
    <definedName name="___x999" hidden="1">{"total",#N/A,FALSE,"5YR TREND";"CASH FLOW",#N/A,FALSE,"5YR TREND";"BALANCE SHEET",#N/A,FALSE,"5YR TREND";"baseline",#N/A,FALSE,"5YR TREND";"investment",#N/A,FALSE,"5YR TREND"}</definedName>
    <definedName name="___xlfn.RTD" hidden="1">#NAME?</definedName>
    <definedName name="__00021D">#REF!</definedName>
    <definedName name="__00021G">#REF!</definedName>
    <definedName name="__00021L">#REF!</definedName>
    <definedName name="__00021T">#REF!</definedName>
    <definedName name="__1__123Graph_ACONTRACT_BY_B_U" hidden="1">#REF!</definedName>
    <definedName name="__1_00021D">#REF!</definedName>
    <definedName name="__10__123Graph_BQRE_S_BY_TYPE" hidden="1">#REF!</definedName>
    <definedName name="__10_10100R1">#REF!</definedName>
    <definedName name="__10100">#REF!</definedName>
    <definedName name="__101001">#REF!</definedName>
    <definedName name="__101002">#REF!</definedName>
    <definedName name="__101003">#REF!</definedName>
    <definedName name="__101004">#REF!</definedName>
    <definedName name="__10100R1">#REF!</definedName>
    <definedName name="__102__123Graph_CQRE_S_BY_TYPE" hidden="1">#REF!</definedName>
    <definedName name="__102011">#REF!</definedName>
    <definedName name="__102012">#REF!</definedName>
    <definedName name="__102013">#REF!</definedName>
    <definedName name="__102014">#REF!</definedName>
    <definedName name="__102071">#REF!</definedName>
    <definedName name="__102072">#REF!</definedName>
    <definedName name="__102073">#REF!</definedName>
    <definedName name="__102074">#REF!</definedName>
    <definedName name="__10207R3">#REF!</definedName>
    <definedName name="__102081">#REF!</definedName>
    <definedName name="__102082">#REF!</definedName>
    <definedName name="__102083">#REF!</definedName>
    <definedName name="__102084">#REF!</definedName>
    <definedName name="__102111">#REF!</definedName>
    <definedName name="__102112">#REF!</definedName>
    <definedName name="__102113">#REF!</definedName>
    <definedName name="__102114">#REF!</definedName>
    <definedName name="__102121">#REF!</definedName>
    <definedName name="__102122">#REF!</definedName>
    <definedName name="__102123">#REF!</definedName>
    <definedName name="__102124">#REF!</definedName>
    <definedName name="__10212R2">#REF!</definedName>
    <definedName name="__102131">#REF!</definedName>
    <definedName name="__102132">#REF!</definedName>
    <definedName name="__102133">#REF!</definedName>
    <definedName name="__102134">#REF!</definedName>
    <definedName name="__10213R2">#REF!</definedName>
    <definedName name="__102141">#REF!</definedName>
    <definedName name="__102142">#REF!</definedName>
    <definedName name="__102143">#REF!</definedName>
    <definedName name="__102144">#REF!</definedName>
    <definedName name="__102151">#REF!</definedName>
    <definedName name="__102152">#REF!</definedName>
    <definedName name="__102153">#REF!</definedName>
    <definedName name="__102154">#REF!</definedName>
    <definedName name="__10215R1">#REF!</definedName>
    <definedName name="__10215R2">#REF!</definedName>
    <definedName name="__10215R3">#REF!</definedName>
    <definedName name="__102161">#REF!</definedName>
    <definedName name="__102162">#REF!</definedName>
    <definedName name="__102163">#REF!</definedName>
    <definedName name="__102164">#REF!</definedName>
    <definedName name="__10216R3">#REF!</definedName>
    <definedName name="__102171">#REF!</definedName>
    <definedName name="__102172">#REF!</definedName>
    <definedName name="__102173">#REF!</definedName>
    <definedName name="__102174">#REF!</definedName>
    <definedName name="__10217R1">#REF!</definedName>
    <definedName name="__10217R2">#REF!</definedName>
    <definedName name="__10217R3">#REF!</definedName>
    <definedName name="__102181">#REF!</definedName>
    <definedName name="__102182">#REF!</definedName>
    <definedName name="__102183">#REF!</definedName>
    <definedName name="__102184">#REF!</definedName>
    <definedName name="__103101">#REF!</definedName>
    <definedName name="__103102">#REF!</definedName>
    <definedName name="__103103">#REF!</definedName>
    <definedName name="__103104">#REF!</definedName>
    <definedName name="__10310R1">#REF!</definedName>
    <definedName name="__10310R2">#REF!</definedName>
    <definedName name="__108__123Graph_CSENS_COMPARISON" hidden="1">#REF!</definedName>
    <definedName name="__11__123Graph_BSENS_COMPARISON" hidden="1">#REF!</definedName>
    <definedName name="__11_102011">#REF!</definedName>
    <definedName name="__111" hidden="1">#REF!</definedName>
    <definedName name="__114__123Graph_CSUPPLIES_BY_B_U" hidden="1">#REF!</definedName>
    <definedName name="__12__123Graph_AQRE_S_BY_CO." hidden="1">#REF!</definedName>
    <definedName name="__12__123Graph_BSUPPLIES_BY_B_U" hidden="1">#REF!</definedName>
    <definedName name="__120__123Graph_CWAGES_BY_B_U" hidden="1">#REF!</definedName>
    <definedName name="__123Graph_A" localSheetId="21" hidden="1">#REF!</definedName>
    <definedName name="__123Graph_A" hidden="1">#REF!</definedName>
    <definedName name="__123Graph_AChart1" hidden="1">#REF!</definedName>
    <definedName name="__123Graph_AChart2" hidden="1">#REF!</definedName>
    <definedName name="__123Graph_AChart3" hidden="1">#REF!</definedName>
    <definedName name="__123Graph_AChart4" hidden="1">#REF!</definedName>
    <definedName name="__123Graph_ACURRENT" hidden="1">#REF!</definedName>
    <definedName name="__123Graph_AEGT" hidden="1">#REF!</definedName>
    <definedName name="__123Graph_AFUEL" hidden="1">#REF!</definedName>
    <definedName name="__123Graph_AGraph2" hidden="1">#REF!</definedName>
    <definedName name="__123Graph_AGraph4" hidden="1">#REF!</definedName>
    <definedName name="__123Graph_AMCREATH" hidden="1">#REF!</definedName>
    <definedName name="__123Graph_AMULT" hidden="1">#REF!</definedName>
    <definedName name="__123Graph_ANGP" hidden="1">#REF!</definedName>
    <definedName name="__123Graph_APCD" hidden="1">#REF!</definedName>
    <definedName name="__123Graph_APIS" hidden="1">#REF!</definedName>
    <definedName name="__123Graph_APRINCIPAL" hidden="1">#REF!</definedName>
    <definedName name="__123Graph_APWR" hidden="1">#REF!</definedName>
    <definedName name="__123Graph_ASIDECO" hidden="1">#REF!</definedName>
    <definedName name="__123Graph_ASTILLASH" hidden="1">#REF!</definedName>
    <definedName name="__123Graph_ASTILLREC" hidden="1">#REF!</definedName>
    <definedName name="__123Graph_ASTILLSUL" hidden="1">#REF!</definedName>
    <definedName name="__123Graph_ASTILLVOL" hidden="1">#REF!</definedName>
    <definedName name="__123Graph_AT5" hidden="1">#REF!</definedName>
    <definedName name="__123Graph_ATEILMŽRKTE" hidden="1">#REF!</definedName>
    <definedName name="__123Graph_ATEILMŽRKTE2" hidden="1">#REF!</definedName>
    <definedName name="__123Graph_B" localSheetId="21" hidden="1">#REF!</definedName>
    <definedName name="__123Graph_B" hidden="1">#REF!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urrent" hidden="1">#REF!</definedName>
    <definedName name="__123Graph_BEGT" hidden="1">#REF!</definedName>
    <definedName name="__123Graph_BFUEL" hidden="1">#REF!</definedName>
    <definedName name="__123Graph_BJB1ASH" hidden="1">#REF!</definedName>
    <definedName name="__123Graph_BJB1SUL" hidden="1">#REF!</definedName>
    <definedName name="__123Graph_BJB1VOL" hidden="1">#REF!</definedName>
    <definedName name="__123Graph_BJB2ASH" hidden="1">#REF!</definedName>
    <definedName name="__123Graph_BJB2REC" hidden="1">#REF!</definedName>
    <definedName name="__123Graph_BJB2SUL" hidden="1">#REF!</definedName>
    <definedName name="__123Graph_BJB2VOL" hidden="1">#REF!</definedName>
    <definedName name="__123Graph_BJB3ASH" hidden="1">#REF!</definedName>
    <definedName name="__123Graph_BJB3REC" hidden="1">#REF!</definedName>
    <definedName name="__123Graph_BJB3SUL" hidden="1">#REF!</definedName>
    <definedName name="__123Graph_BJB3VOL" hidden="1">#REF!</definedName>
    <definedName name="__123Graph_BJOEASH" hidden="1">#REF!</definedName>
    <definedName name="__123Graph_BJOESUL" hidden="1">#REF!</definedName>
    <definedName name="__123Graph_BJOEVOL" hidden="1">#REF!</definedName>
    <definedName name="__123Graph_BMCREATH" hidden="1">#REF!</definedName>
    <definedName name="__123Graph_BNGP" hidden="1">#REF!</definedName>
    <definedName name="__123Graph_BPCD" hidden="1">#REF!</definedName>
    <definedName name="__123Graph_BPIS" hidden="1">#REF!</definedName>
    <definedName name="__123Graph_BSIDECO" hidden="1">#REF!</definedName>
    <definedName name="__123Graph_BSTILLASH" hidden="1">#REF!</definedName>
    <definedName name="__123Graph_BSTILLREC" hidden="1">#REF!</definedName>
    <definedName name="__123Graph_BSTILLSUL" hidden="1">#REF!</definedName>
    <definedName name="__123Graph_BSTILLVOL" hidden="1">#REF!</definedName>
    <definedName name="__123Graph_BSUGARASH" hidden="1">#REF!</definedName>
    <definedName name="__123Graph_BSUGARSUL" hidden="1">#REF!</definedName>
    <definedName name="__123Graph_BSUGARVOL" hidden="1">#REF!</definedName>
    <definedName name="__123Graph_BT5" hidden="1">#REF!</definedName>
    <definedName name="__123Graph_C" localSheetId="21" hidden="1">#REF!</definedName>
    <definedName name="__123Graph_C" hidden="1">#REF!</definedName>
    <definedName name="__123Graph_CCHART1" hidden="1">#REF!</definedName>
    <definedName name="__123Graph_CCHART2" hidden="1">#REF!</definedName>
    <definedName name="__123Graph_CCHART3" hidden="1">#REF!</definedName>
    <definedName name="__123Graph_CCHART4" hidden="1">#REF!</definedName>
    <definedName name="__123Graph_CCHART5" hidden="1">#REF!</definedName>
    <definedName name="__123Graph_CCOMBINED" hidden="1">#REF!</definedName>
    <definedName name="__123Graph_CCurrent" hidden="1">#REF!</definedName>
    <definedName name="__123Graph_CEGT" hidden="1">#REF!</definedName>
    <definedName name="__123Graph_CFUEL" hidden="1">#REF!</definedName>
    <definedName name="__123Graph_CMCREATH" hidden="1">#REF!</definedName>
    <definedName name="__123Graph_CNGP" hidden="1">#REF!</definedName>
    <definedName name="__123Graph_CPCD" hidden="1">#REF!</definedName>
    <definedName name="__123Graph_CPIS" hidden="1">#REF!</definedName>
    <definedName name="__123Graph_CSIDECO" hidden="1">#REF!</definedName>
    <definedName name="__123Graph_CT5" hidden="1">#REF!</definedName>
    <definedName name="__123Graph_D" localSheetId="21" hidden="1">#REF!</definedName>
    <definedName name="__123Graph_D" hidden="1">#REF!</definedName>
    <definedName name="__123Graph_DCHART1" hidden="1">#REF!</definedName>
    <definedName name="__123Graph_DCHART2" hidden="1">#REF!</definedName>
    <definedName name="__123Graph_DCHART3" hidden="1">#REF!</definedName>
    <definedName name="__123Graph_DCHART4" hidden="1">#REF!</definedName>
    <definedName name="__123Graph_DCHART5" hidden="1">#REF!</definedName>
    <definedName name="__123Graph_DCurrent" hidden="1">#REF!</definedName>
    <definedName name="__123Graph_DEGT" hidden="1">#REF!</definedName>
    <definedName name="__123Graph_DFUEL" hidden="1">#REF!</definedName>
    <definedName name="__123Graph_DNGP" hidden="1">#REF!</definedName>
    <definedName name="__123Graph_DPCD" hidden="1">#REF!</definedName>
    <definedName name="__123Graph_DPIS" hidden="1">#REF!</definedName>
    <definedName name="__123Graph_DSQM" hidden="1">#REF!</definedName>
    <definedName name="__123Graph_DT5" hidden="1">#REF!</definedName>
    <definedName name="__123Graph_E" localSheetId="21" hidden="1">#REF!</definedName>
    <definedName name="__123Graph_E" hidden="1">#REF!</definedName>
    <definedName name="__123Graph_EChart1" hidden="1">#REF!</definedName>
    <definedName name="__123Graph_EChart2" hidden="1">#REF!</definedName>
    <definedName name="__123Graph_EChart3" hidden="1">#REF!</definedName>
    <definedName name="__123Graph_EChart4" hidden="1">#REF!</definedName>
    <definedName name="__123Graph_ECURRENT" hidden="1">#REF!</definedName>
    <definedName name="__123Graph_EEGT" hidden="1">#REF!</definedName>
    <definedName name="__123Graph_F" hidden="1">#REF!</definedName>
    <definedName name="__123Graph_FChart1" hidden="1">#REF!</definedName>
    <definedName name="__123Graph_FChart2" hidden="1">#REF!</definedName>
    <definedName name="__123Graph_FChart3" hidden="1">#REF!</definedName>
    <definedName name="__123Graph_FCHART4" hidden="1">#REF!</definedName>
    <definedName name="__123Graph_FCHART5" hidden="1">#REF!</definedName>
    <definedName name="__123Graph_FCurrent" hidden="1">#REF!</definedName>
    <definedName name="__123Graph_FFUEL" hidden="1">#REF!</definedName>
    <definedName name="__123Graph_FNGP" hidden="1">#REF!</definedName>
    <definedName name="__123Graph_FPCD" hidden="1">#REF!</definedName>
    <definedName name="__123Graph_FT5" hidden="1">#REF!</definedName>
    <definedName name="__123Graph_LBL_A" hidden="1">#REF!</definedName>
    <definedName name="__123Graph_LBL_AEGT" hidden="1">#REF!</definedName>
    <definedName name="__123Graph_LBL_AFUEL" hidden="1">#REF!</definedName>
    <definedName name="__123Graph_LBL_AMULT" hidden="1">#REF!</definedName>
    <definedName name="__123Graph_LBL_ANGP" hidden="1">#REF!</definedName>
    <definedName name="__123Graph_LBL_APCD" hidden="1">#REF!</definedName>
    <definedName name="__123Graph_LBL_APRINCIPAL" hidden="1">#REF!</definedName>
    <definedName name="__123Graph_LBL_APWR" hidden="1">#REF!</definedName>
    <definedName name="__123Graph_LBL_AT5" hidden="1">#REF!</definedName>
    <definedName name="__123Graph_LBL_BEGT" hidden="1">#REF!</definedName>
    <definedName name="__123Graph_LBL_BFUEL" hidden="1">#REF!</definedName>
    <definedName name="__123Graph_LBL_BNGP" hidden="1">#REF!</definedName>
    <definedName name="__123Graph_LBL_BPCD" hidden="1">#REF!</definedName>
    <definedName name="__123Graph_LBL_BT5" hidden="1">#REF!</definedName>
    <definedName name="__123Graph_LBL_CEGT" hidden="1">#REF!</definedName>
    <definedName name="__123Graph_LBL_CFUEL" hidden="1">#REF!</definedName>
    <definedName name="__123Graph_LBL_CNGP" hidden="1">#REF!</definedName>
    <definedName name="__123Graph_LBL_CPCD" hidden="1">#REF!</definedName>
    <definedName name="__123Graph_LBL_CT5" hidden="1">#REF!</definedName>
    <definedName name="__123Graph_LBL_DEGT" hidden="1">#REF!</definedName>
    <definedName name="__123Graph_LBL_DFUEL" hidden="1">#REF!</definedName>
    <definedName name="__123Graph_LBL_DNGP" hidden="1">#REF!</definedName>
    <definedName name="__123Graph_LBL_DPCD" hidden="1">#REF!</definedName>
    <definedName name="__123Graph_LBL_DT5" hidden="1">#REF!</definedName>
    <definedName name="__123Graph_LBL_EEGT" hidden="1">#REF!</definedName>
    <definedName name="__123Graph_LBL_FFUEL" hidden="1">#REF!</definedName>
    <definedName name="__123Graph_LBL_FNGP" hidden="1">#REF!</definedName>
    <definedName name="__123Graph_LBL_FPCD" hidden="1">#REF!</definedName>
    <definedName name="__123Graph_LBL_FT5" hidden="1">#REF!</definedName>
    <definedName name="__123Graph_X" localSheetId="21" hidden="1">#REF!</definedName>
    <definedName name="__123Graph_X" hidden="1">#REF!</definedName>
    <definedName name="__123Graph_XCURRENT" hidden="1">#REF!</definedName>
    <definedName name="__123Graph_XEGT" hidden="1">#REF!</definedName>
    <definedName name="__123Graph_XFUEL" hidden="1">#REF!</definedName>
    <definedName name="__123Graph_XJB1ASH" hidden="1">#REF!</definedName>
    <definedName name="__123Graph_XJB1REC" hidden="1">#REF!</definedName>
    <definedName name="__123Graph_XJB1SUL" hidden="1">#REF!</definedName>
    <definedName name="__123Graph_XJB1VOL" hidden="1">#REF!</definedName>
    <definedName name="__123Graph_XJB2ASH" hidden="1">#REF!</definedName>
    <definedName name="__123Graph_XJB2REC" hidden="1">#REF!</definedName>
    <definedName name="__123Graph_XJB2SUL" hidden="1">#REF!</definedName>
    <definedName name="__123Graph_XJB2VOL" hidden="1">#REF!</definedName>
    <definedName name="__123Graph_XJB3ASH" hidden="1">#REF!</definedName>
    <definedName name="__123Graph_XJB3REC" hidden="1">#REF!</definedName>
    <definedName name="__123Graph_XJB3SUL" hidden="1">#REF!</definedName>
    <definedName name="__123Graph_XJB3VOL" hidden="1">#REF!</definedName>
    <definedName name="__123Graph_XJOEASH" hidden="1">#REF!</definedName>
    <definedName name="__123Graph_XJOEREC" hidden="1">#REF!</definedName>
    <definedName name="__123Graph_XJOESUL" hidden="1">#REF!</definedName>
    <definedName name="__123Graph_XJOEVOL" hidden="1">#REF!</definedName>
    <definedName name="__123Graph_XMCREATH" hidden="1">#REF!</definedName>
    <definedName name="__123Graph_XMULT" hidden="1">#REF!</definedName>
    <definedName name="__123Graph_XNGP" hidden="1">#REF!</definedName>
    <definedName name="__123Graph_XPCD" hidden="1">#REF!</definedName>
    <definedName name="__123Graph_XPIS" hidden="1">#REF!</definedName>
    <definedName name="__123Graph_XPWR" hidden="1">#REF!</definedName>
    <definedName name="__123Graph_XSIDECO" hidden="1">#REF!</definedName>
    <definedName name="__123Graph_XSTILLASH" hidden="1">#REF!</definedName>
    <definedName name="__123Graph_XSTILLREC" hidden="1">#REF!</definedName>
    <definedName name="__123Graph_XSTILLSUL" hidden="1">#REF!</definedName>
    <definedName name="__123Graph_XSTILLVOL" hidden="1">#REF!</definedName>
    <definedName name="__123Graph_XSUGARASH" hidden="1">#REF!</definedName>
    <definedName name="__123Graph_XSUGAREC" hidden="1">#REF!</definedName>
    <definedName name="__123Graph_XSUGARSUL" hidden="1">#REF!</definedName>
    <definedName name="__123Graph_XSUGARVOL" hidden="1">#REF!</definedName>
    <definedName name="__123Graph_XT5" hidden="1">#REF!</definedName>
    <definedName name="__123Graph_XTEILMŽRKTE2" hidden="1">#REF!</definedName>
    <definedName name="__126__123Graph_DCONTRACT_BY_B_U" hidden="1">#REF!</definedName>
    <definedName name="__13__123Graph_BTAX_CREDIT" hidden="1">#REF!</definedName>
    <definedName name="__132__123Graph_DQRE_S_BY_CO." hidden="1">#REF!</definedName>
    <definedName name="__138__123Graph_DSUPPLIES_BY_B_U" hidden="1">#REF!</definedName>
    <definedName name="__14__123Graph_BWAGES_BY_B_U" hidden="1">#REF!</definedName>
    <definedName name="__144__123Graph_DWAGES_BY_B_U" hidden="1">#REF!</definedName>
    <definedName name="__15__123Graph_CCONTRACT_BY_B_U" hidden="1">#REF!</definedName>
    <definedName name="__150__123Graph_ECONTRACT_BY_B_U" hidden="1">#REF!</definedName>
    <definedName name="__156__123Graph_EQRE_S_BY_CO." hidden="1">#REF!</definedName>
    <definedName name="__16__123Graph_CQRE_S_BY_CO." hidden="1">#REF!</definedName>
    <definedName name="__162__123Graph_ESUPPLIES_BY_B_U" hidden="1">#REF!</definedName>
    <definedName name="__168__123Graph_EWAGES_BY_B_U" hidden="1">#REF!</definedName>
    <definedName name="__17__123Graph_CQRE_S_BY_TYPE" hidden="1">#REF!</definedName>
    <definedName name="__174__123Graph_FCONTRACT_BY_B_U" hidden="1">#REF!</definedName>
    <definedName name="__18__123Graph_AQRE_S_BY_TYPE" hidden="1">#REF!</definedName>
    <definedName name="__18__123Graph_CSENS_COMPARISON" hidden="1">#REF!</definedName>
    <definedName name="__180__123Graph_FQRE_S_BY_CO." hidden="1">#REF!</definedName>
    <definedName name="__186__123Graph_FSUPPLIES_BY_B_U" hidden="1">#REF!</definedName>
    <definedName name="__19__123Graph_CSUPPLIES_BY_B_U" hidden="1">#REF!</definedName>
    <definedName name="__19190">#REF!</definedName>
    <definedName name="__19190D">#REF!</definedName>
    <definedName name="__19190G">#REF!</definedName>
    <definedName name="__19190L">#REF!</definedName>
    <definedName name="__19190T">#REF!</definedName>
    <definedName name="__192__123Graph_FWAGES_BY_B_U" hidden="1">#REF!</definedName>
    <definedName name="__198__123Graph_XCONTRACT_BY_B_U" hidden="1">#REF!</definedName>
    <definedName name="__2__123Graph_AQRE_S_BY_CO." hidden="1">#REF!</definedName>
    <definedName name="__2_00021G">#REF!</definedName>
    <definedName name="__20__123Graph_CWAGES_BY_B_U" hidden="1">#REF!</definedName>
    <definedName name="__2003_AFFILIATE_BILLINGS_SUMMARY_QRY">#REF!</definedName>
    <definedName name="__201001">#REF!</definedName>
    <definedName name="__201002">#REF!</definedName>
    <definedName name="__201003">#REF!</definedName>
    <definedName name="__201004">#REF!</definedName>
    <definedName name="__20100R1">#REF!</definedName>
    <definedName name="__202101">#REF!</definedName>
    <definedName name="__202102">#REF!</definedName>
    <definedName name="__202103">#REF!</definedName>
    <definedName name="__202104">#REF!</definedName>
    <definedName name="__202111">#REF!</definedName>
    <definedName name="__202112">#REF!</definedName>
    <definedName name="__202113">#REF!</definedName>
    <definedName name="__202114">#REF!</definedName>
    <definedName name="__20211R2">#REF!</definedName>
    <definedName name="__202131">#REF!</definedName>
    <definedName name="__202132">#REF!</definedName>
    <definedName name="__202133">#REF!</definedName>
    <definedName name="__202134">#REF!</definedName>
    <definedName name="__20213R2">#REF!</definedName>
    <definedName name="__202151">#REF!</definedName>
    <definedName name="__202152">#REF!</definedName>
    <definedName name="__202153">#REF!</definedName>
    <definedName name="__202154">#REF!</definedName>
    <definedName name="__20215R2">#REF!</definedName>
    <definedName name="__202161">#REF!</definedName>
    <definedName name="__202162">#REF!</definedName>
    <definedName name="__202163">#REF!</definedName>
    <definedName name="__202164">#REF!</definedName>
    <definedName name="__20216R1">#REF!</definedName>
    <definedName name="__20216R2">#REF!</definedName>
    <definedName name="__20216R3">#REF!</definedName>
    <definedName name="__202171">#REF!</definedName>
    <definedName name="__202172">#REF!</definedName>
    <definedName name="__202173">#REF!</definedName>
    <definedName name="__202174">#REF!</definedName>
    <definedName name="__202181">#REF!</definedName>
    <definedName name="__202182">#REF!</definedName>
    <definedName name="__202183">#REF!</definedName>
    <definedName name="__202184">#REF!</definedName>
    <definedName name="__20218R3">#REF!</definedName>
    <definedName name="__20221R2">#REF!</definedName>
    <definedName name="__20221R3">#REF!</definedName>
    <definedName name="__204__123Graph_XQRE_S_BY_CO." hidden="1">#REF!</definedName>
    <definedName name="__20501R1">#REF!</definedName>
    <definedName name="__20501R2">#REF!</definedName>
    <definedName name="__20501R3">#REF!</definedName>
    <definedName name="__20502R1">#REF!</definedName>
    <definedName name="__20502R2">#REF!</definedName>
    <definedName name="__20502R3">#REF!</definedName>
    <definedName name="__21__123Graph_DCONTRACT_BY_B_U" hidden="1">#REF!</definedName>
    <definedName name="__210__123Graph_XQRE_S_BY_TYPE" hidden="1">#REF!</definedName>
    <definedName name="__21010">#REF!</definedName>
    <definedName name="__21010D">#REF!</definedName>
    <definedName name="__21010G">#REF!</definedName>
    <definedName name="__21010L">#REF!</definedName>
    <definedName name="__21010T">#REF!</definedName>
    <definedName name="__216__123Graph_XSUPPLIES_BY_B_U" hidden="1">#REF!</definedName>
    <definedName name="__22__123Graph_DQRE_S_BY_CO." hidden="1">#REF!</definedName>
    <definedName name="__222__123Graph_XTAX_CREDIT" hidden="1">#REF!</definedName>
    <definedName name="__23__123Graph_DSUPPLIES_BY_B_U" hidden="1">#REF!</definedName>
    <definedName name="__24__123Graph_ASENS_COMPARISON" hidden="1">#REF!</definedName>
    <definedName name="__24__123Graph_DWAGES_BY_B_U" hidden="1">#REF!</definedName>
    <definedName name="__25__123Graph_ECONTRACT_BY_B_U" hidden="1">#REF!</definedName>
    <definedName name="__26__123Graph_EQRE_S_BY_CO." hidden="1">#REF!</definedName>
    <definedName name="__27__123Graph_ESUPPLIES_BY_B_U" hidden="1">#REF!</definedName>
    <definedName name="__28__123Graph_EWAGES_BY_B_U" hidden="1">#REF!</definedName>
    <definedName name="__29__123Graph_FCONTRACT_BY_B_U" hidden="1">#REF!</definedName>
    <definedName name="__3__123Graph_AQRE_S_BY_TYPE" hidden="1">#REF!</definedName>
    <definedName name="__3_00021L">#REF!</definedName>
    <definedName name="__30__123Graph_ASUPPLIES_BY_B_U" hidden="1">#REF!</definedName>
    <definedName name="__30__123Graph_FQRE_S_BY_CO." hidden="1">#REF!</definedName>
    <definedName name="__301001">#REF!</definedName>
    <definedName name="__301002">#REF!</definedName>
    <definedName name="__301003">#REF!</definedName>
    <definedName name="__301004">#REF!</definedName>
    <definedName name="__30100R1">#REF!</definedName>
    <definedName name="__302111">#REF!</definedName>
    <definedName name="__302112">#REF!</definedName>
    <definedName name="__302113">#REF!</definedName>
    <definedName name="__302114">#REF!</definedName>
    <definedName name="__30211R2">#REF!</definedName>
    <definedName name="__31__123Graph_FSUPPLIES_BY_B_U" hidden="1">#REF!</definedName>
    <definedName name="__32__123Graph_FWAGES_BY_B_U" hidden="1">#REF!</definedName>
    <definedName name="__33__123Graph_XCONTRACT_BY_B_U" hidden="1">#REF!</definedName>
    <definedName name="__34__123Graph_XQRE_S_BY_CO." hidden="1">#REF!</definedName>
    <definedName name="__35__123Graph_XQRE_S_BY_TYPE" hidden="1">#REF!</definedName>
    <definedName name="__36__123Graph_ATAX_CREDIT" hidden="1">#REF!</definedName>
    <definedName name="__36__123Graph_XSUPPLIES_BY_B_U" hidden="1">#REF!</definedName>
    <definedName name="__37__123Graph_XTAX_CREDIT" hidden="1">#REF!</definedName>
    <definedName name="__4__123Graph_ASENS_COMPARISON" hidden="1">#REF!</definedName>
    <definedName name="__4_00021T">#REF!</definedName>
    <definedName name="__401001">#REF!</definedName>
    <definedName name="__401002">#REF!</definedName>
    <definedName name="__401003">#REF!</definedName>
    <definedName name="__401004">#REF!</definedName>
    <definedName name="__40100R1">#REF!</definedName>
    <definedName name="__402111">#REF!</definedName>
    <definedName name="__402112">#REF!</definedName>
    <definedName name="__402113">#REF!</definedName>
    <definedName name="__402114">#REF!</definedName>
    <definedName name="__402121">#REF!</definedName>
    <definedName name="__402122">#REF!</definedName>
    <definedName name="__402123">#REF!</definedName>
    <definedName name="__402124">#REF!</definedName>
    <definedName name="__40212R1">#REF!</definedName>
    <definedName name="__40212R2">#REF!</definedName>
    <definedName name="__40212R3">#REF!</definedName>
    <definedName name="__402131">#REF!</definedName>
    <definedName name="__402132">#REF!</definedName>
    <definedName name="__402133">#REF!</definedName>
    <definedName name="__402134">#REF!</definedName>
    <definedName name="__402141">#REF!</definedName>
    <definedName name="__402142">#REF!</definedName>
    <definedName name="__402143">#REF!</definedName>
    <definedName name="__402144">#REF!</definedName>
    <definedName name="__40214R3">#REF!</definedName>
    <definedName name="__402151">#REF!</definedName>
    <definedName name="__402152">#REF!</definedName>
    <definedName name="__402153">#REF!</definedName>
    <definedName name="__402154">#REF!</definedName>
    <definedName name="__42__123Graph_AWAGES_BY_B_U" hidden="1">#REF!</definedName>
    <definedName name="__48__123Graph_BCONTRACT_BY_B_U" hidden="1">#REF!</definedName>
    <definedName name="__5__123Graph_ASUPPLIES_BY_B_U" hidden="1">#REF!</definedName>
    <definedName name="__5_10100">#REF!</definedName>
    <definedName name="__501001">#REF!</definedName>
    <definedName name="__501002">#REF!</definedName>
    <definedName name="__501003">#REF!</definedName>
    <definedName name="__501004">#REF!</definedName>
    <definedName name="__50100R1">#REF!</definedName>
    <definedName name="__50100R2">#REF!</definedName>
    <definedName name="__50100R3">#REF!</definedName>
    <definedName name="__54__123Graph_BQRE_S_BY_CO." hidden="1">#REF!</definedName>
    <definedName name="__6__123Graph_ACONTRACT_BY_B_U" hidden="1">#REF!</definedName>
    <definedName name="__6__123Graph_ATAX_CREDIT" hidden="1">#REF!</definedName>
    <definedName name="__6_101001">#REF!</definedName>
    <definedName name="__60__123Graph_BQRE_S_BY_TYPE" hidden="1">#REF!</definedName>
    <definedName name="__601001">#REF!</definedName>
    <definedName name="__601002">#REF!</definedName>
    <definedName name="__601003">#REF!</definedName>
    <definedName name="__601004">#REF!</definedName>
    <definedName name="__60100R1">#REF!</definedName>
    <definedName name="__60100R2">#REF!</definedName>
    <definedName name="__60100R3">#REF!</definedName>
    <definedName name="__602111">#REF!</definedName>
    <definedName name="__602112">#REF!</definedName>
    <definedName name="__602113">#REF!</definedName>
    <definedName name="__602114">#REF!</definedName>
    <definedName name="__602121">#REF!</definedName>
    <definedName name="__602122">#REF!</definedName>
    <definedName name="__602123">#REF!</definedName>
    <definedName name="__602124">#REF!</definedName>
    <definedName name="__60212R2">#REF!</definedName>
    <definedName name="__60212R3">#REF!</definedName>
    <definedName name="__66__123Graph_BSENS_COMPARISON" hidden="1">#REF!</definedName>
    <definedName name="__7__123Graph_AWAGES_BY_B_U" hidden="1">#REF!</definedName>
    <definedName name="__7_101002">#REF!</definedName>
    <definedName name="__72__123Graph_BSUPPLIES_BY_B_U" hidden="1">#REF!</definedName>
    <definedName name="__78__123Graph_BTAX_CREDIT" hidden="1">#REF!</definedName>
    <definedName name="__8__123Graph_BCONTRACT_BY_B_U" hidden="1">#REF!</definedName>
    <definedName name="__8_101003">#REF!</definedName>
    <definedName name="__84__123Graph_BWAGES_BY_B_U" hidden="1">#REF!</definedName>
    <definedName name="__9__123Graph_BQRE_S_BY_CO." hidden="1">#REF!</definedName>
    <definedName name="__9_101004">#REF!</definedName>
    <definedName name="__90__123Graph_CCONTRACT_BY_B_U" hidden="1">#REF!</definedName>
    <definedName name="__901001">#REF!</definedName>
    <definedName name="__901002">#REF!</definedName>
    <definedName name="__901003">#REF!</definedName>
    <definedName name="__901004">#REF!</definedName>
    <definedName name="__90100R1">#REF!</definedName>
    <definedName name="__90100R2">#REF!</definedName>
    <definedName name="__90100R3">#REF!</definedName>
    <definedName name="__902101">#REF!</definedName>
    <definedName name="__902102">#REF!</definedName>
    <definedName name="__902103">#REF!</definedName>
    <definedName name="__902104">#REF!</definedName>
    <definedName name="__96__123Graph_CQRE_S_BY_CO." hidden="1">#REF!</definedName>
    <definedName name="__990011">#REF!</definedName>
    <definedName name="__990012">#REF!</definedName>
    <definedName name="__990013">#REF!</definedName>
    <definedName name="__990014">#REF!</definedName>
    <definedName name="__99001R3">#REF!</definedName>
    <definedName name="__99002R3">#REF!</definedName>
    <definedName name="__99004R3">#REF!</definedName>
    <definedName name="__a1" hidden="1">{#N/A,#N/A,FALSE,"Pharm";#N/A,#N/A,FALSE,"WWCM"}</definedName>
    <definedName name="__A11" hidden="1">{#N/A,#N/A,FALSE,"Umsatz 99";#N/A,#N/A,FALSE,"ER 99 "}</definedName>
    <definedName name="__aaa1" hidden="1">{#N/A,#N/A,FALSE,"Antony Financials";#N/A,#N/A,FALSE,"Cowboy Financials";#N/A,#N/A,FALSE,"Combined";#N/A,#N/A,FALSE,"Valuematrix";#N/A,#N/A,FALSE,"DCFAntony";#N/A,#N/A,FALSE,"DCFCowboy";#N/A,#N/A,FALSE,"DCFCombined"}</definedName>
    <definedName name="__aas1" hidden="1">{#N/A,#N/A,FALSE,"REPORT"}</definedName>
    <definedName name="__ACS2000" hidden="1">{#N/A,#N/A,FALSE,"REPORT"}</definedName>
    <definedName name="__ACT1">#REF!</definedName>
    <definedName name="__ACT2">#REF!</definedName>
    <definedName name="__ACT3">#REF!</definedName>
    <definedName name="__ai2">#REF!</definedName>
    <definedName name="__all2" hidden="1">{#N/A,#N/A,FALSE,"UNIT";#N/A,#N/A,FALSE,"EROSION";#N/A,#N/A,FALSE,"BASE";#N/A,#N/A,FALSE,"TOT REV";#N/A,#N/A,FALSE,"HWARE";#N/A,#N/A,FALSE,"CONS";#N/A,#N/A,FALSE,"OTL%";#N/A,#N/A,FALSE,"NRP";#N/A,#N/A,FALSE,"ACUPU";#N/A,#N/A,FALSE,"TOT GP $";#N/A,#N/A,FALSE,"HWARE GP $";#N/A,#N/A,FALSE,"CONS GP $";#N/A,#N/A,FALSE,"TOTAL GP %";#N/A,#N/A,FALSE,"HWARE GP %";#N/A,#N/A,FALSE,"CONS GP % "}</definedName>
    <definedName name="__ask1" hidden="1">#REF!</definedName>
    <definedName name="__b111" hidden="1">{#N/A,#N/A,FALSE,"Pharm";#N/A,#N/A,FALSE,"WWCM"}</definedName>
    <definedName name="__BDE1">#REF!</definedName>
    <definedName name="__BDE2">#REF!</definedName>
    <definedName name="__bev1" localSheetId="21">#REF!</definedName>
    <definedName name="__bev1">#REF!</definedName>
    <definedName name="__bev2" localSheetId="21">#REF!</definedName>
    <definedName name="__bev2">#REF!</definedName>
    <definedName name="__c" hidden="1">{"Fiesta Facer Page",#N/A,FALSE,"Q_C_S";"Fiesta Main Page",#N/A,FALSE,"V_L";"Fiesta 95BP Struct",#N/A,FALSE,"StructBP";"Fiesta Post 95BP Struct",#N/A,FALSE,"AdjStructBP"}</definedName>
    <definedName name="__CAL8">#REF!</definedName>
    <definedName name="__CSC3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IT410" localSheetId="21">#REF!</definedName>
    <definedName name="__DIT410">#REF!</definedName>
    <definedName name="__DIT411" localSheetId="21">#REF!</definedName>
    <definedName name="__DIT411">#REF!</definedName>
    <definedName name="__dlp3">#REF!</definedName>
    <definedName name="__ev2">#REF!</definedName>
    <definedName name="__EWE1">#REF!</definedName>
    <definedName name="__EWE2">#REF!</definedName>
    <definedName name="__ex2">#REF!</definedName>
    <definedName name="__FAS143" localSheetId="21">#REF!</definedName>
    <definedName name="__FAS143">#REF!</definedName>
    <definedName name="__FDS_HYPERLINK_TOGGLE_STATE__">"ON"</definedName>
    <definedName name="__FDS_UNIQUE_RANGE_ID_GENERATOR_COUNTER" hidden="1">1</definedName>
    <definedName name="__FDS_USED_FOR_REUSING_RANGE_IDS_RECYCLE" hidden="1">{152,168,338,189,173,195,158,390,7,11,232,378,159,175,261,183,177,129,8,155,265,394,57}</definedName>
    <definedName name="__Fill" hidden="1">#REF!</definedName>
    <definedName name="__FPC1" localSheetId="21">#REF!</definedName>
    <definedName name="__FPC1">#REF!</definedName>
    <definedName name="__FPC2" localSheetId="21">#REF!</definedName>
    <definedName name="__FPC2">#REF!</definedName>
    <definedName name="__FPC3" localSheetId="21">#REF!</definedName>
    <definedName name="__FPC3">#REF!</definedName>
    <definedName name="__fsd44" localSheetId="21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FTC2">#REF!</definedName>
    <definedName name="__gp2">#REF!</definedName>
    <definedName name="__GYP2">#REF!</definedName>
    <definedName name="__HNS2">#REF!</definedName>
    <definedName name="__hq1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__IAR3">#REF!</definedName>
    <definedName name="__idc1">#REF!</definedName>
    <definedName name="__idc2">#REF!</definedName>
    <definedName name="__idf1">#REF!</definedName>
    <definedName name="__idf10">#REF!</definedName>
    <definedName name="__idf2">#REF!</definedName>
    <definedName name="__idf3">#REF!</definedName>
    <definedName name="__idf4">#REF!</definedName>
    <definedName name="__idf5">#REF!</definedName>
    <definedName name="__idf6">#REF!</definedName>
    <definedName name="__idf7">#REF!</definedName>
    <definedName name="__idf8">#REF!</definedName>
    <definedName name="__idf9">#REF!</definedName>
    <definedName name="__IntlFixup">TRUE</definedName>
    <definedName name="__ir6">#REF!</definedName>
    <definedName name="__ird2">#REF!</definedName>
    <definedName name="__JC00000075">#REF!</definedName>
    <definedName name="__JC00016368">#REF!</definedName>
    <definedName name="__je41">#REF!</definedName>
    <definedName name="__key2" hidden="1">#REF!</definedName>
    <definedName name="__kim1" localSheetId="21" hidden="1">{#N/A,#N/A,FALSE,"Aging Summary";#N/A,#N/A,FALSE,"Ratio Analysis";#N/A,#N/A,FALSE,"Test 120 Day Accts";#N/A,#N/A,FALSE,"Tickmarks"}</definedName>
    <definedName name="__kim1" hidden="1">{#N/A,#N/A,FALSE,"Aging Summary";#N/A,#N/A,FALSE,"Ratio Analysis";#N/A,#N/A,FALSE,"Test 120 Day Accts";#N/A,#N/A,FALSE,"Tickmarks"}</definedName>
    <definedName name="__kim2">#N/A</definedName>
    <definedName name="__kim6" localSheetId="21" hidden="1">{#N/A,#N/A,FALSE,"Aging Summary";#N/A,#N/A,FALSE,"Ratio Analysis";#N/A,#N/A,FALSE,"Test 120 Day Accts";#N/A,#N/A,FALSE,"Tickmarks"}</definedName>
    <definedName name="__kim6" hidden="1">{#N/A,#N/A,FALSE,"Aging Summary";#N/A,#N/A,FALSE,"Ratio Analysis";#N/A,#N/A,FALSE,"Test 120 Day Accts";#N/A,#N/A,FALSE,"Tickmarks"}</definedName>
    <definedName name="__KM2">#REF!</definedName>
    <definedName name="__KMS2">#REF!</definedName>
    <definedName name="__KSA2">#REF!</definedName>
    <definedName name="__MAX1">#REF!</definedName>
    <definedName name="__MAX2">#REF!</definedName>
    <definedName name="__MAX3">#REF!</definedName>
    <definedName name="__MC2" hidden="1">{"Purchase 100 Cash",#N/A,FALSE,"Deal 1";#N/A,#N/A,FALSE,"Deal 1b"}</definedName>
    <definedName name="__mdf1">#REF!</definedName>
    <definedName name="__mdf10">#REF!</definedName>
    <definedName name="__mdf2">#REF!</definedName>
    <definedName name="__mdf3">#REF!</definedName>
    <definedName name="__mdf4">#REF!</definedName>
    <definedName name="__mdf5">#REF!</definedName>
    <definedName name="__mdf6">#REF!</definedName>
    <definedName name="__mdf7">#REF!</definedName>
    <definedName name="__mdf8">#REF!</definedName>
    <definedName name="__mdf9">#REF!</definedName>
    <definedName name="__me2">#REF!</definedName>
    <definedName name="__new1" hidden="1">{#N/A,#N/A,FALSE,"Pharm";#N/A,#N/A,FALSE,"WWCM"}</definedName>
    <definedName name="__new2">#REF!</definedName>
    <definedName name="__old2" hidden="1">{#N/A,#N/A,FALSE,"Income";#N/A,#N/A,FALSE,"Cost of Goods Sold";#N/A,#N/A,FALSE,"Other Costs";#N/A,#N/A,FALSE,"Other Income";#N/A,#N/A,FALSE,"Taxes";#N/A,#N/A,FALSE,"Other Deductions";#N/A,#N/A,FALSE,"Compensation of Officers"}</definedName>
    <definedName name="__old3" hidden="1">{#N/A,#N/A,FALSE,"Income";#N/A,#N/A,FALSE,"Cost of Goods Sold";#N/A,#N/A,FALSE,"Other Costs";#N/A,#N/A,FALSE,"Other Income";#N/A,#N/A,FALSE,"Taxes";#N/A,#N/A,FALSE,"Other Deductions";#N/A,#N/A,FALSE,"Compensation of Officers"}</definedName>
    <definedName name="__old4" hidden="1">{#N/A,#N/A,FALSE,"Income";#N/A,#N/A,FALSE,"Cost of Goods Sold";#N/A,#N/A,FALSE,"Other Costs";#N/A,#N/A,FALSE,"Other Income";#N/A,#N/A,FALSE,"Taxes";#N/A,#N/A,FALSE,"Other Deductions";#N/A,#N/A,FALSE,"Compensation of Officers"}</definedName>
    <definedName name="__old5" hidden="1">{#N/A,#N/A,FALSE,"Income";#N/A,#N/A,FALSE,"Cost of Goods Sold";#N/A,#N/A,FALSE,"Other Costs";#N/A,#N/A,FALSE,"Other Income";#N/A,#N/A,FALSE,"Taxes";#N/A,#N/A,FALSE,"Other Deductions";#N/A,#N/A,FALSE,"Compensation of Officers"}</definedName>
    <definedName name="__old8" hidden="1">{#N/A,#N/A,FALSE,"Income";#N/A,#N/A,FALSE,"Cost of Goods Sold";#N/A,#N/A,FALSE,"Other Costs";#N/A,#N/A,FALSE,"Other Income";#N/A,#N/A,FALSE,"Taxes";#N/A,#N/A,FALSE,"Other Deductions";#N/A,#N/A,FALSE,"Compensation of Officers"}</definedName>
    <definedName name="__old9" hidden="1">{#N/A,#N/A,FALSE,"Income";#N/A,#N/A,FALSE,"Cost of Goods Sold";#N/A,#N/A,FALSE,"Other Costs";#N/A,#N/A,FALSE,"Other Income";#N/A,#N/A,FALSE,"Taxes";#N/A,#N/A,FALSE,"Other Deductions";#N/A,#N/A,FALSE,"Compensation of Officers"}</definedName>
    <definedName name="__PAG1">#REF!</definedName>
    <definedName name="__PAG2">#REF!</definedName>
    <definedName name="__pc1">#REF!</definedName>
    <definedName name="__pc2">#REF!</definedName>
    <definedName name="__pf1">#REF!</definedName>
    <definedName name="__pf10">#REF!</definedName>
    <definedName name="__pf2">#REF!</definedName>
    <definedName name="__pf3">#REF!</definedName>
    <definedName name="__pf4">#REF!</definedName>
    <definedName name="__pf5">#REF!</definedName>
    <definedName name="__pf6">#REF!</definedName>
    <definedName name="__pf7">#REF!</definedName>
    <definedName name="__pf8">#REF!</definedName>
    <definedName name="__pf9">#REF!</definedName>
    <definedName name="__PG1">#REF!</definedName>
    <definedName name="__PG511">#REF!</definedName>
    <definedName name="__PG514">#REF!</definedName>
    <definedName name="__PG518">#REF!</definedName>
    <definedName name="__PG519">#REF!</definedName>
    <definedName name="__Q2" hidden="1">{"COREKINETICS",#N/A,FALSE,"CORE KINETICS"}</definedName>
    <definedName name="__r" hidden="1">{#N/A,#N/A,FALSE,"Pharm";#N/A,#N/A,FALSE,"WWCM"}</definedName>
    <definedName name="__rei3">#REF!</definedName>
    <definedName name="__rf1">#REF!</definedName>
    <definedName name="__rf10">#REF!</definedName>
    <definedName name="__rf2">#REF!</definedName>
    <definedName name="__rf3">#REF!</definedName>
    <definedName name="__rf4">#REF!</definedName>
    <definedName name="__rf5">#REF!</definedName>
    <definedName name="__rf6">#REF!</definedName>
    <definedName name="__rf7">#REF!</definedName>
    <definedName name="__rf8">#REF!</definedName>
    <definedName name="__rf9">#REF!</definedName>
    <definedName name="__ROB07">#REF!</definedName>
    <definedName name="__SLC1">#REF!</definedName>
    <definedName name="__SLC13">#REF!</definedName>
    <definedName name="__SLC16">#REF!</definedName>
    <definedName name="__SLC17">#REF!</definedName>
    <definedName name="__SLC2">#REF!</definedName>
    <definedName name="__SLC3">#REF!</definedName>
    <definedName name="__SLC4">#REF!</definedName>
    <definedName name="__SLC5">#REF!</definedName>
    <definedName name="__Sum96">#REF!</definedName>
    <definedName name="__tb2" hidden="1">OFFSET([0]!TB,1,)</definedName>
    <definedName name="__TBL2">#REF!</definedName>
    <definedName name="__tf1">#REF!</definedName>
    <definedName name="__tf10">#REF!</definedName>
    <definedName name="__tf2">#REF!</definedName>
    <definedName name="__tf3">#REF!</definedName>
    <definedName name="__tf4">#REF!</definedName>
    <definedName name="__tf5">#REF!</definedName>
    <definedName name="__tf6">#REF!</definedName>
    <definedName name="__tf7">#REF!</definedName>
    <definedName name="__tf8">#REF!</definedName>
    <definedName name="__tf9">#REF!</definedName>
    <definedName name="__tm1" hidden="1">{#N/A,#N/A,FALSE,"Pharm";#N/A,#N/A,FALSE,"WWCM"}</definedName>
    <definedName name="__VAR1">#REF!</definedName>
    <definedName name="__VAR2">#REF!</definedName>
    <definedName name="__VAR3">#REF!</definedName>
    <definedName name="__VOL7">#REF!</definedName>
    <definedName name="__VOL8">#REF!</definedName>
    <definedName name="__VOL9">#REF!</definedName>
    <definedName name="__WE1">#REF!</definedName>
    <definedName name="__WE2">#REF!</definedName>
    <definedName name="__wer33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__wrn1" hidden="1">{"mgmt forecast",#N/A,FALSE,"Mgmt Forecast";"dcf table",#N/A,FALSE,"Mgmt Forecast";"sensitivity",#N/A,FALSE,"Mgmt Forecast";"table inputs",#N/A,FALSE,"Mgmt Forecast";"calculations",#N/A,FALSE,"Mgmt Forecast"}</definedName>
    <definedName name="__wrn2" hidden="1">{"mgmt forecast",#N/A,FALSE,"Mgmt Forecast";"dcf table",#N/A,FALSE,"Mgmt Forecast";"sensitivity",#N/A,FALSE,"Mgmt Forecast";"table inputs",#N/A,FALSE,"Mgmt Forecast";"calculations",#N/A,FALSE,"Mgmt Forecast"}</definedName>
    <definedName name="__wtf1" hidden="1">{"act_prior_YTD",#N/A,FALSE,"H";"grpact_prior_YTD",#N/A,FALSE,"I"}</definedName>
    <definedName name="__wtf2" hidden="1">{"act_fcst_MTD",#N/A,FALSE,"H";"act_fcst_QTD",#N/A,FALSE,"H";"act_fcst_YTD",#N/A,FALSE,"H";"act_plan_MTD",#N/A,FALSE,"H";"act_plan_QTD",#N/A,FALSE,"H";"act_plan_YTD",#N/A,FALSE,"H";"act_prior_MTD",#N/A,FALSE,"H";"act_prior_QTD",#N/A,FALSE,"H";"act_prior_YTD",#N/A,FALSE,"H"}</definedName>
    <definedName name="__wtf4" hidden="1">{"grpact_fcst_mtd",#N/A,FALSE,"I";"grpact_fcst_qtd",#N/A,FALSE,"I";"grpact_fcst_YTD",#N/A,FALSE,"I";"grpact_plan_MTD",#N/A,FALSE,"I";"grpact_plan_QTD",#N/A,FALSE,"I";"grpact_plan_YTD",#N/A,FALSE,"I";"grpact_prior_MTD",#N/A,FALSE,"I";"grpact_prior_QTD",#N/A,FALSE,"I";"grpact_prior_YTD",#N/A,FALSE,"I"}</definedName>
    <definedName name="__wtf5" hidden="1">{"assets",#N/A,FALSE,"IFE";"liabilities",#N/A,FALSE,"IFE";"mtd_cshflo",#N/A,FALSE,"IFE";"mtd_income",#N/A,FALSE,"IFE";"qtd_cashflo",#N/A,FALSE,"IFE";"qtd_income",#N/A,FALSE,"IFE";"ytd_cashflo",#N/A,FALSE,"IFE";"ytd_income",#N/A,FALSE,"IFE";"assets",#N/A,FALSE,"SER";"liabilities",#N/A,FALSE,"SER";"mtd_cshflo",#N/A,FALSE,"SER";"mtd_income",#N/A,FALSE,"SER";"qtd_cashflo",#N/A,FALSE,"SER";"qtd_income",#N/A,FALSE,"SER";"ytd_cashflo",#N/A,FALSE,"SER";"ytd_income",#N/A,FALSE,"SER";"assets",#N/A,FALSE,"PTC";"liabilities",#N/A,FALSE,"PTC";"mtd_cshflo",#N/A,FALSE,"PTC";"mtd_income",#N/A,FALSE,"PTC";"qtd_cashflo",#N/A,FALSE,"PTC";"qtd_income",#N/A,FALSE,"PTC";"ytd_cashflo",#N/A,FALSE,"PTC";"ytd_income",#N/A,FALSE,"PTC";"assets",#N/A,FALSE,"DEL";"liabilities",#N/A,FALSE,"DEL";"mtd_cshflo",#N/A,FALSE,"DEL";"mtd_income",#N/A,FALSE,"DEL";"qtd_cashflo",#N/A,FALSE,"DEL";"qtd_income",#N/A,FALSE,"DEL";"ytd_cashflo",#N/A,FALSE,"DEL";"ytd_income",#N/A,FALSE,"DEL";"assets",#N/A,FALSE,"NORD";"liabilities",#N/A,FALSE,"NORD";"mtd_cshflo",#N/A,FALSE,"NORD";"mtd_income",#N/A,FALSE,"NORD";"qtd_cashflo",#N/A,FALSE,"NORD";"qtd_income",#N/A,FALSE,"NORD";"ytd_cashflo",#N/A,FALSE,"NORD";"ytd_income",#N/A,FALSE,"NORD";"assets",#N/A,FALSE,"ACRX";"liabilities",#N/A,FALSE,"ACRX";"mtd_cshflo",#N/A,FALSE,"ACRX";"mtd_income",#N/A,FALSE,"ACRX";"qtd_cashflo",#N/A,FALSE,"ACRX";"qtd_income",#N/A,FALSE,"ACRX";"ytd_cashflo",#N/A,FALSE,"ACRX";"ytd_income",#N/A,FALSE,"ACRX";"assets",#N/A,FALSE,"INV";"liabilities",#N/A,FALSE,"INV";"mtd_cshflo",#N/A,FALSE,"INV";"mtd_income",#N/A,FALSE,"INV";"qtd_cashflo",#N/A,FALSE,"INV";"qtd_income",#N/A,FALSE,"INV";"ytd_cashflo",#N/A,FALSE,"INV";"ytd_income",#N/A,FALSE,"INV";"assets",#N/A,FALSE,"TVS";"liabilities",#N/A,FALSE,"TVS";"mtd_cshflo",#N/A,FALSE,"TVS";"mtd_income",#N/A,FALSE,"TVS";"qtd_cashflo",#N/A,FALSE,"TVS";"qtd_income",#N/A,FALSE,"TVS";"ytd_cashflo",#N/A,FALSE,"TVS";"ytd_income",#N/A,FALSE,"TVS";"assets",#N/A,FALSE,"FEEL";"liabilities",#N/A,FALSE,"FEEL";"mtd_cshflo",#N/A,FALSE,"FEEL";"mtd_income",#N/A,FALSE,"FEEL";"qtd_cashflo",#N/A,FALSE,"FEEL";"qtd_income",#N/A,FALSE,"FEEL";"ytd_cashflo",#N/A,FALSE,"FEEL";"ytd_income",#N/A,FALSE,"FEEL";"assets",#N/A,FALSE,"CORP";"liabilities",#N/A,FALSE,"CORP";"mtd_cshflo",#N/A,FALSE,"CORP";"mtd_income",#N/A,FALSE,"CORP";"qtd_cashflo",#N/A,FALSE,"CORP";"qtd_income",#N/A,FALSE,"CORP";"ytd_cashflo",#N/A,FALSE,"CORP";"ytd_income",#N/A,FALSE,"CORP";"assets",#N/A,FALSE,"CONS";"liabilities",#N/A,FALSE,"CONS";"mtd_cshflo",#N/A,FALSE,"CONS";"mtd_income",#N/A,FALSE,"CONS";"qtd_cashflo",#N/A,FALSE,"CONS";"qtd_income",#N/A,FALSE,"CONS";"ytd_cashflo",#N/A,FALSE,"CONS";"ytd_income",#N/A,FALSE,"CONS"}</definedName>
    <definedName name="__wtf6" hidden="1">{"Assets",#N/A,FALSE,"Actual"}</definedName>
    <definedName name="__wtf8" hidden="1">{"assets",#N/A,FALSE,"IFE";"liabilities",#N/A,FALSE,"IFE";"assets",#N/A,FALSE,"SER";"liabilities",#N/A,FALSE,"SER";"assets",#N/A,FALSE,"PTC";"liabilities",#N/A,FALSE,"PTC";"assets",#N/A,FALSE,"DEL";"liabilities",#N/A,FALSE,"DEL";"assets",#N/A,FALSE,"NORD";"liabilities",#N/A,FALSE,"NORD";"assets",#N/A,FALSE,"ACRX";"liabilities",#N/A,FALSE,"ACRX";"assets",#N/A,FALSE,"INV";"liabilities",#N/A,FALSE,"INV";"assets",#N/A,FALSE,"TVS";"liabilities",#N/A,FALSE,"TVS";"assets",#N/A,FALSE,"FEEL";"liabilities",#N/A,FALSE,"FEEL";"assets",#N/A,FALSE,"CORP";"liabilities",#N/A,FALSE,"CORP";"assets",#N/A,FALSE,"CONS";"liabilities",#N/A,FALSE,"CONS"}</definedName>
    <definedName name="__x1" hidden="1">{"total",#N/A,FALSE,"5YR TREND";"CASH FLOW",#N/A,FALSE,"5YR TREND";"BALANCE SHEET",#N/A,FALSE,"5YR TREND";"baseline",#N/A,FALSE,"5YR TREND";"investment",#N/A,FALSE,"5YR TREND"}</definedName>
    <definedName name="__x10" hidden="1">{"total",#N/A,FALSE,"5YR TREND";"CASH FLOW",#N/A,FALSE,"5YR TREND";"BALANCE SHEET",#N/A,FALSE,"5YR TREND";"baseline",#N/A,FALSE,"5YR TREND";"investment",#N/A,FALSE,"5YR TREND"}</definedName>
    <definedName name="__x11" hidden="1">{"total",#N/A,FALSE,"5YR TREND";"CASH FLOW",#N/A,FALSE,"5YR TREND";"BALANCE SHEET",#N/A,FALSE,"5YR TREND";"baseline",#N/A,FALSE,"5YR TREND";"investment",#N/A,FALSE,"5YR TREND"}</definedName>
    <definedName name="__x123" hidden="1">{"total",#N/A,FALSE,"5YR TREND";"CASH FLOW",#N/A,FALSE,"5YR TREND";"BALANCE SHEET",#N/A,FALSE,"5YR TREND";"baseline",#N/A,FALSE,"5YR TREND";"investment",#N/A,FALSE,"5YR TREND"}</definedName>
    <definedName name="_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2">{"'Sheet1'!$A$1:$I$89"}</definedName>
    <definedName name="__x23647" hidden="1">{"new base",#N/A,FALSE,"BP wo sections";"investment w/o areas",#N/A,FALSE,"BP wo sections";"total w/o areas",#N/A,FALSE,"BP wo sections"}</definedName>
    <definedName name="_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5" hidden="1">{"total",#N/A,FALSE,"5YR TREND";"CASH FLOW",#N/A,FALSE,"5YR TREND";"BALANCE SHEET",#N/A,FALSE,"5YR TREND";"baseline",#N/A,FALSE,"5YR TREND";"investment",#N/A,FALSE,"5YR TREND"}</definedName>
    <definedName name="__x54161" hidden="1">{"total",#N/A,FALSE,"5YR TREND";"CASH FLOW",#N/A,FALSE,"5YR TREND";"BALANCE SHEET",#N/A,FALSE,"5YR TREND";"baseline",#N/A,FALSE,"5YR TREND";"investment",#N/A,FALSE,"5YR TREND"}</definedName>
    <definedName name="__x6" hidden="1">{"new base",#N/A,FALSE,"BP wo sections";"investment w/o areas",#N/A,FALSE,"BP wo sections";"total w/o areas",#N/A,FALSE,"BP wo sections"}</definedName>
    <definedName name="__x654" hidden="1">{"98IB-MARGIN",#N/A,FALSE,"FILE LINK";"98IB-SGA",#N/A,FALSE,"FILE LINK";"98IB-STAFF",#N/A,FALSE,"FILE LINK";"98IB-CAPX",#N/A,FALSE,"FILE LINK"}</definedName>
    <definedName name="__x65465" hidden="1">{"total",#N/A,FALSE,"5YR TREND";"CASH FLOW",#N/A,FALSE,"5YR TREND";"BALANCE SHEET",#N/A,FALSE,"5YR TREND";"baseline",#N/A,FALSE,"5YR TREND";"investment",#N/A,FALSE,"5YR TREND"}</definedName>
    <definedName name="_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66" hidden="1">{"total",#N/A,FALSE,"5YR TREND";"CASH FLOW",#N/A,FALSE,"5YR TREND";"BALANCE SHEET",#N/A,FALSE,"5YR TREND";"baseline",#N/A,FALSE,"5YR TREND";"investment",#N/A,FALSE,"5YR TREND"}</definedName>
    <definedName name="__x7" hidden="1">{"98IB-MARGIN",#N/A,FALSE,"FILE LINK";"98IB-SGA",#N/A,FALSE,"FILE LINK";"98IB-STAFF",#N/A,FALSE,"FILE LINK";"98IB-CAPX",#N/A,FALSE,"FILE LINK"}</definedName>
    <definedName name="__x8" hidden="1">{"total",#N/A,FALSE,"5YR TREND";"CASH FLOW",#N/A,FALSE,"5YR TREND";"BALANCE SHEET",#N/A,FALSE,"5YR TREND";"baseline",#N/A,FALSE,"5YR TREND";"investment",#N/A,FALSE,"5YR TREND"}</definedName>
    <definedName name="_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_x88888">{"'Sheet1'!$A$1:$I$89"}</definedName>
    <definedName name="__x9" hidden="1">{"total",#N/A,FALSE,"5YR TREND";"CASH FLOW",#N/A,FALSE,"5YR TREND";"BALANCE SHEET",#N/A,FALSE,"5YR TREND";"baseline",#N/A,FALSE,"5YR TREND";"investment",#N/A,FALSE,"5YR TREND"}</definedName>
    <definedName name="__x984" hidden="1">{"total",#N/A,FALSE,"5YR TREND";"CASH FLOW",#N/A,FALSE,"5YR TREND";"BALANCE SHEET",#N/A,FALSE,"5YR TREND";"baseline",#N/A,FALSE,"5YR TREND";"investment",#N/A,FALSE,"5YR TREND"}</definedName>
    <definedName name="__x985" hidden="1">{"total",#N/A,FALSE,"5YR TREND";"CASH FLOW",#N/A,FALSE,"5YR TREND";"BALANCE SHEET",#N/A,FALSE,"5YR TREND";"baseline",#N/A,FALSE,"5YR TREND";"investment",#N/A,FALSE,"5YR TREND"}</definedName>
    <definedName name="__x999" hidden="1">{"total",#N/A,FALSE,"5YR TREND";"CASH FLOW",#N/A,FALSE,"5YR TREND";"BALANCE SHEET",#N/A,FALSE,"5YR TREND";"baseline",#N/A,FALSE,"5YR TREND";"investment",#N/A,FALSE,"5YR TREND"}</definedName>
    <definedName name="__xlfn.RTD" hidden="1">#NAME?</definedName>
    <definedName name="_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0" localSheetId="21">#REF!</definedName>
    <definedName name="_0">#REF!</definedName>
    <definedName name="_00">#REF!</definedName>
    <definedName name="_000">#REF!</definedName>
    <definedName name="_00021D">#REF!</definedName>
    <definedName name="_00021G">#REF!</definedName>
    <definedName name="_00021L">#REF!</definedName>
    <definedName name="_00021T">#REF!</definedName>
    <definedName name="_001_PC_VALUE">#REF!</definedName>
    <definedName name="_003_PC_VALUE">#REF!</definedName>
    <definedName name="_0419110_Equity" localSheetId="21">#REF!</definedName>
    <definedName name="_0419110_Equity">#REF!</definedName>
    <definedName name="_0432000_Debt" localSheetId="21">#REF!</definedName>
    <definedName name="_0432000_Debt">#REF!</definedName>
    <definedName name="_1_" localSheetId="21">#REF!</definedName>
    <definedName name="_1_">#REF!</definedName>
    <definedName name="_1___0_S" hidden="1">#REF!</definedName>
    <definedName name="_1__123Graph_ACHART_1" hidden="1">#REF!</definedName>
    <definedName name="_1__123Graph_ACHART_4" hidden="1">#REF!</definedName>
    <definedName name="_1__123Graph_ACONTRACT_BY_B_U" hidden="1">#REF!</definedName>
    <definedName name="_1__123Graph_AQRE_S_BY_TYPE" hidden="1">#REF!</definedName>
    <definedName name="_1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_0_S" hidden="1">#REF!</definedName>
    <definedName name="_1_0_Table2_" hidden="1">#REF!</definedName>
    <definedName name="_1_00021D">#REF!</definedName>
    <definedName name="_10__123Graph_ACHART_2" hidden="1">#REF!</definedName>
    <definedName name="_10__123Graph_ACHART_5" hidden="1">#REF!</definedName>
    <definedName name="_10__123Graph_ASENS_COMPARISON" hidden="1">#REF!</definedName>
    <definedName name="_10__123Graph_BCHART_2" hidden="1">#REF!</definedName>
    <definedName name="_10__123Graph_BCONTRACT_BY_B_U" hidden="1">#REF!</definedName>
    <definedName name="_10__123Graph_BQRE_S_BY_TYPE" hidden="1">#REF!</definedName>
    <definedName name="_10__123Graph_BSENS_COMPARISON" hidden="1">#REF!</definedName>
    <definedName name="_10__123Graph_LBL_ACHART_1" hidden="1">#REF!</definedName>
    <definedName name="_10__123Graph_LBL_ACHART_3" hidden="1">#REF!</definedName>
    <definedName name="_1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_10100R1">#REF!</definedName>
    <definedName name="_100__123Graph_LBL_ACHART_8" hidden="1">#REF!</definedName>
    <definedName name="_10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00_202112">#REF!</definedName>
    <definedName name="_100_202152">#REF!</definedName>
    <definedName name="_100_202161">#REF!</definedName>
    <definedName name="_100_202163">#REF!</definedName>
    <definedName name="_100_20216R3">#REF!</definedName>
    <definedName name="_101_202113">#REF!</definedName>
    <definedName name="_101_202153">#REF!</definedName>
    <definedName name="_101_202162">#REF!</definedName>
    <definedName name="_101_202164">#REF!</definedName>
    <definedName name="_101_202171">#REF!</definedName>
    <definedName name="_10100">#REF!</definedName>
    <definedName name="_101001">#REF!</definedName>
    <definedName name="_101002">#REF!</definedName>
    <definedName name="_101003">#REF!</definedName>
    <definedName name="_101004">#REF!</definedName>
    <definedName name="_10100R1">#REF!</definedName>
    <definedName name="_102__123Graph_CQRE_S_BY_TYPE" hidden="1">#REF!</definedName>
    <definedName name="_102__123Graph_LBL_ACHART_2" hidden="1">#REF!</definedName>
    <definedName name="_102_202114">#REF!</definedName>
    <definedName name="_102_202154">#REF!</definedName>
    <definedName name="_102_202163">#REF!</definedName>
    <definedName name="_102_20216R1">#REF!</definedName>
    <definedName name="_102_202172">#REF!</definedName>
    <definedName name="_102011">#REF!</definedName>
    <definedName name="_102012">#REF!</definedName>
    <definedName name="_102013">#REF!</definedName>
    <definedName name="_102014">#REF!</definedName>
    <definedName name="_102071">#REF!</definedName>
    <definedName name="_102072">#REF!</definedName>
    <definedName name="_102073">#REF!</definedName>
    <definedName name="_102074">#REF!</definedName>
    <definedName name="_10207R3">#REF!</definedName>
    <definedName name="_102081">#REF!</definedName>
    <definedName name="_102082">#REF!</definedName>
    <definedName name="_102083">#REF!</definedName>
    <definedName name="_102084">#REF!</definedName>
    <definedName name="_102111">#REF!</definedName>
    <definedName name="_102112">#REF!</definedName>
    <definedName name="_102113">#REF!</definedName>
    <definedName name="_102114">#REF!</definedName>
    <definedName name="_102121">#REF!</definedName>
    <definedName name="_102122">#REF!</definedName>
    <definedName name="_102123">#REF!</definedName>
    <definedName name="_102124">#REF!</definedName>
    <definedName name="_10212R2">#REF!</definedName>
    <definedName name="_102131">#REF!</definedName>
    <definedName name="_102132">#REF!</definedName>
    <definedName name="_102133">#REF!</definedName>
    <definedName name="_102134">#REF!</definedName>
    <definedName name="_10213R2">#REF!</definedName>
    <definedName name="_102141">#REF!</definedName>
    <definedName name="_102142">#REF!</definedName>
    <definedName name="_102143">#REF!</definedName>
    <definedName name="_102144">#REF!</definedName>
    <definedName name="_102151">#REF!</definedName>
    <definedName name="_102152">#REF!</definedName>
    <definedName name="_102153">#REF!</definedName>
    <definedName name="_102154">#REF!</definedName>
    <definedName name="_10215R1">#REF!</definedName>
    <definedName name="_10215R2">#REF!</definedName>
    <definedName name="_10215R3">#REF!</definedName>
    <definedName name="_102161">#REF!</definedName>
    <definedName name="_102162">#REF!</definedName>
    <definedName name="_102163">#REF!</definedName>
    <definedName name="_102164">#REF!</definedName>
    <definedName name="_10216R3">#REF!</definedName>
    <definedName name="_102171">#REF!</definedName>
    <definedName name="_102172">#REF!</definedName>
    <definedName name="_102173">#REF!</definedName>
    <definedName name="_102174">#REF!</definedName>
    <definedName name="_10217R1">#REF!</definedName>
    <definedName name="_10217R2">#REF!</definedName>
    <definedName name="_10217R3">#REF!</definedName>
    <definedName name="_102181">#REF!</definedName>
    <definedName name="_102182">#REF!</definedName>
    <definedName name="_102183">#REF!</definedName>
    <definedName name="_102184">#REF!</definedName>
    <definedName name="_103_202131">#REF!</definedName>
    <definedName name="_103_20215R2">#REF!</definedName>
    <definedName name="_103_202164">#REF!</definedName>
    <definedName name="_103_20216R2">#REF!</definedName>
    <definedName name="_103_202173">#REF!</definedName>
    <definedName name="_103101">#REF!</definedName>
    <definedName name="_103102">#REF!</definedName>
    <definedName name="_103103">#REF!</definedName>
    <definedName name="_103104">#REF!</definedName>
    <definedName name="_10310R1">#REF!</definedName>
    <definedName name="_10310R2">#REF!</definedName>
    <definedName name="_104_102124">#REF!</definedName>
    <definedName name="_104_202132">#REF!</definedName>
    <definedName name="_104_202161">#REF!</definedName>
    <definedName name="_104_20216R1">#REF!</definedName>
    <definedName name="_104_20216R3">#REF!</definedName>
    <definedName name="_104_202174">#REF!</definedName>
    <definedName name="_105__123Graph_LBL_BCHART_2" hidden="1">#REF!</definedName>
    <definedName name="_105_202133">#REF!</definedName>
    <definedName name="_105_202162">#REF!</definedName>
    <definedName name="_105_20216R2">#REF!</definedName>
    <definedName name="_105_202171">#REF!</definedName>
    <definedName name="_105_202181">#REF!</definedName>
    <definedName name="_106_202134">#REF!</definedName>
    <definedName name="_106_202163">#REF!</definedName>
    <definedName name="_106_20216R3">#REF!</definedName>
    <definedName name="_106_202172">#REF!</definedName>
    <definedName name="_106_202182">#REF!</definedName>
    <definedName name="_107_202151">#REF!</definedName>
    <definedName name="_107_202164">#REF!</definedName>
    <definedName name="_107_202171">#REF!</definedName>
    <definedName name="_107_202173">#REF!</definedName>
    <definedName name="_107_202183">#REF!</definedName>
    <definedName name="_108__123Graph_CSENS_COMPARISON" hidden="1">#REF!</definedName>
    <definedName name="_108__123Graph_LBL_ACHART_4" hidden="1">#REF!</definedName>
    <definedName name="_108_202152">#REF!</definedName>
    <definedName name="_108_20216R1">#REF!</definedName>
    <definedName name="_108_202172">#REF!</definedName>
    <definedName name="_108_202174">#REF!</definedName>
    <definedName name="_108_202184">#REF!</definedName>
    <definedName name="_109_202153">#REF!</definedName>
    <definedName name="_109_20216R2">#REF!</definedName>
    <definedName name="_109_202173">#REF!</definedName>
    <definedName name="_109_202181">#REF!</definedName>
    <definedName name="_109_20218R3">#REF!</definedName>
    <definedName name="_11" localSheetId="21">#REF!</definedName>
    <definedName name="_11">#REF!</definedName>
    <definedName name="_11__123Graph_ACHART_1A" hidden="1">#REF!</definedName>
    <definedName name="_11__123Graph_ASUPPLIES_BY_B_U" hidden="1">#REF!</definedName>
    <definedName name="_11__123Graph_ATAX_CREDIT" hidden="1">#REF!</definedName>
    <definedName name="_11__123Graph_BCHART_3" hidden="1">#REF!</definedName>
    <definedName name="_11__123Graph_BQRE_S_BY_CO." hidden="1">#REF!</definedName>
    <definedName name="_11__123Graph_BSENS_COMPARISON" hidden="1">#REF!</definedName>
    <definedName name="_11__123Graph_BSUPPLIES_BY_B_U" hidden="1">#REF!</definedName>
    <definedName name="_11__123Graph_LBL_BCHART_1">#REF!</definedName>
    <definedName name="_11__FDSAUDITLINK__" hidden="1">{"fdsup://IBCentral/FAT Viewer?action=UPDATE&amp;creator=factset&amp;DOC_NAME=fat:reuters_qtrly_source_window.fat&amp;display_string=Audit&amp;DYN_ARGS=TRUE&amp;VAR:ID1=19121610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1_101001">#REF!</definedName>
    <definedName name="_11_102011">#REF!</definedName>
    <definedName name="_110">#REF!</definedName>
    <definedName name="_110__123Graph_LBL_BCHART_4" hidden="1">#REF!</definedName>
    <definedName name="_110_202154">#REF!</definedName>
    <definedName name="_110_20216R3">#REF!</definedName>
    <definedName name="_110_202174">#REF!</definedName>
    <definedName name="_110_20221R3">#REF!</definedName>
    <definedName name="_111">#REF!</definedName>
    <definedName name="_111_202161">#REF!</definedName>
    <definedName name="_111_202171">#REF!</definedName>
    <definedName name="_111_202181">#REF!</definedName>
    <definedName name="_111_21010">#REF!</definedName>
    <definedName name="_112__FDSAUDITLINK__" hidden="1">{"fdsup://directions/FAT Viewer?action=UPDATE&amp;creator=factset&amp;DYN_ARGS=TRUE&amp;DOC_NAME=FAT:FQL_AUDITING_CLIENT_TEMPLATE.FAT&amp;display_string=Audit&amp;VAR:KEY=YDWFWZQRYZ&amp;VAR:QUERY=RkZfRUJJVF9PUEVSKExUTVMsMCwwLCwsVVNEKQ==&amp;WINDOW=FIRST_POPUP&amp;HEIGHT=450&amp;WIDTH=450&amp;STAR","T_MAXIMIZED=FALSE&amp;VAR:CALENDAR=US&amp;VAR:SYMBOL=688050&amp;VAR:INDEX=0"}</definedName>
    <definedName name="_112_19190">#REF!</definedName>
    <definedName name="_112_202162">#REF!</definedName>
    <definedName name="_112_202172">#REF!</definedName>
    <definedName name="_112_202182">#REF!</definedName>
    <definedName name="_112_21010D">#REF!</definedName>
    <definedName name="_113_202163">#REF!</definedName>
    <definedName name="_113_202173">#REF!</definedName>
    <definedName name="_113_202183">#REF!</definedName>
    <definedName name="_113_21010G">#REF!</definedName>
    <definedName name="_114">#REF!</definedName>
    <definedName name="_114__123Graph_CSUPPLIES_BY_B_U" hidden="1">#REF!</definedName>
    <definedName name="_114__123Graph_LBL_ACHART_6" hidden="1">#REF!</definedName>
    <definedName name="_114_202164">#REF!</definedName>
    <definedName name="_114_202174">#REF!</definedName>
    <definedName name="_114_202184">#REF!</definedName>
    <definedName name="_114_21010L">#REF!</definedName>
    <definedName name="_115">#REF!</definedName>
    <definedName name="_115__123Graph_LBL_BCHART_6" hidden="1">#REF!</definedName>
    <definedName name="_115_20216R1">#REF!</definedName>
    <definedName name="_115_202181">#REF!</definedName>
    <definedName name="_115_202183">#REF!</definedName>
    <definedName name="_115_20218R3">#REF!</definedName>
    <definedName name="_115_21010T">#REF!</definedName>
    <definedName name="_116">#REF!</definedName>
    <definedName name="_116_20216R2">#REF!</definedName>
    <definedName name="_116_202184">#REF!</definedName>
    <definedName name="_116_20221R2">#REF!</definedName>
    <definedName name="_116_301001">#REF!</definedName>
    <definedName name="_117">#REF!</definedName>
    <definedName name="_117_20216R3">#REF!</definedName>
    <definedName name="_117_20218R3">#REF!</definedName>
    <definedName name="_117_20221R3">#REF!</definedName>
    <definedName name="_117_301002">#REF!</definedName>
    <definedName name="_117A">#REF!</definedName>
    <definedName name="_118_202171">#REF!</definedName>
    <definedName name="_118_202182">#REF!</definedName>
    <definedName name="_118_20221R3">#REF!</definedName>
    <definedName name="_118_20501R1">#REF!</definedName>
    <definedName name="_118_301003">#REF!</definedName>
    <definedName name="_119">#REF!</definedName>
    <definedName name="_119_202172">#REF!</definedName>
    <definedName name="_119_20501R2">#REF!</definedName>
    <definedName name="_119_21010">#REF!</definedName>
    <definedName name="_119_301004">#REF!</definedName>
    <definedName name="_12__123Graph_ACHART_2" hidden="1">#REF!</definedName>
    <definedName name="_12__123Graph_ACHART_4" hidden="1">#REF!</definedName>
    <definedName name="_12__123Graph_ACHART_6" hidden="1">#REF!</definedName>
    <definedName name="_12__123Graph_AQRE_S_BY_CO." hidden="1">#REF!</definedName>
    <definedName name="_12__123Graph_ATAX_CREDIT" hidden="1">#REF!</definedName>
    <definedName name="_12__123Graph_BCHART_4" localSheetId="21" hidden="1">#REF!</definedName>
    <definedName name="_12__123Graph_BCHART_4" hidden="1">#REF!</definedName>
    <definedName name="_12__123Graph_BSENS_COMPARISON" hidden="1">#REF!</definedName>
    <definedName name="_12__123Graph_BSUPPLIES_BY_B_U" hidden="1">#REF!</definedName>
    <definedName name="_12__123Graph_BTAX_CREDIT" hidden="1">#REF!</definedName>
    <definedName name="_12__123Graph_LBL_CCHART_1">#REF!</definedName>
    <definedName name="_12__123Graph_XCHART_1A" hidden="1">#REF!</definedName>
    <definedName name="_12__FDSAUDITLINK__" hidden="1">{"fdsup://IBCentral/FAT Viewer?action=UPDATE&amp;creator=factset&amp;DOC_NAME=fat:reuters_qtrly_source_window.fat&amp;display_string=Audit&amp;DYN_ARGS=TRUE&amp;VAR:ID1=19121610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2_101002">#REF!</definedName>
    <definedName name="_12_102012">#REF!</definedName>
    <definedName name="_12_ME">#REF!</definedName>
    <definedName name="_120__123Graph_CWAGES_BY_B_U" hidden="1">#REF!</definedName>
    <definedName name="_120__123Graph_LBL_ACHART_8" hidden="1">#REF!</definedName>
    <definedName name="_120__123Graph_LBL_BCHART_8" hidden="1">#REF!</definedName>
    <definedName name="_120__FDSAUDITLINK__" hidden="1">{"fdsup://directions/FAT Viewer?action=UPDATE&amp;creator=factset&amp;DYN_ARGS=TRUE&amp;DOC_NAME=FAT:FQL_AUDITING_CLIENT_TEMPLATE.FAT&amp;display_string=Audit&amp;VAR:KEY=CNWJAHWJWP&amp;VAR:QUERY=RkZfUEJLX0NVUlIoKQ==&amp;WINDOW=FIRST_POPUP&amp;HEIGHT=450&amp;WIDTH=450&amp;START_MAXIMIZED=FALSE&amp;VA","R:CALENDAR=US&amp;VAR:SYMBOL=689714&amp;VAR:INDEX=0"}</definedName>
    <definedName name="_120_19190D">#REF!</definedName>
    <definedName name="_120_202173">#REF!</definedName>
    <definedName name="_120_20501R3">#REF!</definedName>
    <definedName name="_120_21010D">#REF!</definedName>
    <definedName name="_120_30100R1">#REF!</definedName>
    <definedName name="_121" localSheetId="21">#REF!</definedName>
    <definedName name="_121">#REF!</definedName>
    <definedName name="_121_202174">#REF!</definedName>
    <definedName name="_121_202183">#REF!</definedName>
    <definedName name="_121_20502R3">#REF!</definedName>
    <definedName name="_121_21010G">#REF!</definedName>
    <definedName name="_121_302111">#REF!</definedName>
    <definedName name="_12101">#REF!</definedName>
    <definedName name="_12126">#REF!</definedName>
    <definedName name="_12160">#REF!</definedName>
    <definedName name="_122_202181">#REF!</definedName>
    <definedName name="_122_202184">#REF!</definedName>
    <definedName name="_122_21010">#REF!</definedName>
    <definedName name="_122_21010L">#REF!</definedName>
    <definedName name="_122_302112">#REF!</definedName>
    <definedName name="_12246">#REF!</definedName>
    <definedName name="_123_202182">#REF!</definedName>
    <definedName name="_123_20218R3">#REF!</definedName>
    <definedName name="_123_21010D">#REF!</definedName>
    <definedName name="_123_21010T">#REF!</definedName>
    <definedName name="_123_302113">#REF!</definedName>
    <definedName name="_123Graph_CHART3" hidden="1">#REF!</definedName>
    <definedName name="_123Graph_D" hidden="1">#REF!</definedName>
    <definedName name="_124_202183">#REF!</definedName>
    <definedName name="_124_20221R2">#REF!</definedName>
    <definedName name="_124_21010G">#REF!</definedName>
    <definedName name="_124_301001">#REF!</definedName>
    <definedName name="_124_302114">#REF!</definedName>
    <definedName name="_125__123Graph_XCHART_2" hidden="1">#REF!</definedName>
    <definedName name="_125_202184">#REF!</definedName>
    <definedName name="_125_20221R3">#REF!</definedName>
    <definedName name="_125_21010L">#REF!</definedName>
    <definedName name="_125_301002">#REF!</definedName>
    <definedName name="_125_401001">#REF!</definedName>
    <definedName name="_12564">#REF!</definedName>
    <definedName name="_126__123Graph_DCONTRACT_BY_B_U" hidden="1">#REF!</definedName>
    <definedName name="_126__123Graph_LBL_BCHART_2" hidden="1">#REF!</definedName>
    <definedName name="_126_20218R3">#REF!</definedName>
    <definedName name="_126_21010">#REF!</definedName>
    <definedName name="_126_21010T">#REF!</definedName>
    <definedName name="_126_301003">#REF!</definedName>
    <definedName name="_126_401002">#REF!</definedName>
    <definedName name="_126_42">#REF!</definedName>
    <definedName name="_127_20221R3">#REF!</definedName>
    <definedName name="_127_21010D">#REF!</definedName>
    <definedName name="_127_301001">#REF!</definedName>
    <definedName name="_127_301004">#REF!</definedName>
    <definedName name="_127_401003">#REF!</definedName>
    <definedName name="_128_19190G">#REF!</definedName>
    <definedName name="_128_20501R1">#REF!</definedName>
    <definedName name="_128_21010G">#REF!</definedName>
    <definedName name="_128_301002">#REF!</definedName>
    <definedName name="_128_30100R1">#REF!</definedName>
    <definedName name="_128_401004">#REF!</definedName>
    <definedName name="_12840" localSheetId="21">#REF!</definedName>
    <definedName name="_12840">#REF!</definedName>
    <definedName name="_129_20501R2">#REF!</definedName>
    <definedName name="_129_21010L">#REF!</definedName>
    <definedName name="_129_301003">#REF!</definedName>
    <definedName name="_129_302111">#REF!</definedName>
    <definedName name="_129_40100R1">#REF!</definedName>
    <definedName name="_12929">#REF!</definedName>
    <definedName name="_13_">#REF!</definedName>
    <definedName name="_13__123Graph_AWAGES_BY_B_U" hidden="1">#REF!</definedName>
    <definedName name="_13__123Graph_BCHART_5" hidden="1">#REF!</definedName>
    <definedName name="_13__123Graph_BSUPPLIES_BY_B_U" hidden="1">#REF!</definedName>
    <definedName name="_13__123Graph_BTAX_CREDIT" hidden="1">#REF!</definedName>
    <definedName name="_13__123Graph_BWAGES_BY_B_U" hidden="1">#REF!</definedName>
    <definedName name="_13__123Graph_XCHART_1">#REF!</definedName>
    <definedName name="_13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3_101003">#REF!</definedName>
    <definedName name="_13_102013">#REF!</definedName>
    <definedName name="_130__123Graph_XCHART_4" hidden="1">#REF!</definedName>
    <definedName name="_130_20501R3">#REF!</definedName>
    <definedName name="_130_21010T">#REF!</definedName>
    <definedName name="_130_301004">#REF!</definedName>
    <definedName name="_130_302112">#REF!</definedName>
    <definedName name="_130_402111">#REF!</definedName>
    <definedName name="_131_301001">#REF!</definedName>
    <definedName name="_131_30100R1">#REF!</definedName>
    <definedName name="_131_302113">#REF!</definedName>
    <definedName name="_131_402112">#REF!</definedName>
    <definedName name="_132__123Graph_DQRE_S_BY_CO." hidden="1">#REF!</definedName>
    <definedName name="_132__123Graph_LBL_BCHART_4" hidden="1">#REF!</definedName>
    <definedName name="_132_301002">#REF!</definedName>
    <definedName name="_132_302111">#REF!</definedName>
    <definedName name="_132_302114">#REF!</definedName>
    <definedName name="_132_402113">#REF!</definedName>
    <definedName name="_1324" localSheetId="21">#REF!</definedName>
    <definedName name="_1324">#REF!</definedName>
    <definedName name="_1328" localSheetId="21">#REF!</definedName>
    <definedName name="_1328">#REF!</definedName>
    <definedName name="_133_301003">#REF!</definedName>
    <definedName name="_133_302112">#REF!</definedName>
    <definedName name="_133_401001">#REF!</definedName>
    <definedName name="_133_402114">#REF!</definedName>
    <definedName name="_134_301004">#REF!</definedName>
    <definedName name="_134_302113">#REF!</definedName>
    <definedName name="_134_401002">#REF!</definedName>
    <definedName name="_134_402121">#REF!</definedName>
    <definedName name="_135__123Graph_XCHART_6" hidden="1">#REF!</definedName>
    <definedName name="_135_30100R1">#REF!</definedName>
    <definedName name="_135_302114">#REF!</definedName>
    <definedName name="_135_401003">#REF!</definedName>
    <definedName name="_135_402122">#REF!</definedName>
    <definedName name="_136_19190L">#REF!</definedName>
    <definedName name="_136_302111">#REF!</definedName>
    <definedName name="_136_30211R2">#REF!</definedName>
    <definedName name="_136_401004">#REF!</definedName>
    <definedName name="_136_402123">#REF!</definedName>
    <definedName name="_137_302112">#REF!</definedName>
    <definedName name="_137_401001">#REF!</definedName>
    <definedName name="_137_40100R1">#REF!</definedName>
    <definedName name="_137_402124">#REF!</definedName>
    <definedName name="_1370" localSheetId="21">#REF!</definedName>
    <definedName name="_1370">#REF!</definedName>
    <definedName name="_138__123Graph_DSUPPLIES_BY_B_U" hidden="1">#REF!</definedName>
    <definedName name="_138__123Graph_LBL_BCHART_6" hidden="1">#REF!</definedName>
    <definedName name="_138_302113">#REF!</definedName>
    <definedName name="_138_401002">#REF!</definedName>
    <definedName name="_138_402111">#REF!</definedName>
    <definedName name="_138_40212R1">#REF!</definedName>
    <definedName name="_139_302114">#REF!</definedName>
    <definedName name="_139_401003">#REF!</definedName>
    <definedName name="_139_402112">#REF!</definedName>
    <definedName name="_139_40212R2">#REF!</definedName>
    <definedName name="_1392" localSheetId="21">#REF!</definedName>
    <definedName name="_1392">#REF!</definedName>
    <definedName name="_14_">#REF!</definedName>
    <definedName name="_14__123Graph_ACHART_7" hidden="1">#REF!</definedName>
    <definedName name="_14__123Graph_BCHART_6" hidden="1">#REF!</definedName>
    <definedName name="_14__123Graph_BCONTRACT_BY_B_U" hidden="1">#REF!</definedName>
    <definedName name="_14__123Graph_BTAX_CREDIT" hidden="1">#REF!</definedName>
    <definedName name="_14__123Graph_BWAGES_BY_B_U" hidden="1">#REF!</definedName>
    <definedName name="_14__123Graph_CCONTRACT_BY_B_U" hidden="1">#REF!</definedName>
    <definedName name="_14__FDSAUDITLINK__" hidden="1">{"fdsup://IBCentral/FAT Viewer?action=UPDATE&amp;creator=factset&amp;DOC_NAME=fat:reuters_qtrly_source_window.fat&amp;display_string=Audit&amp;DYN_ARGS=TRUE&amp;VAR:ID1=00176510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4_102012">#REF!</definedName>
    <definedName name="_14_102014">#REF!</definedName>
    <definedName name="_140__123Graph_XCHART_8" hidden="1">#REF!</definedName>
    <definedName name="_140_21010T">#REF!</definedName>
    <definedName name="_140_30211R2">#REF!</definedName>
    <definedName name="_140_401004">#REF!</definedName>
    <definedName name="_140_402113">#REF!</definedName>
    <definedName name="_140_40212R3">#REF!</definedName>
    <definedName name="_141" localSheetId="21">#REF!</definedName>
    <definedName name="_141">#REF!</definedName>
    <definedName name="_141_301001">#REF!</definedName>
    <definedName name="_141_401001">#REF!</definedName>
    <definedName name="_141_40100R1">#REF!</definedName>
    <definedName name="_141_402114">#REF!</definedName>
    <definedName name="_141_402131">#REF!</definedName>
    <definedName name="_142_301002">#REF!</definedName>
    <definedName name="_142_401002">#REF!</definedName>
    <definedName name="_142_402111">#REF!</definedName>
    <definedName name="_142_402121">#REF!</definedName>
    <definedName name="_142_402132">#REF!</definedName>
    <definedName name="_143_301003">#REF!</definedName>
    <definedName name="_143_401003">#REF!</definedName>
    <definedName name="_143_402112">#REF!</definedName>
    <definedName name="_143_402122">#REF!</definedName>
    <definedName name="_143_402133">#REF!</definedName>
    <definedName name="_144__123Graph_DWAGES_BY_B_U" hidden="1">#REF!</definedName>
    <definedName name="_144__123Graph_LBL_BCHART_8" hidden="1">#REF!</definedName>
    <definedName name="_144__FDSAUDITLINK__" hidden="1">{"fdsup://directions/FAT Viewer?action=UPDATE&amp;creator=factset&amp;DYN_ARGS=TRUE&amp;DOC_NAME=FAT:FQL_AUDITING_CLIENT_TEMPLATE.FAT&amp;display_string=Audit&amp;VAR:KEY=CNWJAHWJWP&amp;VAR:QUERY=RkZfUEJLX0NVUlIoKQ==&amp;WINDOW=FIRST_POPUP&amp;HEIGHT=450&amp;WIDTH=450&amp;START_MAXIMIZED=FALSE&amp;VA","R:CALENDAR=US&amp;VAR:SYMBOL=689714&amp;VAR:INDEX=0"}</definedName>
    <definedName name="_144_19190T">#REF!</definedName>
    <definedName name="_144_301004">#REF!</definedName>
    <definedName name="_144_401004">#REF!</definedName>
    <definedName name="_144_402113">#REF!</definedName>
    <definedName name="_144_402123">#REF!</definedName>
    <definedName name="_144_402134">#REF!</definedName>
    <definedName name="_145_30100R1">#REF!</definedName>
    <definedName name="_145_40100R1">#REF!</definedName>
    <definedName name="_145_402114">#REF!</definedName>
    <definedName name="_145_402124">#REF!</definedName>
    <definedName name="_145_402141">#REF!</definedName>
    <definedName name="_146_302111">#REF!</definedName>
    <definedName name="_146_402111">#REF!</definedName>
    <definedName name="_146_402121">#REF!</definedName>
    <definedName name="_146_40212R1">#REF!</definedName>
    <definedName name="_146_402142">#REF!</definedName>
    <definedName name="_147_302112">#REF!</definedName>
    <definedName name="_147_402112">#REF!</definedName>
    <definedName name="_147_402122">#REF!</definedName>
    <definedName name="_147_40212R2">#REF!</definedName>
    <definedName name="_147_402143">#REF!</definedName>
    <definedName name="_148_302113">#REF!</definedName>
    <definedName name="_148_402113">#REF!</definedName>
    <definedName name="_148_402123">#REF!</definedName>
    <definedName name="_148_40212R3">#REF!</definedName>
    <definedName name="_148_402144">#REF!</definedName>
    <definedName name="_149_302114">#REF!</definedName>
    <definedName name="_149_402114">#REF!</definedName>
    <definedName name="_149_402124">#REF!</definedName>
    <definedName name="_149_402131">#REF!</definedName>
    <definedName name="_149_40214R3">#REF!</definedName>
    <definedName name="_15" hidden="1">{#N/A,#N/A,TRUE,"Summary";#N/A,#N/A,TRUE,"Financials"}</definedName>
    <definedName name="_15_">#REF!</definedName>
    <definedName name="_15__123Graph_ACHART_3" hidden="1">#REF!</definedName>
    <definedName name="_15__123Graph_ACHART_5" hidden="1">#REF!</definedName>
    <definedName name="_15__123Graph_BCHART_7" hidden="1">#REF!</definedName>
    <definedName name="_15__123Graph_BCONTRACT_BY_B_U" hidden="1">#REF!</definedName>
    <definedName name="_15__123Graph_BQRE_S_BY_CO." hidden="1">#REF!</definedName>
    <definedName name="_15__123Graph_BWAGES_BY_B_U" hidden="1">#REF!</definedName>
    <definedName name="_15__123Graph_CCONTRACT_BY_B_U" hidden="1">#REF!</definedName>
    <definedName name="_15__123Graph_CQRE_S_BY_CO." hidden="1">#REF!</definedName>
    <definedName name="_15__FDSAUDITLINK__" hidden="1">{"fdsup://IBCentral/FAT Viewer?action=UPDATE&amp;creator=factset&amp;DOC_NAME=fat:reuters_qtrly_source_window.fat&amp;display_string=Audit&amp;DYN_ARGS=TRUE&amp;VAR:ID1=00176510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5_10100R1">#REF!</definedName>
    <definedName name="_15_102071">#REF!</definedName>
    <definedName name="_150__123Graph_ECONTRACT_BY_B_U" hidden="1">#REF!</definedName>
    <definedName name="_150__123Graph_XCHART_2" hidden="1">#REF!</definedName>
    <definedName name="_150_401001">#REF!</definedName>
    <definedName name="_150_402121">#REF!</definedName>
    <definedName name="_150_40212R1">#REF!</definedName>
    <definedName name="_150_402132">#REF!</definedName>
    <definedName name="_150_402151">#REF!</definedName>
    <definedName name="_151_401002">#REF!</definedName>
    <definedName name="_151_402122">#REF!</definedName>
    <definedName name="_151_40212R2">#REF!</definedName>
    <definedName name="_151_402133">#REF!</definedName>
    <definedName name="_151_402152">#REF!</definedName>
    <definedName name="_15139">#REF!</definedName>
    <definedName name="_15174">#REF!</definedName>
    <definedName name="_152_20501R1">#REF!</definedName>
    <definedName name="_152_401003">#REF!</definedName>
    <definedName name="_152_402123">#REF!</definedName>
    <definedName name="_152_40212R3">#REF!</definedName>
    <definedName name="_152_402134">#REF!</definedName>
    <definedName name="_152_402153">#REF!</definedName>
    <definedName name="_153_401004">#REF!</definedName>
    <definedName name="_153_402124">#REF!</definedName>
    <definedName name="_153_402131">#REF!</definedName>
    <definedName name="_153_402141">#REF!</definedName>
    <definedName name="_153_402154">#REF!</definedName>
    <definedName name="_154_40100R1">#REF!</definedName>
    <definedName name="_154_40212R1">#REF!</definedName>
    <definedName name="_154_402132">#REF!</definedName>
    <definedName name="_154_402142">#REF!</definedName>
    <definedName name="_154_501001">#REF!</definedName>
    <definedName name="_155_402111">#REF!</definedName>
    <definedName name="_155_40212R2">#REF!</definedName>
    <definedName name="_155_402133">#REF!</definedName>
    <definedName name="_155_402143">#REF!</definedName>
    <definedName name="_155_501002">#REF!</definedName>
    <definedName name="_156__123Graph_EQRE_S_BY_CO." hidden="1">#REF!</definedName>
    <definedName name="_156__123Graph_XCHART_4" hidden="1">#REF!</definedName>
    <definedName name="_156_402112">#REF!</definedName>
    <definedName name="_156_40212R3">#REF!</definedName>
    <definedName name="_156_402134">#REF!</definedName>
    <definedName name="_156_402144">#REF!</definedName>
    <definedName name="_156_501003">#REF!</definedName>
    <definedName name="_15637">#REF!</definedName>
    <definedName name="_15672">#REF!</definedName>
    <definedName name="_157_402113">#REF!</definedName>
    <definedName name="_157_402131">#REF!</definedName>
    <definedName name="_157_402141">#REF!</definedName>
    <definedName name="_157_40214R3">#REF!</definedName>
    <definedName name="_157_501004">#REF!</definedName>
    <definedName name="_158_402114">#REF!</definedName>
    <definedName name="_158_402132">#REF!</definedName>
    <definedName name="_158_402142">#REF!</definedName>
    <definedName name="_158_402151">#REF!</definedName>
    <definedName name="_158_50100R1">#REF!</definedName>
    <definedName name="_15892">#REF!</definedName>
    <definedName name="_159_402121">#REF!</definedName>
    <definedName name="_159_402133">#REF!</definedName>
    <definedName name="_159_402143">#REF!</definedName>
    <definedName name="_159_402152">#REF!</definedName>
    <definedName name="_159_50100R2">#REF!</definedName>
    <definedName name="_15978">#REF!</definedName>
    <definedName name="_16" hidden="1">{"Summary",#N/A,TRUE,"Sheet1";"Returns",#N/A,TRUE,"Sheet1";"IS",#N/A,TRUE,"Sheet1";"BS",#N/A,TRUE,"Sheet1";"CF",#N/A,TRUE,"Sheet1";"Cover6",#N/A,TRUE,"Sheet1";"WC7",#N/A,TRUE,"Sheet1";"Debt8",#N/A,TRUE,"Sheet1";"Tax9",#N/A,TRUE,"Sheet1"}</definedName>
    <definedName name="_16_">#REF!</definedName>
    <definedName name="_16__123Graph_ACHART_8" hidden="1">#REF!</definedName>
    <definedName name="_16__123Graph_BCHART_8" hidden="1">#REF!</definedName>
    <definedName name="_16__123Graph_BQRE_S_BY_TYPE" hidden="1">#REF!</definedName>
    <definedName name="_16__123Graph_CCHART_4" localSheetId="21" hidden="1">#REF!</definedName>
    <definedName name="_16__123Graph_CCHART_4" hidden="1">#REF!</definedName>
    <definedName name="_16__123Graph_CCONTRACT_BY_B_U" hidden="1">#REF!</definedName>
    <definedName name="_16__123Graph_CQRE_S_BY_CO." hidden="1">#REF!</definedName>
    <definedName name="_16__123Graph_CSENS_COMPARISON" hidden="1">#REF!</definedName>
    <definedName name="_16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6_00021G">#REF!</definedName>
    <definedName name="_16_102011">#REF!</definedName>
    <definedName name="_16_102072">#REF!</definedName>
    <definedName name="_160__FDSAUDITLINK__" hidden="1">{"fdsup://directions/FAT Viewer?action=UPDATE&amp;creator=factset&amp;DYN_ARGS=TRUE&amp;DOC_NAME=FAT:FQL_AUDITING_CLIENT_TEMPLATE.FAT&amp;display_string=Audit&amp;VAR:KEY=WZEJMZMTMZ&amp;VAR:QUERY=RkZfRUJJVF9PUEVSKExUTVMsMCwwLCwsVVNEKQ==&amp;WINDOW=FIRST_POPUP&amp;HEIGHT=450&amp;WIDTH=450&amp;STAR","T_MAXIMIZED=FALSE&amp;VAR:CALENDAR=US&amp;VAR:SYMBOL=689714&amp;VAR:INDEX=0"}</definedName>
    <definedName name="_160_20501R2">#REF!</definedName>
    <definedName name="_160_402122">#REF!</definedName>
    <definedName name="_160_402134">#REF!</definedName>
    <definedName name="_160_402144">#REF!</definedName>
    <definedName name="_160_402153">#REF!</definedName>
    <definedName name="_160_50100R3">#REF!</definedName>
    <definedName name="_161_402123">#REF!</definedName>
    <definedName name="_161_402141">#REF!</definedName>
    <definedName name="_161_40214R3">#REF!</definedName>
    <definedName name="_161_402154">#REF!</definedName>
    <definedName name="_161_601001">#REF!</definedName>
    <definedName name="_162__123Graph_ESUPPLIES_BY_B_U" hidden="1">#REF!</definedName>
    <definedName name="_162__123Graph_XCHART_6" hidden="1">#REF!</definedName>
    <definedName name="_162_402124">#REF!</definedName>
    <definedName name="_162_402142">#REF!</definedName>
    <definedName name="_162_402151">#REF!</definedName>
    <definedName name="_162_501001">#REF!</definedName>
    <definedName name="_162_601002">#REF!</definedName>
    <definedName name="_163_40212R1">#REF!</definedName>
    <definedName name="_163_402143">#REF!</definedName>
    <definedName name="_163_402152">#REF!</definedName>
    <definedName name="_163_501002">#REF!</definedName>
    <definedName name="_163_601003">#REF!</definedName>
    <definedName name="_164_40212R2">#REF!</definedName>
    <definedName name="_164_402144">#REF!</definedName>
    <definedName name="_164_402153">#REF!</definedName>
    <definedName name="_164_501003">#REF!</definedName>
    <definedName name="_164_601004">#REF!</definedName>
    <definedName name="_16455">#REF!</definedName>
    <definedName name="_165_40212R3">#REF!</definedName>
    <definedName name="_165_40214R3">#REF!</definedName>
    <definedName name="_165_402154">#REF!</definedName>
    <definedName name="_165_501004">#REF!</definedName>
    <definedName name="_165_60100R1">#REF!</definedName>
    <definedName name="_166_402131">#REF!</definedName>
    <definedName name="_166_402151">#REF!</definedName>
    <definedName name="_166_501001">#REF!</definedName>
    <definedName name="_166_50100R1">#REF!</definedName>
    <definedName name="_166_60100R2">#REF!</definedName>
    <definedName name="_167_402132">#REF!</definedName>
    <definedName name="_167_402152">#REF!</definedName>
    <definedName name="_167_501002">#REF!</definedName>
    <definedName name="_167_50100R2">#REF!</definedName>
    <definedName name="_167_60100R3">#REF!</definedName>
    <definedName name="_168__123Graph_EWAGES_BY_B_U" hidden="1">#REF!</definedName>
    <definedName name="_168__123Graph_XCHART_8" hidden="1">#REF!</definedName>
    <definedName name="_168_20501R3">#REF!</definedName>
    <definedName name="_168_402133">#REF!</definedName>
    <definedName name="_168_402153">#REF!</definedName>
    <definedName name="_168_501003">#REF!</definedName>
    <definedName name="_168_50100R3">#REF!</definedName>
    <definedName name="_168_602111">#REF!</definedName>
    <definedName name="_16893">#REF!</definedName>
    <definedName name="_169_402134">#REF!</definedName>
    <definedName name="_169_402154">#REF!</definedName>
    <definedName name="_169_501004">#REF!</definedName>
    <definedName name="_169_601001">#REF!</definedName>
    <definedName name="_169_602112">#REF!</definedName>
    <definedName name="_17" hidden="1">{#N/A,#N/A,TRUE,"Summary";#N/A,#N/A,TRUE,"Financials";#N/A,#N/A,TRUE,"Assumptions";#N/A,#N/A,TRUE,"Pro Forma";#N/A,#N/A,TRUE,"Debt";#N/A,#N/A,TRUE,"Amortization";#N/A,#N/A,TRUE,"GG Returns"}</definedName>
    <definedName name="_17__123Graph_BQRE_S_BY_CO." hidden="1">#REF!</definedName>
    <definedName name="_17__123Graph_BSENS_COMPARISON" hidden="1">#REF!</definedName>
    <definedName name="_17__123Graph_CQRE_S_BY_CO." hidden="1">#REF!</definedName>
    <definedName name="_17__123Graph_CQRE_S_BY_TYPE" hidden="1">#REF!</definedName>
    <definedName name="_17__123Graph_CSUPPLIES_BY_B_U" hidden="1">#REF!</definedName>
    <definedName name="_17__123Graph_LBL_ACHART_2" hidden="1">#REF!</definedName>
    <definedName name="_17__FDSAUDITLINK__" hidden="1">{"fdsup://IBCentral/FAT Viewer?action=UPDATE&amp;creator=factset&amp;DOC_NAME=fat:reuters_qtrly_source_window.fat&amp;display_string=Audit&amp;DYN_ARGS=TRUE&amp;VAR:ID1=65122910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7_102012">#REF!</definedName>
    <definedName name="_17_102013">#REF!</definedName>
    <definedName name="_17_102073">#REF!</definedName>
    <definedName name="_170_402141">#REF!</definedName>
    <definedName name="_170_501001">#REF!</definedName>
    <definedName name="_170_50100R1">#REF!</definedName>
    <definedName name="_170_601002">#REF!</definedName>
    <definedName name="_170_602113">#REF!</definedName>
    <definedName name="_171_402142">#REF!</definedName>
    <definedName name="_171_501002">#REF!</definedName>
    <definedName name="_171_50100R2">#REF!</definedName>
    <definedName name="_171_601003">#REF!</definedName>
    <definedName name="_171_602114">#REF!</definedName>
    <definedName name="_172_402143">#REF!</definedName>
    <definedName name="_172_501003">#REF!</definedName>
    <definedName name="_172_50100R3">#REF!</definedName>
    <definedName name="_172_601004">#REF!</definedName>
    <definedName name="_172_602121">#REF!</definedName>
    <definedName name="_173_402144">#REF!</definedName>
    <definedName name="_173_501004">#REF!</definedName>
    <definedName name="_173_601001">#REF!</definedName>
    <definedName name="_173_60100R1">#REF!</definedName>
    <definedName name="_173_602122">#REF!</definedName>
    <definedName name="_174__123Graph_FCONTRACT_BY_B_U" hidden="1">#REF!</definedName>
    <definedName name="_174_40214R3">#REF!</definedName>
    <definedName name="_174_50100R1">#REF!</definedName>
    <definedName name="_174_601002">#REF!</definedName>
    <definedName name="_174_60100R2">#REF!</definedName>
    <definedName name="_174_602123">#REF!</definedName>
    <definedName name="_175_402151">#REF!</definedName>
    <definedName name="_175_50100R2">#REF!</definedName>
    <definedName name="_175_601003">#REF!</definedName>
    <definedName name="_175_60100R3">#REF!</definedName>
    <definedName name="_175_602124">#REF!</definedName>
    <definedName name="_176_21010">#REF!</definedName>
    <definedName name="_176_402152">#REF!</definedName>
    <definedName name="_176_50100R3">#REF!</definedName>
    <definedName name="_176_601004">#REF!</definedName>
    <definedName name="_176_602111">#REF!</definedName>
    <definedName name="_176_60212R3">#REF!</definedName>
    <definedName name="_177_402153">#REF!</definedName>
    <definedName name="_177_601001">#REF!</definedName>
    <definedName name="_177_60100R1">#REF!</definedName>
    <definedName name="_177_602112">#REF!</definedName>
    <definedName name="_177_901001">#REF!</definedName>
    <definedName name="_178_402154">#REF!</definedName>
    <definedName name="_178_601002">#REF!</definedName>
    <definedName name="_178_60100R2">#REF!</definedName>
    <definedName name="_178_602113">#REF!</definedName>
    <definedName name="_178_901002">#REF!</definedName>
    <definedName name="_179_501001">#REF!</definedName>
    <definedName name="_179_601003">#REF!</definedName>
    <definedName name="_179_60100R3">#REF!</definedName>
    <definedName name="_179_602114">#REF!</definedName>
    <definedName name="_179_901003">#REF!</definedName>
    <definedName name="_18" localSheetId="21">#REF!</definedName>
    <definedName name="_18">#REF!</definedName>
    <definedName name="_18__123Graph_ACHART_3" hidden="1">#REF!</definedName>
    <definedName name="_18__123Graph_ACHART_6" hidden="1">#REF!</definedName>
    <definedName name="_18__123Graph_AQRE_S_BY_TYPE" hidden="1">#REF!</definedName>
    <definedName name="_18__123Graph_BCHART_1" hidden="1">#REF!</definedName>
    <definedName name="_18__123Graph_BQRE_S_BY_TYPE" hidden="1">#REF!</definedName>
    <definedName name="_18__123Graph_BSUPPLIES_BY_B_U" hidden="1">#REF!</definedName>
    <definedName name="_18__123Graph_CSENS_COMPARISON" hidden="1">#REF!</definedName>
    <definedName name="_18__123Graph_CWAGES_BY_B_U" hidden="1">#REF!</definedName>
    <definedName name="_18__123Graph_LBL_ACHART_4" hidden="1">#REF!</definedName>
    <definedName name="_18__FDSAUDITLINK__" hidden="1">{"fdsup://IBCentral/FAT Viewer?action=UPDATE&amp;creator=factset&amp;DOC_NAME=fat:reuters_qtrly_source_window.fat&amp;display_string=Audit&amp;DYN_ARGS=TRUE&amp;VAR:ID1=65122910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18_102013">#REF!</definedName>
    <definedName name="_18_102014">#REF!</definedName>
    <definedName name="_18_102074">#REF!</definedName>
    <definedName name="_180__123Graph_FQRE_S_BY_CO." hidden="1">#REF!</definedName>
    <definedName name="_180_501002">#REF!</definedName>
    <definedName name="_180_601004">#REF!</definedName>
    <definedName name="_180_602111">#REF!</definedName>
    <definedName name="_180_602121">#REF!</definedName>
    <definedName name="_180_901004">#REF!</definedName>
    <definedName name="_18011">#REF!</definedName>
    <definedName name="_1807">#REF!</definedName>
    <definedName name="_1808">#REF!</definedName>
    <definedName name="_1809">#REF!</definedName>
    <definedName name="_181_501003">#REF!</definedName>
    <definedName name="_181_60100R1">#REF!</definedName>
    <definedName name="_181_602112">#REF!</definedName>
    <definedName name="_181_602122">#REF!</definedName>
    <definedName name="_181_90100R1">#REF!</definedName>
    <definedName name="_1810">#REF!</definedName>
    <definedName name="_1812">#REF!</definedName>
    <definedName name="_1818">#REF!</definedName>
    <definedName name="_182_501004">#REF!</definedName>
    <definedName name="_182_60100R2">#REF!</definedName>
    <definedName name="_182_602113">#REF!</definedName>
    <definedName name="_182_602123">#REF!</definedName>
    <definedName name="_182_90100R2">#REF!</definedName>
    <definedName name="_1820">#REF!</definedName>
    <definedName name="_18245">#REF!</definedName>
    <definedName name="_18280">#REF!</definedName>
    <definedName name="_183_50100R1">#REF!</definedName>
    <definedName name="_183_60100R3">#REF!</definedName>
    <definedName name="_183_602114">#REF!</definedName>
    <definedName name="_183_602124">#REF!</definedName>
    <definedName name="_183_90100R3">#REF!</definedName>
    <definedName name="_184_21010D">#REF!</definedName>
    <definedName name="_184_50100R2">#REF!</definedName>
    <definedName name="_184_602111">#REF!</definedName>
    <definedName name="_184_602121">#REF!</definedName>
    <definedName name="_184_60212R3">#REF!</definedName>
    <definedName name="_184_902101">#REF!</definedName>
    <definedName name="_185_50100R3">#REF!</definedName>
    <definedName name="_185_602112">#REF!</definedName>
    <definedName name="_185_602122">#REF!</definedName>
    <definedName name="_185_901001">#REF!</definedName>
    <definedName name="_185_902102">#REF!</definedName>
    <definedName name="_18593">#REF!</definedName>
    <definedName name="_186__123Graph_FSUPPLIES_BY_B_U" hidden="1">#REF!</definedName>
    <definedName name="_186_601001">#REF!</definedName>
    <definedName name="_186_602113">#REF!</definedName>
    <definedName name="_186_602123">#REF!</definedName>
    <definedName name="_186_901002">#REF!</definedName>
    <definedName name="_186_902103">#REF!</definedName>
    <definedName name="_18683">#REF!</definedName>
    <definedName name="_187_601002">#REF!</definedName>
    <definedName name="_187_602114">#REF!</definedName>
    <definedName name="_187_602124">#REF!</definedName>
    <definedName name="_187_901003">#REF!</definedName>
    <definedName name="_187_902104">#REF!</definedName>
    <definedName name="_18718">#REF!</definedName>
    <definedName name="_188_601003">#REF!</definedName>
    <definedName name="_188_602121">#REF!</definedName>
    <definedName name="_188_60212R2">#REF!</definedName>
    <definedName name="_188_901004">#REF!</definedName>
    <definedName name="_188_990011">#REF!</definedName>
    <definedName name="_189_601004">#REF!</definedName>
    <definedName name="_189_602122">#REF!</definedName>
    <definedName name="_189_60212R3">#REF!</definedName>
    <definedName name="_189_90100R1">#REF!</definedName>
    <definedName name="_189_990012">#REF!</definedName>
    <definedName name="_19__123Graph_BTAX_CREDIT" hidden="1">#REF!</definedName>
    <definedName name="_19__123Graph_CSUPPLIES_BY_B_U" hidden="1">#REF!</definedName>
    <definedName name="_19__123Graph_DCONTRACT_BY_B_U" hidden="1">#REF!</definedName>
    <definedName name="_19__123Graph_LBL_ACHART_6" hidden="1">#REF!</definedName>
    <definedName name="_19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19_102014">#REF!</definedName>
    <definedName name="_19_102071">#REF!</definedName>
    <definedName name="_19_10207R3">#REF!</definedName>
    <definedName name="_190_60100R1">#REF!</definedName>
    <definedName name="_190_602123">#REF!</definedName>
    <definedName name="_190_901001">#REF!</definedName>
    <definedName name="_190_90100R2">#REF!</definedName>
    <definedName name="_190_990013">#REF!</definedName>
    <definedName name="_191_60100R2">#REF!</definedName>
    <definedName name="_191_602124">#REF!</definedName>
    <definedName name="_191_901002">#REF!</definedName>
    <definedName name="_191_90100R3">#REF!</definedName>
    <definedName name="_191_990014">#REF!</definedName>
    <definedName name="_19190">#REF!</definedName>
    <definedName name="_19190D">#REF!</definedName>
    <definedName name="_19190G">#REF!</definedName>
    <definedName name="_19190L">#REF!</definedName>
    <definedName name="_19190T">#REF!</definedName>
    <definedName name="_192__123Graph_FWAGES_BY_B_U" hidden="1">#REF!</definedName>
    <definedName name="_192_21010G">#REF!</definedName>
    <definedName name="_192_60100R3">#REF!</definedName>
    <definedName name="_192_60212R2">#REF!</definedName>
    <definedName name="_192_901003">#REF!</definedName>
    <definedName name="_192_902101">#REF!</definedName>
    <definedName name="_192_99001R3">#REF!</definedName>
    <definedName name="_19225">#REF!</definedName>
    <definedName name="_193_602111">#REF!</definedName>
    <definedName name="_193_60212R3">#REF!</definedName>
    <definedName name="_193_901004">#REF!</definedName>
    <definedName name="_193_902102">#REF!</definedName>
    <definedName name="_193_99002R3">#REF!</definedName>
    <definedName name="_19319">#REF!</definedName>
    <definedName name="_194_602112">#REF!</definedName>
    <definedName name="_194_901001">#REF!</definedName>
    <definedName name="_194_90100R1">#REF!</definedName>
    <definedName name="_194_902103">#REF!</definedName>
    <definedName name="_194_99004R3">#REF!</definedName>
    <definedName name="_195_602113">#REF!</definedName>
    <definedName name="_195_901002">#REF!</definedName>
    <definedName name="_195_90100R2">#REF!</definedName>
    <definedName name="_195_902104">#REF!</definedName>
    <definedName name="_195ACCINV䂟ᄻȀༀ0̀䀀___0Ā0__00_000_xd8b8_䄏_0_0Ā0__永䄂_000剠䃡_0_0̃000谀䃌_0_000__谀䃌_0_0Ā0__谀䃌_000ꂀ섊_0_0̃000誠섁_0_0Ā0__誠섁_000ﳀ샟_0_0̃000햀샔_0_0Ā0__햀샔">#REF!</definedName>
    <definedName name="_195CASHFLOW_WKST2">#REF!</definedName>
    <definedName name="_196_602114">#REF!</definedName>
    <definedName name="_196_901003">#REF!</definedName>
    <definedName name="_196_90100R3">#REF!</definedName>
    <definedName name="_196_990011">#REF!</definedName>
    <definedName name="_196ACCINV䂟ᄻȀༀ_̀䀀____Ā__________xd8b8_䄏____Ā___永䄂____剠䃡____̃___谀䃌________谀䃌____Ā___谀䃌____ꂀ섊____̃___誠섁____Ā___誠섁____ﳀ샟____̃___햀샔____Ā___햀샔">#REF!</definedName>
    <definedName name="_196PG_1_MONTH">#REF!</definedName>
    <definedName name="_197_602121">#REF!</definedName>
    <definedName name="_197_901004">#REF!</definedName>
    <definedName name="_197_902101">#REF!</definedName>
    <definedName name="_197_990012">#REF!</definedName>
    <definedName name="_19711">#REF!</definedName>
    <definedName name="_197CASHFLOW_WKST2">#REF!</definedName>
    <definedName name="_197PG_4_MONTH">#REF!</definedName>
    <definedName name="_198__123Graph_XCONTRACT_BY_B_U" hidden="1">#REF!</definedName>
    <definedName name="_198_602122">#REF!</definedName>
    <definedName name="_198_90100R1">#REF!</definedName>
    <definedName name="_198_902102">#REF!</definedName>
    <definedName name="_198_990013">#REF!</definedName>
    <definedName name="_198PG_1_MONTH">#REF!</definedName>
    <definedName name="_198PG_6_MONTH">#REF!</definedName>
    <definedName name="_199_602123">#REF!</definedName>
    <definedName name="_199_90100R2">#REF!</definedName>
    <definedName name="_199_902103">#REF!</definedName>
    <definedName name="_199_990014">#REF!</definedName>
    <definedName name="_19903">#REF!</definedName>
    <definedName name="_1995_COSTS">#REF!</definedName>
    <definedName name="_199PG_4_MONTH">#REF!</definedName>
    <definedName name="_199PG_7_MONTH">#REF!</definedName>
    <definedName name="_2" localSheetId="21">#REF!</definedName>
    <definedName name="_2">#REF!</definedName>
    <definedName name="_2_">#REF!</definedName>
    <definedName name="_2__123Graph_ACHART_1" hidden="1">#REF!</definedName>
    <definedName name="_2__123Graph_AChart_1A">#REF!</definedName>
    <definedName name="_2__123Graph_ACHART_2" hidden="1">#REF!</definedName>
    <definedName name="_2__123Graph_ACONTRACT_BY_B_U" hidden="1">#REF!</definedName>
    <definedName name="_2__123Graph_AQRE_S_BY_CO." hidden="1">#REF!</definedName>
    <definedName name="_2__123Graph_AQRE_S_BY_TYPE" hidden="1">#REF!</definedName>
    <definedName name="_2__123Graph_BCHART_1">#REF!</definedName>
    <definedName name="_2__123Graph_BCHART_4" hidden="1">#REF!</definedName>
    <definedName name="_2__123Graph_BQRE_S_BY_TYPE" hidden="1">#REF!</definedName>
    <definedName name="_2__FDSAUDITLINK__" hidden="1">{"fdsup://IBCentral/FAT Viewer?action=UPDATE&amp;creator=factset&amp;DOC_NAME=fat:reuters_qtrly_source_window.fat&amp;display_string=Audit&amp;DYN_ARGS=TRUE&amp;VAR:ID1=45230810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_0_S" hidden="1">#REF!</definedName>
    <definedName name="_2_00021D">#REF!</definedName>
    <definedName name="_2_00021G">#REF!</definedName>
    <definedName name="_2_1">#REF!</definedName>
    <definedName name="_2_2">#REF!</definedName>
    <definedName name="_2_3">#REF!</definedName>
    <definedName name="_20__123Graph_ACHART_4" hidden="1">#REF!</definedName>
    <definedName name="_20__123Graph_AChart_6" hidden="1">#REF!</definedName>
    <definedName name="_20__123Graph_BCHART_2" hidden="1">#REF!</definedName>
    <definedName name="_20__123Graph_BSENS_COMPARISON" hidden="1">#REF!</definedName>
    <definedName name="_20__123Graph_BWAGES_BY_B_U" hidden="1">#REF!</definedName>
    <definedName name="_20__123Graph_CWAGES_BY_B_U" hidden="1">#REF!</definedName>
    <definedName name="_20__123Graph_DQRE_S_BY_CO." hidden="1">#REF!</definedName>
    <definedName name="_20__123Graph_LBL_ACHART_8" hidden="1">#REF!</definedName>
    <definedName name="_20__FDSAUDITLINK__" hidden="1">{"fdsup://IBCentral/FAT Viewer?action=UPDATE&amp;creator=factset&amp;DOC_NAME=fat:reuters_qtrly_source_window.fat&amp;display_string=Audit&amp;DYN_ARGS=TRUE&amp;VAR:ID1=85461610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0_102072">#REF!</definedName>
    <definedName name="_20_102081">#REF!</definedName>
    <definedName name="_200_21010L">#REF!</definedName>
    <definedName name="_200_90100R3">#REF!</definedName>
    <definedName name="_200_902104">#REF!</definedName>
    <definedName name="_200_99001R3">#REF!</definedName>
    <definedName name="_20014">#REF!</definedName>
    <definedName name="_2003_AFFILIATE_BILLINGS_SUMMARY_QRY">#REF!</definedName>
    <definedName name="_2004_Non_Duke_ET_Transm_Expense">#REF!</definedName>
    <definedName name="_2004_Reactive_Power_Fee">#REF!</definedName>
    <definedName name="_2004_Scheduling___Dispatch_Fee">#REF!</definedName>
    <definedName name="_2004_Total_Energy_Revenues">#REF!</definedName>
    <definedName name="_2004_Total_Production_Costs">#REF!</definedName>
    <definedName name="_2004_Transmission_Base_Charge">#REF!</definedName>
    <definedName name="_2005_Non_Duke_ET_Transm_Expense">#REF!</definedName>
    <definedName name="_2005_Reactive_Power_Fee">#REF!</definedName>
    <definedName name="_2005_Scheduling___Dispatch_Fee">#REF!</definedName>
    <definedName name="_2005_Total_Energy_Revenues">#REF!</definedName>
    <definedName name="_2005_Total_Production_Costs">#REF!</definedName>
    <definedName name="_2005_Transmission_Base_Charge">#REF!</definedName>
    <definedName name="_2006_Non_Duke_ET_Transm_Expense">#REF!</definedName>
    <definedName name="_2006_Reactive_Power_Fee">#REF!</definedName>
    <definedName name="_2006_Scheduling___Dispatch_Fee">#REF!</definedName>
    <definedName name="_2006_Total_Energy_Revenues">#REF!</definedName>
    <definedName name="_2006_Total_Production_Costs">#REF!</definedName>
    <definedName name="_2006_Transmission_Base_Charge">#REF!</definedName>
    <definedName name="_2007_Non_Duke_ET_Transm_Expense">#REF!</definedName>
    <definedName name="_2007_Reactive_Power_Fee">#REF!</definedName>
    <definedName name="_2007_Scheduling___Dispatch_Fee">#REF!</definedName>
    <definedName name="_2007_Total_Energy_Revenues">#REF!</definedName>
    <definedName name="_2007_Total_Production_Costs">#REF!</definedName>
    <definedName name="_2007_Transmission_Base_Charge">#REF!</definedName>
    <definedName name="_2008_Non_Duke_ET_Transm_Expense">#REF!</definedName>
    <definedName name="_2008_Reactive_Power_Fee">#REF!</definedName>
    <definedName name="_2008_Scheduling___Dispatch_Fee">#REF!</definedName>
    <definedName name="_2008_Total_Energy_Revenues">#REF!</definedName>
    <definedName name="_2008_Total_Production_Costs">#REF!</definedName>
    <definedName name="_2008_Transmission_Base_Charge">#REF!</definedName>
    <definedName name="_200PG_6_MONTH">#REF!</definedName>
    <definedName name="_201_60212R3">#REF!</definedName>
    <definedName name="_201_902101">#REF!</definedName>
    <definedName name="_201_990011">#REF!</definedName>
    <definedName name="_201_99002R3">#REF!</definedName>
    <definedName name="_201001">#REF!</definedName>
    <definedName name="_201002">#REF!</definedName>
    <definedName name="_201003">#REF!</definedName>
    <definedName name="_201004">#REF!</definedName>
    <definedName name="_20100R1">#REF!</definedName>
    <definedName name="_201PG_7_MONTH">#REF!</definedName>
    <definedName name="_202_901001">#REF!</definedName>
    <definedName name="_202_902102">#REF!</definedName>
    <definedName name="_202_990012">#REF!</definedName>
    <definedName name="_202_99004R3">#REF!</definedName>
    <definedName name="_202101">#REF!</definedName>
    <definedName name="_202102">#REF!</definedName>
    <definedName name="_202103">#REF!</definedName>
    <definedName name="_202104">#REF!</definedName>
    <definedName name="_202111">#REF!</definedName>
    <definedName name="_202112">#REF!</definedName>
    <definedName name="_202113">#REF!</definedName>
    <definedName name="_202114">#REF!</definedName>
    <definedName name="_20211R2">#REF!</definedName>
    <definedName name="_202131">#REF!</definedName>
    <definedName name="_202132">#REF!</definedName>
    <definedName name="_202133">#REF!</definedName>
    <definedName name="_202134">#REF!</definedName>
    <definedName name="_20213R2">#REF!</definedName>
    <definedName name="_202151">#REF!</definedName>
    <definedName name="_202152">#REF!</definedName>
    <definedName name="_202153">#REF!</definedName>
    <definedName name="_202154">#REF!</definedName>
    <definedName name="_20215R2">#REF!</definedName>
    <definedName name="_202161">#REF!</definedName>
    <definedName name="_202162">#REF!</definedName>
    <definedName name="_202163">#REF!</definedName>
    <definedName name="_202164">#REF!</definedName>
    <definedName name="_20216R1">#REF!</definedName>
    <definedName name="_20216R2">#REF!</definedName>
    <definedName name="_20216R3">#REF!</definedName>
    <definedName name="_202171">#REF!</definedName>
    <definedName name="_202172">#REF!</definedName>
    <definedName name="_202173">#REF!</definedName>
    <definedName name="_202174">#REF!</definedName>
    <definedName name="_202181">#REF!</definedName>
    <definedName name="_202182">#REF!</definedName>
    <definedName name="_202183">#REF!</definedName>
    <definedName name="_202184">#REF!</definedName>
    <definedName name="_20218R3">#REF!</definedName>
    <definedName name="_20221R2">#REF!</definedName>
    <definedName name="_20221R3">#REF!</definedName>
    <definedName name="_203_901002">#REF!</definedName>
    <definedName name="_203_902103">#REF!</definedName>
    <definedName name="_203_990013">#REF!</definedName>
    <definedName name="_20374">#REF!</definedName>
    <definedName name="_204__123Graph_XQRE_S_BY_CO." hidden="1">#REF!</definedName>
    <definedName name="_204_901003">#REF!</definedName>
    <definedName name="_204_902104">#REF!</definedName>
    <definedName name="_204_990014">#REF!</definedName>
    <definedName name="_204CASHFLOW_WKST2">#REF!</definedName>
    <definedName name="_205_901004">#REF!</definedName>
    <definedName name="_205_990011">#REF!</definedName>
    <definedName name="_205_99001R3">#REF!</definedName>
    <definedName name="_20501R1">#REF!</definedName>
    <definedName name="_20501R2">#REF!</definedName>
    <definedName name="_20501R3">#REF!</definedName>
    <definedName name="_20502R1">#REF!</definedName>
    <definedName name="_20502R2">#REF!</definedName>
    <definedName name="_20502R3">#REF!</definedName>
    <definedName name="_206__FDSAUDITLINK__" hidden="1">{"fdsup://directions/FAT Viewer?action=UPDATE&amp;creator=factset&amp;DYN_ARGS=TRUE&amp;DOC_NAME=FAT:FQL_AUDITING_CLIENT_TEMPLATE.FAT&amp;display_string=Audit&amp;VAR:KEY=GTQXUBWPIZ&amp;VAR:QUERY=RkZfRUJJVERBX09QRVIoTFRNUywwLDAsLCxVU0Qp&amp;WINDOW=FIRST_POPUP&amp;HEIGHT=450&amp;WIDTH=450&amp;STAR","T_MAXIMIZED=FALSE&amp;VAR:CALENDAR=US&amp;VAR:SYMBOL=689714&amp;VAR:INDEX=0"}</definedName>
    <definedName name="_206_90100R1">#REF!</definedName>
    <definedName name="_206_990012">#REF!</definedName>
    <definedName name="_206_99002R3">#REF!</definedName>
    <definedName name="_206PG_1_MONTH">#REF!</definedName>
    <definedName name="_207_90100R2">#REF!</definedName>
    <definedName name="_207_990013">#REF!</definedName>
    <definedName name="_207_99004R3">#REF!</definedName>
    <definedName name="_20799">#REF!</definedName>
    <definedName name="_208_21010T">#REF!</definedName>
    <definedName name="_208_90100R3">#REF!</definedName>
    <definedName name="_208_990014">#REF!</definedName>
    <definedName name="_20884">#REF!</definedName>
    <definedName name="_209_902101">#REF!</definedName>
    <definedName name="_209_99001R3">#REF!</definedName>
    <definedName name="_209PG_4_MONTH">#REF!</definedName>
    <definedName name="_21" hidden="1">{#N/A,#N/A,TRUE,"Summary";#N/A,#N/A,TRUE,"Financials"}</definedName>
    <definedName name="_21__123Graph_ACHART_7" hidden="1">#REF!</definedName>
    <definedName name="_21__123Graph_ATEILM_RKTE" hidden="1">#REF!</definedName>
    <definedName name="_21__123Graph_CCONTRACT_BY_B_U" hidden="1">#REF!</definedName>
    <definedName name="_21__123Graph_DCONTRACT_BY_B_U" hidden="1">#REF!</definedName>
    <definedName name="_21__123Graph_DSUPPLIES_BY_B_U" hidden="1">#REF!</definedName>
    <definedName name="_21__123Graph_LBL_BCHART_2" hidden="1">#REF!</definedName>
    <definedName name="_21__FDSAUDITLINK__" hidden="1">{"fdsup://IBCentral/FAT Viewer?action=UPDATE&amp;creator=factset&amp;DOC_NAME=fat:reuters_qtrly_source_window.fat&amp;display_string=Audit&amp;DYN_ARGS=TRUE&amp;VAR:ID1=85461610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1_102071">#REF!</definedName>
    <definedName name="_21_102073">#REF!</definedName>
    <definedName name="_21_102082">#REF!</definedName>
    <definedName name="_210__123Graph_XQRE_S_BY_TYPE" hidden="1">#REF!</definedName>
    <definedName name="_210_902102">#REF!</definedName>
    <definedName name="_210_99002R3">#REF!</definedName>
    <definedName name="_21010">#REF!</definedName>
    <definedName name="_21010D">#REF!</definedName>
    <definedName name="_21010G">#REF!</definedName>
    <definedName name="_21010L">#REF!</definedName>
    <definedName name="_21010T">#REF!</definedName>
    <definedName name="_211_902103">#REF!</definedName>
    <definedName name="_211_99004R3">#REF!</definedName>
    <definedName name="_211PG_6_MONTH">#REF!</definedName>
    <definedName name="_212_902104">#REF!</definedName>
    <definedName name="_213_90501R1">#REF!</definedName>
    <definedName name="_213PG_7_MONTH">#REF!</definedName>
    <definedName name="_214_90501R2">#REF!</definedName>
    <definedName name="_215_90501R3">#REF!</definedName>
    <definedName name="_216__123Graph_XSUPPLIES_BY_B_U" hidden="1">#REF!</definedName>
    <definedName name="_216_90501R3">#REF!</definedName>
    <definedName name="_216_90510R1">#REF!</definedName>
    <definedName name="_217_90510R2">#REF!</definedName>
    <definedName name="_218_90510R3">#REF!</definedName>
    <definedName name="_219">#REF!</definedName>
    <definedName name="_219_90511R1">#REF!</definedName>
    <definedName name="_219a">#REF!</definedName>
    <definedName name="_22" localSheetId="21">#REF!</definedName>
    <definedName name="_22">#REF!</definedName>
    <definedName name="_22__123Graph_ATEILM_RKTE2" hidden="1">#REF!</definedName>
    <definedName name="_22__123Graph_BCHART_3" hidden="1">#REF!</definedName>
    <definedName name="_22__123Graph_BSUPPLIES_BY_B_U" hidden="1">#REF!</definedName>
    <definedName name="_22__123Graph_CQRE_S_BY_CO." hidden="1">#REF!</definedName>
    <definedName name="_22__123Graph_DQRE_S_BY_CO." hidden="1">#REF!</definedName>
    <definedName name="_22__123Graph_DWAGES_BY_B_U" hidden="1">#REF!</definedName>
    <definedName name="_22__123Graph_LBL_BCHART_4" hidden="1">#REF!</definedName>
    <definedName name="_22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2_102074">#REF!</definedName>
    <definedName name="_22_102083">#REF!</definedName>
    <definedName name="_221_90511R3">#REF!</definedName>
    <definedName name="_221_Recon">#REF!</definedName>
    <definedName name="_222__123Graph_XTAX_CREDIT" hidden="1">#REF!</definedName>
    <definedName name="_222_91501R1">#REF!</definedName>
    <definedName name="_223_91501R2">#REF!</definedName>
    <definedName name="_224_90510R3">#REF!</definedName>
    <definedName name="_224_91501R3">#REF!</definedName>
    <definedName name="_224_Recon">#REF!</definedName>
    <definedName name="_225_91502R1">#REF!</definedName>
    <definedName name="_226.79" localSheetId="21">#REF!</definedName>
    <definedName name="_226.79">#REF!</definedName>
    <definedName name="_226_91502R2">#REF!</definedName>
    <definedName name="_227_91502R3">#REF!</definedName>
    <definedName name="_228_91503R1">#REF!</definedName>
    <definedName name="_229_91503R2">#REF!</definedName>
    <definedName name="_23" hidden="1">{#N/A,#N/A,TRUE,"Summary";#N/A,#N/A,TRUE,"Financials";#N/A,#N/A,TRUE,"Assumptions";#N/A,#N/A,TRUE,"Pro Forma";#N/A,#N/A,TRUE,"Debt";#N/A,#N/A,TRUE,"Amortization";#N/A,#N/A,TRUE,"GG Returns"}</definedName>
    <definedName name="_23__123Graph_CQRE_S_BY_TYPE" hidden="1">#REF!</definedName>
    <definedName name="_23__123Graph_DSUPPLIES_BY_B_U" hidden="1">#REF!</definedName>
    <definedName name="_23__123Graph_ECONTRACT_BY_B_U" hidden="1">#REF!</definedName>
    <definedName name="_23__123Graph_LBL_BCHART_6" hidden="1">#REF!</definedName>
    <definedName name="_23__FDSAUDITLINK__" hidden="1">{"fdsup://IBCentral/FAT Viewer?action=UPDATE&amp;creator=factset&amp;DOC_NAME=fat:reuters_qtrly_source_window.fat&amp;display_string=Audit&amp;DYN_ARGS=TRUE&amp;VAR:ID1=34537086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3_102072">#REF!</definedName>
    <definedName name="_23_10207R3">#REF!</definedName>
    <definedName name="_23_102084">#REF!</definedName>
    <definedName name="_230_91503R3">#REF!</definedName>
    <definedName name="_231_91504R3">#REF!</definedName>
    <definedName name="_232_90511R3">#REF!</definedName>
    <definedName name="_232_990011">#REF!</definedName>
    <definedName name="_233_990012">#REF!</definedName>
    <definedName name="_234_990013">#REF!</definedName>
    <definedName name="_235" hidden="1">{#N/A,#N/A,TRUE,"Summary";#N/A,#N/A,TRUE,"Financials";#N/A,#N/A,TRUE,"Assumptions";#N/A,#N/A,TRUE,"Pro Forma";#N/A,#N/A,TRUE,"Debt";#N/A,#N/A,TRUE,"Amortization";#N/A,#N/A,TRUE,"GG Returns"}</definedName>
    <definedName name="_235_990014">#REF!</definedName>
    <definedName name="_236_99001R3">#REF!</definedName>
    <definedName name="_237_99002R3">#REF!</definedName>
    <definedName name="_23711_Recon">#REF!</definedName>
    <definedName name="_23717_Recon">#REF!</definedName>
    <definedName name="_23718_42742_Recon">#REF!</definedName>
    <definedName name="_238_99004R3">#REF!</definedName>
    <definedName name="_239CASHFLOW_WKST2">#REF!</definedName>
    <definedName name="_24" hidden="1">{#N/A,#N/A,TRUE,"Summary";#N/A,#N/A,TRUE,"Assumptions";#N/A,#N/A,TRUE,"Comparison";#N/A,#N/A,TRUE,"Financials";#N/A,#N/A,TRUE,"Plan v. Act"}</definedName>
    <definedName name="_24__123Graph_ACHART_4" hidden="1">#REF!</definedName>
    <definedName name="_24__123Graph_ACHART_8" hidden="1">#REF!</definedName>
    <definedName name="_24__123Graph_ASENS_COMPARISON" hidden="1">#REF!</definedName>
    <definedName name="_24__123Graph_BCHART_4" hidden="1">#REF!</definedName>
    <definedName name="_24__123Graph_BTAX_CREDIT" hidden="1">#REF!</definedName>
    <definedName name="_24__123Graph_CSENS_COMPARISON" hidden="1">#REF!</definedName>
    <definedName name="_24__123Graph_DWAGES_BY_B_U" hidden="1">#REF!</definedName>
    <definedName name="_24__123Graph_EQRE_S_BY_CO." hidden="1">#REF!</definedName>
    <definedName name="_24__123Graph_LBL_BCHART_8" hidden="1">#REF!</definedName>
    <definedName name="_24__FDSAUDITLINK__" hidden="1">{"fdsup://IBCentral/FAT Viewer?action=UPDATE&amp;creator=factset&amp;DOC_NAME=fat:reuters_qtrly_source_window.fat&amp;display_string=Audit&amp;DYN_ARGS=TRUE&amp;VAR:ID1=34537086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4_00021L">#REF!</definedName>
    <definedName name="_24_102081">#REF!</definedName>
    <definedName name="_24_102111">#REF!</definedName>
    <definedName name="_241PG_4_MONTH">#REF!</definedName>
    <definedName name="_24259">#REF!</definedName>
    <definedName name="_24294">#REF!</definedName>
    <definedName name="_242PG_6_MONTH">#REF!</definedName>
    <definedName name="_243PG_7_MONTH">#REF!</definedName>
    <definedName name="_24939">#REF!</definedName>
    <definedName name="_25__123Graph_ACHART_5" hidden="1">#REF!</definedName>
    <definedName name="_25__123Graph_CSUPPLIES_BY_B_U" hidden="1">#REF!</definedName>
    <definedName name="_25__123Graph_ECONTRACT_BY_B_U" hidden="1">#REF!</definedName>
    <definedName name="_25__123Graph_ESUPPLIES_BY_B_U" hidden="1">#REF!</definedName>
    <definedName name="_25__123Graph_XCHART_2" hidden="1">#REF!</definedName>
    <definedName name="_2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5_102073">#REF!</definedName>
    <definedName name="_25_102082">#REF!</definedName>
    <definedName name="_25_102112">#REF!</definedName>
    <definedName name="_25004">#REF!</definedName>
    <definedName name="_253" localSheetId="21">#REF!</definedName>
    <definedName name="_253">#REF!</definedName>
    <definedName name="_25399" localSheetId="21">#REF!</definedName>
    <definedName name="_25399">#REF!</definedName>
    <definedName name="_26__123Graph_BCHART_5" hidden="1">#REF!</definedName>
    <definedName name="_26__123Graph_BWAGES_BY_B_U" hidden="1">#REF!</definedName>
    <definedName name="_26__123Graph_CWAGES_BY_B_U" hidden="1">#REF!</definedName>
    <definedName name="_26__123Graph_EQRE_S_BY_CO." hidden="1">#REF!</definedName>
    <definedName name="_26__123Graph_EWAGES_BY_B_U" hidden="1">#REF!</definedName>
    <definedName name="_26__123Graph_XCHART_4" hidden="1">#REF!</definedName>
    <definedName name="_26__FDSAUDITLINK__" hidden="1">{"fdsup://IBCentral/FAT Viewer?action=UPDATE&amp;creator=factset&amp;DOC_NAME=fat:reuters_qtrly_source_window.fat&amp;display_string=Audit&amp;DYN_ARGS=TRUE&amp;VAR:ID1=38259P50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6_102083">#REF!</definedName>
    <definedName name="_26_102113">#REF!</definedName>
    <definedName name="_26_102114">#REF!</definedName>
    <definedName name="_262">#REF!</definedName>
    <definedName name="_262A">#REF!</definedName>
    <definedName name="_262B">#REF!</definedName>
    <definedName name="_263">#REF!</definedName>
    <definedName name="_263A">#REF!</definedName>
    <definedName name="_263B">#REF!</definedName>
    <definedName name="_27__123Graph_BCHART_1" hidden="1">#REF!</definedName>
    <definedName name="_27__123Graph_DCONTRACT_BY_B_U" hidden="1">#REF!</definedName>
    <definedName name="_27__123Graph_ESUPPLIES_BY_B_U" hidden="1">#REF!</definedName>
    <definedName name="_27__123Graph_FCONTRACT_BY_B_U" hidden="1">#REF!</definedName>
    <definedName name="_27__123Graph_XCHART_6" hidden="1">#REF!</definedName>
    <definedName name="_27__FDSAUDITLINK__" hidden="1">{"fdsup://IBCentral/FAT Viewer?action=UPDATE&amp;creator=factset&amp;DOC_NAME=fat:reuters_qtrly_source_window.fat&amp;display_string=Audit&amp;DYN_ARGS=TRUE&amp;VAR:ID1=38259P50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7_102084">#REF!</definedName>
    <definedName name="_27_102114">#REF!</definedName>
    <definedName name="_27_102121">#REF!</definedName>
    <definedName name="_27223">#REF!</definedName>
    <definedName name="_27768">#REF!</definedName>
    <definedName name="_27IS04_" hidden="1">{"M1Print",#N/A,FALSE,"M1"}</definedName>
    <definedName name="_28">#REF!</definedName>
    <definedName name="_28__123Graph_BCHART_6" hidden="1">#REF!</definedName>
    <definedName name="_28__123Graph_CCONTRACT_BY_B_U" hidden="1">#REF!</definedName>
    <definedName name="_28__123Graph_DQRE_S_BY_CO." hidden="1">#REF!</definedName>
    <definedName name="_28__123Graph_EWAGES_BY_B_U" hidden="1">#REF!</definedName>
    <definedName name="_28__123Graph_FQRE_S_BY_CO." hidden="1">#REF!</definedName>
    <definedName name="_28__123Graph_XCHART_8" hidden="1">#REF!</definedName>
    <definedName name="_28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28_10207R3">#REF!</definedName>
    <definedName name="_28_102111">#REF!</definedName>
    <definedName name="_28_102121">#REF!</definedName>
    <definedName name="_28_102122">#REF!</definedName>
    <definedName name="_29__123Graph_DSUPPLIES_BY_B_U" hidden="1">#REF!</definedName>
    <definedName name="_29__123Graph_FCONTRACT_BY_B_U" hidden="1">#REF!</definedName>
    <definedName name="_29__123Graph_FSUPPLIES_BY_B_U" hidden="1">#REF!</definedName>
    <definedName name="_29__FDSAUDITLINK__" hidden="1">{"fdsup://IBCentral/FAT Viewer?action=UPDATE&amp;creator=factset&amp;DOC_NAME=fat:reuters_qtrly_source_window.fat&amp;display_string=Audit&amp;DYN_ARGS=TRUE&amp;VAR:ID1=55616P10&amp;VAR:RCODE=LTTD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29_102081">#REF!</definedName>
    <definedName name="_29_102112">#REF!</definedName>
    <definedName name="_29_102122">#REF!</definedName>
    <definedName name="_29_102123">#REF!</definedName>
    <definedName name="_3" localSheetId="21">#REF!</definedName>
    <definedName name="_3">#REF!</definedName>
    <definedName name="_3_">#REF!</definedName>
    <definedName name="_3__123Graph_ACHART_1" hidden="1">#REF!</definedName>
    <definedName name="_3__123Graph_AChart_2A">#REF!</definedName>
    <definedName name="_3__123Graph_ACHART_3" hidden="1">#REF!</definedName>
    <definedName name="_3__123Graph_AQRE_S_BY_CO." hidden="1">#REF!</definedName>
    <definedName name="_3__123Graph_AQRE_S_BY_TYPE" hidden="1">#REF!</definedName>
    <definedName name="_3__123Graph_BCHART_1">#REF!</definedName>
    <definedName name="_3__123Graph_CCHART_1">#REF!</definedName>
    <definedName name="_3__123Graph_CCHART_4" hidden="1">#REF!</definedName>
    <definedName name="_3__123Graph_CQRE_S_BY_TYPE" hidden="1">#REF!</definedName>
    <definedName name="_3__FDSAUDITLINK__" hidden="1">{"fdsup://IBCentral/FAT Viewer?action=UPDATE&amp;creator=factset&amp;DOC_NAME=fat:reuters_qtrly_source_window.fat&amp;display_string=Audit&amp;DYN_ARGS=TRUE&amp;VAR:ID1=45230810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_0_Table2_" hidden="1">#REF!</definedName>
    <definedName name="_3_00021L">#REF!</definedName>
    <definedName name="_30__123Graph_ACHART_5" hidden="1">#REF!</definedName>
    <definedName name="_30__123Graph_ACHART_6" hidden="1">#REF!</definedName>
    <definedName name="_30__123Graph_ASUPPLIES_BY_B_U" hidden="1">#REF!</definedName>
    <definedName name="_30__123Graph_BCHART_2" hidden="1">#REF!</definedName>
    <definedName name="_30__123Graph_BCHART_7" hidden="1">#REF!</definedName>
    <definedName name="_30__123Graph_CQRE_S_BY_CO." hidden="1">#REF!</definedName>
    <definedName name="_30__123Graph_DWAGES_BY_B_U" hidden="1">#REF!</definedName>
    <definedName name="_30__123Graph_FQRE_S_BY_CO." hidden="1">#REF!</definedName>
    <definedName name="_30__123Graph_FWAGES_BY_B_U" hidden="1">#REF!</definedName>
    <definedName name="_30__FDSAUDITLINK__" hidden="1">{"fdsup://IBCentral/FAT Viewer?action=UPDATE&amp;creator=factset&amp;DOC_NAME=fat:reuters_qtrly_source_window.fat&amp;display_string=Audit&amp;DYN_ARGS=TRUE&amp;VAR:ID1=55616P10&amp;VAR:RCODE=DSTT&amp;VAR:SDATE=20081099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30_102113">#REF!</definedName>
    <definedName name="_30_102114">#REF!</definedName>
    <definedName name="_30_102123">#REF!</definedName>
    <definedName name="_30_102124">#REF!</definedName>
    <definedName name="_301001">#REF!</definedName>
    <definedName name="_301002">#REF!</definedName>
    <definedName name="_301003">#REF!</definedName>
    <definedName name="_301004">#REF!</definedName>
    <definedName name="_30100R1">#REF!</definedName>
    <definedName name="_302111">#REF!</definedName>
    <definedName name="_302112">#REF!</definedName>
    <definedName name="_302113">#REF!</definedName>
    <definedName name="_302114">#REF!</definedName>
    <definedName name="_30211R2">#REF!</definedName>
    <definedName name="_31__123Graph_CQRE_S_BY_TYPE" hidden="1">#REF!</definedName>
    <definedName name="_31__123Graph_ECONTRACT_BY_B_U" hidden="1">#REF!</definedName>
    <definedName name="_31__123Graph_FSUPPLIES_BY_B_U" hidden="1">#REF!</definedName>
    <definedName name="_31__123Graph_XCONTRACT_BY_B_U" hidden="1">#REF!</definedName>
    <definedName name="_3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1_102083">#REF!</definedName>
    <definedName name="_31_102114">#REF!</definedName>
    <definedName name="_31_102121">#REF!</definedName>
    <definedName name="_31_102124">#REF!</definedName>
    <definedName name="_31_102131">#REF!</definedName>
    <definedName name="_32__123Graph_BCHART_5" hidden="1">#REF!</definedName>
    <definedName name="_32__123Graph_BCHART_8" hidden="1">#REF!</definedName>
    <definedName name="_32__123Graph_EQRE_S_BY_CO." hidden="1">#REF!</definedName>
    <definedName name="_32__123Graph_FWAGES_BY_B_U" hidden="1">#REF!</definedName>
    <definedName name="_32__123Graph_XQRE_S_BY_CO." hidden="1">#REF!</definedName>
    <definedName name="_3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2_00021T">#REF!</definedName>
    <definedName name="_32_102084">#REF!</definedName>
    <definedName name="_32_102121">#REF!</definedName>
    <definedName name="_32_102122">#REF!</definedName>
    <definedName name="_32_10212R2">#REF!</definedName>
    <definedName name="_32_102132">#REF!</definedName>
    <definedName name="_3266">#REF!</definedName>
    <definedName name="_328_J_7" localSheetId="21">#REF!</definedName>
    <definedName name="_328_J_7">#REF!</definedName>
    <definedName name="_328_J_8" localSheetId="21">#REF!</definedName>
    <definedName name="_328_J_8">#REF!</definedName>
    <definedName name="_328_K_7" localSheetId="21">#REF!</definedName>
    <definedName name="_328_K_7">#REF!</definedName>
    <definedName name="_328_K_8" localSheetId="21">#REF!</definedName>
    <definedName name="_328_K_8">#REF!</definedName>
    <definedName name="_328_L">#REF!</definedName>
    <definedName name="_328_M">#REF!</definedName>
    <definedName name="_328_N">#REF!</definedName>
    <definedName name="_3291">#REF!</definedName>
    <definedName name="_33" localSheetId="21">#REF!</definedName>
    <definedName name="_33">#REF!</definedName>
    <definedName name="_33__123Graph_BCHART_3" hidden="1">#REF!</definedName>
    <definedName name="_33__123Graph_CSENS_COMPARISON" hidden="1">#REF!</definedName>
    <definedName name="_33__123Graph_ESUPPLIES_BY_B_U" hidden="1">#REF!</definedName>
    <definedName name="_33__123Graph_XCONTRACT_BY_B_U" hidden="1">#REF!</definedName>
    <definedName name="_33__123Graph_XQRE_S_BY_TYPE" hidden="1">#REF!</definedName>
    <definedName name="_3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3_102111">#REF!</definedName>
    <definedName name="_33_102122">#REF!</definedName>
    <definedName name="_33_102123">#REF!</definedName>
    <definedName name="_33_102131">#REF!</definedName>
    <definedName name="_33_102133">#REF!</definedName>
    <definedName name="_3339">#REF!</definedName>
    <definedName name="_3364">#REF!</definedName>
    <definedName name="_3399">#REF!</definedName>
    <definedName name="_34__123Graph_EWAGES_BY_B_U" hidden="1">#REF!</definedName>
    <definedName name="_34__123Graph_LBL_ACHART_2" hidden="1">#REF!</definedName>
    <definedName name="_34__123Graph_XQRE_S_BY_CO." hidden="1">#REF!</definedName>
    <definedName name="_34__123Graph_XSUPPLIES_BY_B_U" hidden="1">#REF!</definedName>
    <definedName name="_3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4_102112">#REF!</definedName>
    <definedName name="_34_102123">#REF!</definedName>
    <definedName name="_34_102124">#REF!</definedName>
    <definedName name="_34_102132">#REF!</definedName>
    <definedName name="_34_102134">#REF!</definedName>
    <definedName name="_3424">#REF!</definedName>
    <definedName name="_3443">#REF!</definedName>
    <definedName name="_35__123Graph_ACHART_7" hidden="1">#REF!</definedName>
    <definedName name="_35__123Graph_CSUPPLIES_BY_B_U" hidden="1">#REF!</definedName>
    <definedName name="_35__123Graph_FCONTRACT_BY_B_U" hidden="1">#REF!</definedName>
    <definedName name="_35__123Graph_XQRE_S_BY_TYPE" hidden="1">#REF!</definedName>
    <definedName name="_35__123Graph_XTAX_CREDIT" hidden="1">#REF!</definedName>
    <definedName name="_3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5_102114">#REF!</definedName>
    <definedName name="_35_102124">#REF!</definedName>
    <definedName name="_35_102131">#REF!</definedName>
    <definedName name="_35_102133">#REF!</definedName>
    <definedName name="_35_102141">#REF!</definedName>
    <definedName name="_353__FDSAUDITLINK__" hidden="1">{"fdsup://directions/FAT Viewer?action=UPDATE&amp;creator=factset&amp;DYN_ARGS=TRUE&amp;DOC_NAME=FAT:FQL_AUDITING_CLIENT_TEMPLATE.FAT&amp;display_string=Audit&amp;VAR:KEY=UPIXOFMBWJ&amp;VAR:QUERY=RkZfRUJJVERBX09QRVIoTFRNUywwLDAsLCxVU0Qp&amp;WINDOW=FIRST_POPUP&amp;HEIGHT=450&amp;WIDTH=450&amp;STAR","T_MAXIMIZED=FALSE&amp;VAR:CALENDAR=US&amp;VAR:SYMBOL=688050&amp;VAR:INDEX=0"}</definedName>
    <definedName name="_3589">#REF!</definedName>
    <definedName name="_36__123Graph_ACHART_6" hidden="1">#REF!</definedName>
    <definedName name="_36__123Graph_ATAX_CREDIT" hidden="1">#REF!</definedName>
    <definedName name="_36__123Graph_BCHART_4" hidden="1">#REF!</definedName>
    <definedName name="_36__123Graph_FQRE_S_BY_CO." hidden="1">#REF!</definedName>
    <definedName name="_36__123Graph_LBL_ACHART_4" hidden="1">#REF!</definedName>
    <definedName name="_36__123Graph_XSUPPLIES_BY_B_U" hidden="1">#REF!</definedName>
    <definedName name="_3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6_10212R2">#REF!</definedName>
    <definedName name="_36_102132">#REF!</definedName>
    <definedName name="_36_102134">#REF!</definedName>
    <definedName name="_36_102142">#REF!</definedName>
    <definedName name="_3662">#REF!</definedName>
    <definedName name="_37__123Graph_CWAGES_BY_B_U" hidden="1">#REF!</definedName>
    <definedName name="_37__123Graph_FSUPPLIES_BY_B_U" hidden="1">#REF!</definedName>
    <definedName name="_37__123Graph_XTAX_CREDIT" hidden="1">#REF!</definedName>
    <definedName name="_3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7_102121">#REF!</definedName>
    <definedName name="_37_102131">#REF!</definedName>
    <definedName name="_37_102133">#REF!</definedName>
    <definedName name="_37_10213R2">#REF!</definedName>
    <definedName name="_37_102143">#REF!</definedName>
    <definedName name="_371__FDSAUDITLINK__" hidden="1">{"fdsup://directions/FAT Viewer?action=UPDATE&amp;creator=factset&amp;DYN_ARGS=TRUE&amp;DOC_NAME=FAT:FQL_AUDITING_CLIENT_TEMPLATE.FAT&amp;display_string=Audit&amp;VAR:KEY=PIHMNIPKZC&amp;VAR:QUERY=RkZfRUJJVF9PUEVSKExUTVMsMCwwLCwsVVNEKQ==&amp;WINDOW=FIRST_POPUP&amp;HEIGHT=450&amp;WIDTH=450&amp;STAR","T_MAXIMIZED=FALSE&amp;VAR:CALENDAR=US&amp;VAR:SYMBOL=0&amp;VAR:INDEX=0"}</definedName>
    <definedName name="_3765">#REF!</definedName>
    <definedName name="_38__123Graph_FWAGES_BY_B_U" hidden="1">#REF!</definedName>
    <definedName name="_38__123Graph_LBL_ACHART_6" hidden="1">#REF!</definedName>
    <definedName name="_3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8_102132">#REF!</definedName>
    <definedName name="_38_102134">#REF!</definedName>
    <definedName name="_38_102141">#REF!</definedName>
    <definedName name="_38_102144">#REF!</definedName>
    <definedName name="_39__123Graph_BCHART_5" hidden="1">#REF!</definedName>
    <definedName name="_39__123Graph_DCONTRACT_BY_B_U" hidden="1">#REF!</definedName>
    <definedName name="_39__123Graph_XCONTRACT_BY_B_U" hidden="1">#REF!</definedName>
    <definedName name="_3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39_102133">#REF!</definedName>
    <definedName name="_39_102141">#REF!</definedName>
    <definedName name="_39_102142">#REF!</definedName>
    <definedName name="_39_102151">#REF!</definedName>
    <definedName name="_4___0_K" hidden="1">#REF!</definedName>
    <definedName name="_4__123Graph_ACHART_2" hidden="1">#REF!</definedName>
    <definedName name="_4__123Graph_ACHART_4" hidden="1">#REF!</definedName>
    <definedName name="_4__123Graph_ACONTRACT_BY_B_U" hidden="1">#REF!</definedName>
    <definedName name="_4__123Graph_AQRE_S_BY_CO." hidden="1">#REF!</definedName>
    <definedName name="_4__123Graph_ASENS_COMPARISON" hidden="1">#REF!</definedName>
    <definedName name="_4__123Graph_BCHART_1">#REF!</definedName>
    <definedName name="_4__123Graph_BQRE_S_BY_TYPE" hidden="1">#REF!</definedName>
    <definedName name="_4__123Graph_CCHART_1">#REF!</definedName>
    <definedName name="_4__123Graph_LBL_ACHART_1" hidden="1">#REF!</definedName>
    <definedName name="_4__123Graph_XChart_1A">#REF!</definedName>
    <definedName name="_4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_0_K" hidden="1">#REF!</definedName>
    <definedName name="_4_0_Table2_" hidden="1">#REF!</definedName>
    <definedName name="_4_00021G">#REF!</definedName>
    <definedName name="_4_00021T">#REF!</definedName>
    <definedName name="_4_1">#REF!</definedName>
    <definedName name="_4_2">#REF!</definedName>
    <definedName name="_4_3">#REF!</definedName>
    <definedName name="_40__123Graph_ACHART_8" hidden="1">#REF!</definedName>
    <definedName name="_40__123Graph_LBL_ACHART_8" hidden="1">#REF!</definedName>
    <definedName name="_40__123Graph_XQRE_S_BY_CO." hidden="1">#REF!</definedName>
    <definedName name="_4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0_10100">#REF!</definedName>
    <definedName name="_40_102134">#REF!</definedName>
    <definedName name="_40_102142">#REF!</definedName>
    <definedName name="_40_102143">#REF!</definedName>
    <definedName name="_40_102152">#REF!</definedName>
    <definedName name="_401001">#REF!</definedName>
    <definedName name="_401002">#REF!</definedName>
    <definedName name="_401003">#REF!</definedName>
    <definedName name="_401004">#REF!</definedName>
    <definedName name="_40100R1">#REF!</definedName>
    <definedName name="_402111">#REF!</definedName>
    <definedName name="_402112">#REF!</definedName>
    <definedName name="_402113">#REF!</definedName>
    <definedName name="_402114">#REF!</definedName>
    <definedName name="_402121">#REF!</definedName>
    <definedName name="_402122">#REF!</definedName>
    <definedName name="_402123">#REF!</definedName>
    <definedName name="_402124">#REF!</definedName>
    <definedName name="_40212R1">#REF!</definedName>
    <definedName name="_40212R2">#REF!</definedName>
    <definedName name="_40212R3">#REF!</definedName>
    <definedName name="_402131">#REF!</definedName>
    <definedName name="_402132">#REF!</definedName>
    <definedName name="_402133">#REF!</definedName>
    <definedName name="_402134">#REF!</definedName>
    <definedName name="_402141">#REF!</definedName>
    <definedName name="_402142">#REF!</definedName>
    <definedName name="_402143">#REF!</definedName>
    <definedName name="_402144">#REF!</definedName>
    <definedName name="_40214R3">#REF!</definedName>
    <definedName name="_402151">#REF!</definedName>
    <definedName name="_402152">#REF!</definedName>
    <definedName name="_402153">#REF!</definedName>
    <definedName name="_402154">#REF!</definedName>
    <definedName name="_41__123Graph_DQRE_S_BY_CO." hidden="1">#REF!</definedName>
    <definedName name="_41__123Graph_XQRE_S_BY_TYPE" hidden="1">#REF!</definedName>
    <definedName name="_4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1_10213R2">#REF!</definedName>
    <definedName name="_41_102143">#REF!</definedName>
    <definedName name="_41_102144">#REF!</definedName>
    <definedName name="_41_102153">#REF!</definedName>
    <definedName name="_42__123Graph_ACHART_7" hidden="1">#REF!</definedName>
    <definedName name="_42__123Graph_AWAGES_BY_B_U" hidden="1">#REF!</definedName>
    <definedName name="_42__123Graph_BCHART_6" hidden="1">#REF!</definedName>
    <definedName name="_42__123Graph_LBL_BCHART_2" hidden="1">#REF!</definedName>
    <definedName name="_42__123Graph_XCHART_5" hidden="1">#REF!</definedName>
    <definedName name="_42__123Graph_XSUPPLIES_BY_B_U" hidden="1">#REF!</definedName>
    <definedName name="_4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2_102141">#REF!</definedName>
    <definedName name="_42_102144">#REF!</definedName>
    <definedName name="_42_102151">#REF!</definedName>
    <definedName name="_42_102154">#REF!</definedName>
    <definedName name="_422">#REF!</definedName>
    <definedName name="_423">#REF!</definedName>
    <definedName name="_4235__SEMPRA_MEXICO">#REF!</definedName>
    <definedName name="_42710_Recon">#REF!</definedName>
    <definedName name="_42wrn.²Ä1­Ó¤ë1_Ü20¤H." hidden="1">{#N/A,#N/A,FALSE,"²Ä1­Ó¤ë"}</definedName>
    <definedName name="_43__123Graph_DSUPPLIES_BY_B_U" hidden="1">#REF!</definedName>
    <definedName name="_43__123Graph_XTAX_CREDIT" hidden="1">#REF!</definedName>
    <definedName name="_43__123Graph_XTEILM_RKTE2" hidden="1">#REF!</definedName>
    <definedName name="_4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3_102142">#REF!</definedName>
    <definedName name="_43_102151">#REF!</definedName>
    <definedName name="_43_102152">#REF!</definedName>
    <definedName name="_43_10215R1">#REF!</definedName>
    <definedName name="_44__123Graph_LBL_BCHART_4" hidden="1">#REF!</definedName>
    <definedName name="_4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4_102131">#REF!</definedName>
    <definedName name="_44_102143">#REF!</definedName>
    <definedName name="_44_102152">#REF!</definedName>
    <definedName name="_44_102153">#REF!</definedName>
    <definedName name="_44_10215R2">#REF!</definedName>
    <definedName name="_45__123Graph_BCHART_1" hidden="1">#REF!</definedName>
    <definedName name="_45__123Graph_BCHART_7" hidden="1">#REF!</definedName>
    <definedName name="_45__123Graph_DWAGES_BY_B_U" hidden="1">#REF!</definedName>
    <definedName name="_4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5_102132">#REF!</definedName>
    <definedName name="_45_102144">#REF!</definedName>
    <definedName name="_45_102153">#REF!</definedName>
    <definedName name="_45_102154">#REF!</definedName>
    <definedName name="_45_10215R3">#REF!</definedName>
    <definedName name="_46__123Graph_LBL_BCHART_6" hidden="1">#REF!</definedName>
    <definedName name="_4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6_102133">#REF!</definedName>
    <definedName name="_46_102151">#REF!</definedName>
    <definedName name="_46_102154">#REF!</definedName>
    <definedName name="_46_10215R1">#REF!</definedName>
    <definedName name="_46_102161">#REF!</definedName>
    <definedName name="_47__123Graph_ECONTRACT_BY_B_U" hidden="1">#REF!</definedName>
    <definedName name="_4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7_102134">#REF!</definedName>
    <definedName name="_47_102152">#REF!</definedName>
    <definedName name="_47_10215R1">#REF!</definedName>
    <definedName name="_47_10215R2">#REF!</definedName>
    <definedName name="_47_102162">#REF!</definedName>
    <definedName name="_48__123Graph_ACHART_8" hidden="1">#REF!</definedName>
    <definedName name="_48__123Graph_BCHART_8" hidden="1">#REF!</definedName>
    <definedName name="_48__123Graph_BCONTRACT_BY_B_U" hidden="1">#REF!</definedName>
    <definedName name="_48__123Graph_LBL_BCHART_8" hidden="1">#REF!</definedName>
    <definedName name="_4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8_102071">#REF!</definedName>
    <definedName name="_48_102141">#REF!</definedName>
    <definedName name="_48_102153">#REF!</definedName>
    <definedName name="_48_10215R2">#REF!</definedName>
    <definedName name="_48_10215R3">#REF!</definedName>
    <definedName name="_48_102163">#REF!</definedName>
    <definedName name="_49__123Graph_EQRE_S_BY_CO." hidden="1">#REF!</definedName>
    <definedName name="_4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49_102142">#REF!</definedName>
    <definedName name="_49_102154">#REF!</definedName>
    <definedName name="_49_10215R3">#REF!</definedName>
    <definedName name="_49_102161">#REF!</definedName>
    <definedName name="_49_102164">#REF!</definedName>
    <definedName name="_5__123Graph_ACHART_1" hidden="1">#REF!</definedName>
    <definedName name="_5__123Graph_ACHART_3" hidden="1">#REF!</definedName>
    <definedName name="_5__123Graph_ACHART_5" hidden="1">#REF!</definedName>
    <definedName name="_5__123Graph_AQRE_S_BY_CO." hidden="1">#REF!</definedName>
    <definedName name="_5__123Graph_AQRE_S_BY_TYPE" hidden="1">#REF!</definedName>
    <definedName name="_5__123Graph_ASUPPLIES_BY_B_U" hidden="1">#REF!</definedName>
    <definedName name="_5__123Graph_CCHART_1">#REF!</definedName>
    <definedName name="_5__123Graph_LBL_ACHART_1" hidden="1">#REF!</definedName>
    <definedName name="_5__123Graph_LBL_BCHART_1">#REF!</definedName>
    <definedName name="_5__123Graph_XChart_2A">#REF!</definedName>
    <definedName name="_5__FDSAUDITLINK__" hidden="1">{"fdsup://IBCentral/FAT Viewer?action=UPDATE&amp;creator=factset&amp;DOC_NAME=fat:reuters_qtrly_source_window.fat&amp;display_string=Audit&amp;DYN_ARGS=TRUE&amp;VAR:ID1=98849810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5_10100">#REF!</definedName>
    <definedName name="_50__123Graph_BCHART_2" hidden="1">#REF!</definedName>
    <definedName name="_50__123Graph_XCHART_2" hidden="1">#REF!</definedName>
    <definedName name="_50__FDSAUDITLINK__" hidden="1">{"fdsup://IBCentral/FAT Viewer?action=UPDATE&amp;creator=factset&amp;DOC_NAME=fat:reuters_qtrly_source_window.fat&amp;display_string=Audit&amp;DYN_ARGS=TRUE&amp;VAR:ID1=55616P10&amp;VAR:RCODE=FDSPFDSTKTOTAL&amp;VAR:SDATE=20081099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0_10215R1">#REF!</definedName>
    <definedName name="_50_102161">#REF!</definedName>
    <definedName name="_50_102162">#REF!</definedName>
    <definedName name="_50_102171">#REF!</definedName>
    <definedName name="_501001">#REF!</definedName>
    <definedName name="_501002">#REF!</definedName>
    <definedName name="_501003">#REF!</definedName>
    <definedName name="_501004">#REF!</definedName>
    <definedName name="_50100R1">#REF!</definedName>
    <definedName name="_50100R2">#REF!</definedName>
    <definedName name="_50100R3">#REF!</definedName>
    <definedName name="_51__123Graph_ESUPPLIES_BY_B_U" hidden="1">#REF!</definedName>
    <definedName name="_51__123Graph_LBL_ACHART_2" hidden="1">#REF!</definedName>
    <definedName name="_51__FDSAUDITLINK__" hidden="1">{"fdsup://IBCentral/FAT Viewer?action=UPDATE&amp;creator=factset&amp;DOC_NAME=fat:reuters_qtrly_source_window.fat&amp;display_string=Audit&amp;DYN_ARGS=TRUE&amp;VAR:ID1=45230810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1_102144">#REF!</definedName>
    <definedName name="_51_10215R2">#REF!</definedName>
    <definedName name="_51_102162">#REF!</definedName>
    <definedName name="_51_102163">#REF!</definedName>
    <definedName name="_51_102172">#REF!</definedName>
    <definedName name="_52__123Graph_XCHART_4" hidden="1">#REF!</definedName>
    <definedName name="_52__FDSAUDITLINK__" hidden="1">{"fdsup://IBCentral/FAT Viewer?action=UPDATE&amp;creator=factset&amp;DOC_NAME=fat:reuters_qtrly_source_window.fat&amp;display_string=Audit&amp;DYN_ARGS=TRUE&amp;VAR:ID1=45230810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2_102151">#REF!</definedName>
    <definedName name="_52_10215R3">#REF!</definedName>
    <definedName name="_52_102163">#REF!</definedName>
    <definedName name="_52_102164">#REF!</definedName>
    <definedName name="_52_102173">#REF!</definedName>
    <definedName name="_53__123Graph_EWAGES_BY_B_U" hidden="1">#REF!</definedName>
    <definedName name="_53__FDSAUDITLINK__" hidden="1">{"fdsup://IBCentral/FAT Viewer?action=UPDATE&amp;creator=factset&amp;DOC_NAME=fat:reuters_qtrly_source_window.fat&amp;display_string=Audit&amp;DYN_ARGS=TRUE&amp;VAR:ID1=45230810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3_102152">#REF!</definedName>
    <definedName name="_53_102161">#REF!</definedName>
    <definedName name="_53_102164">#REF!</definedName>
    <definedName name="_53_10216R3">#REF!</definedName>
    <definedName name="_53_102174">#REF!</definedName>
    <definedName name="_54__123Graph_BCHART_1" hidden="1">#REF!</definedName>
    <definedName name="_54__123Graph_BQRE_S_BY_CO." hidden="1">#REF!</definedName>
    <definedName name="_54__123Graph_LBL_ACHART_4" hidden="1">#REF!</definedName>
    <definedName name="_54__123Graph_XCHART_6" hidden="1">#REF!</definedName>
    <definedName name="_54__FDSAUDITLINK__" hidden="1">{"fdsup://IBCentral/FAT Viewer?action=UPDATE&amp;creator=factset&amp;DOC_NAME=fat:reuters_qtrly_source_window.fat&amp;display_string=Audit&amp;DYN_ARGS=TRUE&amp;VAR:ID1=45230810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4_102153">#REF!</definedName>
    <definedName name="_54_102162">#REF!</definedName>
    <definedName name="_54_102171">#REF!</definedName>
    <definedName name="_54_10217R1">#REF!</definedName>
    <definedName name="_55__123Graph_BCHART_3" hidden="1">#REF!</definedName>
    <definedName name="_55__123Graph_FCONTRACT_BY_B_U" hidden="1">#REF!</definedName>
    <definedName name="_55__FDSAUDITLINK__" hidden="1">{"fdsup://IBCentral/FAT Viewer?action=UPDATE&amp;creator=factset&amp;DOC_NAME=fat:reuters_qtrly_source_window.fat&amp;display_string=Audit&amp;DYN_ARGS=TRUE&amp;VAR:ID1=45230810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5_102154">#REF!</definedName>
    <definedName name="_55_102163">#REF!</definedName>
    <definedName name="_55_102172">#REF!</definedName>
    <definedName name="_55_10217R2">#REF!</definedName>
    <definedName name="_56__123Graph_XCHART_8" hidden="1">#REF!</definedName>
    <definedName name="_56__FDSAUDITLINK__" hidden="1">{"fdsup://IBCentral/FAT Viewer?action=UPDATE&amp;creator=factset&amp;DOC_NAME=fat:reuters_qtrly_source_window.fat&amp;display_string=Audit&amp;DYN_ARGS=TRUE&amp;VAR:ID1=98849810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6_102072">#REF!</definedName>
    <definedName name="_56_10215R1">#REF!</definedName>
    <definedName name="_56_102164">#REF!</definedName>
    <definedName name="_56_102173">#REF!</definedName>
    <definedName name="_56_10217R3">#REF!</definedName>
    <definedName name="_57__123Graph_FQRE_S_BY_CO." hidden="1">#REF!</definedName>
    <definedName name="_57__123Graph_LBL_ACHART_6" hidden="1">#REF!</definedName>
    <definedName name="_57__FDSAUDITLINK__" hidden="1">{"fdsup://IBCentral/FAT Viewer?action=UPDATE&amp;creator=factset&amp;DOC_NAME=fat:reuters_qtrly_source_window.fat&amp;display_string=Audit&amp;DYN_ARGS=TRUE&amp;VAR:ID1=98849810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7_10215R2">#REF!</definedName>
    <definedName name="_57_10216R3">#REF!</definedName>
    <definedName name="_57_102174">#REF!</definedName>
    <definedName name="_57_102181">#REF!</definedName>
    <definedName name="_58__FDSAUDITLINK__" hidden="1">{"fdsup://IBCentral/FAT Viewer?action=UPDATE&amp;creator=factset&amp;DOC_NAME=fat:reuters_qtrly_source_window.fat&amp;display_string=Audit&amp;DYN_ARGS=TRUE&amp;VAR:ID1=98849810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8_10215R3">#REF!</definedName>
    <definedName name="_58_102171">#REF!</definedName>
    <definedName name="_58_10217R1">#REF!</definedName>
    <definedName name="_58_102182">#REF!</definedName>
    <definedName name="_59__123Graph_FSUPPLIES_BY_B_U" hidden="1">#REF!</definedName>
    <definedName name="_59__FDSAUDITLINK__" hidden="1">{"fdsup://IBCentral/FAT Viewer?action=UPDATE&amp;creator=factset&amp;DOC_NAME=fat:reuters_qtrly_source_window.fat&amp;display_string=Audit&amp;DYN_ARGS=TRUE&amp;VAR:ID1=98849810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59_102161">#REF!</definedName>
    <definedName name="_59_102172">#REF!</definedName>
    <definedName name="_59_10217R2">#REF!</definedName>
    <definedName name="_59_102183">#REF!</definedName>
    <definedName name="_6" localSheetId="21">#REF!</definedName>
    <definedName name="_6">#REF!</definedName>
    <definedName name="_6__123Graph_ACHART_1" hidden="1">#REF!</definedName>
    <definedName name="_6__123Graph_ACHART_2" hidden="1">#REF!</definedName>
    <definedName name="_6__123Graph_ACHART_3" hidden="1">#REF!</definedName>
    <definedName name="_6__123Graph_ACHART_6" hidden="1">#REF!</definedName>
    <definedName name="_6__123Graph_ACONTRACT_BY_B_U" hidden="1">#REF!</definedName>
    <definedName name="_6__123Graph_ASENS_COMPARISON" hidden="1">#REF!</definedName>
    <definedName name="_6__123Graph_ATAX_CREDIT" hidden="1">#REF!</definedName>
    <definedName name="_6__123Graph_CQRE_S_BY_TYPE" hidden="1">#REF!</definedName>
    <definedName name="_6__123Graph_LBL_ACHART_1" hidden="1">#REF!</definedName>
    <definedName name="_6__123Graph_LBL_BCHART_1">#REF!</definedName>
    <definedName name="_6__123Graph_LBL_CCHART_1">#REF!</definedName>
    <definedName name="_6__FDSAUDITLINK__" hidden="1">{"fdsup://IBCentral/FAT Viewer?action=UPDATE&amp;creator=factset&amp;DOC_NAME=fat:reuters_qtrly_source_window.fat&amp;display_string=Audit&amp;DYN_ARGS=TRUE&amp;VAR:ID1=98849810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6_0_Dist_Val" hidden="1">#REF!</definedName>
    <definedName name="_6_00021L">#REF!</definedName>
    <definedName name="_6_101001">#REF!</definedName>
    <definedName name="_60__123Graph_BCHART_2" hidden="1">#REF!</definedName>
    <definedName name="_60__123Graph_BCHART_4" hidden="1">#REF!</definedName>
    <definedName name="_60__123Graph_BQRE_S_BY_TYPE" hidden="1">#REF!</definedName>
    <definedName name="_60__123Graph_LBL_ACHART_8" hidden="1">#REF!</definedName>
    <definedName name="_60__FDSAUDITLINK__" hidden="1">{"fdsup://IBCentral/FAT Viewer?action=UPDATE&amp;creator=factset&amp;DOC_NAME=fat:reuters_qtrly_source_window.fat&amp;display_string=Audit&amp;DYN_ARGS=TRUE&amp;VAR:ID1=98849810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0_102162">#REF!</definedName>
    <definedName name="_60_102173">#REF!</definedName>
    <definedName name="_60_10217R3">#REF!</definedName>
    <definedName name="_60_102184">#REF!</definedName>
    <definedName name="_601001">#REF!</definedName>
    <definedName name="_601002">#REF!</definedName>
    <definedName name="_601003">#REF!</definedName>
    <definedName name="_601004">#REF!</definedName>
    <definedName name="_60100R1">#REF!</definedName>
    <definedName name="_60100R2">#REF!</definedName>
    <definedName name="_60100R3">#REF!</definedName>
    <definedName name="_602111">#REF!</definedName>
    <definedName name="_602112">#REF!</definedName>
    <definedName name="_602113">#REF!</definedName>
    <definedName name="_602114">#REF!</definedName>
    <definedName name="_602121">#REF!</definedName>
    <definedName name="_602122">#REF!</definedName>
    <definedName name="_602123">#REF!</definedName>
    <definedName name="_602124">#REF!</definedName>
    <definedName name="_60212R2">#REF!</definedName>
    <definedName name="_60212R3">#REF!</definedName>
    <definedName name="_61__123Graph_FWAGES_BY_B_U" hidden="1">#REF!</definedName>
    <definedName name="_61__FDSAUDITLINK__" hidden="1">{"fdsup://IBCentral/FAT Viewer?action=UPDATE&amp;creator=factset&amp;DOC_NAME=fat:reuters_qtrly_source_window.fat&amp;display_string=Audit&amp;DYN_ARGS=TRUE&amp;VAR:ID1=74271810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1_102163">#REF!</definedName>
    <definedName name="_61_102174">#REF!</definedName>
    <definedName name="_61_102181">#REF!</definedName>
    <definedName name="_61_103101">#REF!</definedName>
    <definedName name="_62__FDSAUDITLINK__" hidden="1">{"fdsup://IBCentral/FAT Viewer?action=UPDATE&amp;creator=factset&amp;DOC_NAME=fat:reuters_qtrly_source_window.fat&amp;display_string=Audit&amp;DYN_ARGS=TRUE&amp;VAR:ID1=74271810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2_102164">#REF!</definedName>
    <definedName name="_62_10217R1">#REF!</definedName>
    <definedName name="_62_102182">#REF!</definedName>
    <definedName name="_62_103102">#REF!</definedName>
    <definedName name="_63__123Graph_LBL_BCHART_2" hidden="1">#REF!</definedName>
    <definedName name="_63__123Graph_XCONTRACT_BY_B_U" hidden="1">#REF!</definedName>
    <definedName name="_63__FDSAUDITLINK__" hidden="1">{"fdsup://IBCentral/FAT Viewer?action=UPDATE&amp;creator=factset&amp;DOC_NAME=fat:reuters_qtrly_source_window.fat&amp;display_string=Audit&amp;DYN_ARGS=TRUE&amp;VAR:ID1=74271810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3_102171">#REF!</definedName>
    <definedName name="_63_10217R2">#REF!</definedName>
    <definedName name="_63_102183">#REF!</definedName>
    <definedName name="_63_103103">#REF!</definedName>
    <definedName name="_64__FDSAUDITLINK__" hidden="1">{"fdsup://IBCentral/FAT Viewer?action=UPDATE&amp;creator=factset&amp;DOC_NAME=fat:reuters_qtrly_source_window.fat&amp;display_string=Audit&amp;DYN_ARGS=TRUE&amp;VAR:ID1=74271810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4_102073">#REF!</definedName>
    <definedName name="_64_102172">#REF!</definedName>
    <definedName name="_64_10217R3">#REF!</definedName>
    <definedName name="_64_102184">#REF!</definedName>
    <definedName name="_64_103104">#REF!</definedName>
    <definedName name="_6460">#REF!</definedName>
    <definedName name="_65__123Graph_BCHART_5" hidden="1">#REF!</definedName>
    <definedName name="_65__123Graph_XQRE_S_BY_CO." hidden="1">#REF!</definedName>
    <definedName name="_65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5_102173">#REF!</definedName>
    <definedName name="_65_102181">#REF!</definedName>
    <definedName name="_65_103101">#REF!</definedName>
    <definedName name="_65_10310R1">#REF!</definedName>
    <definedName name="_66" localSheetId="21">#REF!</definedName>
    <definedName name="_66">#REF!</definedName>
    <definedName name="_66__123Graph_BCHART_3" hidden="1">#REF!</definedName>
    <definedName name="_66__123Graph_BSENS_COMPARISON" hidden="1">#REF!</definedName>
    <definedName name="_66__123Graph_LBL_BCHART_4" hidden="1">#REF!</definedName>
    <definedName name="_66__FDSAUDITLINK__" hidden="1">{"fdsup://IBCentral/FAT Viewer?action=UPDATE&amp;creator=factset&amp;DOC_NAME=fat:reuters_qtrly_source_window.fat&amp;display_string=Audit&amp;DYN_ARGS=TRUE&amp;VAR:ID1=19121610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6_102174">#REF!</definedName>
    <definedName name="_66_102182">#REF!</definedName>
    <definedName name="_66_103102">#REF!</definedName>
    <definedName name="_66_10310R2">#REF!</definedName>
    <definedName name="_667" localSheetId="21">#REF!</definedName>
    <definedName name="_667">#REF!</definedName>
    <definedName name="_67__123Graph_XQRE_S_BY_TYPE" hidden="1">#REF!</definedName>
    <definedName name="_67__FDSAUDITLINK__" hidden="1">{"fdsup://IBCentral/FAT Viewer?action=UPDATE&amp;creator=factset&amp;DOC_NAME=fat:reuters_qtrly_source_window.fat&amp;display_string=Audit&amp;DYN_ARGS=TRUE&amp;VAR:ID1=19121610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7_10217R1">#REF!</definedName>
    <definedName name="_67_102183">#REF!</definedName>
    <definedName name="_67_103103">#REF!</definedName>
    <definedName name="_67_19190">#REF!</definedName>
    <definedName name="_6795">#REF!</definedName>
    <definedName name="_68__FDSAUDITLINK__" hidden="1">{"fdsup://IBCentral/FAT Viewer?action=UPDATE&amp;creator=factset&amp;DOC_NAME=fat:reuters_qtrly_source_window.fat&amp;display_string=Audit&amp;DYN_ARGS=TRUE&amp;VAR:ID1=19121610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8_10217R2">#REF!</definedName>
    <definedName name="_68_102184">#REF!</definedName>
    <definedName name="_68_103104">#REF!</definedName>
    <definedName name="_68_19190D">#REF!</definedName>
    <definedName name="_6830">#REF!</definedName>
    <definedName name="_69__123Graph_LBL_BCHART_6" hidden="1">#REF!</definedName>
    <definedName name="_69__123Graph_XSUPPLIES_BY_B_U" hidden="1">#REF!</definedName>
    <definedName name="_69__FDSAUDITLINK__" hidden="1">{"fdsup://IBCentral/FAT Viewer?action=UPDATE&amp;creator=factset&amp;DOC_NAME=fat:reuters_qtrly_source_window.fat&amp;display_string=Audit&amp;DYN_ARGS=TRUE&amp;VAR:ID1=19121610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69_10217R3">#REF!</definedName>
    <definedName name="_69_103101">#REF!</definedName>
    <definedName name="_69_10310R1">#REF!</definedName>
    <definedName name="_69_19190G">#REF!</definedName>
    <definedName name="_6MOS">#REF!</definedName>
    <definedName name="_6MOS_1">#REF!</definedName>
    <definedName name="_6MOS_2">#REF!</definedName>
    <definedName name="_6MOS_3">#REF!</definedName>
    <definedName name="_7" localSheetId="21">#REF!</definedName>
    <definedName name="_7">#REF!</definedName>
    <definedName name="_7__123Graph_ACHART_7" hidden="1">#REF!</definedName>
    <definedName name="_7__123Graph_ACONTRACT_BY_B_U" hidden="1">#REF!</definedName>
    <definedName name="_7__123Graph_ASENS_COMPARISON" hidden="1">#REF!</definedName>
    <definedName name="_7__123Graph_ASUPPLIES_BY_B_U" hidden="1">#REF!</definedName>
    <definedName name="_7__123Graph_AWAGES_BY_B_U" hidden="1">#REF!</definedName>
    <definedName name="_7__123Graph_BCHART_1">#REF!</definedName>
    <definedName name="_7__123Graph_BCHART_3" hidden="1">#REF!</definedName>
    <definedName name="_7__123Graph_LBL_BCHART_1">#REF!</definedName>
    <definedName name="_7__123Graph_LBL_CCHART_1">#REF!</definedName>
    <definedName name="_7__123Graph_XCHART_1">#REF!</definedName>
    <definedName name="_7__FDSAUDITLINK__" hidden="1">{"fdsup://IBCentral/FAT Viewer?action=UPDATE&amp;creator=factset&amp;DOC_NAME=fat:reuters_qtrly_source_window.fat&amp;display_string=Audit&amp;DYN_ARGS=TRUE&amp;VAR:ID1=74271810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_101002">#REF!</definedName>
    <definedName name="_70__123Graph_BCHART_6" hidden="1">#REF!</definedName>
    <definedName name="_70__FDSAUDITLINK__" hidden="1">{"fdsup://IBCentral/FAT Viewer?action=UPDATE&amp;creator=factset&amp;DOC_NAME=fat:reuters_qtrly_source_window.fat&amp;display_string=Audit&amp;DYN_ARGS=TRUE&amp;VAR:ID1=19121610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0_103102">#REF!</definedName>
    <definedName name="_70_10310R2">#REF!</definedName>
    <definedName name="_70_19190L">#REF!</definedName>
    <definedName name="_71__123Graph_XTAX_CREDIT" hidden="1">#REF!</definedName>
    <definedName name="_71__FDSAUDITLINK__" hidden="1">{"fdsup://IBCentral/FAT Viewer?action=UPDATE&amp;creator=factset&amp;DOC_NAME=fat:reuters_qtrly_source_window.fat&amp;display_string=Audit&amp;DYN_ARGS=TRUE&amp;VAR:ID1=00176510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1_102182">#REF!</definedName>
    <definedName name="_71_103103">#REF!</definedName>
    <definedName name="_71_19190">#REF!</definedName>
    <definedName name="_71_19190T">#REF!</definedName>
    <definedName name="_72__123Graph_BCHART_4" hidden="1">#REF!</definedName>
    <definedName name="_72__123Graph_BSUPPLIES_BY_B_U" hidden="1">#REF!</definedName>
    <definedName name="_72__123Graph_LBL_BCHART_8" hidden="1">#REF!</definedName>
    <definedName name="_72__FDSAUDITLINK__" hidden="1">{"fdsup://IBCentral/FAT Viewer?action=UPDATE&amp;creator=factset&amp;DOC_NAME=fat:reuters_qtrly_source_window.fat&amp;display_string=Audit&amp;DYN_ARGS=TRUE&amp;VAR:ID1=00176510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2_102074">#REF!</definedName>
    <definedName name="_72_102183">#REF!</definedName>
    <definedName name="_72_103104">#REF!</definedName>
    <definedName name="_72_19190D">#REF!</definedName>
    <definedName name="_72_2003_AFFILIATE_BILLINGS_SUMMARY_QRY">#REF!</definedName>
    <definedName name="_73__FDSAUDITLINK__" hidden="1">{"fdsup://IBCentral/FAT Viewer?action=UPDATE&amp;creator=factset&amp;DOC_NAME=fat:reuters_qtrly_source_window.fat&amp;display_string=Audit&amp;DYN_ARGS=TRUE&amp;VAR:ID1=00176510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3_102184">#REF!</definedName>
    <definedName name="_73_10310R1">#REF!</definedName>
    <definedName name="_73_19190G">#REF!</definedName>
    <definedName name="_73_201001">#REF!</definedName>
    <definedName name="_7334">#REF!</definedName>
    <definedName name="_74__FDSAUDITLINK__" hidden="1">{"fdsup://IBCentral/FAT Viewer?action=UPDATE&amp;creator=factset&amp;DOC_NAME=fat:reuters_qtrly_source_window.fat&amp;display_string=Audit&amp;DYN_ARGS=TRUE&amp;VAR:ID1=00176510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4_103101">#REF!</definedName>
    <definedName name="_74_10310R2">#REF!</definedName>
    <definedName name="_74_19190L">#REF!</definedName>
    <definedName name="_74_201002">#REF!</definedName>
    <definedName name="_75__123Graph_BCHART_7" hidden="1">#REF!</definedName>
    <definedName name="_75__123Graph_XCHART_2" hidden="1">#REF!</definedName>
    <definedName name="_75__FDSAUDITLINK__" hidden="1">{"fdsup://IBCentral/FAT Viewer?action=UPDATE&amp;creator=factset&amp;DOC_NAME=fat:reuters_qtrly_source_window.fat&amp;display_string=Audit&amp;DYN_ARGS=TRUE&amp;VAR:ID1=00176510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5_103102">#REF!</definedName>
    <definedName name="_75_19190">#REF!</definedName>
    <definedName name="_75_19190T">#REF!</definedName>
    <definedName name="_75_201003">#REF!</definedName>
    <definedName name="_7553">#REF!</definedName>
    <definedName name="_76__FDSAUDITLINK__" hidden="1">{"fdsup://IBCentral/FAT Viewer?action=UPDATE&amp;creator=factset&amp;DOC_NAME=fat:reuters_qtrly_source_window.fat&amp;display_string=Audit&amp;DYN_ARGS=TRUE&amp;VAR:ID1=65122910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6_103103">#REF!</definedName>
    <definedName name="_76_19190D">#REF!</definedName>
    <definedName name="_76_2003_AFFILIATE_BILLINGS_SUMMARY_QRY">#REF!</definedName>
    <definedName name="_76_201001">#REF!</definedName>
    <definedName name="_76_201004">#REF!</definedName>
    <definedName name="_77" localSheetId="21">#REF!</definedName>
    <definedName name="_77">#REF!</definedName>
    <definedName name="_77__FDSAUDITLINK__" hidden="1">{"fdsup://IBCentral/FAT Viewer?action=UPDATE&amp;creator=factset&amp;DOC_NAME=fat:reuters_qtrly_source_window.fat&amp;display_string=Audit&amp;DYN_ARGS=TRUE&amp;VAR:ID1=65122910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7_103104">#REF!</definedName>
    <definedName name="_77_19190G">#REF!</definedName>
    <definedName name="_77_201001">#REF!</definedName>
    <definedName name="_77_201002">#REF!</definedName>
    <definedName name="_77_20100R1">#REF!</definedName>
    <definedName name="_7700_COUNTY_ROAD_555__1_FILTER_BARTOW_FL_33830">#REF!</definedName>
    <definedName name="_777" localSheetId="21">#REF!</definedName>
    <definedName name="_777">#REF!</definedName>
    <definedName name="_7785">#REF!</definedName>
    <definedName name="_78__123Graph_BCHART_5" hidden="1">#REF!</definedName>
    <definedName name="_78__123Graph_BTAX_CREDIT" hidden="1">#REF!</definedName>
    <definedName name="_78__123Graph_XCHART_4" hidden="1">#REF!</definedName>
    <definedName name="_78__FDSAUDITLINK__" hidden="1">{"fdsup://IBCentral/FAT Viewer?action=UPDATE&amp;creator=factset&amp;DOC_NAME=fat:reuters_qtrly_source_window.fat&amp;display_string=Audit&amp;DYN_ARGS=TRUE&amp;VAR:ID1=65122910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8_10310R1">#REF!</definedName>
    <definedName name="_78_19190L">#REF!</definedName>
    <definedName name="_78_201002">#REF!</definedName>
    <definedName name="_78_201003">#REF!</definedName>
    <definedName name="_78_202101">#REF!</definedName>
    <definedName name="_7820">#REF!</definedName>
    <definedName name="_7845">#REF!</definedName>
    <definedName name="_7858">#REF!</definedName>
    <definedName name="_79__FDSAUDITLINK__" hidden="1">{"fdsup://IBCentral/FAT Viewer?action=UPDATE&amp;creator=factset&amp;DOC_NAME=fat:reuters_qtrly_source_window.fat&amp;display_string=Audit&amp;DYN_ARGS=TRUE&amp;VAR:ID1=65122910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79_10310R2">#REF!</definedName>
    <definedName name="_79_19190T">#REF!</definedName>
    <definedName name="_79_201003">#REF!</definedName>
    <definedName name="_79_201004">#REF!</definedName>
    <definedName name="_79_202102">#REF!</definedName>
    <definedName name="_7910">#REF!</definedName>
    <definedName name="_7935">#REF!</definedName>
    <definedName name="_7936">#REF!</definedName>
    <definedName name="_7961">#REF!</definedName>
    <definedName name="_7b9c__beginning_cost">#REF!</definedName>
    <definedName name="_7b9c__contributions">#REF!</definedName>
    <definedName name="_7b9c__current_div_receivable">#REF!</definedName>
    <definedName name="_7b9c__dividend">#REF!</definedName>
    <definedName name="_7b9c__id_cost_sec">#REF!</definedName>
    <definedName name="_7b9c__id_cost_st">#REF!</definedName>
    <definedName name="_7b9c__intererst_on_non_taxable">#REF!</definedName>
    <definedName name="_7b9c__interest_on_govt">#REF!</definedName>
    <definedName name="_7b9c__interest_other">#REF!</definedName>
    <definedName name="_7b9c__long_term_gain_loss_govt">#REF!</definedName>
    <definedName name="_7b9c__long_term_gain_loss_nontaxable">#REF!</definedName>
    <definedName name="_7b9c__long_term_gain_loss_other">#REF!</definedName>
    <definedName name="_7b9c__management_fee">#REF!</definedName>
    <definedName name="_7b9c__net_asset_excludingmkt">#REF!</definedName>
    <definedName name="_7b9c__net_div_receivable">#REF!</definedName>
    <definedName name="_7b9c__other_income">#REF!</definedName>
    <definedName name="_7b9c__short_term_gain_loss_govt">#REF!</definedName>
    <definedName name="_7b9c__short_term_gain_loss_nontaxable">#REF!</definedName>
    <definedName name="_7b9c__short_term_gain_loss_other">#REF!</definedName>
    <definedName name="_7b9c__taxes_paid">#REF!</definedName>
    <definedName name="_7b9c__total_expenses">#REF!</definedName>
    <definedName name="_7b9c__total_long_term_gain_loss">#REF!</definedName>
    <definedName name="_7b9c__total_nav">#REF!</definedName>
    <definedName name="_7b9c__total_short_term_gain_loss">#REF!</definedName>
    <definedName name="_7b9c__unrealized_gn_ls">#REF!</definedName>
    <definedName name="_7BAK__beginning_cost">#REF!</definedName>
    <definedName name="_7BAK__contributions">#REF!</definedName>
    <definedName name="_7BAK__current_div_receivable">#REF!</definedName>
    <definedName name="_7BAK__dividend">#REF!</definedName>
    <definedName name="_7BAK__gain_loss_govt">#REF!</definedName>
    <definedName name="_7BAK__gain_loss_muni">#REF!</definedName>
    <definedName name="_7BAK__gain_loss_other">#REF!</definedName>
    <definedName name="_7BAK__id_cost_sec">#REF!</definedName>
    <definedName name="_7BAK__id_cost_st">#REF!</definedName>
    <definedName name="_7BAK__intererst_on_non_taxable">#REF!</definedName>
    <definedName name="_7BAK__interest_on_govt">#REF!</definedName>
    <definedName name="_7BAK__interest_other">#REF!</definedName>
    <definedName name="_7BAK__long_term_gain_loss_govt">#REF!</definedName>
    <definedName name="_7BAK__long_term_gain_loss_nontaxable">#REF!</definedName>
    <definedName name="_7BAK__long_term_gain_loss_other">#REF!</definedName>
    <definedName name="_7BAK__management_fee">#REF!</definedName>
    <definedName name="_7BAK__net_asset_excludingmkt">#REF!</definedName>
    <definedName name="_7BAK__net_div_receivable">#REF!</definedName>
    <definedName name="_7BAK__other_income">#REF!</definedName>
    <definedName name="_7BAK__short_term_gain_loss_govt">#REF!</definedName>
    <definedName name="_7BAK__short_term_gain_loss_nontaxable">#REF!</definedName>
    <definedName name="_7BAK__short_term_gain_loss_other">#REF!</definedName>
    <definedName name="_7BAK__taxes_disbursement">#REF!</definedName>
    <definedName name="_7BAK__taxes_paid">#REF!</definedName>
    <definedName name="_7BAK__total_expenses">#REF!</definedName>
    <definedName name="_7BAK__total_gain_loss_lt">#REF!</definedName>
    <definedName name="_7BAK__total_income">#REF!</definedName>
    <definedName name="_7BAK__total_long_term_gain_loss">#REF!</definedName>
    <definedName name="_7BAK__total_nav">#REF!</definedName>
    <definedName name="_7BAK__total_short_term_gain_loss">#REF!</definedName>
    <definedName name="_7BAK__total_st_gain_loss">#REF!</definedName>
    <definedName name="_7BAK__unrealized_gn_ls">#REF!</definedName>
    <definedName name="_7bbc__beginning_cost">#REF!</definedName>
    <definedName name="_7bbc__contributions">#REF!</definedName>
    <definedName name="_7bbc__current_div_receivable">#REF!</definedName>
    <definedName name="_7bbc__dividend">#REF!</definedName>
    <definedName name="_7bbc__id_cost_sec">#REF!</definedName>
    <definedName name="_7bbc__id_cost_st">#REF!</definedName>
    <definedName name="_7bbc__intererst_on_non_taxable">#REF!</definedName>
    <definedName name="_7bbc__interest_on_govt">#REF!</definedName>
    <definedName name="_7bbc__interest_other">#REF!</definedName>
    <definedName name="_7bbc__long_term_gain_loss_govt">#REF!</definedName>
    <definedName name="_7bbc__long_term_gain_loss_nontaxable">#REF!</definedName>
    <definedName name="_7bbc__long_term_gain_loss_other">#REF!</definedName>
    <definedName name="_7bbc__management_fee">#REF!</definedName>
    <definedName name="_7bbc__net_asset_excludingmkt">#REF!</definedName>
    <definedName name="_7bbc__net_div_receivable">#REF!</definedName>
    <definedName name="_7bbc__other_income">#REF!</definedName>
    <definedName name="_7bbc__short_term_gain_loss_govt">#REF!</definedName>
    <definedName name="_7bbc__short_term_gain_loss_nontaxable">#REF!</definedName>
    <definedName name="_7bbc__short_term_gain_loss_other">#REF!</definedName>
    <definedName name="_7bbc__taxes_paid">#REF!</definedName>
    <definedName name="_7bbc__total_expenses">#REF!</definedName>
    <definedName name="_7bbc__total_long_term_gain_loss">#REF!</definedName>
    <definedName name="_7bbc__total_nav">#REF!</definedName>
    <definedName name="_7bbc__total_short_term_gain_loss">#REF!</definedName>
    <definedName name="_7bbc__unrealized_gn_ls">#REF!</definedName>
    <definedName name="_7bbk__beginning_cost">#REF!</definedName>
    <definedName name="_7bbk__contributions">#REF!</definedName>
    <definedName name="_7bbk__current_div_receivable">#REF!</definedName>
    <definedName name="_7bbk__dividend">#REF!</definedName>
    <definedName name="_7bbk__id_cost_sec">#REF!</definedName>
    <definedName name="_7bbk__id_cost_st">#REF!</definedName>
    <definedName name="_7bbk__intererst_on_non_taxable">#REF!</definedName>
    <definedName name="_7bbk__interest_on_govt">#REF!</definedName>
    <definedName name="_7bbk__interest_other">#REF!</definedName>
    <definedName name="_7bbk__long_term_gain_loss_govt">#REF!</definedName>
    <definedName name="_7bbk__long_term_gain_loss_nontaxable">#REF!</definedName>
    <definedName name="_7bbk__long_term_gain_loss_other">#REF!</definedName>
    <definedName name="_7bbk__management_fee">#REF!</definedName>
    <definedName name="_7bbk__net_asset_excludingmkt">#REF!</definedName>
    <definedName name="_7bbk__net_div_receivable">#REF!</definedName>
    <definedName name="_7bbk__other_income">#REF!</definedName>
    <definedName name="_7bbk__short_term_gain_loss_govt">#REF!</definedName>
    <definedName name="_7bbk__short_term_gain_loss_nontaxable">#REF!</definedName>
    <definedName name="_7bbk__short_term_gain_loss_other">#REF!</definedName>
    <definedName name="_7bbk__taxes_paid">#REF!</definedName>
    <definedName name="_7bbk__total_expenses">#REF!</definedName>
    <definedName name="_7bbk__total_long_term_gain_loss">#REF!</definedName>
    <definedName name="_7bbk__total_nav">#REF!</definedName>
    <definedName name="_7bbk__total_short_term_gain_loss">#REF!</definedName>
    <definedName name="_7bbk__unrealized_gn_ls">#REF!</definedName>
    <definedName name="_7bw1__beginning_cost">#REF!</definedName>
    <definedName name="_7bw1__contributions">#REF!</definedName>
    <definedName name="_7bw1__current_div_receivable">#REF!</definedName>
    <definedName name="_7bw1__dividend">#REF!</definedName>
    <definedName name="_7bw1__id_cost_sec">#REF!</definedName>
    <definedName name="_7bw1__id_cost_st">#REF!</definedName>
    <definedName name="_7bw1__intererst_on_non_taxable">#REF!</definedName>
    <definedName name="_7bw1__interest_on_govt">#REF!</definedName>
    <definedName name="_7bw1__interest_other">#REF!</definedName>
    <definedName name="_7bw1__long_term_gain_loss_govt">#REF!</definedName>
    <definedName name="_7bw1__long_term_gain_loss_nontaxable">#REF!</definedName>
    <definedName name="_7bw1__long_term_gain_loss_other">#REF!</definedName>
    <definedName name="_7bw1__management_fee">#REF!</definedName>
    <definedName name="_7bw1__net_asset_excludingmkt">#REF!</definedName>
    <definedName name="_7bw1__net_div_receivable">#REF!</definedName>
    <definedName name="_7bw1__other_income">#REF!</definedName>
    <definedName name="_7bw1__short_term_gain_loss_govt">#REF!</definedName>
    <definedName name="_7bw1__short_term_gain_loss_nontaxable">#REF!</definedName>
    <definedName name="_7bw1__short_term_gain_loss_other">#REF!</definedName>
    <definedName name="_7bw1__taxes_paid">#REF!</definedName>
    <definedName name="_7bw1__total_expenses">#REF!</definedName>
    <definedName name="_7bw1__total_long_term_gain_loss">#REF!</definedName>
    <definedName name="_7bw1__total_nav">#REF!</definedName>
    <definedName name="_7bw1__total_short_term_gain_loss">#REF!</definedName>
    <definedName name="_7bw1__unrealized_gn_ls">#REF!</definedName>
    <definedName name="_7bw7__beginning_cost">#REF!</definedName>
    <definedName name="_7bw7__contributions">#REF!</definedName>
    <definedName name="_7bw7__current_div_receivable">#REF!</definedName>
    <definedName name="_7bw7__dividend">#REF!</definedName>
    <definedName name="_7bw7__id_cost_sec">#REF!</definedName>
    <definedName name="_7bw7__id_cost_st">#REF!</definedName>
    <definedName name="_7bw7__intererst_on_non_taxable">#REF!</definedName>
    <definedName name="_7bw7__interest_on_govt">#REF!</definedName>
    <definedName name="_7bw7__interest_other">#REF!</definedName>
    <definedName name="_7bw7__long_term_gain_loss_govt">#REF!</definedName>
    <definedName name="_7bw7__long_term_gain_loss_nontaxable">#REF!</definedName>
    <definedName name="_7bw7__long_term_gain_loss_other">#REF!</definedName>
    <definedName name="_7bw7__management_fee">#REF!</definedName>
    <definedName name="_7bw7__net_asset_excludingmkt">#REF!</definedName>
    <definedName name="_7bw7__net_div_receivable">#REF!</definedName>
    <definedName name="_7bw7__other_income">#REF!</definedName>
    <definedName name="_7bw7__short_term_gain_loss_govt">#REF!</definedName>
    <definedName name="_7bw7__short_term_gain_loss_nontaxable">#REF!</definedName>
    <definedName name="_7bw7__short_term_gain_loss_other">#REF!</definedName>
    <definedName name="_7bw7__taxes_paid">#REF!</definedName>
    <definedName name="_7bw7__total_expenses">#REF!</definedName>
    <definedName name="_7bw7__total_long_term_gain_loss">#REF!</definedName>
    <definedName name="_7bw7__total_nav">#REF!</definedName>
    <definedName name="_7bw7__total_short_term_gain_loss">#REF!</definedName>
    <definedName name="_7bw7__unrealized_gn_ls">#REF!</definedName>
    <definedName name="_7bw8__beginning_cost">#REF!</definedName>
    <definedName name="_7bw8__contributions">#REF!</definedName>
    <definedName name="_7bw8__current_div_receivable">#REF!</definedName>
    <definedName name="_7bw8__dividend">#REF!</definedName>
    <definedName name="_7bw8__id_cost_sec">#REF!</definedName>
    <definedName name="_7bw8__id_cost_st">#REF!</definedName>
    <definedName name="_7bw8__intererst_on_muni">#REF!</definedName>
    <definedName name="_7bw8__intererst_on_non_taxable">#REF!</definedName>
    <definedName name="_7bw8__interest_on_govt">#REF!</definedName>
    <definedName name="_7bw8__interest_other">#REF!</definedName>
    <definedName name="_7bw8__long_term_gain_loss_govt">#REF!</definedName>
    <definedName name="_7bw8__long_term_gain_loss_nontaxable">#REF!</definedName>
    <definedName name="_7bw8__long_term_gain_loss_other">#REF!</definedName>
    <definedName name="_7bw8__management_fee">#REF!</definedName>
    <definedName name="_7bw8__net_asset_excludingmkt">#REF!</definedName>
    <definedName name="_7bw8__net_div_receivable">#REF!</definedName>
    <definedName name="_7bw8__other_income">#REF!</definedName>
    <definedName name="_7bw8__short_term_gain_loss_govt">#REF!</definedName>
    <definedName name="_7bw8__short_term_gain_loss_nontaxable">#REF!</definedName>
    <definedName name="_7bw8__short_term_gain_loss_other">#REF!</definedName>
    <definedName name="_7bw8__taxes_paid">#REF!</definedName>
    <definedName name="_7bw8__total_expenses">#REF!</definedName>
    <definedName name="_7bw8__total_long_term_gain_loss">#REF!</definedName>
    <definedName name="_7bw8__total_nav">#REF!</definedName>
    <definedName name="_7bw8__total_short_term_gain_loss">#REF!</definedName>
    <definedName name="_7bw8__unrealized_gn_ls">#REF!</definedName>
    <definedName name="_8__123Graph_ACHART_4" localSheetId="21" hidden="1">#REF!</definedName>
    <definedName name="_8__123Graph_ACHART_4" hidden="1">#REF!</definedName>
    <definedName name="_8__123Graph_ACHART_8" hidden="1">#REF!</definedName>
    <definedName name="_8__123Graph_AQRE_S_BY_CO." hidden="1">#REF!</definedName>
    <definedName name="_8__123Graph_ATAX_CREDIT" hidden="1">#REF!</definedName>
    <definedName name="_8__123Graph_BCONTRACT_BY_B_U" hidden="1">#REF!</definedName>
    <definedName name="_8__123Graph_CCHART_1">#REF!</definedName>
    <definedName name="_8__123Graph_LBL_CCHART_1">#REF!</definedName>
    <definedName name="_8__123Graph_XCHART_1">#REF!</definedName>
    <definedName name="_8__FDSAUDITLINK__" hidden="1">{"fdsup://IBCentral/FAT Viewer?action=UPDATE&amp;creator=factset&amp;DOC_NAME=fat:reuters_qtrly_source_window.fat&amp;display_string=Audit&amp;DYN_ARGS=TRUE&amp;VAR:ID1=74271810&amp;VAR:RCODE=LTTD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8_00021D">#REF!</definedName>
    <definedName name="_8_00021T">#REF!</definedName>
    <definedName name="_8_101003">#REF!</definedName>
    <definedName name="_80__123Graph_BCHART_8" hidden="1">#REF!</definedName>
    <definedName name="_80__FDSAUDITLINK__" hidden="1">{"fdsup://IBCentral/FAT Viewer?action=UPDATE&amp;creator=factset&amp;DOC_NAME=fat:reuters_qtrly_source_window.fat&amp;display_string=Audit&amp;DYN_ARGS=TRUE&amp;VAR:ID1=65122910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0_102121">#REF!</definedName>
    <definedName name="_80_201001">#REF!</definedName>
    <definedName name="_80_201004">#REF!</definedName>
    <definedName name="_80_20100R1">#REF!</definedName>
    <definedName name="_80_202103">#REF!</definedName>
    <definedName name="_81__123Graph_XCHART_6" hidden="1">#REF!</definedName>
    <definedName name="_81__FDSAUDITLINK__" hidden="1">{"fdsup://IBCentral/FAT Viewer?action=UPDATE&amp;creator=factset&amp;DOC_NAME=fat:reuters_qtrly_source_window.fat&amp;display_string=Audit&amp;DYN_ARGS=TRUE&amp;VAR:ID1=85461610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1_19190">#REF!</definedName>
    <definedName name="_81_201002">#REF!</definedName>
    <definedName name="_81_20100R1">#REF!</definedName>
    <definedName name="_81_202101">#REF!</definedName>
    <definedName name="_81_202104">#REF!</definedName>
    <definedName name="_82__FDSAUDITLINK__" hidden="1">{"fdsup://IBCentral/FAT Viewer?action=UPDATE&amp;creator=factset&amp;DOC_NAME=fat:reuters_qtrly_source_window.fat&amp;display_string=Audit&amp;DYN_ARGS=TRUE&amp;VAR:ID1=85461610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2_201003">#REF!</definedName>
    <definedName name="_82_202101">#REF!</definedName>
    <definedName name="_82_202102">#REF!</definedName>
    <definedName name="_82_202111">#REF!</definedName>
    <definedName name="_83__FDSAUDITLINK__" hidden="1">{"fdsup://IBCentral/FAT Viewer?action=UPDATE&amp;creator=factset&amp;DOC_NAME=fat:reuters_qtrly_source_window.fat&amp;display_string=Audit&amp;DYN_ARGS=TRUE&amp;VAR:ID1=85461610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3_201004">#REF!</definedName>
    <definedName name="_83_202102">#REF!</definedName>
    <definedName name="_83_202103">#REF!</definedName>
    <definedName name="_83_202112">#REF!</definedName>
    <definedName name="_84__123Graph_BCHART_6" hidden="1">#REF!</definedName>
    <definedName name="_84__123Graph_BWAGES_BY_B_U" hidden="1">#REF!</definedName>
    <definedName name="_84__123Graph_XCHART_8" hidden="1">#REF!</definedName>
    <definedName name="_84__FDSAUDITLINK__" hidden="1">{"fdsup://IBCentral/FAT Viewer?action=UPDATE&amp;creator=factset&amp;DOC_NAME=fat:reuters_qtrly_source_window.fat&amp;display_string=Audit&amp;DYN_ARGS=TRUE&amp;VAR:ID1=85461610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4_20100R1">#REF!</definedName>
    <definedName name="_84_202103">#REF!</definedName>
    <definedName name="_84_202104">#REF!</definedName>
    <definedName name="_84_202113">#REF!</definedName>
    <definedName name="_85__123Graph_LBL_ACHART_2" hidden="1">#REF!</definedName>
    <definedName name="_85__FDSAUDITLINK__" hidden="1">{"fdsup://IBCentral/FAT Viewer?action=UPDATE&amp;creator=factset&amp;DOC_NAME=fat:reuters_qtrly_source_window.fat&amp;display_string=Audit&amp;DYN_ARGS=TRUE&amp;VAR:ID1=85461610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5_202101">#REF!</definedName>
    <definedName name="_85_202104">#REF!</definedName>
    <definedName name="_85_202111">#REF!</definedName>
    <definedName name="_85_202114">#REF!</definedName>
    <definedName name="_86__FDSAUDITLINK__" hidden="1">{"fdsup://IBCentral/FAT Viewer?action=UPDATE&amp;creator=factset&amp;DOC_NAME=fat:reuters_qtrly_source_window.fat&amp;display_string=Audit&amp;DYN_ARGS=TRUE&amp;VAR:ID1=34537086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6_202102">#REF!</definedName>
    <definedName name="_86_202111">#REF!</definedName>
    <definedName name="_86_202112">#REF!</definedName>
    <definedName name="_86_202131">#REF!</definedName>
    <definedName name="_87__FDSAUDITLINK__" hidden="1">{"fdsup://IBCentral/FAT Viewer?action=UPDATE&amp;creator=factset&amp;DOC_NAME=fat:reuters_qtrly_source_window.fat&amp;display_string=Audit&amp;DYN_ARGS=TRUE&amp;VAR:ID1=34537086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7_202103">#REF!</definedName>
    <definedName name="_87_202112">#REF!</definedName>
    <definedName name="_87_202113">#REF!</definedName>
    <definedName name="_87_202132">#REF!</definedName>
    <definedName name="_88__FDSAUDITLINK__" hidden="1">{"fdsup://IBCentral/FAT Viewer?action=UPDATE&amp;creator=factset&amp;DOC_NAME=fat:reuters_qtrly_source_window.fat&amp;display_string=Audit&amp;DYN_ARGS=TRUE&amp;VAR:ID1=34537086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8_102122">#REF!</definedName>
    <definedName name="_88_202104">#REF!</definedName>
    <definedName name="_88_202113">#REF!</definedName>
    <definedName name="_88_202114">#REF!</definedName>
    <definedName name="_88_202133">#REF!</definedName>
    <definedName name="_8848">#REF!</definedName>
    <definedName name="_8866">#REF!</definedName>
    <definedName name="_8891">#REF!</definedName>
    <definedName name="_89__FDSAUDITLINK__" hidden="1">{"fdsup://IBCentral/FAT Viewer?action=UPDATE&amp;creator=factset&amp;DOC_NAME=fat:reuters_qtrly_source_window.fat&amp;display_string=Audit&amp;DYN_ARGS=TRUE&amp;VAR:ID1=34537086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89_19190T">#REF!</definedName>
    <definedName name="_89_202111">#REF!</definedName>
    <definedName name="_89_202114">#REF!</definedName>
    <definedName name="_89_20211R2">#REF!</definedName>
    <definedName name="_89_202134">#REF!</definedName>
    <definedName name="_9" localSheetId="21">#REF!</definedName>
    <definedName name="_9">#REF!</definedName>
    <definedName name="_9__123Graph_ACHART_3" hidden="1">#REF!</definedName>
    <definedName name="_9__123Graph_AQRE_S_BY_TYPE" hidden="1">#REF!</definedName>
    <definedName name="_9__123Graph_ASUPPLIES_BY_B_U" hidden="1">#REF!</definedName>
    <definedName name="_9__123Graph_AWAGES_BY_B_U" hidden="1">#REF!</definedName>
    <definedName name="_9__123Graph_BCHART_1" hidden="1">#REF!</definedName>
    <definedName name="_9__123Graph_BQRE_S_BY_CO." hidden="1">#REF!</definedName>
    <definedName name="_9__123Graph_XCHART_1">#REF!</definedName>
    <definedName name="_9__FDSAUDITLINK__" hidden="1">{"fdsup://IBCentral/FAT Viewer?action=UPDATE&amp;creator=factset&amp;DOC_NAME=fat:reuters_qtrly_source_window.fat&amp;display_string=Audit&amp;DYN_ARGS=TRUE&amp;VAR:ID1=74271810&amp;VAR:RCODE=DSTT&amp;VAR:SDATE=20081299&amp;VAR:FREQ=Quarterly&amp;VAR:RELITEM=RF&amp;VAR:CURRENCY=&amp;VAR:CURRSOURCE=EX","SHARE&amp;VAR:NATFREQ=QUARTERLY&amp;VAR:RFIELD=FINALIZED&amp;VAR:DB_TYPE=&amp;VAR:UNITS=M&amp;window=popup&amp;width=450&amp;height=300&amp;START_MAXIMIZED=FALSE"}</definedName>
    <definedName name="_9_101004">#REF!</definedName>
    <definedName name="_90__123Graph_BCHART_7" hidden="1">#REF!</definedName>
    <definedName name="_90__123Graph_CCONTRACT_BY_B_U" hidden="1">#REF!</definedName>
    <definedName name="_90__123Graph_LBL_ACHART_4" hidden="1">#REF!</definedName>
    <definedName name="_90__FDSAUDITLINK__" hidden="1">{"fdsup://IBCentral/FAT Viewer?action=UPDATE&amp;creator=factset&amp;DOC_NAME=fat:reuters_qtrly_source_window.fat&amp;display_string=Audit&amp;DYN_ARGS=TRUE&amp;VAR:ID1=34537086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0_202112">#REF!</definedName>
    <definedName name="_90_202131">#REF!</definedName>
    <definedName name="_90_202151">#REF!</definedName>
    <definedName name="_9000">#REF!</definedName>
    <definedName name="_901001">#REF!</definedName>
    <definedName name="_901002">#REF!</definedName>
    <definedName name="_901003">#REF!</definedName>
    <definedName name="_901004">#REF!</definedName>
    <definedName name="_90100R1">#REF!</definedName>
    <definedName name="_90100R2">#REF!</definedName>
    <definedName name="_90100R3">#REF!</definedName>
    <definedName name="_902101">#REF!</definedName>
    <definedName name="_902102">#REF!</definedName>
    <definedName name="_902103">#REF!</definedName>
    <definedName name="_902104">#REF!</definedName>
    <definedName name="_90501R1">#REF!</definedName>
    <definedName name="_90501R2">#REF!</definedName>
    <definedName name="_90501R3">#REF!</definedName>
    <definedName name="_90510R1">#REF!</definedName>
    <definedName name="_90510R2">#REF!</definedName>
    <definedName name="_90510R3">#REF!</definedName>
    <definedName name="_90511R1">#REF!</definedName>
    <definedName name="_90511R2">#REF!</definedName>
    <definedName name="_90511R3">#REF!</definedName>
    <definedName name="_91__FDSAUDITLINK__" hidden="1">{"fdsup://IBCentral/FAT Viewer?action=UPDATE&amp;creator=factset&amp;DOC_NAME=fat:reuters_qtrly_source_window.fat&amp;display_string=Audit&amp;DYN_ARGS=TRUE&amp;VAR:ID1=38259P50&amp;VAR:RCODE=FDSPFDSTKTOTAL&amp;VAR:SDATE=20041299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1_201002">#REF!</definedName>
    <definedName name="_91_202113">#REF!</definedName>
    <definedName name="_91_202132">#REF!</definedName>
    <definedName name="_91_202152">#REF!</definedName>
    <definedName name="_9124">#REF!</definedName>
    <definedName name="_9149">#REF!</definedName>
    <definedName name="_92__FDSAUDITLINK__" hidden="1">{"fdsup://IBCentral/FAT Viewer?action=UPDATE&amp;creator=factset&amp;DOC_NAME=fat:reuters_qtrly_source_window.fat&amp;display_string=Audit&amp;DYN_ARGS=TRUE&amp;VAR:ID1=38259P50&amp;VAR:RCODE=FDSPFDSTKTOTAL&amp;VAR:SDATE=20051299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2_201003">#REF!</definedName>
    <definedName name="_92_202114">#REF!</definedName>
    <definedName name="_92_202133">#REF!</definedName>
    <definedName name="_92_202153">#REF!</definedName>
    <definedName name="_93__FDSAUDITLINK__" hidden="1">{"fdsup://IBCentral/FAT Viewer?action=UPDATE&amp;creator=factset&amp;DOC_NAME=fat:reuters_qtrly_source_window.fat&amp;display_string=Audit&amp;DYN_ARGS=TRUE&amp;VAR:ID1=38259P50&amp;VAR:RCODE=FDSPFDSTKTOTAL&amp;VAR:SDATE=20061299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3_201004">#REF!</definedName>
    <definedName name="_93_20211R2">#REF!</definedName>
    <definedName name="_93_202134">#REF!</definedName>
    <definedName name="_93_202154">#REF!</definedName>
    <definedName name="_9310">#REF!</definedName>
    <definedName name="_9325">#REF!</definedName>
    <definedName name="_9330">#REF!</definedName>
    <definedName name="_9343">#REF!</definedName>
    <definedName name="_9350">#REF!</definedName>
    <definedName name="_9368">#REF!</definedName>
    <definedName name="_94">#REF!</definedName>
    <definedName name="_94__FDSAUDITLINK__" hidden="1">{"fdsup://IBCentral/FAT Viewer?action=UPDATE&amp;creator=factset&amp;DOC_NAME=fat:reuters_qtrly_source_window.fat&amp;display_string=Audit&amp;DYN_ARGS=TRUE&amp;VAR:ID1=38259P50&amp;VAR:RCODE=FDSPFDSTKTOTAL&amp;VAR:SDATE=20071299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4_20100R1">#REF!</definedName>
    <definedName name="_94_202131">#REF!</definedName>
    <definedName name="_94_20213R2">#REF!</definedName>
    <definedName name="_94_202151">#REF!</definedName>
    <definedName name="_94_202161">#REF!</definedName>
    <definedName name="_9461">#REF!</definedName>
    <definedName name="_94A">#REF!</definedName>
    <definedName name="_94AUDADJ" localSheetId="21">#REF!</definedName>
    <definedName name="_94AUDADJ">#REF!</definedName>
    <definedName name="_95">#REF!</definedName>
    <definedName name="_95__123Graph_LBL_ACHART_6" hidden="1">#REF!</definedName>
    <definedName name="_95__FDSAUDITLINK__" hidden="1">{"fdsup://IBCentral/FAT Viewer?action=UPDATE&amp;creator=factset&amp;DOC_NAME=fat:reuters_qtrly_source_window.fat&amp;display_string=Audit&amp;DYN_ARGS=TRUE&amp;VAR:ID1=38259P50&amp;VAR:RCODE=FDSPFDSTKTOTAL&amp;VAR:SDATE=20081299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5_202101">#REF!</definedName>
    <definedName name="_95_202132">#REF!</definedName>
    <definedName name="_95_202151">#REF!</definedName>
    <definedName name="_95_202152">#REF!</definedName>
    <definedName name="_95_202162">#REF!</definedName>
    <definedName name="_95A">#REF!</definedName>
    <definedName name="_96">#REF!</definedName>
    <definedName name="_96__123Graph_BCHART_8" hidden="1">#REF!</definedName>
    <definedName name="_96__123Graph_CQRE_S_BY_CO." hidden="1">#REF!</definedName>
    <definedName name="_96__FDSAUDITLINK__" hidden="1">{"fdsup://IBCentral/FAT Viewer?action=UPDATE&amp;creator=factset&amp;DOC_NAME=fat:reuters_qtrly_source_window.fat&amp;display_string=Audit&amp;DYN_ARGS=TRUE&amp;VAR:ID1=55616P10&amp;VAR:RCODE=FDSPFDSTKTOTAL&amp;VAR:SDATE=20041099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6_102123">#REF!</definedName>
    <definedName name="_96_202102">#REF!</definedName>
    <definedName name="_96_202133">#REF!</definedName>
    <definedName name="_96_202152">#REF!</definedName>
    <definedName name="_96_202153">#REF!</definedName>
    <definedName name="_96_202163">#REF!</definedName>
    <definedName name="_96A">#REF!</definedName>
    <definedName name="_97">#REF!</definedName>
    <definedName name="_97__FDSAUDITLINK__" hidden="1">{"fdsup://IBCentral/FAT Viewer?action=UPDATE&amp;creator=factset&amp;DOC_NAME=fat:reuters_qtrly_source_window.fat&amp;display_string=Audit&amp;DYN_ARGS=TRUE&amp;VAR:ID1=55616P10&amp;VAR:RCODE=FDSPFDSTKTOTAL&amp;VAR:SDATE=20051099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7_202103">#REF!</definedName>
    <definedName name="_97_202134">#REF!</definedName>
    <definedName name="_97_202153">#REF!</definedName>
    <definedName name="_97_202154">#REF!</definedName>
    <definedName name="_97_202164">#REF!</definedName>
    <definedName name="_97A">#REF!</definedName>
    <definedName name="_97opls" localSheetId="21">#REF!</definedName>
    <definedName name="_97opls">#REF!</definedName>
    <definedName name="_98">#REF!</definedName>
    <definedName name="_98__FDSAUDITLINK__" hidden="1">{"fdsup://IBCentral/FAT Viewer?action=UPDATE&amp;creator=factset&amp;DOC_NAME=fat:reuters_qtrly_source_window.fat&amp;display_string=Audit&amp;DYN_ARGS=TRUE&amp;VAR:ID1=55616P10&amp;VAR:RCODE=FDSPFDSTKTOTAL&amp;VAR:SDATE=20061099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8_202104">#REF!</definedName>
    <definedName name="_98_20213R2">#REF!</definedName>
    <definedName name="_98_202154">#REF!</definedName>
    <definedName name="_98_202161">#REF!</definedName>
    <definedName name="_98_20216R1">#REF!</definedName>
    <definedName name="_98A">#REF!</definedName>
    <definedName name="_99">#REF!</definedName>
    <definedName name="_99__FDSAUDITLINK__" hidden="1">{"fdsup://IBCentral/FAT Viewer?action=UPDATE&amp;creator=factset&amp;DOC_NAME=fat:reuters_qtrly_source_window.fat&amp;display_string=Audit&amp;DYN_ARGS=TRUE&amp;VAR:ID1=55616P10&amp;VAR:RCODE=FDSPFDSTKTOTAL&amp;VAR:SDATE=20071099&amp;VAR:FREQ=Quarterly&amp;VAR:RELITEM=RF&amp;VAR:CURRENCY=&amp;VAR:CUR","RSOURCE=EXSHARE&amp;VAR:NATFREQ=QUARTERLY&amp;VAR:RFIELD=FINALIZED&amp;VAR:DB_TYPE=&amp;VAR:UNITS=M&amp;window=popup&amp;width=450&amp;height=300&amp;START_MAXIMIZED=FALSE"}</definedName>
    <definedName name="_99_202111">#REF!</definedName>
    <definedName name="_99_202151">#REF!</definedName>
    <definedName name="_99_20215R2">#REF!</definedName>
    <definedName name="_99_202162">#REF!</definedName>
    <definedName name="_99_20216R2">#REF!</definedName>
    <definedName name="_990011">#REF!</definedName>
    <definedName name="_990012">#REF!</definedName>
    <definedName name="_990013">#REF!</definedName>
    <definedName name="_990014">#REF!</definedName>
    <definedName name="_99001R3">#REF!</definedName>
    <definedName name="_99002R3">#REF!</definedName>
    <definedName name="_99004R3">#REF!</definedName>
    <definedName name="_99A">#REF!</definedName>
    <definedName name="_a1" hidden="1">{"mgmt forecast",#N/A,FALSE,"Mgmt Forecast";"dcf table",#N/A,FALSE,"Mgmt Forecast";"sensitivity",#N/A,FALSE,"Mgmt Forecast";"table inputs",#N/A,FALSE,"Mgmt Forecast";"calculations",#N/A,FALSE,"Mgmt Forecast"}</definedName>
    <definedName name="_A11" hidden="1">{#N/A,#N/A,FALSE,"Umsatz 99";#N/A,#N/A,FALSE,"ER 99 "}</definedName>
    <definedName name="_a2" hidden="1">{"mgmt forecast",#N/A,FALSE,"Mgmt Forecast";"dcf table",#N/A,FALSE,"Mgmt Forecast";"sensitivity",#N/A,FALSE,"Mgmt Forecast";"table inputs",#N/A,FALSE,"Mgmt Forecast";"calculations",#N/A,FALSE,"Mgmt Forecast"}</definedName>
    <definedName name="_aaa1" hidden="1">{#N/A,#N/A,FALSE,"Antony Financials";#N/A,#N/A,FALSE,"Cowboy Financials";#N/A,#N/A,FALSE,"Combined";#N/A,#N/A,FALSE,"Valuematrix";#N/A,#N/A,FALSE,"DCFAntony";#N/A,#N/A,FALSE,"DCFCowboy";#N/A,#N/A,FALSE,"DCFCombined"}</definedName>
    <definedName name="_aas1" hidden="1">{#N/A,#N/A,FALSE,"REPORT"}</definedName>
    <definedName name="_ACCRDEXP">#REF!</definedName>
    <definedName name="_ACS2000" hidden="1">{#N/A,#N/A,FALSE,"REPORT"}</definedName>
    <definedName name="_ACT1">#REF!</definedName>
    <definedName name="_ACT2">#REF!</definedName>
    <definedName name="_ACT3">#REF!</definedName>
    <definedName name="_Actual_for_2004_Measure" hidden="1">#REF!</definedName>
    <definedName name="_ai2">#REF!</definedName>
    <definedName name="_all2" hidden="1">{#N/A,#N/A,FALSE,"UNIT";#N/A,#N/A,FALSE,"EROSION";#N/A,#N/A,FALSE,"BASE";#N/A,#N/A,FALSE,"TOT REV";#N/A,#N/A,FALSE,"HWARE";#N/A,#N/A,FALSE,"CONS";#N/A,#N/A,FALSE,"OTL%";#N/A,#N/A,FALSE,"NRP";#N/A,#N/A,FALSE,"ACUPU";#N/A,#N/A,FALSE,"TOT GP $";#N/A,#N/A,FALSE,"HWARE GP $";#N/A,#N/A,FALSE,"CONS GP $";#N/A,#N/A,FALSE,"TOTAL GP %";#N/A,#N/A,FALSE,"HWARE GP %";#N/A,#N/A,FALSE,"CONS GP % "}</definedName>
    <definedName name="_AMO_ContentDefinition_299938498" hidden="1">"'Partitions:7'"</definedName>
    <definedName name="_AMO_ContentDefinition_299938498.0" hidden="1">"'&lt;ContentDefinition name=""Import Monthly Mapics Data for FD68"" rsid=""299938498"" type=""StoredProcess"" format=""REPORTXML"" imgfmt=""ACTIVEX"" created=""05/05/2009 23:28:47"" modifed=""05/05/2009 23:28:47"" user=""ANLGR"" apply=""False"" thread='"</definedName>
    <definedName name="_AMO_ContentDefinition_299938498.1" hidden="1">"'""BACKGROUND"" css=""C:\Program Files\SAS\Shared Files\BIClientStyles\AMODefault.css"" range=""Import_Monthly_Mapics_Data_for_FD68"" auto=""False"" rdc=""False"" mig=""False"" xTime=""00:01:04.3490775"" rTime=""00:00:00.4374300"" bgnew=""False"" nF'"</definedName>
    <definedName name="_AMO_ContentDefinition_299938498.2" hidden="1">"'mt=""False"" grphSet=""False"" imgY=""0"" imgX=""0""&gt;_x000D_
  &lt;files /&gt;_x000D_
  &lt;param n=""DisplayName"" v=""Import Monthly Mapics Data for FD68"" /&gt;_x000D_
  &lt;param n=""ServerName"" v=""SASMain"" /&gt;_x000D_
  &lt;param n=""ResultsOnServer"" v=""False"" /&gt;_x000D_
  &lt;param n=""AMO'"</definedName>
    <definedName name="_AMO_ContentDefinition_299938498.3" hidden="1">"'_Version"" v=""2.1"" /&gt;_x000D_
  &lt;param n=""UIParameter_0"" v=""analysis::ACTUAL"" /&gt;_x000D_
  &lt;param n=""UIParameter_1"" v=""period::200904"" /&gt;_x000D_
  &lt;param n=""UIParameter_2"" v=""cycle::Vestas2"" /&gt;_x000D_
  &lt;param n=""UIParameter_3"" v=""acttype::1"" /&gt;_x000D_
  &lt;param '"</definedName>
    <definedName name="_AMO_ContentDefinition_299938498.4" hidden="1">"'n=""UIParameter_4"" v=""fd::68"" /&gt;_x000D_
  &lt;param n=""UIParameter_5"" v=""country::GB"" /&gt;_x000D_
  &lt;param n=""UIParameter_6"" v=""currency::GBP"" /&gt;_x000D_
  &lt;param n=""UIParameter_7"" v=""schema::AMFLIBC"" /&gt;_x000D_
  &lt;param n=""UIParameter_8"" v=""butype::PBU"" /&gt;_x000D_
  &lt;'"</definedName>
    <definedName name="_AMO_ContentDefinition_299938498.5" hidden="1">"'param n=""UIParameters"" v=""9"" /&gt;_x000D_
  &lt;param n=""StoredProcessID"" v=""A5OM1V0E.AY0006ZW"" /&gt;_x000D_
  &lt;param n=""StoredProcessPath"" v=""Monthly Data Load/Vestas BU Tower/Import Monthly Mapics Data for FD68"" /&gt;_x000D_
  &lt;param n=""RepositoryName"" v=""Foundat'"</definedName>
    <definedName name="_AMO_ContentDefinition_299938498.6" hidden="1">"'ion"" /&gt;_x000D_
  &lt;param n=""ClassName"" v=""SAS.OfficeAddin.StoredProcess"" /&gt;_x000D_
  &lt;param n=""NoVisuals"" v=""1"" /&gt;_x000D_
&lt;/ContentDefinition&gt;'"</definedName>
    <definedName name="_AMO_ContentDefinition_307689594" hidden="1">"'Partitions:7'"</definedName>
    <definedName name="_AMO_ContentDefinition_307689594.0" hidden="1">"'&lt;ContentDefinition name=""CF Import (weekly) for Vestas Towers"" rsid=""307689594"" type=""StoredProcess"" format=""REPORTXML"" imgfmt=""ACTIVEX"" created=""07/28/2006 11:13:58"" modifed=""07/28/2006 11:13:58"" user=""trje"" apply=""False"" thread='"</definedName>
    <definedName name="_AMO_ContentDefinition_307689594.1" hidden="1">"'""BACKGROUND"" css=""C:\Program Files\SAS\Shared Files\BIClientStyles\AMODefault.css"" range=""CF_Import__weekly__for_Vestas_Towers"" auto=""False"" rdc=""False"" mig=""False"" xTime=""00:01:22.6932152"" rTime=""00:00:00.2658443"" bgnew=""False"" n'"</definedName>
    <definedName name="_AMO_ContentDefinition_307689594.2" hidden="1">"'Fmt=""False"" grphSet=""False"" imgY=""0"" imgX=""0""&gt;_x000D_
  &lt;files /&gt;_x000D_
  &lt;param n=""DisplayName"" v=""CF Import (weekly) for Vestas Towers"" /&gt;_x000D_
  &lt;param n=""ServerName"" v=""SASMain"" /&gt;_x000D_
  &lt;param n=""ResultsOnServer"" v=""False"" /&gt;_x000D_
  &lt;param n=""A'"</definedName>
    <definedName name="_AMO_ContentDefinition_307689594.3" hidden="1">"'MO_Version"" v=""2.1"" /&gt;_x000D_
  &lt;param n=""UIParameter_0"" v=""analysis::CFR"" /&gt;_x000D_
  &lt;param n=""UIParameter_1"" v=""period::w30-2006"" /&gt;_x000D_
  &lt;param n=""UIParameter_2"" v=""location::\\rifile\group\_Docs\Financial_reporting\Towers\Local Finance\"" /&gt;_x000D_
  '"</definedName>
    <definedName name="_AMO_ContentDefinition_307689594.4" hidden="1">"'&lt;param n=""UIParameter_3"" v=""cycle::Vestas_CF"" /&gt;_x000D_
  &lt;param n=""UIParameter_4"" v=""actiontype::1"" /&gt;_x000D_
  &lt;param n=""UIParameters"" v=""5"" /&gt;_x000D_
  &lt;param n=""StoredProcessID"" v=""A5GF11T9.AR0012L1"" /&gt;_x000D_
  &lt;param n=""StoredProcessPath"" v=""Cash Flo'"</definedName>
    <definedName name="_AMO_ContentDefinition_307689594.5" hidden="1">"'w Reporting/Vestas BU CF Towers/CF Import (weekly) for Vestas Towers"" /&gt;_x000D_
  &lt;param n=""RepositoryName"" v=""Detail Data Store"" /&gt;_x000D_
  &lt;param n=""ClassName"" v=""SAS.OfficeAddin.StoredProcess"" /&gt;_x000D_
  &lt;param n=""NoVisuals"" v=""1"" /&gt;_x000D_
&lt;/Conte'"</definedName>
    <definedName name="_AMO_ContentDefinition_307689594.6" hidden="1">"'ntDefinition&gt;'"</definedName>
    <definedName name="_AMO_ContentDefinition_437249378" hidden="1">"'Partitions:7'"</definedName>
    <definedName name="_AMO_ContentDefinition_437249378.0" hidden="1">"'&lt;ContentDefinition name=""Import Monthly Mapics Data for FD67"" rsid=""437249378"" type=""StoredProcess"" format=""REPORTXML"" imgfmt=""ACTIVEX"" created=""05/05/2009 23:27:27"" modifed=""05/05/2009 23:27:27"" user=""ANLGR"" apply=""False"" thread='"</definedName>
    <definedName name="_AMO_ContentDefinition_437249378.1" hidden="1">"'""BACKGROUND"" css=""C:\Program Files\SAS\Shared Files\BIClientStyles\AMODefault.css"" range=""Import_Monthly_Mapics_Data_for_FD67_2"" auto=""False"" rdc=""False"" mig=""False"" xTime=""00:01:10.6449450"" rTime=""00:00:00.6873900"" bgnew=""False"" n'"</definedName>
    <definedName name="_AMO_ContentDefinition_437249378.2" hidden="1">"'Fmt=""False"" grphSet=""False"" imgY=""0"" imgX=""0""&gt;_x000D_
  &lt;files /&gt;_x000D_
  &lt;param n=""DisplayName"" v=""Import Monthly Mapics Data for FD67"" /&gt;_x000D_
  &lt;param n=""ServerName"" v=""SASMain"" /&gt;_x000D_
  &lt;param n=""ResultsOnServer"" v=""False"" /&gt;_x000D_
  &lt;param n=""AM'"</definedName>
    <definedName name="_AMO_ContentDefinition_437249378.3" hidden="1">"'O_Version"" v=""2.1"" /&gt;_x000D_
  &lt;param n=""UIParameter_0"" v=""analysis::ACTUAL"" /&gt;_x000D_
  &lt;param n=""UIParameter_1"" v=""period::200904"" /&gt;_x000D_
  &lt;param n=""UIParameter_2"" v=""cycle::Vestas2"" /&gt;_x000D_
  &lt;param n=""UIParameter_3"" v=""acttype::1"" /&gt;_x000D_
  &lt;param'"</definedName>
    <definedName name="_AMO_ContentDefinition_437249378.4" hidden="1">"' n=""UIParameter_4"" v=""fd::67"" /&gt;_x000D_
  &lt;param n=""UIParameter_5"" v=""country::DK"" /&gt;_x000D_
  &lt;param n=""UIParameter_6"" v=""currency::DKK"" /&gt;_x000D_
  &lt;param n=""UIParameter_7"" v=""schema::AMFLIBL"" /&gt;_x000D_
  &lt;param n=""UIParameter_8"" v=""butype::PBU"" /&gt;_x000D_
  '"</definedName>
    <definedName name="_AMO_ContentDefinition_437249378.5" hidden="1">"'&lt;param n=""UIParameters"" v=""9"" /&gt;_x000D_
  &lt;param n=""StoredProcessID"" v=""A5OM1V0E.AY0006ZV"" /&gt;_x000D_
  &lt;param n=""StoredProcessPath"" v=""Monthly Data Load/Vestas BU Tower/Import Monthly Mapics Data for FD67"" /&gt;_x000D_
  &lt;param n=""RepositoryName"" v=""Founda'"</definedName>
    <definedName name="_AMO_ContentDefinition_437249378.6" hidden="1">"'tion"" /&gt;_x000D_
  &lt;param n=""ClassName"" v=""SAS.OfficeAddin.StoredProcess"" /&gt;_x000D_
  &lt;param n=""NoVisuals"" v=""1"" /&gt;_x000D_
&lt;/ContentDefinition&gt;'"</definedName>
    <definedName name="_AMO_ContentDefinition_448845425" hidden="1">"'Partitions:7'"</definedName>
    <definedName name="_AMO_ContentDefinition_448845425.0" hidden="1">"'&lt;ContentDefinition name=""Import RFC for Vestas Mediterranean"" rsid=""448845425"" type=""StoredProcess"" format=""REPORTXML"" imgfmt=""ACTIVEX"" created=""10/12/2008 15:09:57"" modifed=""10/12/2008 15:09:57"" user=""Zsuzsanna Fodor"" apply=""False""'"</definedName>
    <definedName name="_AMO_ContentDefinition_448845425.1" hidden="1">"' thread=""BACKGROUND"" css=""C:\Program Files\SAS\Shared Files\BIClientStyles\AMODefault.css"" range=""Import_RFC_for_Vestas_Mediterranean"" auto=""False"" rdc=""False"" mig=""False"" xTime=""00:01:32.0053340"" rTime=""00:00:00.2811708"" bgnew=""Fa'"</definedName>
    <definedName name="_AMO_ContentDefinition_448845425.2" hidden="1">"'lse"" nFmt=""False"" grphSet=""False"" imgY=""0"" imgX=""0""&gt;_x000D_
  &lt;files /&gt;_x000D_
  &lt;param n=""DisplayName"" v=""Import RFC for Vestas Mediterranean"" /&gt;_x000D_
  &lt;param n=""ServerName"" v=""SASMain"" /&gt;_x000D_
  &lt;param n=""ResultsOnServer"" v=""False"" /&gt;_x000D_
  &lt;para'"</definedName>
    <definedName name="_AMO_ContentDefinition_448845425.3" hidden="1">"'m n=""AMO_Version"" v=""2.1"" /&gt;_x000D_
  &lt;param n=""UIParameter_0"" v=""analysis::RFC3"" /&gt;_x000D_
  &lt;param n=""UIParameter_1"" v=""period::200808"" /&gt;_x000D_
  &lt;param n=""UIParameter_2"" v=""cycle::Vestas2"" /&gt;_x000D_
  &lt;param n=""UIParameter_3"" v=""acttype::1"" /&gt;_x000D_
  &lt;p'"</definedName>
    <definedName name="_AMO_ContentDefinition_448845425.4" hidden="1">"'aram n=""UIParameter_4"" v=""location::\\rifile\group\_Docs\Financial_reporting\Mediterranean\Local Finance\"" /&gt;_x000D_
  &lt;param n=""UIParameter_5"" v=""budgettype::FIN"" /&gt;_x000D_
  &lt;param n=""UIParameter_6"" v=""butype::SBU"" /&gt;_x000D_
  &lt;param n=""UIParameters"" '"</definedName>
    <definedName name="_AMO_ContentDefinition_448845425.5" hidden="1">"'v=""7"" /&gt;_x000D_
  &lt;param n=""StoredProcessID"" v=""A5OM1V0E.AY0035FM"" /&gt;_x000D_
  &lt;param n=""StoredProcessPath"" v=""Monthly Data Load/Vestas Mediterranean/Import RFC for Vestas Mediterranean"" /&gt;_x000D_
  &lt;param n=""RepositoryName"" v=""Foundation"" /&gt;_x000D_
  &lt;param '"</definedName>
    <definedName name="_AMO_ContentDefinition_448845425.6" hidden="1">"'n=""ClassName"" v=""SAS.OfficeAddin.StoredProcess"" /&gt;_x000D_
  &lt;param n=""NoVisuals"" v=""1"" /&gt;_x000D_
&lt;/ContentDefinition&gt;'"</definedName>
    <definedName name="_AMO_ContentDefinition_740954670" hidden="1">"'Partitions:7'"</definedName>
    <definedName name="_AMO_ContentDefinition_740954670.0" hidden="1">"'&lt;ContentDefinition name=""Import Estimate Package for Vestas BU Blades"" rsid=""740954670"" type=""StoredProcess"" format=""REPORTXML"" imgfmt=""ACTIVEX"" created=""10/18/2006 14:11:12"" modifed=""10/18/2006 14:11:12"" user=""Martin Holst Jacobsen""'"</definedName>
    <definedName name="_AMO_ContentDefinition_740954670.1" hidden="1">"' apply=""False"" thread=""BACKGROUND"" css=""C:\Program Files\SAS\Shared Files\BIClientStyles\AMODefault.css"" range=""Import_Estimate_Package_for_Vestas_BU_Blades"" auto=""False"" rdc=""False"" mig=""False"" xTime=""00:00:56.2067115"" rTime=""00:00:'"</definedName>
    <definedName name="_AMO_ContentDefinition_740954670.2" hidden="1">"'00.4404444"" bgnew=""False"" nFmt=""False"" grphSet=""False"" imgY=""0"" imgX=""0""&gt;_x000D_
  &lt;files /&gt;_x000D_
  &lt;param n=""DisplayName"" v=""Import Estimate Package for Vestas BU Blades"" /&gt;_x000D_
  &lt;param n=""ServerName"" v=""SASMain"" /&gt;_x000D_
  &lt;param n=""ResultsOnS'"</definedName>
    <definedName name="_AMO_ContentDefinition_740954670.3" hidden="1">"'erver"" v=""False"" /&gt;_x000D_
  &lt;param n=""AMO_Version"" v=""2.1"" /&gt;_x000D_
  &lt;param n=""UIParameter_0"" v=""analysis::EST1"" /&gt;_x000D_
  &lt;param n=""UIParameter_1"" v=""period_start::200609"" /&gt;_x000D_
  &lt;param n=""UIParameter_2"" v=""period_end::200612"" /&gt;_x000D_
  &lt;param n='"</definedName>
    <definedName name="_AMO_ContentDefinition_740954670.4" hidden="1">"'""UIParameter_3"" v=""location::\\rifile\group\_Docs\Financial_reporting\Blades\Local Finance\"" /&gt;_x000D_
  &lt;param n=""UIParameter_4"" v=""cycle::Vestas"" /&gt;_x000D_
  &lt;param n=""UIParameter_5"" v=""actiontype::1"" /&gt;_x000D_
  &lt;param n=""UIParameters"" v=""6"" /&gt;_x000D_
  &lt;'"</definedName>
    <definedName name="_AMO_ContentDefinition_740954670.5" hidden="1">"'param n=""StoredProcessID"" v=""A5GF11T9.AR000RS1"" /&gt;_x000D_
  &lt;param n=""StoredProcessPath"" v=""Monthly Data Load/Vestas BU Blades/Import Estimate Package for Vestas BU Blades"" /&gt;_x000D_
  &lt;param n=""RepositoryName"" v=""Detail Data Store"" /&gt;_x000D_
  &lt;param n='"</definedName>
    <definedName name="_AMO_ContentDefinition_740954670.6" hidden="1">"'""ClassName"" v=""SAS.OfficeAddin.StoredProcess"" /&gt;_x000D_
  &lt;param n=""NoVisuals"" v=""1"" /&gt;_x000D_
&lt;/ContentDefinition&gt;'"</definedName>
    <definedName name="_AMO_ContentDefinition_767791925" hidden="1">"'Partitions:7'"</definedName>
    <definedName name="_AMO_ContentDefinition_767791925.0" hidden="1">"'&lt;ContentDefinition name=""Import Monthly Mapics Data for FD67"" rsid=""767791925"" type=""StoredProcess"" format=""REPORTXML"" imgfmt=""ACTIVEX"" created=""07/07/2008 13:05:28"" modifed=""07/07/2008 13:05:28"" user=""ANLGR"" apply=""False"" thread='"</definedName>
    <definedName name="_AMO_ContentDefinition_767791925.1" hidden="1">"'""BACKGROUND"" css=""C:\Program Files\SAS\Shared Files\BIClientStyles\AMODefault.css"" range=""Import_Monthly_Mapics_Data_for_FD67"" auto=""False"" rdc=""False"" mig=""False"" xTime=""00:03:01.2112534"" rTime=""00:00:00.5158032"" bgnew=""False"" nF'"</definedName>
    <definedName name="_AMO_ContentDefinition_767791925.2" hidden="1">"'mt=""False"" grphSet=""False"" imgY=""0"" imgX=""0""&gt;_x000D_
  &lt;files /&gt;_x000D_
  &lt;param n=""DisplayName"" v=""Import Monthly Mapics Data for FD67"" /&gt;_x000D_
  &lt;param n=""ServerName"" v=""SASMain"" /&gt;_x000D_
  &lt;param n=""ResultsOnServer"" v=""False"" /&gt;_x000D_
  &lt;param n=""AMO'"</definedName>
    <definedName name="_AMO_ContentDefinition_767791925.3" hidden="1">"'_Version"" v=""2.1"" /&gt;_x000D_
  &lt;param n=""UIParameter_0"" v=""analysis::ACTUAL"" /&gt;_x000D_
  &lt;param n=""UIParameter_1"" v=""period::200806"" /&gt;_x000D_
  &lt;param n=""UIParameter_2"" v=""cycle::Vestas2"" /&gt;_x000D_
  &lt;param n=""UIParameter_3"" v=""acttype::1"" /&gt;_x000D_
  &lt;param '"</definedName>
    <definedName name="_AMO_ContentDefinition_767791925.4" hidden="1">"'n=""UIParameter_4"" v=""fd::67"" /&gt;_x000D_
  &lt;param n=""UIParameter_5"" v=""country::DK"" /&gt;_x000D_
  &lt;param n=""UIParameter_6"" v=""currency::DKK"" /&gt;_x000D_
  &lt;param n=""UIParameter_7"" v=""schema::AMFLIBL"" /&gt;_x000D_
  &lt;param n=""UIParameters"" v=""8"" /&gt;_x000D_
  &lt;param n=""'"</definedName>
    <definedName name="_AMO_ContentDefinition_767791925.5" hidden="1">"'StoredProcessID"" v=""A5OM1V0E.AY0006ZV"" /&gt;_x000D_
  &lt;param n=""StoredProcessPath"" v=""Monthly Data Load/Vestas BU Tower/Import Monthly Mapics Data for FD67"" /&gt;_x000D_
  &lt;param n=""RepositoryName"" v=""Foundation"" /&gt;_x000D_
  &lt;param n=""ClassName"" v=""SAS.OfficeAd'"</definedName>
    <definedName name="_AMO_ContentDefinition_767791925.6" hidden="1">"'din.StoredProcess"" /&gt;_x000D_
  &lt;param n=""NoVisuals"" v=""1"" /&gt;_x000D_
&lt;/ContentDefinition&gt;'"</definedName>
    <definedName name="_AMO_XmlVersion" hidden="1">"'1'"</definedName>
    <definedName name="_AP">#REF!</definedName>
    <definedName name="_aPg01" localSheetId="21">#REF!</definedName>
    <definedName name="_aPg01">#REF!</definedName>
    <definedName name="_aPg02" localSheetId="21">#REF!</definedName>
    <definedName name="_aPg02">#REF!</definedName>
    <definedName name="_aPg03" localSheetId="21">#REF!</definedName>
    <definedName name="_aPg03">#REF!</definedName>
    <definedName name="_aPg04" localSheetId="21">#REF!</definedName>
    <definedName name="_aPg04">#REF!</definedName>
    <definedName name="_AROTHER">#REF!</definedName>
    <definedName name="_ARTRADE">#REF!</definedName>
    <definedName name="_asd1">#REF!</definedName>
    <definedName name="_ask1" hidden="1">#REF!</definedName>
    <definedName name="_AtRisk_SimSetting_AutomaticallyGenerateReports">FALSE</definedName>
    <definedName name="_AtRisk_SimSetting_AutomaticResultsDisplayMode">0</definedName>
    <definedName name="_AtRisk_SimSetting_ConvergenceConfidenceLevel">0.95</definedName>
    <definedName name="_AtRisk_SimSetting_ConvergencePercentileToTest">0.9</definedName>
    <definedName name="_AtRisk_SimSetting_ConvergencePerformMeanTest">TRUE</definedName>
    <definedName name="_AtRisk_SimSetting_ConvergencePerformPercentileTest">FALSE</definedName>
    <definedName name="_AtRisk_SimSetting_ConvergencePerformStdDeviationTest">FALSE</definedName>
    <definedName name="_AtRisk_SimSetting_ConvergenceTestAllOutputs">TRUE</definedName>
    <definedName name="_AtRisk_SimSetting_ConvergenceTestingPeriod">100</definedName>
    <definedName name="_AtRisk_SimSetting_ConvergenceTolerance">0.03</definedName>
    <definedName name="_AtRisk_SimSetting_LiveUpdate">TRUE</definedName>
    <definedName name="_AtRisk_SimSetting_LiveUpdatePeriod">-1</definedName>
    <definedName name="_AtRisk_SimSetting_MacroRecalculationBehavior">0</definedName>
    <definedName name="_AtRisk_SimSetting_RandomNumberGenerator">0</definedName>
    <definedName name="_AtRisk_SimSetting_ReportsList">39</definedName>
    <definedName name="_AtRisk_SimSetting_ShowSimulationProgressWindow">TRUE</definedName>
    <definedName name="_AtRisk_SimSetting_SimNameCount">0</definedName>
    <definedName name="_AtRisk_SimSetting_SmartSensitivityAnalysisEnabled">TRUE</definedName>
    <definedName name="_AtRisk_SimSetting_StatisticFunctionUpdating">1</definedName>
    <definedName name="_AtRisk_SimSetting_StdRecalcActiveSimulationNumber">1</definedName>
    <definedName name="_AtRisk_SimSetting_StdRecalcBehavior">0</definedName>
    <definedName name="_AtRisk_SimSetting_StdRecalcWithoutRiskStatic">0</definedName>
    <definedName name="_AtRisk_SimSetting_StdRecalcWithoutRiskStaticPercentile">0.5</definedName>
    <definedName name="_AUG94">#REF!</definedName>
    <definedName name="_b111" hidden="1">{#N/A,#N/A,FALSE,"Pharm";#N/A,#N/A,FALSE,"WWCM"}</definedName>
    <definedName name="_bb1" hidden="1">{#N/A,#N/A,FALSE,"Cover";#N/A,#N/A,FALSE,"Summary";#N/A,#N/A,FALSE,"P&amp;L";#N/A,#N/A,FALSE,"CF";#N/A,#N/A,FALSE,"BS";#N/A,#N/A,FALSE,"BS_Assumptions";#N/A,#N/A,FALSE,"GSM1800 - Revenues";#N/A,#N/A,FALSE,"Int'l - Revenues";#N/A,#N/A,FALSE,"Domestic Trunk - Revenues";#N/A,#N/A,FALSE,"Interconnection Charges";#N/A,#N/A,FALSE,"Cost of Service";#N/A,#N/A,FALSE,"Handset Cost";#N/A,#N/A,FALSE,"Op. Expenses";#N/A,#N/A,FALSE,"Debt Schedule";#N/A,#N/A,FALSE,"Fixed Assets &amp; Def. Exp.";#N/A,#N/A,FALSE,"Deprec. &amp; Amort.";#N/A,#N/A,FALSE,"Capital Allowance";#N/A,#N/A,FALSE,"Tax Schedule"}</definedName>
    <definedName name="_bb12" hidden="1">{#N/A,#N/A,FALSE,"Cover";#N/A,#N/A,FALSE,"Summary";#N/A,#N/A,FALSE,"P&amp;L";#N/A,#N/A,FALSE,"CF";#N/A,#N/A,FALSE,"BS";#N/A,#N/A,FALSE,"BS_Assumptions";#N/A,#N/A,FALSE,"GSM1800 - Revenues";#N/A,#N/A,FALSE,"Int'l - Revenues";#N/A,#N/A,FALSE,"Domestic Trunk - Revenues";#N/A,#N/A,FALSE,"Interconnection Charges";#N/A,#N/A,FALSE,"Cost of Service";#N/A,#N/A,FALSE,"Handset Cost";#N/A,#N/A,FALSE,"Op. Expenses";#N/A,#N/A,FALSE,"Debt Schedule";#N/A,#N/A,FALSE,"Fixed Assets &amp; Def. Exp.";#N/A,#N/A,FALSE,"Deprec. &amp; Amort.";#N/A,#N/A,FALSE,"Capital Allowance";#N/A,#N/A,FALSE,"Tax Schedule"}</definedName>
    <definedName name="_bb2" hidden="1">{#N/A,#N/A,FALSE,"Cover";#N/A,#N/A,FALSE,"Summary";#N/A,#N/A,FALSE,"P&amp;L";#N/A,#N/A,FALSE,"CF";#N/A,#N/A,FALSE,"BS";#N/A,#N/A,FALSE,"BS_Assumptions";#N/A,#N/A,FALSE,"GSM1800 - Revenues";#N/A,#N/A,FALSE,"Int'l - Revenues";#N/A,#N/A,FALSE,"Domestic Trunk - Revenues";#N/A,#N/A,FALSE,"Interconnection Charges";#N/A,#N/A,FALSE,"Cost of Service";#N/A,#N/A,FALSE,"Handset Cost";#N/A,#N/A,FALSE,"Op. Expenses";#N/A,#N/A,FALSE,"Debt Schedule";#N/A,#N/A,FALSE,"Fixed Assets &amp; Def. Exp.";#N/A,#N/A,FALSE,"Deprec. &amp; Amort.";#N/A,#N/A,FALSE,"Capital Allowance";#N/A,#N/A,FALSE,"Tax Schedule"}</definedName>
    <definedName name="_BCU3">#REF!</definedName>
    <definedName name="_BCU4">#REF!</definedName>
    <definedName name="_BDE1">#REF!</definedName>
    <definedName name="_BDE2">#REF!</definedName>
    <definedName name="_bdm.0348306848F04A07A3FD7103F54375EA.edm" hidden="1">#REF!</definedName>
    <definedName name="_bdm.1B50BE0BB99B4AA1BBEBA371D518B04E.edm" hidden="1">#REF!</definedName>
    <definedName name="_bdm.2CA5FAE39B9545AA9F696BE733C89728.edm" hidden="1">#REF!</definedName>
    <definedName name="_bdm.4055A9CEF3954FDDA1079C59EDE9E318.edm" hidden="1">#REF!</definedName>
    <definedName name="_bdm.41A9F18493BD41E9B683364CAB185B81.edm" hidden="1">#REF!</definedName>
    <definedName name="_bdm.46E398A475704416ACC2BC5A20BD492B.edm" hidden="1">#REF!</definedName>
    <definedName name="_bdm.6DD7B86391174830BB7AC87FDF3B0286.edm" hidden="1">#REF!</definedName>
    <definedName name="_bdm.6FB36639CE21492BA6310F76BD58C60F.edm" hidden="1">#REF!</definedName>
    <definedName name="_bdm.88D83A55CB2340C7879FCDF24C5160AF.edm" hidden="1">#REF!</definedName>
    <definedName name="_bdm.9C6DEE9DAB3F47F0B001335AE411966E.edm" hidden="1">#REF!</definedName>
    <definedName name="_bdm.AED20114E27540A798EF06CF622D6CC6.edm" hidden="1">#REF!</definedName>
    <definedName name="_bdm.B0E431C16ABF4E3EBE329D64CE048747.edm" hidden="1">#REF!</definedName>
    <definedName name="_bdm.B9C0D0AEBD57426AAB5BFC8C441A39EB.edm" hidden="1">#REF!</definedName>
    <definedName name="_bdm.C5AC018A279D483298003025616B4EF1.edm" hidden="1">#REF!</definedName>
    <definedName name="_bdm.CB0F155705894C65815F100BE3CFAD31.edm" hidden="1">#REF!</definedName>
    <definedName name="_bdm.CE23C6F88D26404C880BA35B40BE5DAD.edm" hidden="1">#REF!</definedName>
    <definedName name="_bdm.D19BF510A2984AA3A1EA07591FC6BDF3.edm" hidden="1">#REF!</definedName>
    <definedName name="_bdm.D48A158F488F418F83A0C79563FD6715.edm" hidden="1">#REF!</definedName>
    <definedName name="_bdm.E6B2889843E54D0EAA897F04A38E7176.edm" hidden="1">#REF!</definedName>
    <definedName name="_bdm.E8E961F8530944A9B783CE4D4CE8576D.edm" hidden="1">#REF!</definedName>
    <definedName name="_bev1" localSheetId="21">#REF!</definedName>
    <definedName name="_bev1">#REF!</definedName>
    <definedName name="_bev2" localSheetId="21">#REF!</definedName>
    <definedName name="_bev2">#REF!</definedName>
    <definedName name="_BIS22" hidden="1">#REF!</definedName>
    <definedName name="_Budget_for_Measure" hidden="1">#REF!</definedName>
    <definedName name="_C">#REF!</definedName>
    <definedName name="_CAL8" localSheetId="21">#REF!</definedName>
    <definedName name="_CAL8">#REF!</definedName>
    <definedName name="_CAP94" localSheetId="21">#REF!</definedName>
    <definedName name="_CAP94">#REF!</definedName>
    <definedName name="_CFA0004" localSheetId="21">#REF!</definedName>
    <definedName name="_CFA0004">#REF!</definedName>
    <definedName name="_CFA0005" localSheetId="21">#REF!</definedName>
    <definedName name="_CFA0005">#REF!</definedName>
    <definedName name="_CFA0024" localSheetId="21">#REF!</definedName>
    <definedName name="_CFA0024">#REF!</definedName>
    <definedName name="_CFA0025" localSheetId="21">#REF!</definedName>
    <definedName name="_CFA0025">#REF!</definedName>
    <definedName name="_CFA0026" localSheetId="21">#REF!</definedName>
    <definedName name="_CFA0026">#REF!</definedName>
    <definedName name="_chg2001">#REF!</definedName>
    <definedName name="_chg2002">#REF!</definedName>
    <definedName name="_chg2003">#REF!</definedName>
    <definedName name="_CLI1">#REF!</definedName>
    <definedName name="_CLI10">#REF!</definedName>
    <definedName name="_CLI2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v2010">#REF!</definedName>
    <definedName name="_Dev2011">#REF!</definedName>
    <definedName name="_Dev2012">#REF!</definedName>
    <definedName name="_Dev2013">#REF!</definedName>
    <definedName name="_Dev2014">#REF!</definedName>
    <definedName name="_Dist_Bin" hidden="1">#REF!</definedName>
    <definedName name="_Dist_Values" localSheetId="21" hidden="1">#REF!</definedName>
    <definedName name="_Dist_Values" hidden="1">#REF!</definedName>
    <definedName name="_DIT410">#REF!</definedName>
    <definedName name="_DIT411">#REF!</definedName>
    <definedName name="_dlp3">#REF!</definedName>
    <definedName name="_ev1" hidden="1">{"DCF",#N/A,FALSE,"CF"}</definedName>
    <definedName name="_ev2">#REF!</definedName>
    <definedName name="_EVA1" hidden="1">{"DCF",#N/A,FALSE,"CF"}</definedName>
    <definedName name="_eva2" hidden="1">{"DCF",#N/A,FALSE,"CF"}</definedName>
    <definedName name="_EWE1">#REF!</definedName>
    <definedName name="_EWE2">#REF!</definedName>
    <definedName name="_ex2">#REF!</definedName>
    <definedName name="_FAS106">#REF!</definedName>
    <definedName name="_FAS143">#REF!</definedName>
    <definedName name="_FEDPAY">#REF!</definedName>
    <definedName name="_FICAPAY">#REF!</definedName>
    <definedName name="_Fill" localSheetId="21" hidden="1">#REF!</definedName>
    <definedName name="_Fill" hidden="1">#REF!</definedName>
    <definedName name="_fill1" hidden="1">#REF!</definedName>
    <definedName name="_xlnm._FilterDatabase" hidden="1">#REF!</definedName>
    <definedName name="_FOF_Cogen_Excel_Florida">#REF!</definedName>
    <definedName name="_FOF_Purc_Excel_Florida">#REF!</definedName>
    <definedName name="_FOF_Renew_Excel_Florida">#REF!</definedName>
    <definedName name="_FOF_Sale_Excel_Florida">#REF!</definedName>
    <definedName name="_FOF_System_Excel_Florida">#REF!</definedName>
    <definedName name="_FOFEM_NOXTONS_Excel">#REF!</definedName>
    <definedName name="_FOFEM_SO2TONS_Excel">#REF!</definedName>
    <definedName name="_FOFFR_NGAS_Excel">#REF!</definedName>
    <definedName name="_for_YTD_Year" hidden="1">#REF!</definedName>
    <definedName name="_FPC1" localSheetId="21">#REF!</definedName>
    <definedName name="_FPC1">#REF!</definedName>
    <definedName name="_FPC10" localSheetId="21">#REF!</definedName>
    <definedName name="_FPC10">#REF!</definedName>
    <definedName name="_FPC11" localSheetId="21">#REF!</definedName>
    <definedName name="_FPC11">#REF!</definedName>
    <definedName name="_FPC12" localSheetId="21">#REF!</definedName>
    <definedName name="_FPC12">#REF!</definedName>
    <definedName name="_FPC13" localSheetId="21">#REF!</definedName>
    <definedName name="_FPC13">#REF!</definedName>
    <definedName name="_FPC14" localSheetId="21">#REF!</definedName>
    <definedName name="_FPC14">#REF!</definedName>
    <definedName name="_FPC15" localSheetId="21">#REF!</definedName>
    <definedName name="_FPC15">#REF!</definedName>
    <definedName name="_FPC16" localSheetId="21">#REF!</definedName>
    <definedName name="_FPC16">#REF!</definedName>
    <definedName name="_FPC17" localSheetId="21">#REF!</definedName>
    <definedName name="_FPC17">#REF!</definedName>
    <definedName name="_FPC18" localSheetId="21">#REF!</definedName>
    <definedName name="_FPC18">#REF!</definedName>
    <definedName name="_FPC19" localSheetId="21">#REF!</definedName>
    <definedName name="_FPC19">#REF!</definedName>
    <definedName name="_FPC2" localSheetId="21">#REF!</definedName>
    <definedName name="_FPC2">#REF!</definedName>
    <definedName name="_FPC20" localSheetId="21">#REF!</definedName>
    <definedName name="_FPC20">#REF!</definedName>
    <definedName name="_FPC21" localSheetId="21">#REF!</definedName>
    <definedName name="_FPC21">#REF!</definedName>
    <definedName name="_FPC22" localSheetId="21">#REF!</definedName>
    <definedName name="_FPC22">#REF!</definedName>
    <definedName name="_FPC23" localSheetId="21">#REF!</definedName>
    <definedName name="_FPC23">#REF!</definedName>
    <definedName name="_FPC24" localSheetId="21">#REF!</definedName>
    <definedName name="_FPC24">#REF!</definedName>
    <definedName name="_FPC25" localSheetId="21">#REF!</definedName>
    <definedName name="_FPC25">#REF!</definedName>
    <definedName name="_FPC26" localSheetId="21">#REF!</definedName>
    <definedName name="_FPC26">#REF!</definedName>
    <definedName name="_FPC27" localSheetId="21">#REF!</definedName>
    <definedName name="_FPC27">#REF!</definedName>
    <definedName name="_FPC28" localSheetId="21">#REF!</definedName>
    <definedName name="_FPC28">#REF!</definedName>
    <definedName name="_FPC29" localSheetId="21">#REF!</definedName>
    <definedName name="_FPC29">#REF!</definedName>
    <definedName name="_FPC3" localSheetId="21">#REF!</definedName>
    <definedName name="_FPC3">#REF!</definedName>
    <definedName name="_FPC30" localSheetId="21">#REF!</definedName>
    <definedName name="_FPC30">#REF!</definedName>
    <definedName name="_FPC4" localSheetId="21">#REF!</definedName>
    <definedName name="_FPC4">#REF!</definedName>
    <definedName name="_FPC5" localSheetId="21">#REF!</definedName>
    <definedName name="_FPC5">#REF!</definedName>
    <definedName name="_FPC6" localSheetId="21">#REF!</definedName>
    <definedName name="_FPC6">#REF!</definedName>
    <definedName name="_FPC7" localSheetId="21">#REF!</definedName>
    <definedName name="_FPC7">#REF!</definedName>
    <definedName name="_FPC8" localSheetId="21">#REF!</definedName>
    <definedName name="_FPC8">#REF!</definedName>
    <definedName name="_FPC9" localSheetId="21">#REF!</definedName>
    <definedName name="_FPC9">#REF!</definedName>
    <definedName name="_fsd44" localSheetId="21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FTC2">#REF!</definedName>
    <definedName name="_FY">#REF!</definedName>
    <definedName name="_gp2">#REF!</definedName>
    <definedName name="_GSRATES_1" hidden="1">"CT300001Latest          "</definedName>
    <definedName name="_GSRATES_10" hidden="1">"CF50000120020630        "</definedName>
    <definedName name="_GSRATES_11" hidden="1">"CT30000120021219        "</definedName>
    <definedName name="_GSRATES_12" hidden="1">"CF3000012002063020010630"</definedName>
    <definedName name="_GSRATES_13" hidden="1">"CF3000012002063020010630"</definedName>
    <definedName name="_GSRATES_14" hidden="1">"CT300001Latest          "</definedName>
    <definedName name="_GSRATES_15" hidden="1">"CT30000120030415        "</definedName>
    <definedName name="_GSRATES_16" hidden="1">"CT30000120030331        "</definedName>
    <definedName name="_GSRATES_17" hidden="1">"CF3000012002123120020101"</definedName>
    <definedName name="_GSRATES_18" hidden="1">"CF3000012003033120030101"</definedName>
    <definedName name="_GSRATES_19" hidden="1">"CF3000012002033120020101"</definedName>
    <definedName name="_GSRATES_2" hidden="1">"CT30000120020630        "</definedName>
    <definedName name="_GSRATES_20" hidden="1">"HY1      Latest  GBPUSD1000001"</definedName>
    <definedName name="_GSRATES_21" hidden="1">"H2001123120031231USDGBP5000001"</definedName>
    <definedName name="_GSRATES_22" hidden="1">"H2001123120031231USDGBP5000001"</definedName>
    <definedName name="_GSRATES_23" hidden="1">"H2002093020020930USDGBP1000001"</definedName>
    <definedName name="_GSRATES_24" hidden="1">"HD1      20021231CADUSD1500001"</definedName>
    <definedName name="_GSRATES_3" hidden="1">"CF3000122002063020010630"</definedName>
    <definedName name="_GSRATES_4" hidden="1">"CF3000012001063020020630"</definedName>
    <definedName name="_GSRATES_5" hidden="1">"CF3000012001123120010630"</definedName>
    <definedName name="_GSRATES_6" hidden="1">"CT30000120020703        "</definedName>
    <definedName name="_GSRATES_7" hidden="1">"CT30000120020703        "</definedName>
    <definedName name="_GSRATES_8" hidden="1">"CT30000120020703        "</definedName>
    <definedName name="_GSRATES_9" hidden="1">"CF5000012001063020020630"</definedName>
    <definedName name="_GSRATES_COUNT" hidden="1">13</definedName>
    <definedName name="_GSRATES_COUNT1" hidden="1">13</definedName>
    <definedName name="_GTO06">#REF!</definedName>
    <definedName name="_GYP2">#REF!</definedName>
    <definedName name="_HNS2">#REF!</definedName>
    <definedName name="_hq1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_IAR3">#REF!</definedName>
    <definedName name="_idc1">#REF!</definedName>
    <definedName name="_idc2">#REF!</definedName>
    <definedName name="_idf1">#REF!</definedName>
    <definedName name="_idf10">#REF!</definedName>
    <definedName name="_idf2">#REF!</definedName>
    <definedName name="_idf3">#REF!</definedName>
    <definedName name="_idf4">#REF!</definedName>
    <definedName name="_idf5">#REF!</definedName>
    <definedName name="_idf6">#REF!</definedName>
    <definedName name="_idf7">#REF!</definedName>
    <definedName name="_idf8">#REF!</definedName>
    <definedName name="_idf9">#REF!</definedName>
    <definedName name="_ir6">#REF!</definedName>
    <definedName name="_ird2">#REF!</definedName>
    <definedName name="_JC00000075">#REF!</definedName>
    <definedName name="_JC00016368">#REF!</definedName>
    <definedName name="_JE1" localSheetId="21">#REF!</definedName>
    <definedName name="_JE1">#REF!</definedName>
    <definedName name="_JE2" localSheetId="21">#REF!</definedName>
    <definedName name="_JE2">#REF!</definedName>
    <definedName name="_JE3" localSheetId="21">#REF!</definedName>
    <definedName name="_JE3">#REF!</definedName>
    <definedName name="_je41">#REF!</definedName>
    <definedName name="_JEFRM">#REF!</definedName>
    <definedName name="_Key1" localSheetId="21" hidden="1">#REF!</definedName>
    <definedName name="_Key1" hidden="1">#REF!</definedName>
    <definedName name="_Key2" localSheetId="21" hidden="1">#REF!</definedName>
    <definedName name="_Key2" hidden="1">#REF!</definedName>
    <definedName name="_kim1" localSheetId="21" hidden="1">{#N/A,#N/A,FALSE,"Aging Summary";#N/A,#N/A,FALSE,"Ratio Analysis";#N/A,#N/A,FALSE,"Test 120 Day Accts";#N/A,#N/A,FALSE,"Tickmarks"}</definedName>
    <definedName name="_kim1" hidden="1">{#N/A,#N/A,FALSE,"Aging Summary";#N/A,#N/A,FALSE,"Ratio Analysis";#N/A,#N/A,FALSE,"Test 120 Day Accts";#N/A,#N/A,FALSE,"Tickmarks"}</definedName>
    <definedName name="_kim2">#N/A</definedName>
    <definedName name="_kim6" localSheetId="21" hidden="1">{#N/A,#N/A,FALSE,"Aging Summary";#N/A,#N/A,FALSE,"Ratio Analysis";#N/A,#N/A,FALSE,"Test 120 Day Accts";#N/A,#N/A,FALSE,"Tickmarks"}</definedName>
    <definedName name="_kim6" hidden="1">{#N/A,#N/A,FALSE,"Aging Summary";#N/A,#N/A,FALSE,"Ratio Analysis";#N/A,#N/A,FALSE,"Test 120 Day Accts";#N/A,#N/A,FALSE,"Tickmarks"}</definedName>
    <definedName name="_KM2">#REF!</definedName>
    <definedName name="_KMS2">#REF!</definedName>
    <definedName name="_KSA2">#REF!</definedName>
    <definedName name="_leg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_leg100" hidden="1">{#N/A,#N/A,TRUE,"Assumptions";#N/A,#N/A,TRUE,"Financial  Statements";#N/A,#N/A,TRUE,"ISP_Scenarios";#N/A,#N/A,TRUE,"Interline_Scenario";#N/A,#N/A,TRUE,"OzTelco_Scenarios";#N/A,#N/A,TRUE,"Domestic Fibre";#N/A,#N/A,TRUE,"CBD Loop";#N/A,#N/A,TRUE,"Data_Scenarios";#N/A,#N/A,TRUE,"data use projections";#N/A,#N/A,TRUE,"CommsCosts";#N/A,#N/A,TRUE,"Unl. Free CF Valuation ";#N/A,#N/A,TRUE,"Funding Schedule";#N/A,#N/A,TRUE,"High Yield &amp; Equity Schedule";#N/A,#N/A,TRUE,"Depreciation Schedule";#N/A,#N/A,TRUE,"Tax Schedule"}</definedName>
    <definedName name="_leg102" hidden="1">{"IS",#N/A,FALSE,"IS";"RPTIS",#N/A,FALSE,"RPTIS";"STATS",#N/A,FALSE,"STATS";"BS",#N/A,FALSE,"BS"}</definedName>
    <definedName name="_leg2" hidden="1">{"orixcsc",#N/A,FALSE,"ORIX CSC";"orixcsc2",#N/A,FALSE,"ORIX CSC"}</definedName>
    <definedName name="_leg3" hidden="1">{#N/A,#N/A,FALSE,"ORIX CSC"}</definedName>
    <definedName name="_leg4" hidden="1">{"mgmt forecast",#N/A,FALSE,"Mgmt Forecast";"dcf table",#N/A,FALSE,"Mgmt Forecast";"sensitivity",#N/A,FALSE,"Mgmt Forecast";"table inputs",#N/A,FALSE,"Mgmt Forecast";"calculations",#N/A,FALSE,"Mgmt Forecast"}</definedName>
    <definedName name="_leg6" hidden="1">{#N/A,#N/A,TRUE,"Assumptions";#N/A,#N/A,TRUE,"Financial  Statements";#N/A,#N/A,TRUE,"Unl. Free CF Valuation ";#N/A,#N/A,TRUE,"Funding Schedule";#N/A,#N/A,TRUE,"High Yield &amp; Equity Schedule"}</definedName>
    <definedName name="_leg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_leg8" hidden="1">{"BS",#N/A,FALSE,"USA"}</definedName>
    <definedName name="_leg99" hidden="1">{"test2",#N/A,TRUE,"Prices"}</definedName>
    <definedName name="_LWK1" hidden="1">{"'NPL @ 30 June 00'!$B$22"}</definedName>
    <definedName name="_MatInverse_In" hidden="1">#REF!</definedName>
    <definedName name="_MatInverse_Out" hidden="1">#REF!</definedName>
    <definedName name="_MatMult_A" localSheetId="21" hidden="1">#REF!</definedName>
    <definedName name="_MatMult_A" hidden="1">#REF!</definedName>
    <definedName name="_MatMult_A1" hidden="1">#REF!</definedName>
    <definedName name="_MAX1">#REF!</definedName>
    <definedName name="_MAX2">#REF!</definedName>
    <definedName name="_MAX3">#REF!</definedName>
    <definedName name="_May15">#REF!</definedName>
    <definedName name="_mdf1">#REF!</definedName>
    <definedName name="_mdf10">#REF!</definedName>
    <definedName name="_mdf2">#REF!</definedName>
    <definedName name="_mdf3">#REF!</definedName>
    <definedName name="_mdf4">#REF!</definedName>
    <definedName name="_mdf5">#REF!</definedName>
    <definedName name="_mdf6">#REF!</definedName>
    <definedName name="_mdf7">#REF!</definedName>
    <definedName name="_mdf8">#REF!</definedName>
    <definedName name="_mdf9">#REF!</definedName>
    <definedName name="_me2">#REF!</definedName>
    <definedName name="_new1" hidden="1">{#N/A,#N/A,FALSE,"Pharm";#N/A,#N/A,FALSE,"WWCM"}</definedName>
    <definedName name="_new2">#REF!</definedName>
    <definedName name="_ok2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_old2" hidden="1">{#N/A,#N/A,FALSE,"Income";#N/A,#N/A,FALSE,"Cost of Goods Sold";#N/A,#N/A,FALSE,"Other Costs";#N/A,#N/A,FALSE,"Other Income";#N/A,#N/A,FALSE,"Taxes";#N/A,#N/A,FALSE,"Other Deductions";#N/A,#N/A,FALSE,"Compensation of Officers"}</definedName>
    <definedName name="_old3" hidden="1">{#N/A,#N/A,FALSE,"Income";#N/A,#N/A,FALSE,"Cost of Goods Sold";#N/A,#N/A,FALSE,"Other Costs";#N/A,#N/A,FALSE,"Other Income";#N/A,#N/A,FALSE,"Taxes";#N/A,#N/A,FALSE,"Other Deductions";#N/A,#N/A,FALSE,"Compensation of Officers"}</definedName>
    <definedName name="_old4" hidden="1">{#N/A,#N/A,FALSE,"Income";#N/A,#N/A,FALSE,"Cost of Goods Sold";#N/A,#N/A,FALSE,"Other Costs";#N/A,#N/A,FALSE,"Other Income";#N/A,#N/A,FALSE,"Taxes";#N/A,#N/A,FALSE,"Other Deductions";#N/A,#N/A,FALSE,"Compensation of Officers"}</definedName>
    <definedName name="_old5" hidden="1">{#N/A,#N/A,FALSE,"Income";#N/A,#N/A,FALSE,"Cost of Goods Sold";#N/A,#N/A,FALSE,"Other Costs";#N/A,#N/A,FALSE,"Other Income";#N/A,#N/A,FALSE,"Taxes";#N/A,#N/A,FALSE,"Other Deductions";#N/A,#N/A,FALSE,"Compensation of Officers"}</definedName>
    <definedName name="_old8" hidden="1">{#N/A,#N/A,FALSE,"Income";#N/A,#N/A,FALSE,"Cost of Goods Sold";#N/A,#N/A,FALSE,"Other Costs";#N/A,#N/A,FALSE,"Other Income";#N/A,#N/A,FALSE,"Taxes";#N/A,#N/A,FALSE,"Other Deductions";#N/A,#N/A,FALSE,"Compensation of Officers"}</definedName>
    <definedName name="_old9" hidden="1">{#N/A,#N/A,FALSE,"Income";#N/A,#N/A,FALSE,"Cost of Goods Sold";#N/A,#N/A,FALSE,"Other Costs";#N/A,#N/A,FALSE,"Other Income";#N/A,#N/A,FALSE,"Taxes";#N/A,#N/A,FALSE,"Other Deductions";#N/A,#N/A,FALSE,"Compensation of Officers"}</definedName>
    <definedName name="_Order1">0</definedName>
    <definedName name="_Order1a" hidden="1">0</definedName>
    <definedName name="_Order2">0</definedName>
    <definedName name="_Order39" hidden="1">255</definedName>
    <definedName name="_PAG1">#REF!</definedName>
    <definedName name="_PAG2">#REF!</definedName>
    <definedName name="_Parse_In" hidden="1">#REF!</definedName>
    <definedName name="_Parse_Out" hidden="1">#REF!</definedName>
    <definedName name="_pc1">#REF!</definedName>
    <definedName name="_pc2">#REF!</definedName>
    <definedName name="_pcSlicerSheet_Slicer1" hidden="1">#REF!</definedName>
    <definedName name="_pcSlicerSheet_Slicer2" hidden="1">#REF!</definedName>
    <definedName name="_pcSlicerSheet1_Slicer1" hidden="1">#REF!</definedName>
    <definedName name="_pcSlicerSheet1_Slicer2" hidden="1">#REF!</definedName>
    <definedName name="_pcSlicerSheet10_Slicer1" hidden="1">#REF!</definedName>
    <definedName name="_pcSlicerSheet10_Slicer2" hidden="1">#REF!</definedName>
    <definedName name="_pcSlicerSheet11_Slicer1" hidden="1">#REF!</definedName>
    <definedName name="_pcSlicerSheet11_Slicer2" hidden="1">#REF!</definedName>
    <definedName name="_pcSlicerSheet12_Slicer1" hidden="1">#REF!</definedName>
    <definedName name="_pcSlicerSheet12_Slicer2" hidden="1">#REF!</definedName>
    <definedName name="_pcSlicerSheet13_Slicer1" hidden="1">#REF!</definedName>
    <definedName name="_pcSlicerSheet13_Slicer2" hidden="1">#REF!</definedName>
    <definedName name="_pcSlicerSheet14_Slicer1" hidden="1">#REF!</definedName>
    <definedName name="_pcSlicerSheet14_Slicer2" hidden="1">#REF!</definedName>
    <definedName name="_pcSlicerSheet15_Slicer1" hidden="1">#REF!</definedName>
    <definedName name="_pcSlicerSheet15_Slicer2" hidden="1">#REF!</definedName>
    <definedName name="_pcSlicerSheet16_Slicer1" hidden="1">#REF!</definedName>
    <definedName name="_pcSlicerSheet16_Slicer2" hidden="1">#REF!</definedName>
    <definedName name="_pcSlicerSheet17_Slicer1" hidden="1">#REF!</definedName>
    <definedName name="_pcSlicerSheet17_Slicer2" hidden="1">#REF!</definedName>
    <definedName name="_pcSlicerSheet18_Slicer1" hidden="1">#REF!</definedName>
    <definedName name="_pcSlicerSheet18_Slicer2" hidden="1">#REF!</definedName>
    <definedName name="_pcSlicerSheet19_Slicer1" hidden="1">#REF!</definedName>
    <definedName name="_pcSlicerSheet19_Slicer2" hidden="1">#REF!</definedName>
    <definedName name="_pcSlicerSheet2_Slicer1" hidden="1">#REF!</definedName>
    <definedName name="_pcSlicerSheet2_Slicer2" hidden="1">#REF!</definedName>
    <definedName name="_pcSlicerSheet20_Slicer1" hidden="1">#REF!</definedName>
    <definedName name="_pcSlicerSheet20_Slicer2" hidden="1">#REF!</definedName>
    <definedName name="_pcSlicerSheet21_Slicer1" hidden="1">#REF!</definedName>
    <definedName name="_pcSlicerSheet21_Slicer2" hidden="1">#REF!</definedName>
    <definedName name="_pcSlicerSheet22_Slicer1" hidden="1">#REF!</definedName>
    <definedName name="_pcSlicerSheet22_Slicer2" hidden="1">#REF!</definedName>
    <definedName name="_pcSlicerSheet3_Slicer1" hidden="1">#REF!</definedName>
    <definedName name="_pcSlicerSheet3_Slicer2" hidden="1">#REF!</definedName>
    <definedName name="_pcSlicerSheet4_Slicer1" hidden="1">#REF!</definedName>
    <definedName name="_pcSlicerSheet4_Slicer2" hidden="1">#REF!</definedName>
    <definedName name="_pcSlicerSheet5_Slicer1" hidden="1">#REF!</definedName>
    <definedName name="_pcSlicerSheet5_Slicer2" hidden="1">#REF!</definedName>
    <definedName name="_pcSlicerSheet6_Slicer1" hidden="1">#REF!</definedName>
    <definedName name="_pcSlicerSheet6_Slicer2" hidden="1">#REF!</definedName>
    <definedName name="_pcSlicerSheet7_Slicer1" hidden="1">#REF!</definedName>
    <definedName name="_pcSlicerSheet7_Slicer2" hidden="1">#REF!</definedName>
    <definedName name="_pcSlicerSheet8_Slicer1" hidden="1">#REF!</definedName>
    <definedName name="_pcSlicerSheet8_Slicer2" hidden="1">#REF!</definedName>
    <definedName name="_pcSlicerSheet9_Slicer1" hidden="1">#REF!</definedName>
    <definedName name="_pcSlicerSheet9_Slicer2" hidden="1">#REF!</definedName>
    <definedName name="_Period">#REF!</definedName>
    <definedName name="_PeriodYTD">#REF!</definedName>
    <definedName name="_PERSPROP">#REF!</definedName>
    <definedName name="_pf1">#REF!</definedName>
    <definedName name="_pf10">#REF!</definedName>
    <definedName name="_pf2">#REF!</definedName>
    <definedName name="_pf3">#REF!</definedName>
    <definedName name="_pf4">#REF!</definedName>
    <definedName name="_pf5">#REF!</definedName>
    <definedName name="_pf6">#REF!</definedName>
    <definedName name="_pf7">#REF!</definedName>
    <definedName name="_pf8">#REF!</definedName>
    <definedName name="_pf9">#REF!</definedName>
    <definedName name="_PG1">#REF!</definedName>
    <definedName name="_PG511">#REF!</definedName>
    <definedName name="_PG514">#REF!</definedName>
    <definedName name="_PG518">#REF!</definedName>
    <definedName name="_PG519">#REF!</definedName>
    <definedName name="_PM2010">#REF!</definedName>
    <definedName name="_PM2011">#REF!</definedName>
    <definedName name="_PM2012">#REF!</definedName>
    <definedName name="_PM2013">#REF!</definedName>
    <definedName name="_PM2014">#REF!</definedName>
    <definedName name="_PRCRS_CE_CASH_">#REF!</definedName>
    <definedName name="_PRINT_AREA">#REF!</definedName>
    <definedName name="_PRINT_RANGE" localSheetId="21">#REF!</definedName>
    <definedName name="_PRINT_RANGE">#REF!</definedName>
    <definedName name="_Q2" hidden="1">{"COREKINETICS",#N/A,FALSE,"CORE KINETICS"}</definedName>
    <definedName name="_QA2010">#REF!</definedName>
    <definedName name="_QA2011">#REF!</definedName>
    <definedName name="_QA2012">#REF!</definedName>
    <definedName name="_QA2013">#REF!</definedName>
    <definedName name="_QA2014">#REF!</definedName>
    <definedName name="_qry_All_Statistics_Final_Annual">#REF!</definedName>
    <definedName name="_qry_Cogen_Statistics_Final_Annual">#REF!</definedName>
    <definedName name="_qry_Tran_Purc_Statistics_Final_Annual">#REF!</definedName>
    <definedName name="_qry_Tran_Sale_Statistics_Final_Annual">#REF!</definedName>
    <definedName name="_QTR_Franchise_Form_pg1">#REF!</definedName>
    <definedName name="_QTR_Franchise_Form_pg2">#REF!</definedName>
    <definedName name="_QTR_Water_Form_pg1">#REF!</definedName>
    <definedName name="_QTR_Water_Form_pg2">#REF!</definedName>
    <definedName name="_qtr1" localSheetId="21">#REF!</definedName>
    <definedName name="_qtr1">#REF!</definedName>
    <definedName name="_Qtr2">#REF!,#REF!,#REF!,#REF!</definedName>
    <definedName name="_Qtr3">#REF!,#REF!,#REF!,#REF!</definedName>
    <definedName name="_Qtr4">#REF!,#REF!,#REF!,#REF!</definedName>
    <definedName name="_r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_Regression" hidden="1">#REF!</definedName>
    <definedName name="_Regression_Int">1</definedName>
    <definedName name="_Regression_Out" hidden="1">#REF!</definedName>
    <definedName name="_Regression_X" hidden="1">#REF!</definedName>
    <definedName name="_Regression_Y" hidden="1">#REF!</definedName>
    <definedName name="_rei3">#REF!</definedName>
    <definedName name="_rev1">#REF!</definedName>
    <definedName name="_rev2">#REF!</definedName>
    <definedName name="_Rf_Feb_Act_for_YTD" hidden="1">#REF!</definedName>
    <definedName name="_Rf_Oct_Act_for_2003_YTD" hidden="1">#REF!</definedName>
    <definedName name="_rf1">#REF!</definedName>
    <definedName name="_rf10">#REF!</definedName>
    <definedName name="_rf2">#REF!</definedName>
    <definedName name="_rf3">#REF!</definedName>
    <definedName name="_rf4">#REF!</definedName>
    <definedName name="_rf5">#REF!</definedName>
    <definedName name="_rf6">#REF!</definedName>
    <definedName name="_rf7">#REF!</definedName>
    <definedName name="_rf8">#REF!</definedName>
    <definedName name="_rf9">#REF!</definedName>
    <definedName name="_ROB07">#REF!</definedName>
    <definedName name="_s1" hidden="1">{"DCF",#N/A,FALSE,"CF"}</definedName>
    <definedName name="_SEP94">#REF!</definedName>
    <definedName name="_SLC1">#REF!</definedName>
    <definedName name="_SLC13">#REF!</definedName>
    <definedName name="_SLC16">#REF!</definedName>
    <definedName name="_SLC17">#REF!</definedName>
    <definedName name="_SLC2">#REF!</definedName>
    <definedName name="_SLC3">#REF!</definedName>
    <definedName name="_SLC4">#REF!</definedName>
    <definedName name="_SLC5">#REF!</definedName>
    <definedName name="_so4">#REF!</definedName>
    <definedName name="_Sort" localSheetId="21" hidden="1">#REF!</definedName>
    <definedName name="_Sort" hidden="1">#REF!</definedName>
    <definedName name="_Sort1" localSheetId="21" hidden="1">#REF!</definedName>
    <definedName name="_Sort1" hidden="1">#REF!</definedName>
    <definedName name="_sso4">#REF!</definedName>
    <definedName name="_Sum96">#REF!</definedName>
    <definedName name="_table_out" hidden="1">#REF!</definedName>
    <definedName name="_Table1_In1" localSheetId="21" hidden="1">#REF!</definedName>
    <definedName name="_Table1_In1" hidden="1">#REF!</definedName>
    <definedName name="_Table1_Out" localSheetId="21" hidden="1">#REF!</definedName>
    <definedName name="_Table1_Out" hidden="1">#REF!</definedName>
    <definedName name="_Table2_In1" localSheetId="21" hidden="1">#REF!</definedName>
    <definedName name="_Table2_In1" hidden="1">#REF!</definedName>
    <definedName name="_Table2_In2">#REF!</definedName>
    <definedName name="_Table2_Out" localSheetId="21" hidden="1">#REF!</definedName>
    <definedName name="_Table2_Out" hidden="1">#REF!</definedName>
    <definedName name="_Table3_In2" hidden="1">#REF!</definedName>
    <definedName name="_tb2" hidden="1">OFFSET([0]!TB,1,)</definedName>
    <definedName name="_tet1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_tf1">#REF!</definedName>
    <definedName name="_tf10">#REF!</definedName>
    <definedName name="_tf2">#REF!</definedName>
    <definedName name="_tf3">#REF!</definedName>
    <definedName name="_tf4">#REF!</definedName>
    <definedName name="_tf5">#REF!</definedName>
    <definedName name="_tf6">#REF!</definedName>
    <definedName name="_tf7">#REF!</definedName>
    <definedName name="_tf8">#REF!</definedName>
    <definedName name="_tf9">#REF!</definedName>
    <definedName name="_tm1" hidden="1">{#N/A,#N/A,FALSE,"Pharm";#N/A,#N/A,FALSE,"WWCM"}</definedName>
    <definedName name="_TYR1" localSheetId="21">#REF!</definedName>
    <definedName name="_TYR1">#REF!</definedName>
    <definedName name="_TYR2" localSheetId="21">#REF!</definedName>
    <definedName name="_TYR2">#REF!</definedName>
    <definedName name="_UB1" hidden="1">{"'Feb 99'!$A$1:$G$30"}</definedName>
    <definedName name="_UB2" hidden="1">{"'Feb 99'!$A$1:$G$30"}</definedName>
    <definedName name="_usd1" hidden="1">{"COREKINETICS",#N/A,FALSE,"CORE KINETICS"}</definedName>
    <definedName name="_usd2" hidden="1">{"PRODUCTGROUP",#N/A,FALSE,"PRODUCT GROUP"}</definedName>
    <definedName name="_usd3" hidden="1">{"USFGROUP",#N/A,FALSE,"USF GROUP CONSOL"}</definedName>
    <definedName name="_usd4" hidden="1">{"INTLGROUP",#N/A,FALSE,"INTL GROUP"}</definedName>
    <definedName name="_UUID_" hidden="1">262297</definedName>
    <definedName name="_VAR1">#REF!</definedName>
    <definedName name="_VAR2">#REF!</definedName>
    <definedName name="_VAR3">#REF!</definedName>
    <definedName name="_vm35">#REF!</definedName>
    <definedName name="_VOL7" localSheetId="21">#REF!</definedName>
    <definedName name="_VOL7">#REF!</definedName>
    <definedName name="_VOL8" localSheetId="21">#REF!</definedName>
    <definedName name="_VOL8">#REF!</definedName>
    <definedName name="_VOL9" localSheetId="21">#REF!</definedName>
    <definedName name="_VOL9">#REF!</definedName>
    <definedName name="_w1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w2" hidden="1">{"SourcesUses",#N/A,TRUE,"CFMODEL";"TransOverview",#N/A,TRUE,"CFMODEL"}</definedName>
    <definedName name="_WE1">#REF!</definedName>
    <definedName name="_WE2">#REF!</definedName>
    <definedName name="_WIT1" localSheetId="21">#REF!</definedName>
    <definedName name="_WIT1">#REF!</definedName>
    <definedName name="_WIT10">#REF!</definedName>
    <definedName name="_WIT2" localSheetId="21">#REF!</definedName>
    <definedName name="_WIT2">#REF!</definedName>
    <definedName name="_WIT3" localSheetId="21">#REF!</definedName>
    <definedName name="_WIT3">#REF!</definedName>
    <definedName name="_WIT4" localSheetId="21">#REF!</definedName>
    <definedName name="_WIT4">#REF!</definedName>
    <definedName name="_WIT5" localSheetId="21">#REF!</definedName>
    <definedName name="_WIT5">#REF!</definedName>
    <definedName name="_WIT6" localSheetId="21">#REF!</definedName>
    <definedName name="_WIT6">#REF!</definedName>
    <definedName name="_WIT7" localSheetId="21">#REF!</definedName>
    <definedName name="_WIT7">#REF!</definedName>
    <definedName name="_Wit8">#REF!</definedName>
    <definedName name="_WIT9">#REF!</definedName>
    <definedName name="_WK01">#REF!</definedName>
    <definedName name="_WK02">#REF!</definedName>
    <definedName name="_WK03">#REF!</definedName>
    <definedName name="_WK04">#REF!</definedName>
    <definedName name="_WK05">#REF!</definedName>
    <definedName name="_WK06">#REF!</definedName>
    <definedName name="_wk07">#REF!</definedName>
    <definedName name="_wk08">#REF!</definedName>
    <definedName name="_wk09">#REF!</definedName>
    <definedName name="_WK10">#REF!</definedName>
    <definedName name="_WK11">#REF!</definedName>
    <definedName name="_WK12">#REF!</definedName>
    <definedName name="_WP1" localSheetId="21">#REF!</definedName>
    <definedName name="_WP1">#REF!</definedName>
    <definedName name="_wrn.Aging._.and._.Trend._.Analysis" hidden="1">{#N/A,#N/A,FALSE,"Aging Summary";#N/A,#N/A,FALSE,"Ratio Analysis";#N/A,#N/A,FALSE,"Test 120 Day Accts";#N/A,#N/A,FALSE,"Tickmarks"}</definedName>
    <definedName name="_wrn1" hidden="1">{"mgmt forecast",#N/A,FALSE,"Mgmt Forecast";"dcf table",#N/A,FALSE,"Mgmt Forecast";"sensitivity",#N/A,FALSE,"Mgmt Forecast";"table inputs",#N/A,FALSE,"Mgmt Forecast";"calculations",#N/A,FALSE,"Mgmt Forecast"}</definedName>
    <definedName name="_wrn2" hidden="1">{"client cfbs",#N/A,FALSE,"Client"}</definedName>
    <definedName name="_wrn3" hidden="1">{#N/A,#N/A,FALSE,"Aging Summary";#N/A,#N/A,FALSE,"Ratio Analysis";#N/A,#N/A,FALSE,"Test 120 Day Accts";#N/A,#N/A,FALSE,"Tickmarks"}</definedName>
    <definedName name="_wrn4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_wrn45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_wrn5" hidden="1">{"internal is",#N/A,FALSE,"Model"}</definedName>
    <definedName name="_wrn6" hidden="1">{"portrait letter is",#N/A,FALSE,"Model"}</definedName>
    <definedName name="_wrn7" hidden="1">{#N/A,#N/A,FALSE,"Financial";#N/A,#N/A,FALSE,"Balance Sheet";#N/A,#N/A,FALSE,"Income stmt";#N/A,#N/A,FALSE,"Ratio"}</definedName>
    <definedName name="_wtf1" hidden="1">{"act_prior_YTD",#N/A,FALSE,"H";"grpact_prior_YTD",#N/A,FALSE,"I"}</definedName>
    <definedName name="_wtf2" hidden="1">{"act_fcst_MTD",#N/A,FALSE,"H";"act_fcst_QTD",#N/A,FALSE,"H";"act_fcst_YTD",#N/A,FALSE,"H";"act_plan_MTD",#N/A,FALSE,"H";"act_plan_QTD",#N/A,FALSE,"H";"act_plan_YTD",#N/A,FALSE,"H";"act_prior_MTD",#N/A,FALSE,"H";"act_prior_QTD",#N/A,FALSE,"H";"act_prior_YTD",#N/A,FALSE,"H"}</definedName>
    <definedName name="_wtf4" hidden="1">{"grpact_fcst_mtd",#N/A,FALSE,"I";"grpact_fcst_qtd",#N/A,FALSE,"I";"grpact_fcst_YTD",#N/A,FALSE,"I";"grpact_plan_MTD",#N/A,FALSE,"I";"grpact_plan_QTD",#N/A,FALSE,"I";"grpact_plan_YTD",#N/A,FALSE,"I";"grpact_prior_MTD",#N/A,FALSE,"I";"grpact_prior_QTD",#N/A,FALSE,"I";"grpact_prior_YTD",#N/A,FALSE,"I"}</definedName>
    <definedName name="_wtf5" hidden="1">{"assets",#N/A,FALSE,"IFE";"liabilities",#N/A,FALSE,"IFE";"mtd_cshflo",#N/A,FALSE,"IFE";"mtd_income",#N/A,FALSE,"IFE";"qtd_cashflo",#N/A,FALSE,"IFE";"qtd_income",#N/A,FALSE,"IFE";"ytd_cashflo",#N/A,FALSE,"IFE";"ytd_income",#N/A,FALSE,"IFE";"assets",#N/A,FALSE,"SER";"liabilities",#N/A,FALSE,"SER";"mtd_cshflo",#N/A,FALSE,"SER";"mtd_income",#N/A,FALSE,"SER";"qtd_cashflo",#N/A,FALSE,"SER";"qtd_income",#N/A,FALSE,"SER";"ytd_cashflo",#N/A,FALSE,"SER";"ytd_income",#N/A,FALSE,"SER";"assets",#N/A,FALSE,"PTC";"liabilities",#N/A,FALSE,"PTC";"mtd_cshflo",#N/A,FALSE,"PTC";"mtd_income",#N/A,FALSE,"PTC";"qtd_cashflo",#N/A,FALSE,"PTC";"qtd_income",#N/A,FALSE,"PTC";"ytd_cashflo",#N/A,FALSE,"PTC";"ytd_income",#N/A,FALSE,"PTC";"assets",#N/A,FALSE,"DEL";"liabilities",#N/A,FALSE,"DEL";"mtd_cshflo",#N/A,FALSE,"DEL";"mtd_income",#N/A,FALSE,"DEL";"qtd_cashflo",#N/A,FALSE,"DEL";"qtd_income",#N/A,FALSE,"DEL";"ytd_cashflo",#N/A,FALSE,"DEL";"ytd_income",#N/A,FALSE,"DEL";"assets",#N/A,FALSE,"NORD";"liabilities",#N/A,FALSE,"NORD";"mtd_cshflo",#N/A,FALSE,"NORD";"mtd_income",#N/A,FALSE,"NORD";"qtd_cashflo",#N/A,FALSE,"NORD";"qtd_income",#N/A,FALSE,"NORD";"ytd_cashflo",#N/A,FALSE,"NORD";"ytd_income",#N/A,FALSE,"NORD";"assets",#N/A,FALSE,"ACRX";"liabilities",#N/A,FALSE,"ACRX";"mtd_cshflo",#N/A,FALSE,"ACRX";"mtd_income",#N/A,FALSE,"ACRX";"qtd_cashflo",#N/A,FALSE,"ACRX";"qtd_income",#N/A,FALSE,"ACRX";"ytd_cashflo",#N/A,FALSE,"ACRX";"ytd_income",#N/A,FALSE,"ACRX";"assets",#N/A,FALSE,"INV";"liabilities",#N/A,FALSE,"INV";"mtd_cshflo",#N/A,FALSE,"INV";"mtd_income",#N/A,FALSE,"INV";"qtd_cashflo",#N/A,FALSE,"INV";"qtd_income",#N/A,FALSE,"INV";"ytd_cashflo",#N/A,FALSE,"INV";"ytd_income",#N/A,FALSE,"INV";"assets",#N/A,FALSE,"TVS";"liabilities",#N/A,FALSE,"TVS";"mtd_cshflo",#N/A,FALSE,"TVS";"mtd_income",#N/A,FALSE,"TVS";"qtd_cashflo",#N/A,FALSE,"TVS";"qtd_income",#N/A,FALSE,"TVS";"ytd_cashflo",#N/A,FALSE,"TVS";"ytd_income",#N/A,FALSE,"TVS";"assets",#N/A,FALSE,"FEEL";"liabilities",#N/A,FALSE,"FEEL";"mtd_cshflo",#N/A,FALSE,"FEEL";"mtd_income",#N/A,FALSE,"FEEL";"qtd_cashflo",#N/A,FALSE,"FEEL";"qtd_income",#N/A,FALSE,"FEEL";"ytd_cashflo",#N/A,FALSE,"FEEL";"ytd_income",#N/A,FALSE,"FEEL";"assets",#N/A,FALSE,"CORP";"liabilities",#N/A,FALSE,"CORP";"mtd_cshflo",#N/A,FALSE,"CORP";"mtd_income",#N/A,FALSE,"CORP";"qtd_cashflo",#N/A,FALSE,"CORP";"qtd_income",#N/A,FALSE,"CORP";"ytd_cashflo",#N/A,FALSE,"CORP";"ytd_income",#N/A,FALSE,"CORP";"assets",#N/A,FALSE,"CONS";"liabilities",#N/A,FALSE,"CONS";"mtd_cshflo",#N/A,FALSE,"CONS";"mtd_income",#N/A,FALSE,"CONS";"qtd_cashflo",#N/A,FALSE,"CONS";"qtd_income",#N/A,FALSE,"CONS";"ytd_cashflo",#N/A,FALSE,"CONS";"ytd_income",#N/A,FALSE,"CONS"}</definedName>
    <definedName name="_wtf6" hidden="1">{"Assets",#N/A,FALSE,"Actual"}</definedName>
    <definedName name="_wtf8" hidden="1">{"assets",#N/A,FALSE,"IFE";"liabilities",#N/A,FALSE,"IFE";"assets",#N/A,FALSE,"SER";"liabilities",#N/A,FALSE,"SER";"assets",#N/A,FALSE,"PTC";"liabilities",#N/A,FALSE,"PTC";"assets",#N/A,FALSE,"DEL";"liabilities",#N/A,FALSE,"DEL";"assets",#N/A,FALSE,"NORD";"liabilities",#N/A,FALSE,"NORD";"assets",#N/A,FALSE,"ACRX";"liabilities",#N/A,FALSE,"ACRX";"assets",#N/A,FALSE,"INV";"liabilities",#N/A,FALSE,"INV";"assets",#N/A,FALSE,"TVS";"liabilities",#N/A,FALSE,"TVS";"assets",#N/A,FALSE,"FEEL";"liabilities",#N/A,FALSE,"FEEL";"assets",#N/A,FALSE,"CORP";"liabilities",#N/A,FALSE,"CORP";"assets",#N/A,FALSE,"CONS";"liabilities",#N/A,FALSE,"CONS"}</definedName>
    <definedName name="_x" hidden="1">#REF!</definedName>
    <definedName name="_x1" hidden="1">{"total",#N/A,FALSE,"5YR TREND";"CASH FLOW",#N/A,FALSE,"5YR TREND";"BALANCE SHEET",#N/A,FALSE,"5YR TREND";"baseline",#N/A,FALSE,"5YR TREND";"investment",#N/A,FALSE,"5YR TREND"}</definedName>
    <definedName name="_x10" hidden="1">{"total",#N/A,FALSE,"5YR TREND";"CASH FLOW",#N/A,FALSE,"5YR TREND";"BALANCE SHEET",#N/A,FALSE,"5YR TREND";"baseline",#N/A,FALSE,"5YR TREND";"investment",#N/A,FALSE,"5YR TREND"}</definedName>
    <definedName name="_x11" hidden="1">{"total",#N/A,FALSE,"5YR TREND";"CASH FLOW",#N/A,FALSE,"5YR TREND";"BALANCE SHEET",#N/A,FALSE,"5YR TREND";"baseline",#N/A,FALSE,"5YR TREND";"investment",#N/A,FALSE,"5YR TREND"}</definedName>
    <definedName name="_x123" hidden="1">{"total",#N/A,FALSE,"5YR TREND";"CASH FLOW",#N/A,FALSE,"5YR TREND";"BALANCE SHEET",#N/A,FALSE,"5YR TREND";"baseline",#N/A,FALSE,"5YR TREND";"investment",#N/A,FALSE,"5YR TREND"}</definedName>
    <definedName name="_x18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2">{"'Sheet1'!$A$1:$I$89"}</definedName>
    <definedName name="_x23647" hidden="1">{"new base",#N/A,FALSE,"BP wo sections";"investment w/o areas",#N/A,FALSE,"BP wo sections";"total w/o areas",#N/A,FALSE,"BP wo sections"}</definedName>
    <definedName name="_x3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41254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5" hidden="1">{"total",#N/A,FALSE,"5YR TREND";"CASH FLOW",#N/A,FALSE,"5YR TREND";"BALANCE SHEET",#N/A,FALSE,"5YR TREND";"baseline",#N/A,FALSE,"5YR TREND";"investment",#N/A,FALSE,"5YR TREND"}</definedName>
    <definedName name="_x54161" hidden="1">{"total",#N/A,FALSE,"5YR TREND";"CASH FLOW",#N/A,FALSE,"5YR TREND";"BALANCE SHEET",#N/A,FALSE,"5YR TREND";"baseline",#N/A,FALSE,"5YR TREND";"investment",#N/A,FALSE,"5YR TREND"}</definedName>
    <definedName name="_x6" hidden="1">{"new base",#N/A,FALSE,"BP wo sections";"investment w/o areas",#N/A,FALSE,"BP wo sections";"total w/o areas",#N/A,FALSE,"BP wo sections"}</definedName>
    <definedName name="_x654" hidden="1">{"98IB-MARGIN",#N/A,FALSE,"FILE LINK";"98IB-SGA",#N/A,FALSE,"FILE LINK";"98IB-STAFF",#N/A,FALSE,"FILE LINK";"98IB-CAPX",#N/A,FALSE,"FILE LINK"}</definedName>
    <definedName name="_x65465" hidden="1">{"total",#N/A,FALSE,"5YR TREND";"CASH FLOW",#N/A,FALSE,"5YR TREND";"BALANCE SHEET",#N/A,FALSE,"5YR TREND";"baseline",#N/A,FALSE,"5YR TREND";"investment",#N/A,FALSE,"5YR TREND"}</definedName>
    <definedName name="_x65749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66" hidden="1">{"total",#N/A,FALSE,"5YR TREND";"CASH FLOW",#N/A,FALSE,"5YR TREND";"BALANCE SHEET",#N/A,FALSE,"5YR TREND";"baseline",#N/A,FALSE,"5YR TREND";"investment",#N/A,FALSE,"5YR TREND"}</definedName>
    <definedName name="_x7" hidden="1">{"98IB-MARGIN",#N/A,FALSE,"FILE LINK";"98IB-SGA",#N/A,FALSE,"FILE LINK";"98IB-STAFF",#N/A,FALSE,"FILE LINK";"98IB-CAPX",#N/A,FALSE,"FILE LINK"}</definedName>
    <definedName name="_x8" hidden="1">{"total",#N/A,FALSE,"5YR TREND";"CASH FLOW",#N/A,FALSE,"5YR TREND";"BALANCE SHEET",#N/A,FALSE,"5YR TREND";"baseline",#N/A,FALSE,"5YR TREND";"investment",#N/A,FALSE,"5YR TREND"}</definedName>
    <definedName name="_x8756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_x88888">{"'Sheet1'!$A$1:$I$89"}</definedName>
    <definedName name="_x9" hidden="1">{"total",#N/A,FALSE,"5YR TREND";"CASH FLOW",#N/A,FALSE,"5YR TREND";"BALANCE SHEET",#N/A,FALSE,"5YR TREND";"baseline",#N/A,FALSE,"5YR TREND";"investment",#N/A,FALSE,"5YR TREND"}</definedName>
    <definedName name="_x984" hidden="1">{"total",#N/A,FALSE,"5YR TREND";"CASH FLOW",#N/A,FALSE,"5YR TREND";"BALANCE SHEET",#N/A,FALSE,"5YR TREND";"baseline",#N/A,FALSE,"5YR TREND";"investment",#N/A,FALSE,"5YR TREND"}</definedName>
    <definedName name="_x985" hidden="1">{"total",#N/A,FALSE,"5YR TREND";"CASH FLOW",#N/A,FALSE,"5YR TREND";"BALANCE SHEET",#N/A,FALSE,"5YR TREND";"baseline",#N/A,FALSE,"5YR TREND";"investment",#N/A,FALSE,"5YR TREND"}</definedName>
    <definedName name="_x999" hidden="1">{"total",#N/A,FALSE,"5YR TREND";"CASH FLOW",#N/A,FALSE,"5YR TREND";"BALANCE SHEET",#N/A,FALSE,"5YR TREND";"baseline",#N/A,FALSE,"5YR TREND";"investment",#N/A,FALSE,"5YR TREND"}</definedName>
    <definedName name="_XTRACT">#REF!</definedName>
    <definedName name="_yr01">#REF!</definedName>
    <definedName name="_yr02">#REF!</definedName>
    <definedName name="_yr03">#REF!</definedName>
    <definedName name="_yr04">#REF!</definedName>
    <definedName name="_yr05">#REF!</definedName>
    <definedName name="_yr06">#REF!</definedName>
    <definedName name="_yr07">#REF!</definedName>
    <definedName name="_yr08">#REF!</definedName>
    <definedName name="_yr09">#REF!</definedName>
    <definedName name="_yr10">#REF!</definedName>
    <definedName name="_yr11">#REF!</definedName>
    <definedName name="_yr12">#REF!</definedName>
    <definedName name="_yr13">#REF!</definedName>
    <definedName name="_yr14">#REF!</definedName>
    <definedName name="_yr15">#REF!</definedName>
    <definedName name="_yr16">#REF!</definedName>
    <definedName name="_yr17">#REF!</definedName>
    <definedName name="_yr18">#REF!</definedName>
    <definedName name="_yr19">#REF!</definedName>
    <definedName name="_YR2">#REF!</definedName>
    <definedName name="_yr20">#REF!</definedName>
    <definedName name="_yr21">#REF!</definedName>
    <definedName name="_YR3">#REF!</definedName>
    <definedName name="_YR4">#REF!</definedName>
    <definedName name="_YR5">#REF!</definedName>
    <definedName name="_YR6">#REF!</definedName>
    <definedName name="_yr98">#REF!</definedName>
    <definedName name="_yr99">#REF!</definedName>
    <definedName name="_YTD">#REF!</definedName>
    <definedName name="_Z04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_Z05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" localSheetId="21">#REF!</definedName>
    <definedName name="A">#REF!</definedName>
    <definedName name="A\">#REF!</definedName>
    <definedName name="A_1">#REF!</definedName>
    <definedName name="A_2">#REF!</definedName>
    <definedName name="A_3">#REF!</definedName>
    <definedName name="A_impresión_IM">#REF!</definedName>
    <definedName name="A01152011">#REF!</definedName>
    <definedName name="A1\">#REF!</definedName>
    <definedName name="A1105228">#REF!</definedName>
    <definedName name="A1106208">#REF!</definedName>
    <definedName name="A1110003">#REF!</definedName>
    <definedName name="A1110055">#REF!</definedName>
    <definedName name="A1111000">#REF!</definedName>
    <definedName name="A1351004">#REF!</definedName>
    <definedName name="A1450000">#REF!</definedName>
    <definedName name="A1451301">#REF!</definedName>
    <definedName name="A1460000">#REF!</definedName>
    <definedName name="A1460300">#REF!</definedName>
    <definedName name="A1461302">#REF!</definedName>
    <definedName name="A1topd" localSheetId="21">#REF!</definedName>
    <definedName name="A1topd">#REF!</definedName>
    <definedName name="A2120000">#REF!</definedName>
    <definedName name="A2125000">#REF!</definedName>
    <definedName name="A2160000">#REF!</definedName>
    <definedName name="A2160003">#REF!</definedName>
    <definedName name="A2160040">#REF!</definedName>
    <definedName name="A2163016">#REF!</definedName>
    <definedName name="A2163040">#REF!</definedName>
    <definedName name="A2197021">#REF!</definedName>
    <definedName name="A2540000">#REF!</definedName>
    <definedName name="A2540008">#REF!</definedName>
    <definedName name="A2540306">#REF!</definedName>
    <definedName name="A3_AL" hidden="1">{"'Feb 99'!$A$1:$G$30"}</definedName>
    <definedName name="A5fml" hidden="1">INDIRECT("'A5'!$3:$3")</definedName>
    <definedName name="A9A">#REF!</definedName>
    <definedName name="aa">#REF!</definedName>
    <definedName name="aaa">#REF!</definedName>
    <definedName name="AAA_DOCTOPS">"AAA_SET"</definedName>
    <definedName name="AAA_dtemplate" hidden="1">"OFF"</definedName>
    <definedName name="AAA_duser">"OFF"</definedName>
    <definedName name="AAA_Options" hidden="1">"NYN"</definedName>
    <definedName name="AAA_u999998" hidden="1">"nlfoote@970721231427"</definedName>
    <definedName name="AAA_u999999" hidden="1">"jmalinchak@970313143838"</definedName>
    <definedName name="aaaa">#REF!</definedName>
    <definedName name="aaaa1" hidden="1">{#N/A,#N/A,FALSE,"Antony Financials";#N/A,#N/A,FALSE,"Cowboy Financials";#N/A,#N/A,FALSE,"Combined";#N/A,#N/A,FALSE,"Valuematrix";#N/A,#N/A,FALSE,"DCFAntony";#N/A,#N/A,FALSE,"DCFCowboy";#N/A,#N/A,FALSE,"DCFCombined"}</definedName>
    <definedName name="aaaaa" hidden="1">{#N/A,#N/A,FALSE,"REPORT"}</definedName>
    <definedName name="aaaaaa">#REF!</definedName>
    <definedName name="aaaaaaa">#REF!</definedName>
    <definedName name="aaa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aaaaaaaaaa" hidden="1">{"SourcesUses",#N/A,TRUE,"CFMODEL";"TransOverview",#N/A,TRUE,"CFMODEL"}</definedName>
    <definedName name="aaaaaaaaaaaaaaa">#REF!</definedName>
    <definedName name="aaaaaaaaaaaaaaaaa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aasb" hidden="1">{#N/A,#N/A,FALSE,"Pharm";#N/A,#N/A,FALSE,"WWCM"}</definedName>
    <definedName name="aab" hidden="1">{#N/A,#N/A,FALSE,"Pharm";#N/A,#N/A,FALSE,"WWCM"}</definedName>
    <definedName name="AAB_Addin5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bb" hidden="1">{#N/A,#N/A,FALSE,"Projections";#N/A,#N/A,FALSE,"Multiples Valuation";#N/A,#N/A,FALSE,"LBO";#N/A,#N/A,FALSE,"Multiples_Sensitivity";#N/A,#N/A,FALSE,"Summary"}</definedName>
    <definedName name="aaddd" hidden="1">{#N/A,#N/A,FALSE,"REPORT"}</definedName>
    <definedName name="Aantal_vervallen_termijnen">#REF!</definedName>
    <definedName name="aas" hidden="1">{#N/A,#N/A,FALSE,"1";#N/A,#N/A,FALSE,"2";#N/A,#N/A,FALSE,"16 - 17";#N/A,#N/A,FALSE,"18 - 19";#N/A,#N/A,FALSE,"26";#N/A,#N/A,FALSE,"27";#N/A,#N/A,FALSE,"28"}</definedName>
    <definedName name="aasdfafd" hidden="1">{"Eur Base Top",#N/A,FALSE,"Europe Base";"Eur Base Bottom",#N/A,FALSE,"Europe Base"}</definedName>
    <definedName name="aaxxx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abc" hidden="1">IF(NOT(ISERROR(otb*1)),otb*1,otb)</definedName>
    <definedName name="ABCBSE0">#REF!</definedName>
    <definedName name="ABCBSE1">#REF!</definedName>
    <definedName name="ABCBSE2">#REF!</definedName>
    <definedName name="abcd" hidden="1">{#N/A,#N/A,FALSE,"Income";#N/A,#N/A,FALSE,"Cost of Goods Sold";#N/A,#N/A,FALSE,"Other Costs";#N/A,#N/A,FALSE,"Other Income";#N/A,#N/A,FALSE,"Taxes";#N/A,#N/A,FALSE,"Other Deductions";#N/A,#N/A,FALSE,"Compensation of Officers"}</definedName>
    <definedName name="abcdw" hidden="1">{#N/A,#N/A,FALSE,"Income";#N/A,#N/A,FALSE,"Cost of Goods Sold";#N/A,#N/A,FALSE,"Other Costs";#N/A,#N/A,FALSE,"Other Income";#N/A,#N/A,FALSE,"Taxes";#N/A,#N/A,FALSE,"Other Deductions";#N/A,#N/A,FALSE,"Compensation of Officers"}</definedName>
    <definedName name="abd" hidden="1">{#N/A,#N/A,FALSE,"Income";#N/A,#N/A,FALSE,"Cost of Goods Sold";#N/A,#N/A,FALSE,"Other Costs";#N/A,#N/A,FALSE,"Other Income";#N/A,#N/A,FALSE,"Taxes";#N/A,#N/A,FALSE,"Other Deductions";#N/A,#N/A,FALSE,"Compensation of Officers"}</definedName>
    <definedName name="ABJKL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abs" hidden="1">{#N/A,#N/A,FALSE,"SIM95"}</definedName>
    <definedName name="ac">#REF!</definedName>
    <definedName name="acb" hidden="1">{"MMERINO",#N/A,FALSE,"1) Income Statement (2)"}</definedName>
    <definedName name="AccdMICP" localSheetId="21">#REF!</definedName>
    <definedName name="AccdMICP">#REF!</definedName>
    <definedName name="Acceleration_date">#REF!</definedName>
    <definedName name="Access_Button" hidden="1">"Grants_Summary_by_Employee_List"</definedName>
    <definedName name="AccessDatabase" localSheetId="21">"C:\DATA\Kevin\Kevin's Model.mdb"</definedName>
    <definedName name="AccessDatabase" hidden="1">"C:\DATA\KEVIN\MODELS\Model 0218.mdb"</definedName>
    <definedName name="AccessLink" localSheetId="21">#REF!</definedName>
    <definedName name="AccessLink">#REF!</definedName>
    <definedName name="ACCINV䂟ᄻȀༀ">#REF!</definedName>
    <definedName name="ACCM">#REF!</definedName>
    <definedName name="ACCMAN">#REF!</definedName>
    <definedName name="ACCMANT">#REF!</definedName>
    <definedName name="Account" localSheetId="21">#REF!</definedName>
    <definedName name="Account">#REF!</definedName>
    <definedName name="Account_Breakdown" localSheetId="21">#REF!</definedName>
    <definedName name="Account_Breakdown">#REF!</definedName>
    <definedName name="account_codes_for_project">#REF!</definedName>
    <definedName name="Account_Descriptions">#REF!</definedName>
    <definedName name="ACCOUNTEDPERIODTYPE1">#REF!</definedName>
    <definedName name="AccountNumber">#REF!</definedName>
    <definedName name="Accounts" localSheetId="21">#REF!</definedName>
    <definedName name="Accounts">#REF!</definedName>
    <definedName name="accounts_payable">#REF!</definedName>
    <definedName name="accounts_receivable">#REF!</definedName>
    <definedName name="AccProvUncoll">#REF!</definedName>
    <definedName name="AccrECRC" localSheetId="21">#REF!</definedName>
    <definedName name="AccrECRC">#REF!</definedName>
    <definedName name="AccrExp" localSheetId="21">#REF!</definedName>
    <definedName name="AccrExp">#REF!</definedName>
    <definedName name="AccrExpSum" localSheetId="21">#REF!</definedName>
    <definedName name="AccrExpSum">#REF!</definedName>
    <definedName name="AccrMICP" localSheetId="21">#REF!</definedName>
    <definedName name="AccrMICP">#REF!</definedName>
    <definedName name="ACCRU_LIAB">#REF!</definedName>
    <definedName name="Accrued" hidden="1">{#N/A,#N/A,FALSE,"Income";#N/A,#N/A,FALSE,"Cost of Goods Sold";#N/A,#N/A,FALSE,"Other Costs";#N/A,#N/A,FALSE,"Other Income";#N/A,#N/A,FALSE,"Taxes";#N/A,#N/A,FALSE,"Other Deductions";#N/A,#N/A,FALSE,"Compensation of Officers"}</definedName>
    <definedName name="ACCRUED_401K" localSheetId="21">#REF!</definedName>
    <definedName name="ACCRUED_401K">#REF!</definedName>
    <definedName name="ACCRUED_LIAB" localSheetId="21">#REF!</definedName>
    <definedName name="ACCRUED_LIAB">#REF!</definedName>
    <definedName name="ACCSEVADMIN" localSheetId="21">#REF!</definedName>
    <definedName name="ACCSEVADMIN">#REF!</definedName>
    <definedName name="accsevcic" localSheetId="21">#REF!</definedName>
    <definedName name="accsevcic">#REF!</definedName>
    <definedName name="ACCSEVMED" localSheetId="21">#REF!</definedName>
    <definedName name="ACCSEVMED">#REF!</definedName>
    <definedName name="ACCSFromA5" hidden="1">INDEX(#REF!,,1)</definedName>
    <definedName name="Acct" localSheetId="21">#REF!</definedName>
    <definedName name="Acct">#REF!</definedName>
    <definedName name="Acct1186" localSheetId="21">#REF!</definedName>
    <definedName name="Acct1186">#REF!</definedName>
    <definedName name="acct1410" localSheetId="21">#REF!</definedName>
    <definedName name="acct1410">#REF!</definedName>
    <definedName name="acct236mon">#REF!</definedName>
    <definedName name="acct236ytd">#REF!</definedName>
    <definedName name="acct2810" localSheetId="21">#REF!</definedName>
    <definedName name="acct2810">#REF!</definedName>
    <definedName name="acct408mon">#REF!</definedName>
    <definedName name="acct408ytd">#REF!</definedName>
    <definedName name="ACCTDEF">#REF!</definedName>
    <definedName name="AcctDesc">#REF!</definedName>
    <definedName name="ACCTS" localSheetId="21">#REF!</definedName>
    <definedName name="ACCTS">#REF!</definedName>
    <definedName name="ACCTTABLE" localSheetId="21">#REF!</definedName>
    <definedName name="ACCTTABLE">#REF!</definedName>
    <definedName name="ACCUMDEPRE" localSheetId="21">#REF!</definedName>
    <definedName name="ACCUMDEPRE">#REF!</definedName>
    <definedName name="accumulated_depreciation">#REF!</definedName>
    <definedName name="ACE" localSheetId="21">#REF!</definedName>
    <definedName name="ACE">#REF!</definedName>
    <definedName name="acero">#REF!</definedName>
    <definedName name="ACHPayment" localSheetId="21">#REF!</definedName>
    <definedName name="ACHPayment">#REF!</definedName>
    <definedName name="Acquisitions" hidden="1">{"quarterlyfull",#N/A,FALSE,"Earnings model ";"Annualfull",#N/A,FALSE,"Earnings model "}</definedName>
    <definedName name="ACROSS">#REF!</definedName>
    <definedName name="ACT">#REF!</definedName>
    <definedName name="ACT_CUR">#REF!</definedName>
    <definedName name="ACT_EIN">#REF!</definedName>
    <definedName name="ACT_TRANS" localSheetId="21">#REF!</definedName>
    <definedName name="ACT_TRANS">#REF!</definedName>
    <definedName name="ACT_YTD">#REF!</definedName>
    <definedName name="ACTINT">#REF!</definedName>
    <definedName name="Activity">#REF!</definedName>
    <definedName name="Activo">#REF!</definedName>
    <definedName name="Activo___Pasivo">#REF!</definedName>
    <definedName name="Activo_Depfinanciera">#REF!</definedName>
    <definedName name="Activo_Deptributaria">#REF!</definedName>
    <definedName name="Activo_DepUSGaap">#REF!</definedName>
    <definedName name="ActivoCons">#REF!,#REF!,#REF!,#REF!,#REF!,#REF!,#REF!,#REF!,#REF!,#REF!,#REF!,#REF!</definedName>
    <definedName name="ACTUAL" localSheetId="21">#REF!</definedName>
    <definedName name="ACTUAL">#REF!</definedName>
    <definedName name="Actual_BP_Range" localSheetId="21">#REF!</definedName>
    <definedName name="Actual_BP_Range">#REF!</definedName>
    <definedName name="Actual_BP_Range_PRW" localSheetId="21">#REF!</definedName>
    <definedName name="Actual_BP_Range_PRW">#REF!</definedName>
    <definedName name="Actual_Category">#REF!</definedName>
    <definedName name="Actual_Contrib_Range" localSheetId="21">#REF!</definedName>
    <definedName name="Actual_Contrib_Range">#REF!</definedName>
    <definedName name="Actual_Contrib_Range_PRW" localSheetId="21">#REF!</definedName>
    <definedName name="Actual_Contrib_Range_PRW">#REF!</definedName>
    <definedName name="ACTUAL_CUST">#REF!</definedName>
    <definedName name="Actual_Customers">#REF!</definedName>
    <definedName name="actual_direct_labor">#REF!</definedName>
    <definedName name="Actual_Expenses_Range" localSheetId="21">#REF!</definedName>
    <definedName name="Actual_Expenses_Range">#REF!</definedName>
    <definedName name="Actual_Mths">#REF!</definedName>
    <definedName name="ACTUAL_SALES">#REF!</definedName>
    <definedName name="ACTUAL_vs._BUDGET___MONTH" localSheetId="21">#REF!</definedName>
    <definedName name="ACTUAL_vs._BUDGET___MONTH">#REF!</definedName>
    <definedName name="ACTUAL_vs._BUDGET___YTD" localSheetId="21">#REF!</definedName>
    <definedName name="ACTUAL_vs._BUDGET___YTD">#REF!</definedName>
    <definedName name="ACTUAL_vs._FORECAST___MONTH" localSheetId="21">#REF!</definedName>
    <definedName name="ACTUAL_vs._FORECAST___MONTH">#REF!</definedName>
    <definedName name="ACTUAL_vs._PRIOR_YEAR___MONTH" localSheetId="21">#REF!</definedName>
    <definedName name="ACTUAL_vs._PRIOR_YEAR___MONTH">#REF!</definedName>
    <definedName name="ACTUAL_vs._PRIOR_YEAR___YTD" localSheetId="21">#REF!</definedName>
    <definedName name="ACTUAL_vs._PRIOR_YEAR___YTD">#REF!</definedName>
    <definedName name="ActualMaterial">#REF!</definedName>
    <definedName name="ACTUALS" localSheetId="21">#REF!</definedName>
    <definedName name="ACTUALS">#REF!</definedName>
    <definedName name="ACwvu.Annual." hidden="1">#N/A</definedName>
    <definedName name="ACwvu.Quarterly." hidden="1">#N/A</definedName>
    <definedName name="ACwvu.Quarterlycompare." hidden="1">#N/A</definedName>
    <definedName name="a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DITIONS">#REF!</definedName>
    <definedName name="AdditiveUsage">#REF!</definedName>
    <definedName name="adf" hidden="1">{"standalone1",#N/A,FALSE,"DCFBase";"standalone2",#N/A,FALSE,"DCFBase"}</definedName>
    <definedName name="adfa" hidden="1">{#N/A,#N/A,FALSE,"UCSD"}</definedName>
    <definedName name="adfadasdf" hidden="1">{"Assumptions1",#N/A,FALSE,"Assumptions";"MergerPlans1","20yearamort",FALSE,"MergerPlans";"MergerPlans1","40yearamort",FALSE,"MergerPlans";"MergerPlans2",#N/A,FALSE,"MergerPlans";"inputs",#N/A,FALSE,"MergerPlans"}</definedName>
    <definedName name="adfg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adfgasdysty" hidden="1">{#N/A,#N/A,FALSE,"REPORT"}</definedName>
    <definedName name="adfsfjfjky" hidden="1">{#N/A,#N/A,FALSE,"REPORT"}</definedName>
    <definedName name="ADIT1">#REF!</definedName>
    <definedName name="ADIT2">#REF!</definedName>
    <definedName name="ADITFPC" localSheetId="21">#REF!</definedName>
    <definedName name="ADITFPC">#REF!</definedName>
    <definedName name="ADITPCH" localSheetId="21">#REF!</definedName>
    <definedName name="ADITPCH">#REF!</definedName>
    <definedName name="ADITPEC" localSheetId="21">#REF!</definedName>
    <definedName name="ADITPEC">#REF!</definedName>
    <definedName name="ADITPwr" localSheetId="21">#REF!</definedName>
    <definedName name="ADITPwr">#REF!</definedName>
    <definedName name="ADJ" localSheetId="21">#REF!</definedName>
    <definedName name="ADJ">#REF!</definedName>
    <definedName name="ADJBORDER" localSheetId="21">#REF!</definedName>
    <definedName name="ADJBORDER">#REF!</definedName>
    <definedName name="ADJRPT" localSheetId="21">#REF!</definedName>
    <definedName name="ADJRPT">#REF!</definedName>
    <definedName name="adjust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Adjust300000">#REF!</definedName>
    <definedName name="Adjust41100">#REF!</definedName>
    <definedName name="Adjust41300">#REF!</definedName>
    <definedName name="Adjust41500">#REF!</definedName>
    <definedName name="Adjust41700">#REF!</definedName>
    <definedName name="Adjust41900">#REF!</definedName>
    <definedName name="Adjust42100">#REF!</definedName>
    <definedName name="Adjust59750">#REF!</definedName>
    <definedName name="Adjust91000">#REF!</definedName>
    <definedName name="Adjust95001">#REF!</definedName>
    <definedName name="Adjust98004">#REF!</definedName>
    <definedName name="Adjust98374">#REF!</definedName>
    <definedName name="Adjust99000">#REF!</definedName>
    <definedName name="adjustment">#REF!</definedName>
    <definedName name="ADJUSTMENT_OF_DEPRECIATION_EXPENSE" localSheetId="21">#REF!</definedName>
    <definedName name="ADJUSTMENT_OF_DEPRECIATION_EXPENSE">#REF!</definedName>
    <definedName name="ADJUSTMENTS" localSheetId="21">#REF!</definedName>
    <definedName name="ADJUSTMENTS">#REF!</definedName>
    <definedName name="AdjustRow300300">#REF!</definedName>
    <definedName name="AdjustRow99001">#REF!</definedName>
    <definedName name="ADMIN">#REF!</definedName>
    <definedName name="Admin_LR">#REF!</definedName>
    <definedName name="ADopsterling" hidden="1">{#N/A,#N/A,FALSE,"Summary";#N/A,#N/A,FALSE,"CF";#N/A,#N/A,FALSE,"P&amp;L";#N/A,#N/A,FALSE,"BS";#N/A,#N/A,FALSE,"Returns";#N/A,#N/A,FALSE,"Assumptions";#N/A,#N/A,FALSE,"Analysis"}</definedName>
    <definedName name="ads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dSDSAdsa" hidden="1">{#N/A,#N/A,FALSE,"R&amp;D Quick Calc";#N/A,#N/A,FALSE,"DOE Fee Schedule"}</definedName>
    <definedName name="adsf1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adsfg" hidden="1">{"client cfbs",#N/A,FALSE,"Client"}</definedName>
    <definedName name="adsfh" hidden="1">{"client cfbs",#N/A,FALSE,"Client"}</definedName>
    <definedName name="advance" localSheetId="21">#REF!</definedName>
    <definedName name="advance">#REF!</definedName>
    <definedName name="advertising_sales_promotion">#REF!</definedName>
    <definedName name="AEC">#REF!</definedName>
    <definedName name="AEG" localSheetId="21">#REF!</definedName>
    <definedName name="AEG">#REF!</definedName>
    <definedName name="AEM" hidden="1">#REF!</definedName>
    <definedName name="af">#REF!</definedName>
    <definedName name="afadasd" hidden="1">{"NA Is w Ratios",#N/A,FALSE,"North America";"PF CFlow NA",#N/A,FALSE,"North America";"NA DCF Matrix",#N/A,FALSE,"North America"}</definedName>
    <definedName name="afa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af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asd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DADSFDAS" hidden="1">{#N/A,#N/A,FALSE,"REPORT"}</definedName>
    <definedName name="AFDC_Reversal_Variance" localSheetId="21">#REF!</definedName>
    <definedName name="AFDC_Reversal_Variance">#REF!</definedName>
    <definedName name="afd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df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E">#REF!</definedName>
    <definedName name="affasf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ffffff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ffiliate" localSheetId="21">#REF!</definedName>
    <definedName name="Affiliate">#REF!</definedName>
    <definedName name="africa" hidden="1">{#N/A,#N/A,FALSE,"CNS";#N/A,#N/A,FALSE,"Serz";#N/A,#N/A,FALSE,"Ace"}</definedName>
    <definedName name="AFS_Pension" localSheetId="21">#REF!</definedName>
    <definedName name="AFS_Pension">#REF!</definedName>
    <definedName name="AFS_Welfare" localSheetId="21">#REF!</definedName>
    <definedName name="AFS_Welfare">#REF!</definedName>
    <definedName name="AFUDCDEBT" localSheetId="21">#REF!</definedName>
    <definedName name="AFUDCDEBT">#REF!</definedName>
    <definedName name="AFUDCEquity" localSheetId="21">#REF!</definedName>
    <definedName name="AFUDCEquity">#REF!</definedName>
    <definedName name="AG_Util_AcumuladaReal2005">#REF!</definedName>
    <definedName name="AG_Util_AcumuladaReal2005a">#REF!</definedName>
    <definedName name="AG_Util_PptoAnual2005">#REF!</definedName>
    <definedName name="AG_Util_PptoAnual2005a">#REF!</definedName>
    <definedName name="AG_Util_PptoAnual2005Avance">#REF!</definedName>
    <definedName name="AG_Util_PptoAnual2005Avancea">#REF!</definedName>
    <definedName name="agafdhsdh" hidden="1">{#N/A,#N/A,FALSE,"REPORT"}</definedName>
    <definedName name="aging" hidden="1">{#N/A,#N/A,FALSE,"Aging Summary";#N/A,#N/A,FALSE,"Ratio Analysis";#N/A,#N/A,FALSE,"Test 120 Day Accts";#N/A,#N/A,FALSE,"Tickmarks"}</definedName>
    <definedName name="agng" hidden="1">{#N/A,#N/A,FALSE,"Aging Summary";#N/A,#N/A,FALSE,"Ratio Analysis";#N/A,#N/A,FALSE,"Test 120 Day Accts";#N/A,#N/A,FALSE,"Tickmarks"}</definedName>
    <definedName name="agsgaghgfj" hidden="1">{#N/A,#N/A,FALSE,"Pharm";#N/A,#N/A,FALSE,"WWCM"}</definedName>
    <definedName name="AGT" localSheetId="21">#REF!</definedName>
    <definedName name="AGT">#REF!</definedName>
    <definedName name="AGUA">#REF!</definedName>
    <definedName name="AHeavy_b">#REF!</definedName>
    <definedName name="AHeavy_m">#REF!</definedName>
    <definedName name="AINT_BAL">#REF!</definedName>
    <definedName name="Aint_dollars" localSheetId="21">#REF!</definedName>
    <definedName name="Aint_dollars">#REF!</definedName>
    <definedName name="Aint1" localSheetId="21">#REF!</definedName>
    <definedName name="Aint1">#REF!</definedName>
    <definedName name="AircraftLeasing">#REF!</definedName>
    <definedName name="ALA_BOND">#REF!</definedName>
    <definedName name="alex" hidden="1">{#N/A,#N/A,FALSE,"REPORT"}</definedName>
    <definedName name="alexan" hidden="1">{#N/A,#N/A,FALSE,"REPORT"}</definedName>
    <definedName name="ALI" hidden="1">{"'Feb 99'!$A$1:$G$30"}</definedName>
    <definedName name="ALight_b">#REF!</definedName>
    <definedName name="ALight_m">#REF!</definedName>
    <definedName name="ALKSDF" hidden="1">{"Q.2",#N/A,FALSE,"EARNRL";"Q.2",#N/A,FALSE,"tie_out"}</definedName>
    <definedName name="ALL" localSheetId="21">#REF!</definedName>
    <definedName name="ALL">#REF!</definedName>
    <definedName name="AllBfnd">#REF!</definedName>
    <definedName name="ALLDETAIL" localSheetId="21">#REF!:#REF!</definedName>
    <definedName name="ALLDETAIL">#REF!:#REF!</definedName>
    <definedName name="ALLOC" localSheetId="21">#REF!</definedName>
    <definedName name="ALLOC">#REF!</definedName>
    <definedName name="ALLOCATION" localSheetId="21">#REF!</definedName>
    <definedName name="ALLOCATION">#REF!</definedName>
    <definedName name="Allocation_of_Earnings" localSheetId="21">#REF!</definedName>
    <definedName name="Allocation_of_Earnings">#REF!</definedName>
    <definedName name="ALLOCATIONDATA" localSheetId="21">#REF!</definedName>
    <definedName name="ALLOCATIONDATA">#REF!</definedName>
    <definedName name="ALLOCATORS">#REF!</definedName>
    <definedName name="ALLOCMAP">#REF!</definedName>
    <definedName name="ALLOCTABLE">#REF!</definedName>
    <definedName name="ALLOWFUNDS">#REF!</definedName>
    <definedName name="ALLOWOTHER">#REF!</definedName>
    <definedName name="AlloyPriceList">#REF!</definedName>
    <definedName name="allthree">#REF!,#REF!,#REF!</definedName>
    <definedName name="alltrialbalances">#REF!</definedName>
    <definedName name="alltrialbalances2">#REF!</definedName>
    <definedName name="allx" hidden="1">Allx3,Allx4,Allx5</definedName>
    <definedName name="Alt1_KW">#REF!</definedName>
    <definedName name="Alt1_MMBtu">#REF!</definedName>
    <definedName name="Alt2_KW">#REF!</definedName>
    <definedName name="Alt2_MMBtu">#REF!</definedName>
    <definedName name="Alt3_KW">#REF!</definedName>
    <definedName name="Alt3_MMBtu">#REF!</definedName>
    <definedName name="Alt4_KW">#REF!</definedName>
    <definedName name="Alt4_MMBtu">#REF!</definedName>
    <definedName name="ALVHE" hidden="1">{#N/A,#N/A,FALSE,"Aging Summary";#N/A,#N/A,FALSE,"Ratio Analysis";#N/A,#N/A,FALSE,"Test 120 Day Accts";#N/A,#N/A,FALSE,"Tickmarks"}</definedName>
    <definedName name="alyson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AMBURGEY">#REF!</definedName>
    <definedName name="AmntQryPushChemsAnions">#REF!</definedName>
    <definedName name="AmntQryPushChemsCations">#REF!</definedName>
    <definedName name="AmntQryPushChemsColliods">#REF!</definedName>
    <definedName name="AmntQryPushChemsGases">#REF!</definedName>
    <definedName name="AmntqryPushChemsH2S">#REF!</definedName>
    <definedName name="AmntQryPushChemspH">#REF!</definedName>
    <definedName name="AmntQryPushChemsSolids">#REF!</definedName>
    <definedName name="AmntqryPushChemsTemp">#REF!</definedName>
    <definedName name="AmntqryPushChemsTOC">#REF!</definedName>
    <definedName name="AMORT">#REF!</definedName>
    <definedName name="AMORT1" localSheetId="21">#REF!</definedName>
    <definedName name="AMORT1">#REF!</definedName>
    <definedName name="AMORTDEBT">#REF!</definedName>
    <definedName name="AmortInt" localSheetId="21">#REF!</definedName>
    <definedName name="AmortInt">#REF!</definedName>
    <definedName name="AMORTLOSS" localSheetId="21">#REF!</definedName>
    <definedName name="AMORTLOSS">#REF!</definedName>
    <definedName name="AmortNucFuel" localSheetId="21">#REF!</definedName>
    <definedName name="AmortNucFuel">#REF!</definedName>
    <definedName name="Amount">#REF!</definedName>
    <definedName name="AmountBP">#REF!</definedName>
    <definedName name="AmountFP">#REF!</definedName>
    <definedName name="AMT" localSheetId="21">#REF!</definedName>
    <definedName name="AMT">#REF!</definedName>
    <definedName name="AMT_Half_Year">#REF!</definedName>
    <definedName name="AMT_Rates">#REF!</definedName>
    <definedName name="ANAL">#REF!</definedName>
    <definedName name="ANALTSALES">#REF!</definedName>
    <definedName name="ANALYSIS" localSheetId="21">#REF!</definedName>
    <definedName name="ANALYSIS">#REF!</definedName>
    <definedName name="Analysis_Area" localSheetId="21">#REF!</definedName>
    <definedName name="Analysis_Area">#REF!</definedName>
    <definedName name="andy" hidden="1">{#N/A,#N/A,TRUE,"MAIN FT TERM";#N/A,#N/A,TRUE,"MCI  FT TERM ";#N/A,#N/A,TRUE,"OC12 EQV"}</definedName>
    <definedName name="andy1" hidden="1">{#N/A,#N/A,TRUE,"MAIN FT TERM";#N/A,#N/A,TRUE,"MCI  FT TERM ";#N/A,#N/A,TRUE,"OC12 EQV"}</definedName>
    <definedName name="anek" hidden="1">{"Output",#N/A,FALSE,"Output"}</definedName>
    <definedName name="ANGC" localSheetId="21">#REF!</definedName>
    <definedName name="ANGC">#REF!</definedName>
    <definedName name="ANNFEB" localSheetId="21">#REF!</definedName>
    <definedName name="ANNFEB">#REF!</definedName>
    <definedName name="ANNINST">#REF!</definedName>
    <definedName name="ANNLBR">#REF!</definedName>
    <definedName name="ANNMAR" localSheetId="21">#REF!</definedName>
    <definedName name="ANNMAR">#REF!</definedName>
    <definedName name="ANNMAT">#REF!</definedName>
    <definedName name="Annualfields" localSheetId="21">#REF!</definedName>
    <definedName name="Annualfields">#REF!</definedName>
    <definedName name="anscount" hidden="1">1</definedName>
    <definedName name="anything" hidden="1">{#N/A,#N/A,FALSE,"Output";#N/A,#N/A,FALSE,"Cover Sheet";#N/A,#N/A,FALSE,"Current Mkt. Projections"}</definedName>
    <definedName name="AOFE" localSheetId="21">#REF!</definedName>
    <definedName name="AOFE">#REF!</definedName>
    <definedName name="APA" localSheetId="21">#REF!</definedName>
    <definedName name="APA">#REF!</definedName>
    <definedName name="APADMIN">#REF!</definedName>
    <definedName name="aPg01a" localSheetId="21">#REF!</definedName>
    <definedName name="aPg01a">#REF!</definedName>
    <definedName name="aPg02a" localSheetId="21">#REF!</definedName>
    <definedName name="aPg02a">#REF!</definedName>
    <definedName name="aPg03a" localSheetId="21">#REF!</definedName>
    <definedName name="aPg03a">#REF!</definedName>
    <definedName name="APMEDICAL">#REF!</definedName>
    <definedName name="APN" localSheetId="21">#REF!</definedName>
    <definedName name="APN">#REF!</definedName>
    <definedName name="app_server_replacement_cost">#REF!</definedName>
    <definedName name="application">#REF!</definedName>
    <definedName name="APPORT">#REF!</definedName>
    <definedName name="Approved" localSheetId="21">#REF!</definedName>
    <definedName name="Approved">#REF!</definedName>
    <definedName name="Approver">#REF!</definedName>
    <definedName name="APPROVER1">#REF!</definedName>
    <definedName name="APPSUSERNAME1">#REF!</definedName>
    <definedName name="APR">#REF!</definedName>
    <definedName name="apr_MWH" localSheetId="21">#REF!</definedName>
    <definedName name="apr_MWH">#REF!</definedName>
    <definedName name="Apr_revs">#REF!</definedName>
    <definedName name="Apr_Total_Energy_Revenues">#REF!</definedName>
    <definedName name="Apr_Total_Production_Costs">#REF!</definedName>
    <definedName name="Apr_Y1" localSheetId="21">#REF!</definedName>
    <definedName name="Apr_Y1">#REF!</definedName>
    <definedName name="Apr_Y2" localSheetId="21">#REF!</definedName>
    <definedName name="Apr_Y2">#REF!</definedName>
    <definedName name="Apr_Y3" localSheetId="21">#REF!</definedName>
    <definedName name="Apr_Y3">#REF!</definedName>
    <definedName name="Apr00Daily" localSheetId="21">#REF!</definedName>
    <definedName name="Apr00Daily">#REF!</definedName>
    <definedName name="Apr00Fwd1" localSheetId="21">#REF!</definedName>
    <definedName name="Apr00Fwd1">#REF!</definedName>
    <definedName name="Apr00Fwd2" localSheetId="21">#REF!</definedName>
    <definedName name="Apr00Fwd2">#REF!</definedName>
    <definedName name="Apr00Fwd3" localSheetId="21">#REF!</definedName>
    <definedName name="Apr00Fwd3">#REF!</definedName>
    <definedName name="Apr00Options" localSheetId="21">#REF!</definedName>
    <definedName name="Apr00Options">#REF!</definedName>
    <definedName name="April" localSheetId="21">#REF!</definedName>
    <definedName name="April">#REF!</definedName>
    <definedName name="April_Cost">#REF!</definedName>
    <definedName name="April_Hours">#REF!</definedName>
    <definedName name="April_Labor">#REF!</definedName>
    <definedName name="April_M_S">#REF!</definedName>
    <definedName name="April_recon" localSheetId="21">#REF!</definedName>
    <definedName name="April_recon">#REF!</definedName>
    <definedName name="APRIL1">#REF!</definedName>
    <definedName name="APSEV">#REF!</definedName>
    <definedName name="APSEV1">#REF!</definedName>
    <definedName name="aq">#REF!</definedName>
    <definedName name="Arab_Heavy_b">#REF!</definedName>
    <definedName name="Arab_Heavy_m">#REF!</definedName>
    <definedName name="Arab_Light_b">#REF!</definedName>
    <definedName name="Arab_Light_m">#REF!</definedName>
    <definedName name="ARAMSum">#REF!</definedName>
    <definedName name="ARANGE1">#REF!</definedName>
    <definedName name="ARO">#REF!</definedName>
    <definedName name="as" localSheetId="21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>"AS2DocumentBrowse"</definedName>
    <definedName name="AS2DocOpenMode2" hidden="1">"AS2DocumentEdit"</definedName>
    <definedName name="AS2HasNoAutoHeaderFooter">" "</definedName>
    <definedName name="AS2NamedRange">7</definedName>
    <definedName name="AS2ReportLS">1</definedName>
    <definedName name="AS2StaticLS" hidden="1">#REF!</definedName>
    <definedName name="AS2SyncStepLS">0</definedName>
    <definedName name="AS2TaxWorkpaper">" "</definedName>
    <definedName name="AS2TickmarkLS" hidden="1">#REF!</definedName>
    <definedName name="AS2VersionLS">300</definedName>
    <definedName name="asas" hidden="1">{#N/A,#N/A,FALSE,"Pharm";#N/A,#N/A,FALSE,"WWCM"}</definedName>
    <definedName name="asawq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D" localSheetId="21">#REF!</definedName>
    <definedName name="ASD">#REF!</definedName>
    <definedName name="asda">#REF!</definedName>
    <definedName name="asdafsdf" hidden="1">#REF!</definedName>
    <definedName name="asdasdfasdf" hidden="1">{"NA Top",#N/A,FALSE,"NA-ULV";"NA Bottom",#N/A,FALSE,"NA-ULV"}</definedName>
    <definedName name="asdasdxczvv" hidden="1">{"NA Top",#N/A,FALSE,"NA Model";"NA Bottom",#N/A,FALSE,"NA Model"}</definedName>
    <definedName name="asdasf" hidden="1">{#N/A,#N/A,FALSE,"Sheet1";#N/A,#N/A,FALSE,"Sheet2";#N/A,#N/A,FALSE,"Sheet3"}</definedName>
    <definedName name="asdb">#REF!</definedName>
    <definedName name="asdc">#REF!</definedName>
    <definedName name="asdd">#REF!</definedName>
    <definedName name="asde">#REF!</definedName>
    <definedName name="asdf" localSheetId="21">#REF!</definedName>
    <definedName name="asdf">#REF!</definedName>
    <definedName name="asdfa" hidden="1">{"ACL CAPEX",#N/A,FALSE,"Sheet1"}</definedName>
    <definedName name="asdfafdsaasdf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asdfasdf" localSheetId="21" hidden="1">{#N/A,#N/A,FALSE,"CreditStat";#N/A,#N/A,FALSE,"SPbrkup";#N/A,#N/A,FALSE,"MerSPsyn";#N/A,#N/A,FALSE,"MerSPwKCsyn";#N/A,#N/A,FALSE,"MerSPwKCsyn (2)";#N/A,#N/A,FALSE,"CreditStat (2)"}</definedName>
    <definedName name="asdfasdf" hidden="1">{#N/A,#N/A,FALSE,"Aging Summary";#N/A,#N/A,FALSE,"Ratio Analysis";#N/A,#N/A,FALSE,"Test 120 Day Accts";#N/A,#N/A,FALSE,"Tickmarks"}</definedName>
    <definedName name="asdfasdfasfasd" hidden="1">{"Far East Top",#N/A,FALSE,"FE Model";"Far East Mid",#N/A,FALSE,"FE Model";"Far East Base",#N/A,FALSE,"FE Model"}</definedName>
    <definedName name="asdfasdfsa" hidden="1">{#N/A,#N/A,FALSE,"Oncogene"}</definedName>
    <definedName name="asdfdsfdc" hidden="1">{"Far East Top",#N/A,FALSE,"FE Model";"Far East Bottom",#N/A,FALSE,"FE Model"}</definedName>
    <definedName name="asdff" hidden="1">{"standalone1",#N/A,FALSE,"DCFBase";"standalone2",#N/A,FALSE,"DCFBase"}</definedName>
    <definedName name="asdfg" hidden="1">{#N/A,#N/A,FALSE,"Pharm";#N/A,#N/A,FALSE,"WWCM"}</definedName>
    <definedName name="asdfsad" hidden="1">{#N/A,#N/A,FALSE,"Antony Financials";#N/A,#N/A,FALSE,"Cowboy Financials";#N/A,#N/A,FALSE,"Combined";#N/A,#N/A,FALSE,"Valuematrix";#N/A,#N/A,FALSE,"DCFAntony";#N/A,#N/A,FALSE,"DCFCowboy";#N/A,#N/A,FALSE,"DCFCombined"}</definedName>
    <definedName name="asdfsd" hidden="1">{"BUDISR",#N/A,FALSE,"Isr";"BUDUSA",#N/A,FALSE,"Isr";"BUDCONSO",#N/A,FALSE,"Isr";"CASHISR",#N/A,FALSE,"Isr";"CASHUSA",#N/A,FALSE,"Isr";"CASHCONSO",#N/A,FALSE,"Isr";"ISRPL",#N/A,FALSE,"Isr";"USPL",#N/A,FALSE,"Isr";"CONSOPL",#N/A,FALSE,"Isr"}</definedName>
    <definedName name="asdfsdfsadf" hidden="1">{#N/A,#N/A,FALSE,"Year To Date"}</definedName>
    <definedName name="asdg">#REF!</definedName>
    <definedName name="asdgahdfhth" hidden="1">{#N/A,#N/A,FALSE,"REPORT"}</definedName>
    <definedName name="asdgayery" hidden="1">{#N/A,#N/A,FALSE,"Pharm";#N/A,#N/A,FALSE,"WWCM"}</definedName>
    <definedName name="asdgfdytyet" hidden="1">{#N/A,#N/A,FALSE,"REPORT"}</definedName>
    <definedName name="asdgtryukuio" hidden="1">{#N/A,#N/A,FALSE,"REPORT"}</definedName>
    <definedName name="asdh">#REF!</definedName>
    <definedName name="asdi">#REF!</definedName>
    <definedName name="asdjgkl" hidden="1">{#N/A,#N/A,FALSE,"Pharm";#N/A,#N/A,FALSE,"WWCM"}</definedName>
    <definedName name="asdk">#REF!</definedName>
    <definedName name="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fas" hidden="1">{0,0,"",0}</definedName>
    <definedName name="asfasdf" hidden="1">{"NA Is w Ratios",#N/A,FALSE,"North America";"PF CFlow NA",#N/A,FALSE,"North America";"NA DCF Matrix",#N/A,FALSE,"North America"}</definedName>
    <definedName name="asfdasdf" hidden="1">{#N/A,#N/A,FALSE,"Sheet1";#N/A,#N/A,FALSE,"Sheet2";#N/A,#N/A,FALSE,"Sheet3"}</definedName>
    <definedName name="asfdas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ffa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asffghujyki" hidden="1">{#N/A,#N/A,FALSE,"Pharm";#N/A,#N/A,FALSE,"WWCM"}</definedName>
    <definedName name="asfsdaf" hidden="1">{"IS w Ratios",#N/A,FALSE,"Europe";"PF CF Europe",#N/A,FALSE,"Europe";"DCF Eur Matrix",#N/A,FALSE,"Europe"}</definedName>
    <definedName name="ashland" hidden="1">{#N/A,#N/A,FALSE,"R&amp;D Quick Calc";#N/A,#N/A,FALSE,"DOE Fee Schedule"}</definedName>
    <definedName name="ASI_Range">#REF!</definedName>
    <definedName name="ask" hidden="1">#REF!</definedName>
    <definedName name="AsOfMonthText">#REF!</definedName>
    <definedName name="ass.all" hidden="1">{#N/A,#N/A,FALSE,"cpt"}</definedName>
    <definedName name="ASSA" hidden="1">{#N/A,#N/A,FALSE,"1";#N/A,#N/A,FALSE,"2";#N/A,#N/A,FALSE,"16 - 17";#N/A,#N/A,FALSE,"18 - 19";#N/A,#N/A,FALSE,"26";#N/A,#N/A,FALSE,"27";#N/A,#N/A,FALSE,"28"}</definedName>
    <definedName name="assembly">#REF!</definedName>
    <definedName name="AssemblyJR_LR">#REF!</definedName>
    <definedName name="AssemblySR_LR">#REF!</definedName>
    <definedName name="assertion">#REF!</definedName>
    <definedName name="Asset" localSheetId="21">#REF!</definedName>
    <definedName name="ASSET">#REF!</definedName>
    <definedName name="Asset_Depr_Class_Debt" localSheetId="21">#REF!</definedName>
    <definedName name="Asset_Depr_Class_Debt">#REF!</definedName>
    <definedName name="Asset_Depr_Class_Equity" localSheetId="21">#REF!</definedName>
    <definedName name="Asset_Depr_Class_Equity">#REF!</definedName>
    <definedName name="Asset_Depr_Class_Gross" localSheetId="21">#REF!</definedName>
    <definedName name="Asset_Depr_Class_Gross">#REF!</definedName>
    <definedName name="Asset_Retrieve" localSheetId="21">#REF!</definedName>
    <definedName name="Asset_Retrieve">#REF!</definedName>
    <definedName name="asset_sale_detail" localSheetId="21">#REF!</definedName>
    <definedName name="asset_sale_detail">#REF!</definedName>
    <definedName name="Asset1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etOne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ASSETS" localSheetId="21">#REF!</definedName>
    <definedName name="ASSETS">#REF!</definedName>
    <definedName name="ASSOC">#REF!</definedName>
    <definedName name="ASSOCMRR">#REF!</definedName>
    <definedName name="ASSUMPT">#REF!</definedName>
    <definedName name="Assumptions" hidden="1">{"mgmt forecast",#N/A,FALSE,"Mgmt Forecast";"dcf table",#N/A,FALSE,"Mgmt Forecast";"sensitivity",#N/A,FALSE,"Mgmt Forecast";"table inputs",#N/A,FALSE,"Mgmt Forecast";"calculations",#N/A,FALSE,"Mgmt Forecast"}</definedName>
    <definedName name="Assumptios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ASSY_2009">#REF!</definedName>
    <definedName name="AST" localSheetId="21">#REF!</definedName>
    <definedName name="AST">#REF!</definedName>
    <definedName name="ASwaptionTrades" localSheetId="21">#REF!</definedName>
    <definedName name="ASwaptionTrades">#REF!</definedName>
    <definedName name="at" hidden="1">#REF!,#REF!,#REF!,#REF!</definedName>
    <definedName name="ATH\" hidden="1">{#N/A,#N/A,FALSE,"Sheet1";#N/A,#N/A,FALSE,"Sheet2";#N/A,#N/A,FALSE,"Sheet3"}</definedName>
    <definedName name="ATrades" localSheetId="21">#REF!</definedName>
    <definedName name="ATrades">#REF!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ttachment_C" localSheetId="21">#REF!</definedName>
    <definedName name="Attachment_C">#REF!</definedName>
    <definedName name="Attachment_F" localSheetId="21">#REF!</definedName>
    <definedName name="Attachment_F">#REF!</definedName>
    <definedName name="ATXQAVersion">2</definedName>
    <definedName name="AucSO2">#REF!</definedName>
    <definedName name="AUDIT">#REF!</definedName>
    <definedName name="Aug" localSheetId="21">#REF!</definedName>
    <definedName name="Aug">#REF!</definedName>
    <definedName name="AUG_1">#REF!</definedName>
    <definedName name="AUG_2">#REF!</definedName>
    <definedName name="AUG_3">#REF!</definedName>
    <definedName name="Aug_Act">#REF!</definedName>
    <definedName name="Aug_Lables">#REF!</definedName>
    <definedName name="aug_MWH" localSheetId="21">#REF!</definedName>
    <definedName name="aug_MWH">#REF!</definedName>
    <definedName name="Aug_revs">#REF!</definedName>
    <definedName name="Aug_Total_Energy_Revenues">#REF!</definedName>
    <definedName name="Aug_Total_Production_Costs">#REF!</definedName>
    <definedName name="Aug_y1" localSheetId="21">#REF!</definedName>
    <definedName name="Aug_y1">#REF!</definedName>
    <definedName name="Aug_Y2" localSheetId="21">#REF!</definedName>
    <definedName name="Aug_Y2">#REF!</definedName>
    <definedName name="Aug_Y3" localSheetId="21">#REF!</definedName>
    <definedName name="Aug_Y3">#REF!</definedName>
    <definedName name="August" localSheetId="21">#REF!</definedName>
    <definedName name="August">#REF!</definedName>
    <definedName name="August_Cost">#REF!</definedName>
    <definedName name="August_Hours">#REF!</definedName>
    <definedName name="August_Labor">#REF!</definedName>
    <definedName name="August_M_S">#REF!</definedName>
    <definedName name="August_recon" localSheetId="21">#REF!</definedName>
    <definedName name="August_recon">#REF!</definedName>
    <definedName name="AUS_BOND">#REF!</definedName>
    <definedName name="AUSTRALIA">#REF!</definedName>
    <definedName name="AUSTRIA">#REF!</definedName>
    <definedName name="Auto" hidden="1">{#N/A,#N/A,FALSE,"Aging Summary";#N/A,#N/A,FALSE,"Ratio Analysis";#N/A,#N/A,FALSE,"Test 120 Day Accts";#N/A,#N/A,FALSE,"Tickmarks"}</definedName>
    <definedName name="auto_cap" localSheetId="21">#REF!</definedName>
    <definedName name="auto_cap">#REF!</definedName>
    <definedName name="auto_cms_con" localSheetId="21">#REF!</definedName>
    <definedName name="auto_cms_con">#REF!</definedName>
    <definedName name="auto_cms_issue" localSheetId="21">#REF!</definedName>
    <definedName name="auto_cms_issue">#REF!</definedName>
    <definedName name="auto_cms_ratio" localSheetId="21">#REF!</definedName>
    <definedName name="auto_cms_ratio">#REF!</definedName>
    <definedName name="auto_lcp_issue" localSheetId="21">#REF!</definedName>
    <definedName name="auto_lcp_issue">#REF!</definedName>
    <definedName name="auto_ltd_con" localSheetId="21">#REF!</definedName>
    <definedName name="auto_ltd_con">#REF!</definedName>
    <definedName name="auto_ltd_issue" localSheetId="21">#REF!</definedName>
    <definedName name="auto_ltd_issue">#REF!</definedName>
    <definedName name="auto_ltd_ratio" localSheetId="21">#REF!</definedName>
    <definedName name="auto_ltd_ratio">#REF!</definedName>
    <definedName name="auto_pfs_con" localSheetId="21">#REF!</definedName>
    <definedName name="auto_pfs_con">#REF!</definedName>
    <definedName name="auto_pfs_issue" localSheetId="21">#REF!</definedName>
    <definedName name="auto_pfs_issue">#REF!</definedName>
    <definedName name="auto_pfs_ratio" localSheetId="21">#REF!</definedName>
    <definedName name="auto_pfs_ratio">#REF!</definedName>
    <definedName name="autofin_condition" localSheetId="21">#REF!</definedName>
    <definedName name="autofin_condition">#REF!</definedName>
    <definedName name="av" localSheetId="21">#REF!</definedName>
    <definedName name="av">#REF!</definedName>
    <definedName name="AVA" localSheetId="21">#REF!</definedName>
    <definedName name="AVA">#REF!</definedName>
    <definedName name="AvA_YTD" localSheetId="21">#REF!</definedName>
    <definedName name="AvA_YTD">#REF!</definedName>
    <definedName name="avamonth" localSheetId="21">#REF!</definedName>
    <definedName name="avamonth">#REF!</definedName>
    <definedName name="avaqtr" localSheetId="21">#REF!</definedName>
    <definedName name="avaqtr">#REF!</definedName>
    <definedName name="AVB" localSheetId="21">#REF!</definedName>
    <definedName name="AVB">#REF!</definedName>
    <definedName name="AvB_YTD" localSheetId="21">#REF!</definedName>
    <definedName name="AvB_YTD">#REF!</definedName>
    <definedName name="avbmonth" localSheetId="21">#REF!</definedName>
    <definedName name="avbmonth">#REF!</definedName>
    <definedName name="AVD_COST">#REF!</definedName>
    <definedName name="AVERY">#REF!</definedName>
    <definedName name="AvF_month" localSheetId="21">#REF!</definedName>
    <definedName name="AvF_month">#REF!</definedName>
    <definedName name="AVG">#REF!</definedName>
    <definedName name="Avg_Calc_Accrual" localSheetId="21">#REF!</definedName>
    <definedName name="Avg_Calc_Accrual">#REF!</definedName>
    <definedName name="AvgHv">#REF!</definedName>
    <definedName name="AVSACURRYR" localSheetId="21">#REF!</definedName>
    <definedName name="AVSACURRYR">#REF!</definedName>
    <definedName name="AVSBCURRMO" localSheetId="21">#REF!</definedName>
    <definedName name="AVSBCURRMO">#REF!</definedName>
    <definedName name="AX" hidden="1">{#N/A,#N/A,FALSE,"Pharm";#N/A,#N/A,FALSE,"WWCM"}</definedName>
    <definedName name="ayman" hidden="1">{#N/A,#N/A,FALSE,"1";#N/A,#N/A,FALSE,"2";#N/A,#N/A,FALSE,"16 - 17";#N/A,#N/A,FALSE,"18 - 19";#N/A,#N/A,FALSE,"26";#N/A,#N/A,FALSE,"27";#N/A,#N/A,FALSE,"28"}</definedName>
    <definedName name="ayman1" hidden="1">{#N/A,#N/A,FALSE,"Pharm";#N/A,#N/A,FALSE,"WWCM"}</definedName>
    <definedName name="ayman2" hidden="1">{#N/A,#N/A,FALSE,"Pharm";#N/A,#N/A,FALSE,"WWCM"}</definedName>
    <definedName name="ayman7" hidden="1">{#N/A,#N/A,FALSE,"REPORT"}</definedName>
    <definedName name="ayman8" hidden="1">{#N/A,#N/A,FALSE,"REPORT"}</definedName>
    <definedName name="az" hidden="1">{#N/A,#N/A,FALSE,"Pharm";#N/A,#N/A,FALSE,"WWCM"}</definedName>
    <definedName name="azeazr" hidden="1">{#N/A,#N/A,FALSE,"Sales Graph";#N/A,#N/A,FALSE,"BUC Graph";#N/A,#N/A,FALSE,"P&amp;L - YTD"}</definedName>
    <definedName name="azerety" hidden="1">{#N/A,#N/A,FALSE,"Pharm";#N/A,#N/A,FALSE,"WWCM"}</definedName>
    <definedName name="b">#REF!</definedName>
    <definedName name="B_1" localSheetId="21">#REF!</definedName>
    <definedName name="B_1">#REF!</definedName>
    <definedName name="B_F_1">#REF!</definedName>
    <definedName name="B_F_2">#REF!</definedName>
    <definedName name="B_F_3">#REF!</definedName>
    <definedName name="B_F_4">#REF!</definedName>
    <definedName name="B_F_4A">#REF!</definedName>
    <definedName name="B_F_4B">#REF!</definedName>
    <definedName name="B_F_5">#REF!</definedName>
    <definedName name="B_F_5A">#REF!</definedName>
    <definedName name="B_F_5B">#REF!</definedName>
    <definedName name="B_F_6">#REF!</definedName>
    <definedName name="B_F_7">#REF!</definedName>
    <definedName name="B_FRANFORMPG1">#REF!</definedName>
    <definedName name="B_FRANFORMPG2">#REF!</definedName>
    <definedName name="B_MTR">6</definedName>
    <definedName name="B_RECON1">#REF!</definedName>
    <definedName name="B_RECON2">#REF!</definedName>
    <definedName name="B_RECON3">#REF!</definedName>
    <definedName name="B_S" localSheetId="21">#REF!</definedName>
    <definedName name="B_S">#REF!</definedName>
    <definedName name="B_S_1">#REF!</definedName>
    <definedName name="B_S_2">#REF!</definedName>
    <definedName name="B_S_3">#REF!</definedName>
    <definedName name="B_S_4">#REF!</definedName>
    <definedName name="B_S_5">#REF!</definedName>
    <definedName name="B_S_6">#REF!</definedName>
    <definedName name="B_SALES">#REF!</definedName>
    <definedName name="B1_Nonqual">#REF!</definedName>
    <definedName name="B107_Nonqual">#REF!</definedName>
    <definedName name="B1241935">#REF!</definedName>
    <definedName name="B1441050">#REF!</definedName>
    <definedName name="B1540001">#REF!</definedName>
    <definedName name="B1861904">#REF!</definedName>
    <definedName name="B1861905">#REF!</definedName>
    <definedName name="B1861914">#REF!</definedName>
    <definedName name="B18660EN">#REF!</definedName>
    <definedName name="B2_Nonqual">#REF!</definedName>
    <definedName name="B207_Nonqual">#REF!</definedName>
    <definedName name="B2281300">#REF!</definedName>
    <definedName name="B2282200">#REF!</definedName>
    <definedName name="B2282600">#REF!</definedName>
    <definedName name="B2283150">#REF!</definedName>
    <definedName name="B2283160">#REF!</definedName>
    <definedName name="B2283510">#REF!</definedName>
    <definedName name="B2283520">#REF!</definedName>
    <definedName name="B2283540">#REF!</definedName>
    <definedName name="B2283550">#REF!</definedName>
    <definedName name="B2284004">#REF!</definedName>
    <definedName name="B2284005">#REF!</definedName>
    <definedName name="B2284006">#REF!</definedName>
    <definedName name="B2284021">#REF!</definedName>
    <definedName name="B2284022">#REF!</definedName>
    <definedName name="B2284023">#REF!</definedName>
    <definedName name="B2284101">#REF!</definedName>
    <definedName name="B2284400">#REF!</definedName>
    <definedName name="B2284405">#REF!</definedName>
    <definedName name="B2284406">#REF!</definedName>
    <definedName name="B2284701">#REF!</definedName>
    <definedName name="B2284800">#REF!</definedName>
    <definedName name="B2284900">#REF!</definedName>
    <definedName name="B2320103">#REF!</definedName>
    <definedName name="B2372099">#REF!</definedName>
    <definedName name="B2425037">#REF!</definedName>
    <definedName name="B2425075">#REF!</definedName>
    <definedName name="B2425076">#REF!</definedName>
    <definedName name="babo" hidden="1">{#N/A,#N/A,FALSE,"R&amp;D Quick Calc";#N/A,#N/A,FALSE,"DOE Fee Schedule"}</definedName>
    <definedName name="bad_debt" localSheetId="21">#REF!</definedName>
    <definedName name="bad_debt">#REF!</definedName>
    <definedName name="Bad_Debt_Data">#REF!</definedName>
    <definedName name="BAD_DEBT_EXPENSE" localSheetId="21">#REF!</definedName>
    <definedName name="BAD_DEBT_EXPENSE">#REF!</definedName>
    <definedName name="Bal_Sheet_Chilquinta_5year">#REF!</definedName>
    <definedName name="Bal_Sheet_Chilquinta_Budget">#REF!</definedName>
    <definedName name="Bal_Sheet_Inversiones_5year">#REF!</definedName>
    <definedName name="Bal_Sheet_Inversiones_Budget">#REF!</definedName>
    <definedName name="BALANC_US">#REF!</definedName>
    <definedName name="BALANCE">#REF!</definedName>
    <definedName name="Balance_dolar">#REF!</definedName>
    <definedName name="Balance_for_Sch_M">#REF!</definedName>
    <definedName name="Balance_Pesos">#REF!</definedName>
    <definedName name="BALANCE_SHEET">#REF!</definedName>
    <definedName name="Balance_sheet_10_years">#REF!</definedName>
    <definedName name="balance_sheet_accounts">#REF!</definedName>
    <definedName name="Balance_Sheet_Analysis">#REF!</definedName>
    <definedName name="Balance_Sheet_Analysis_CE">#REF!</definedName>
    <definedName name="Balance1">#REF!</definedName>
    <definedName name="Balance1a">#REF!</definedName>
    <definedName name="Balance2">#REF!</definedName>
    <definedName name="Balance2a">#REF!</definedName>
    <definedName name="Balances">#REF!</definedName>
    <definedName name="BalanceSheet">#REF!</definedName>
    <definedName name="Ballast_Laden">#REF!</definedName>
    <definedName name="balsheet" localSheetId="21">#REF!</definedName>
    <definedName name="balsheet">#REF!</definedName>
    <definedName name="BalSheet_detail" localSheetId="21">#REF!</definedName>
    <definedName name="BalSheet_detail">#REF!</definedName>
    <definedName name="BalType" hidden="1">TRUE</definedName>
    <definedName name="BANK">#REF!</definedName>
    <definedName name="Bank_Nonqual">#REF!</definedName>
    <definedName name="BANK_Qual">#REF!</definedName>
    <definedName name="base" localSheetId="21">#REF!</definedName>
    <definedName name="base">#REF!</definedName>
    <definedName name="base_450.1" localSheetId="21">#REF!</definedName>
    <definedName name="base_450.1">#REF!</definedName>
    <definedName name="base_450.10" localSheetId="21">#REF!</definedName>
    <definedName name="base_450.10">#REF!</definedName>
    <definedName name="base_450.20" localSheetId="21">#REF!</definedName>
    <definedName name="base_450.20">#REF!</definedName>
    <definedName name="base_451.10" localSheetId="21">#REF!</definedName>
    <definedName name="base_451.10">#REF!</definedName>
    <definedName name="base_454.10" localSheetId="21">#REF!</definedName>
    <definedName name="base_454.10">#REF!</definedName>
    <definedName name="base_454.11" localSheetId="21">#REF!</definedName>
    <definedName name="base_454.11">#REF!</definedName>
    <definedName name="base_454.20" localSheetId="21">#REF!</definedName>
    <definedName name="base_454.20">#REF!</definedName>
    <definedName name="base_454.30" localSheetId="21">#REF!</definedName>
    <definedName name="base_454.30">#REF!</definedName>
    <definedName name="base_454.40" localSheetId="21">#REF!</definedName>
    <definedName name="base_454.40">#REF!</definedName>
    <definedName name="base_454.50" localSheetId="21">#REF!</definedName>
    <definedName name="base_454.50">#REF!</definedName>
    <definedName name="base_454.51" localSheetId="21">#REF!</definedName>
    <definedName name="base_454.51">#REF!</definedName>
    <definedName name="base_454.70" localSheetId="21">#REF!</definedName>
    <definedName name="base_454.70">#REF!</definedName>
    <definedName name="base_454.71" localSheetId="21">#REF!</definedName>
    <definedName name="base_454.71">#REF!</definedName>
    <definedName name="base_454.72" localSheetId="21">#REF!</definedName>
    <definedName name="base_454.72">#REF!</definedName>
    <definedName name="base_455.00" localSheetId="21">#REF!</definedName>
    <definedName name="base_455.00">#REF!</definedName>
    <definedName name="base_456.00" localSheetId="21">#REF!</definedName>
    <definedName name="base_456.00">#REF!</definedName>
    <definedName name="base_456.10" localSheetId="21">#REF!</definedName>
    <definedName name="base_456.10">#REF!</definedName>
    <definedName name="base_456.15" localSheetId="21">#REF!</definedName>
    <definedName name="base_456.15">#REF!</definedName>
    <definedName name="base_456.16" localSheetId="21">#REF!</definedName>
    <definedName name="base_456.16">#REF!</definedName>
    <definedName name="base_456.20" localSheetId="21">#REF!</definedName>
    <definedName name="base_456.20">#REF!</definedName>
    <definedName name="base_456.21" localSheetId="21">#REF!</definedName>
    <definedName name="base_456.21">#REF!</definedName>
    <definedName name="base_456.22" localSheetId="21">#REF!</definedName>
    <definedName name="base_456.22">#REF!</definedName>
    <definedName name="base_456.30" localSheetId="21">#REF!</definedName>
    <definedName name="base_456.30">#REF!</definedName>
    <definedName name="base_456.61" localSheetId="21">#REF!</definedName>
    <definedName name="base_456.61">#REF!</definedName>
    <definedName name="base_456.63" localSheetId="21">#REF!</definedName>
    <definedName name="base_456.63">#REF!</definedName>
    <definedName name="base_456.80" localSheetId="21">#REF!</definedName>
    <definedName name="base_456.80">#REF!</definedName>
    <definedName name="base_456.90" localSheetId="21">#REF!</definedName>
    <definedName name="base_456.90">#REF!</definedName>
    <definedName name="base_456.91" localSheetId="21">#REF!</definedName>
    <definedName name="base_456.91">#REF!</definedName>
    <definedName name="base_amount" localSheetId="21">#REF!</definedName>
    <definedName name="base_amount">#REF!</definedName>
    <definedName name="base_Apr" localSheetId="21">#REF!</definedName>
    <definedName name="base_Apr">#REF!</definedName>
    <definedName name="base_Aug" localSheetId="21">#REF!</definedName>
    <definedName name="base_Aug">#REF!</definedName>
    <definedName name="base_capacity">#REF!</definedName>
    <definedName name="Base_Chg_Data">#REF!</definedName>
    <definedName name="BASE_CRS">#REF!</definedName>
    <definedName name="base_Dec" localSheetId="21">#REF!</definedName>
    <definedName name="base_Dec">#REF!</definedName>
    <definedName name="base_Feb" localSheetId="21">#REF!</definedName>
    <definedName name="base_Feb">#REF!</definedName>
    <definedName name="base_Jan" localSheetId="21">#REF!</definedName>
    <definedName name="base_Jan">#REF!</definedName>
    <definedName name="base_Jul" localSheetId="21">#REF!</definedName>
    <definedName name="base_Jul">#REF!</definedName>
    <definedName name="base_Jun" localSheetId="21">#REF!</definedName>
    <definedName name="base_Jun">#REF!</definedName>
    <definedName name="base_Mar" localSheetId="21">#REF!</definedName>
    <definedName name="base_Mar">#REF!</definedName>
    <definedName name="base_May" localSheetId="21">#REF!</definedName>
    <definedName name="base_May">#REF!</definedName>
    <definedName name="base_Nov" localSheetId="21">#REF!</definedName>
    <definedName name="base_Nov">#REF!</definedName>
    <definedName name="base_Oct" localSheetId="21">#REF!</definedName>
    <definedName name="base_Oct">#REF!</definedName>
    <definedName name="Base_Period">#REF!</definedName>
    <definedName name="base_Sep" localSheetId="21">#REF!</definedName>
    <definedName name="base_Sep">#REF!</definedName>
    <definedName name="base_Year" localSheetId="21">#REF!</definedName>
    <definedName name="base_Year">#REF!</definedName>
    <definedName name="Base1">#REF!</definedName>
    <definedName name="Base10">#REF!</definedName>
    <definedName name="Base11">#REF!</definedName>
    <definedName name="Base12">#REF!</definedName>
    <definedName name="Base2">#REF!</definedName>
    <definedName name="Base3">#REF!</definedName>
    <definedName name="Base4">#REF!</definedName>
    <definedName name="Base5">#REF!</definedName>
    <definedName name="Base6">#REF!</definedName>
    <definedName name="Base7">#REF!</definedName>
    <definedName name="Base8">#REF!</definedName>
    <definedName name="Base9">#REF!</definedName>
    <definedName name="BaseCOD">#REF!</definedName>
    <definedName name="baseCurrency">#REF!</definedName>
    <definedName name="BaseDatos">#REF!</definedName>
    <definedName name="BaseFuelCurrent">#REF!</definedName>
    <definedName name="BaseFuelProposed">#REF!</definedName>
    <definedName name="BasePeriod">#REF!</definedName>
    <definedName name="BaseYear">#REF!</definedName>
    <definedName name="BASIC">#REF!</definedName>
    <definedName name="BASIS" localSheetId="21">#REF!</definedName>
    <definedName name="BASIS">#REF!</definedName>
    <definedName name="BB" localSheetId="21">#REF!</definedName>
    <definedName name="BB">#REF!</definedName>
    <definedName name="BB_Year">#REF!</definedName>
    <definedName name="bbb" hidden="1">{#N/A,#N/A,FALSE,"Income Statement";#N/A,#N/A,FALSE,"Balance Sheet";#N/A,#N/A,FALSE,"Cash Flows"}</definedName>
    <definedName name="bbbb" hidden="1">{#N/A,#N/A,FALSE,"Aging Summary";#N/A,#N/A,FALSE,"Ratio Analysis";#N/A,#N/A,FALSE,"Test 120 Day Accts";#N/A,#N/A,FALSE,"Tickmarks"}</definedName>
    <definedName name="bbbbb" hidden="1">{#N/A,#N/A,FALSE,"Pharm";#N/A,#N/A,FALSE,"WWCM"}</definedName>
    <definedName name="BBBBBB" hidden="1">{#N/A,#N/A,FALSE,"REPORT"}</definedName>
    <definedName name="BBBBBBBBB" hidden="1">{#N/A,#N/A,FALSE,"REPORT"}</definedName>
    <definedName name="bbbbbbbbbbbbb" hidden="1">{#N/A,#N/A,FALSE,"Pharm";#N/A,#N/A,FALSE,"WWCM"}</definedName>
    <definedName name="bbbbbbbbbbbbbbbbbbbbbbbbb">#REF!</definedName>
    <definedName name="BBH">#REF!</definedName>
    <definedName name="BC">#REF!</definedName>
    <definedName name="BCAP_Period">#REF!</definedName>
    <definedName name="BCD" localSheetId="21">#REF!</definedName>
    <definedName name="BCD">#REF!</definedName>
    <definedName name="BCU1_2">#REF!</definedName>
    <definedName name="BD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BD_TRANS" localSheetId="21">#REF!</definedName>
    <definedName name="BD_TRANS">#REF!</definedName>
    <definedName name="BdClsgDt2">#REF!</definedName>
    <definedName name="BDE0">#REF!</definedName>
    <definedName name="Bea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arr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Beg_Bal">#REF!</definedName>
    <definedName name="BegBal">#REF!</definedName>
    <definedName name="Begin" localSheetId="21">#REF!</definedName>
    <definedName name="Begin">#REF!</definedName>
    <definedName name="begin_51810" localSheetId="21">#REF!</definedName>
    <definedName name="begin_51810">#REF!</definedName>
    <definedName name="begin_51860" localSheetId="21">#REF!</definedName>
    <definedName name="begin_51860">#REF!</definedName>
    <definedName name="begin_canister" localSheetId="21">#REF!</definedName>
    <definedName name="begin_canister">#REF!</definedName>
    <definedName name="BEGINNING">#REF!</definedName>
    <definedName name="Beginning_Balance" localSheetId="21">#REF!</definedName>
    <definedName name="Beginning_Balance">#REF!</definedName>
    <definedName name="BEL_BOND">#REF!</definedName>
    <definedName name="BELGIUM">#REF!</definedName>
    <definedName name="benci" hidden="1">#REF!</definedName>
    <definedName name="benefit" hidden="1">{#N/A,#N/A,FALSE,"R&amp;D Quick Calc";#N/A,#N/A,FALSE,"DOE Fee Schedule"}</definedName>
    <definedName name="Benefits_Rate">#REF!</definedName>
    <definedName name="berry" hidden="1">{#N/A,#N/A,FALSE,"Taxblinc";#N/A,#N/A,FALSE,"Rsvsacls"}</definedName>
    <definedName name="BEx0017DGUEDPCFJUPUZOOLJCS2B" hidden="1">#REF!</definedName>
    <definedName name="BEx001CNWHJ5RULCSFM36ZCGJ1UH" hidden="1">#REF!</definedName>
    <definedName name="BEx0041RNVGGN8SKGQTWHTVAGKBV" hidden="1">#REF!</definedName>
    <definedName name="BEx004791UAJIJSN57OT7YBLNP82" hidden="1">#REF!</definedName>
    <definedName name="BEx005JQD0MW6LZYUTRWVUCFLFJT" hidden="1">#REF!</definedName>
    <definedName name="BEx008P2NVFDLBHL7IZ5WTMVOQ1F" hidden="1">#REF!</definedName>
    <definedName name="BEx009G00IN0JUIAQ4WE9NHTMQE2" hidden="1">#REF!</definedName>
    <definedName name="BEx00ASNMRG4E08XJAZ9F9TKU8XE" hidden="1">#REF!</definedName>
    <definedName name="BEx00DXTY2JDVGWQKV8H7FG4SV30" hidden="1">#REF!</definedName>
    <definedName name="BEx00GHLTYRH5N2S6P78YW1CD30N" hidden="1">#REF!</definedName>
    <definedName name="BEx00J6L4N3WDFUWI1GNCD89U2A5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0U9SHQ0NHO9GPJITAMG5T4E9" hidden="1">#REF!</definedName>
    <definedName name="BEx00VX80CNMU81UY1BLRRZJO5F9" hidden="1">#REF!</definedName>
    <definedName name="BEx01049R9ZE3WM0TJWIDL7I2AO5" hidden="1">#REF!</definedName>
    <definedName name="BEx01HY6E3GJ66ABU5ABN26V6Q13" hidden="1">#REF!</definedName>
    <definedName name="BEx01PW5YQKEGAR8JDDI5OARYXDF" hidden="1">#REF!</definedName>
    <definedName name="BEx01T1EVAEW9BLAP4L6II4G6OC4" hidden="1">#REF!</definedName>
    <definedName name="BEx01X35DZBL50I19K4ZSW4F1ESH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40GNGACOQI5MY5X2NE42ZWDU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6AYR6UICWMEXZ9CKFWW4TYA" hidden="1">#REF!</definedName>
    <definedName name="BEx1GACQL91IG43LSU6M1F2TWPZN" hidden="1">#REF!</definedName>
    <definedName name="BEx1GB92OWY6P3B3Z6EYFUUWMITG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M2TBFL6UBVA6E4PKNSPI96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38LBZSH2UZJIZXAE5XOUU55" hidden="1">#REF!</definedName>
    <definedName name="BEx1I3JD4YQJJGMIIUA0TYBB555E" hidden="1">#REF!</definedName>
    <definedName name="BEx1I4QKTILCKZUSOJCVZN7SNHL5" hidden="1">#REF!</definedName>
    <definedName name="BEx1IE0ZP7RIFM9FI24S9I6AAJ14" hidden="1">#REF!</definedName>
    <definedName name="BEx1IE10WQRROKJSGPALLBTWPSKZ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4ZYFC89TZI3SPSVC80SP4SN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2KDT3UAZC8C6R4L9XZ4RQWO" hidden="1">#REF!</definedName>
    <definedName name="BEx1KCWQ445PDI0YUBIXZBK5EWCP" hidden="1">#REF!</definedName>
    <definedName name="BEx1KGY9QEHZ9QSARMQUTQKRK4UX" hidden="1">#REF!</definedName>
    <definedName name="BEx1KJY5OEZ74SIYZH6FRLDDK9WG" hidden="1">#REF!</definedName>
    <definedName name="BEx1KKP1ELIF2UII2FWVGL7M1X7J" hidden="1">#REF!</definedName>
    <definedName name="BEx1KN8VCYHSDIMNN0WK27IGDB01" hidden="1">#REF!</definedName>
    <definedName name="BEx1KT3BPNKCJEIXFSUXU3ZLKMJF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3JJGKF1YALMTNWMK99YH9FT" hidden="1">#REF!</definedName>
    <definedName name="BEx1M4LA3IXAI9Q4RJILMSILIA0G" hidden="1">#REF!</definedName>
    <definedName name="BEx1M51HHDYGIT8PON7U8ICL2S95" hidden="1">#REF!</definedName>
    <definedName name="BEx1MEBZTWO6XAWNC9Z6T7VUC26Q" hidden="1">#REF!</definedName>
    <definedName name="BEx1MMQ3H3E9MBH330J6MD3EP8AD" hidden="1">#REF!</definedName>
    <definedName name="BEx1MTRKKVCHOZ0YGID6HZ49LJTO" hidden="1">#REF!</definedName>
    <definedName name="BEx1N0IFWPSL686RSLZTZA4KIY2A" hidden="1">#REF!</definedName>
    <definedName name="BEx1N3CUJ3UX61X38ZAJVPEN4KMC" hidden="1">#REF!</definedName>
    <definedName name="BEx1N6NJDCO4T2L4X2M90ZBID9OF" hidden="1">#REF!</definedName>
    <definedName name="BEx1NFCG8AI9NXWO5ROKI6DYZP77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T4RIIP1DMELF4Z1FL5857FC" hidden="1">#REF!</definedName>
    <definedName name="BEx1NUBX5VUYZFKQH69FN6BTLWCR" hidden="1">#REF!</definedName>
    <definedName name="BEx1NZ4K1L8UON80Y2A4RASKWGNP" hidden="1">#REF!</definedName>
    <definedName name="BEx1O0XA02OXBEY6AAS94L6P1KSR" hidden="1">#REF!</definedName>
    <definedName name="BEx1O1DDX2LV2XMMUB7264I3T9J6" hidden="1">#REF!</definedName>
    <definedName name="BEx1OIGDVZVW6DXWC9MMY5LI4SNR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4S5Y4X1AG5YL9DS164978PB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R415U01RF514LC24LSXZ46E" hidden="1">#REF!</definedName>
    <definedName name="BEx1PXUPD5XRUU2SPVGZCRNTWS98" hidden="1">#REF!</definedName>
    <definedName name="BEx1QA54J2A4I7IBQR19BTY28ZMR" hidden="1">#REF!</definedName>
    <definedName name="BEx1QIU02UKQDRQO4JFJQTQPA9M2" hidden="1">#REF!</definedName>
    <definedName name="BEx1QMQAHG3KQUK59DVM68SWKZIZ" hidden="1">#REF!</definedName>
    <definedName name="BEx1QOTTD8A7ZISZKTC3BOOVKWEN" hidden="1">#REF!</definedName>
    <definedName name="BEx1R02C8KNH9YXA8P430NC2J4P0" hidden="1">#REF!</definedName>
    <definedName name="BEx1R740GNEE01IEU3FAQODYA8Q6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MOOGSSYT24R5GZFG5GMGFR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3W3SP6TFEC76SXRT2SAHF1A" hidden="1">#REF!</definedName>
    <definedName name="BEx1T7SCX7KK0ROG334AKM67Y8WU" hidden="1">#REF!</definedName>
    <definedName name="BEx1TCA21GP6VKF8G9CG7BXWY4PI" hidden="1">#REF!</definedName>
    <definedName name="BEx1TJ0WLS9O7KNSGIPWTYHDYI1D" hidden="1">#REF!</definedName>
    <definedName name="BEx1TNTKITTEKOJ5Q0RUF0799ZGD" hidden="1">#REF!</definedName>
    <definedName name="BEx1TTNV1BALLS6BQFQG06ZFRRU3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P8V4U8ULV6BP61BQCQ5Z1Q2" hidden="1">#REF!</definedName>
    <definedName name="BEx1VQQSB5BKTBE7EAFXSN31CNVX" hidden="1">#REF!</definedName>
    <definedName name="BEx1W5QAQXQSEJTZPTJNAQLAQVN7" hidden="1">#REF!</definedName>
    <definedName name="BEx1W8FDLOFGE28JXY6J54MICRMP" hidden="1">#REF!</definedName>
    <definedName name="BEx1WC67EH10SC38QWX3WEA5KH3A" hidden="1">#REF!</definedName>
    <definedName name="BEx1WDO53ZG95BCDDJH20QVTZIEM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OM0XISJB8U17INDZH8L5F1P" hidden="1">#REF!</definedName>
    <definedName name="BEx1WR0D41MR174LBF3P9E3K0J51" hidden="1">#REF!</definedName>
    <definedName name="BEx1WU09CIHOI0L84XXCKC501H1F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3QU07GK7I7KLROCFBELK7NH" hidden="1">#REF!</definedName>
    <definedName name="BEx1XIFJ0ZM8WKJMU4543ZUJ19CN" hidden="1">#REF!</definedName>
    <definedName name="BEx1XK8AAMO0AH0Z1OUKW30CA7EQ" hidden="1">#REF!</definedName>
    <definedName name="BEx1XL4MZ7C80495GHQRWOBS16PQ" hidden="1">#REF!</definedName>
    <definedName name="BEx1XN86QZPXEC2550TP8XT6SWZX" hidden="1">#REF!</definedName>
    <definedName name="BEx1Y2IGS2K95E1M51PEF9KJZ0KB" hidden="1">#REF!</definedName>
    <definedName name="BEx1Y3PKK83X2FN9SAALFHOWKMRQ" hidden="1">#REF!</definedName>
    <definedName name="BEx1Y3PM4JZFJ5JPZVEJ20KBOYP6" hidden="1">#REF!</definedName>
    <definedName name="BEx1YKHSW5HDSZLEI6ETN0XC509V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RDZITZYY5HYO110UUIZ2XBB" hidden="1">#REF!</definedName>
    <definedName name="BEx3AZH9W4SUFCAHNDOQ728R9V4L" hidden="1">#REF!</definedName>
    <definedName name="BEx3B3Z593WWQLR5QRABDA9TO1V9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5ACPKV4XIAY0LO077TCRNLJ" hidden="1">#REF!</definedName>
    <definedName name="BEx3CBKXPIN2XM7QJNI7O0MB70AR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35KVB55GTY44YX4O9YGEVQI" hidden="1">#REF!</definedName>
    <definedName name="BEx3D9G6QTSPF9UYI4X0XY0VE896" hidden="1">#REF!</definedName>
    <definedName name="BEx3DCQU9PBRXIMLO62KS5RLH447" hidden="1">#REF!</definedName>
    <definedName name="BEx3DJN26UV3XPW6UVX9CFHKEVUN" hidden="1">#REF!</definedName>
    <definedName name="BEx3DS6F8CJBMR0DV9R3161WJ486" hidden="1">#REF!</definedName>
    <definedName name="BEx3DXFCO2EH4OOXDHWIC7HGZZ1Y" hidden="1">#REF!</definedName>
    <definedName name="BEx3E22INXU2VKWET4AVSBR8WAD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QY1DLE7G1BN4GY27QI7C7L8" hidden="1">#REF!</definedName>
    <definedName name="BEx3EUUAX947Q5N6MY6W0KSNY78Y" hidden="1">#REF!</definedName>
    <definedName name="BEx3F9DJ320VMOV45G75YMORAWYX" hidden="1">#REF!</definedName>
    <definedName name="BEx3FG4DPAPTA9PM2Q6BMWI6BIHV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8FY85SUKO01ZJQZYO51EA75" hidden="1">#REF!</definedName>
    <definedName name="BEx3GCXR6IAS0B6WJ03GJVH7CO52" hidden="1">#REF!</definedName>
    <definedName name="BEx3GDZH5KHUU0C7RY1PDVGKTH8E" hidden="1">#REF!</definedName>
    <definedName name="BEx3GEVV18SEQDI1JGY7EN6D1GT1" hidden="1">#REF!</definedName>
    <definedName name="BEx3GKFH64MKQX61S7DYTZ15JCPY" hidden="1">#REF!</definedName>
    <definedName name="BEx3GM87MR09RKE5TC58X81P6V99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PZ24IBZ5JHRGFETV5SCIWCW" hidden="1">#REF!</definedName>
    <definedName name="BEx3GQ9V1DONRHIKU8HGIPUP1EGT" hidden="1">#REF!</definedName>
    <definedName name="BEx3H5UX2GZFZZT657YR76RHW5I6" hidden="1">#REF!</definedName>
    <definedName name="BEx3HMSEFOP6DBM4R97XA6B7NFG6" hidden="1">#REF!</definedName>
    <definedName name="BEx3HMSFJL3W0FZLZ4O4P6TJTAA3" hidden="1">#REF!</definedName>
    <definedName name="BEx3HR4XZXZUOEMTFJTXIQIZWS1K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MLPLFDY04Z6ON69TCWA33TL" hidden="1">#REF!</definedName>
    <definedName name="BEx3IMR701AM27I3QEVB6LSPJ03B" hidden="1">#REF!</definedName>
    <definedName name="BEx3IWN8YPN2XHSCISQB9608ZLOD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2XUDDF0SSPYVBJC3N2BVRNR" hidden="1">#REF!</definedName>
    <definedName name="BEx3JC2TY7JNAAC3L7QHVPQXLGQ8" hidden="1">#REF!</definedName>
    <definedName name="BEx3JWB8EIB42E4QPNP0F6ZKJHSM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JZAXL8KNT6BS2DKSBQW8WFTT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9WT886UPC0M8AH5Y82YAB1H" hidden="1">#REF!</definedName>
    <definedName name="BEx3LBK2TFZXKBHQ7E765LXVKSM6" hidden="1">#REF!</definedName>
    <definedName name="BEx3LM1PR4Y7KINKMTMKR984GX8Q" hidden="1">#REF!</definedName>
    <definedName name="BEx3LPCEZ1C0XEKNCM3YT09JWCUO" hidden="1">#REF!</definedName>
    <definedName name="BEx3LRQPBEYUQ8NMLL8AOZ2SXLOI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MW1VHR8JIAS5J58XQ0CC4L8U" hidden="1">#REF!</definedName>
    <definedName name="BEx3N51IHA88UXRPEENI44P0KP7U" hidden="1">#REF!</definedName>
    <definedName name="BEx3N7FW0O3BI5FG5H3TN8ESSC61" hidden="1">#REF!</definedName>
    <definedName name="BEx3N7VYL8CCBFTRFOA6W3BWAQJ0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K5349EJ2XRYXV7W13YG9FSL" hidden="1">#REF!</definedName>
    <definedName name="BEx3OQQGCBJ2CIX3KDZVJ401Y8KT" hidden="1">#REF!</definedName>
    <definedName name="BEx3ORSBUXAF21MKEY90YJV9AY9A" hidden="1">#REF!</definedName>
    <definedName name="BEx3OSDPC76YELEXOE4HPHR08Z63" hidden="1">#REF!</definedName>
    <definedName name="BEx3OV8BH6PYNZT7C246LOAU9SVX" hidden="1">#REF!</definedName>
    <definedName name="BEx3OXRYJZUEY6E72UJU0PHLMYAR" hidden="1">#REF!</definedName>
    <definedName name="BEx3P54EFPJ9XERKXPZGLNSLQXCN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H99MLZU1LB38QDL3NELDJBG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PNDD7L6SUISGSI2D375NSCH" hidden="1">#REF!</definedName>
    <definedName name="BEx3PQZZ6L9TOCDKNGIDPO8Y2G54" hidden="1">#REF!</definedName>
    <definedName name="BEx3PVXYZC8WB9ZJE7OCKUXZ46EA" hidden="1">#REF!</definedName>
    <definedName name="BEx3Q0VWPU5EQECK7MQ47TYJ3SWW" hidden="1">#REF!</definedName>
    <definedName name="BEx3Q3QHHJB3PUJIXDIL8G6EHCRE" hidden="1">#REF!</definedName>
    <definedName name="BEx3Q7BZ9PUXK2RLIOFSIS9AHU1B" hidden="1">#REF!</definedName>
    <definedName name="BEx3Q8J42S9VU6EAN2Y28MR6DF88" hidden="1">#REF!</definedName>
    <definedName name="BEx3Q9QA35ZVN9VVHN81BBIVN881" hidden="1">#REF!</definedName>
    <definedName name="BEx3QD0XYUEL1G6J200V2STCORG5" hidden="1">#REF!</definedName>
    <definedName name="BEx3QEDFOYFY5NBTININ5W4RLD4Q" hidden="1">#REF!</definedName>
    <definedName name="BEx3QH2K40ZZFYJES4QCRY78Q560" hidden="1">#REF!</definedName>
    <definedName name="BEx3QIKJ3U962US1Q564NZDLU8LD" hidden="1">#REF!</definedName>
    <definedName name="BEx3QPBBXUU2C5VUMSH3E47KLC6N" hidden="1">#REF!</definedName>
    <definedName name="BEx3QPRGOARDI8GQ3VPTR1AD6GWB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SFBB83TAKX7N3F394TT3RW4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2WS9SQVXJB7FNQ3YSKOCF8Y" hidden="1">#REF!</definedName>
    <definedName name="BEx3S2WXUEQA8PLX4U6G9LJB63ZN" hidden="1">#REF!</definedName>
    <definedName name="BEx3SICJ45BYT6FHBER86PJT25FC" hidden="1">#REF!</definedName>
    <definedName name="BEx3SL1NUYCLQWKW8EFSFZGONHKE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ST4Y5OZXSIK7V846SMFT5B23" hidden="1">#REF!</definedName>
    <definedName name="BEx3SUXPU9PIMZSVONWQR9FXAAJO" hidden="1">#REF!</definedName>
    <definedName name="BEx3SWQG9ED1M1Q5D63K0HZ15GQG" hidden="1">#REF!</definedName>
    <definedName name="BEx3T29ZTULQE0OMSMWUMZDU9ZZ0" hidden="1">#REF!</definedName>
    <definedName name="BEx3T5Q4BJNYOQ0ONNB7SGHXPS81" hidden="1">#REF!</definedName>
    <definedName name="BEx3T6MJ1QDJ929WMUDVZ0O3UW0Y" hidden="1">#REF!</definedName>
    <definedName name="BEx3TEPSM88IET8PDLKKCHMFEMFM" hidden="1">#REF!</definedName>
    <definedName name="BEx3TFM6DMVF4XC5PV0D3TXMAHCW" hidden="1">#REF!</definedName>
    <definedName name="BEx3TO09F9SV99SJXCUC1B49RVCJ" hidden="1">#REF!</definedName>
    <definedName name="BEx3TPCSI16OAB2L9M9IULQMQ9J9" hidden="1">#REF!</definedName>
    <definedName name="BEx3U64YUOZ419BAJS2W78UMATAW" hidden="1">#REF!</definedName>
    <definedName name="BEx3U76US8GO6HBBG7JDWAKFA0OK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BQWUJW9KX0PXKZ4TRHMR71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6EJO8BG91O9M5DVBLNPDBKG" hidden="1">#REF!</definedName>
    <definedName name="BEx3VML7CG70HPISMVYIUEN3711Q" hidden="1">#REF!</definedName>
    <definedName name="BEx56ZID5H04P9AIYLP1OASFGV56" hidden="1">#REF!</definedName>
    <definedName name="BEx57IE57HCV3EMTBJL9032D1WMF" hidden="1">#REF!</definedName>
    <definedName name="BEx5802QAJKNHFBFPTR0PSRHQPJE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1ZJ14LAJI4Q8DU3CQQBHZDV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9WPJZYWUOEGJHPOVM5ETCM6G" hidden="1">#REF!</definedName>
    <definedName name="BEx5A11WZRQSIE089QE119AOX9ZG" hidden="1">#REF!</definedName>
    <definedName name="BEx5A53I4OI80LV9DRIR9EFD2XUD" hidden="1">#REF!</definedName>
    <definedName name="BEx5A7CIGCOTHJKHGUBDZG91JGPZ" hidden="1">#REF!</definedName>
    <definedName name="BEx5A8UFLT2SWVSG5COFA9B8P376" hidden="1">#REF!</definedName>
    <definedName name="BEx5ACAHJPLAS35SPSXQ88PJYGPI" hidden="1">#REF!</definedName>
    <definedName name="BEx5AFFTN3IXIBHDKM0FYC4OFL1S" hidden="1">#REF!</definedName>
    <definedName name="BEx5ANDOOW91YBCYUL4H4JOJKCSS" hidden="1">#REF!</definedName>
    <definedName name="BEx5ANTXOD8I83S727QWBBTELBRG" hidden="1">#REF!</definedName>
    <definedName name="BEx5AOFIO8KVRHIZ1RII337AA8ML" hidden="1">#REF!</definedName>
    <definedName name="BEx5APRZ66L5BWHFE8E4YYNEDTI4" hidden="1">#REF!</definedName>
    <definedName name="BEx5ARQ6V82KDMN77WT0B1AK7B5S" hidden="1">#REF!</definedName>
    <definedName name="BEx5AUVDSQ35VO4BD9AKKGBM5S7D" hidden="1">#REF!</definedName>
    <definedName name="BEx5AZTIZGWL7GA8M6J06KEACMQ8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9PEN2RIYG8RFBTF4XCL8HR7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QN48A0P0HALA6YWGQLFIY7R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NR9ZYFH7VDST1YKR6JOAOVD" hidden="1">#REF!</definedName>
    <definedName name="BEx5CPEKNSJORIPFQC2E1LTRYY8L" hidden="1">#REF!</definedName>
    <definedName name="BEx5CQR6PPHZ1S1UI8J4XM1TRDYC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6R3QL89S89OSOLB22D4LTKC" hidden="1">#REF!</definedName>
    <definedName name="BEx5E7SSNVU0DJL2R4CL3885KCC1" hidden="1">#REF!</definedName>
    <definedName name="BEx5ELQL9B0VR6UT18KP11DHOTFX" hidden="1">#REF!</definedName>
    <definedName name="BEx5ER4TJTFPN7IB1MNEB1ZFR5M6" hidden="1">#REF!</definedName>
    <definedName name="BEx5ETOEX6CDREWVAM3AC8IXPL6M" hidden="1">#REF!</definedName>
    <definedName name="BEx5EZ2ORDJQSTT4KQMZALOFR80B" hidden="1">#REF!</definedName>
    <definedName name="BEx5F6V72QTCK7O39Y59R0EVM6CW" hidden="1">#REF!</definedName>
    <definedName name="BEx5FGLQVACD5F5YZG4DGSCHCGO2" hidden="1">#REF!</definedName>
    <definedName name="BEx5FGR7YST9UWW32VFER0W4LEF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SW55LVAZI956T9XU4KIBELE" hidden="1">#REF!</definedName>
    <definedName name="BEx5FTCEIIRM9OOPXK6PB2KJSLTA" hidden="1">#REF!</definedName>
    <definedName name="BEx5FVQPPEU32CPNV9RRQ9MNLLVE" hidden="1">#REF!</definedName>
    <definedName name="BEx5FXJF4WO6NP0XWLBMENBDXHOA" hidden="1">#REF!</definedName>
    <definedName name="BEx5G08KGMG5X2AQKDGPFYG5GH94" hidden="1">#REF!</definedName>
    <definedName name="BEx5G0DUZ944AZUGWOVAMP3MA38L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8H70AOIQNK90C2VU5BAF8TV" hidden="1">#REF!</definedName>
    <definedName name="BEx5GE66YNPSS5MSPTBXLYLNUHSJ" hidden="1">#REF!</definedName>
    <definedName name="BEx5GID9MVBUPFFT9M8K8B5MO9NV" hidden="1">#REF!</definedName>
    <definedName name="BEx5GL2CVWMY3S947ALVPBQG1W21" hidden="1">#REF!</definedName>
    <definedName name="BEx5GM47S3VY7UIMNH8GJKHCYI8Y" hidden="1">#REF!</definedName>
    <definedName name="BEx5GN0EWA9SCQDPQ7NTUQH82QVK" hidden="1">#REF!</definedName>
    <definedName name="BEx5GNBCU4WZ74I0UXFL9ZG2XSGJ" hidden="1">#REF!</definedName>
    <definedName name="BEx5GO293B4PH4V8RZ1TQSU28TAT" hidden="1">#REF!</definedName>
    <definedName name="BEx5GT5PB17R2GKX3F4H7WWN4M94" hidden="1">#REF!</definedName>
    <definedName name="BEx5GUCTYC7QCWGWU5BTO7Y7HDZX" hidden="1">#REF!</definedName>
    <definedName name="BEx5GYUPJULJQ624TEESYFG1NFOH" hidden="1">#REF!</definedName>
    <definedName name="BEx5GZR2KDETMC7ZPNE1YU6YELWI" hidden="1">#REF!</definedName>
    <definedName name="BEx5H0NEE0AIN5E2UHJ9J9ISU9N1" hidden="1">#REF!</definedName>
    <definedName name="BEx5H1UJSEUQM2K8QHQXO5THVHSO" hidden="1">#REF!</definedName>
    <definedName name="BEx5H2WFSII73OJ41QGRAZ28JO53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3B4OHOD6SAPLK3PZDRO1GYC" hidden="1">#REF!</definedName>
    <definedName name="BEx5I4CZWURJPJZH95QO8E7MXFWV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ENVO7X0TBQGRMGKRTMFB470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P02DZ97IB62ITCKG1MMWBKN" hidden="1">#REF!</definedName>
    <definedName name="BEx5JQCNT9Y4RM306CHC8IPY3HBZ" hidden="1">#REF!</definedName>
    <definedName name="BEx5JR91NO6ECBKQUI7KBAUHVWQY" hidden="1">#REF!</definedName>
    <definedName name="BEx5JTHW7OW4QTNV5XZ3NC20LDLF" hidden="1">#REF!</definedName>
    <definedName name="BEx5K08PYKE6JOKBYIB006TX619P" hidden="1">#REF!</definedName>
    <definedName name="BEx5K1AKPNBF18M8BS3MHI13PF7R" hidden="1">#REF!</definedName>
    <definedName name="BEx5K21HQCDNYPG2QWFOVS99PE4A" hidden="1">#REF!</definedName>
    <definedName name="BEx5K51DSERT1TR7B4A29R41W4NX" hidden="1">#REF!</definedName>
    <definedName name="BEx5KCJ4JCAHU2E4LCLVKFWL64CX" hidden="1">#REF!</definedName>
    <definedName name="BEx5KM9PJMIQFJSBANJO5FVW3Z28" hidden="1">#REF!</definedName>
    <definedName name="BEx5KOO1FHA4BJJBZGOZKTK8PRRN" hidden="1">#REF!</definedName>
    <definedName name="BEx5KRIL3PFC9PIM7NQWA09TEQWG" hidden="1">#REF!</definedName>
    <definedName name="BEx5KUYMX4MXQ1NECNS97MYF9CZ9" hidden="1">#REF!</definedName>
    <definedName name="BEx5KYER580I4T7WTLMUN7NLNP5K" hidden="1">#REF!</definedName>
    <definedName name="BEx5L4UMV9BN0YBJWEUH2Y7RP5UK" hidden="1">#REF!</definedName>
    <definedName name="BEx5LHLB3M6K4ZKY2F42QBZT30ZH" hidden="1">#REF!</definedName>
    <definedName name="BEx5LNFM23R8SWMEY205XDUXCLD8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LWQ2YRWKLHNPUOX7A77685LZ" hidden="1">#REF!</definedName>
    <definedName name="BEx5LYO5AGM9ICPKZBV7EN03XYO9" hidden="1">#REF!</definedName>
    <definedName name="BEx5M7T5JER9G2MLDH3G50GCW8PO" hidden="1">#REF!</definedName>
    <definedName name="BEx5MAIGJD3C3AO0RGLKRTEZBVUE" hidden="1">#REF!</definedName>
    <definedName name="BEx5MB9BR71LZDG7XXQ2EO58JC5F" hidden="1">#REF!</definedName>
    <definedName name="BEx5MJSWQ04VS8WFHCZXYA7ZWU81" hidden="1">#REF!</definedName>
    <definedName name="BEx5MLQZM68YQSKARVWTTPINFQ2C" hidden="1">#REF!</definedName>
    <definedName name="BEx5MVXTKNBXHNWTL43C670E4KXC" hidden="1">#REF!</definedName>
    <definedName name="BEx5N4XI4PWB1W9PMZ4O5R0HWTYD" hidden="1">#REF!</definedName>
    <definedName name="BEx5N7RVZ5QM2GI48WHB88J2ICXY" hidden="1">#REF!</definedName>
    <definedName name="BEx5NA68N6FJFX9UJXK4M14U487F" hidden="1">#REF!</definedName>
    <definedName name="BEx5NF9O709BIAROWFGANKOOU8Y4" hidden="1">#REF!</definedName>
    <definedName name="BEx5NIKBG2GDJOYGE3WCXKU7YY51" hidden="1">#REF!</definedName>
    <definedName name="BEx5NUEM24ZED9VYADF1LHA31YNV" hidden="1">#REF!</definedName>
    <definedName name="BEx5NV06L5J5IMKGOMGKGJ4PBZCD" hidden="1">#REF!</definedName>
    <definedName name="BEx5NVG9JSQEXMPLYF68C5SYSM2J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HXI4R617RH4NY6VKOI4ZRA2" hidden="1">#REF!</definedName>
    <definedName name="BEx5OL87PVSZSDHUK8KZBXSXHK2L" hidden="1">#REF!</definedName>
    <definedName name="BEx5OP9Y43F99O2IT69MKCCXGL61" hidden="1">#REF!</definedName>
    <definedName name="BEx5OXIKDIYQDT89AL1I005KPLFQ" hidden="1">#REF!</definedName>
    <definedName name="BEx5P4UV76X4H110Y6YU5ACU50MM" hidden="1">#REF!</definedName>
    <definedName name="BEx5P9Y9RDXNUAJ6CZ2LHMM8IM7T" hidden="1">#REF!</definedName>
    <definedName name="BEx5PHG040UB6SAJGMT6H4JLV2O8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PYJ1M7KNW4566RAPKTK159HP" hidden="1">#REF!</definedName>
    <definedName name="BEx5QGT6ZJDVW73MNRC6IUML0GKF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3PAFF4GPPEUVZDDN1E64UAW" hidden="1">#REF!</definedName>
    <definedName name="BEx746ZZ73QHTXKD87X7R3HKC2KM" hidden="1">#REF!</definedName>
    <definedName name="BEx74ESIB9Y8KGETIERMKU5PLCQR" hidden="1">#REF!</definedName>
    <definedName name="BEx74IZJLRUQ03RCK06W91H2260J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7V4HY4OAGXYAJGM7RJQE3NM" hidden="1">#REF!</definedName>
    <definedName name="BEx759D1D5SXS5ELLZVBI0SXYUNF" hidden="1">#REF!</definedName>
    <definedName name="BEx75BGL4B587TM29E78APZYJUTT" hidden="1">#REF!</definedName>
    <definedName name="BEx75GJZSZHUDN6OOAGQYFUDA2LP" hidden="1">#REF!</definedName>
    <definedName name="BEx75HGCCV5K4UCJWYV8EV9AG5YT" hidden="1">#REF!</definedName>
    <definedName name="BEx75MJT47XEWZSLZAG6IUOQKXIX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5A28KL05DU9PG2REPK40UX3" hidden="1">#REF!</definedName>
    <definedName name="BEx76ORCWGONQBYYQ7C9KDAHJSKZ" hidden="1">#REF!</definedName>
    <definedName name="BEx76V1XKGBEDZIV9DV1A2YV1JOI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OQ625E4LSEXLQEMAZHPDMMC" hidden="1">#REF!</definedName>
    <definedName name="BEx77P0S3GVMS7BJUL9OWUGJ1B02" hidden="1">#REF!</definedName>
    <definedName name="BEx77PH1IQAKETR3MOZ532WYY1XV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6UTX8Q4N1PMLJWXDXK0UQ83" hidden="1">#REF!</definedName>
    <definedName name="BEx7881ZZBWHRAX6W2GY19J8MGEQ" hidden="1">#REF!</definedName>
    <definedName name="BEx78A5IYYCMR88AXOWEFKVY8371" hidden="1">#REF!</definedName>
    <definedName name="BEx78A5JAWI6EMCWJ7AJWGAH8AMJ" hidden="1">#REF!</definedName>
    <definedName name="BEx78HHRIWDLHQX2LG0HWFRYEL1T" hidden="1">#REF!</definedName>
    <definedName name="BEx78NSKC3OQCQ4WQAIZ6JURE7GW" hidden="1">#REF!</definedName>
    <definedName name="BEx78OOPYID4QYC9KQ8TPDG220E4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HRD8NL9EMUOALME68ALFZYA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TQXPVVEOJG3NS60RVBLWE5X" hidden="1">#REF!</definedName>
    <definedName name="BEx79YJJLBELICW9F9FRYSCQ101L" hidden="1">#REF!</definedName>
    <definedName name="BEx79YOUHTDD16ZGGUBH3JDBW1VZ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QV3PGI9EVX19Y61TNZWQD3Z" hidden="1">#REF!</definedName>
    <definedName name="BEx7ASD1I654MEDCO6GGWA95PXSC" hidden="1">#REF!</definedName>
    <definedName name="BEx7ASYMO87QTI4OGS8RP4M3OLYE" hidden="1">#REF!</definedName>
    <definedName name="BEx7AVCX9S5RJP3NSZ4QM4E6ERDT" hidden="1">#REF!</definedName>
    <definedName name="BEx7AVYIGP0930MV5JEBWRYCJN68" hidden="1">#REF!</definedName>
    <definedName name="BEx7B11YDBMRZG7EYCKJUO3H1Y6F" hidden="1">#REF!</definedName>
    <definedName name="BEx7B3LKPGMDIE1WTF5ZO95GA2PN" hidden="1">#REF!</definedName>
    <definedName name="BEx7B6LH6917TXOSAAQ6U7HVF018" hidden="1">#REF!</definedName>
    <definedName name="BEx7BIQJ5XHOJHZUAVG3KLP0T1HX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D4D7DAI5BN4L7AHWYB979CQ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DXHVQ3XRVZ2H7QO8TYMIA4P9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STI3BX4CAC7Z6M2LQRR171G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3GG2FI10JUMINUOIYICFVD9" hidden="1">#REF!</definedName>
    <definedName name="BEx7F4NMGGTZWR8S7710RWGFG8W2" hidden="1">#REF!</definedName>
    <definedName name="BEx7FBJRLJUZKK1FVSCNP0F4GBYT" hidden="1">#REF!</definedName>
    <definedName name="BEx7FCLG1RYI2SNOU1Y2GQZNZSWA" hidden="1">#REF!</definedName>
    <definedName name="BEx7FEJOQNYA7A6O7YB4SBB1KK73" hidden="1">#REF!</definedName>
    <definedName name="BEx7FIL87TXQSUJ03S7NBB9S4HA5" hidden="1">#REF!</definedName>
    <definedName name="BEx7FN32ZGWOAA4TTH79KINTDWR9" hidden="1">#REF!</definedName>
    <definedName name="BEx7FTOFOYQLDCCOJY1H3JHICFOI" hidden="1">#REF!</definedName>
    <definedName name="BEx7FVMORQ1N6SIECWJVJWT23E6Y" hidden="1">#REF!</definedName>
    <definedName name="BEx7FZ2NBD60FXGNYS120WYBTXA3" hidden="1">#REF!</definedName>
    <definedName name="BEx7G82CKM3NIY1PHNFK28M09PCH" hidden="1">#REF!</definedName>
    <definedName name="BEx7GMG8RQ2YB3WVSLKZZZKKRMV0" hidden="1">#REF!</definedName>
    <definedName name="BEx7GQCIM1W1OR8EP7JKRMYGFHW2" hidden="1">#REF!</definedName>
    <definedName name="BEx7GR3ENYWRXXS5IT0UMEGOLGUH" hidden="1">#REF!</definedName>
    <definedName name="BEx7GSAL6P7TASL8MB63RFST1LJL" hidden="1">#REF!</definedName>
    <definedName name="BEx7GSLEAEDT83F2LWWOC5ZLL5JW" hidden="1">#REF!</definedName>
    <definedName name="BEx7H0JD6I5I8WQLLWOYWY5YWPQE" hidden="1">#REF!</definedName>
    <definedName name="BEx7H14XCXH7WEXEY1HVO53A6AGH" hidden="1">#REF!</definedName>
    <definedName name="BEx7H6ZA84EDCYX9HQKE2VH03R77" hidden="1">#REF!</definedName>
    <definedName name="BEx7H7A3IND3XX895B1NI519TC8J" hidden="1">#REF!</definedName>
    <definedName name="BEx7HFTIA8AC8BR8HKIN81VE1SGW" hidden="1">#REF!</definedName>
    <definedName name="BEx7HGVBEF4LEIF6RC14N3PSU461" hidden="1">#REF!</definedName>
    <definedName name="BEx7HHRP6OIBN749NAR4JO512P36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1JU8CXO6QOMJQQNMZSTBFJ1" hidden="1">#REF!</definedName>
    <definedName name="BEx7I8FZ96C5JAHXS18ZV0912LZP" hidden="1">#REF!</definedName>
    <definedName name="BEx7IBVYN47SFZIA0K4MDKQZNN9V" hidden="1">#REF!</definedName>
    <definedName name="BEx7IJTYZHWYWQ1TQVKRC67VVT77" hidden="1">#REF!</definedName>
    <definedName name="BEx7IV2IJ5WT7UC0UG7WP0WF2JZI" hidden="1">#REF!</definedName>
    <definedName name="BEx7IWV99LM4FB1AXIXRNLT7DZJM" hidden="1">#REF!</definedName>
    <definedName name="BEx7IXGU74GE5E4S6W4Z13AR092Y" hidden="1">#REF!</definedName>
    <definedName name="BEx7J4YL8Q3BI1MLH16YYQ18IJRD" hidden="1">#REF!</definedName>
    <definedName name="BEx7J9B4EOP8JPRQCUQJTYF4X0D6" hidden="1">#REF!</definedName>
    <definedName name="BEx7JH3HGBPI07OHZ5LFYK0UFZQR" hidden="1">#REF!</definedName>
    <definedName name="BEx7JIASMDQGHIMIM1YQIZHLWLZJ" hidden="1">#REF!</definedName>
    <definedName name="BEx7JV194190CNM6WWGQ3UBJ3CHH" hidden="1">#REF!</definedName>
    <definedName name="BEx7K0VL25LF11UTEBHWBIQ4JLM9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3DZH58ZUVXJY3QMJYM4KE2N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OUL7Q0OLGGS61LFFA8KW9R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8ZY6UFM571XUE82FQZRNOKP90" hidden="1">#REF!</definedName>
    <definedName name="BEx904S75BPRYMHF0083JF7ES4NG" hidden="1">#REF!</definedName>
    <definedName name="BEx90CVJHW2G83ZSI8F4ZSPTFSPI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1YKG5M0ZZDVWNGF80SPL8GUP" hidden="1">#REF!</definedName>
    <definedName name="BEx921PNZ46VORG2VRMWREWIC0SE" hidden="1">#REF!</definedName>
    <definedName name="BEx92DJXEXVC627QL1HYSV2VSHSS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5VHGQGAJAXJKSPCC6GC2KIE" hidden="1">#REF!</definedName>
    <definedName name="BEx93B9OULL2YGC896XXYAAJSTRK" hidden="1">#REF!</definedName>
    <definedName name="BEx93EF2OPUY92WSYH0W2RMHNX2M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E8CBMGM9YP8Z0W8OWHAAZH1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ZBPVBQBIU0LCXSH93UZK4VU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T57RBQ7SWNNIS039SVY9HWR" hidden="1">#REF!</definedName>
    <definedName name="BEx96UN4YWXBDEZ1U1ZUIPP41Z7I" hidden="1">#REF!</definedName>
    <definedName name="BEx9706NFOGJWDFFOFDUAFC8NNTP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VNKX2YTX72ZDZV78KL4CC6G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VRNNWE3KEIGJGIA1JPIMSQM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995OO0X4HC0IQDAISYRWAJG" hidden="1">#REF!</definedName>
    <definedName name="BEx99B77I7TUSHRR4HIZ9FU2EIUT" hidden="1">#REF!</definedName>
    <definedName name="BEx99Q6PH5F3OQKCCAAO75PYDEFN" hidden="1">#REF!</definedName>
    <definedName name="BEx99W16M0GADHCQAX22153QO3YC" hidden="1">#REF!</definedName>
    <definedName name="BEx99WBYT2D6UUC1PT7A40ENYID4" hidden="1">#REF!</definedName>
    <definedName name="BEx99XOGHOM28CNCYKQWYGL56W2S" hidden="1">#REF!</definedName>
    <definedName name="BEx99YFJ8JDPEEEQRABGIA0M020Y" hidden="1">#REF!</definedName>
    <definedName name="BEx99ZRZ4I7FHDPGRAT5VW7NVBPU" hidden="1">#REF!</definedName>
    <definedName name="BEx9ADPRQZSMQBC5ZVK9Y67PRZBV" hidden="1">#REF!</definedName>
    <definedName name="BEx9AKR8L63G6MDIH6Q9KN4ZE13W" hidden="1">#REF!</definedName>
    <definedName name="BEx9AKWPNM58M88D1ZL7PKKW6ES3" hidden="1">#REF!</definedName>
    <definedName name="BEx9ARY7F2Q2JQT63RW0CEZQ1WDB" hidden="1">#REF!</definedName>
    <definedName name="BEx9AT5E3ZSHKSOL35O38L8HF9TH" hidden="1">#REF!</definedName>
    <definedName name="BEx9AV8W1FAWF5BHATYEN47X12JN" hidden="1">#REF!</definedName>
    <definedName name="BEx9B1UANMJCQDHLEMLWD0NBJT0H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AOGUISRQKRB42IUZNSUS3RS" hidden="1">#REF!</definedName>
    <definedName name="BEx9BCBV86NAOTMCAYGOG2K426CC" hidden="1">#REF!</definedName>
    <definedName name="BEx9BYSYW7QCPXS2NAVLFAU5Y2Z2" hidden="1">#REF!</definedName>
    <definedName name="BEx9C17AHM4NMY8G3WK6YQ0T0WDU" hidden="1">#REF!</definedName>
    <definedName name="BEx9C590HJ2O31IWJB73C1HR74AI" hidden="1">#REF!</definedName>
    <definedName name="BEx9CCQRMYYOGIOYTOM73VKDIPS1" hidden="1">#REF!</definedName>
    <definedName name="BEx9CH35AO2QYH8NDOHIU0OAP21W" hidden="1">#REF!</definedName>
    <definedName name="BEx9CJHG02ADUIJ0WCG5FYLWETIN" hidden="1">#REF!</definedName>
    <definedName name="BEx9CMMSQA4LXHX5RGGTAJ9WVHTY" hidden="1">#REF!</definedName>
    <definedName name="BEx9CTDJ6OYUCCHJVREB4QE71EVB" hidden="1">#REF!</definedName>
    <definedName name="BEx9CVH1RDQAL7BEG3IX41LP3VUC" hidden="1">#REF!</definedName>
    <definedName name="BEx9D1BC9FT19KY0INAABNDBAMR1" hidden="1">#REF!</definedName>
    <definedName name="BEx9DGLRBAA81DUUOT35XR05XLKG" hidden="1">#REF!</definedName>
    <definedName name="BEx9DIZXF9X0GE90ROFYKV6K3PM9" hidden="1">#REF!</definedName>
    <definedName name="BEx9DN6ZMF18Q39MPMXSDJTZQNJ3" hidden="1">#REF!</definedName>
    <definedName name="BEx9DUU8DALPSCW66GTMQRPXZ6GL" hidden="1">#REF!</definedName>
    <definedName name="BEx9E08EK253W8SNA7NOGR32IG6U" hidden="1">#REF!</definedName>
    <definedName name="BEx9E14TDNSEMI784W0OTIEQMWN6" hidden="1">#REF!</definedName>
    <definedName name="BEx9E2BZ2B1R41FMGJCJ7JLGLUAJ" hidden="1">#REF!</definedName>
    <definedName name="BEx9E2S1LDHWNY3YCSQ6AY2CX2VH" hidden="1">#REF!</definedName>
    <definedName name="BEx9E80SK9IY6J45Y8EVRM8DG9GO" hidden="1">#REF!</definedName>
    <definedName name="BEx9EEGVFGD9P2J88ICA4KVPXY9N" hidden="1">#REF!</definedName>
    <definedName name="BEx9EG9KBJ77M8LEOR9ITOKN5KXY" hidden="1">#REF!</definedName>
    <definedName name="BEx9EHGQHOBSWB60JAPUOVE46FK0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ETR4ILVDAUECKNLYE4JBQWXZ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LRVEKHKYUC14ZMVEXYYH8R8" hidden="1">#REF!</definedName>
    <definedName name="BEx9FRBEEYPS5HLS3XT34AKZN94G" hidden="1">#REF!</definedName>
    <definedName name="BEx9G17GB2V3PQ50QQFW2NROEZT9" hidden="1">#REF!</definedName>
    <definedName name="BEx9G892CF6SM99J007LDYZPPYNL" hidden="1">#REF!</definedName>
    <definedName name="BEx9GDY4D8ZPQJCYFIMYM0V0C51Y" hidden="1">#REF!</definedName>
    <definedName name="BEx9GGY04V0ZWI6O9KZH4KSBB389" hidden="1">#REF!</definedName>
    <definedName name="BEx9GJCC7BWX156MTPY59VC5JN0O" hidden="1">#REF!</definedName>
    <definedName name="BEx9GNOPB6OZ2RH3FCDNJR38RJOS" hidden="1">#REF!</definedName>
    <definedName name="BEx9GNU701BD7YSS9TFG6GMA2Z8A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9V5D52IFWEZD3I221Z2VYVD" hidden="1">#REF!</definedName>
    <definedName name="BEx9HQHV4N00R3PBTH3QTYPDU3WQ" hidden="1">#REF!</definedName>
    <definedName name="BEx9I8XIG7E5NB48QQHXP23FIN60" hidden="1">#REF!</definedName>
    <definedName name="BEx9IKBJ8AK9QFTG52FQL4IIKKRQ" hidden="1">#REF!</definedName>
    <definedName name="BEx9IQ0I1H2B5FIK89IRHY2GVAVT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WGEHBU4OEJZOSO8N10FDPBJ" hidden="1">#REF!</definedName>
    <definedName name="BEx9IX1ZRFUE85ATW4NGTSACFIOO" hidden="1">#REF!</definedName>
    <definedName name="BEx9IXCSPSZC80YZUPRCYTG326KV" hidden="1">#REF!</definedName>
    <definedName name="BEx9IZR39NHDGOM97H4E6F81RTQW" hidden="1">#REF!</definedName>
    <definedName name="BEx9J1EJIB9UVZKMZ7QHB9U6VVOO" hidden="1">#REF!</definedName>
    <definedName name="BEx9J6CH5E7YZPER7HXEIOIKGPCA" hidden="1">#REF!</definedName>
    <definedName name="BEx9J9N656QDP4ODGH8NRXBQHYV2" hidden="1">#REF!</definedName>
    <definedName name="BEx9JJTZKVUJAVPTRE0RAVTEH41G" hidden="1">#REF!</definedName>
    <definedName name="BEx9JLBYK239B3F841C7YG1GT7ST" hidden="1">#REF!</definedName>
    <definedName name="BExAVIMUG4FIAVGG8X08L2LOML7N" hidden="1">#REF!</definedName>
    <definedName name="BExAW4IIW5D0MDY6TJ3G4FOLPYIR" hidden="1">#REF!</definedName>
    <definedName name="BExAW90C2TETZY1SDUHWBF5C7TGZ" hidden="1">#REF!</definedName>
    <definedName name="BExAX2TU15VIP65OGKSZD41PMO4N" hidden="1">#REF!</definedName>
    <definedName name="BExAX410NB4F2XOB84OR2197H8M5" hidden="1">#REF!</definedName>
    <definedName name="BExAX8TNG8LQ5Q4904SAYQIPGBSV" hidden="1">#REF!</definedName>
    <definedName name="BExAXEDC2IXZ6Z8R5OUFS8OGJR89" hidden="1">#REF!</definedName>
    <definedName name="BExAXI9K2PJQH4QLETR7MGS2BNZZ" hidden="1">#REF!</definedName>
    <definedName name="BExAXL3ZT02BUZOGSRNS6WGCOV7K" hidden="1">#REF!</definedName>
    <definedName name="BExAXL40LDNIK611AYB1QPTYW9XW" hidden="1">#REF!</definedName>
    <definedName name="BExAXUPA7GC8C2GWR8XCFQE0YMUQ" hidden="1">#REF!</definedName>
    <definedName name="BExAY0EAT2LXR5MFGM0DLIB45PLO" hidden="1">#REF!</definedName>
    <definedName name="BExAY9DZDS6RN4F7LPICOBGZ4AF5" hidden="1">#REF!</definedName>
    <definedName name="BExAY9ZJT64UBNSHPOGOXOER0FA5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OO9DKXP4BYOJNDXGK1R2ZSV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VKDXJJ761HTFFUOH6P2CSF7" hidden="1">#REF!</definedName>
    <definedName name="BExAYY9H9COOT46HJLPVDLTO12UL" hidden="1">#REF!</definedName>
    <definedName name="BExAZ4PDFLRYP9I3H1MI17169OYA" hidden="1">#REF!</definedName>
    <definedName name="BExAZ621WKOR0ZQ9IWL9LGC98ZSE" hidden="1">#REF!</definedName>
    <definedName name="BExAZCNEGB4JYHC8CZ51KTN890US" hidden="1">#REF!</definedName>
    <definedName name="BExAZFCI302YFYRDJYQDWQQL0Q0O" hidden="1">#REF!</definedName>
    <definedName name="BExAZFSLFAVOPV0B2VG8GT0XSPDO" hidden="1">#REF!</definedName>
    <definedName name="BExAZLHLST9OP89R1HJMC1POQG8H" hidden="1">#REF!</definedName>
    <definedName name="BExAZMDYMIAA7RX1BMCKU1VLBRGY" hidden="1">#REF!</definedName>
    <definedName name="BExAZNFTTSXASHLBAG5O0MNFU583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OASZZC08FMDYX9HRSM9OXEF" hidden="1">#REF!</definedName>
    <definedName name="BExB0WE4PI3NOBXXVO9CTEN4DIU2" hidden="1">#REF!</definedName>
    <definedName name="BExB10QNIVITUYS55OAEKK3VLJFE" hidden="1">#REF!</definedName>
    <definedName name="BExB12OPX4FIWY3UUQ7N9MXBTXY2" hidden="1">#REF!</definedName>
    <definedName name="BExB12ZHTPYICL0A8RA5MRDZPYAX" hidden="1">#REF!</definedName>
    <definedName name="BExB15ZDRY4CIJ911DONP0KCY9KU" hidden="1">#REF!</definedName>
    <definedName name="BExB16VQY0O0RLZYJFU3OFEONVTE" hidden="1">#REF!</definedName>
    <definedName name="BExB1D6DDDMV7AOB9S4XD45OPKJ3" hidden="1">#REF!</definedName>
    <definedName name="BExB1FKN9YUYJ7B8ZJSMRSJ6ONT6" hidden="1">#REF!</definedName>
    <definedName name="BExB1FKNY2UO4W5FUGFHJOA2WFGG" hidden="1">#REF!</definedName>
    <definedName name="BExB1GMD0PIDGTFBGQOPRWQSP9I4" hidden="1">#REF!</definedName>
    <definedName name="BExB1HIQKUZGEBQ2MPH0TPTAZKIT" hidden="1">#REF!</definedName>
    <definedName name="BExB1I4BK3AB6GEEFY7ZAOON31BO" hidden="1">#REF!</definedName>
    <definedName name="BExB1OEUPVVL8JN5UKIZN13J1UKX" hidden="1">#REF!</definedName>
    <definedName name="BExB1Q29OO6LNFNT1EQLA3KYE7MX" hidden="1">#REF!</definedName>
    <definedName name="BExB1TNRV5EBWZEHYLHI76T0FVA7" hidden="1">#REF!</definedName>
    <definedName name="BExB1UENFKIO27UN311RA6Q7UZX5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MFJXUK5Q7GR23C6WYYX3AIB" hidden="1">#REF!</definedName>
    <definedName name="BExB2O2UYHKI324YE324E1N7FVIB" hidden="1">#REF!</definedName>
    <definedName name="BExB2Q0VJ0MU2URO3JOVUAVHEI3V" hidden="1">#REF!</definedName>
    <definedName name="BExB2V4G4W3DIHZU05TOOTUR2SQF" hidden="1">#REF!</definedName>
    <definedName name="BExB30IP1DNKNQ6PZ5ERUGR5MK4Z" hidden="1">#REF!</definedName>
    <definedName name="BExB35M4M9VQF0DHGYBEA3KV711P" hidden="1">#REF!</definedName>
    <definedName name="BExB406HXCZGNSDPPO8VOG1110ZG" hidden="1">#REF!</definedName>
    <definedName name="BExB442RX0T3L6HUL6X5T21CENW6" hidden="1">#REF!</definedName>
    <definedName name="BExB4ADD0L7417CII901XTFKXD1J" hidden="1">#REF!</definedName>
    <definedName name="BExB4B9PTN6T4CSKH6U5OZ3JFDD8" hidden="1">#REF!</definedName>
    <definedName name="BExB4DO1V1NL2AVK5YE1RSL5RYHL" hidden="1">#REF!</definedName>
    <definedName name="BExB4DYU06HCGRIPBSWRCXK804UM" hidden="1">#REF!</definedName>
    <definedName name="BExB4Q3POSGHNGOUQCYVAAUHNTZD" hidden="1">#REF!</definedName>
    <definedName name="BExB4R5JZFW6A1CMY56N51JV2U9K" hidden="1">#REF!</definedName>
    <definedName name="BExB4Z3EZBGYYI33U0KQ8NEIH8PY" hidden="1">#REF!</definedName>
    <definedName name="BExB50QTMSNU2O23N8JNO2PRFA5W" hidden="1">#REF!</definedName>
    <definedName name="BExB541CBB1D8CTY30SOY75V64NO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4MACFE13ZG4U05PXOMEWL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O30WI9WES28Y2RINNXRHWC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692ZQP36NHHWV7TLSTYCP8G" hidden="1">#REF!</definedName>
    <definedName name="BExB6C3FUAKK9ML5T767NMWGA9YB" hidden="1">#REF!</definedName>
    <definedName name="BExB6C8X6JYRLKZKK17VE3QUNL3D" hidden="1">#REF!</definedName>
    <definedName name="BExB6CZTE0PWILZ6X0SQ2FCCSK0D" hidden="1">#REF!</definedName>
    <definedName name="BExB6HN3QRFPXM71MDUK21BKM7PF" hidden="1">#REF!</definedName>
    <definedName name="BExB6IZMHCZ3LB7N73KD90YB1HBZ" hidden="1">#REF!</definedName>
    <definedName name="BExB6MAAJFTOUXVUCES4SBU7J8HF" hidden="1">#REF!</definedName>
    <definedName name="BExB6Q6JKBMO3M4WX8XUD0JET6HB" hidden="1">#REF!</definedName>
    <definedName name="BExB719SGNX4Y8NE6JEXC555K596" hidden="1">#REF!</definedName>
    <definedName name="BExB7265DCHKS7V2OWRBXCZTEIW9" hidden="1">#REF!</definedName>
    <definedName name="BExB74F088Z5LM9SEUAESIZUQ3X8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42Y4KK1ZOMRSBWU5G6C0IC2" hidden="1">#REF!</definedName>
    <definedName name="BExB84ZB2QVJM5JPNK87KLUBDF24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9S66MFUL9J891R547MSVIVV1" hidden="1">#REF!</definedName>
    <definedName name="BExB9VMBTYBK64E8Y5GABWBE8ZQQ" hidden="1">#REF!</definedName>
    <definedName name="BExBA09HIILYC91SLDAVL0P69S1S" hidden="1">#REF!</definedName>
    <definedName name="BExBA10L5L9DB1YZC28CQ8FN8BQW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GQYIBV77JKN346FU4VT1MB4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TS6QTKFZ3S66DBSAAJJ1257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44ICNGTCOHNIRQ19Y9KEG14" hidden="1">#REF!</definedName>
    <definedName name="BExBB9D9GNURCRZN3NR6UY375OX5" hidden="1">#REF!</definedName>
    <definedName name="BExBBJ9BWME32GCDTD4GDSQBG1S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6S9JZS9ZX6V7SBKDJ5R3CGN" hidden="1">#REF!</definedName>
    <definedName name="BExBC78HXWXHO3XAB6E8NVTBGLJS" hidden="1">#REF!</definedName>
    <definedName name="BExBCDTV7GTBOTIE9EFJ36EX4FKM" hidden="1">#REF!</definedName>
    <definedName name="BExBCK4H2CF3XDL7AH3W254CWF4R" hidden="1">#REF!</definedName>
    <definedName name="BExBCKKJTIRKC1RZJRTK65HHLX4W" hidden="1">#REF!</definedName>
    <definedName name="BExBCLMEPAN3XXX174TU8SS0627Q" hidden="1">#REF!</definedName>
    <definedName name="BExBCMTEH63P6H1CKWQH2DGVNSVX" hidden="1">#REF!</definedName>
    <definedName name="BExBCRBEYR2KZ8FAQFZ2NHY13WIY" hidden="1">#REF!</definedName>
    <definedName name="BExBCZUU1UR90PQUCOSYNFQQTXI1" hidden="1">#REF!</definedName>
    <definedName name="BExBD1CR31JE4TBZEMZ6ZNRFIDNP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DIHS3IA85P49E3FM64KE4B" hidden="1">#REF!</definedName>
    <definedName name="BExBDUVGK3E1J4JY9ZYTS7V14BLY" hidden="1">#REF!</definedName>
    <definedName name="BExBDWDG2GXBTEGBOQMQLB38QUEV" hidden="1">#REF!</definedName>
    <definedName name="BExBDZITI2UCDSH0V24NITQG9SFA" hidden="1">#REF!</definedName>
    <definedName name="BExBE162OSBKD30I7T1DKKPT3I9I" hidden="1">#REF!</definedName>
    <definedName name="BExBE4M6YL512JJD7QCT5NHC893P" hidden="1">#REF!</definedName>
    <definedName name="BExBE5YPUY1T7N7DHMMIGGXK8TMP" hidden="1">#REF!</definedName>
    <definedName name="BExBEBNP91BVPMXJAKHSC9DQVYZ6" hidden="1">#REF!</definedName>
    <definedName name="BExBEC9ATLQZF86W1M3APSM4HEOH" hidden="1">#REF!</definedName>
    <definedName name="BExBEYFQJE9YK12A6JBMRFKEC7RN" hidden="1">#REF!</definedName>
    <definedName name="BExBF0U1PNBWLGLVVPNYEZHKB0ON" hidden="1">#REF!</definedName>
    <definedName name="BExBF3TXJTJ52WTH5JS1IEEUKRWA" hidden="1">#REF!</definedName>
    <definedName name="BExBG1ED81J2O4A2S5F5Y3BPHMCR" hidden="1">#REF!</definedName>
    <definedName name="BExCRLIHS7466WFJ3RPIUGGXYESZ" hidden="1">#REF!</definedName>
    <definedName name="BExCROIFDQP6GEN1GZNTC0JUNTOZ" hidden="1">#REF!</definedName>
    <definedName name="BExCRRIBGG57IJ1DUG0GCSPL72DO" hidden="1">#REF!</definedName>
    <definedName name="BExCRUI6U6VPAXOJD9K7PA3E3DD1" hidden="1">#REF!</definedName>
    <definedName name="BExCS078RE3CUATM8A8NCC0WWHGC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GZG9G2SOKYYBCQF48XUIYCJ" hidden="1">#REF!</definedName>
    <definedName name="BExCSMOFTXSUEC1T46LR1UPYRCX5" hidden="1">#REF!</definedName>
    <definedName name="BExCSSDG3TM6TPKS19E9QYJEELZ6" hidden="1">#REF!</definedName>
    <definedName name="BExCSWV9Q2EYWFUMUFBRR18PPRL3" hidden="1">#REF!</definedName>
    <definedName name="BExCSZV7U67UWXL2HKJNM5W1E4OO" hidden="1">#REF!</definedName>
    <definedName name="BExCT4NSDT61OCH04Y2QIFIOP75H" hidden="1">#REF!</definedName>
    <definedName name="BExCTKJP0KZ9EDRAC1BW0B9MNH7C" hidden="1">#REF!</definedName>
    <definedName name="BExCTW8G3VCZ55S09HTUGXKB1P2M" hidden="1">#REF!</definedName>
    <definedName name="BExCTWJ8OSM0GI6V9HRGVFMVJA46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16FAFHSYEENQXBNLERR7V3K" hidden="1">#REF!</definedName>
    <definedName name="BExCU2834920JBHSPCRC4UF80OLL" hidden="1">#REF!</definedName>
    <definedName name="BExCU8O54I3P3WRYWY1CRP3S78QY" hidden="1">#REF!</definedName>
    <definedName name="BExCUAWZUA8JTGPHFG641B43KJ0S" hidden="1">#REF!</definedName>
    <definedName name="BExCUD5ZGCOD4VTXJ1R5AY82WAOF" hidden="1">#REF!</definedName>
    <definedName name="BExCUD60H1UMM2E28QIX022PMAO3" hidden="1">#REF!</definedName>
    <definedName name="BExCUDRJO23YOKT8GPWOVQ4XEHF5" hidden="1">#REF!</definedName>
    <definedName name="BExCUPAWHM0P4BSKFZ5SJKV1ERM7" hidden="1">#REF!</definedName>
    <definedName name="BExCUPAXFR16YMWL30ME3F3BSRDZ" hidden="1">#REF!</definedName>
    <definedName name="BExCUR94DHCE47PUUWEMT5QZOYR2" hidden="1">#REF!</definedName>
    <definedName name="BExCUW1Q2AR1JX2Z1B9CGJ6H60GY" hidden="1">#REF!</definedName>
    <definedName name="BExCUW1RF5RHW7OK9J4GFUGR30IK" hidden="1">#REF!</definedName>
    <definedName name="BExCV634L7SVHGB0UDDTRRQ2Q72H" hidden="1">#REF!</definedName>
    <definedName name="BExCV634V153E9BUYZSHSD59SJRI" hidden="1">#REF!</definedName>
    <definedName name="BExCVBXG4TTE2ERW52ZA09FBTDH2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KH0KFLY4D0IVRFGVTJYRXFX" hidden="1">#REF!</definedName>
    <definedName name="BExCVV44WY5807WGMTGKPW0GT256" hidden="1">#REF!</definedName>
    <definedName name="BExCVWLXVAKW0MGL9EAXK4DRRB6T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OMO7U6ZJ4SP60OSLDCGFPS8" hidden="1">#REF!</definedName>
    <definedName name="BExCWPDPESGZS07QGBLSBWDNVJLZ" hidden="1">#REF!</definedName>
    <definedName name="BExCWQ4MDCPORLD2LAUWKVY12BN1" hidden="1">#REF!</definedName>
    <definedName name="BExCWTVKHIVCRHF8GC39KI58YM5K" hidden="1">#REF!</definedName>
    <definedName name="BExCWX69ER7R6C6VGOZAPRGXJR2R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AYLA3TMOHIRCEXCXXUSNOKZ" hidden="1">#REF!</definedName>
    <definedName name="BExCXC0EIRZGKHGFWVH6BZGZKSL5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46I26JWSZ6B6FVZGKVU48XO" hidden="1">#REF!</definedName>
    <definedName name="BExCY4H9JMPB090TG2SILY28IPCR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K7MZ56O5XIV8T5XIE9VBQXN" hidden="1">#REF!</definedName>
    <definedName name="BExCYPRC5HJE6N2XQTHCT6NXGP8N" hidden="1">#REF!</definedName>
    <definedName name="BExCYUK0I3UEXZNFDW71G6Z6D8XR" hidden="1">#REF!</definedName>
    <definedName name="BExCZBHJ4ZDFD4N4ZS7VAL7FA7P7" hidden="1">#REF!</definedName>
    <definedName name="BExCZEC2K18MRMGNDARE5915BT0O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6SXR2OPV4282WTX6ARRQ4JS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71JYMUDXQTQEITA6DXV3F" hidden="1">#REF!</definedName>
    <definedName name="BExD13RUIBGRXDL4QDZ305UKUR12" hidden="1">#REF!</definedName>
    <definedName name="BExD14DETV5R4OOTMAXD5NAKWRO3" hidden="1">#REF!</definedName>
    <definedName name="BExD189NLCZ0MV1E8GXPW23W160D" hidden="1">#REF!</definedName>
    <definedName name="BExD1BF0SV007XD97J1BRLI15B3K" hidden="1">#REF!</definedName>
    <definedName name="BExD1IRAJ1WRI1GJ0VHQNDRRIHLO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RMSOCW29ZLJ226FVCE2K34" hidden="1">#REF!</definedName>
    <definedName name="BExD2RK9LE7I985N677G3WNH5DIV" hidden="1">#REF!</definedName>
    <definedName name="BExD363H2VGFIQUCE6LS4AC5J0ZT" hidden="1">#REF!</definedName>
    <definedName name="BExD37W7YUULHO5DGYRP7KYM65NC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GVVW3IBVIYKH8053762F1SJ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PKTT0MHJPK56ADYPFIYXKO7" hidden="1">#REF!</definedName>
    <definedName name="BExD3QXA2UQ2W4N7NYLUEOG40BZB" hidden="1">#REF!</definedName>
    <definedName name="BExD3U2N041TEJ7GCN005UTPHNXY" hidden="1">#REF!</definedName>
    <definedName name="BExD3XITQVZRGLPASP6C14AO70XQ" hidden="1">#REF!</definedName>
    <definedName name="BExD40O0CFTNJFOFMMM1KH0P7BUI" hidden="1">#REF!</definedName>
    <definedName name="BExD47UZN79E7UZ1PF13H1AL03VT" hidden="1">#REF!</definedName>
    <definedName name="BExD4B5OJKUPJMFR7AZJGR6UVR3E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4RHMHOHG2WM6HI950PSP13F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P7D7B3TCMJQY4TM56KCPB73" hidden="1">#REF!</definedName>
    <definedName name="BExD5QUSRFJWRQ1ZM50WYLCF74DF" hidden="1">#REF!</definedName>
    <definedName name="BExD5SSUIF6AJQHBHK8PNMFBPRYB" hidden="1">#REF!</definedName>
    <definedName name="BExD61HQ02N2RFR9G02UXBJNEN8U" hidden="1">#REF!</definedName>
    <definedName name="BExD623C9LRX18BE0W2V6SZLQUXX" hidden="1">#REF!</definedName>
    <definedName name="BExD6BZF6UGC8YXEZJ8URJDY0HUJ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SM46LU9YJYB1FFDLZ8HKPRE" hidden="1">#REF!</definedName>
    <definedName name="BExD6XV0BDU8LPQPWSKHU0XX0UPR" hidden="1">#REF!</definedName>
    <definedName name="BExD71LTOE015TV5RSAHM8NT8GVW" hidden="1">#REF!</definedName>
    <definedName name="BExD73USXVADC7EHGHVTQNCT06ZA" hidden="1">#REF!</definedName>
    <definedName name="BExD7CE8ZR0EL3ZQP0AYQ5XQUH9L" hidden="1">#REF!</definedName>
    <definedName name="BExD7GAIGULTB3YHM1OS9RBQOTEC" hidden="1">#REF!</definedName>
    <definedName name="BExD7GAIHX094KROB46WFTL2XBWL" hidden="1">#REF!</definedName>
    <definedName name="BExD7IE1DHIS52UFDCTSKPJQNRD5" hidden="1">#REF!</definedName>
    <definedName name="BExD7IUBGUWHYC9UNZ1IY5XFYKQN" hidden="1">#REF!</definedName>
    <definedName name="BExD7IZMKM0QIFE7EV1NYL6EZVJZ" hidden="1">#REF!</definedName>
    <definedName name="BExD7JQOJ35HGL8U2OCEI2P2JT7I" hidden="1">#REF!</definedName>
    <definedName name="BExD7KSDKNDNH95NDT3S7GM3MUU2" hidden="1">#REF!</definedName>
    <definedName name="BExD7L8MGPH3ERKVSTOZYRBPXRTM" hidden="1">#REF!</definedName>
    <definedName name="BExD7SVOH5J3ZVHK9KI2N1XE0CC3" hidden="1">#REF!</definedName>
    <definedName name="BExD7V4PCVR1ACVPOJXKJ4CSROIX" hidden="1">#REF!</definedName>
    <definedName name="BExD7XDJDHHIZC0FV24WR8VJUTOM" hidden="1">#REF!</definedName>
    <definedName name="BExD819S39VUTMASCBMYI883THJ3" hidden="1">#REF!</definedName>
    <definedName name="BExD82X19JXUYEMN25WONA89XHLG" hidden="1">#REF!</definedName>
    <definedName name="BExD87PTC00HAR18TRRRGNNYPWSV" hidden="1">#REF!</definedName>
    <definedName name="BExD8CYKX2WGEDSW6KFP6MND1PM0" hidden="1">#REF!</definedName>
    <definedName name="BExD8H5MGJFMK4HK6DOAGTFYV6JT" hidden="1">#REF!</definedName>
    <definedName name="BExD8H5O087KQVWIVPUUID5VMGMS" hidden="1">#REF!</definedName>
    <definedName name="BExD8KWFYVMYYY2YJ34JT4QNLLTE" hidden="1">#REF!</definedName>
    <definedName name="BExD8OCLZMFN5K3VZYI4Q4ITVKUA" hidden="1">#REF!</definedName>
    <definedName name="BExD90XRKS0VALFB63QXBE2EK2OG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IMBI0P6S6QRAXHE26HMK86D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2YNAPP1FIZKT19E1G9S7JZ3" hidden="1">#REF!</definedName>
    <definedName name="BExDB39GNDHCPPB7U2PZQO5TJ1OI" hidden="1">#REF!</definedName>
    <definedName name="BExDBDR1XR0FV0CYUCB2OJ7CJCZU" hidden="1">#REF!</definedName>
    <definedName name="BExDBECNFJKO0HIOIKTWDCSWP755" hidden="1">#REF!</definedName>
    <definedName name="BExDBI8WRY61SHXKAT4UFXLB15E8" hidden="1">#REF!</definedName>
    <definedName name="BExDBZBW3EHQF6J0XXIT3ZMXPL8C" hidden="1">#REF!</definedName>
    <definedName name="BExDC7F818VN0S18ID7XRCRVYPJ4" hidden="1">#REF!</definedName>
    <definedName name="BExDCL7K96PC9VZYB70ZW3QPVIJE" hidden="1">#REF!</definedName>
    <definedName name="BExDCMPIHH27EAXTDLP095HYA29X" hidden="1">#REF!</definedName>
    <definedName name="BExDCP3UZ3C2O4C1F7KMU0Z9U32N" hidden="1">#REF!</definedName>
    <definedName name="BExENRJDC2MGQRJ6EHLAWX5I4SRS" hidden="1">#REF!</definedName>
    <definedName name="BExEOBX3WECDMYCV9RLN49APTXMM" hidden="1">#REF!</definedName>
    <definedName name="BExEP4E4F36662JDI0TOD85OP7X9" hidden="1">#REF!</definedName>
    <definedName name="BExEP7388TKNL6FEJW00XN7FHEUG" hidden="1">#REF!</definedName>
    <definedName name="BExEPN4E1KREE7KA116IYQURUG7J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73QE34MW57L1HFXSTB7QEG" hidden="1">#REF!</definedName>
    <definedName name="BExEQDXZALJLD4OBF74IKZBR13SR" hidden="1">#REF!</definedName>
    <definedName name="BExEQFLE2RPWGMWQAI4JMKUEFRPT" hidden="1">#REF!</definedName>
    <definedName name="BExEQK3A4A5SKSZO2PDL35CJTX8M" hidden="1">#REF!</definedName>
    <definedName name="BExEQOQEOIPQFA3661WZXOFUJCIB" hidden="1">#REF!</definedName>
    <definedName name="BExEQTZAP8R69U31W4LKGTKKGKQE" hidden="1">#REF!</definedName>
    <definedName name="BExER2O72H1F9WV6S1J04C15PXX7" hidden="1">#REF!</definedName>
    <definedName name="BExERCETL5ZVXSS6EENB85QCSRYG" hidden="1">#REF!</definedName>
    <definedName name="BExERIUTB21WQ9WVQXUCDCGSH23E" hidden="1">#REF!</definedName>
    <definedName name="BExERRUIKIOATPZ9U4HQ0V52RJAU" hidden="1">#REF!</definedName>
    <definedName name="BExERSANFNM1O7T65PC5MJ301YET" hidden="1">#REF!</definedName>
    <definedName name="BExERSLFEDXNMOLAZ2VOI6VVJCBW" hidden="1">#REF!</definedName>
    <definedName name="BExERWCEBKQRYWRQLYJ4UCMMKTHG" hidden="1">#REF!</definedName>
    <definedName name="BExERWSHS5678NWP0NM8J09K2OGY" hidden="1">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CZ3HB75T4DB2TME7NST3PDW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QFFLH766OHX0PD3NEIK0DIF" hidden="1">#REF!</definedName>
    <definedName name="BExETR0YRMOR63E6DHLEHV9QVVON" hidden="1">#REF!</definedName>
    <definedName name="BExETVDCXGPYA4OP2UI1URTJ60TK" hidden="1">#REF!</definedName>
    <definedName name="BExETVTGY38YXYYF7N73OYN6FYY3" hidden="1">#REF!</definedName>
    <definedName name="BExEUM6Y5MUDV2WYYY9ICV8796JQ" hidden="1">#REF!</definedName>
    <definedName name="BExEUNE4T242Y59C6MS28MXEUGCP" hidden="1">#REF!</definedName>
    <definedName name="BExEUTOOSAR1CJ6S2O9NTTQMWXNZ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8DE9XPI7FA4WN7KEV9FVF1L" hidden="1">#REF!</definedName>
    <definedName name="BExEVAM8BLTWVS6IMVJWDOZBQK9R" hidden="1">#REF!</definedName>
    <definedName name="BExEVET98G3FU6QBF9LHYWSAMV0O" hidden="1">#REF!</definedName>
    <definedName name="BExEVL3UZ22W55ZRF3F0J21PKQLX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TSQM98HG6CMX8UHBFMBSINB" hidden="1">#REF!</definedName>
    <definedName name="BExEVVLIEVWYRF2UUC1H0H5QU1CP" hidden="1">#REF!</definedName>
    <definedName name="BExEVWCKO8T84GW9Z3X47915XKSH" hidden="1">#REF!</definedName>
    <definedName name="BExEVX8YKCGGQAF2N997SY1C9EBL" hidden="1">#REF!</definedName>
    <definedName name="BExEVZHRQ83OO4XL5TSXFHWU3YOT" hidden="1">#REF!</definedName>
    <definedName name="BExEVZSJWMZ5L2ZE7AZC57CXKW6T" hidden="1">#REF!</definedName>
    <definedName name="BExEW0JL1GFFCXMDGW54CI7Y8FZN" hidden="1">#REF!</definedName>
    <definedName name="BExEW6357VV6LVZCWOOM0R3T78QK" hidden="1">#REF!</definedName>
    <definedName name="BExEW68M9WL8214QH9C7VCK7BN08" hidden="1">#REF!</definedName>
    <definedName name="BExEW8C5DDB2V1NGSVAYZQGSYSIJ" hidden="1">#REF!</definedName>
    <definedName name="BExEW8HFKH6F47KIHYBDRUEFZ2ZZ" hidden="1">#REF!</definedName>
    <definedName name="BExEWHXF5F2E8FN7TRI5U2ZY0T0P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CY2AWYTVCDBVP9OEWT89OLB" hidden="1">#REF!</definedName>
    <definedName name="BExEXRBZ0DI9E2UFLLKYWGN66B61" hidden="1">#REF!</definedName>
    <definedName name="BExEY067KMBNYP9WMRGOH8ITDBLD" hidden="1">#REF!</definedName>
    <definedName name="BExEYGCSYH6XC1X89ZT8VJVQ6THP" hidden="1">#REF!</definedName>
    <definedName name="BExEYLG9FL9V1JPPNZ3FUDNSEJ4V" hidden="1">#REF!</definedName>
    <definedName name="BExEYOW8C1B3OUUCIGEC7L8OOW1Z" hidden="1">#REF!</definedName>
    <definedName name="BExEYQOZJ45SYJTME2EF11XF2YW8" hidden="1">#REF!</definedName>
    <definedName name="BExEYUQJXZT6N5HJH8ACJF6SRWEE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Y17N22FDMK6IA4HQRCTNPYL" hidden="1">#REF!</definedName>
    <definedName name="BExEZ1S6VZCG01ZPLBSS9Z1SBOJ2" hidden="1">#REF!</definedName>
    <definedName name="BExEZFPZKLS4GGKV39NX0GL8AK7B" hidden="1">#REF!</definedName>
    <definedName name="BExEZGBFNJR8DLPN0V11AU22L6WY" hidden="1">#REF!</definedName>
    <definedName name="BExEZQYJW81F362CWKW5HLAAM45I" hidden="1">#REF!</definedName>
    <definedName name="BExEZSWLMZZ2RK34GSJ9Q3NPCFT2" hidden="1">#REF!</definedName>
    <definedName name="BExF02Y3V3QEPO2XLDSK47APK9XJ" hidden="1">#REF!</definedName>
    <definedName name="BExF09OS91RT7N7IW8JLMZ121ZP3" hidden="1">#REF!</definedName>
    <definedName name="BExF0L2TP18E48BYIVEYR9BGX4HR" hidden="1">#REF!</definedName>
    <definedName name="BExF0LOEHV42P2DV7QL8O7HOQ3N9" hidden="1">#REF!</definedName>
    <definedName name="BExF0QH116YF95UAL83HSM0C2X7Y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00VK438ANZMJEAPZ2RQDB8U" hidden="1">#REF!</definedName>
    <definedName name="BExF21OBXGVA9D1CPMHVJHL599BC" hidden="1">#REF!</definedName>
    <definedName name="BExF28PXA9VBW4OZ74OITX6LHR12" hidden="1">#REF!</definedName>
    <definedName name="BExF2CWZN6E87RGTBMD4YQI2QT7R" hidden="1">#REF!</definedName>
    <definedName name="BExF2DYO1WQ7GMXSTAQRDBW1NSFG" hidden="1">#REF!</definedName>
    <definedName name="BExF2LR83KWDOSK9ACAROCGMTQ8X" hidden="1">#REF!</definedName>
    <definedName name="BExF2MSWNUY9Z6BZJQZ538PPTION" hidden="1">#REF!</definedName>
    <definedName name="BExF2QUMUE0SAOXYKURIADNUWFK6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3FTAHDRHB66P3B85U2VL7KH" hidden="1">#REF!</definedName>
    <definedName name="BExF37C1YKBT79Z9SOJAG5MXQGTU" hidden="1">#REF!</definedName>
    <definedName name="BExF3A6HPA6DGYALZNHHJPMCUYZR" hidden="1">#REF!</definedName>
    <definedName name="BExF3AS2T7GFVNU9JPBXWUQH845Y" hidden="1">#REF!</definedName>
    <definedName name="BExF3GBMLCA5ZT2251N0N3CRN11O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3RET913530OJZJYWUA4LCSLF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9NQHJ39J7AF8B91RVX0H3P6" hidden="1">#REF!</definedName>
    <definedName name="BExF5A3UZV4KS8FZY9VQCMX16TLE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5FFOHNFLM63A7M0XSPHOAGY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JNWE4H8L694Y8Z1VCZ9EMVP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1SL7S5BDGRZ694893ZZ2ZTI" hidden="1">#REF!</definedName>
    <definedName name="BExF76FV8SF7AJK7B35AL7VTZF6D" hidden="1">#REF!</definedName>
    <definedName name="BExF7EOIMC1OYL1N7835KGOI0FIZ" hidden="1">#REF!</definedName>
    <definedName name="BExF7FVNFEHQQH5MIO6AIUWSERR7" hidden="1">#REF!</definedName>
    <definedName name="BExF7K88K7ASGV6RAOAGH52G04VR" hidden="1">#REF!</definedName>
    <definedName name="BExF7MRUDZOHRFLEUHOPHVAPHTG1" hidden="1">#REF!</definedName>
    <definedName name="BExF7OVDRP3LHNAF2CX4V84CKKIR" hidden="1">#REF!</definedName>
    <definedName name="BExF7QO41X2A2SL8UXDNP99GY7U9" hidden="1">#REF!</definedName>
    <definedName name="BExF7RV9JQHNUU59Z7TLWW2ARAN8" hidden="1">#REF!</definedName>
    <definedName name="BExF81GI8B8WBHXFTET68A9358BR" hidden="1">#REF!</definedName>
    <definedName name="BExF84R8ZH2K4C0CYI1IVFH8WUYD" hidden="1">#REF!</definedName>
    <definedName name="BExF9CTA0UGH0U2JUPUJKMEEI1Z2" hidden="1">#REF!</definedName>
    <definedName name="BExGKNC6UCNO0YTOPVJZMQ34IVMH" hidden="1">#REF!</definedName>
    <definedName name="BExGKT17Q7NLLXEVPD5JH5USNBZN" hidden="1">#REF!</definedName>
    <definedName name="BExGL97US0Y3KXXASUTVR26XLT70" hidden="1">#REF!</definedName>
    <definedName name="BExGLBBDCI1GIG0PMRK6XZDB0G3H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ADQOYEIZ20PH6QHM1CUKWLF" hidden="1">#REF!</definedName>
    <definedName name="BExGMCXCWEC9XNUOEMZ61TMI6CUO" hidden="1">#REF!</definedName>
    <definedName name="BExGMEFBL47KYW564WF1RQ6VY453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Q43XN1P7YC8OIBAMXLIX8S3" hidden="1">#REF!</definedName>
    <definedName name="BExGMZ3SRIXLXMWBVOXXV3M4U4YL" hidden="1">#REF!</definedName>
    <definedName name="BExGMZ3UBN48IXU1ZEFYECEMZ1IM" hidden="1">#REF!</definedName>
    <definedName name="BExGN0LRKAPMAKXJTDAKS7Q1MV6S" hidden="1">#REF!</definedName>
    <definedName name="BExGN4I0QATXNZCLZJM1KH1OIJQH" hidden="1">#REF!</definedName>
    <definedName name="BExGN9FZ2RWCMSY1YOBJKZMNIM9R" hidden="1">#REF!</definedName>
    <definedName name="BExGNCFW1HJRE2CBZ65J7JB4DCF3" hidden="1">#REF!</definedName>
    <definedName name="BExGNDSIMTHOCXXG6QOGR6DA8SGG" hidden="1">#REF!</definedName>
    <definedName name="BExGNN2YQ9BDAZXT2GLCSAPXKIM7" hidden="1">#REF!</definedName>
    <definedName name="BExGNOKWX1XBNDMJI9P6T9FUJ9FQ" hidden="1">#REF!</definedName>
    <definedName name="BExGNPBUQ4MFVXFVD9LJPL5PZU68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34AR3EHZ52E2EB36K60EMA8" hidden="1">#REF!</definedName>
    <definedName name="BExGO3V7ECJIIZYQU47Y2PTNTCOZ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E7C2HSW9M6L6R25H0Z4JEKM" hidden="1">#REF!</definedName>
    <definedName name="BExGOHSTJD8TX869RJ1UJNKJE4BD" hidden="1">#REF!</definedName>
    <definedName name="BExGOI3M84PCOV0FSX0APR834A9T" hidden="1">#REF!</definedName>
    <definedName name="BExGOL903YF63SRYHHD7UNE2B0E7" hidden="1">#REF!</definedName>
    <definedName name="BExGOROWSCEN1I6IXZVXWNFSY76K" hidden="1">#REF!</definedName>
    <definedName name="BExGOT6UXUX5FVTAYL9SOBZ1D0II" hidden="1">#REF!</definedName>
    <definedName name="BExGOXJDHUDPDT8I8IVGVW9J0R5Q" hidden="1">#REF!</definedName>
    <definedName name="BExGPB0QWZQYZ4O1B28QZMIZK4R5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NKON4USXX87UCB2S0Y60MJH" hidden="1">#REF!</definedName>
    <definedName name="BExGQOX5SC3QE5GND2P8HAHC7ZN6" hidden="1">#REF!</definedName>
    <definedName name="BExGQP2M90PWKZU8RDMLC9SJN90J" hidden="1">#REF!</definedName>
    <definedName name="BExGQPO7ENFEQC0NC6MC9OZR2LHY" hidden="1">#REF!</definedName>
    <definedName name="BExGQRM9NCME1AQA8RNH8GRKBEY8" hidden="1">#REF!</definedName>
    <definedName name="BExGQX0H4EZMXBJTKJJE4ICJWN5O" hidden="1">#REF!</definedName>
    <definedName name="BExGR23WEFG8G3CHQC5Q2M1VP9Q0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7CT3OV0H8V6P8FZV56VUC6O" hidden="1">#REF!</definedName>
    <definedName name="BExGR9ATP2LVT7B9OCPSLJ11H9SX" hidden="1">#REF!</definedName>
    <definedName name="BExGRHZROC86IFGNDBDWZNBH5Q2V" hidden="1">#REF!</definedName>
    <definedName name="BExGRUKVVKDL8483WI70VN2QZDGD" hidden="1">#REF!</definedName>
    <definedName name="BExGRWOG8H774BWL55XHDM510RIO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IEM727QSRTKERB74MLZO3WH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6ZCHZC2K6QIRSLBWYH6IK8G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OMP41WW2SRP0W4QUFV8KLYZ" hidden="1">#REF!</definedName>
    <definedName name="BExGUQF9N9FKI7S0H30WUAEB5LPD" hidden="1">#REF!</definedName>
    <definedName name="BExGUQVJE1MV019H8EUN9O73RXA9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BK1K34V8TRHBXTX7YL948G2" hidden="1">#REF!</definedName>
    <definedName name="BExGVFWDKW8LO48OL2ZZUGFJFDDA" hidden="1">#REF!</definedName>
    <definedName name="BExGVKE90UVNX4SV1VXMC6YSH6OS" hidden="1">#REF!</definedName>
    <definedName name="BExGVV6OOLDQ3TXZK51TTF3YX0WN" hidden="1">#REF!</definedName>
    <definedName name="BExGVYS4GVCJSN8UQ2O3UUTPR5AY" hidden="1">#REF!</definedName>
    <definedName name="BExGW0KVOL93Z29HD7AAKNQ59I24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IESFOCIUCQ0PT1WDC55RLVM" hidden="1">#REF!</definedName>
    <definedName name="BExGWLEOC70Z8QAJTPT2PDHTNM4L" hidden="1">#REF!</definedName>
    <definedName name="BExGWNCXLCRTLBVMTXYJ5PHQI6SS" hidden="1">#REF!</definedName>
    <definedName name="BExGX453OMLZPGJF63K8PNB8EDJJ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QGVELUHEDSBNLEGTLOGNVS5" hidden="1">#REF!</definedName>
    <definedName name="BExGXWB73RJ4BASBQTQ8EY0EC1EB" hidden="1">#REF!</definedName>
    <definedName name="BExGXZ0ABB43C7SMRKZHWOSU9EQX" hidden="1">#REF!</definedName>
    <definedName name="BExGY0T0UPBWF73OV2QYIOSP1VVJ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HAGH0IZT9WAS43U752U84WI" hidden="1">#REF!</definedName>
    <definedName name="BExGYOS6TV2C72PLRFU8RP1I58GY" hidden="1">#REF!</definedName>
    <definedName name="BExGYXXCM53K2H84S4WZTHTHZPHE" hidden="1">#REF!</definedName>
    <definedName name="BExGYY2PBI68I55GPNKXV5RYR1WF" hidden="1">#REF!</definedName>
    <definedName name="BExGZ0MC1XT4VWABFT1UK2UMI0CP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SN96MC2HMMYQ3BMZ50490SJ" hidden="1">#REF!</definedName>
    <definedName name="BExGZYXS0GTA29TRAW6KAUBGG6D4" hidden="1">#REF!</definedName>
    <definedName name="BExH00L21GZX5YJJGVMOAWBERLP5" hidden="1">#REF!</definedName>
    <definedName name="BExH02ZD6VAY1KQLAQYBBI6WWIZB" hidden="1">#REF!</definedName>
    <definedName name="BExH07XC83E8WXF2O7EJTNS1DOZD" hidden="1">#REF!</definedName>
    <definedName name="BExH08Z6LQCGGSGSAILMHX4X7JMD" hidden="1">#REF!</definedName>
    <definedName name="BExH0KT9Z8HEVRRQRGQ8YHXRLIJA" hidden="1">#REF!</definedName>
    <definedName name="BExH0KTA6PC3C1H961G6G3WB4ROD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0Y5JGUO7Z6TD8HXAB8MDIXSA" hidden="1">#REF!</definedName>
    <definedName name="BExH12Y4WX542WI3ZEM15AK4UM9J" hidden="1">#REF!</definedName>
    <definedName name="BExH1AFVY3DFB10LXJXXA05EU6X8" hidden="1">#REF!</definedName>
    <definedName name="BExH1FDTQXR9QQ31WDB7OPXU7MPT" hidden="1">#REF!</definedName>
    <definedName name="BExH1FOMEUIJNIDJAUY0ZQFBJSY9" hidden="1">#REF!</definedName>
    <definedName name="BExH1H6L941YPRCKP12CHWVJS0J4" hidden="1">#REF!</definedName>
    <definedName name="BExH1JFFHEBFX9BWJMNIA3N66R3Z" hidden="1">#REF!</definedName>
    <definedName name="BExH1NRXNXU0WLQASP81I62087ON" hidden="1">#REF!</definedName>
    <definedName name="BExH1QMD1UU8X5NZERDZ7OIP3IBI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VU17ZSQ6UMFZ9FOP753TT9E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BPW245WVGA1K1DGTL1XWDCH" hidden="1">#REF!</definedName>
    <definedName name="BExH3E9HZ3QJCDZW7WI7YACFQCHE" hidden="1">#REF!</definedName>
    <definedName name="BExH3IRB6764RQ5HBYRLH6XCT29X" hidden="1">#REF!</definedName>
    <definedName name="BExH4HTPYPQ91XIJ8IWIMHWOB0RA" hidden="1">#REF!</definedName>
    <definedName name="BExIG2U8V6RSB47SXLCQG3Q68YRO" hidden="1">#REF!</definedName>
    <definedName name="BExIG9FMY6OOSODNTWQJ2F28Y2FK" hidden="1">#REF!</definedName>
    <definedName name="BExIGBTYR1XUJMV1O6TVGYB8QEOC" hidden="1">#REF!</definedName>
    <definedName name="BExIGJBO8R13LV7CZ7C1YCP974NN" hidden="1">#REF!</definedName>
    <definedName name="BExIGWT86FPOEYTI8GXCGU5Y3KGK" hidden="1">#REF!</definedName>
    <definedName name="BExIH51URLQJA6KNX5CJKIUIR5UQ" hidden="1">#REF!</definedName>
    <definedName name="BExIHBHXA7E7VUTBVHXXXCH3A5CL" hidden="1">#REF!</definedName>
    <definedName name="BExIHF8PDZ4TDNVIHZK5APDJHS8B" hidden="1">#REF!</definedName>
    <definedName name="BExIHNMT9P59WY619GEWB1XONTAE" hidden="1">#REF!</definedName>
    <definedName name="BExIHNMTY8HBM7KQDSTMXEM6MHL4" hidden="1">#REF!</definedName>
    <definedName name="BExIHPQCQTGEW8QOJVIQ4VX0P6DX" hidden="1">#REF!</definedName>
    <definedName name="BExIHQS6V2FGB1K9VLW1MYTD6HR3" hidden="1">#REF!</definedName>
    <definedName name="BExIHU2VSXTKRMO3RHJI6RZ206Q5" hidden="1">#REF!</definedName>
    <definedName name="BExIHUOG6MAGTLQBM6JOD3FIGC9H" hidden="1">#REF!</definedName>
    <definedName name="BExIHZ6ALVREAYK4T741OOLGXOZA" hidden="1">#REF!</definedName>
    <definedName name="BExII1KN91Q7DLW0UB7W2TJ5ACT9" hidden="1">#REF!</definedName>
    <definedName name="BExII20QQ1K3GHOPL1ZQX5SL618M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8Q4WWPTKVONF0FPLTD4L7CH" hidden="1">#REF!</definedName>
    <definedName name="BExIJ9MI8QNCVF6L1SK4ZWC4CPJ7" hidden="1">#REF!</definedName>
    <definedName name="BExIJDOA1QEIPN2SP5CRRWSXG8NM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JZP8AKK000EFDGK7KZ1YKRXT" hidden="1">#REF!</definedName>
    <definedName name="BExIKHTXPZR5A8OHB6HDP6QWDHAD" hidden="1">#REF!</definedName>
    <definedName name="BExIKMMJOETSAXJYY1SIKM58LMA2" hidden="1">#REF!</definedName>
    <definedName name="BExIKQ2PU9ZW42ZC3ZXB9TXA6BYB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45UAJTQCLO0PRR3OAT4FUN0" hidden="1">#REF!</definedName>
    <definedName name="BExIL521O46SWKMGJFCRZH9OZKTA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I8Z41WP1I83L06KGRLKLGUL" hidden="1">#REF!</definedName>
    <definedName name="BExILJ558DU4VWYTKQGUZWNZN6KS" hidden="1">#REF!</definedName>
    <definedName name="BExILNXS6FOAH4J8LUSVGMS12W5I" hidden="1">#REF!</definedName>
    <definedName name="BExIM02UP3RCUWZ2RO86WO6595EZ" hidden="1">#REF!</definedName>
    <definedName name="BExIM9DBUB7ZGF4B20FVUO9QGOX2" hidden="1">#REF!</definedName>
    <definedName name="BExIMGK9Z94TFPWWZFMD10HV0IF6" hidden="1">#REF!</definedName>
    <definedName name="BExIMIT427CJSYOCFG8JGTIJC8EC" hidden="1">#REF!</definedName>
    <definedName name="BExIML7FKEJNO5TMUMDB9E5H9T4O" hidden="1">#REF!</definedName>
    <definedName name="BExIMPEGKG18TELVC33T4OQTNBWC" hidden="1">#REF!</definedName>
    <definedName name="BExIMPPB108T6NYO0ELRSZ5QLFQG" hidden="1">#REF!</definedName>
    <definedName name="BExIMTAR1TFV3DP2D7HWECJEOYUG" hidden="1">#REF!</definedName>
    <definedName name="BExIN3SELWXIGE9EWSK9QJ3RHFPD" hidden="1">#REF!</definedName>
    <definedName name="BExIN4OR435DL1US13JQPOQK8GD5" hidden="1">#REF!</definedName>
    <definedName name="BExIN8FK0VJT3CRRWGRO3XE26YZS" hidden="1">#REF!</definedName>
    <definedName name="BExINI6A7H3KSFRFA6UBBDPKW37F" hidden="1">#REF!</definedName>
    <definedName name="BExINIMK8XC3JOBT2EXYFHHH52H0" hidden="1">#REF!</definedName>
    <definedName name="BExINJO88IAE2F40039SAKJ2M81H" hidden="1">#REF!</definedName>
    <definedName name="BExINJZ0WUF4HDIMIIQ637JC8K6D" hidden="1">#REF!</definedName>
    <definedName name="BExINLX401ZKEGWU168DS4JUM2J6" hidden="1">#REF!</definedName>
    <definedName name="BExINMYYJO1FTV1CZF6O5XCFAMQX" hidden="1">#REF!</definedName>
    <definedName name="BExINO0MM0VFZGX84AO4LV2VTJSL" hidden="1">#REF!</definedName>
    <definedName name="BExINP2H4KI05FRFV5PKZFE00HKO" hidden="1">#REF!</definedName>
    <definedName name="BExINVT50DNQFXWZEBLEC0HIJDBS" hidden="1">#REF!</definedName>
    <definedName name="BExINYT1S9HTKX12F6T1MBDFL53T" hidden="1">#REF!</definedName>
    <definedName name="BExINZELVWYGU876QUUZCIMXPBQC" hidden="1">#REF!</definedName>
    <definedName name="BExIOB8QULO2XJH6YTHJPRFIJUOC" hidden="1">#REF!</definedName>
    <definedName name="BExIOCQUQHKUU1KONGSDOLQTQEIC" hidden="1">#REF!</definedName>
    <definedName name="BExIOEUDLMQULYKSXV94CO63QD9I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3EYMLXYSYD644AIULVB4SM4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CNG2M6L73ES2UQI5310WB7" hidden="1">#REF!</definedName>
    <definedName name="BExIPKNFUDPDKOSH5GHDVNA8D66S" hidden="1">#REF!</definedName>
    <definedName name="BExIPLJTRJRKOL7VVP0PEP05W0QL" hidden="1">#REF!</definedName>
    <definedName name="BExIPYFR9Q89IRAL0HPOES7623H9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CDFFALELXAMMR1ZQBGNV1HO" hidden="1">#REF!</definedName>
    <definedName name="BExIQCTILU1D6OD8XR0K44Z9OTI8" hidden="1">#REF!</definedName>
    <definedName name="BExIQE65LVXUOF3UZFO7SDHFJH22" hidden="1">#REF!</definedName>
    <definedName name="BExIQG9OO2KKBOWTMD1OXY36TEGA" hidden="1">#REF!</definedName>
    <definedName name="BExIQIII4MABGPDVFEBH294F5JBS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MOC5FUFWP3IGIDEREK9RYIG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BJUVB2L22U8BO7TSIGU6ONT" hidden="1">#REF!</definedName>
    <definedName name="BExISC5B700MZUBFTQ9K4IKTF7HR" hidden="1">#REF!</definedName>
    <definedName name="BExISDHXS49S1H56ENBPRF1NLD5C" hidden="1">#REF!</definedName>
    <definedName name="BExISJ6WFYQKE0RGTDWHAWUAE1AP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2IT2V9GEHP8BOT7V4TQL64A" hidden="1">#REF!</definedName>
    <definedName name="BExITBNYANV2S8KD56GOGCKW393R" hidden="1">#REF!</definedName>
    <definedName name="BExITH7FQIK8ZZ2L9UW7OXJH9XVA" hidden="1">#REF!</definedName>
    <definedName name="BExITJ07QEEFEAQVSTJRGAZHFTMW" hidden="1">#REF!</definedName>
    <definedName name="BExITYFRNX217TARTFFW7XOZRTGU" hidden="1">#REF!</definedName>
    <definedName name="BExIUB6GMB0SK1G4X7OS9A0AYW30" hidden="1">#REF!</definedName>
    <definedName name="BExIUBH80JZJLUXNKBHJOQVP851U" hidden="1">#REF!</definedName>
    <definedName name="BExIUD4OJGH65NFNQ4VMCE3R4J1X" hidden="1">#REF!</definedName>
    <definedName name="BExIUEBMSA466TPWYH1VX1YDJAFP" hidden="1">#REF!</definedName>
    <definedName name="BExIUKGX19NCG16AAC7TXXKJ443M" hidden="1">#REF!</definedName>
    <definedName name="BExIULYTKJ6F74ZZ6GFR3H0502B9" hidden="1">#REF!</definedName>
    <definedName name="BExIUTB5OAAXYW0OFMP0PS40SPOB" hidden="1">#REF!</definedName>
    <definedName name="BExIUUT2MHIOV6R3WHA0DPM1KBKY" hidden="1">#REF!</definedName>
    <definedName name="BExIUXI7T2XUZCSZE9GKUIN8NC2X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HVWLE97GSYXI5MCGEPG5OPB" hidden="1">#REF!</definedName>
    <definedName name="BExIVMOIPSEWSIHIDDLOXESQ28A0" hidden="1">#REF!</definedName>
    <definedName name="BExIVN4SR10G6LEALPCZ2P13EMFM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WS6RPAIPRZTB02FRUY1GC6N0" hidden="1">#REF!</definedName>
    <definedName name="BExIX2DMJCFY68X9XPKX7A9YBWQV" hidden="1">#REF!</definedName>
    <definedName name="BExIX34PM5DBTRHRQWP6PL6WIX88" hidden="1">#REF!</definedName>
    <definedName name="BExIX4S01VKH0V2KWQZGAY2FUFFS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SLOFTBDSZIWPKK2UYT6MIBA" hidden="1">#REF!</definedName>
    <definedName name="BExIXY5CF9PFM0P40AZ4U51TMWV0" hidden="1">#REF!</definedName>
    <definedName name="BExIY4FWPE2Y3FO0Z75E7Q0IZJOC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OO4P2NLI0GTES3GN8FDL0US" hidden="1">#REF!</definedName>
    <definedName name="BExIYP9Q6FV9T0R9G3UDKLS4TTYX" hidden="1">#REF!</definedName>
    <definedName name="BExIYRTCOZA1OQ7D46XDWMCW6RFR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O1C35GUIHMVJ76YDVWXJ1OP" hidden="1">#REF!</definedName>
    <definedName name="BExIZPZDHC8HGER83WHCZAHOX7LK" hidden="1">#REF!</definedName>
    <definedName name="BExIZVZ6RXMWG9ETKMQ18BDKOGDN" hidden="1">#REF!</definedName>
    <definedName name="BExIZY2PUZ0OF9YKK1B13IW0VS6G" hidden="1">#REF!</definedName>
    <definedName name="BExJ08KB42GOUC2P92D8UI7KEHKL" hidden="1">#REF!</definedName>
    <definedName name="BExJ08KBRR2XMWW3VZMPSQKXHZUH" hidden="1">#REF!</definedName>
    <definedName name="BExJ0DYJWXGE7DA39PYL3WM05U9O" hidden="1">#REF!</definedName>
    <definedName name="BExJ0JCRE7HP1J5ICCTGR58SY007" hidden="1">#REF!</definedName>
    <definedName name="BExJ0MY8SY5J5V50H3UKE78ODTVB" hidden="1">#REF!</definedName>
    <definedName name="BExJ0YC98G37ML4N8FLP8D95EFRF" hidden="1">#REF!</definedName>
    <definedName name="BExJ11MY9B0F7RFESFSORX1Z25QM" hidden="1">#REF!</definedName>
    <definedName name="BExKCCREBIWYDT3KYY47J6PKFUJC" hidden="1">#REF!</definedName>
    <definedName name="BExKCDYKAEV45AFXHVHZZ62E5BM3" hidden="1">#REF!</definedName>
    <definedName name="BExKDJBKAJPY1RL4WY6D99TGYHCW" hidden="1">#REF!</definedName>
    <definedName name="BExKDKO0W4AGQO1V7K6Q4VM750FT" hidden="1">#REF!</definedName>
    <definedName name="BExKDLF10G7W77J87QWH3ZGLUCLW" hidden="1">#REF!</definedName>
    <definedName name="BExKDO45GL6PAZQR3PAOWFVA6WLZ" hidden="1">#REF!</definedName>
    <definedName name="BExKDXJZC0EQNV5IH7ED11OW32RH" hidden="1">#REF!</definedName>
    <definedName name="BExKE400P7WOFSUK628BT91CWB4H" hidden="1">#REF!</definedName>
    <definedName name="BExKEFE0I3MT6ZLC4T1L9465HKTN" hidden="1">#REF!</definedName>
    <definedName name="BExKEK6O5BVJP4VY02FY7JNAZ6BT" hidden="1">#REF!</definedName>
    <definedName name="BExKEKMRQLC0TPETMUVPBOHVEK6D" hidden="1">#REF!</definedName>
    <definedName name="BExKEKXK6E6QX339ELPXDIRZSJE0" hidden="1">#REF!</definedName>
    <definedName name="BExKEOOIBMP7N8033EY2CJYCBX6H" hidden="1">#REF!</definedName>
    <definedName name="BExKES9ZA5L22XTSO9Y8GAI2RIIH" hidden="1">#REF!</definedName>
    <definedName name="BExKEW0RR5LA3VC46A2BEOOMQE56" hidden="1">#REF!</definedName>
    <definedName name="BExKF02HYBPMKRSPJGAK1MWM2V4R" hidden="1">#REF!</definedName>
    <definedName name="BExKFA3VI1CZK21SM0N3LZWT9LA1" hidden="1">#REF!</definedName>
    <definedName name="BExKFFYE9SF15JZX9IT0KXV8738A" hidden="1">#REF!</definedName>
    <definedName name="BExKFGEGMVSLKDK3DG7R9HV41UJM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8KO0T2K2PJKN0MY59LZRPC0" hidden="1">#REF!</definedName>
    <definedName name="BExKGF0L44S78D33WMQ1A75TRKB9" hidden="1">#REF!</definedName>
    <definedName name="BExKGFRN31B3G20LMQ4LRF879J68" hidden="1">#REF!</definedName>
    <definedName name="BExKGJ7NDU2YS6NLRBZNYR04IOHV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GWUGUAZ9RHGMMEHY6AG0GBZC" hidden="1">#REF!</definedName>
    <definedName name="BExKH0ANKNJUT5MEASVBDV24PB47" hidden="1">#REF!</definedName>
    <definedName name="BExKH3FTZ5VGTB86W9M4AB39R0G8" hidden="1">#REF!</definedName>
    <definedName name="BExKH3FV5U5O6XZM7STS3NZKQFGJ" hidden="1">#REF!</definedName>
    <definedName name="BExKH6L8BUEGZ1O7ZYFE7R04MJJV" hidden="1">#REF!</definedName>
    <definedName name="BExKHAMUH8NR3HRV0V6FHJE3ROLN" hidden="1">#REF!</definedName>
    <definedName name="BExKHCFKOWFHO2WW0N7Y5XDXEWAO" hidden="1">#REF!</definedName>
    <definedName name="BExKHE8APB0MHVIR1OAJNZ8E77KS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03H6LLQ9SUAO1Q66RXBCFT" hidden="1">#REF!</definedName>
    <definedName name="BExKI7LO70WYISR7Q0Y1ZDWO9M3B" hidden="1">#REF!</definedName>
    <definedName name="BExKI8I23ZBGWBJ8RKNFH3XU26SP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2FLE5FSHAHJIYM4JGVA1JS8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002TQQTZZ9BETERCDLUDV0K" hidden="1">#REF!</definedName>
    <definedName name="BExKL0LMQ52AUTRPNEVLQKDBE22A" hidden="1">#REF!</definedName>
    <definedName name="BExKLD6S9L66QYREYHBE5J44OK7X" hidden="1">#REF!</definedName>
    <definedName name="BExKLEZK32L28GYJWVO63BZ5E1JD" hidden="1">#REF!</definedName>
    <definedName name="BExKLGBZ8D7W1HW672WZB4ZK47TN" hidden="1">#REF!</definedName>
    <definedName name="BExKLLKVVHT06LA55JB2FC871DC5" hidden="1">#REF!</definedName>
    <definedName name="BExKLO4OJ4LE6YA3WZB02FDH4ZBC" hidden="1">#REF!</definedName>
    <definedName name="BExKLWYWL8HEKZRA5IGCCM60HYID" hidden="1">#REF!</definedName>
    <definedName name="BExKLX9OMIZRVELEESUGRFHXM0CU" hidden="1">#REF!</definedName>
    <definedName name="BExKM4WRG7EHFM33MOWNP2L8H1YQ" hidden="1">#REF!</definedName>
    <definedName name="BExKMOU5M5QJYA8AFAOG4GODLP94" hidden="1">#REF!</definedName>
    <definedName name="BExKMTMTUIEWXINMZXOYKBKMNETM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M3TO8JLDR94J4BKF7TE6872" hidden="1">#REF!</definedName>
    <definedName name="BExKNV8UOHVWEHDJWI2WMJ9X6QHZ" hidden="1">#REF!</definedName>
    <definedName name="BExKNYUAYWR68YCUOIW6WYVNJ198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BVR6FBO1U02GWCHZEQEFC13" hidden="1">#REF!</definedName>
    <definedName name="BExKODIZGWW2EQD0FEYW6WK6XLCM" hidden="1">#REF!</definedName>
    <definedName name="BExKOEA1HY8RIY04636RSKF38SDX" hidden="1">#REF!</definedName>
    <definedName name="BExKOPO2HPWVQGAKW8LOZMPIDEFG" hidden="1">#REF!</definedName>
    <definedName name="BExKP6LLYOITU3NEVGH1URXID4Y9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01GRP9KX7BHWUGSV76KSSN" hidden="1">#REF!</definedName>
    <definedName name="BExKQJGAAWNM3NT19E9I0CQDBTU0" hidden="1">#REF!</definedName>
    <definedName name="BExKQM5GJ1ZN5REKFE7YVBQ0KXWF" hidden="1">#REF!</definedName>
    <definedName name="BExKQO3G0R230211GSQXEUMGOJJH" hidden="1">#REF!</definedName>
    <definedName name="BExKQOEA7HV9U5DH9C8JXFD62EKH" hidden="1">#REF!</definedName>
    <definedName name="BExKQQ71278061G7ZFYGPWOMOMY2" hidden="1">#REF!</definedName>
    <definedName name="BExKQROXFHOAXZAJ9P338TCB51AS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S3TU9ZISEFNAGIP4D2THSPK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AJ9PLFSAM5DGYLJ0LGWBOCJ" hidden="1">#REF!</definedName>
    <definedName name="BExKSFHEJYQU3MJ64AXH349TS3AS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MDKVAO0A43CLVBQQD41BXOS" hidden="1">#REF!</definedName>
    <definedName name="BExKSR66M8VX6DOVY5XKESJ3UH2N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A1YVAPXN6U9R0MP0G195749" hidden="1">#REF!</definedName>
    <definedName name="BExKTGHU41U7OXQNLCH9L528CTKN" hidden="1">#REF!</definedName>
    <definedName name="BExKTQOPCM3CN11VQ9OEPDCTFGWS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69QGF2ZOSMONLYI7M9N0WRV" hidden="1">#REF!</definedName>
    <definedName name="BExKU82I99FEUIZLODXJDOJC96CQ" hidden="1">#REF!</definedName>
    <definedName name="BExKUDM0DFSCM3D91SH0XLXJSL18" hidden="1">#REF!</definedName>
    <definedName name="BExKUEIEGD9JH03Q4QGCL2ZVM2AQ" hidden="1">#REF!</definedName>
    <definedName name="BExKULEKJLA77AUQPDUHSM94Y76Z" hidden="1">#REF!</definedName>
    <definedName name="BExKUPASS3H5268MTUCTQGAWNU4C" hidden="1">#REF!</definedName>
    <definedName name="BExKUQSSBR3H5VQRC270MUDL1J4R" hidden="1">#REF!</definedName>
    <definedName name="BExKV08R85MKI3MAX9E2HERNQUNL" hidden="1">#REF!</definedName>
    <definedName name="BExKV4AAUNNJL5JWD7PX6BFKVS6O" hidden="1">#REF!</definedName>
    <definedName name="BExKV8S497WD25N3LA72PSCGO8G3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9UQN0TIL2QB8BQX5YK9L7EW9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2Y08ZQ6ES53Z1Z85LK1XPJG" hidden="1">#REF!</definedName>
    <definedName name="BExMB4QRS0R3MTB4CMUHFZ84LNZQ" hidden="1">#REF!</definedName>
    <definedName name="BExMBBMWQ9YWOS5XHNG2Y1A9VFFN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#REF!</definedName>
    <definedName name="BExMC5R82S07KSLMO7YA8CCU0ZAI" hidden="1">#REF!</definedName>
    <definedName name="BExMC8AZUTX8LG89K2JJR7ZG62XX" hidden="1">#REF!</definedName>
    <definedName name="BExMCA96YR10V72G2R0SCIKPZLIZ" hidden="1">#REF!</definedName>
    <definedName name="BExMCAPB2KR2CNKS8MYVWTH5MOT2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RSC61GNE2C255DR0NN6NYI0" hidden="1">#REF!</definedName>
    <definedName name="BExMCS8EF2W3FS9QADNKREYSI8P0" hidden="1">#REF!</definedName>
    <definedName name="BExMCUS7GSOM96J0HJ7EH0FFM2AC" hidden="1">#REF!</definedName>
    <definedName name="BExMCXMMDFHHNJDRURMCXF1DGUOM" hidden="1">#REF!</definedName>
    <definedName name="BExMCYTT6TVDWMJXO1NZANRTVNAN" hidden="1">#REF!</definedName>
    <definedName name="BExMD5F6IAV108XYJLXUO9HD0IT6" hidden="1">#REF!</definedName>
    <definedName name="BExMD963673NTBXBO0VDNBAG9YWM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Q3NI3GV1A8JDHIRIL4YLESR" hidden="1">#REF!</definedName>
    <definedName name="BExMDUWAATB6AI7BI1UYVBD6BVVO" hidden="1">#REF!</definedName>
    <definedName name="BExMDUWB7VWHFFR266QXO46BNV2S" hidden="1">#REF!</definedName>
    <definedName name="BExMDVSO20ADTTVCKT513NZBKC0Q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KTHIM47ERJ7ML7M759FF32G" hidden="1">#REF!</definedName>
    <definedName name="BExMEOV9YFRY5C3GDLU60GIX10BY" hidden="1">#REF!</definedName>
    <definedName name="BExMEY095ELVR1FY94CBBWCTD3ND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CZQ4X3JBDPSAW6FTDZDEJ0H" hidden="1">#REF!</definedName>
    <definedName name="BExMFDLBSWFMRDYJ2DZETI3EXKN2" hidden="1">#REF!</definedName>
    <definedName name="BExMFFJCU2N6QOC5V50II5WTLPAF" hidden="1">#REF!</definedName>
    <definedName name="BExMFH6SWBYCN98LEO4HJ8MYBMEV" hidden="1">#REF!</definedName>
    <definedName name="BExMFLDTMRTCHKA37LQW67BG8D5C" hidden="1">#REF!</definedName>
    <definedName name="BExMFQ102FN53YEFF1Q73O5PKTN2" hidden="1">#REF!</definedName>
    <definedName name="BExMFY4B5JW31L4PL9F4S16LTC8G" hidden="1">#REF!</definedName>
    <definedName name="BExMG9NSK30KD01QX0UBN2VNRTG4" hidden="1">#REF!</definedName>
    <definedName name="BExMGFSWSVUC8O4EM6ZP6T82VC1A" hidden="1">#REF!</definedName>
    <definedName name="BExMGG3PFIHPHX7NXB7HDFI3N12L" hidden="1">#REF!</definedName>
    <definedName name="BExMGNFYG3OFNW2T930PXFQAQI43" hidden="1">#REF!</definedName>
    <definedName name="BExMH1J1WJ1EWEZ9WO2ZCN6O53EX" hidden="1">#REF!</definedName>
    <definedName name="BExMH3H9TW5TJCNU5Z1EWXP3BAEP" hidden="1">#REF!</definedName>
    <definedName name="BExMH7OC65NK0JHKEM8WMKZ40FWX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3QOZTYEQUF0SE6AK4HHWJO7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KZ5EDDZDK5D6GTXJPH9XWND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51XJZN31B84NVPI18J3CWTB" hidden="1">#REF!</definedName>
    <definedName name="BExMJA01LCAWUR1OX7H4E7JGNN3W" hidden="1">#REF!</definedName>
    <definedName name="BExMJNC8ZFB9DRFOJ961ZAJ8U3A8" hidden="1">#REF!</definedName>
    <definedName name="BExMJTBV8A3D31W2IQHP9RDFPPHQ" hidden="1">#REF!</definedName>
    <definedName name="BExMK0OA4CYPHQFXIOZFG5E4Y027" hidden="1">#REF!</definedName>
    <definedName name="BExMK2RTXN4QJWEUNX002XK8VQP8" hidden="1">#REF!</definedName>
    <definedName name="BExMK5655LLBMFMDR74Z09I5KQL1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OI0IEYQSWL82F4MI37J9NZ3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HDW906H8TEI0CU90ZMG0X6O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WO5XX7DMJS4PNZ1R9A060M3" hidden="1">#REF!</definedName>
    <definedName name="BExMMZTDDCFDHK0GU54VF8EVH99F" hidden="1">#REF!</definedName>
    <definedName name="BExMNC3PIUN3F32LTYPMY4TH9T5O" hidden="1">#REF!</definedName>
    <definedName name="BExMNDR4V2VG5RFZDGTAGD3Q9PPG" hidden="1">#REF!</definedName>
    <definedName name="BExMNJLFWZBRN9PZF1IO9CYWV1B2" hidden="1">#REF!</definedName>
    <definedName name="BExMNJW8T7N9YDKRH22I50R51U6A" hidden="1">#REF!</definedName>
    <definedName name="BExMNKCJ0FA57YEUUAJE43U1QN5P" hidden="1">#REF!</definedName>
    <definedName name="BExMNKN5D1WEF2OOJVP6LZ6DLU3Y" hidden="1">#REF!</definedName>
    <definedName name="BExMNQ1J7QX20FWV4DQ41E6S4T2W" hidden="1">#REF!</definedName>
    <definedName name="BExMNQMY2IUP61KESI720VOMTAJ1" hidden="1">#REF!</definedName>
    <definedName name="BExMNR38HMPLWAJRQ9MMS3ZAZ9IU" hidden="1">#REF!</definedName>
    <definedName name="BExMNRDZULKJMVY2VKIIRM2M5A1M" hidden="1">#REF!</definedName>
    <definedName name="BExMNUZHMKFZ814RTA641MNKZ7HQ" hidden="1">#REF!</definedName>
    <definedName name="BExMNW6NIOK4PW2K16RX2DT8BCKP" hidden="1">#REF!</definedName>
    <definedName name="BExMO44H47COOLKT2ELSZMII2UCX" hidden="1">#REF!</definedName>
    <definedName name="BExMO9IOWKTWHO8LQJJQI5P3INWY" hidden="1">#REF!</definedName>
    <definedName name="BExMOF2EGKS25J280BZHZ1WFCZYB" hidden="1">#REF!</definedName>
    <definedName name="BExMOI29DOEK5R1A5QZPUDKF7N6T" hidden="1">#REF!</definedName>
    <definedName name="BExMOJ9GY6AQGI153FV703AE296H" hidden="1">#REF!</definedName>
    <definedName name="BExMP06Y7JRUYXTNBLZEZIIFMP8Z" hidden="1">#REF!</definedName>
    <definedName name="BExMPAJ5AJAXGKGK3F6H3ODS6RF4" hidden="1">#REF!</definedName>
    <definedName name="BExMPD2X55FFBVJ6CBUKNPROIOEU" hidden="1">#REF!</definedName>
    <definedName name="BExMPGTVPYQ1ACGV1RRRS5LYB125" hidden="1">#REF!</definedName>
    <definedName name="BExMPGZ848E38FUH1JBQN97DGWAT" hidden="1">#REF!</definedName>
    <definedName name="BExMPLBKFPJM4GF27I2D45X0U9QF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P2IQX6PCXM6BOUQ5X2JN4DW" hidden="1">#REF!</definedName>
    <definedName name="BExMPSD77XQ3HA6A4FZOJK8G2JP3" hidden="1">#REF!</definedName>
    <definedName name="BExMPX5OA2HKWK3W957QH1V7PVUD" hidden="1">#REF!</definedName>
    <definedName name="BExMQ1SZOKSV40946ZUTPSWJ3L0K" hidden="1">#REF!</definedName>
    <definedName name="BExMQ41ZQNCI291UVV7EBWD8RXWS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4GUTFCN4RD7H81IOKECLEG3" hidden="1">#REF!</definedName>
    <definedName name="BExMR8YQHA7N77HGHY4Y6R30I3XT" hidden="1">#REF!</definedName>
    <definedName name="BExMRENOIARWRYOIVPDIEBVNRDO7" hidden="1">#REF!</definedName>
    <definedName name="BExMRP5C9V3XNIT2DRA9I6G73H2V" hidden="1">#REF!</definedName>
    <definedName name="BExMRPG54LNH7HRC92MBSUT6UL6L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M9I7XZ0BC793Y8GWVJNG1V9" hidden="1">#REF!</definedName>
    <definedName name="BExMSQRCC40AP8BDUPL2I2DNC210" hidden="1">#REF!</definedName>
    <definedName name="BExMTT4GOH43OS8NJ815QR8U15HS" hidden="1">#REF!</definedName>
    <definedName name="BExO4J9LR712G00TVA82VNTG8O7H" hidden="1">#REF!</definedName>
    <definedName name="BExO4P9G3CC5P66YXQJ1MQZE3Q3L" hidden="1">#REF!</definedName>
    <definedName name="BExO4Q5T1IO39TUFXG41PZPWD8H5" hidden="1">#REF!</definedName>
    <definedName name="BExO55G2KVZ7MIJ30N827CLH0I2A" hidden="1">#REF!</definedName>
    <definedName name="BExO5A8PZD9EUHC5CMPU6N3SQ15L" hidden="1">#REF!</definedName>
    <definedName name="BExO5J8D5319263HSTMTARAZD76C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ZOLISB6BFUMGADF1JAATB8J" hidden="1">#REF!</definedName>
    <definedName name="BExO78O3PNJPH6K1FVZW643ST3WC" hidden="1">#REF!</definedName>
    <definedName name="BExO7A0RAM8VLJ9WVOS0CNSGVOZA" hidden="1">#REF!</definedName>
    <definedName name="BExO7N7HXRZY0ZY9YHPUZKL3OT35" hidden="1">#REF!</definedName>
    <definedName name="BExO7OUQS3XTUQ2LDKGQ8AAQ3OJJ" hidden="1">#REF!</definedName>
    <definedName name="BExO7RUSODZC2NQZMT2AFSMV2ONF" hidden="1">#REF!</definedName>
    <definedName name="BExO7W1PSMP8KLLJ6LI9QUDVQEVV" hidden="1">#REF!</definedName>
    <definedName name="BExO7XUFQWH7L2JAWG11W8KZEZXC" hidden="1">#REF!</definedName>
    <definedName name="BExO85HMYXZJ7SONWBKKIAXMCI3C" hidden="1">#REF!</definedName>
    <definedName name="BExO85HNZ04JYNAXLZSHTBKF2K0Z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TM4L261JTCSQ24FHE73242J" hidden="1">#REF!</definedName>
    <definedName name="BExO8TM5V5CFSV5A13AYOWY4NGRS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8PPAT6BFKDHD9OQK39O9RSG" hidden="1">#REF!</definedName>
    <definedName name="BExOAFR6JHRK4AP8O7TB9UDEAVJL" hidden="1">#REF!</definedName>
    <definedName name="BExOAGCX9ISY83KMXO02KFMKR8OW" hidden="1">#REF!</definedName>
    <definedName name="BExOAQ3GKCT7YZW1EMVU3EILSZL2" hidden="1">#REF!</definedName>
    <definedName name="BExOAW8K6BQIR0X7L4CMGDL8DMSK" hidden="1">#REF!</definedName>
    <definedName name="BExOB886RIKYRO6D0LXJDAB2M84Z" hidden="1">#REF!</definedName>
    <definedName name="BExOB9KT2THGV4SPLDVFTFXS4B14" hidden="1">#REF!</definedName>
    <definedName name="BExOBEZ0IE2WBEYY3D3CMRI72N1K" hidden="1">#REF!</definedName>
    <definedName name="BExOBIKHX4Q3SY8V06MQVDBRVHET" hidden="1">#REF!</definedName>
    <definedName name="BExOBIPU8760ITY0C8N27XZ3KWEF" hidden="1">#REF!</definedName>
    <definedName name="BExOBM0I5L0MZ1G4H9MGMD87SBMZ" hidden="1">#REF!</definedName>
    <definedName name="BExOBNNWXJI9Y0IQ9VT4NMZCB3SW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BYLMYCYZ1NJLHJCPLA3PVKYK" hidden="1">#REF!</definedName>
    <definedName name="BExOBYLO8NTLBKV3569Y2UNNIV1K" hidden="1">#REF!</definedName>
    <definedName name="BExOC08Y6OIMB5N7XH5Q1IR1M20Q" hidden="1">#REF!</definedName>
    <definedName name="BExOC3UEHB1CZNINSQHZANWJYKR8" hidden="1">#REF!</definedName>
    <definedName name="BExOC51L1J56PZMANBLQYAFLICCP" hidden="1">#REF!</definedName>
    <definedName name="BExOC7LCVAJC36Q60I8PKPCD0T1S" hidden="1">#REF!</definedName>
    <definedName name="BExOCBSF3XGO9YJ23LX2H78VOUR7" hidden="1">#REF!</definedName>
    <definedName name="BExOCKXFMOW6WPFEVX1I7R7FNDSS" hidden="1">#REF!</definedName>
    <definedName name="BExOCQX7MZG1R6UPBHNGI606SL8K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E22D3A0I22OKVWGR6NS6Y" hidden="1">#REF!</definedName>
    <definedName name="BExODNLAA1L7WQ9ZQX6A1ZOXK9VR" hidden="1">#REF!</definedName>
    <definedName name="BExODZFEIWV26E8RFU7XQYX1J458" hidden="1">#REF!</definedName>
    <definedName name="BExOE89QWLYZ033JJYOXL9EN126C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EVCEL3AX1E4LJDC9DZIEJZGD" hidden="1">#REF!</definedName>
    <definedName name="BExOF5ZJR1UJ9IQRGDTEZM7GPQX4" hidden="1">#REF!</definedName>
    <definedName name="BExOFEDNCYI2TPTMQ8SJN3AW4YMF" hidden="1">#REF!</definedName>
    <definedName name="BExOFJH1W33H5R9GH680DNXTZ0ZN" hidden="1">#REF!</definedName>
    <definedName name="BExOFN2CCI1J0EUWG6CV07EKJOT7" hidden="1">#REF!</definedName>
    <definedName name="BExOFVLXVD6RVHSQO8KZOOACSV24" hidden="1">#REF!</definedName>
    <definedName name="BExOG1AZCK9QN09SNEN2DTTFFCLJ" hidden="1">#REF!</definedName>
    <definedName name="BExOG2SW3XOGP9VAPQ3THV3VWV12" hidden="1">#REF!</definedName>
    <definedName name="BExOG402HZ060YRTT56ZBHSUBS39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GYVEAJFUXQVT8YQO2U7YT5OY" hidden="1">#REF!</definedName>
    <definedName name="BExOGZGSRVI2FA9DBGXVV9VZKT9Z" hidden="1">#REF!</definedName>
    <definedName name="BExOH2GVFOFXDG3YQK89NSKG7WJG" hidden="1">#REF!</definedName>
    <definedName name="BExOH7KB5HAPBB5K1Z3DIW5LCRSI" hidden="1">#REF!</definedName>
    <definedName name="BExOH9ICZ13C1LAW8OTYTR9S7ZP3" hidden="1">#REF!</definedName>
    <definedName name="BExOHBB43JS54D6MARIQR5PJNUDG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N9ETPA87K6NINBIFRSWHK4C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CECQSFWA99RY6KEDPH30KT6" hidden="1">#REF!</definedName>
    <definedName name="BExOKDAQ31PVS0Q7NXOF66C24GYL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50NOHCYQHXO9SH6BMI4GM5F" hidden="1">#REF!</definedName>
    <definedName name="BExOL7KH12VAR0LG741SIOJTLWFD" hidden="1">#REF!</definedName>
    <definedName name="BExOLB5SC7VD8OG53K8II93SAENQ" hidden="1">#REF!</definedName>
    <definedName name="BExOLD411QWFX4FN11349510DRJ8" hidden="1">#REF!</definedName>
    <definedName name="BExOLICXFHJLILCJVFMJE5MGGWKR" hidden="1">#REF!</definedName>
    <definedName name="BExOLOI0WJS3QC12I3ISL0D9AWOF" hidden="1">#REF!</definedName>
    <definedName name="BExOLYZNCQU9YFRCJTSR1R7098U7" hidden="1">#REF!</definedName>
    <definedName name="BExOLYZNG5RBD0BTS1OEZJNU92Q5" hidden="1">#REF!</definedName>
    <definedName name="BExOM3HIJ3UZPOKJI68KPBJAHPDC" hidden="1">#REF!</definedName>
    <definedName name="BExOM66MKISD02J232JU1LCVSG7N" hidden="1">#REF!</definedName>
    <definedName name="BExOMBFCBGGM6KO5RX1LMJ0M22S4" hidden="1">#REF!</definedName>
    <definedName name="BExOMI672TH8VPB5MGW4I7CD339Q" hidden="1">#REF!</definedName>
    <definedName name="BExOMKPURE33YQ3K1JG9NVQD4W49" hidden="1">#REF!</definedName>
    <definedName name="BExOMP7NGCLUNFK50QD2LPKRG078" hidden="1">#REF!</definedName>
    <definedName name="BExOMRLYIJP5C7FNSL9LNRW9LN0W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8UB96J8UZO1ZX4IVWLM8DGA" hidden="1">#REF!</definedName>
    <definedName name="BExONB3A7CO4YD8RB41PHC93BQ9M" hidden="1">#REF!</definedName>
    <definedName name="BExONEU8J7CPQCEW7HUF4IQXBW5J" hidden="1">#REF!</definedName>
    <definedName name="BExONFL4TFXSXWK3WNKGBKED9MO0" hidden="1">#REF!</definedName>
    <definedName name="BExONFQH6UUXF8V0GI4BRIST9RFO" hidden="1">#REF!</definedName>
    <definedName name="BExONIL1EPN8W1SVF4S473NVT9G0" hidden="1">#REF!</definedName>
    <definedName name="BExONIL31DZWU7IFVN3VV0XTXJA1" hidden="1">#REF!</definedName>
    <definedName name="BExONJ1BU17R0F5A2UP1UGJBOGKS" hidden="1">#REF!</definedName>
    <definedName name="BExONMBTPQL56XSE3UYN1YVAWZ7M" hidden="1">#REF!</definedName>
    <definedName name="BExONNZ9VMHVX3J6NLNJY7KZA61O" hidden="1">#REF!</definedName>
    <definedName name="BExONRQ1BAA4F3TXP2MYQ4YCZ09S" hidden="1">#REF!</definedName>
    <definedName name="BExONV0QGETA9P7MQOMGTFIXX1T4" hidden="1">#REF!</definedName>
    <definedName name="BExONVBIXX436X1BG1TMAO4S9LD0" hidden="1">#REF!</definedName>
    <definedName name="BExOO1WWIZSGB0YTGKESB45TSVMZ" hidden="1">#REF!</definedName>
    <definedName name="BExOO4B8FPAFYPHCTYTX37P1TQM5" hidden="1">#REF!</definedName>
    <definedName name="BExOOFUOGAZC7JFZF7OIPSMRXLZP" hidden="1">#REF!</definedName>
    <definedName name="BExOOIULUDOJRMYABWV5CCL906X6" hidden="1">#REF!</definedName>
    <definedName name="BExOORE1DP6UVW28XJX2VS05649B" hidden="1">#REF!</definedName>
    <definedName name="BExOOTN0KTXJCL7E476XBN1CJ553" hidden="1">#REF!</definedName>
    <definedName name="BExOP1VO7C6LN2VESOWBBAJ60YDO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PJV0G43Z50LNI0UWME9NPU9S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1X1RE71HCCMKWV64X8HPHR0R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WK9W8N9Z5P7SXFUTDHDTBGS" hidden="1">#REF!</definedName>
    <definedName name="BExQ2ZEVPX3GSE6AKVBX7E4L52I7" hidden="1">#REF!</definedName>
    <definedName name="BExQ300G8I8TK45A0MVHV15422EU" hidden="1">#REF!</definedName>
    <definedName name="BExQ33B3WI5O5AYD1ZEERMIOO8AX" hidden="1">#REF!</definedName>
    <definedName name="BExQ39R28MXSG2SEV956F0KZ20AN" hidden="1">#REF!</definedName>
    <definedName name="BExQ3D1P3M5Z3HLMEZ17E0BLEE4U" hidden="1">#REF!</definedName>
    <definedName name="BExQ3FLJD2KZSK7G5XZ0OPF2ZX2S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1BOL730OSEM60CEMAMP4ARQ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7Q3NN5PZMR9C0YCQ9KMIUO" hidden="1">#REF!</definedName>
    <definedName name="BExQ4BTBSHPHVEDRCXC2ROW8PLFC" hidden="1">#REF!</definedName>
    <definedName name="BExQ4DGKF54SRKQUTUT4B1CZSS62" hidden="1">#REF!</definedName>
    <definedName name="BExQ4GWR2PTAI7X42STQO4ZS2EZ0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3U1WPQDQWX1BVV1GSXRBF6E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676FWNX372B61BVE4ZG6P2Q" hidden="1">#REF!</definedName>
    <definedName name="BExQ6CN1EF2UPZ57ZYMGK8TUJQSS" hidden="1">#REF!</definedName>
    <definedName name="BExQ6JJ6GQ820H268M24Q000VLS5" hidden="1">#REF!</definedName>
    <definedName name="BExQ6M2YXJ8AMRJF3QGHC40ADAHZ" hidden="1">#REF!</definedName>
    <definedName name="BExQ6M8B0X44N9TV56ATUVHGDI00" hidden="1">#REF!</definedName>
    <definedName name="BExQ6NKT7GLCK5DO3FT99FA0VH7Y" hidden="1">#REF!</definedName>
    <definedName name="BExQ6PIZEB3532T46HXOTSDMM8XR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LLGVB4RXE1ZT926RPQP1UCR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U95JXE2ZGDDWOEHH46ENO5L" hidden="1">#REF!</definedName>
    <definedName name="BExQ8UUP7KQWLXPL81ZMF3AC1K7V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DQATTM64NGUOQWM96CIR7J1" hidden="1">#REF!</definedName>
    <definedName name="BExQ9DVR0WJQK432BJFWT5WHPMRB" hidden="1">#REF!</definedName>
    <definedName name="BExQ9E6FBAXTHGF3RXANFIA77GXP" hidden="1">#REF!</definedName>
    <definedName name="BExQ9F2YH4UUCCMQITJ475B3S3NP" hidden="1">#REF!</definedName>
    <definedName name="BExQ9KBOCRI19ZGSG7MCXLXR1UQA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CCFWEQBYRFLW47C4A3HAWIR" hidden="1">#REF!</definedName>
    <definedName name="BExQAELFYH92K8CJL155181UDORO" hidden="1">#REF!</definedName>
    <definedName name="BExQAG8PP8R5NJKNQD1U4QOSD6X5" hidden="1">#REF!</definedName>
    <definedName name="BExQAPDW5MR8LHC4725RS3U1QN4L" hidden="1">#REF!</definedName>
    <definedName name="BExQAWKS4WP1B5YMQEII0XOKZ3JA" hidden="1">#REF!</definedName>
    <definedName name="BExQB4TH081IGRFD281OI913EMKA" hidden="1">#REF!</definedName>
    <definedName name="BExQBDICMZTSA1X73TMHNO4JSFLN" hidden="1">#REF!</definedName>
    <definedName name="BExQBEEQ87QQ7VZRSTN0UZE0ZLOT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BV6X67PNPI13EY9ON4AB3RF8" hidden="1">#REF!</definedName>
    <definedName name="BExQC415FKRC9T45BK2WFJZ4PGOD" hidden="1">#REF!</definedName>
    <definedName name="BExQC5TWT21CGBKD0IHAXTIN2QB8" hidden="1">#REF!</definedName>
    <definedName name="BExQC7S2QIJVCEU3WXNFY2VQMPE0" hidden="1">#REF!</definedName>
    <definedName name="BExQC94JL9F5GW4S8DQCAF4WB2DA" hidden="1">#REF!</definedName>
    <definedName name="BExQCI9M5F9BX0WO90T8KQKXJECZ" hidden="1">#REF!</definedName>
    <definedName name="BExQCKTD8AT0824LGWREXM1B5D1X" hidden="1">#REF!</definedName>
    <definedName name="BExQD571YWOXKR2SX85K5MKQ0AO2" hidden="1">#REF!</definedName>
    <definedName name="BExQD8N2VWDBM21DZWEC5E9C97WF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6IAA3QFZ6TX9BXPJISLE0Q1" hidden="1">#REF!</definedName>
    <definedName name="BExQEC7BRIJ30PTU3UPFOIP2HPE3" hidden="1">#REF!</definedName>
    <definedName name="BExQEJUD5RQJ325ULPV2E4W8QAL6" hidden="1">#REF!</definedName>
    <definedName name="BExQEMUA4HEFM4OVO8M8MA8PIAW1" hidden="1">#REF!</definedName>
    <definedName name="BExQEQ4XZQFIKUXNU9H7WE7AMZ1U" hidden="1">#REF!</definedName>
    <definedName name="BExQF00ZDAC842R706797DN4H4HE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MNOOBC2XE1R03V1MF8QJSDG" hidden="1">#REF!</definedName>
    <definedName name="BExQFNPE0JNBFPGM91B5GNSDG31N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FKTOP6WGJAF2OI8PXQPMWT4" hidden="1">#REF!</definedName>
    <definedName name="BExQGMM9RZL83B2Z0ZZPHKUY6VTK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2Y8DK63NEL2XAHKO7K340YG" hidden="1">#REF!</definedName>
    <definedName name="BExQH6ZZY0NR8SE48PSI9D0CU1TC" hidden="1">#REF!</definedName>
    <definedName name="BExQH93HJAD48I2EYDT6QX59ZX9I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XO9AHEBEX4HLIZZTGL9UEA1" hidden="1">#REF!</definedName>
    <definedName name="BExQHZBHVN2L4HC7ACTR73T5OCV0" hidden="1">#REF!</definedName>
    <definedName name="BExQHZGZ5JZ4AE00IROC5LG5734F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CT281Q1E6HHLEIC7LOYTR4F" hidden="1">#REF!</definedName>
    <definedName name="BExQIDUXFRRQTUP42M6V5KODFDPZ" hidden="1">#REF!</definedName>
    <definedName name="BExQIEWM4YHWE15RFGAT8AWBZ25Y" hidden="1">#REF!</definedName>
    <definedName name="BExQIII2YKNNBPUFZNOC88FK394S" hidden="1">#REF!</definedName>
    <definedName name="BExQINW95C7N048P3U0KM5A2Q0VU" hidden="1">#REF!</definedName>
    <definedName name="BExQIS8O6R36CI01XRY9ISM99TW9" hidden="1">#REF!</definedName>
    <definedName name="BExQIVJB9MJ25NDUHTCVMSODJY2C" hidden="1">#REF!</definedName>
    <definedName name="BExQJ7IXTYN8ELZIUSOUURFAP5Z5" hidden="1">#REF!</definedName>
    <definedName name="BExQJBF7LAX128WR7VTMJC88ZLPG" hidden="1">#REF!</definedName>
    <definedName name="BExQJEVCKX6KZHNCLYXY7D0MX5KN" hidden="1">#REF!</definedName>
    <definedName name="BExQJIBCENFZ4FNIPQ8IC1PBMHA9" hidden="1">#REF!</definedName>
    <definedName name="BExQJJ7PTGXTQVFNBAMMSTGLC9HJ" hidden="1">#REF!</definedName>
    <definedName name="BExQJJYSDX8B0J1QGF2HL071KKA3" hidden="1">#REF!</definedName>
    <definedName name="BExQJX019VWBQMW1HCV154DP9287" hidden="1">#REF!</definedName>
    <definedName name="BExQK1HV6SQQ7CP8H8IUKI9TYXTD" hidden="1">#REF!</definedName>
    <definedName name="BExQK1SODHG66277P2K5V2W6173O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QR20WKUZ9V3APZOLLVIR1Z3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2PDU3RIYDBR02EV6VUXEVN6" hidden="1">#REF!</definedName>
    <definedName name="BExS0ASQBKRTPDWFK0KUDFOS9LE5" hidden="1">#REF!</definedName>
    <definedName name="BExS0G6X14A4R3TJQ2AQP00G3RWG" hidden="1">#REF!</definedName>
    <definedName name="BExS0GHQUF6YT0RU3TKDEO8CSJYB" hidden="1">#REF!</definedName>
    <definedName name="BExS0K8IHC45I78DMZBOJ1P13KQA" hidden="1">#REF!</definedName>
    <definedName name="BExS0UFCKI6Z4BDWL0C1TI1UZA8D" hidden="1">#REF!</definedName>
    <definedName name="BExS152B2LFCRAUHSLI5T6QRNII0" hidden="1">#REF!</definedName>
    <definedName name="BExS15IJV0WW662NXQUVT3FGP4ST" hidden="1">#REF!</definedName>
    <definedName name="BExS16PROWSNHW3MZQBGQNQU7S8R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1VQKWZC7SM0UY7BWIPST3VU3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OT61VXS58SSI0I90Z76DFCQ" hidden="1">#REF!</definedName>
    <definedName name="BExS2QB5FS5LYTFYO4BROTWG3OV5" hidden="1">#REF!</definedName>
    <definedName name="BExS2RIBMZPBDB3W6PKRNHUM06WI" hidden="1">#REF!</definedName>
    <definedName name="BExS2TLU1HONYV6S3ZD9T12D7CIG" hidden="1">#REF!</definedName>
    <definedName name="BExS318UV9I2FXPQQWUKKX00QLPJ" hidden="1">#REF!</definedName>
    <definedName name="BExS38AHQWKT950DKJR1SJAY5NKD" hidden="1">#REF!</definedName>
    <definedName name="BExS3BL7KZUM0PK7UW1Y6M98ZKXC" hidden="1">#REF!</definedName>
    <definedName name="BExS3LBS0SMTHALVM4NRI1BAV1NP" hidden="1">#REF!</definedName>
    <definedName name="BExS3MTQ75VBXDGEBURP6YT8RROE" hidden="1">#REF!</definedName>
    <definedName name="BExS3OH5XH1H0NEUDJGB0D1EF3C6" hidden="1">#REF!</definedName>
    <definedName name="BExS3OMGYO0DFN5186UFKEXZ2RX3" hidden="1">#REF!</definedName>
    <definedName name="BExS3SDERJ27OER67TIGOVZU13A2" hidden="1">#REF!</definedName>
    <definedName name="BExS3WV2VQ19L2A1DJ73AUFN7SRX" hidden="1">#REF!</definedName>
    <definedName name="BExS42UVWI4NCQT6LP2V3EZRE0HK" hidden="1">#REF!</definedName>
    <definedName name="BExS46R5WDNU5KL04FKY5LHJUCB8" hidden="1">#REF!</definedName>
    <definedName name="BExS4ASWKM93XA275AXHYP8AG6SU" hidden="1">#REF!</definedName>
    <definedName name="BExS4IAMWTT1CKFNHGN8SPWSD3QR" hidden="1">#REF!</definedName>
    <definedName name="BExS4JN3Y6SVBKILQK0R9HS45Y52" hidden="1">#REF!</definedName>
    <definedName name="BExS4P6S41O6Z6BED77U3GD9PNH1" hidden="1">#REF!</definedName>
    <definedName name="BExS4UFKWNI7QAX0PTOVVBUB0LP8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BYO19H5ZKO75ERO60KF7DQH" hidden="1">#REF!</definedName>
    <definedName name="BExS5DRER9US6NXY9ATYT41KZII3" hidden="1">#REF!</definedName>
    <definedName name="BExS5L3TGB8JVW9ROYWTKYTUPW27" hidden="1">#REF!</definedName>
    <definedName name="BExS5SG3GBHVDR15MOYHV230A4BG" hidden="1">#REF!</definedName>
    <definedName name="BExS5TY0F5R1ZXIVJHAAVVG81G5H" hidden="1">#REF!</definedName>
    <definedName name="BExS6GKQ96EHVLYWNJDWXZXUZW90" hidden="1">#REF!</definedName>
    <definedName name="BExS6ITKSZFRR01YD5B0F676SYN7" hidden="1">#REF!</definedName>
    <definedName name="BExS6IYVVGGZJXGGYPX7UNAQOB2X" hidden="1">#REF!</definedName>
    <definedName name="BExS6KGU63BUOXCPJ9TSCDS9ZY2T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9HUY1GAJJP4VMMZHU8UJI6O" hidden="1">#REF!</definedName>
    <definedName name="BExS7DU7IOWG5MHL28Z4KOM2V434" hidden="1">#REF!</definedName>
    <definedName name="BExS7G38ASJVTDO2IAPA36EB2SPF" hidden="1">#REF!</definedName>
    <definedName name="BExS7HQI0PBQNP39JUZ69RMC7M7N" hidden="1">#REF!</definedName>
    <definedName name="BExS7TKQYLRZGM93UY3ZJZJBQNFJ" hidden="1">#REF!</definedName>
    <definedName name="BExS7TVIHJQ54K2Q7S5TI60WWB6A" hidden="1">#REF!</definedName>
    <definedName name="BExS7Y2LNGVHSIBKC7C3R6X4LDR6" hidden="1">#REF!</definedName>
    <definedName name="BExS80RP8GCPNFHHGN85D3RLJQWW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LQTNX922FCMI8FORKMV1ZCD" hidden="1">#REF!</definedName>
    <definedName name="BExS8R51C8RM2FS6V6IRTYO9GA4A" hidden="1">#REF!</definedName>
    <definedName name="BExS8W8G0X4RIQXAZCCLUM05FF9P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70VMB40OE1CEB7FR2ZHFGZ0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GRMXG37GFSLLC9GFVELQVSO" hidden="1">#REF!</definedName>
    <definedName name="BExS9WI0A6PSEB8N9GPXF2Z7MWHM" hidden="1">#REF!</definedName>
    <definedName name="BExSA5HP306TN9XJS0TU619DLRR7" hidden="1">#REF!</definedName>
    <definedName name="BExSAA4TQVBEW9YTSAC7IB9WGR0N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T5WZEM6Z4GG7X374JPK349Y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62098JX9EK3SB1T40BCZOV6" hidden="1">#REF!</definedName>
    <definedName name="BExSBLHMDPAU7TLJHXOGAD2L0A74" hidden="1">#REF!</definedName>
    <definedName name="BExSBMOS41ZRLWYLOU29V6Y7YORR" hidden="1">#REF!</definedName>
    <definedName name="BExSBRBXXQMBU1TYDW1BXTEVEPRU" hidden="1">#REF!</definedName>
    <definedName name="BExSC2F65JNP0DEKT276II0XC431" hidden="1">#REF!</definedName>
    <definedName name="BExSC54998WTZ21DSL0R8UN0Y9JH" hidden="1">#REF!</definedName>
    <definedName name="BExSC60N7WR9PJSNC9B7ORCX9NGY" hidden="1">#REF!</definedName>
    <definedName name="BExSC9M353D3EKCXI5GRYJZYPZYZ" hidden="1">#REF!</definedName>
    <definedName name="BExSCE99EZTILTTCE4NJJF96OYYM" hidden="1">#REF!</definedName>
    <definedName name="BExSCHEN6RKIQU9FL2BGLNY8EQZ4" hidden="1">#REF!</definedName>
    <definedName name="BExSCHUQZ2HFEWS54X67DIS8OSXZ" hidden="1">#REF!</definedName>
    <definedName name="BExSCNEFDVY68320LAD4K7WJCSVO" hidden="1">#REF!</definedName>
    <definedName name="BExSCOG41SKKG4GYU76WRWW1CTE6" hidden="1">#REF!</definedName>
    <definedName name="BExSCVC9P86YVFMRKKUVRV29MZXZ" hidden="1">#REF!</definedName>
    <definedName name="BExSD16RWPJ4BKJERNVKGA3W1V8N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J5ZE3T46HSF6W0OXL80TXQG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0D7OO5SWFOEV2I4FO81UWGQ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CGW19BV3TNBE5UW59KEQ34T" hidden="1">#REF!</definedName>
    <definedName name="BExSGE45J27MDUUNXW7Z8Q33UAON" hidden="1">#REF!</definedName>
    <definedName name="BExSGE9LY91Q0URHB4YAMX0UAMYI" hidden="1">#REF!</definedName>
    <definedName name="BExSGEEWSM6V6B3J3F29MN7WAH14" hidden="1">#REF!</definedName>
    <definedName name="BExSGJICUSK0BZZ3EPWVWTNITOQY" hidden="1">#REF!</definedName>
    <definedName name="BExSGJT4LF1CNH5RN5GZ373ISW9D" hidden="1">#REF!</definedName>
    <definedName name="BExSGK9FI8FM3HWU8LN0S5MXJG0E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4HLTQVL4MI545VJL4WFN9U2" hidden="1">#REF!</definedName>
    <definedName name="BExSH4HMJS0TXSYHRWJRFTJ7NOSN" hidden="1">#REF!</definedName>
    <definedName name="BExSHAHFHS7MMNJR8JPVABRGBVIT" hidden="1">#REF!</definedName>
    <definedName name="BExSHBDSK0IHQCMBNU0J28FU6CQT" hidden="1">#REF!</definedName>
    <definedName name="BExSHDS3RJMD6MEJ67RL63M0SEIC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UKBQVT2G9G0K9ORVIJO6TU8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OOMC43GH95KQ1PJ86MN9XDF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TLH2E1SH7Z2XBYHUOQBWWLI" hidden="1">#REF!</definedName>
    <definedName name="BExTVZQLP9VFLEYQ9280W13X7E8K" hidden="1">#REF!</definedName>
    <definedName name="BExTW9XGG4KG6HMGXCRTKXYYKR3J" hidden="1">#REF!</definedName>
    <definedName name="BExTWB4LA1PODQOH4LDTHQKBN16K" hidden="1">#REF!</definedName>
    <definedName name="BExTWFX8OYD9IX59PTP73YAC8O9G" hidden="1">#REF!</definedName>
    <definedName name="BExTWI0Q8AWXUA3ZN7I5V3QK2KM1" hidden="1">#REF!</definedName>
    <definedName name="BExTWI0R31187AOWYLZ1W1WNI84K" hidden="1">#REF!</definedName>
    <definedName name="BExTWJTGTEM42YMMOXES1DOPT9UG" hidden="1">#REF!</definedName>
    <definedName name="BExTWJTIA3WUW1PUWXAOP9O8NKLZ" hidden="1">#REF!</definedName>
    <definedName name="BExTWQV48OEF4DA4ZRI7A99GXV8R" hidden="1">#REF!</definedName>
    <definedName name="BExTWTERU1SE8R3LRC2C4HQMOIB1" hidden="1">#REF!</definedName>
    <definedName name="BExTWW95OX07FNA01WF5MSSSFQLX" hidden="1">#REF!</definedName>
    <definedName name="BExTX476KI0RNB71XI5TYMANSGBG" hidden="1">#REF!</definedName>
    <definedName name="BExTXI4TYJHD665SHCN8MFK10677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1WXTBXUD0M1NWE12NMAUGCO" hidden="1">#REF!</definedName>
    <definedName name="BExTY5T62H651VC86QM4X7E28JVA" hidden="1">#REF!</definedName>
    <definedName name="BExTY8T41OBZ32MRCWT76H4XO1YE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91A10QVE7583Q5CAHW138RD" hidden="1">#REF!</definedName>
    <definedName name="BExU0BFJJQO1HJZKI14QGOQ6JROO" hidden="1">#REF!</definedName>
    <definedName name="BExU0FH5WTGW8MRFUFMDDSMJ6YQ5" hidden="1">#REF!</definedName>
    <definedName name="BExU0FMLYKBHXH0JHAD0FA64EF92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N4RELJSQTQUF8YK7BNGXKO" hidden="1">#REF!</definedName>
    <definedName name="BExU1GXUTLRPJN4MRINLAPHSZQFG" hidden="1">#REF!</definedName>
    <definedName name="BExU1IL9AOHFO85BZB6S60DK3N8H" hidden="1">#REF!</definedName>
    <definedName name="BExU1K37D7GOEVILMJ3DHYB6XFTV" hidden="1">#REF!</definedName>
    <definedName name="BExU1KE0APWJBOYP7FOD8MWMOADW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941Z7GTMQ5O1VVPEU7YRR7P" hidden="1">#REF!</definedName>
    <definedName name="BExU2M5CK6XK55UIHDVYRXJJJRI4" hidden="1">#REF!</definedName>
    <definedName name="BExU2MLLKQARS05HY8YJNCPJVNLS" hidden="1">#REF!</definedName>
    <definedName name="BExU2RE8IKH79M2MHVAXV1Q6RRAL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D9R4DRJADX0E7E2OZ3T6J9D" hidden="1">#REF!</definedName>
    <definedName name="BExU3HX1IEJGNDJI6N6CLR8ZJK9D" hidden="1">#REF!</definedName>
    <definedName name="BExU3QWQVA35KFNEQYRLU0ZG2TZ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C6SUAZDO2P9NAX6LBXL814U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MIZMMFZZWTK4WHGFZSMWPS8" hidden="1">#REF!</definedName>
    <definedName name="BExU4NA00RRRBGRT6TOB0MXZRCRZ" hidden="1">#REF!</definedName>
    <definedName name="BExU4XWZRGDFLCPK6HI2B3EXIQNU" hidden="1">#REF!</definedName>
    <definedName name="BExU51IFNZXPBDES28457LR8X60M" hidden="1">#REF!</definedName>
    <definedName name="BExU529CJ5AWHU0WNPZUYLVVT9GO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N8L0E2WDEBA4ITD4A8FT8ON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7BIP4IDGLTCZMUKNEA7DFWZ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MWL30NHY8I1G97R2SU1TD1Y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7L1ZM2BRJB4M5RWTLREPRBO" hidden="1">#REF!</definedName>
    <definedName name="BExU7BBTUF8BQ42DSGM94X5TG5GF" hidden="1">#REF!</definedName>
    <definedName name="BExU7DVMNLPZ8DIZKTOS0GLZESXN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7VUWIK7942LR3XULMKX3BJWZ" hidden="1">#REF!</definedName>
    <definedName name="BExU80I6AE5OU7P7F5V7HWIZBJ4P" hidden="1">#REF!</definedName>
    <definedName name="BExU85AUW6RSKQIVXFO60KKE5T20" hidden="1">#REF!</definedName>
    <definedName name="BExU86NB26MCPYIISZ36HADONGT2" hidden="1">#REF!</definedName>
    <definedName name="BExU885EZZNSZV3GP298UJ8LB7OL" hidden="1">#REF!</definedName>
    <definedName name="BExU89XZ24NAEGSD8GN6NKO3596G" hidden="1">#REF!</definedName>
    <definedName name="BExU8FSAUP9TUZ1NO9WXK80QPHWV" hidden="1">#REF!</definedName>
    <definedName name="BExU8FSGATXULCM675VF1KYAHGP1" hidden="1">#REF!</definedName>
    <definedName name="BExU8KFLAN778MBN93NYZB0FV30G" hidden="1">#REF!</definedName>
    <definedName name="BExU8S2O68RLH6LUDGJKFXMKKE5J" hidden="1">#REF!</definedName>
    <definedName name="BExU8UX9JX3XLB47YZ8GFXE0V7R2" hidden="1">#REF!</definedName>
    <definedName name="BExU8V2QEONF9R0X2D3R15MZ0GVY" hidden="1">#REF!</definedName>
    <definedName name="BExU91DC3DGKPZD6LTER2IRTF89C" hidden="1">#REF!</definedName>
    <definedName name="BExU96M1J7P9DZQ3S9H0C12KGYTW" hidden="1">#REF!</definedName>
    <definedName name="BExU9B98E0WUJ89KDTIKL2K0JEM7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M73CMG6O0OBJSFL60581S5A" hidden="1">#REF!</definedName>
    <definedName name="BExU9RW36I5Z6JIXUIUB3PJH86LT" hidden="1">#REF!</definedName>
    <definedName name="BExUA28AO7OWDG3H23Q0CL4B7BHW" hidden="1">#REF!</definedName>
    <definedName name="BExUA2ZBL4YEK31FCVPDO5CO5HJA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33FJHDI3XKPQSVL75HO9RQ3" hidden="1">#REF!</definedName>
    <definedName name="BExUB3JHDL430WKBOVB9KNTSWU3Q" hidden="1">#REF!</definedName>
    <definedName name="BExUB8HLEXSBVPZ5AXNQEK96F1N4" hidden="1">#REF!</definedName>
    <definedName name="BExUBCDVZIEA7YT0LPSMHL5ZSERQ" hidden="1">#REF!</definedName>
    <definedName name="BExUBIOBQ5AM5C7LDRREU7HJZFI0" hidden="1">#REF!</definedName>
    <definedName name="BExUBKXBUCN760QYU7Q8GESBWOQH" hidden="1">#REF!</definedName>
    <definedName name="BExUBL83ED0P076RN9RJ8P1MZ299" hidden="1">#REF!</definedName>
    <definedName name="BExUBLDLBBHTSUNG04DIOHKF2DPM" hidden="1">#REF!</definedName>
    <definedName name="BExUBN64LPXX4Z738WO97YQ5MXMX" hidden="1">#REF!</definedName>
    <definedName name="BExUBNRVHXRIJBHKA2TWL10IFYUF" hidden="1">#REF!</definedName>
    <definedName name="BExUBPV8GB3LLCKQZCK9OFOFPN4G" hidden="1">#REF!</definedName>
    <definedName name="BExUC623BDYEODBN0N4DO6PJQ7NU" hidden="1">#REF!</definedName>
    <definedName name="BExUC8WH8TCKBB5313JGYYQ1WFLT" hidden="1">#REF!</definedName>
    <definedName name="BExUCAEGQZ6PB4AG64761OAR17RY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Q3JPLF15XXZMZ6T43VLXCV3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R15ITEN8TF2H5MGLG77YNGFE" hidden="1">#REF!</definedName>
    <definedName name="BExVR8NAH73TVNEQ6TXX8GAYA4RX" hidden="1">#REF!</definedName>
    <definedName name="BExVROJ4YQAPHXGSIPXGT7K8LQAY" hidden="1">#REF!</definedName>
    <definedName name="BExVROTWDTYCCBBZ8VD3A8PF26FQ" hidden="1">#REF!</definedName>
    <definedName name="BExVS49I4N37H6VQ172BNTVQY14Y" hidden="1">#REF!</definedName>
    <definedName name="BExVS55VKYB97HVSQTE9CJE3B6G3" hidden="1">#REF!</definedName>
    <definedName name="BExVS6TAND82CBJNY4L4SO9LKEMV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4J1VK4BYY0B4LS10HTAV04J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E4AP973JVUT4FCD5O7KLC6B" hidden="1">#REF!</definedName>
    <definedName name="BExVTGYRZVL1S4R2J6AOVYC7IB8V" hidden="1">#REF!</definedName>
    <definedName name="BExVTNESHPVG0A0KZ7BRX26MS0PF" hidden="1">#REF!</definedName>
    <definedName name="BExVTTJVTNRSBHBTUZ78WG2JM5MK" hidden="1">#REF!</definedName>
    <definedName name="BExVTUAYUR922VXBNO4MN569BULR" hidden="1">#REF!</definedName>
    <definedName name="BExVTW3OZ04QHKTFPPDM5JDNT6C1" hidden="1">#REF!</definedName>
    <definedName name="BExVTXLMYR87BC04D1ERALPUFVPG" hidden="1">#REF!</definedName>
    <definedName name="BExVU6QMM5J49S1312H8AMNK3Y8U" hidden="1">#REF!</definedName>
    <definedName name="BExVUL9V3H8ZF6Y72LQBBN639YAA" hidden="1">#REF!</definedName>
    <definedName name="BExVUX4612KJSKSZNOPFEQBEIAMI" hidden="1">#REF!</definedName>
    <definedName name="BExVUXEX10VLPJY285QW0S71CU4F" hidden="1">#REF!</definedName>
    <definedName name="BExVV5T14N2HZIK7HQ4P2KG09U0J" hidden="1">#REF!</definedName>
    <definedName name="BExVV7R410VYLADLX9LNG63ID6H1" hidden="1">#REF!</definedName>
    <definedName name="BExVVA033OB71P301YYKYS90S2LK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XHSDWCQ0YBLVUMZWWYHRFKI" hidden="1">#REF!</definedName>
    <definedName name="BExVWYU8EK669NP172GEIGCTVPPA" hidden="1">#REF!</definedName>
    <definedName name="BExVX3HJPV9ZPAY12RMBV261NE68" hidden="1">#REF!</definedName>
    <definedName name="BExVX3MVJ0GHWPP1EL59ZQNKMX0B" hidden="1">#REF!</definedName>
    <definedName name="BExVX3XN2DRJKL8EDBIG58RYQ36R" hidden="1">#REF!</definedName>
    <definedName name="BExVX9145OO0FLYH1K2233ICL1QG" hidden="1">#REF!</definedName>
    <definedName name="BExVXAOD2SHQG96ZHY5BUHIL6LOK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41R3XF090AYHFBK8GONJW4A" hidden="1">#REF!</definedName>
    <definedName name="BExVY7N7APOSX562C86T41J73BNN" hidden="1">#REF!</definedName>
    <definedName name="BExVY7XZS7ZEEEI66TWUYUKRGMHJ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ESW4KWQ72XZ6AAT3JSAGMMO" hidden="1">#REF!</definedName>
    <definedName name="BExVZESX3CYBWQEOZPINNGUH0H9U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8X7MUCAUZUT84HH2K0HG8JM" hidden="1">#REF!</definedName>
    <definedName name="BExW0FYP4WXY71CYUG40SUBG9UWU" hidden="1">#REF!</definedName>
    <definedName name="BExW0HBAR94L0RTT4FLGEJ88FO94" hidden="1">#REF!</definedName>
    <definedName name="BExW0HBC1RMZ2GDGOGDTNAOOFO74" hidden="1">#REF!</definedName>
    <definedName name="BExW0PJY0QT1YYHEOQPDHHNJJOC5" hidden="1">#REF!</definedName>
    <definedName name="BExW0RI61B4VV0ARXTFVBAWRA1C5" hidden="1">#REF!</definedName>
    <definedName name="BExW0ZFZK22WVH1ET2MVEUVKIIWF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1U618PVWZIOMPPAN5MMN15G3" hidden="1">#REF!</definedName>
    <definedName name="BExW1ZPK47F0Z324LCIG60KWQ2ON" hidden="1">#REF!</definedName>
    <definedName name="BExW22PGTQTO5C5TK1RQUWPR4X8X" hidden="1">#REF!</definedName>
    <definedName name="BExW27CKTHXIQCUL3RSLAFEQV8VT" hidden="1">#REF!</definedName>
    <definedName name="BExW283NP9D366XFPXLGSCI5UB0L" hidden="1">#REF!</definedName>
    <definedName name="BExW29WF535OHEG91SW5OF7MQBU2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39S9SHM5K8UU31SZ5BPO4B2" hidden="1">#REF!</definedName>
    <definedName name="BExW35YV9V70DFOPLUGI2W7IYOU2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L7R1NVUKEQSVWZPXWCI6NVN" hidden="1">#REF!</definedName>
    <definedName name="BExW4NB9W5ZTNSKFCZWEJRAEODMK" hidden="1">#REF!</definedName>
    <definedName name="BExW4QR9FV9MP5K610THBSM51RYO" hidden="1">#REF!</definedName>
    <definedName name="BExW4S980QVHHT7SZ0CMVH1Z25PN" hidden="1">#REF!</definedName>
    <definedName name="BExW4TB2WB20DAGIZCD4C1E8ME03" hidden="1">#REF!</definedName>
    <definedName name="BExW4W5HHUEZ3O9DYN9KJZWC1FEL" hidden="1">#REF!</definedName>
    <definedName name="BExW4Z029R9E19ZENN3WEA3VDAD1" hidden="1">#REF!</definedName>
    <definedName name="BExW5AZNT6IAZGNF2C879ODHY1B8" hidden="1">#REF!</definedName>
    <definedName name="BExW5EFO6R6U4UQLT4G2G4W9SX94" hidden="1">#REF!</definedName>
    <definedName name="BExW5NQ4H0SW2EFB5W5M2N739EFS" hidden="1">#REF!</definedName>
    <definedName name="BExW5WPU27WD4NWZOT0ZEJIDLX5J" hidden="1">#REF!</definedName>
    <definedName name="BExW5X64UZDAB8GEIIQBWQV66NV9" hidden="1">#REF!</definedName>
    <definedName name="BExW61NYOHBXEBCZ80ZJTB38E7BS" hidden="1">#REF!</definedName>
    <definedName name="BExW64T5GUYKW4V1314DJGUR4ABG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6QE0VJ5RRAQZB4SWWF8JTHCL" hidden="1">#REF!</definedName>
    <definedName name="BExW6WJ2VW51JNF32JZF98WJDRR3" hidden="1">#REF!</definedName>
    <definedName name="BExW74MG1WIOS7FRGX4CXWYNPZV1" hidden="1">#REF!</definedName>
    <definedName name="BExW782LBJUIVCV6ACRLJBIKVJFQ" hidden="1">#REF!</definedName>
    <definedName name="BExW794A74Z5F2K8LVQLD6VSKXUE" hidden="1">#REF!</definedName>
    <definedName name="BExW7EYLYUVN09FKHKRAZ441YULR" hidden="1">#REF!</definedName>
    <definedName name="BExW7JWPMJWDBZOLBYZ7ASSJRWIF" hidden="1">#REF!</definedName>
    <definedName name="BExW7NSY9CQA1O23DAZ9TYTC0PAO" hidden="1">#REF!</definedName>
    <definedName name="BExW7Q79RJWXCSWJIY4GLGGQXX5G" hidden="1">#REF!</definedName>
    <definedName name="BExW89DT2OUQ24LOFUS7BMP44P4B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FHQ45T8LYBH93A2194MKRZ0" hidden="1">#REF!</definedName>
    <definedName name="BExW9G39X58B5FGJEE8EY65TJ80A" hidden="1">#REF!</definedName>
    <definedName name="BExW9JZK2CSFMKED1TX7YD9FRDO3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DOYNIS8GLKISUIBXIOW06CA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RUWHTVKJZUNKVBFHLNVSDV2" hidden="1">#REF!</definedName>
    <definedName name="BExXNSLYWITH4246M4YVOUIV04ZJ" hidden="1">#REF!</definedName>
    <definedName name="BExXNWYB165VO9MHARCL5WLCHWS0" hidden="1">#REF!</definedName>
    <definedName name="BExXO1G5TG80TSHNS86X0DXO6YHY" hidden="1">#REF!</definedName>
    <definedName name="BExXO278QHQN8JDK5425EJ615ECC" hidden="1">#REF!</definedName>
    <definedName name="BExXO6E9ABFOYA2LVN6RLW4BO9G6" hidden="1">#REF!</definedName>
    <definedName name="BExXO6ZP85325PSLSXWM38N73O6V" hidden="1">#REF!</definedName>
    <definedName name="BExXOBHOP0WGFHI2Y9AO4L440UVQ" hidden="1">#REF!</definedName>
    <definedName name="BExXOHSAD2NSHOLLMZ2JWA4I3I1R" hidden="1">#REF!</definedName>
    <definedName name="BExXOJQBVBDGLVEYZAE7AL8F0VWX" hidden="1">#REF!</definedName>
    <definedName name="BExXOMQ9421Y32TZ81U6YGIP35QU" hidden="1">#REF!</definedName>
    <definedName name="BExXP80B5FGA00JCM7UXKPI3PB7Y" hidden="1">#REF!</definedName>
    <definedName name="BExXP85M4WXYVN1UVHUTOEKEG5XS" hidden="1">#REF!</definedName>
    <definedName name="BExXPDUMN4B85QFXGPSJPII52QR3" hidden="1">#REF!</definedName>
    <definedName name="BExXPELOTHOAG0OWILLAH94OZV5J" hidden="1">#REF!</definedName>
    <definedName name="BExXPS31W1VD2NMIE4E37LHVDF0L" hidden="1">#REF!</definedName>
    <definedName name="BExXPUMU4BLFWI2L0MHMM5F3OUPL" hidden="1">#REF!</definedName>
    <definedName name="BExXPXS7QRB29JT08WSX3SU0H96G" hidden="1">#REF!</definedName>
    <definedName name="BExXPZKYEMVF5JOC14HYOOYQK6JK" hidden="1">#REF!</definedName>
    <definedName name="BExXQ06J7OF0O2FO4WR0QK93RJ17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HPNAFE4M6C2HYRCQNIU9D31" hidden="1">#REF!</definedName>
    <definedName name="BExXQIRBLQSLAJTFL7224FCFUTKH" hidden="1">#REF!</definedName>
    <definedName name="BExXQJIEF5R3QQ6D8HO3NGPU0IQC" hidden="1">#REF!</definedName>
    <definedName name="BExXQMYEOGRO69K9BLZF14USRMVP" hidden="1">#REF!</definedName>
    <definedName name="BExXQS1SGPIQX0ESRMCECOYMUQQJ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HIY77F53DUYX7CMZPXGRDAG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UPNYSCD7RZY2QAXOBZPA2LZ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ALCIHACPA05Z6D56KFKCQBH" hidden="1">#REF!</definedName>
    <definedName name="BExXSBSP1TOY051HSPEPM0AEIO2M" hidden="1">#REF!</definedName>
    <definedName name="BExXSBY0S70HRJ1R0POASBK3RJTG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INEGPKZ75DCUCEF3QOV6OES" hidden="1">#REF!</definedName>
    <definedName name="BExXTKAV4Y4JQ7D62LKGD89F9WMF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CQEF95GZAHNE164R2ATB7" hidden="1">#REF!</definedName>
    <definedName name="BExXUYND6EJO7CJ5KRICV4O1JNWK" hidden="1">#REF!</definedName>
    <definedName name="BExXV1HWKTB46UXT08JLMPP8P4SP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MBQTLOPEWG7MNVKCR894YDE" hidden="1">#REF!</definedName>
    <definedName name="BExXVMXBSEN3JEH8LGN1R1D9IJIJ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CEFPM2UFC3LC37H8GSMA5GA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LU3THALXYLJ8HHGAN1NWA9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0SAZOPJMDG9GOR625UDCCS8" hidden="1">#REF!</definedName>
    <definedName name="BExXY2FR7PFLXNGA6J0Z6IQF8TYJ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3WEYVVV9XKKD5E86QEX5U57" hidden="1">#REF!</definedName>
    <definedName name="BExXZ4CKWN3R9HA311KINBA3R2K4" hidden="1">#REF!</definedName>
    <definedName name="BExXZ6QU5C0UMWY7U4BHVZNIPANK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M14XID3OAA88OURJ7QSZW1E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5T95YHBLI9ZYWFFT2O2B871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0YVOYKNNR9INRH5YMOYUVEFF" hidden="1">#REF!</definedName>
    <definedName name="BExY11FH9TXHERUYGG8FE50U7H7J" hidden="1">#REF!</definedName>
    <definedName name="BExY13J0TAQRVIW7KMIJP45OFQO6" hidden="1">#REF!</definedName>
    <definedName name="BExY180UKNW5NIAWD6ZUYTFEH8QS" hidden="1">#REF!</definedName>
    <definedName name="BExY1DPTV4LSY9MEOUGXF8X052NA" hidden="1">#REF!</definedName>
    <definedName name="BExY1FIMLW9L499KIE7ZJ706UYLM" hidden="1">#REF!</definedName>
    <definedName name="BExY1GK9ELBEKDD7O6HR6DUO8YGO" hidden="1">#REF!</definedName>
    <definedName name="BExY1NWOXXFV9GGZ3PX444LZ8TVX" hidden="1">#REF!</definedName>
    <definedName name="BExY1ONMI973LYH6W67SZIDXWDA0" hidden="1">#REF!</definedName>
    <definedName name="BExY1RI627PBBLHUBP2BK57IRXH6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BUHF49HBMC20Z30YPLFCPS7" hidden="1">#REF!</definedName>
    <definedName name="BExY3C59PDF2BON135CH8LLYNO9W" hidden="1">#REF!</definedName>
    <definedName name="BExY3E3G4BSQTH4T03A9OW6EMYVI" hidden="1">#REF!</definedName>
    <definedName name="BExY3FAME3HIN2RXBJJ7BFZOQELW" hidden="1">#REF!</definedName>
    <definedName name="BExY3GN3FO68139CF4HWJ1N2CX42" hidden="1">#REF!</definedName>
    <definedName name="BExY3HOSK7YI364K15OX70AVR6F1" hidden="1">#REF!</definedName>
    <definedName name="BExY3JXT10HDV8IRQXYNHEEU49VD" hidden="1">#REF!</definedName>
    <definedName name="BExY3PS9FF16S8QWSYU89GM4E8VB" hidden="1">#REF!</definedName>
    <definedName name="BExY3QZEGLBOKSOLW12DD0I6BV4B" hidden="1">#REF!</definedName>
    <definedName name="BExY3R4RNVMU9CLPEPKQQKQY4IHC" hidden="1">#REF!</definedName>
    <definedName name="BExY3T89AUR83SOAZZ3OMDEJDQ39" hidden="1">#REF!</definedName>
    <definedName name="BExY3YBP08A60TPP4VHR8SHCRU0C" hidden="1">#REF!</definedName>
    <definedName name="BExY3YMHKXSM8ZA6J2QVK2F5QV01" hidden="1">#REF!</definedName>
    <definedName name="BExY4DRA1NB56I6KHB22C0U0NKPH" hidden="1">#REF!</definedName>
    <definedName name="BExY4KNGKG3RLZMWA0TJQDMWPXXH" hidden="1">#REF!</definedName>
    <definedName name="BExY4MG771JQ84EMIVB6HQGGHZY7" hidden="1">#REF!</definedName>
    <definedName name="BExY4PQUTBYZGBCOH80JJH5VLRD6" hidden="1">#REF!</definedName>
    <definedName name="BExY4PWCSFB8P3J3TBQB2MD67263" hidden="1">#REF!</definedName>
    <definedName name="BExY4RZW3KK11JLYBA4DWZ92M6LQ" hidden="1">#REF!</definedName>
    <definedName name="BExY4SW8AV0ZS8G2TZLIRJTOBSGD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BXBLQUW4SOF44M3WMGHRNE2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Y6RH40VOIO2Q9BUFYJDWSY69A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A22HQFUO0AXG89KJGS2WE03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JU4ZJUO53Z0ZDKXRX3KI682X" hidden="1">#REF!</definedName>
    <definedName name="BExZK34NR4BAD7HJAP7SQ926UQP3" hidden="1">#REF!</definedName>
    <definedName name="BExZK3FGPHH5H771U7D5XY7XBS6E" hidden="1">#REF!</definedName>
    <definedName name="BExZKGRIH1C8XY2R7Z1LHBXCBRJC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CDWOXSAL3E45Y87GOH1NUUX" hidden="1">#REF!</definedName>
    <definedName name="BExZLGVLMKTPFXG42QYT0PO81G7F" hidden="1">#REF!</definedName>
    <definedName name="BExZLHRZMB1LAT56CZDZRRPS2Q5E" hidden="1">#REF!</definedName>
    <definedName name="BExZLKMK7LRK14S09WLMH7MXSQXM" hidden="1">#REF!</definedName>
    <definedName name="BExZLT5ZPFGYISDYWOPOK90JLRBR" hidden="1">#REF!</definedName>
    <definedName name="BExZM5GC5LT2C4655WOFG0GSQW0H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IB2Z0PW4MJVTRVEDQX8NTGC" hidden="1">#REF!</definedName>
    <definedName name="BExZNJ1Y8RSOGU7HCLNI4JJ9WA8U" hidden="1">#REF!</definedName>
    <definedName name="BExZNJYCFYVMAOI62GB2BABK1ELE" hidden="1">#REF!</definedName>
    <definedName name="BExZNT3IENBP4PJ3O1VRGS96XB1T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IVPQXLMQIOFZKVB6QU4PL2" hidden="1">#REF!</definedName>
    <definedName name="BExZOETNB1CJ3Y2RKLI1ZK0S8Z6H" hidden="1">#REF!</definedName>
    <definedName name="BExZOF9RB8HVIQ2VYDFVXDMDT16P" hidden="1">#REF!</definedName>
    <definedName name="BExZOGBLV9VKIJSZA9FTH6F6I902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FU3AP7RASS5X21Q6MTP5DI1" hidden="1">#REF!</definedName>
    <definedName name="BExZPQ0XY507N8FJMVPKCTK8HC9H" hidden="1">#REF!</definedName>
    <definedName name="BExZPUO3WXZZLJS5CMNV98Z7IUYV" hidden="1">#REF!</definedName>
    <definedName name="BExZPWBJ4H8RND8XVKNCJ474L2J6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97GRS1JT451BUNZG7OVGF7Q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2TU7ZUADJB3HLPVM2D67KR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GNSUPG6TBX2L292MP1PLVMU" hidden="1">#REF!</definedName>
    <definedName name="BExZRNJZS88CJYGH0L62HQ7DDAMH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N6TKLS1N70DLRI2IKWN37Q" hidden="1">#REF!</definedName>
    <definedName name="BExZS1CBTC8QC8S2HIB93A2TPFQA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SYRAL38T8SFTHLEC94VZAPTB" hidden="1">#REF!</definedName>
    <definedName name="BExZSZ21VX9ESDG8PFXHDLT82KLO" hidden="1">#REF!</definedName>
    <definedName name="BExZT099CSLD6DJMIKJKIXDO8GD5" hidden="1">#REF!</definedName>
    <definedName name="BExZT4G9XWEXQ18D0PEKSEHI6WID" hidden="1">#REF!</definedName>
    <definedName name="BExZTAQV2QVSZY5Y3VCCWUBSBW9P" hidden="1">#REF!</definedName>
    <definedName name="BExZTC8S1L60TW34BLBQLDKD9RH4" hidden="1">#REF!</definedName>
    <definedName name="BExZTCP3AS1RQUH3NNZGOJY7ORHW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TYQ1JEJ7OY2XU5OVPIV2ST7B" hidden="1">#REF!</definedName>
    <definedName name="BExZU2BHYAOKSCBM3C5014ZF6IXS" hidden="1">#REF!</definedName>
    <definedName name="BExZU2RMJTXOCS0ROPMYPE6WTD87" hidden="1">#REF!</definedName>
    <definedName name="BExZU8M3ATO8AAE1Z71LGW30NZMF" hidden="1">#REF!</definedName>
    <definedName name="BExZUELV08I9BSD19SN4PG0ODKCZ" hidden="1">#REF!</definedName>
    <definedName name="BExZUF7G8FENTJKH9R1XUWXM6CWD" hidden="1">#REF!</definedName>
    <definedName name="BExZUNARUJBIZ08VCAV3GEVBIR3D" hidden="1">#REF!</definedName>
    <definedName name="BExZUSZSJZU49WES7TCI0N0HW4M5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L1VEFVNSNKK8WPXI20VE04" hidden="1">#REF!</definedName>
    <definedName name="BExZV2QD5ZDK3AGDRULLA7JB46C3" hidden="1">#REF!</definedName>
    <definedName name="BExZV4OFC4E044NV2AK8G2UA1XAF" hidden="1">#REF!</definedName>
    <definedName name="BExZVBQ29OM0V8XAL3HL0JIM0MMU" hidden="1">#REF!</definedName>
    <definedName name="BExZVCRRWDAEMKOMWLKW8Y589BTB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VW92BIGOE7S7BGNAK369OBAA" hidden="1">#REF!</definedName>
    <definedName name="BExZVZ3O0A84RQ0GJ9WY5VU4XTO5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HJ4L7G3JKHPYFLJW9SHF6QJ" hidden="1">#REF!</definedName>
    <definedName name="BExZWKZ5N3RDXU8MZ8HQVYYD8O0F" hidden="1">#REF!</definedName>
    <definedName name="BExZWO4ITR24TI60TY7ZB4VTJJ3K" hidden="1">#REF!</definedName>
    <definedName name="BExZWSMC9T48W74GFGQCIUJ8ZPP3" hidden="1">#REF!</definedName>
    <definedName name="BExZWTO13WI5HYOD923V9HWRJYKJ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1WSR48BBWSFW7QP7EUMPQM7" hidden="1">#REF!</definedName>
    <definedName name="BExZX2T6ZT2DZLYSDJJBPVIT5OK2" hidden="1">#REF!</definedName>
    <definedName name="BExZX8I6XYE9MJFC5JUG3ZJE9YCS" hidden="1">#REF!</definedName>
    <definedName name="BExZXALQNTOH11JT5S6G98NKGRU9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A4YA3LROELPDUCJ8SP9YM0" hidden="1">#REF!</definedName>
    <definedName name="BExZXYQ7U5G08FQGUIGYT14QCBOF" hidden="1">#REF!</definedName>
    <definedName name="BExZXZH9EYZHM6VT8DK42DOHYL7C" hidden="1">#REF!</definedName>
    <definedName name="BExZY02V77YJBMODJSWZOYCMPS5X" hidden="1">#REF!</definedName>
    <definedName name="BExZY49QRZIR6CA41LFA9LM6EULU" hidden="1">#REF!</definedName>
    <definedName name="BExZYKLW5WPY9LA8HRWNWG8I3LBN" hidden="1">#REF!</definedName>
    <definedName name="BExZZ0XUA74DK9IIRWW3PHQTM6QX" hidden="1">#REF!</definedName>
    <definedName name="BExZZ24YQOBUJTDPVU4JE2DI81OU" hidden="1">#REF!</definedName>
    <definedName name="BExZZ2FQA9A8C7CJKMEFQ9VPSLCE" hidden="1">#REF!</definedName>
    <definedName name="BExZZC6HAIITD2LG9VYL7VF2213L" hidden="1">#REF!</definedName>
    <definedName name="BExZZCHAVHW8C2H649KRGVQ0WVRT" hidden="1">#REF!</definedName>
    <definedName name="BExZZT41MUB1AIM63VXIZ5OWN38K" hidden="1">#REF!</definedName>
    <definedName name="BExZZTK54OTLF2YB68BHGOS27GEN" hidden="1">#REF!</definedName>
    <definedName name="BExZZX5LNMXWHX5WKP9XRZI1YZA1" hidden="1">#REF!</definedName>
    <definedName name="BExZZXB3JQQG4SIZS4MRU6NNW7HI" hidden="1">#REF!</definedName>
    <definedName name="BExZZZEMIIFKMLLV4DJKX5TB9R5V" hidden="1">#REF!</definedName>
    <definedName name="bfghdhdg" hidden="1">{"ACL CAPEX",#N/A,FALSE,"Sheet1"}</definedName>
    <definedName name="bFreshStart">#REF!</definedName>
    <definedName name="BG_Del">15</definedName>
    <definedName name="BG_HISTORICO">#REF!</definedName>
    <definedName name="BG_Ins">4</definedName>
    <definedName name="BG_Mod">6</definedName>
    <definedName name="bid_proposals">#REF!</definedName>
    <definedName name="BIEE_AdditionalComments_C">#REF!</definedName>
    <definedName name="BIEE_AdditionalComments_IDM">#REF!</definedName>
    <definedName name="BIEE_RebuildTime_N">#REF!</definedName>
    <definedName name="bigbuckrecon" localSheetId="21">#REF!</definedName>
    <definedName name="bigbuckrecon">#REF!</definedName>
    <definedName name="bighorn">#REF!</definedName>
    <definedName name="Bill">#REF!</definedName>
    <definedName name="Billing" localSheetId="21">#REF!</definedName>
    <definedName name="Billing">#REF!</definedName>
    <definedName name="BILLING_ERROR_ADJ">#REF!</definedName>
    <definedName name="BKDepr" localSheetId="21">#REF!</definedName>
    <definedName name="BKDepr">#REF!</definedName>
    <definedName name="BkGainLoss">#REF!</definedName>
    <definedName name="BLAH">#REF!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>#REF!</definedName>
    <definedName name="Blank4">#REF!</definedName>
    <definedName name="Blank5">#REF!</definedName>
    <definedName name="Blank6">#REF!</definedName>
    <definedName name="Blank7">#REF!</definedName>
    <definedName name="Blank8">#REF!</definedName>
    <definedName name="BLANKS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end_apr" localSheetId="21">#REF!</definedName>
    <definedName name="blend_apr">#REF!</definedName>
    <definedName name="blend_aug" localSheetId="21">#REF!</definedName>
    <definedName name="blend_aug">#REF!</definedName>
    <definedName name="blend_dec" localSheetId="21">#REF!</definedName>
    <definedName name="blend_dec">#REF!</definedName>
    <definedName name="blend_feb" localSheetId="21">#REF!</definedName>
    <definedName name="blend_feb">#REF!</definedName>
    <definedName name="blend_jan" localSheetId="21">#REF!</definedName>
    <definedName name="blend_jan">#REF!</definedName>
    <definedName name="blend_jul" localSheetId="21">#REF!</definedName>
    <definedName name="blend_jul">#REF!</definedName>
    <definedName name="blend_jun" localSheetId="21">#REF!</definedName>
    <definedName name="blend_jun">#REF!</definedName>
    <definedName name="blend_mar" localSheetId="21">#REF!</definedName>
    <definedName name="blend_mar">#REF!</definedName>
    <definedName name="blend_may" localSheetId="21">#REF!</definedName>
    <definedName name="blend_may">#REF!</definedName>
    <definedName name="Blend_Mkt_Data">#REF!</definedName>
    <definedName name="blend_nov" localSheetId="21">#REF!</definedName>
    <definedName name="blend_nov">#REF!</definedName>
    <definedName name="blend_oct" localSheetId="21">#REF!</definedName>
    <definedName name="blend_oct">#REF!</definedName>
    <definedName name="blend_sep" localSheetId="21">#REF!</definedName>
    <definedName name="blend_sep">#REF!</definedName>
    <definedName name="block" localSheetId="21">#REF!</definedName>
    <definedName name="block">#REF!</definedName>
    <definedName name="block2" localSheetId="21">#REF!</definedName>
    <definedName name="block2">#REF!</definedName>
    <definedName name="BLPH1" localSheetId="21" hidden="1">#REF!</definedName>
    <definedName name="BLPH1" hidden="1">#REF!</definedName>
    <definedName name="BLPH10" localSheetId="21" hidden="1">#REF!</definedName>
    <definedName name="BLPH10" hidden="1">#REF!</definedName>
    <definedName name="BLPH11" localSheetId="21" hidden="1">#REF!</definedName>
    <definedName name="BLPH11" hidden="1">#REF!</definedName>
    <definedName name="BLPH12" localSheetId="21" hidden="1">#REF!</definedName>
    <definedName name="BLPH12" hidden="1">#REF!</definedName>
    <definedName name="BLPH13" localSheetId="21" hidden="1">#REF!</definedName>
    <definedName name="BLPH13" hidden="1">#REF!</definedName>
    <definedName name="BLPH14" localSheetId="21" hidden="1">#REF!</definedName>
    <definedName name="BLPH14" hidden="1">#REF!</definedName>
    <definedName name="BLPH15" localSheetId="21" hidden="1">#REF!</definedName>
    <definedName name="BLPH15" hidden="1">#REF!</definedName>
    <definedName name="BLPH16" localSheetId="21" hidden="1">#REF!</definedName>
    <definedName name="BLPH16" hidden="1">#REF!</definedName>
    <definedName name="BLPH17" localSheetId="21" hidden="1">#REF!</definedName>
    <definedName name="BLPH17" hidden="1">#REF!</definedName>
    <definedName name="BLPH18" localSheetId="21" hidden="1">#REF!</definedName>
    <definedName name="BLPH18" hidden="1">#REF!</definedName>
    <definedName name="BLPH19" localSheetId="21" hidden="1">#REF!</definedName>
    <definedName name="BLPH19" hidden="1">#REF!</definedName>
    <definedName name="BLPH2" localSheetId="21" hidden="1">#REF!</definedName>
    <definedName name="BLPH2" hidden="1">#REF!</definedName>
    <definedName name="BLPH20" localSheetId="21" hidden="1">#REF!</definedName>
    <definedName name="BLPH20" hidden="1">#REF!</definedName>
    <definedName name="BLPH21" localSheetId="21" hidden="1">#REF!</definedName>
    <definedName name="BLPH21" hidden="1">#REF!</definedName>
    <definedName name="BLPH22" localSheetId="21" hidden="1">#REF!</definedName>
    <definedName name="BLPH22" hidden="1">#REF!</definedName>
    <definedName name="BLPH23" localSheetId="21" hidden="1">#REF!</definedName>
    <definedName name="BLPH23" hidden="1">#REF!</definedName>
    <definedName name="BLPH24">#REF!</definedName>
    <definedName name="BLPH25">#REF!</definedName>
    <definedName name="BLPH26">#REF!</definedName>
    <definedName name="BLPH27">#REF!</definedName>
    <definedName name="BLPH28">#REF!</definedName>
    <definedName name="BLPH29">#REF!</definedName>
    <definedName name="BLPH3" localSheetId="21" hidden="1">#REF!</definedName>
    <definedName name="BLPH3" hidden="1">#REF!</definedName>
    <definedName name="BLPH30">#REF!</definedName>
    <definedName name="BLPH31">#REF!</definedName>
    <definedName name="BLPH32">#REF!</definedName>
    <definedName name="BLPH33">#REF!</definedName>
    <definedName name="BLPH34">#REF!</definedName>
    <definedName name="BLPH35">#REF!</definedName>
    <definedName name="BLPH36">#REF!</definedName>
    <definedName name="BLPH37">#REF!</definedName>
    <definedName name="BLPH38">#REF!</definedName>
    <definedName name="BLPH39">#REF!</definedName>
    <definedName name="BLPH4" localSheetId="21" hidden="1">#REF!</definedName>
    <definedName name="BLPH4" hidden="1">#REF!</definedName>
    <definedName name="BLPH40">#REF!</definedName>
    <definedName name="BLPH41">#REF!</definedName>
    <definedName name="BLPH42">#REF!</definedName>
    <definedName name="BLPH43">#REF!</definedName>
    <definedName name="BLPH44">#REF!</definedName>
    <definedName name="BLPH45">#REF!</definedName>
    <definedName name="BLPH46">#REF!</definedName>
    <definedName name="BLPH47">#REF!</definedName>
    <definedName name="BLPH48">#REF!</definedName>
    <definedName name="BLPH49">#REF!</definedName>
    <definedName name="BLPH5" localSheetId="21" hidden="1">#REF!</definedName>
    <definedName name="BLPH5" hidden="1">#REF!</definedName>
    <definedName name="BLPH50">#REF!</definedName>
    <definedName name="BLPH51">#REF!</definedName>
    <definedName name="BLPH52">#REF!</definedName>
    <definedName name="BLPH53">#REF!</definedName>
    <definedName name="BLPH54">#REF!</definedName>
    <definedName name="BLPH55">#REF!</definedName>
    <definedName name="BLPH56">#REF!</definedName>
    <definedName name="BLPH57">#REF!</definedName>
    <definedName name="BLPH58">#REF!</definedName>
    <definedName name="BLPH59">#REF!</definedName>
    <definedName name="BLPH6" localSheetId="21" hidden="1">#REF!</definedName>
    <definedName name="BLPH6" hidden="1">#REF!</definedName>
    <definedName name="BLPH60">#REF!</definedName>
    <definedName name="BLPH61">#REF!</definedName>
    <definedName name="BLPH62">#REF!</definedName>
    <definedName name="BLPH63">#REF!</definedName>
    <definedName name="BLPH64">#REF!</definedName>
    <definedName name="BLPH65">#REF!</definedName>
    <definedName name="BLPH66">#REF!</definedName>
    <definedName name="BLPH67">#REF!</definedName>
    <definedName name="BLPH68">#REF!</definedName>
    <definedName name="BLPH69">#REF!</definedName>
    <definedName name="BLPH7" localSheetId="21" hidden="1">#REF!</definedName>
    <definedName name="BLPH7" hidden="1">#REF!</definedName>
    <definedName name="BLPH70">#REF!</definedName>
    <definedName name="BLPH71">#REF!</definedName>
    <definedName name="BLPH72">#REF!</definedName>
    <definedName name="BLPH73">#REF!</definedName>
    <definedName name="BLPH74">#REF!</definedName>
    <definedName name="BLPH75">#REF!</definedName>
    <definedName name="BLPH76">#REF!</definedName>
    <definedName name="BLPH77">#REF!</definedName>
    <definedName name="BLPH78">#REF!</definedName>
    <definedName name="BLPH8" localSheetId="21" hidden="1">#REF!</definedName>
    <definedName name="BLPH8" hidden="1">#REF!</definedName>
    <definedName name="BLPH9" localSheetId="21" hidden="1">#REF!</definedName>
    <definedName name="BLPH9" hidden="1">#REF!</definedName>
    <definedName name="blue" hidden="1">{#N/A,#N/A,FALSE,"Historical";#N/A,#N/A,FALSE,"EPS-Purchase";#N/A,#N/A,FALSE,"EPS-Pool";#N/A,#N/A,FALSE,"DCF";"Market Share",#N/A,FALSE,"Revenue";"Revenue",#N/A,FALSE,"Revenue"}</definedName>
    <definedName name="BMSLBR">#REF!</definedName>
    <definedName name="bn" hidden="1">#REF!</definedName>
    <definedName name="BNDINTACR">#REF!</definedName>
    <definedName name="bndintpd">#REF!</definedName>
    <definedName name="BNE_MESSAGE_HIDDEN" hidden="1">#REF!</definedName>
    <definedName name="BNE_MESSAGES_HIDDEN" localSheetId="21" hidden="1">#REF!</definedName>
    <definedName name="BNE_MESSAGES_HIDDEN" hidden="1">#REF!</definedName>
    <definedName name="bnm" hidden="1">{#N/A,#N/A,FALSE,"REPORT"}</definedName>
    <definedName name="Bo_Report_acct___2533000">#REF!</definedName>
    <definedName name="Bo_Report_acct__1655000">#REF!</definedName>
    <definedName name="bob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bodyp">#REF!</definedName>
    <definedName name="boerse" hidden="1">{"standalone1",#N/A,FALSE,"DCFBase";"standalone2",#N/A,FALSE,"DCFBase"}</definedName>
    <definedName name="Bonificación">IF(#REF!&lt;1,0,#REF!*#REF!/2)</definedName>
    <definedName name="BonusDepr">#REF!</definedName>
    <definedName name="BonusDepr_year">#REF!</definedName>
    <definedName name="bonusdeprmesq">#REF!</definedName>
    <definedName name="book">#REF!</definedName>
    <definedName name="Book_Depreciation">#REF!</definedName>
    <definedName name="book_income">#REF!</definedName>
    <definedName name="book_income3">#REF!</definedName>
    <definedName name="book_incomebothref">#REF!</definedName>
    <definedName name="Book1" hidden="1">{#N/A,#N/A,TRUE,"WKLY PACK";#N/A,#N/A,TRUE,"YC &amp; SPICED";#N/A,#N/A,TRUE,"YF PEACH";#N/A,#N/A,TRUE,"PEARS &amp; CHERRIES";#N/A,#N/A,TRUE,"COTS &amp; COCKTAIL";#N/A,#N/A,TRUE,"FRUIT CUPS"}</definedName>
    <definedName name="book2" hidden="1">{#N/A,#N/A,TRUE,"WKLY PACK";#N/A,#N/A,TRUE,"YC &amp; SPICED";#N/A,#N/A,TRUE,"YF PEACH";#N/A,#N/A,TRUE,"PEARS &amp; CHERRIES";#N/A,#N/A,TRUE,"COTS &amp; COCKTAIL";#N/A,#N/A,TRUE,"FRUIT CUPS"}</definedName>
    <definedName name="BookAmort">#REF!</definedName>
    <definedName name="BookAmTotal" localSheetId="21">#REF!</definedName>
    <definedName name="BookAmTotal">#REF!</definedName>
    <definedName name="BOOKDEP" localSheetId="21">#REF!</definedName>
    <definedName name="BOOKDEP">#REF!</definedName>
    <definedName name="BOOKDEPAFUDC" localSheetId="21">#REF!</definedName>
    <definedName name="BOOKDEPAFUDC">#REF!</definedName>
    <definedName name="BookIncome">#REF!</definedName>
    <definedName name="BORDERS" localSheetId="21">#REF!</definedName>
    <definedName name="BORDERS">#REF!</definedName>
    <definedName name="BORDERWORKSHEET" localSheetId="21">#REF!</definedName>
    <definedName name="BORDERWORKSHEET">#REF!</definedName>
    <definedName name="BORROWED">#REF!</definedName>
    <definedName name="BOser2134234" hidden="1">{"Fiesta Facer Page",#N/A,FALSE,"Q_C_S";"Fiesta Main Page",#N/A,FALSE,"V_L";"Fiesta 95BP Struct",#N/A,FALSE,"StructBP";"Fiesta Post 95BP Struct",#N/A,FALSE,"AdjStructBP"}</definedName>
    <definedName name="BottomLine" localSheetId="21">#REF!</definedName>
    <definedName name="BottomLine">#REF!</definedName>
    <definedName name="boy">#REF!</definedName>
    <definedName name="BPActRev1">#REF!</definedName>
    <definedName name="BPActRev2">#REF!</definedName>
    <definedName name="BPActRev3">#REF!</definedName>
    <definedName name="BPActRev4">#REF!</definedName>
    <definedName name="BPActRev5">#REF!</definedName>
    <definedName name="BPActRev6">#REF!</definedName>
    <definedName name="BPActRevAccount">#REF!</definedName>
    <definedName name="BPActRevProduct">#REF!</definedName>
    <definedName name="BPActual">#REF!</definedName>
    <definedName name="BPM_Op_apr" localSheetId="21">#REF!</definedName>
    <definedName name="BPM_Op_apr">#REF!</definedName>
    <definedName name="BPM_Op_aug" localSheetId="21">#REF!</definedName>
    <definedName name="BPM_Op_aug">#REF!</definedName>
    <definedName name="BPM_Op_dec" localSheetId="21">#REF!</definedName>
    <definedName name="BPM_Op_dec">#REF!</definedName>
    <definedName name="BPM_Op_feb" localSheetId="21">#REF!</definedName>
    <definedName name="BPM_Op_feb">#REF!</definedName>
    <definedName name="BPM_Op_jan" localSheetId="21">#REF!</definedName>
    <definedName name="BPM_Op_jan">#REF!</definedName>
    <definedName name="BPM_Op_jul" localSheetId="21">#REF!</definedName>
    <definedName name="BPM_Op_jul">#REF!</definedName>
    <definedName name="BPM_Op_jun" localSheetId="21">#REF!</definedName>
    <definedName name="BPM_Op_jun">#REF!</definedName>
    <definedName name="BPM_Op_mar" localSheetId="21">#REF!</definedName>
    <definedName name="BPM_Op_mar">#REF!</definedName>
    <definedName name="BPM_Op_may" localSheetId="21">#REF!</definedName>
    <definedName name="BPM_Op_may">#REF!</definedName>
    <definedName name="BPM_Op_nov" localSheetId="21">#REF!</definedName>
    <definedName name="BPM_Op_nov">#REF!</definedName>
    <definedName name="BPM_Op_oct" localSheetId="21">#REF!</definedName>
    <definedName name="BPM_Op_oct">#REF!</definedName>
    <definedName name="BPM_Op_sep" localSheetId="21">#REF!</definedName>
    <definedName name="BPM_Op_sep">#REF!</definedName>
    <definedName name="BPM_Sales_Data">#REF!</definedName>
    <definedName name="BPrev1">#REF!</definedName>
    <definedName name="BPrev10">#REF!</definedName>
    <definedName name="BPrev11">#REF!</definedName>
    <definedName name="BPrev12">#REF!</definedName>
    <definedName name="BPrev2">#REF!</definedName>
    <definedName name="BPrev3">#REF!</definedName>
    <definedName name="BPrev4">#REF!</definedName>
    <definedName name="BPrev5">#REF!</definedName>
    <definedName name="BPrev6">#REF!</definedName>
    <definedName name="BPrev7">#REF!</definedName>
    <definedName name="BPrev8">#REF!</definedName>
    <definedName name="BPrev9">#REF!</definedName>
    <definedName name="BPrevACCT">#REF!</definedName>
    <definedName name="BPREVPROD">#REF!</definedName>
    <definedName name="Brazil">#REF!</definedName>
    <definedName name="BREAKOUT" localSheetId="21">#REF!</definedName>
    <definedName name="BREAKOUT">#REF!</definedName>
    <definedName name="BREEDING">#REF!</definedName>
    <definedName name="Brk_Fees_Data">#REF!</definedName>
    <definedName name="Broker">#REF!</definedName>
    <definedName name="broker_id">#REF!</definedName>
    <definedName name="BROOKS">#REF!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uce" hidden="1">{#N/A,#N/A,FALSE,"F96AOP3";#N/A,#N/A,FALSE,"summary"}</definedName>
    <definedName name="BRUN1">#REF!</definedName>
    <definedName name="BRUN1_07">#REF!</definedName>
    <definedName name="BRUN2">#REF!</definedName>
    <definedName name="BRUN2_07">#REF!</definedName>
    <definedName name="BS" localSheetId="21">#REF!</definedName>
    <definedName name="BS">#REF!</definedName>
    <definedName name="BS_1">#REF!</definedName>
    <definedName name="BS_2">#REF!</definedName>
    <definedName name="BS_3">#REF!</definedName>
    <definedName name="BS_4">#REF!</definedName>
    <definedName name="bs_bv_ps" localSheetId="21">#REF!</definedName>
    <definedName name="bs_bv_ps">#REF!</definedName>
    <definedName name="bs_ca_all_inv" localSheetId="21">#REF!</definedName>
    <definedName name="bs_ca_all_inv">#REF!</definedName>
    <definedName name="bs_ca_all_inv_adj" localSheetId="21">#REF!</definedName>
    <definedName name="bs_ca_all_inv_adj">#REF!</definedName>
    <definedName name="bs_ca_ar" localSheetId="21">#REF!</definedName>
    <definedName name="bs_ca_ar">#REF!</definedName>
    <definedName name="bs_ca_ar_adj" localSheetId="21">#REF!</definedName>
    <definedName name="bs_ca_ar_adj">#REF!</definedName>
    <definedName name="bs_ca_ar_billed" localSheetId="21">#REF!</definedName>
    <definedName name="bs_ca_ar_billed">#REF!</definedName>
    <definedName name="bs_ca_ar_billed_adj" localSheetId="21">#REF!</definedName>
    <definedName name="bs_ca_ar_billed_adj">#REF!</definedName>
    <definedName name="bs_ca_ar_unc" localSheetId="21">#REF!</definedName>
    <definedName name="bs_ca_ar_unc">#REF!</definedName>
    <definedName name="bs_ca_ar_unc_adj" localSheetId="21">#REF!</definedName>
    <definedName name="bs_ca_ar_unc_adj">#REF!</definedName>
    <definedName name="bs_ca_arrate" localSheetId="21">#REF!</definedName>
    <definedName name="bs_ca_arrate">#REF!</definedName>
    <definedName name="bs_ca_bdrate" localSheetId="21">#REF!</definedName>
    <definedName name="bs_ca_bdrate">#REF!</definedName>
    <definedName name="bs_ca_cash" localSheetId="21">#REF!</definedName>
    <definedName name="bs_ca_cash">#REF!</definedName>
    <definedName name="bs_ca_cash_adj" localSheetId="21">#REF!</definedName>
    <definedName name="bs_ca_cash_adj">#REF!</definedName>
    <definedName name="bs_ca_cat_ar" localSheetId="21">#REF!</definedName>
    <definedName name="bs_ca_cat_ar">#REF!</definedName>
    <definedName name="bs_ca_cat_ar_adj" localSheetId="21">#REF!</definedName>
    <definedName name="bs_ca_cat_ar_adj">#REF!</definedName>
    <definedName name="bs_ca_cur_dd" localSheetId="21">#REF!</definedName>
    <definedName name="bs_ca_cur_dd">#REF!</definedName>
    <definedName name="bs_ca_deriv" localSheetId="21">#REF!</definedName>
    <definedName name="bs_ca_deriv">#REF!</definedName>
    <definedName name="bs_ca_deriv_adj" localSheetId="21">#REF!</definedName>
    <definedName name="bs_ca_deriv_adj">#REF!</definedName>
    <definedName name="bs_ca_fuelinv" localSheetId="21">#REF!</definedName>
    <definedName name="bs_ca_fuelinv">#REF!</definedName>
    <definedName name="bs_ca_fuelinv_adj" localSheetId="21">#REF!</definedName>
    <definedName name="bs_ca_fuelinv_adj">#REF!</definedName>
    <definedName name="bs_ca_inv" localSheetId="21">#REF!</definedName>
    <definedName name="bs_ca_inv">#REF!</definedName>
    <definedName name="bs_ca_msinv" localSheetId="21">#REF!</definedName>
    <definedName name="bs_ca_msinv">#REF!</definedName>
    <definedName name="bs_ca_msinv_adj" localSheetId="21">#REF!</definedName>
    <definedName name="bs_ca_msinv_adj">#REF!</definedName>
    <definedName name="bs_ca_msinv_prd" localSheetId="21">#REF!</definedName>
    <definedName name="bs_ca_msinv_prd">#REF!</definedName>
    <definedName name="bs_ca_netrec" localSheetId="21">#REF!</definedName>
    <definedName name="bs_ca_netrec">#REF!</definedName>
    <definedName name="bs_ca_netrec_adj" localSheetId="21">#REF!</definedName>
    <definedName name="bs_ca_netrec_adj">#REF!</definedName>
    <definedName name="bs_ca_npl" localSheetId="21">#REF!</definedName>
    <definedName name="bs_ca_npl">#REF!</definedName>
    <definedName name="bs_ca_oth_ar" localSheetId="21">#REF!</definedName>
    <definedName name="bs_ca_oth_ar">#REF!</definedName>
    <definedName name="bs_ca_oth_ar_adj" localSheetId="21">#REF!</definedName>
    <definedName name="bs_ca_oth_ar_adj">#REF!</definedName>
    <definedName name="bs_ca_other" localSheetId="21">#REF!</definedName>
    <definedName name="bs_ca_other">#REF!</definedName>
    <definedName name="bs_ca_other_adj" localSheetId="21">#REF!</definedName>
    <definedName name="bs_ca_other_adj">#REF!</definedName>
    <definedName name="bs_ca_tempinv" localSheetId="21">#REF!</definedName>
    <definedName name="bs_ca_tempinv">#REF!</definedName>
    <definedName name="bs_ca_tempinv_adj" localSheetId="21">#REF!</definedName>
    <definedName name="bs_ca_tempinv_adj">#REF!</definedName>
    <definedName name="bs_ca_unbrv" localSheetId="21">#REF!</definedName>
    <definedName name="bs_ca_unbrv">#REF!</definedName>
    <definedName name="bs_ca_unbrv_adj" localSheetId="21">#REF!</definedName>
    <definedName name="bs_ca_unbrv_adj">#REF!</definedName>
    <definedName name="bs_ce_avg" localSheetId="21">#REF!</definedName>
    <definedName name="bs_ce_avg">#REF!</definedName>
    <definedName name="bs_cl_ap" localSheetId="21">#REF!</definedName>
    <definedName name="bs_cl_ap">#REF!</definedName>
    <definedName name="bs_cl_ap_adj" localSheetId="21">#REF!</definedName>
    <definedName name="bs_cl_ap_adj">#REF!</definedName>
    <definedName name="bs_cl_deriv_adj" localSheetId="21">#REF!</definedName>
    <definedName name="bs_cl_deriv_adj">#REF!</definedName>
    <definedName name="bs_cl_diva" localSheetId="21">#REF!</definedName>
    <definedName name="bs_cl_diva">#REF!</definedName>
    <definedName name="bs_cl_diva_adj" localSheetId="21">#REF!</definedName>
    <definedName name="bs_cl_diva_adj">#REF!</definedName>
    <definedName name="bs_cl_gentax" localSheetId="21">#REF!</definedName>
    <definedName name="bs_cl_gentax">#REF!</definedName>
    <definedName name="bs_cl_gentax_adj" localSheetId="21">#REF!</definedName>
    <definedName name="bs_cl_gentax_adj">#REF!</definedName>
    <definedName name="bs_cl_inctax" localSheetId="21">#REF!</definedName>
    <definedName name="bs_cl_inctax">#REF!</definedName>
    <definedName name="bs_cl_inctax_adj" localSheetId="21">#REF!</definedName>
    <definedName name="bs_cl_inctax_adj">#REF!</definedName>
    <definedName name="bs_cl_inta" localSheetId="21">#REF!</definedName>
    <definedName name="bs_cl_inta">#REF!</definedName>
    <definedName name="bs_cl_inta_adj" localSheetId="21">#REF!</definedName>
    <definedName name="bs_cl_inta_adj">#REF!</definedName>
    <definedName name="bs_cl_misc" localSheetId="21">#REF!</definedName>
    <definedName name="bs_cl_misc">#REF!</definedName>
    <definedName name="bs_cl_misc_adj" localSheetId="21">#REF!</definedName>
    <definedName name="bs_cl_misc_adj">#REF!</definedName>
    <definedName name="bs_cl_np_adj" localSheetId="21">#REF!</definedName>
    <definedName name="bs_cl_np_adj">#REF!</definedName>
    <definedName name="bs_cl_other_adj" localSheetId="21">#REF!</definedName>
    <definedName name="bs_cl_other_adj">#REF!</definedName>
    <definedName name="bs_cl_othtax" localSheetId="21">#REF!</definedName>
    <definedName name="bs_cl_othtax">#REF!</definedName>
    <definedName name="bs_cl_othtax_adj" localSheetId="21">#REF!</definedName>
    <definedName name="bs_cl_othtax_adj">#REF!</definedName>
    <definedName name="bs_cl_paytax" localSheetId="21">#REF!</definedName>
    <definedName name="bs_cl_paytax">#REF!</definedName>
    <definedName name="bs_cl_paytax_adj" localSheetId="21">#REF!</definedName>
    <definedName name="bs_cl_paytax_adj">#REF!</definedName>
    <definedName name="bs_cl_proptax" localSheetId="21">#REF!</definedName>
    <definedName name="bs_cl_proptax">#REF!</definedName>
    <definedName name="bs_cl_proptax_adj" localSheetId="21">#REF!</definedName>
    <definedName name="bs_cl_proptax_adj">#REF!</definedName>
    <definedName name="bs_cl_revtax" localSheetId="21">#REF!</definedName>
    <definedName name="bs_cl_revtax">#REF!</definedName>
    <definedName name="bs_cl_revtax_adj" localSheetId="21">#REF!</definedName>
    <definedName name="bs_cl_revtax_adj">#REF!</definedName>
    <definedName name="bs_cl_std" localSheetId="21">#REF!</definedName>
    <definedName name="bs_cl_std">#REF!</definedName>
    <definedName name="bs_cl_std_adj" localSheetId="21">#REF!</definedName>
    <definedName name="bs_cl_std_adj">#REF!</definedName>
    <definedName name="bs_cl_tax" localSheetId="21">#REF!</definedName>
    <definedName name="bs_cl_tax">#REF!</definedName>
    <definedName name="bs_cl_unb_fuel" localSheetId="21">#REF!</definedName>
    <definedName name="bs_cl_unb_fuel">#REF!</definedName>
    <definedName name="bs_cl_unb_fuel_adj" localSheetId="21">#REF!</definedName>
    <definedName name="bs_cl_unb_fuel_adj">#REF!</definedName>
    <definedName name="bs_cms_aoci" localSheetId="21">#REF!</definedName>
    <definedName name="bs_cms_aoci">#REF!</definedName>
    <definedName name="bs_cms_pi" localSheetId="21">#REF!</definedName>
    <definedName name="bs_cms_pi">#REF!</definedName>
    <definedName name="bs_cms_pi_adj" localSheetId="21">#REF!</definedName>
    <definedName name="bs_cms_pi_adj">#REF!</definedName>
    <definedName name="bs_cms_re" localSheetId="21">#REF!</definedName>
    <definedName name="bs_cms_re">#REF!</definedName>
    <definedName name="bs_cms_re_adj" localSheetId="21">#REF!</definedName>
    <definedName name="bs_cms_re_adj">#REF!</definedName>
    <definedName name="bs_cp_cms" localSheetId="21">#REF!</definedName>
    <definedName name="bs_cp_cms">#REF!</definedName>
    <definedName name="bs_cp_ltd" localSheetId="21">#REF!</definedName>
    <definedName name="bs_cp_ltd">#REF!</definedName>
    <definedName name="bs_cp_pfs" localSheetId="21">#REF!</definedName>
    <definedName name="bs_cp_pfs">#REF!</definedName>
    <definedName name="bs_cp_pfs_gross" localSheetId="21">#REF!</definedName>
    <definedName name="bs_cp_pfs_gross">#REF!</definedName>
    <definedName name="bs_cp_pfs_gross_adj" localSheetId="21">#REF!</definedName>
    <definedName name="bs_cp_pfs_gross_adj">#REF!</definedName>
    <definedName name="bs_curr_mat" localSheetId="21">#REF!</definedName>
    <definedName name="bs_curr_mat">#REF!</definedName>
    <definedName name="bs_cwip" localSheetId="21">#REF!</definedName>
    <definedName name="bs_cwip">#REF!</definedName>
    <definedName name="bs_cwip_adj" localSheetId="21">#REF!</definedName>
    <definedName name="bs_cwip_adj">#REF!</definedName>
    <definedName name="bs_cwip_nucfuel" localSheetId="21">#REF!</definedName>
    <definedName name="bs_cwip_nucfuel">#REF!</definedName>
    <definedName name="bs_cwip_nucfuel_adj" localSheetId="21">#REF!</definedName>
    <definedName name="bs_cwip_nucfuel_adj">#REF!</definedName>
    <definedName name="bs_dc_aro_adj" localSheetId="21">#REF!</definedName>
    <definedName name="bs_dc_aro_adj">#REF!</definedName>
    <definedName name="bs_dc_decom" localSheetId="21">#REF!</definedName>
    <definedName name="bs_dc_decom">#REF!</definedName>
    <definedName name="bs_dc_decom_adj" localSheetId="21">#REF!</definedName>
    <definedName name="bs_dc_decom_adj">#REF!</definedName>
    <definedName name="bs_dc_dftx" localSheetId="21">#REF!</definedName>
    <definedName name="bs_dc_dftx">#REF!</definedName>
    <definedName name="bs_dc_doe" localSheetId="21">#REF!</definedName>
    <definedName name="bs_dc_doe">#REF!</definedName>
    <definedName name="bs_dc_doe_adj" localSheetId="21">#REF!</definedName>
    <definedName name="bs_dc_doe_adj">#REF!</definedName>
    <definedName name="bs_dc_doe_inp" localSheetId="21">#REF!</definedName>
    <definedName name="bs_dc_doe_inp">#REF!</definedName>
    <definedName name="bs_dc_itc" localSheetId="21">#REF!</definedName>
    <definedName name="bs_dc_itc">#REF!</definedName>
    <definedName name="bs_dc_itc_adj" localSheetId="21">#REF!</definedName>
    <definedName name="bs_dc_itc_adj">#REF!</definedName>
    <definedName name="bs_dc_nccap" localSheetId="21">#REF!</definedName>
    <definedName name="bs_dc_nccap">#REF!</definedName>
    <definedName name="bs_dc_other" localSheetId="21">#REF!</definedName>
    <definedName name="bs_dc_other">#REF!</definedName>
    <definedName name="bs_dc_other_adj" localSheetId="21">#REF!</definedName>
    <definedName name="bs_dc_other_adj">#REF!</definedName>
    <definedName name="bs_dd_ctc" localSheetId="21">#REF!</definedName>
    <definedName name="bs_dd_ctc">#REF!</definedName>
    <definedName name="bs_dd_ctc_adj" localSheetId="21">#REF!</definedName>
    <definedName name="bs_dd_ctc_adj">#REF!</definedName>
    <definedName name="bs_dd_debtex" localSheetId="21">#REF!</definedName>
    <definedName name="bs_dd_debtex">#REF!</definedName>
    <definedName name="bs_dd_debtex_adj" localSheetId="21">#REF!</definedName>
    <definedName name="bs_dd_debtex_adj">#REF!</definedName>
    <definedName name="bs_dd_doe" localSheetId="21">#REF!</definedName>
    <definedName name="bs_dd_doe">#REF!</definedName>
    <definedName name="bs_dd_doe_adj" localSheetId="21">#REF!</definedName>
    <definedName name="bs_dd_doe_adj">#REF!</definedName>
    <definedName name="bs_dd_doe_inp" localSheetId="21">#REF!</definedName>
    <definedName name="bs_dd_doe_inp">#REF!</definedName>
    <definedName name="bs_dd_dsm" localSheetId="21">#REF!</definedName>
    <definedName name="bs_dd_dsm">#REF!</definedName>
    <definedName name="bs_dd_dsm_adj" localSheetId="21">#REF!</definedName>
    <definedName name="bs_dd_dsm_adj">#REF!</definedName>
    <definedName name="bs_dd_gaap" localSheetId="21">#REF!</definedName>
    <definedName name="bs_dd_gaap">#REF!</definedName>
    <definedName name="bs_dd_gaap_adj" localSheetId="21">#REF!</definedName>
    <definedName name="bs_dd_gaap_adj">#REF!</definedName>
    <definedName name="bs_dd_misc" localSheetId="21">#REF!</definedName>
    <definedName name="bs_dd_misc">#REF!</definedName>
    <definedName name="bs_dd_misc_adj" localSheetId="21">#REF!</definedName>
    <definedName name="bs_dd_misc_adj">#REF!</definedName>
    <definedName name="bs_dd_purcap" localSheetId="21">#REF!</definedName>
    <definedName name="bs_dd_purcap">#REF!</definedName>
    <definedName name="bs_dd_purcap_adj" localSheetId="21">#REF!</definedName>
    <definedName name="bs_dd_purcap_adj">#REF!</definedName>
    <definedName name="bs_dd_ra_it" localSheetId="21">#REF!</definedName>
    <definedName name="bs_dd_ra_it">#REF!</definedName>
    <definedName name="bs_dd_ra_it_adj" localSheetId="21">#REF!</definedName>
    <definedName name="bs_dd_ra_it_adj">#REF!</definedName>
    <definedName name="bs_dd_ra_oth" localSheetId="21">#REF!</definedName>
    <definedName name="bs_dd_ra_oth">#REF!</definedName>
    <definedName name="bs_dd_ra_oth_adj" localSheetId="21">#REF!</definedName>
    <definedName name="bs_dd_ra_oth_adj">#REF!</definedName>
    <definedName name="bs_dd_tot" localSheetId="21">#REF!</definedName>
    <definedName name="bs_dd_tot">#REF!</definedName>
    <definedName name="bs_def_credits" localSheetId="21">#REF!</definedName>
    <definedName name="bs_def_credits">#REF!</definedName>
    <definedName name="bs_inv_joint" localSheetId="21">#REF!</definedName>
    <definedName name="bs_inv_joint">#REF!</definedName>
    <definedName name="bs_inv_joint_adj" localSheetId="21">#REF!</definedName>
    <definedName name="bs_inv_joint_adj">#REF!</definedName>
    <definedName name="bs_inv_oth" localSheetId="21">#REF!</definedName>
    <definedName name="bs_inv_oth">#REF!</definedName>
    <definedName name="bs_inv_oth_adj" localSheetId="21">#REF!</definedName>
    <definedName name="bs_inv_oth_adj">#REF!</definedName>
    <definedName name="bs_lcp" localSheetId="21">#REF!</definedName>
    <definedName name="bs_lcp">#REF!</definedName>
    <definedName name="bs_lcp_adj" localSheetId="21">#REF!</definedName>
    <definedName name="bs_lcp_adj">#REF!</definedName>
    <definedName name="bs_ltd" localSheetId="21">#REF!</definedName>
    <definedName name="bs_ltd">#REF!</definedName>
    <definedName name="bs_ltd_adj" localSheetId="21">#REF!</definedName>
    <definedName name="bs_ltd_adj">#REF!</definedName>
    <definedName name="bs_ltd_caplease" localSheetId="21">#REF!</definedName>
    <definedName name="bs_ltd_caplease">#REF!</definedName>
    <definedName name="bs_ltd_caplease_adj" localSheetId="21">#REF!</definedName>
    <definedName name="bs_ltd_caplease_adj">#REF!</definedName>
    <definedName name="bs_ltd_curnew" localSheetId="21">#REF!</definedName>
    <definedName name="bs_ltd_curnew">#REF!</definedName>
    <definedName name="bs_ltd_current" localSheetId="21">#REF!</definedName>
    <definedName name="bs_ltd_current">#REF!</definedName>
    <definedName name="bs_ltd_current_adj" localSheetId="21">#REF!</definedName>
    <definedName name="bs_ltd_current_adj">#REF!</definedName>
    <definedName name="bs_ltd_discount" localSheetId="21">#REF!</definedName>
    <definedName name="bs_ltd_discount">#REF!</definedName>
    <definedName name="bs_ltd_discount_adj" localSheetId="21">#REF!</definedName>
    <definedName name="bs_ltd_discount_adj">#REF!</definedName>
    <definedName name="bs_n_deftax" localSheetId="21">#REF!</definedName>
    <definedName name="bs_n_deftax">#REF!</definedName>
    <definedName name="bs_n_deftax_adj" localSheetId="21">#REF!</definedName>
    <definedName name="bs_n_deftax_adj">#REF!</definedName>
    <definedName name="bs_netplant" localSheetId="21">#REF!</definedName>
    <definedName name="bs_netplant">#REF!</definedName>
    <definedName name="bs_non_utl_prop" localSheetId="21">#REF!</definedName>
    <definedName name="bs_non_utl_prop">#REF!</definedName>
    <definedName name="bs_npl_invest" localSheetId="21">#REF!</definedName>
    <definedName name="bs_npl_invest">#REF!</definedName>
    <definedName name="bs_npl_invest_adj" localSheetId="21">#REF!</definedName>
    <definedName name="bs_npl_invest_adj">#REF!</definedName>
    <definedName name="bs_nuc_decom" localSheetId="21">#REF!</definedName>
    <definedName name="bs_nuc_decom">#REF!</definedName>
    <definedName name="bs_nuc_decom_adj" localSheetId="21">#REF!</definedName>
    <definedName name="bs_nuc_decom_adj">#REF!</definedName>
    <definedName name="bs_nucdep" localSheetId="21">#REF!</definedName>
    <definedName name="bs_nucdep">#REF!</definedName>
    <definedName name="bs_nucdep_adj" localSheetId="21">#REF!</definedName>
    <definedName name="bs_nucdep_adj">#REF!</definedName>
    <definedName name="bs_nucfuel" localSheetId="21">#REF!</definedName>
    <definedName name="bs_nucfuel">#REF!</definedName>
    <definedName name="bs_nucfuel_adj" localSheetId="21">#REF!</definedName>
    <definedName name="bs_nucfuel_adj">#REF!</definedName>
    <definedName name="bs_nucfuel_cls" localSheetId="21">#REF!</definedName>
    <definedName name="bs_nucfuel_cls">#REF!</definedName>
    <definedName name="bs_nucfuel_net" localSheetId="21">#REF!</definedName>
    <definedName name="bs_nucfuel_net">#REF!</definedName>
    <definedName name="bs_nucfuel_ret" localSheetId="21">#REF!</definedName>
    <definedName name="bs_nucfuel_ret">#REF!</definedName>
    <definedName name="bs_o_deftax" localSheetId="21">#REF!</definedName>
    <definedName name="bs_o_deftax">#REF!</definedName>
    <definedName name="bs_o_deftax_adj" localSheetId="21">#REF!</definedName>
    <definedName name="bs_o_deftax_adj">#REF!</definedName>
    <definedName name="bs_o_deftax_ra" localSheetId="21">#REF!</definedName>
    <definedName name="bs_o_deftax_ra">#REF!</definedName>
    <definedName name="bs_o_deftax_ra_adj" localSheetId="21">#REF!</definedName>
    <definedName name="bs_o_deftax_ra_adj">#REF!</definedName>
    <definedName name="bs_o_deftax_ra_liab_adj" localSheetId="21">#REF!</definedName>
    <definedName name="bs_o_deftax_ra_liab_adj">#REF!</definedName>
    <definedName name="bs_other_prop" localSheetId="21">#REF!</definedName>
    <definedName name="bs_other_prop">#REF!</definedName>
    <definedName name="bs_other_prop_adj" localSheetId="21">#REF!</definedName>
    <definedName name="bs_other_prop_adj">#REF!</definedName>
    <definedName name="bs_pfs_curnew" localSheetId="21">#REF!</definedName>
    <definedName name="bs_pfs_curnew">#REF!</definedName>
    <definedName name="bs_pfs_current" localSheetId="21">#REF!</definedName>
    <definedName name="bs_pfs_current">#REF!</definedName>
    <definedName name="bs_pfs_current_adj" localSheetId="21">#REF!</definedName>
    <definedName name="bs_pfs_current_adj">#REF!</definedName>
    <definedName name="bs_plant" localSheetId="21">#REF!</definedName>
    <definedName name="bs_plant">#REF!</definedName>
    <definedName name="bs_plant_adj" localSheetId="21">#REF!</definedName>
    <definedName name="bs_plant_adj">#REF!</definedName>
    <definedName name="bs_plant_cls" localSheetId="21">#REF!</definedName>
    <definedName name="bs_plant_cls">#REF!</definedName>
    <definedName name="bs_plant_decom" localSheetId="21">#REF!</definedName>
    <definedName name="bs_plant_decom">#REF!</definedName>
    <definedName name="bs_plant_decom_adj" localSheetId="21">#REF!</definedName>
    <definedName name="bs_plant_decom_adj">#REF!</definedName>
    <definedName name="bs_plant_dep" localSheetId="21">#REF!</definedName>
    <definedName name="bs_plant_dep">#REF!</definedName>
    <definedName name="bs_plant_dep_adj" localSheetId="21">#REF!</definedName>
    <definedName name="bs_plant_dep_adj">#REF!</definedName>
    <definedName name="bs_plant_manual_add" localSheetId="21">#REF!</definedName>
    <definedName name="bs_plant_manual_add">#REF!</definedName>
    <definedName name="bs_plant_manual_dep" localSheetId="21">#REF!</definedName>
    <definedName name="bs_plant_manual_dep">#REF!</definedName>
    <definedName name="bs_plant_net" localSheetId="21">#REF!</definedName>
    <definedName name="bs_plant_net">#REF!</definedName>
    <definedName name="bs_plant_ret" localSheetId="21">#REF!</definedName>
    <definedName name="bs_plant_ret">#REF!</definedName>
    <definedName name="bs_plantdep" localSheetId="21">#REF!</definedName>
    <definedName name="bs_plantdep">#REF!</definedName>
    <definedName name="bs_plantdep_adj" localSheetId="21">#REF!</definedName>
    <definedName name="bs_plantdep_adj">#REF!</definedName>
    <definedName name="bs_pref_pension" localSheetId="21">#REF!</definedName>
    <definedName name="bs_pref_pension">#REF!</definedName>
    <definedName name="bs_pref_pension_adj" localSheetId="21">#REF!</definedName>
    <definedName name="bs_pref_pension_adj">#REF!</definedName>
    <definedName name="bs_subs_inv" localSheetId="21">#REF!</definedName>
    <definedName name="bs_subs_inv">#REF!</definedName>
    <definedName name="bs_subs_inv_adj" localSheetId="21">#REF!</definedName>
    <definedName name="bs_subs_inv_adj">#REF!</definedName>
    <definedName name="bs_subs_invest" localSheetId="21">#REF!</definedName>
    <definedName name="bs_subs_invest">#REF!</definedName>
    <definedName name="bs_subs_total" localSheetId="21">#REF!</definedName>
    <definedName name="bs_subs_total">#REF!</definedName>
    <definedName name="bs_tot_assets" localSheetId="21">#REF!</definedName>
    <definedName name="bs_tot_assets">#REF!</definedName>
    <definedName name="bs_tot_ca" localSheetId="21">#REF!</definedName>
    <definedName name="bs_tot_ca">#REF!</definedName>
    <definedName name="bs_tot_ca_adj" localSheetId="21">#REF!</definedName>
    <definedName name="bs_tot_ca_adj">#REF!</definedName>
    <definedName name="bs_tot_cap" localSheetId="21">#REF!</definedName>
    <definedName name="bs_tot_cap">#REF!</definedName>
    <definedName name="bs_tot_inv" localSheetId="21">#REF!</definedName>
    <definedName name="bs_tot_inv">#REF!</definedName>
    <definedName name="bs_tot_liab" localSheetId="21">#REF!</definedName>
    <definedName name="bs_tot_liab">#REF!</definedName>
    <definedName name="bs_tot_liab_adj" localSheetId="21">#REF!</definedName>
    <definedName name="bs_tot_liab_adj">#REF!</definedName>
    <definedName name="bs_tot_liab_eq" localSheetId="21">#REF!</definedName>
    <definedName name="bs_tot_liab_eq">#REF!</definedName>
    <definedName name="bs_tot_prop_net" localSheetId="21">#REF!</definedName>
    <definedName name="bs_tot_prop_net">#REF!</definedName>
    <definedName name="bs_update" localSheetId="21">#REF!</definedName>
    <definedName name="bs_update">#REF!</definedName>
    <definedName name="bs_water_plant" localSheetId="21">#REF!</definedName>
    <definedName name="bs_water_plant">#REF!</definedName>
    <definedName name="bs_water_plant_adj" localSheetId="21">#REF!</definedName>
    <definedName name="bs_water_plant_adj">#REF!</definedName>
    <definedName name="BSAcct">#REF!</definedName>
    <definedName name="BSBal">#REF!</definedName>
    <definedName name="BSDesc">#REF!</definedName>
    <definedName name="bsentity">#REF!</definedName>
    <definedName name="BSFPC" localSheetId="21">#REF!</definedName>
    <definedName name="BSFPC">#REF!</definedName>
    <definedName name="Bsheet">#REF!</definedName>
    <definedName name="BSPCH" localSheetId="21">#REF!</definedName>
    <definedName name="BSPCH">#REF!</definedName>
    <definedName name="BSyear1" localSheetId="21">#REF!</definedName>
    <definedName name="BSyear1">#REF!</definedName>
    <definedName name="BU" localSheetId="21">#REF!</definedName>
    <definedName name="BU">#REF!</definedName>
    <definedName name="bu_home" localSheetId="21">#REF!</definedName>
    <definedName name="bu_home">#REF!</definedName>
    <definedName name="BU_mapping_October">#REF!</definedName>
    <definedName name="BU_MSA_CO" localSheetId="21">#REF!</definedName>
    <definedName name="BU_MSA_CO">#REF!</definedName>
    <definedName name="BU_names">#REF!</definedName>
    <definedName name="BU_Translation" localSheetId="21">#REF!</definedName>
    <definedName name="BU_Translation">#REF!</definedName>
    <definedName name="BUD_CUR">#REF!</definedName>
    <definedName name="BUD_YTD">#REF!</definedName>
    <definedName name="BUDGET" localSheetId="21">#REF!</definedName>
    <definedName name="BUDGET">#REF!</definedName>
    <definedName name="BUDGET_AFDC_SPLIT" localSheetId="21">#REF!</definedName>
    <definedName name="BUDGET_AFDC_SPLIT">#REF!</definedName>
    <definedName name="Budget_Category">#REF!</definedName>
    <definedName name="BUDGET_CUST">#REF!</definedName>
    <definedName name="Budget_Customers">#REF!</definedName>
    <definedName name="BUDGET_MO_FORECAST">#REF!</definedName>
    <definedName name="Budget_Mths">#REF!</definedName>
    <definedName name="budget_mwh">#REF!</definedName>
    <definedName name="Budget_Outlook_Analysis">#REF!</definedName>
    <definedName name="budget_revenue">#REF!</definedName>
    <definedName name="BUDGET_YR_BILLDAY_ADJ">#REF!</definedName>
    <definedName name="BUDGET_YR_TEMP_ADJ">#REF!</definedName>
    <definedName name="BUDGET_YTD_DSM">#REF!</definedName>
    <definedName name="BUDGET_YTD_FORECAST">#REF!</definedName>
    <definedName name="BUDGETS" localSheetId="21">#REF!</definedName>
    <definedName name="BUDGETS">#REF!</definedName>
    <definedName name="bumba" hidden="1">{"mgmt forecast",#N/A,FALSE,"Mgmt Forecast";"dcf table",#N/A,FALSE,"Mgmt Forecast";"sensitivity",#N/A,FALSE,"Mgmt Forecast";"table inputs",#N/A,FALSE,"Mgmt Forecast";"calculations",#N/A,FALSE,"Mgmt Forecast"}</definedName>
    <definedName name="BUN" localSheetId="21">#REF!</definedName>
    <definedName name="BUN">#REF!</definedName>
    <definedName name="BURCTO_mapping_October">#REF!</definedName>
    <definedName name="burn1_nuc" localSheetId="21">#REF!</definedName>
    <definedName name="burn1_nuc">#REF!</definedName>
    <definedName name="BURNINST">#REF!</definedName>
    <definedName name="BURNTOT">#REF!</definedName>
    <definedName name="burtonrecon" localSheetId="21">#REF!</definedName>
    <definedName name="burtonrecon">#REF!</definedName>
    <definedName name="bus_expan_detail" localSheetId="21">#REF!</definedName>
    <definedName name="bus_expan_detail">#REF!</definedName>
    <definedName name="Bus_Unit" localSheetId="21">#REF!</definedName>
    <definedName name="Bus_Unit">#REF!</definedName>
    <definedName name="BusA2010">#REF!</definedName>
    <definedName name="BusA2011">#REF!</definedName>
    <definedName name="BusA2012">#REF!</definedName>
    <definedName name="BusA2013">#REF!</definedName>
    <definedName name="BusA2014">#REF!</definedName>
    <definedName name="BusACap2010">#REF!</definedName>
    <definedName name="BusACap2011">#REF!</definedName>
    <definedName name="BusACap2012">#REF!</definedName>
    <definedName name="BusACap2013">#REF!</definedName>
    <definedName name="BusACap2014">#REF!</definedName>
    <definedName name="Business_Unit" localSheetId="21">#REF!</definedName>
    <definedName name="Business_Unit">#REF!</definedName>
    <definedName name="BUSTAT" localSheetId="21">#REF!</definedName>
    <definedName name="BUSTAT">#REF!</definedName>
    <definedName name="BusUnit" localSheetId="21">#REF!</definedName>
    <definedName name="BusUnit">#REF!</definedName>
    <definedName name="BUV" localSheetId="21">#REF!</definedName>
    <definedName name="BUV">#REF!</definedName>
    <definedName name="buy" localSheetId="21">#REF!</definedName>
    <definedName name="buy">#REF!</definedName>
    <definedName name="buy_sell_id">#REF!</definedName>
    <definedName name="BUYER.CMP" localSheetId="21">#REF!</definedName>
    <definedName name="BUYER.CMP">#REF!</definedName>
    <definedName name="BUYER.LBL" localSheetId="21">#REF!</definedName>
    <definedName name="BUYER.LBL">#REF!</definedName>
    <definedName name="bv" localSheetId="21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bxc" hidden="1">{"orixcsc",#N/A,FALSE,"ORIX CSC";"orixcsc2",#N/A,FALSE,"ORIX CSC"}</definedName>
    <definedName name="BY_MONTH_REPORT">#REF!</definedName>
    <definedName name="bye">#REF!</definedName>
    <definedName name="C_">#REF!</definedName>
    <definedName name="C_1" localSheetId="21">#REF!</definedName>
    <definedName name="C_1">#REF!</definedName>
    <definedName name="C_1_PROEXP">#REF!</definedName>
    <definedName name="C_2" localSheetId="21">#REF!</definedName>
    <definedName name="C_2">#REF!</definedName>
    <definedName name="C_3" localSheetId="21">#REF!</definedName>
    <definedName name="C_3">#REF!</definedName>
    <definedName name="C_7b9cContributions">#REF!</definedName>
    <definedName name="C_7B9CEndAccCost">#REF!</definedName>
    <definedName name="C_7bakContributions">#REF!</definedName>
    <definedName name="C_7bbcContributions">#REF!</definedName>
    <definedName name="C_7BBCEndAccCost">#REF!</definedName>
    <definedName name="C_7bbkContributions">#REF!</definedName>
    <definedName name="C_7BBKEndAccCost">#REF!</definedName>
    <definedName name="C_7bbkPriorRec">#REF!</definedName>
    <definedName name="C_7bw1Contributions">#REF!</definedName>
    <definedName name="C_7BW1EndAccCost">#REF!</definedName>
    <definedName name="C_7bw7Contributions">#REF!</definedName>
    <definedName name="C_7BW7EndAccCost">#REF!</definedName>
    <definedName name="C_7bw8Contributions">#REF!</definedName>
    <definedName name="C_7BW8EndAccCost">#REF!</definedName>
    <definedName name="C_7bw9Contributions">#REF!</definedName>
    <definedName name="C_7BW9EndAccCost">#REF!</definedName>
    <definedName name="C_F_1">#REF!</definedName>
    <definedName name="C_F_2">#REF!</definedName>
    <definedName name="C_F_3">#REF!</definedName>
    <definedName name="C_F_4">#REF!</definedName>
    <definedName name="C_F_4A">#REF!</definedName>
    <definedName name="C_F_4B">#REF!</definedName>
    <definedName name="C_F_5">#REF!</definedName>
    <definedName name="C_F_5A">#REF!</definedName>
    <definedName name="C_F_5B">#REF!</definedName>
    <definedName name="C_F_6">#REF!</definedName>
    <definedName name="C_F_7">#REF!</definedName>
    <definedName name="C_FRANFORMPG1">#REF!</definedName>
    <definedName name="C_FRANFORMPG2">#REF!</definedName>
    <definedName name="C_MonthEndPeriod">#REF!</definedName>
    <definedName name="C_RECON1">#REF!</definedName>
    <definedName name="C_RECON2">#REF!</definedName>
    <definedName name="C_S_1">#REF!</definedName>
    <definedName name="C_S_2">#REF!</definedName>
    <definedName name="C_S_3">#REF!</definedName>
    <definedName name="C_S_4">#REF!</definedName>
    <definedName name="C_S_5">#REF!</definedName>
    <definedName name="C_SALES">#REF!</definedName>
    <definedName name="C_SecondContrDay">#REF!</definedName>
    <definedName name="cadusd">#REF!</definedName>
    <definedName name="Caja">#REF!</definedName>
    <definedName name="CALCMACRO">#REF!</definedName>
    <definedName name="CalculatedCost">#REF!</definedName>
    <definedName name="Calculation_of_rates" localSheetId="21">#REF!</definedName>
    <definedName name="Calculation_of_rates">#REF!</definedName>
    <definedName name="CALIFORNIA" hidden="1">"AS2DocumentBrowse"</definedName>
    <definedName name="CAM_Chart">#REF!</definedName>
    <definedName name="CAN_BOND">#REF!</definedName>
    <definedName name="CANADA">#REF!</definedName>
    <definedName name="CanalCost">#REF!</definedName>
    <definedName name="CAP" localSheetId="21">#REF!</definedName>
    <definedName name="CAP">#REF!</definedName>
    <definedName name="Cap_ex_data">#REF!</definedName>
    <definedName name="CAP_EXP_GRAPH">#REF!</definedName>
    <definedName name="cap_page">#REF!</definedName>
    <definedName name="CAP_V1">#REF!</definedName>
    <definedName name="CAPACITY">#REF!</definedName>
    <definedName name="capacity_factor">#REF!</definedName>
    <definedName name="capacity_price">#REF!</definedName>
    <definedName name="Capcost">#REF!</definedName>
    <definedName name="CapexData">#REF!</definedName>
    <definedName name="capexentity">#REF!</definedName>
    <definedName name="capital">#REF!</definedName>
    <definedName name="CapitalEmployed_table">#REF!</definedName>
    <definedName name="CAPRAT">#REF!</definedName>
    <definedName name="CAPTCMView" hidden="1">#REF!</definedName>
    <definedName name="CAPTIVE_INS" localSheetId="21">#REF!</definedName>
    <definedName name="CAPTIVE_INS">#REF!</definedName>
    <definedName name="cardinal">#REF!</definedName>
    <definedName name="casdfasf" hidden="1">{"DCF1",#N/A,TRUE,"CC";"DCF2",#N/A,TRUE,"CC";"DCF3",#N/A,TRUE,"CC";#N/A,#N/A,TRUE,"LBO Analysis";"CC_overview",#N/A,TRUE,"CC";"RR_summary",#N/A,TRUE,"RR";"Contribution",#N/A,TRUE,"Contribution CC-RR";"CPE_merger_plan",#N/A,TRUE,"CC Merger Plan (CP&amp;E)";#N/A,#N/A,TRUE,"Break-Up";#N/A,#N/A,TRUE,"CC Merger Plan"}</definedName>
    <definedName name="CASE" localSheetId="21">#REF!</definedName>
    <definedName name="CASE">#REF!</definedName>
    <definedName name="CASE_1_2_LNP_Emission_Data_DataTable">#REF!</definedName>
    <definedName name="CASE_1_2_LNP_New_Units_DataTable">#REF!</definedName>
    <definedName name="CASE_1_2_LNP_Project_RR_Data_DataTable">#REF!</definedName>
    <definedName name="CASE_1_2_LNP_System_Data_DataTable">#REF!</definedName>
    <definedName name="CASE_1_2_LNP_Unit_Data_DataTable">#REF!</definedName>
    <definedName name="CASE_1_ALL_GAS_Emission_Data_DataTable">#REF!</definedName>
    <definedName name="CASE_1_ALL_GAS_New_Units_DataTable">#REF!</definedName>
    <definedName name="CASE_1_ALL_GAS_Project_RR_Data_DataTable">#REF!</definedName>
    <definedName name="CASE_1_ALL_GAS_System_Data_DataTable">#REF!</definedName>
    <definedName name="CASE_1_ALL_GAS_Unit_Data_DataTable">#REF!</definedName>
    <definedName name="CASE_2_2_LNP_Emission_Data_DataTable">#REF!</definedName>
    <definedName name="CASE_2_2_LNP_New_Units_DataTable">#REF!</definedName>
    <definedName name="CASE_2_2_LNP_Project_RR_Data_DataTable">#REF!</definedName>
    <definedName name="CASE_2_2_LNP_System_Data_DataTable">#REF!</definedName>
    <definedName name="CASE_2_2_LNP_Unit_Data_DataTable">#REF!</definedName>
    <definedName name="CASE_2_ALL_GAS_Emission_Data_DataTable">#REF!</definedName>
    <definedName name="CASE_2_ALL_GAS_New_Units_DataTable">#REF!</definedName>
    <definedName name="CASE_2_ALL_GAS_Project_RR_Data_DataTable">#REF!</definedName>
    <definedName name="CASE_2_ALL_GAS_System_Data_DataTable">#REF!</definedName>
    <definedName name="CASE_2_ALL_GAS_Unit_Data_DataTable">#REF!</definedName>
    <definedName name="CASE_3_2_LNP_Emission_Data_DataTable">#REF!</definedName>
    <definedName name="CASE_3_2_LNP_New_Units_DataTable">#REF!</definedName>
    <definedName name="CASE_3_2_LNP_Project_RR_Data_DataTable">#REF!</definedName>
    <definedName name="CASE_3_2_LNP_System_Data_DataTable">#REF!</definedName>
    <definedName name="CASE_3_2_LNP_Unit_Data_DataTable">#REF!</definedName>
    <definedName name="CASE_3_ALL_GAS_Emission_Data_DataTable">#REF!</definedName>
    <definedName name="CASE_3_ALL_GAS_New_Units_DataTable">#REF!</definedName>
    <definedName name="CASE_3_ALL_GAS_Project_RR_Data_DataTable">#REF!</definedName>
    <definedName name="CASE_3_ALL_GAS_System_Data_DataTable">#REF!</definedName>
    <definedName name="CASE_3_ALL_GAS_Unit_Data_DataTable">#REF!</definedName>
    <definedName name="CASE_5_2_LNP_Emission_Data_DataTable">#REF!</definedName>
    <definedName name="CASE_5_2_LNP_New_Units_DataTable">#REF!</definedName>
    <definedName name="CASE_5_2_LNP_Project_RR_Data_DataTable">#REF!</definedName>
    <definedName name="CASE_5_2_LNP_System_Data_DataTable">#REF!</definedName>
    <definedName name="CASE_5_2_LNP_Unit_Data_DataTable">#REF!</definedName>
    <definedName name="CASE_5_ALL_GAS_Emission_Data_DataTable">#REF!</definedName>
    <definedName name="CASE_5_ALL_GAS_New_Units_DataTable">#REF!</definedName>
    <definedName name="CASE_5_ALL_GAS_Project_RR_Data_DataTable">#REF!</definedName>
    <definedName name="CASE_5_ALL_GAS_System_Data_DataTable">#REF!</definedName>
    <definedName name="CASE_5_ALL_GAS_Unit_Data_DataTable">#REF!</definedName>
    <definedName name="casetrigger">#REF!</definedName>
    <definedName name="cash">#REF!</definedName>
    <definedName name="Cash_Flow_10_years">#REF!</definedName>
    <definedName name="Cash_Flow_2001">#REF!</definedName>
    <definedName name="Cash_Flow_2001_2006">#REF!</definedName>
    <definedName name="Cash_Flow_5year">#REF!</definedName>
    <definedName name="Cash_Flow_Analysis">#REF!</definedName>
    <definedName name="Cash_Flow_Budget">#REF!</definedName>
    <definedName name="CASH_FLOW_EVEN_">#REF!</definedName>
    <definedName name="Cash_Flow_Monthly">#REF!</definedName>
    <definedName name="CASH_FLOW_ODD_M">#REF!</definedName>
    <definedName name="Cash_Flow_Outlook">#REF!</definedName>
    <definedName name="CASH_FLOW_PROFILE">#REF!</definedName>
    <definedName name="Cash_Flow_Statement">#REF!</definedName>
    <definedName name="CASH_FLOW_WORKP">#REF!</definedName>
    <definedName name="Cash2">#REF!</definedName>
    <definedName name="cashflow" localSheetId="21">#REF!</definedName>
    <definedName name="cashflow">#REF!</definedName>
    <definedName name="cashflowYear1" localSheetId="21">#REF!</definedName>
    <definedName name="cashflowYear1">#REF!</definedName>
    <definedName name="casualty">#REF!</definedName>
    <definedName name="cat" hidden="1">{#N/A,#N/A,FALSE,"Taxblinc";#N/A,#N/A,FALSE,"Rsvsacls"}</definedName>
    <definedName name="CAT.CRIT" localSheetId="21">#REF!</definedName>
    <definedName name="CAT.CRIT">#REF!</definedName>
    <definedName name="category">#REF!</definedName>
    <definedName name="Category08Tot">#REF!</definedName>
    <definedName name="CategoryYTD">#REF!</definedName>
    <definedName name="catey" hidden="1">{#N/A,#N/A,FALSE,"F96AOP3";#N/A,#N/A,FALSE,"summary"}</definedName>
    <definedName name="CayugaAcct" localSheetId="21">#REF!</definedName>
    <definedName name="CayugaAcct">#REF!</definedName>
    <definedName name="CayugaACCTTABLE" localSheetId="21">#REF!</definedName>
    <definedName name="CayugaACCTTABLE">#REF!</definedName>
    <definedName name="CayugaAmt" localSheetId="21">#REF!</definedName>
    <definedName name="CayugaAmt">#REF!</definedName>
    <definedName name="CayugaFERC" localSheetId="21">#REF!</definedName>
    <definedName name="CayugaFERC">#REF!</definedName>
    <definedName name="CayugaP1" localSheetId="21">#REF!</definedName>
    <definedName name="CayugaP1">#REF!</definedName>
    <definedName name="cb_sChart12595BBC_opts" hidden="1">"1, 1, 1, False, 2, True, False, , 0, False, False, 2, 2"</definedName>
    <definedName name="cb_sChart12595E44_opts" hidden="1">"1, 3, 1, False, 2, True, False, , 0, True, False, 2, 2"</definedName>
    <definedName name="cb_sChart41E9A35_opts">"1, 9, 1, False, 2, False, False, , 0, False, True,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mLNGtoDt">#REF!</definedName>
    <definedName name="cboxdate">#REF!</definedName>
    <definedName name="cbr_ratios" localSheetId="21">#REF!</definedName>
    <definedName name="cbr_ratios">#REF!</definedName>
    <definedName name="CBWorkbookPriority">-21190210</definedName>
    <definedName name="CC">#REF!</definedName>
    <definedName name="CC_ATC">#REF!</definedName>
    <definedName name="CC_Duke">#REF!</definedName>
    <definedName name="CC_Util_AcumuladaReal2005">#REF!</definedName>
    <definedName name="CC_Util_PptoAnual2005">#REF!</definedName>
    <definedName name="CC_Util_PptoAnual2005Avance">#REF!</definedName>
    <definedName name="cccc" hidden="1">{#N/A,#N/A,FALSE,"Aging Summary";#N/A,#N/A,FALSE,"Ratio Analysis";#N/A,#N/A,FALSE,"Test 120 Day Accts";#N/A,#N/A,FALSE,"Tickmarks"}</definedName>
    <definedName name="ccccc" hidden="1">{#N/A,#N/A,FALSE,"Aging Summary";#N/A,#N/A,FALSE,"Ratio Analysis";#N/A,#N/A,FALSE,"Test 120 Day Accts";#N/A,#N/A,FALSE,"Tickmarks"}</definedName>
    <definedName name="ccccccc" hidden="1">{"SourcesUses",#N/A,TRUE,#N/A;"TransOverview",#N/A,TRUE,"CFMODEL"}</definedName>
    <definedName name="ccccccccccccc">#REF!</definedName>
    <definedName name="cccccccccccccc">#REF!</definedName>
    <definedName name="ccccccccccccccc" hidden="1">{"SourcesUses",#N/A,TRUE,"FundsFlow";"TransOverview",#N/A,TRUE,"FundsFlow"}</definedName>
    <definedName name="ccccccccccccccccccccccc">#REF!</definedName>
    <definedName name="CCMAP">#REF!</definedName>
    <definedName name="ccorp">#REF!</definedName>
    <definedName name="CCorp_Util_AcumuladaReal2005">#REF!</definedName>
    <definedName name="CCorp_Util_PptoAnual2005">#REF!</definedName>
    <definedName name="CCorp_Util_PptoAnual2005Avance">#REF!</definedName>
    <definedName name="CCSS">#REF!</definedName>
    <definedName name="CCSS_MES">#REF!</definedName>
    <definedName name="ccwe" hidden="1">#REF!</definedName>
    <definedName name="cdscs" hidden="1">#REF!</definedName>
    <definedName name="cdscsdc" hidden="1">#REF!</definedName>
    <definedName name="CDV">#REF!</definedName>
    <definedName name="cdwcklk" hidden="1">#REF!</definedName>
    <definedName name="CEL">#REF!</definedName>
    <definedName name="CELE">#REF!</definedName>
    <definedName name="CENTRAL">#REF!</definedName>
    <definedName name="Cero">#REF!</definedName>
    <definedName name="CExcess_Index" localSheetId="21">#REF!</definedName>
    <definedName name="CExcess_Index">#REF!</definedName>
    <definedName name="CExcess_SWIFT" localSheetId="21">#REF!</definedName>
    <definedName name="CExcess_SWIFT">#REF!</definedName>
    <definedName name="cf" localSheetId="21">#REF!</definedName>
    <definedName name="cf">#REF!</definedName>
    <definedName name="CF_2">#REF!</definedName>
    <definedName name="CF_3">#REF!</definedName>
    <definedName name="CF_4">#REF!</definedName>
    <definedName name="cf_afudcb" localSheetId="21">#REF!</definedName>
    <definedName name="cf_afudcb">#REF!</definedName>
    <definedName name="cf_afudce" localSheetId="21">#REF!</definedName>
    <definedName name="cf_afudce">#REF!</definedName>
    <definedName name="cf_all_fuel" localSheetId="21">#REF!</definedName>
    <definedName name="cf_all_fuel">#REF!</definedName>
    <definedName name="cf_amort" localSheetId="21">#REF!</definedName>
    <definedName name="cf_amort">#REF!</definedName>
    <definedName name="cf_amort_iss_CMDCC" localSheetId="21">#REF!</definedName>
    <definedName name="cf_amort_iss_CMDCC">#REF!</definedName>
    <definedName name="cf_amort_iss_CMDEC" localSheetId="21">#REF!</definedName>
    <definedName name="cf_amort_iss_CMDEC">#REF!</definedName>
    <definedName name="cf_amort_iss_CMDEG" localSheetId="21">#REF!</definedName>
    <definedName name="cf_amort_iss_CMDEG">#REF!</definedName>
    <definedName name="cf_amort_iss_CMELE" localSheetId="21">#REF!</definedName>
    <definedName name="cf_amort_iss_CMELE">#REF!</definedName>
    <definedName name="cf_amort_ret_CMDCC" localSheetId="21">#REF!</definedName>
    <definedName name="cf_amort_ret_CMDCC">#REF!</definedName>
    <definedName name="cf_amort_ret_CMDEC" localSheetId="21">#REF!</definedName>
    <definedName name="cf_amort_ret_CMDEC">#REF!</definedName>
    <definedName name="cf_amort_ret_CMDEG" localSheetId="21">#REF!</definedName>
    <definedName name="cf_amort_ret_CMDEG">#REF!</definedName>
    <definedName name="cf_amort_ret_CMELE" localSheetId="21">#REF!</definedName>
    <definedName name="cf_amort_ret_CMELE">#REF!</definedName>
    <definedName name="cf_annual_switch" localSheetId="21">#REF!</definedName>
    <definedName name="cf_annual_switch">#REF!</definedName>
    <definedName name="cf_ap" localSheetId="21">#REF!</definedName>
    <definedName name="cf_ap">#REF!</definedName>
    <definedName name="cf_ar" localSheetId="21">#REF!</definedName>
    <definedName name="cf_ar">#REF!</definedName>
    <definedName name="cf_asset_sales" localSheetId="21">#REF!</definedName>
    <definedName name="cf_asset_sales">#REF!</definedName>
    <definedName name="cf_asset_sales_CMDCC" localSheetId="21">#REF!</definedName>
    <definedName name="cf_asset_sales_CMDCC">#REF!</definedName>
    <definedName name="cf_asset_sales_CMDEC" localSheetId="21">#REF!</definedName>
    <definedName name="cf_asset_sales_CMDEC">#REF!</definedName>
    <definedName name="cf_asset_sales_CMDEG" localSheetId="21">#REF!</definedName>
    <definedName name="cf_asset_sales_CMDEG">#REF!</definedName>
    <definedName name="cf_asset_sales_CMELE" localSheetId="21">#REF!</definedName>
    <definedName name="cf_asset_sales_CMELE">#REF!</definedName>
    <definedName name="cf_asset_sales_cres" localSheetId="21">#REF!</definedName>
    <definedName name="cf_asset_sales_cres">#REF!</definedName>
    <definedName name="cf_asset_sales_crmw" localSheetId="21">#REF!</definedName>
    <definedName name="cf_asset_sales_crmw">#REF!</definedName>
    <definedName name="cf_asset_sales_dadj" localSheetId="21">#REF!</definedName>
    <definedName name="cf_asset_sales_dadj">#REF!</definedName>
    <definedName name="cf_asset_sales_dcc" localSheetId="21">#REF!</definedName>
    <definedName name="cf_asset_sales_dcc">#REF!</definedName>
    <definedName name="cf_asset_sales_dccw" localSheetId="21">#REF!</definedName>
    <definedName name="cf_asset_sales_dccw">#REF!</definedName>
    <definedName name="cf_asset_sales_dcom" localSheetId="21">#REF!</definedName>
    <definedName name="cf_asset_sales_dcom">#REF!</definedName>
    <definedName name="cf_asset_sales_degw" localSheetId="21">#REF!</definedName>
    <definedName name="cf_asset_sales_degw">#REF!</definedName>
    <definedName name="cf_asset_sales_deiw" localSheetId="21">#REF!</definedName>
    <definedName name="cf_asset_sales_deiw">#REF!</definedName>
    <definedName name="cf_asset_sales_denw" localSheetId="21">#REF!</definedName>
    <definedName name="cf_asset_sales_denw">#REF!</definedName>
    <definedName name="cf_asset_sales_desi" localSheetId="21">#REF!</definedName>
    <definedName name="cf_asset_sales_desi">#REF!</definedName>
    <definedName name="cf_asset_sales_dess" localSheetId="21">#REF!</definedName>
    <definedName name="cf_asset_sales_dess">#REF!</definedName>
    <definedName name="cf_asset_sales_dnet" localSheetId="21">#REF!</definedName>
    <definedName name="cf_asset_sales_dnet">#REF!</definedName>
    <definedName name="cf_asset_sales_dpbg" localSheetId="21">#REF!</definedName>
    <definedName name="cf_asset_sales_dpbg">#REF!</definedName>
    <definedName name="cf_asset_sales_dsol" localSheetId="21">#REF!</definedName>
    <definedName name="cf_asset_sales_dsol">#REF!</definedName>
    <definedName name="cf_asset_sales_elec" localSheetId="21">#REF!</definedName>
    <definedName name="cf_asset_sales_elec">#REF!</definedName>
    <definedName name="cf_asset_sales_esvc" localSheetId="21">#REF!</definedName>
    <definedName name="cf_asset_sales_esvc">#REF!</definedName>
    <definedName name="cf_asset_sales_fnco" localSheetId="21">#REF!</definedName>
    <definedName name="cf_asset_sales_fnco">#REF!</definedName>
    <definedName name="cf_asset_sales_fsac" localSheetId="21">#REF!</definedName>
    <definedName name="cf_asset_sales_fsac">#REF!</definedName>
    <definedName name="cf_asset_sales_fser" localSheetId="21">#REF!</definedName>
    <definedName name="cf_asset_sales_fser">#REF!</definedName>
    <definedName name="cf_asset_sales_fstp" localSheetId="21">#REF!</definedName>
    <definedName name="cf_asset_sales_fstp">#REF!</definedName>
    <definedName name="cf_asset_sales_gadd" localSheetId="21">#REF!</definedName>
    <definedName name="cf_asset_sales_gadd">#REF!</definedName>
    <definedName name="cf_asset_sales_gadi" localSheetId="21">#REF!</definedName>
    <definedName name="cf_asset_sales_gadi">#REF!</definedName>
    <definedName name="cf_asset_sales_govd" localSheetId="21">#REF!</definedName>
    <definedName name="cf_asset_sales_govd">#REF!</definedName>
    <definedName name="cf_asset_sales_gove" localSheetId="21">#REF!</definedName>
    <definedName name="cf_asset_sales_gove">#REF!</definedName>
    <definedName name="cf_asset_sales_nep" localSheetId="21">#REF!</definedName>
    <definedName name="cf_asset_sales_nep">#REF!</definedName>
    <definedName name="cf_asset_sales_resm" localSheetId="21">#REF!</definedName>
    <definedName name="cf_asset_sales_resm">#REF!</definedName>
    <definedName name="cf_asset_sales_sols" localSheetId="21">#REF!</definedName>
    <definedName name="cf_asset_sales_sols">#REF!</definedName>
    <definedName name="cf_asset_sales_tam" localSheetId="21">#REF!</definedName>
    <definedName name="cf_asset_sales_tam">#REF!</definedName>
    <definedName name="cf_asset_sales_tsc" localSheetId="21">#REF!</definedName>
    <definedName name="cf_asset_sales_tsc">#REF!</definedName>
    <definedName name="cf_asset_sales_vent" localSheetId="21">#REF!</definedName>
    <definedName name="cf_asset_sales_vent">#REF!</definedName>
    <definedName name="cf_bef_fin_ebit" localSheetId="21">#REF!</definedName>
    <definedName name="cf_bef_fin_ebit">#REF!</definedName>
    <definedName name="cf_cap_ex" localSheetId="21">#REF!</definedName>
    <definedName name="cf_cap_ex">#REF!</definedName>
    <definedName name="cf_cap_exp" localSheetId="21">#REF!</definedName>
    <definedName name="cf_cap_exp">#REF!</definedName>
    <definedName name="cf_cap_exp_CMDCC" localSheetId="21">#REF!</definedName>
    <definedName name="cf_cap_exp_CMDCC">#REF!</definedName>
    <definedName name="cf_cap_exp_CMDEC" localSheetId="21">#REF!</definedName>
    <definedName name="cf_cap_exp_CMDEC">#REF!</definedName>
    <definedName name="cf_cap_exp_CMDEG" localSheetId="21">#REF!</definedName>
    <definedName name="cf_cap_exp_CMDEG">#REF!</definedName>
    <definedName name="cf_cap_exp_CMELE" localSheetId="21">#REF!</definedName>
    <definedName name="cf_cap_exp_CMELE">#REF!</definedName>
    <definedName name="cf_cap_exp_cres" localSheetId="21">#REF!</definedName>
    <definedName name="cf_cap_exp_cres">#REF!</definedName>
    <definedName name="cf_cap_exp_crmw" localSheetId="21">#REF!</definedName>
    <definedName name="cf_cap_exp_crmw">#REF!</definedName>
    <definedName name="cf_cap_exp_dadj" localSheetId="21">#REF!</definedName>
    <definedName name="cf_cap_exp_dadj">#REF!</definedName>
    <definedName name="cf_cap_exp_dcc" localSheetId="21">#REF!</definedName>
    <definedName name="cf_cap_exp_dcc">#REF!</definedName>
    <definedName name="cf_cap_exp_dccw" localSheetId="21">#REF!</definedName>
    <definedName name="cf_cap_exp_dccw">#REF!</definedName>
    <definedName name="cf_cap_exp_dcom" localSheetId="21">#REF!</definedName>
    <definedName name="cf_cap_exp_dcom">#REF!</definedName>
    <definedName name="cf_cap_exp_degw" localSheetId="21">#REF!</definedName>
    <definedName name="cf_cap_exp_degw">#REF!</definedName>
    <definedName name="cf_cap_exp_deiw" localSheetId="21">#REF!</definedName>
    <definedName name="cf_cap_exp_deiw">#REF!</definedName>
    <definedName name="cf_cap_exp_denw" localSheetId="21">#REF!</definedName>
    <definedName name="cf_cap_exp_denw">#REF!</definedName>
    <definedName name="cf_cap_exp_desi" localSheetId="21">#REF!</definedName>
    <definedName name="cf_cap_exp_desi">#REF!</definedName>
    <definedName name="cf_cap_exp_dess" localSheetId="21">#REF!</definedName>
    <definedName name="cf_cap_exp_dess">#REF!</definedName>
    <definedName name="cf_cap_exp_dfd" localSheetId="21">#REF!</definedName>
    <definedName name="cf_cap_exp_dfd">#REF!</definedName>
    <definedName name="cf_cap_exp_dnet" localSheetId="21">#REF!</definedName>
    <definedName name="cf_cap_exp_dnet">#REF!</definedName>
    <definedName name="cf_cap_exp_dpbg" localSheetId="21">#REF!</definedName>
    <definedName name="cf_cap_exp_dpbg">#REF!</definedName>
    <definedName name="cf_cap_exp_dsol" localSheetId="21">#REF!</definedName>
    <definedName name="cf_cap_exp_dsol">#REF!</definedName>
    <definedName name="cf_cap_exp_elec" localSheetId="21">#REF!</definedName>
    <definedName name="cf_cap_exp_elec">#REF!</definedName>
    <definedName name="cf_cap_exp_esvc" localSheetId="21">#REF!</definedName>
    <definedName name="cf_cap_exp_esvc">#REF!</definedName>
    <definedName name="cf_cap_exp_fnco" localSheetId="21">#REF!</definedName>
    <definedName name="cf_cap_exp_fnco">#REF!</definedName>
    <definedName name="cf_cap_exp_fsac" localSheetId="21">#REF!</definedName>
    <definedName name="cf_cap_exp_fsac">#REF!</definedName>
    <definedName name="cf_cap_exp_fser" localSheetId="21">#REF!</definedName>
    <definedName name="cf_cap_exp_fser">#REF!</definedName>
    <definedName name="cf_cap_exp_fstp" localSheetId="21">#REF!</definedName>
    <definedName name="cf_cap_exp_fstp">#REF!</definedName>
    <definedName name="cf_cap_exp_gadd" localSheetId="21">#REF!</definedName>
    <definedName name="cf_cap_exp_gadd">#REF!</definedName>
    <definedName name="cf_cap_exp_gadi" localSheetId="21">#REF!</definedName>
    <definedName name="cf_cap_exp_gadi">#REF!</definedName>
    <definedName name="cf_cap_exp_govd" localSheetId="21">#REF!</definedName>
    <definedName name="cf_cap_exp_govd">#REF!</definedName>
    <definedName name="cf_cap_exp_gove" localSheetId="21">#REF!</definedName>
    <definedName name="cf_cap_exp_gove">#REF!</definedName>
    <definedName name="cf_cap_exp_nep" localSheetId="21">#REF!</definedName>
    <definedName name="cf_cap_exp_nep">#REF!</definedName>
    <definedName name="cf_cap_exp_resm" localSheetId="21">#REF!</definedName>
    <definedName name="cf_cap_exp_resm">#REF!</definedName>
    <definedName name="cf_cap_exp_sols" localSheetId="21">#REF!</definedName>
    <definedName name="cf_cap_exp_sols">#REF!</definedName>
    <definedName name="cf_cap_exp_tam" localSheetId="21">#REF!</definedName>
    <definedName name="cf_cap_exp_tam">#REF!</definedName>
    <definedName name="cf_cap_exp_tsc" localSheetId="21">#REF!</definedName>
    <definedName name="cf_cap_exp_tsc">#REF!</definedName>
    <definedName name="cf_cap_exp_vent" localSheetId="21">#REF!</definedName>
    <definedName name="cf_cap_exp_vent">#REF!</definedName>
    <definedName name="cf_cap_exp_watr" localSheetId="21">#REF!</definedName>
    <definedName name="cf_cap_exp_watr">#REF!</definedName>
    <definedName name="cf_cap_exp_west" localSheetId="21">#REF!</definedName>
    <definedName name="cf_cap_exp_west">#REF!</definedName>
    <definedName name="cf_cash_bal" localSheetId="21">#REF!</definedName>
    <definedName name="cf_cash_bal">#REF!</definedName>
    <definedName name="cf_cash_chg" localSheetId="21">#REF!</definedName>
    <definedName name="cf_cash_chg">#REF!</definedName>
    <definedName name="cf_cash_chg_CM1DC" localSheetId="21">#REF!</definedName>
    <definedName name="cf_cash_chg_CM1DC">#REF!</definedName>
    <definedName name="cf_cash_chg_CM1DE" localSheetId="21">#REF!</definedName>
    <definedName name="cf_cash_chg_CM1DE">#REF!</definedName>
    <definedName name="cf_cash_chg_CM1EL" localSheetId="21">#REF!</definedName>
    <definedName name="cf_cash_chg_CM1EL">#REF!</definedName>
    <definedName name="cf_cash_chg_CM4DC" localSheetId="21">#REF!</definedName>
    <definedName name="cf_cash_chg_CM4DC">#REF!</definedName>
    <definedName name="cf_cash_chg_CM4DE" localSheetId="21">#REF!</definedName>
    <definedName name="cf_cash_chg_CM4DE">#REF!</definedName>
    <definedName name="cf_cash_chg_CM4EL" localSheetId="21">#REF!</definedName>
    <definedName name="cf_cash_chg_CM4EL">#REF!</definedName>
    <definedName name="cf_cash_chg_CMDCC" localSheetId="21">#REF!</definedName>
    <definedName name="cf_cash_chg_CMDCC">#REF!</definedName>
    <definedName name="cf_cash_chg_CMDEC" localSheetId="21">#REF!</definedName>
    <definedName name="cf_cash_chg_CMDEC">#REF!</definedName>
    <definedName name="cf_cash_chg_CMDEG" localSheetId="21">#REF!</definedName>
    <definedName name="cf_cash_chg_CMDEG">#REF!</definedName>
    <definedName name="cf_cash_chg_CMELE" localSheetId="21">#REF!</definedName>
    <definedName name="cf_cash_chg_CMELE">#REF!</definedName>
    <definedName name="cf_cash_chg_cres" localSheetId="21">#REF!</definedName>
    <definedName name="cf_cash_chg_cres">#REF!</definedName>
    <definedName name="cf_cash_chg_crmw" localSheetId="21">#REF!</definedName>
    <definedName name="cf_cash_chg_crmw">#REF!</definedName>
    <definedName name="cf_cash_chg_dadj" localSheetId="21">#REF!</definedName>
    <definedName name="cf_cash_chg_dadj">#REF!</definedName>
    <definedName name="cf_cash_chg_dcc" localSheetId="21">#REF!</definedName>
    <definedName name="cf_cash_chg_dcc">#REF!</definedName>
    <definedName name="cf_cash_chg_dccw" localSheetId="21">#REF!</definedName>
    <definedName name="cf_cash_chg_dccw">#REF!</definedName>
    <definedName name="cf_cash_chg_dcom" localSheetId="21">#REF!</definedName>
    <definedName name="cf_cash_chg_dcom">#REF!</definedName>
    <definedName name="cf_cash_chg_degw" localSheetId="21">#REF!</definedName>
    <definedName name="cf_cash_chg_degw">#REF!</definedName>
    <definedName name="cf_cash_chg_deiw" localSheetId="21">#REF!</definedName>
    <definedName name="cf_cash_chg_deiw">#REF!</definedName>
    <definedName name="cf_cash_chg_denw" localSheetId="21">#REF!</definedName>
    <definedName name="cf_cash_chg_denw">#REF!</definedName>
    <definedName name="cf_cash_chg_desi" localSheetId="21">#REF!</definedName>
    <definedName name="cf_cash_chg_desi">#REF!</definedName>
    <definedName name="cf_cash_chg_dess" localSheetId="21">#REF!</definedName>
    <definedName name="cf_cash_chg_dess">#REF!</definedName>
    <definedName name="cf_cash_chg_dfd" localSheetId="21">#REF!</definedName>
    <definedName name="cf_cash_chg_dfd">#REF!</definedName>
    <definedName name="cf_cash_chg_dnet" localSheetId="21">#REF!</definedName>
    <definedName name="cf_cash_chg_dnet">#REF!</definedName>
    <definedName name="cf_cash_chg_dpbg" localSheetId="21">#REF!</definedName>
    <definedName name="cf_cash_chg_dpbg">#REF!</definedName>
    <definedName name="cf_cash_chg_dsol" localSheetId="21">#REF!</definedName>
    <definedName name="cf_cash_chg_dsol">#REF!</definedName>
    <definedName name="cf_cash_chg_elec" localSheetId="21">#REF!</definedName>
    <definedName name="cf_cash_chg_elec">#REF!</definedName>
    <definedName name="cf_cash_chg_esvc" localSheetId="21">#REF!</definedName>
    <definedName name="cf_cash_chg_esvc">#REF!</definedName>
    <definedName name="cf_cash_chg_fnco" localSheetId="21">#REF!</definedName>
    <definedName name="cf_cash_chg_fnco">#REF!</definedName>
    <definedName name="cf_cash_chg_fsac" localSheetId="21">#REF!</definedName>
    <definedName name="cf_cash_chg_fsac">#REF!</definedName>
    <definedName name="cf_cash_chg_fser" localSheetId="21">#REF!</definedName>
    <definedName name="cf_cash_chg_fser">#REF!</definedName>
    <definedName name="cf_cash_chg_fstp" localSheetId="21">#REF!</definedName>
    <definedName name="cf_cash_chg_fstp">#REF!</definedName>
    <definedName name="cf_cash_chg_gadd" localSheetId="21">#REF!</definedName>
    <definedName name="cf_cash_chg_gadd">#REF!</definedName>
    <definedName name="cf_cash_chg_gadi" localSheetId="21">#REF!</definedName>
    <definedName name="cf_cash_chg_gadi">#REF!</definedName>
    <definedName name="cf_cash_chg_govd" localSheetId="21">#REF!</definedName>
    <definedName name="cf_cash_chg_govd">#REF!</definedName>
    <definedName name="cf_cash_chg_gove" localSheetId="21">#REF!</definedName>
    <definedName name="cf_cash_chg_gove">#REF!</definedName>
    <definedName name="cf_cash_chg_nep" localSheetId="21">#REF!</definedName>
    <definedName name="cf_cash_chg_nep">#REF!</definedName>
    <definedName name="cf_cash_chg_resm" localSheetId="21">#REF!</definedName>
    <definedName name="cf_cash_chg_resm">#REF!</definedName>
    <definedName name="cf_cash_chg_sols" localSheetId="21">#REF!</definedName>
    <definedName name="cf_cash_chg_sols">#REF!</definedName>
    <definedName name="cf_cash_chg_tam" localSheetId="21">#REF!</definedName>
    <definedName name="cf_cash_chg_tam">#REF!</definedName>
    <definedName name="cf_cash_chg_tsc" localSheetId="21">#REF!</definedName>
    <definedName name="cf_cash_chg_tsc">#REF!</definedName>
    <definedName name="cf_cash_chg_vent" localSheetId="21">#REF!</definedName>
    <definedName name="cf_cash_chg_vent">#REF!</definedName>
    <definedName name="cf_cash_chg_watr" localSheetId="21">#REF!</definedName>
    <definedName name="cf_cash_chg_watr">#REF!</definedName>
    <definedName name="cf_cash_chg_west" localSheetId="21">#REF!</definedName>
    <definedName name="cf_cash_chg_west">#REF!</definedName>
    <definedName name="cf_ce_opa" localSheetId="21">#REF!</definedName>
    <definedName name="cf_ce_opa">#REF!</definedName>
    <definedName name="cf_cl_misc" localSheetId="21">#REF!</definedName>
    <definedName name="cf_cl_misc">#REF!</definedName>
    <definedName name="cf_cms_iss" localSheetId="21">#REF!</definedName>
    <definedName name="cf_cms_iss">#REF!</definedName>
    <definedName name="cf_cms_iss_CMDCC" localSheetId="21">#REF!</definedName>
    <definedName name="cf_cms_iss_CMDCC">#REF!</definedName>
    <definedName name="cf_cms_iss_CMDEC" localSheetId="21">#REF!</definedName>
    <definedName name="cf_cms_iss_CMDEC">#REF!</definedName>
    <definedName name="cf_cms_iss_CMDEG" localSheetId="21">#REF!</definedName>
    <definedName name="cf_cms_iss_CMDEG">#REF!</definedName>
    <definedName name="cf_cms_iss_CMELE" localSheetId="21">#REF!</definedName>
    <definedName name="cf_cms_iss_CMELE">#REF!</definedName>
    <definedName name="cf_cms_iss_cres" localSheetId="21">#REF!</definedName>
    <definedName name="cf_cms_iss_cres">#REF!</definedName>
    <definedName name="cf_cms_iss_crmw" localSheetId="21">#REF!</definedName>
    <definedName name="cf_cms_iss_crmw">#REF!</definedName>
    <definedName name="cf_cms_iss_dadj" localSheetId="21">#REF!</definedName>
    <definedName name="cf_cms_iss_dadj">#REF!</definedName>
    <definedName name="cf_cms_iss_dcc" localSheetId="21">#REF!</definedName>
    <definedName name="cf_cms_iss_dcc">#REF!</definedName>
    <definedName name="cf_cms_iss_dccw" localSheetId="21">#REF!</definedName>
    <definedName name="cf_cms_iss_dccw">#REF!</definedName>
    <definedName name="cf_cms_iss_dcom" localSheetId="21">#REF!</definedName>
    <definedName name="cf_cms_iss_dcom">#REF!</definedName>
    <definedName name="cf_cms_iss_degw" localSheetId="21">#REF!</definedName>
    <definedName name="cf_cms_iss_degw">#REF!</definedName>
    <definedName name="cf_cms_iss_deiw" localSheetId="21">#REF!</definedName>
    <definedName name="cf_cms_iss_deiw">#REF!</definedName>
    <definedName name="cf_cms_iss_denw" localSheetId="21">#REF!</definedName>
    <definedName name="cf_cms_iss_denw">#REF!</definedName>
    <definedName name="cf_cms_iss_desi" localSheetId="21">#REF!</definedName>
    <definedName name="cf_cms_iss_desi">#REF!</definedName>
    <definedName name="cf_cms_iss_dess" localSheetId="21">#REF!</definedName>
    <definedName name="cf_cms_iss_dess">#REF!</definedName>
    <definedName name="cf_cms_iss_dfd" localSheetId="21">#REF!</definedName>
    <definedName name="cf_cms_iss_dfd">#REF!</definedName>
    <definedName name="cf_cms_iss_dnet" localSheetId="21">#REF!</definedName>
    <definedName name="cf_cms_iss_dnet">#REF!</definedName>
    <definedName name="cf_cms_iss_dpbg" localSheetId="21">#REF!</definedName>
    <definedName name="cf_cms_iss_dpbg">#REF!</definedName>
    <definedName name="cf_cms_iss_dsol" localSheetId="21">#REF!</definedName>
    <definedName name="cf_cms_iss_dsol">#REF!</definedName>
    <definedName name="cf_cms_iss_elec" localSheetId="21">#REF!</definedName>
    <definedName name="cf_cms_iss_elec">#REF!</definedName>
    <definedName name="cf_cms_iss_esvc" localSheetId="21">#REF!</definedName>
    <definedName name="cf_cms_iss_esvc">#REF!</definedName>
    <definedName name="cf_cms_iss_fnco" localSheetId="21">#REF!</definedName>
    <definedName name="cf_cms_iss_fnco">#REF!</definedName>
    <definedName name="cf_cms_iss_fsac" localSheetId="21">#REF!</definedName>
    <definedName name="cf_cms_iss_fsac">#REF!</definedName>
    <definedName name="cf_cms_iss_fser" localSheetId="21">#REF!</definedName>
    <definedName name="cf_cms_iss_fser">#REF!</definedName>
    <definedName name="cf_cms_iss_fstp" localSheetId="21">#REF!</definedName>
    <definedName name="cf_cms_iss_fstp">#REF!</definedName>
    <definedName name="cf_cms_iss_gadd" localSheetId="21">#REF!</definedName>
    <definedName name="cf_cms_iss_gadd">#REF!</definedName>
    <definedName name="cf_cms_iss_gadi" localSheetId="21">#REF!</definedName>
    <definedName name="cf_cms_iss_gadi">#REF!</definedName>
    <definedName name="cf_cms_iss_govd" localSheetId="21">#REF!</definedName>
    <definedName name="cf_cms_iss_govd">#REF!</definedName>
    <definedName name="cf_cms_iss_gove" localSheetId="21">#REF!</definedName>
    <definedName name="cf_cms_iss_gove">#REF!</definedName>
    <definedName name="cf_cms_iss_nep" localSheetId="21">#REF!</definedName>
    <definedName name="cf_cms_iss_nep">#REF!</definedName>
    <definedName name="cf_cms_iss_resm" localSheetId="21">#REF!</definedName>
    <definedName name="cf_cms_iss_resm">#REF!</definedName>
    <definedName name="cf_cms_iss_sols" localSheetId="21">#REF!</definedName>
    <definedName name="cf_cms_iss_sols">#REF!</definedName>
    <definedName name="cf_cms_iss_tam" localSheetId="21">#REF!</definedName>
    <definedName name="cf_cms_iss_tam">#REF!</definedName>
    <definedName name="cf_cms_iss_tsc" localSheetId="21">#REF!</definedName>
    <definedName name="cf_cms_iss_tsc">#REF!</definedName>
    <definedName name="cf_cms_iss_vent" localSheetId="21">#REF!</definedName>
    <definedName name="cf_cms_iss_vent">#REF!</definedName>
    <definedName name="cf_cms_iss_watr" localSheetId="21">#REF!</definedName>
    <definedName name="cf_cms_iss_watr">#REF!</definedName>
    <definedName name="cf_cms_iss_west" localSheetId="21">#REF!</definedName>
    <definedName name="cf_cms_iss_west">#REF!</definedName>
    <definedName name="cf_convert_iss_CM1DC" localSheetId="21">#REF!</definedName>
    <definedName name="cf_convert_iss_CM1DC">#REF!</definedName>
    <definedName name="cf_convert_iss_CM1DE" localSheetId="21">#REF!</definedName>
    <definedName name="cf_convert_iss_CM1DE">#REF!</definedName>
    <definedName name="cf_convert_iss_CM1EL" localSheetId="21">#REF!</definedName>
    <definedName name="cf_convert_iss_CM1EL">#REF!</definedName>
    <definedName name="cf_convert_iss_CM4EL" localSheetId="21">#REF!</definedName>
    <definedName name="cf_convert_iss_CM4EL">#REF!</definedName>
    <definedName name="cf_convert_iss_CMDCC" localSheetId="21">#REF!</definedName>
    <definedName name="cf_convert_iss_CMDCC">#REF!</definedName>
    <definedName name="cf_convert_iss_CMDEC" localSheetId="21">#REF!</definedName>
    <definedName name="cf_convert_iss_CMDEC">#REF!</definedName>
    <definedName name="cf_convert_iss_CMDEG" localSheetId="21">#REF!</definedName>
    <definedName name="cf_convert_iss_CMDEG">#REF!</definedName>
    <definedName name="cf_convert_iss_CMELE" localSheetId="21">#REF!</definedName>
    <definedName name="cf_convert_iss_CMELE">#REF!</definedName>
    <definedName name="cf_convert_iss_dcc" localSheetId="21">#REF!</definedName>
    <definedName name="cf_convert_iss_dcc">#REF!</definedName>
    <definedName name="cf_convert_iss_dpbg" localSheetId="21">#REF!</definedName>
    <definedName name="cf_convert_iss_dpbg">#REF!</definedName>
    <definedName name="cf_convert_iss_nep" localSheetId="21">#REF!</definedName>
    <definedName name="cf_convert_iss_nep">#REF!</definedName>
    <definedName name="cf_cs_div" localSheetId="21">#REF!</definedName>
    <definedName name="cf_cs_div">#REF!</definedName>
    <definedName name="cf_cs_div_CMDCC" localSheetId="21">#REF!</definedName>
    <definedName name="cf_cs_div_CMDCC">#REF!</definedName>
    <definedName name="cf_cs_div_CMDEC" localSheetId="21">#REF!</definedName>
    <definedName name="cf_cs_div_CMDEC">#REF!</definedName>
    <definedName name="cf_cs_div_CMDEG" localSheetId="21">#REF!</definedName>
    <definedName name="cf_cs_div_CMDEG">#REF!</definedName>
    <definedName name="cf_cs_div_CMELE" localSheetId="21">#REF!</definedName>
    <definedName name="cf_cs_div_CMELE">#REF!</definedName>
    <definedName name="cf_dc_nccap" localSheetId="21">#REF!</definedName>
    <definedName name="cf_dc_nccap">#REF!</definedName>
    <definedName name="cf_dc_other" localSheetId="21">#REF!</definedName>
    <definedName name="cf_dc_other">#REF!</definedName>
    <definedName name="cf_dd_misc" localSheetId="21">#REF!</definedName>
    <definedName name="cf_dd_misc">#REF!</definedName>
    <definedName name="cf_decom" localSheetId="21">#REF!</definedName>
    <definedName name="cf_decom">#REF!</definedName>
    <definedName name="cf_def_dsm" localSheetId="21">#REF!</definedName>
    <definedName name="cf_def_dsm">#REF!</definedName>
    <definedName name="cf_deftax" localSheetId="21">#REF!</definedName>
    <definedName name="cf_deftax">#REF!</definedName>
    <definedName name="cf_depamort" localSheetId="21">#REF!</definedName>
    <definedName name="cf_depamort">#REF!</definedName>
    <definedName name="cf_deprec" localSheetId="21">#REF!</definedName>
    <definedName name="cf_deprec">#REF!</definedName>
    <definedName name="cf_deprec_CMDCC" localSheetId="21">#REF!</definedName>
    <definedName name="cf_deprec_CMDCC">#REF!</definedName>
    <definedName name="cf_deprec_CMDEC" localSheetId="21">#REF!</definedName>
    <definedName name="cf_deprec_CMDEC">#REF!</definedName>
    <definedName name="cf_deprec_CMDEG" localSheetId="21">#REF!</definedName>
    <definedName name="cf_deprec_CMDEG">#REF!</definedName>
    <definedName name="cf_deprec_CMELE" localSheetId="21">#REF!</definedName>
    <definedName name="cf_deprec_CMELE">#REF!</definedName>
    <definedName name="cf_deprec_cres" localSheetId="21">#REF!</definedName>
    <definedName name="cf_deprec_cres">#REF!</definedName>
    <definedName name="cf_deprec_crmw" localSheetId="21">#REF!</definedName>
    <definedName name="cf_deprec_crmw">#REF!</definedName>
    <definedName name="cf_deprec_dcc" localSheetId="21">#REF!</definedName>
    <definedName name="cf_deprec_dcc">#REF!</definedName>
    <definedName name="cf_deprec_dccw" localSheetId="21">#REF!</definedName>
    <definedName name="cf_deprec_dccw">#REF!</definedName>
    <definedName name="cf_deprec_dcom" localSheetId="21">#REF!</definedName>
    <definedName name="cf_deprec_dcom">#REF!</definedName>
    <definedName name="cf_deprec_desi" localSheetId="21">#REF!</definedName>
    <definedName name="cf_deprec_desi">#REF!</definedName>
    <definedName name="cf_deprec_dfd" localSheetId="21">#REF!</definedName>
    <definedName name="cf_deprec_dfd">#REF!</definedName>
    <definedName name="cf_deprec_dnet" localSheetId="21">#REF!</definedName>
    <definedName name="cf_deprec_dnet">#REF!</definedName>
    <definedName name="cf_deprec_dpbg" localSheetId="21">#REF!</definedName>
    <definedName name="cf_deprec_dpbg">#REF!</definedName>
    <definedName name="cf_deprec_dsol" localSheetId="21">#REF!</definedName>
    <definedName name="cf_deprec_dsol">#REF!</definedName>
    <definedName name="cf_deprec_elec" localSheetId="21">#REF!</definedName>
    <definedName name="cf_deprec_elec">#REF!</definedName>
    <definedName name="cf_deprec_esvc" localSheetId="21">#REF!</definedName>
    <definedName name="cf_deprec_esvc">#REF!</definedName>
    <definedName name="cf_deprec_fnco" localSheetId="21">#REF!</definedName>
    <definedName name="cf_deprec_fnco">#REF!</definedName>
    <definedName name="cf_deprec_fsac" localSheetId="21">#REF!</definedName>
    <definedName name="cf_deprec_fsac">#REF!</definedName>
    <definedName name="cf_deprec_fstp" localSheetId="21">#REF!</definedName>
    <definedName name="cf_deprec_fstp">#REF!</definedName>
    <definedName name="cf_deprec_gadd" localSheetId="21">#REF!</definedName>
    <definedName name="cf_deprec_gadd">#REF!</definedName>
    <definedName name="cf_deprec_gadi" localSheetId="21">#REF!</definedName>
    <definedName name="cf_deprec_gadi">#REF!</definedName>
    <definedName name="cf_deprec_govd" localSheetId="21">#REF!</definedName>
    <definedName name="cf_deprec_govd">#REF!</definedName>
    <definedName name="cf_deprec_gove" localSheetId="21">#REF!</definedName>
    <definedName name="cf_deprec_gove">#REF!</definedName>
    <definedName name="cf_deprec_nep" localSheetId="21">#REF!</definedName>
    <definedName name="cf_deprec_nep">#REF!</definedName>
    <definedName name="cf_deprec_resm" localSheetId="21">#REF!</definedName>
    <definedName name="cf_deprec_resm">#REF!</definedName>
    <definedName name="cf_deprec_tam" localSheetId="21">#REF!</definedName>
    <definedName name="cf_deprec_tam">#REF!</definedName>
    <definedName name="cf_deprec_tsc" localSheetId="21">#REF!</definedName>
    <definedName name="cf_deprec_tsc">#REF!</definedName>
    <definedName name="cf_deprec_vent" localSheetId="21">#REF!</definedName>
    <definedName name="cf_deprec_vent">#REF!</definedName>
    <definedName name="cf_doe_cln" localSheetId="21">#REF!</definedName>
    <definedName name="cf_doe_cln">#REF!</definedName>
    <definedName name="cf_dtax" localSheetId="21">#REF!</definedName>
    <definedName name="cf_dtax">#REF!</definedName>
    <definedName name="cf_earn_aff" localSheetId="21">#REF!</definedName>
    <definedName name="cf_earn_aff">#REF!</definedName>
    <definedName name="cf_expan_capx" localSheetId="21">#REF!</definedName>
    <definedName name="cf_expan_capx">#REF!</definedName>
    <definedName name="cf_expan_capx_acq" localSheetId="21">#REF!</definedName>
    <definedName name="cf_expan_capx_acq">#REF!</definedName>
    <definedName name="cf_expan_capx_adcc" localSheetId="21">#REF!</definedName>
    <definedName name="cf_expan_capx_adcc">#REF!</definedName>
    <definedName name="cf_expan_capx_adj" localSheetId="21">#REF!</definedName>
    <definedName name="cf_expan_capx_adj">#REF!</definedName>
    <definedName name="cf_expan_capx_adj_esvc" localSheetId="21">#REF!</definedName>
    <definedName name="cf_expan_capx_adj_esvc">#REF!</definedName>
    <definedName name="cf_expan_capx_adpb" localSheetId="21">#REF!</definedName>
    <definedName name="cf_expan_capx_adpb">#REF!</definedName>
    <definedName name="cf_expan_capx_CM1DC" localSheetId="21">#REF!</definedName>
    <definedName name="cf_expan_capx_CM1DC">#REF!</definedName>
    <definedName name="cf_expan_capx_CM1DE" localSheetId="21">#REF!</definedName>
    <definedName name="cf_expan_capx_CM1DE">#REF!</definedName>
    <definedName name="cf_expan_capx_CM1EL" localSheetId="21">#REF!</definedName>
    <definedName name="cf_expan_capx_CM1EL">#REF!</definedName>
    <definedName name="cf_expan_capx_CM4DC" localSheetId="21">#REF!</definedName>
    <definedName name="cf_expan_capx_CM4DC">#REF!</definedName>
    <definedName name="cf_expan_capx_CM4DE" localSheetId="21">#REF!</definedName>
    <definedName name="cf_expan_capx_CM4DE">#REF!</definedName>
    <definedName name="cf_expan_capx_CM4EL" localSheetId="21">#REF!</definedName>
    <definedName name="cf_expan_capx_CM4EL">#REF!</definedName>
    <definedName name="cf_expan_capx_CMDCC" localSheetId="21">#REF!</definedName>
    <definedName name="cf_expan_capx_CMDCC">#REF!</definedName>
    <definedName name="cf_expan_capx_CMDEC" localSheetId="21">#REF!</definedName>
    <definedName name="cf_expan_capx_CMDEC">#REF!</definedName>
    <definedName name="cf_expan_capx_CMDEG" localSheetId="21">#REF!</definedName>
    <definedName name="cf_expan_capx_CMDEG">#REF!</definedName>
    <definedName name="cf_expan_capx_CMELE" localSheetId="21">#REF!</definedName>
    <definedName name="cf_expan_capx_CMELE">#REF!</definedName>
    <definedName name="cf_expan_capx_cres" localSheetId="21">#REF!</definedName>
    <definedName name="cf_expan_capx_cres">#REF!</definedName>
    <definedName name="cf_expan_capx_crmw" localSheetId="21">#REF!</definedName>
    <definedName name="cf_expan_capx_crmw">#REF!</definedName>
    <definedName name="cf_expan_capx_dadj" localSheetId="21">#REF!</definedName>
    <definedName name="cf_expan_capx_dadj">#REF!</definedName>
    <definedName name="cf_expan_capx_dcc" localSheetId="21">#REF!</definedName>
    <definedName name="cf_expan_capx_dcc">#REF!</definedName>
    <definedName name="cf_expan_capx_dccw" localSheetId="21">#REF!</definedName>
    <definedName name="cf_expan_capx_dccw">#REF!</definedName>
    <definedName name="cf_expan_capx_dcom" localSheetId="21">#REF!</definedName>
    <definedName name="cf_expan_capx_dcom">#REF!</definedName>
    <definedName name="cf_expan_capx_degw" localSheetId="21">#REF!</definedName>
    <definedName name="cf_expan_capx_degw">#REF!</definedName>
    <definedName name="cf_expan_capx_deiw" localSheetId="21">#REF!</definedName>
    <definedName name="cf_expan_capx_deiw">#REF!</definedName>
    <definedName name="cf_expan_capx_denw" localSheetId="21">#REF!</definedName>
    <definedName name="cf_expan_capx_denw">#REF!</definedName>
    <definedName name="cf_expan_capx_desi" localSheetId="21">#REF!</definedName>
    <definedName name="cf_expan_capx_desi">#REF!</definedName>
    <definedName name="cf_expan_capx_dess" localSheetId="21">#REF!</definedName>
    <definedName name="cf_expan_capx_dess">#REF!</definedName>
    <definedName name="cf_expan_capx_dev" localSheetId="21">#REF!</definedName>
    <definedName name="cf_expan_capx_dev">#REF!</definedName>
    <definedName name="cf_expan_capx_dfd" localSheetId="21">#REF!</definedName>
    <definedName name="cf_expan_capx_dfd">#REF!</definedName>
    <definedName name="cf_expan_capx_dnet" localSheetId="21">#REF!</definedName>
    <definedName name="cf_expan_capx_dnet">#REF!</definedName>
    <definedName name="cf_expan_capx_dpbg" localSheetId="21">#REF!</definedName>
    <definedName name="cf_expan_capx_dpbg">#REF!</definedName>
    <definedName name="cf_expan_capx_dsol" localSheetId="21">#REF!</definedName>
    <definedName name="cf_expan_capx_dsol">#REF!</definedName>
    <definedName name="cf_expan_capx_elec" localSheetId="21">#REF!</definedName>
    <definedName name="cf_expan_capx_elec">#REF!</definedName>
    <definedName name="cf_expan_capx_esvc" localSheetId="21">#REF!</definedName>
    <definedName name="cf_expan_capx_esvc">#REF!</definedName>
    <definedName name="cf_expan_capx_etrn" localSheetId="21">#REF!</definedName>
    <definedName name="cf_expan_capx_etrn">#REF!</definedName>
    <definedName name="cf_expan_capx_fnco" localSheetId="21">#REF!</definedName>
    <definedName name="cf_expan_capx_fnco">#REF!</definedName>
    <definedName name="cf_expan_capx_fsac" localSheetId="21">#REF!</definedName>
    <definedName name="cf_expan_capx_fsac">#REF!</definedName>
    <definedName name="cf_expan_capx_fser" localSheetId="21">#REF!</definedName>
    <definedName name="cf_expan_capx_fser">#REF!</definedName>
    <definedName name="cf_expan_capx_fstp" localSheetId="21">#REF!</definedName>
    <definedName name="cf_expan_capx_fstp">#REF!</definedName>
    <definedName name="cf_expan_capx_gadd" localSheetId="21">#REF!</definedName>
    <definedName name="cf_expan_capx_gadd">#REF!</definedName>
    <definedName name="cf_expan_capx_gadi" localSheetId="21">#REF!</definedName>
    <definedName name="cf_expan_capx_gadi">#REF!</definedName>
    <definedName name="cf_expan_capx_govd" localSheetId="21">#REF!</definedName>
    <definedName name="cf_expan_capx_govd">#REF!</definedName>
    <definedName name="cf_expan_capx_gove" localSheetId="21">#REF!</definedName>
    <definedName name="cf_expan_capx_gove">#REF!</definedName>
    <definedName name="cf_expan_capx_gross" localSheetId="21">#REF!</definedName>
    <definedName name="cf_expan_capx_gross">#REF!</definedName>
    <definedName name="cf_expan_capx_iden" localSheetId="21">#REF!</definedName>
    <definedName name="cf_expan_capx_iden">#REF!</definedName>
    <definedName name="cf_expan_capx_iden_cres" localSheetId="21">#REF!</definedName>
    <definedName name="cf_expan_capx_iden_cres">#REF!</definedName>
    <definedName name="cf_expan_capx_iden_crmw" localSheetId="21">#REF!</definedName>
    <definedName name="cf_expan_capx_iden_crmw">#REF!</definedName>
    <definedName name="cf_expan_capx_iden_dadj" localSheetId="21">#REF!</definedName>
    <definedName name="cf_expan_capx_iden_dadj">#REF!</definedName>
    <definedName name="cf_expan_capx_iden_dcc" localSheetId="21">#REF!</definedName>
    <definedName name="cf_expan_capx_iden_dcc">#REF!</definedName>
    <definedName name="cf_expan_capx_iden_dccw" localSheetId="21">#REF!</definedName>
    <definedName name="cf_expan_capx_iden_dccw">#REF!</definedName>
    <definedName name="cf_expan_capx_iden_dcom" localSheetId="21">#REF!</definedName>
    <definedName name="cf_expan_capx_iden_dcom">#REF!</definedName>
    <definedName name="cf_expan_capx_iden_degw" localSheetId="21">#REF!</definedName>
    <definedName name="cf_expan_capx_iden_degw">#REF!</definedName>
    <definedName name="cf_expan_capx_iden_deiw" localSheetId="21">#REF!</definedName>
    <definedName name="cf_expan_capx_iden_deiw">#REF!</definedName>
    <definedName name="cf_expan_capx_iden_denw" localSheetId="21">#REF!</definedName>
    <definedName name="cf_expan_capx_iden_denw">#REF!</definedName>
    <definedName name="cf_expan_capx_iden_desi" localSheetId="21">#REF!</definedName>
    <definedName name="cf_expan_capx_iden_desi">#REF!</definedName>
    <definedName name="cf_expan_capx_iden_dess" localSheetId="21">#REF!</definedName>
    <definedName name="cf_expan_capx_iden_dess">#REF!</definedName>
    <definedName name="cf_expan_capx_iden_dfd" localSheetId="21">#REF!</definedName>
    <definedName name="cf_expan_capx_iden_dfd">#REF!</definedName>
    <definedName name="cf_expan_capx_iden_dnet" localSheetId="21">#REF!</definedName>
    <definedName name="cf_expan_capx_iden_dnet">#REF!</definedName>
    <definedName name="cf_expan_capx_iden_dpbg" localSheetId="21">#REF!</definedName>
    <definedName name="cf_expan_capx_iden_dpbg">#REF!</definedName>
    <definedName name="cf_expan_capx_iden_dsol" localSheetId="21">#REF!</definedName>
    <definedName name="cf_expan_capx_iden_dsol">#REF!</definedName>
    <definedName name="cf_expan_capx_iden_elec" localSheetId="21">#REF!</definedName>
    <definedName name="cf_expan_capx_iden_elec">#REF!</definedName>
    <definedName name="cf_expan_capx_iden_esvc" localSheetId="21">#REF!</definedName>
    <definedName name="cf_expan_capx_iden_esvc">#REF!</definedName>
    <definedName name="cf_expan_capx_iden_fnco" localSheetId="21">#REF!</definedName>
    <definedName name="cf_expan_capx_iden_fnco">#REF!</definedName>
    <definedName name="cf_expan_capx_iden_fsac" localSheetId="21">#REF!</definedName>
    <definedName name="cf_expan_capx_iden_fsac">#REF!</definedName>
    <definedName name="cf_expan_capx_iden_fser" localSheetId="21">#REF!</definedName>
    <definedName name="cf_expan_capx_iden_fser">#REF!</definedName>
    <definedName name="cf_expan_capx_iden_fstp" localSheetId="21">#REF!</definedName>
    <definedName name="cf_expan_capx_iden_fstp">#REF!</definedName>
    <definedName name="cf_expan_capx_iden_gadd" localSheetId="21">#REF!</definedName>
    <definedName name="cf_expan_capx_iden_gadd">#REF!</definedName>
    <definedName name="cf_expan_capx_iden_gadi" localSheetId="21">#REF!</definedName>
    <definedName name="cf_expan_capx_iden_gadi">#REF!</definedName>
    <definedName name="cf_expan_capx_iden_govd" localSheetId="21">#REF!</definedName>
    <definedName name="cf_expan_capx_iden_govd">#REF!</definedName>
    <definedName name="cf_expan_capx_iden_gove" localSheetId="21">#REF!</definedName>
    <definedName name="cf_expan_capx_iden_gove">#REF!</definedName>
    <definedName name="cf_expan_capx_iden_nep" localSheetId="21">#REF!</definedName>
    <definedName name="cf_expan_capx_iden_nep">#REF!</definedName>
    <definedName name="cf_expan_capx_iden_resm" localSheetId="21">#REF!</definedName>
    <definedName name="cf_expan_capx_iden_resm">#REF!</definedName>
    <definedName name="cf_expan_capx_iden_sols" localSheetId="21">#REF!</definedName>
    <definedName name="cf_expan_capx_iden_sols">#REF!</definedName>
    <definedName name="cf_expan_capx_iden_tam" localSheetId="21">#REF!</definedName>
    <definedName name="cf_expan_capx_iden_tam">#REF!</definedName>
    <definedName name="cf_expan_capx_iden_tsc" localSheetId="21">#REF!</definedName>
    <definedName name="cf_expan_capx_iden_tsc">#REF!</definedName>
    <definedName name="cf_expan_capx_iden_vent" localSheetId="21">#REF!</definedName>
    <definedName name="cf_expan_capx_iden_vent">#REF!</definedName>
    <definedName name="cf_expan_capx_iden_watr" localSheetId="21">#REF!</definedName>
    <definedName name="cf_expan_capx_iden_watr">#REF!</definedName>
    <definedName name="cf_expan_capx_iden_west" localSheetId="21">#REF!</definedName>
    <definedName name="cf_expan_capx_iden_west">#REF!</definedName>
    <definedName name="cf_expan_capx_nep" localSheetId="21">#REF!</definedName>
    <definedName name="cf_expan_capx_nep">#REF!</definedName>
    <definedName name="cf_expan_capx_net" localSheetId="21">#REF!</definedName>
    <definedName name="cf_expan_capx_net">#REF!</definedName>
    <definedName name="cf_expan_capx_net_minit" localSheetId="21">#REF!</definedName>
    <definedName name="cf_expan_capx_net_minit">#REF!</definedName>
    <definedName name="cf_expan_capx_oth" localSheetId="21">#REF!</definedName>
    <definedName name="cf_expan_capx_oth">#REF!</definedName>
    <definedName name="cf_expan_capx_resm" localSheetId="21">#REF!</definedName>
    <definedName name="cf_expan_capx_resm">#REF!</definedName>
    <definedName name="cf_expan_capx_sols" localSheetId="21">#REF!</definedName>
    <definedName name="cf_expan_capx_sols">#REF!</definedName>
    <definedName name="cf_expan_capx_tam" localSheetId="21">#REF!</definedName>
    <definedName name="cf_expan_capx_tam">#REF!</definedName>
    <definedName name="cf_expan_capx_tsc" localSheetId="21">#REF!</definedName>
    <definedName name="cf_expan_capx_tsc">#REF!</definedName>
    <definedName name="cf_expan_capx_uniden" localSheetId="21">#REF!</definedName>
    <definedName name="cf_expan_capx_uniden">#REF!</definedName>
    <definedName name="cf_expan_capx_vent" localSheetId="21">#REF!</definedName>
    <definedName name="cf_expan_capx_vent">#REF!</definedName>
    <definedName name="cf_expan_capx_watr" localSheetId="21">#REF!</definedName>
    <definedName name="cf_expan_capx_watr">#REF!</definedName>
    <definedName name="cf_expan_capx_west" localSheetId="21">#REF!</definedName>
    <definedName name="cf_expan_capx_west">#REF!</definedName>
    <definedName name="cf_fin_act" localSheetId="21">#REF!</definedName>
    <definedName name="cf_fin_act">#REF!</definedName>
    <definedName name="cf_fin_act_CMDCC" localSheetId="21">#REF!</definedName>
    <definedName name="cf_fin_act_CMDCC">#REF!</definedName>
    <definedName name="cf_fin_act_CMDEC" localSheetId="21">#REF!</definedName>
    <definedName name="cf_fin_act_CMDEC">#REF!</definedName>
    <definedName name="cf_fin_act_CMDEG" localSheetId="21">#REF!</definedName>
    <definedName name="cf_fin_act_CMDEG">#REF!</definedName>
    <definedName name="cf_fin_act_CMELE" localSheetId="21">#REF!</definedName>
    <definedName name="cf_fin_act_CMELE">#REF!</definedName>
    <definedName name="cf_fin_act_cres" localSheetId="21">#REF!</definedName>
    <definedName name="cf_fin_act_cres">#REF!</definedName>
    <definedName name="cf_fin_act_crmw" localSheetId="21">#REF!</definedName>
    <definedName name="cf_fin_act_crmw">#REF!</definedName>
    <definedName name="cf_fin_act_dadj" localSheetId="21">#REF!</definedName>
    <definedName name="cf_fin_act_dadj">#REF!</definedName>
    <definedName name="cf_fin_act_DCC" localSheetId="21">#REF!</definedName>
    <definedName name="cf_fin_act_DCC">#REF!</definedName>
    <definedName name="cf_fin_act_dccw" localSheetId="21">#REF!</definedName>
    <definedName name="cf_fin_act_dccw">#REF!</definedName>
    <definedName name="cf_fin_act_dcom" localSheetId="21">#REF!</definedName>
    <definedName name="cf_fin_act_dcom">#REF!</definedName>
    <definedName name="cf_fin_act_degw" localSheetId="21">#REF!</definedName>
    <definedName name="cf_fin_act_degw">#REF!</definedName>
    <definedName name="cf_fin_act_deiw" localSheetId="21">#REF!</definedName>
    <definedName name="cf_fin_act_deiw">#REF!</definedName>
    <definedName name="cf_fin_act_denw" localSheetId="21">#REF!</definedName>
    <definedName name="cf_fin_act_denw">#REF!</definedName>
    <definedName name="cf_fin_act_desi" localSheetId="21">#REF!</definedName>
    <definedName name="cf_fin_act_desi">#REF!</definedName>
    <definedName name="cf_fin_act_dess" localSheetId="21">#REF!</definedName>
    <definedName name="cf_fin_act_dess">#REF!</definedName>
    <definedName name="cf_fin_act_dfd" localSheetId="21">#REF!</definedName>
    <definedName name="cf_fin_act_dfd">#REF!</definedName>
    <definedName name="cf_fin_act_dnet" localSheetId="21">#REF!</definedName>
    <definedName name="cf_fin_act_dnet">#REF!</definedName>
    <definedName name="cf_fin_act_dpbg" localSheetId="21">#REF!</definedName>
    <definedName name="cf_fin_act_dpbg">#REF!</definedName>
    <definedName name="cf_fin_act_dsol" localSheetId="21">#REF!</definedName>
    <definedName name="cf_fin_act_dsol">#REF!</definedName>
    <definedName name="cf_fin_act_elec" localSheetId="21">#REF!</definedName>
    <definedName name="cf_fin_act_elec">#REF!</definedName>
    <definedName name="cf_fin_act_esvc" localSheetId="21">#REF!</definedName>
    <definedName name="cf_fin_act_esvc">#REF!</definedName>
    <definedName name="cf_fin_act_fnco" localSheetId="21">#REF!</definedName>
    <definedName name="cf_fin_act_fnco">#REF!</definedName>
    <definedName name="cf_fin_act_fsac" localSheetId="21">#REF!</definedName>
    <definedName name="cf_fin_act_fsac">#REF!</definedName>
    <definedName name="cf_fin_act_fser" localSheetId="21">#REF!</definedName>
    <definedName name="cf_fin_act_fser">#REF!</definedName>
    <definedName name="cf_fin_act_fstp" localSheetId="21">#REF!</definedName>
    <definedName name="cf_fin_act_fstp">#REF!</definedName>
    <definedName name="cf_fin_act_gadd" localSheetId="21">#REF!</definedName>
    <definedName name="cf_fin_act_gadd">#REF!</definedName>
    <definedName name="cf_fin_act_gadi" localSheetId="21">#REF!</definedName>
    <definedName name="cf_fin_act_gadi">#REF!</definedName>
    <definedName name="cf_fin_act_govd" localSheetId="21">#REF!</definedName>
    <definedName name="cf_fin_act_govd">#REF!</definedName>
    <definedName name="cf_fin_act_gove" localSheetId="21">#REF!</definedName>
    <definedName name="cf_fin_act_gove">#REF!</definedName>
    <definedName name="cf_fin_act_nep" localSheetId="21">#REF!</definedName>
    <definedName name="cf_fin_act_nep">#REF!</definedName>
    <definedName name="cf_fin_act_resm" localSheetId="21">#REF!</definedName>
    <definedName name="cf_fin_act_resm">#REF!</definedName>
    <definedName name="cf_fin_act_sols" localSheetId="21">#REF!</definedName>
    <definedName name="cf_fin_act_sols">#REF!</definedName>
    <definedName name="cf_fin_act_tam" localSheetId="21">#REF!</definedName>
    <definedName name="cf_fin_act_tam">#REF!</definedName>
    <definedName name="cf_fin_act_tsc" localSheetId="21">#REF!</definedName>
    <definedName name="cf_fin_act_tsc">#REF!</definedName>
    <definedName name="cf_fin_act_vent" localSheetId="21">#REF!</definedName>
    <definedName name="cf_fin_act_vent">#REF!</definedName>
    <definedName name="cf_fin_act_watr" localSheetId="21">#REF!</definedName>
    <definedName name="cf_fin_act_watr">#REF!</definedName>
    <definedName name="cf_fin_act_west" localSheetId="21">#REF!</definedName>
    <definedName name="cf_fin_act_west">#REF!</definedName>
    <definedName name="cf_fin_other" localSheetId="21">#REF!</definedName>
    <definedName name="cf_fin_other">#REF!</definedName>
    <definedName name="cf_gentax_acc" localSheetId="21">#REF!</definedName>
    <definedName name="cf_gentax_acc">#REF!</definedName>
    <definedName name="cf_gentax_oth" localSheetId="21">#REF!</definedName>
    <definedName name="cf_gentax_oth">#REF!</definedName>
    <definedName name="cf_gentax_oth_perc" localSheetId="21">#REF!</definedName>
    <definedName name="cf_gentax_oth_perc">#REF!</definedName>
    <definedName name="cf_gentax_pay" localSheetId="21">#REF!</definedName>
    <definedName name="cf_gentax_pay">#REF!</definedName>
    <definedName name="cf_gentax_pay_perc" localSheetId="21">#REF!</definedName>
    <definedName name="cf_gentax_pay_perc">#REF!</definedName>
    <definedName name="cf_gentax_perc" localSheetId="21">#REF!</definedName>
    <definedName name="cf_gentax_perc">#REF!</definedName>
    <definedName name="cf_gentax_perc_perc" localSheetId="21">#REF!</definedName>
    <definedName name="cf_gentax_perc_perc">#REF!</definedName>
    <definedName name="cf_gentax_prop" localSheetId="21">#REF!</definedName>
    <definedName name="cf_gentax_prop">#REF!</definedName>
    <definedName name="cf_gentax_prop_pay" localSheetId="21">#REF!</definedName>
    <definedName name="cf_gentax_prop_pay">#REF!</definedName>
    <definedName name="cf_gentax_prop_perc" localSheetId="21">#REF!</definedName>
    <definedName name="cf_gentax_prop_perc">#REF!</definedName>
    <definedName name="cf_gentax_rev" localSheetId="21">#REF!</definedName>
    <definedName name="cf_gentax_rev">#REF!</definedName>
    <definedName name="cf_gentax_rev_perc" localSheetId="21">#REF!</definedName>
    <definedName name="cf_gentax_rev_perc">#REF!</definedName>
    <definedName name="cf_int_acc" localSheetId="21">#REF!</definedName>
    <definedName name="cf_int_acc">#REF!</definedName>
    <definedName name="cf_interest" localSheetId="21">#REF!</definedName>
    <definedName name="cf_interest">#REF!</definedName>
    <definedName name="cf_inv" localSheetId="21">#REF!</definedName>
    <definedName name="cf_inv">#REF!</definedName>
    <definedName name="cf_inv_act_CMDCC" localSheetId="21">#REF!</definedName>
    <definedName name="cf_inv_act_CMDCC">#REF!</definedName>
    <definedName name="cf_inv_act_CMDEC" localSheetId="21">#REF!</definedName>
    <definedName name="cf_inv_act_CMDEC">#REF!</definedName>
    <definedName name="cf_inv_act_CMDEG" localSheetId="21">#REF!</definedName>
    <definedName name="cf_inv_act_CMDEG">#REF!</definedName>
    <definedName name="cf_inv_act_CMELE" localSheetId="21">#REF!</definedName>
    <definedName name="cf_inv_act_CMELE">#REF!</definedName>
    <definedName name="cf_inv_act_cres" localSheetId="21">#REF!</definedName>
    <definedName name="cf_inv_act_cres">#REF!</definedName>
    <definedName name="cf_inv_act_crmw" localSheetId="21">#REF!</definedName>
    <definedName name="cf_inv_act_crmw">#REF!</definedName>
    <definedName name="cf_inv_act_dadj" localSheetId="21">#REF!</definedName>
    <definedName name="cf_inv_act_dadj">#REF!</definedName>
    <definedName name="cf_inv_act_DCC" localSheetId="21">#REF!</definedName>
    <definedName name="cf_inv_act_DCC">#REF!</definedName>
    <definedName name="cf_inv_act_dccw" localSheetId="21">#REF!</definedName>
    <definedName name="cf_inv_act_dccw">#REF!</definedName>
    <definedName name="cf_inv_act_dcom" localSheetId="21">#REF!</definedName>
    <definedName name="cf_inv_act_dcom">#REF!</definedName>
    <definedName name="cf_inv_act_degw" localSheetId="21">#REF!</definedName>
    <definedName name="cf_inv_act_degw">#REF!</definedName>
    <definedName name="cf_inv_act_deiw" localSheetId="21">#REF!</definedName>
    <definedName name="cf_inv_act_deiw">#REF!</definedName>
    <definedName name="cf_inv_act_denw" localSheetId="21">#REF!</definedName>
    <definedName name="cf_inv_act_denw">#REF!</definedName>
    <definedName name="cf_inv_act_desi" localSheetId="21">#REF!</definedName>
    <definedName name="cf_inv_act_desi">#REF!</definedName>
    <definedName name="cf_inv_act_dess" localSheetId="21">#REF!</definedName>
    <definedName name="cf_inv_act_dess">#REF!</definedName>
    <definedName name="cf_inv_act_dfd" localSheetId="21">#REF!</definedName>
    <definedName name="cf_inv_act_dfd">#REF!</definedName>
    <definedName name="cf_inv_act_dnet" localSheetId="21">#REF!</definedName>
    <definedName name="cf_inv_act_dnet">#REF!</definedName>
    <definedName name="cf_inv_act_dpbg" localSheetId="21">#REF!</definedName>
    <definedName name="cf_inv_act_dpbg">#REF!</definedName>
    <definedName name="cf_inv_act_dsol" localSheetId="21">#REF!</definedName>
    <definedName name="cf_inv_act_dsol">#REF!</definedName>
    <definedName name="cf_inv_act_elec" localSheetId="21">#REF!</definedName>
    <definedName name="cf_inv_act_elec">#REF!</definedName>
    <definedName name="cf_inv_act_esvc" localSheetId="21">#REF!</definedName>
    <definedName name="cf_inv_act_esvc">#REF!</definedName>
    <definedName name="cf_inv_act_fnco" localSheetId="21">#REF!</definedName>
    <definedName name="cf_inv_act_fnco">#REF!</definedName>
    <definedName name="cf_inv_act_fsac" localSheetId="21">#REF!</definedName>
    <definedName name="cf_inv_act_fsac">#REF!</definedName>
    <definedName name="cf_inv_act_fser" localSheetId="21">#REF!</definedName>
    <definedName name="cf_inv_act_fser">#REF!</definedName>
    <definedName name="cf_inv_act_fstp" localSheetId="21">#REF!</definedName>
    <definedName name="cf_inv_act_fstp">#REF!</definedName>
    <definedName name="cf_inv_act_gadd" localSheetId="21">#REF!</definedName>
    <definedName name="cf_inv_act_gadd">#REF!</definedName>
    <definedName name="cf_inv_act_gadi" localSheetId="21">#REF!</definedName>
    <definedName name="cf_inv_act_gadi">#REF!</definedName>
    <definedName name="cf_inv_act_govd" localSheetId="21">#REF!</definedName>
    <definedName name="cf_inv_act_govd">#REF!</definedName>
    <definedName name="cf_inv_act_gove" localSheetId="21">#REF!</definedName>
    <definedName name="cf_inv_act_gove">#REF!</definedName>
    <definedName name="cf_inv_act_nep" localSheetId="21">#REF!</definedName>
    <definedName name="cf_inv_act_nep">#REF!</definedName>
    <definedName name="cf_inv_act_resm" localSheetId="21">#REF!</definedName>
    <definedName name="cf_inv_act_resm">#REF!</definedName>
    <definedName name="cf_inv_act_sols" localSheetId="21">#REF!</definedName>
    <definedName name="cf_inv_act_sols">#REF!</definedName>
    <definedName name="cf_inv_act_tam" localSheetId="21">#REF!</definedName>
    <definedName name="cf_inv_act_tam">#REF!</definedName>
    <definedName name="cf_inv_act_tsc" localSheetId="21">#REF!</definedName>
    <definedName name="cf_inv_act_tsc">#REF!</definedName>
    <definedName name="cf_inv_act_vent" localSheetId="21">#REF!</definedName>
    <definedName name="cf_inv_act_vent">#REF!</definedName>
    <definedName name="cf_inv_act_watr" localSheetId="21">#REF!</definedName>
    <definedName name="cf_inv_act_watr">#REF!</definedName>
    <definedName name="cf_inv_act_west" localSheetId="21">#REF!</definedName>
    <definedName name="cf_inv_act_west">#REF!</definedName>
    <definedName name="cf_inv_aff" localSheetId="21">#REF!</definedName>
    <definedName name="cf_inv_aff">#REF!</definedName>
    <definedName name="cf_inv_oth" localSheetId="21">#REF!</definedName>
    <definedName name="cf_inv_oth">#REF!</definedName>
    <definedName name="cf_invsec" localSheetId="21">#REF!</definedName>
    <definedName name="cf_invsec">#REF!</definedName>
    <definedName name="cf_invsec_CMDCC" localSheetId="21">#REF!</definedName>
    <definedName name="cf_invsec_CMDCC">#REF!</definedName>
    <definedName name="cf_invsec_CMDEC" localSheetId="21">#REF!</definedName>
    <definedName name="cf_invsec_CMDEC">#REF!</definedName>
    <definedName name="cf_invsec_CMDEG" localSheetId="21">#REF!</definedName>
    <definedName name="cf_invsec_CMDEG">#REF!</definedName>
    <definedName name="cf_invsec_CMELE" localSheetId="21">#REF!</definedName>
    <definedName name="cf_invsec_CMELE">#REF!</definedName>
    <definedName name="cf_invsec_cres" localSheetId="21">#REF!</definedName>
    <definedName name="cf_invsec_cres">#REF!</definedName>
    <definedName name="cf_invsec_crmw" localSheetId="21">#REF!</definedName>
    <definedName name="cf_invsec_crmw">#REF!</definedName>
    <definedName name="cf_invsec_dadj" localSheetId="21">#REF!</definedName>
    <definedName name="cf_invsec_dadj">#REF!</definedName>
    <definedName name="cf_invsec_dcc" localSheetId="21">#REF!</definedName>
    <definedName name="cf_invsec_dcc">#REF!</definedName>
    <definedName name="cf_invsec_dccw" localSheetId="21">#REF!</definedName>
    <definedName name="cf_invsec_dccw">#REF!</definedName>
    <definedName name="cf_invsec_dcom" localSheetId="21">#REF!</definedName>
    <definedName name="cf_invsec_dcom">#REF!</definedName>
    <definedName name="cf_invsec_degw" localSheetId="21">#REF!</definedName>
    <definedName name="cf_invsec_degw">#REF!</definedName>
    <definedName name="cf_invsec_deiw" localSheetId="21">#REF!</definedName>
    <definedName name="cf_invsec_deiw">#REF!</definedName>
    <definedName name="cf_invsec_denw" localSheetId="21">#REF!</definedName>
    <definedName name="cf_invsec_denw">#REF!</definedName>
    <definedName name="cf_invsec_desi" localSheetId="21">#REF!</definedName>
    <definedName name="cf_invsec_desi">#REF!</definedName>
    <definedName name="cf_invsec_dess" localSheetId="21">#REF!</definedName>
    <definedName name="cf_invsec_dess">#REF!</definedName>
    <definedName name="cf_invsec_dfd" localSheetId="21">#REF!</definedName>
    <definedName name="cf_invsec_dfd">#REF!</definedName>
    <definedName name="cf_invsec_dnet" localSheetId="21">#REF!</definedName>
    <definedName name="cf_invsec_dnet">#REF!</definedName>
    <definedName name="cf_invsec_dpbg" localSheetId="21">#REF!</definedName>
    <definedName name="cf_invsec_dpbg">#REF!</definedName>
    <definedName name="cf_invsec_dsol" localSheetId="21">#REF!</definedName>
    <definedName name="cf_invsec_dsol">#REF!</definedName>
    <definedName name="cf_invsec_elec" localSheetId="21">#REF!</definedName>
    <definedName name="cf_invsec_elec">#REF!</definedName>
    <definedName name="cf_invsec_esvc" localSheetId="21">#REF!</definedName>
    <definedName name="cf_invsec_esvc">#REF!</definedName>
    <definedName name="cf_invsec_fnco" localSheetId="21">#REF!</definedName>
    <definedName name="cf_invsec_fnco">#REF!</definedName>
    <definedName name="cf_invsec_fsac" localSheetId="21">#REF!</definedName>
    <definedName name="cf_invsec_fsac">#REF!</definedName>
    <definedName name="cf_invsec_fser" localSheetId="21">#REF!</definedName>
    <definedName name="cf_invsec_fser">#REF!</definedName>
    <definedName name="cf_invsec_fstp" localSheetId="21">#REF!</definedName>
    <definedName name="cf_invsec_fstp">#REF!</definedName>
    <definedName name="cf_invsec_gadd" localSheetId="21">#REF!</definedName>
    <definedName name="cf_invsec_gadd">#REF!</definedName>
    <definedName name="cf_invsec_gadi" localSheetId="21">#REF!</definedName>
    <definedName name="cf_invsec_gadi">#REF!</definedName>
    <definedName name="cf_invsec_govd" localSheetId="21">#REF!</definedName>
    <definedName name="cf_invsec_govd">#REF!</definedName>
    <definedName name="cf_invsec_gove" localSheetId="21">#REF!</definedName>
    <definedName name="cf_invsec_gove">#REF!</definedName>
    <definedName name="cf_invsec_nep" localSheetId="21">#REF!</definedName>
    <definedName name="cf_invsec_nep">#REF!</definedName>
    <definedName name="cf_invsec_resm" localSheetId="21">#REF!</definedName>
    <definedName name="cf_invsec_resm">#REF!</definedName>
    <definedName name="cf_invsec_sols" localSheetId="21">#REF!</definedName>
    <definedName name="cf_invsec_sols">#REF!</definedName>
    <definedName name="cf_invsec_tam" localSheetId="21">#REF!</definedName>
    <definedName name="cf_invsec_tam">#REF!</definedName>
    <definedName name="cf_invsec_tsc" localSheetId="21">#REF!</definedName>
    <definedName name="cf_invsec_tsc">#REF!</definedName>
    <definedName name="cf_invsec_vent" localSheetId="21">#REF!</definedName>
    <definedName name="cf_invsec_vent">#REF!</definedName>
    <definedName name="cf_invsec_watr" localSheetId="21">#REF!</definedName>
    <definedName name="cf_invsec_watr">#REF!</definedName>
    <definedName name="cf_invsec_west" localSheetId="21">#REF!</definedName>
    <definedName name="cf_invsec_west">#REF!</definedName>
    <definedName name="cf_iss_exp" localSheetId="21">#REF!</definedName>
    <definedName name="cf_iss_exp">#REF!</definedName>
    <definedName name="cf_joint_earn" localSheetId="21">#REF!</definedName>
    <definedName name="cf_joint_earn">#REF!</definedName>
    <definedName name="cf_joint_vent" localSheetId="21">#REF!</definedName>
    <definedName name="cf_joint_vent">#REF!</definedName>
    <definedName name="cf_lcp_interest" localSheetId="21">#REF!</definedName>
    <definedName name="cf_lcp_interest">#REF!</definedName>
    <definedName name="cf_lcp_iss" localSheetId="21">#REF!</definedName>
    <definedName name="cf_lcp_iss">#REF!</definedName>
    <definedName name="cf_ltd_caplease" localSheetId="21">#REF!</definedName>
    <definedName name="cf_ltd_caplease">#REF!</definedName>
    <definedName name="cf_ltd_cl_ret" localSheetId="21">#REF!</definedName>
    <definedName name="cf_ltd_cl_ret">#REF!</definedName>
    <definedName name="cf_ltd_disc_amort" localSheetId="21">#REF!</definedName>
    <definedName name="cf_ltd_disc_amort">#REF!</definedName>
    <definedName name="cf_ltd_exp_amort" localSheetId="21">#REF!</definedName>
    <definedName name="cf_ltd_exp_amort">#REF!</definedName>
    <definedName name="cf_ltd_int_tot" localSheetId="21">#REF!</definedName>
    <definedName name="cf_ltd_int_tot">#REF!</definedName>
    <definedName name="cf_ltd_interest" localSheetId="21">#REF!</definedName>
    <definedName name="cf_ltd_interest">#REF!</definedName>
    <definedName name="cf_ltd_intnew" localSheetId="21">#REF!</definedName>
    <definedName name="cf_ltd_intnew">#REF!</definedName>
    <definedName name="cf_ltd_intoth" localSheetId="21">#REF!</definedName>
    <definedName name="cf_ltd_intoth">#REF!</definedName>
    <definedName name="cf_ltd_iss" localSheetId="21">#REF!</definedName>
    <definedName name="cf_ltd_iss">#REF!</definedName>
    <definedName name="cf_ltd_iss_CMDCC" localSheetId="21">#REF!</definedName>
    <definedName name="cf_ltd_iss_CMDCC">#REF!</definedName>
    <definedName name="cf_ltd_iss_CMDEC" localSheetId="21">#REF!</definedName>
    <definedName name="cf_ltd_iss_CMDEC">#REF!</definedName>
    <definedName name="cf_ltd_iss_CMDEG" localSheetId="21">#REF!</definedName>
    <definedName name="cf_ltd_iss_CMDEG">#REF!</definedName>
    <definedName name="cf_ltd_iss_CMELE" localSheetId="21">#REF!</definedName>
    <definedName name="cf_ltd_iss_CMELE">#REF!</definedName>
    <definedName name="cf_ltd_iss_cres" localSheetId="21">#REF!</definedName>
    <definedName name="cf_ltd_iss_cres">#REF!</definedName>
    <definedName name="cf_ltd_iss_crmw" localSheetId="21">#REF!</definedName>
    <definedName name="cf_ltd_iss_crmw">#REF!</definedName>
    <definedName name="cf_ltd_iss_dadj" localSheetId="21">#REF!</definedName>
    <definedName name="cf_ltd_iss_dadj">#REF!</definedName>
    <definedName name="cf_ltd_iss_DCC" localSheetId="21">#REF!</definedName>
    <definedName name="cf_ltd_iss_DCC">#REF!</definedName>
    <definedName name="cf_ltd_iss_dccw" localSheetId="21">#REF!</definedName>
    <definedName name="cf_ltd_iss_dccw">#REF!</definedName>
    <definedName name="cf_ltd_iss_dcom" localSheetId="21">#REF!</definedName>
    <definedName name="cf_ltd_iss_dcom">#REF!</definedName>
    <definedName name="cf_ltd_iss_debt" localSheetId="21">#REF!</definedName>
    <definedName name="cf_ltd_iss_debt">#REF!</definedName>
    <definedName name="cf_ltd_iss_degw" localSheetId="21">#REF!</definedName>
    <definedName name="cf_ltd_iss_degw">#REF!</definedName>
    <definedName name="cf_ltd_iss_deiw" localSheetId="21">#REF!</definedName>
    <definedName name="cf_ltd_iss_deiw">#REF!</definedName>
    <definedName name="cf_ltd_iss_denw" localSheetId="21">#REF!</definedName>
    <definedName name="cf_ltd_iss_denw">#REF!</definedName>
    <definedName name="cf_ltd_iss_desi" localSheetId="21">#REF!</definedName>
    <definedName name="cf_ltd_iss_desi">#REF!</definedName>
    <definedName name="cf_ltd_iss_dess" localSheetId="21">#REF!</definedName>
    <definedName name="cf_ltd_iss_dess">#REF!</definedName>
    <definedName name="cf_ltd_iss_dfd" localSheetId="21">#REF!</definedName>
    <definedName name="cf_ltd_iss_dfd">#REF!</definedName>
    <definedName name="cf_ltd_iss_dnet" localSheetId="21">#REF!</definedName>
    <definedName name="cf_ltd_iss_dnet">#REF!</definedName>
    <definedName name="cf_ltd_iss_dpbg" localSheetId="21">#REF!</definedName>
    <definedName name="cf_ltd_iss_dpbg">#REF!</definedName>
    <definedName name="cf_ltd_iss_dsol" localSheetId="21">#REF!</definedName>
    <definedName name="cf_ltd_iss_dsol">#REF!</definedName>
    <definedName name="cf_ltd_iss_elec" localSheetId="21">#REF!</definedName>
    <definedName name="cf_ltd_iss_elec">#REF!</definedName>
    <definedName name="cf_ltd_iss_esvc" localSheetId="21">#REF!</definedName>
    <definedName name="cf_ltd_iss_esvc">#REF!</definedName>
    <definedName name="cf_ltd_iss_fnco" localSheetId="21">#REF!</definedName>
    <definedName name="cf_ltd_iss_fnco">#REF!</definedName>
    <definedName name="cf_ltd_iss_fsac" localSheetId="21">#REF!</definedName>
    <definedName name="cf_ltd_iss_fsac">#REF!</definedName>
    <definedName name="cf_ltd_iss_fser" localSheetId="21">#REF!</definedName>
    <definedName name="cf_ltd_iss_fser">#REF!</definedName>
    <definedName name="cf_ltd_iss_fstp" localSheetId="21">#REF!</definedName>
    <definedName name="cf_ltd_iss_fstp">#REF!</definedName>
    <definedName name="cf_ltd_iss_gadd" localSheetId="21">#REF!</definedName>
    <definedName name="cf_ltd_iss_gadd">#REF!</definedName>
    <definedName name="cf_ltd_iss_gadi" localSheetId="21">#REF!</definedName>
    <definedName name="cf_ltd_iss_gadi">#REF!</definedName>
    <definedName name="cf_ltd_iss_govd" localSheetId="21">#REF!</definedName>
    <definedName name="cf_ltd_iss_govd">#REF!</definedName>
    <definedName name="cf_ltd_iss_gove" localSheetId="21">#REF!</definedName>
    <definedName name="cf_ltd_iss_gove">#REF!</definedName>
    <definedName name="cf_ltd_iss_inco" localSheetId="21">#REF!</definedName>
    <definedName name="cf_ltd_iss_inco">#REF!</definedName>
    <definedName name="cf_ltd_iss_inco_esvc" localSheetId="21">#REF!</definedName>
    <definedName name="cf_ltd_iss_inco_esvc">#REF!</definedName>
    <definedName name="cf_ltd_iss_nep" localSheetId="21">#REF!</definedName>
    <definedName name="cf_ltd_iss_nep">#REF!</definedName>
    <definedName name="cf_ltd_iss_resm" localSheetId="21">#REF!</definedName>
    <definedName name="cf_ltd_iss_resm">#REF!</definedName>
    <definedName name="cf_ltd_iss_sols" localSheetId="21">#REF!</definedName>
    <definedName name="cf_ltd_iss_sols">#REF!</definedName>
    <definedName name="cf_ltd_iss_tam" localSheetId="21">#REF!</definedName>
    <definedName name="cf_ltd_iss_tam">#REF!</definedName>
    <definedName name="cf_ltd_iss_tsc" localSheetId="21">#REF!</definedName>
    <definedName name="cf_ltd_iss_tsc">#REF!</definedName>
    <definedName name="cf_ltd_iss_vent" localSheetId="21">#REF!</definedName>
    <definedName name="cf_ltd_iss_vent">#REF!</definedName>
    <definedName name="cf_ltd_iss_watr" localSheetId="21">#REF!</definedName>
    <definedName name="cf_ltd_iss_watr">#REF!</definedName>
    <definedName name="cf_ltd_iss_west" localSheetId="21">#REF!</definedName>
    <definedName name="cf_ltd_iss_west">#REF!</definedName>
    <definedName name="cf_ltd_retire" localSheetId="21">#REF!</definedName>
    <definedName name="cf_ltd_retire">#REF!</definedName>
    <definedName name="cf_ltd_retnew" localSheetId="21">#REF!</definedName>
    <definedName name="cf_ltd_retnew">#REF!</definedName>
    <definedName name="cf_ltd_tot_ret" localSheetId="21">#REF!</definedName>
    <definedName name="cf_ltd_tot_ret">#REF!</definedName>
    <definedName name="cf_maint_capx" localSheetId="21">#REF!</definedName>
    <definedName name="cf_maint_capx">#REF!</definedName>
    <definedName name="cf_maint_capx_adcc" localSheetId="21">#REF!</definedName>
    <definedName name="cf_maint_capx_adcc">#REF!</definedName>
    <definedName name="cf_maint_capx_adj" localSheetId="21">#REF!</definedName>
    <definedName name="cf_maint_capx_adj">#REF!</definedName>
    <definedName name="cf_maint_capx_adpb" localSheetId="21">#REF!</definedName>
    <definedName name="cf_maint_capx_adpb">#REF!</definedName>
    <definedName name="cf_maint_capx_CM1DC" localSheetId="21">#REF!</definedName>
    <definedName name="cf_maint_capx_CM1DC">#REF!</definedName>
    <definedName name="cf_maint_capx_CM1DE" localSheetId="21">#REF!</definedName>
    <definedName name="cf_maint_capx_CM1DE">#REF!</definedName>
    <definedName name="cf_maint_capx_CM1EL" localSheetId="21">#REF!</definedName>
    <definedName name="cf_maint_capx_CM1EL">#REF!</definedName>
    <definedName name="cf_maint_capx_CM4DC" localSheetId="21">#REF!</definedName>
    <definedName name="cf_maint_capx_CM4DC">#REF!</definedName>
    <definedName name="cf_maint_capx_CM4DE" localSheetId="21">#REF!</definedName>
    <definedName name="cf_maint_capx_CM4DE">#REF!</definedName>
    <definedName name="cf_maint_capx_CM4EL" localSheetId="21">#REF!</definedName>
    <definedName name="cf_maint_capx_CM4EL">#REF!</definedName>
    <definedName name="cf_maint_capx_CMDCC" localSheetId="21">#REF!</definedName>
    <definedName name="cf_maint_capx_CMDCC">#REF!</definedName>
    <definedName name="cf_maint_capx_CMDEC" localSheetId="21">#REF!</definedName>
    <definedName name="cf_maint_capx_CMDEC">#REF!</definedName>
    <definedName name="cf_maint_capx_CMDEG" localSheetId="21">#REF!</definedName>
    <definedName name="cf_maint_capx_CMDEG">#REF!</definedName>
    <definedName name="cf_maint_capx_CMELE" localSheetId="21">#REF!</definedName>
    <definedName name="cf_maint_capx_CMELE">#REF!</definedName>
    <definedName name="cf_maint_capx_cres" localSheetId="21">#REF!</definedName>
    <definedName name="cf_maint_capx_cres">#REF!</definedName>
    <definedName name="cf_maint_capx_crmw" localSheetId="21">#REF!</definedName>
    <definedName name="cf_maint_capx_crmw">#REF!</definedName>
    <definedName name="cf_maint_capx_dadj" localSheetId="21">#REF!</definedName>
    <definedName name="cf_maint_capx_dadj">#REF!</definedName>
    <definedName name="cf_maint_capx_dcc" localSheetId="21">#REF!</definedName>
    <definedName name="cf_maint_capx_dcc">#REF!</definedName>
    <definedName name="cf_maint_capx_dccw" localSheetId="21">#REF!</definedName>
    <definedName name="cf_maint_capx_dccw">#REF!</definedName>
    <definedName name="cf_maint_capx_dcom" localSheetId="21">#REF!</definedName>
    <definedName name="cf_maint_capx_dcom">#REF!</definedName>
    <definedName name="cf_maint_capx_degw" localSheetId="21">#REF!</definedName>
    <definedName name="cf_maint_capx_degw">#REF!</definedName>
    <definedName name="cf_maint_capx_deiw" localSheetId="21">#REF!</definedName>
    <definedName name="cf_maint_capx_deiw">#REF!</definedName>
    <definedName name="cf_maint_capx_denw" localSheetId="21">#REF!</definedName>
    <definedName name="cf_maint_capx_denw">#REF!</definedName>
    <definedName name="cf_maint_capx_desi" localSheetId="21">#REF!</definedName>
    <definedName name="cf_maint_capx_desi">#REF!</definedName>
    <definedName name="cf_maint_capx_dess" localSheetId="21">#REF!</definedName>
    <definedName name="cf_maint_capx_dess">#REF!</definedName>
    <definedName name="cf_maint_capx_dfd" localSheetId="21">#REF!</definedName>
    <definedName name="cf_maint_capx_dfd">#REF!</definedName>
    <definedName name="cf_maint_capx_dnet" localSheetId="21">#REF!</definedName>
    <definedName name="cf_maint_capx_dnet">#REF!</definedName>
    <definedName name="cf_maint_capx_dpbg" localSheetId="21">#REF!</definedName>
    <definedName name="cf_maint_capx_dpbg">#REF!</definedName>
    <definedName name="cf_maint_capx_dsol" localSheetId="21">#REF!</definedName>
    <definedName name="cf_maint_capx_dsol">#REF!</definedName>
    <definedName name="cf_maint_capx_elec" localSheetId="21">#REF!</definedName>
    <definedName name="cf_maint_capx_elec">#REF!</definedName>
    <definedName name="cf_maint_capx_esvc" localSheetId="21">#REF!</definedName>
    <definedName name="cf_maint_capx_esvc">#REF!</definedName>
    <definedName name="cf_maint_capx_etrn" localSheetId="21">#REF!</definedName>
    <definedName name="cf_maint_capx_etrn">#REF!</definedName>
    <definedName name="cf_maint_capx_fnco" localSheetId="21">#REF!</definedName>
    <definedName name="cf_maint_capx_fnco">#REF!</definedName>
    <definedName name="cf_maint_capx_fsac" localSheetId="21">#REF!</definedName>
    <definedName name="cf_maint_capx_fsac">#REF!</definedName>
    <definedName name="cf_maint_capx_fser" localSheetId="21">#REF!</definedName>
    <definedName name="cf_maint_capx_fser">#REF!</definedName>
    <definedName name="cf_maint_capx_fstp" localSheetId="21">#REF!</definedName>
    <definedName name="cf_maint_capx_fstp">#REF!</definedName>
    <definedName name="cf_maint_capx_gadd" localSheetId="21">#REF!</definedName>
    <definedName name="cf_maint_capx_gadd">#REF!</definedName>
    <definedName name="cf_maint_capx_gadi" localSheetId="21">#REF!</definedName>
    <definedName name="cf_maint_capx_gadi">#REF!</definedName>
    <definedName name="cf_maint_capx_govd" localSheetId="21">#REF!</definedName>
    <definedName name="cf_maint_capx_govd">#REF!</definedName>
    <definedName name="cf_maint_capx_gove" localSheetId="21">#REF!</definedName>
    <definedName name="cf_maint_capx_gove">#REF!</definedName>
    <definedName name="cf_maint_capx_gross" localSheetId="21">#REF!</definedName>
    <definedName name="cf_maint_capx_gross">#REF!</definedName>
    <definedName name="cf_maint_capx_iden" localSheetId="21">#REF!</definedName>
    <definedName name="cf_maint_capx_iden">#REF!</definedName>
    <definedName name="cf_maint_capx_iden_cres" localSheetId="21">#REF!</definedName>
    <definedName name="cf_maint_capx_iden_cres">#REF!</definedName>
    <definedName name="cf_maint_capx_iden_crmw" localSheetId="21">#REF!</definedName>
    <definedName name="cf_maint_capx_iden_crmw">#REF!</definedName>
    <definedName name="cf_maint_capx_iden_dadj" localSheetId="21">#REF!</definedName>
    <definedName name="cf_maint_capx_iden_dadj">#REF!</definedName>
    <definedName name="cf_maint_capx_iden_dcc" localSheetId="21">#REF!</definedName>
    <definedName name="cf_maint_capx_iden_dcc">#REF!</definedName>
    <definedName name="cf_maint_capx_iden_dccw" localSheetId="21">#REF!</definedName>
    <definedName name="cf_maint_capx_iden_dccw">#REF!</definedName>
    <definedName name="cf_maint_capx_iden_dcom" localSheetId="21">#REF!</definedName>
    <definedName name="cf_maint_capx_iden_dcom">#REF!</definedName>
    <definedName name="cf_maint_capx_iden_degw" localSheetId="21">#REF!</definedName>
    <definedName name="cf_maint_capx_iden_degw">#REF!</definedName>
    <definedName name="cf_maint_capx_iden_deiw" localSheetId="21">#REF!</definedName>
    <definedName name="cf_maint_capx_iden_deiw">#REF!</definedName>
    <definedName name="cf_maint_capx_iden_denw" localSheetId="21">#REF!</definedName>
    <definedName name="cf_maint_capx_iden_denw">#REF!</definedName>
    <definedName name="cf_maint_capx_iden_desi" localSheetId="21">#REF!</definedName>
    <definedName name="cf_maint_capx_iden_desi">#REF!</definedName>
    <definedName name="cf_maint_capx_iden_dess" localSheetId="21">#REF!</definedName>
    <definedName name="cf_maint_capx_iden_dess">#REF!</definedName>
    <definedName name="cf_maint_capx_iden_dfd" localSheetId="21">#REF!</definedName>
    <definedName name="cf_maint_capx_iden_dfd">#REF!</definedName>
    <definedName name="cf_maint_capx_iden_dnet" localSheetId="21">#REF!</definedName>
    <definedName name="cf_maint_capx_iden_dnet">#REF!</definedName>
    <definedName name="cf_maint_capx_iden_dpbg" localSheetId="21">#REF!</definedName>
    <definedName name="cf_maint_capx_iden_dpbg">#REF!</definedName>
    <definedName name="cf_maint_capx_iden_dsol" localSheetId="21">#REF!</definedName>
    <definedName name="cf_maint_capx_iden_dsol">#REF!</definedName>
    <definedName name="cf_maint_capx_iden_elec" localSheetId="21">#REF!</definedName>
    <definedName name="cf_maint_capx_iden_elec">#REF!</definedName>
    <definedName name="cf_maint_capx_iden_esvc" localSheetId="21">#REF!</definedName>
    <definedName name="cf_maint_capx_iden_esvc">#REF!</definedName>
    <definedName name="cf_maint_capx_iden_fnco" localSheetId="21">#REF!</definedName>
    <definedName name="cf_maint_capx_iden_fnco">#REF!</definedName>
    <definedName name="cf_maint_capx_iden_fsac" localSheetId="21">#REF!</definedName>
    <definedName name="cf_maint_capx_iden_fsac">#REF!</definedName>
    <definedName name="cf_maint_capx_iden_fser" localSheetId="21">#REF!</definedName>
    <definedName name="cf_maint_capx_iden_fser">#REF!</definedName>
    <definedName name="cf_maint_capx_iden_fstp" localSheetId="21">#REF!</definedName>
    <definedName name="cf_maint_capx_iden_fstp">#REF!</definedName>
    <definedName name="cf_maint_capx_iden_gadd" localSheetId="21">#REF!</definedName>
    <definedName name="cf_maint_capx_iden_gadd">#REF!</definedName>
    <definedName name="cf_maint_capx_iden_gadi" localSheetId="21">#REF!</definedName>
    <definedName name="cf_maint_capx_iden_gadi">#REF!</definedName>
    <definedName name="cf_maint_capx_iden_govd" localSheetId="21">#REF!</definedName>
    <definedName name="cf_maint_capx_iden_govd">#REF!</definedName>
    <definedName name="cf_maint_capx_iden_gove" localSheetId="21">#REF!</definedName>
    <definedName name="cf_maint_capx_iden_gove">#REF!</definedName>
    <definedName name="cf_maint_capx_iden_nep" localSheetId="21">#REF!</definedName>
    <definedName name="cf_maint_capx_iden_nep">#REF!</definedName>
    <definedName name="cf_maint_capx_iden_resm" localSheetId="21">#REF!</definedName>
    <definedName name="cf_maint_capx_iden_resm">#REF!</definedName>
    <definedName name="cf_maint_capx_iden_sols" localSheetId="21">#REF!</definedName>
    <definedName name="cf_maint_capx_iden_sols">#REF!</definedName>
    <definedName name="cf_maint_capx_iden_tam" localSheetId="21">#REF!</definedName>
    <definedName name="cf_maint_capx_iden_tam">#REF!</definedName>
    <definedName name="cf_maint_capx_iden_tsc" localSheetId="21">#REF!</definedName>
    <definedName name="cf_maint_capx_iden_tsc">#REF!</definedName>
    <definedName name="cf_maint_capx_iden_vent" localSheetId="21">#REF!</definedName>
    <definedName name="cf_maint_capx_iden_vent">#REF!</definedName>
    <definedName name="cf_maint_capx_iden_watr" localSheetId="21">#REF!</definedName>
    <definedName name="cf_maint_capx_iden_watr">#REF!</definedName>
    <definedName name="cf_maint_capx_iden_west" localSheetId="21">#REF!</definedName>
    <definedName name="cf_maint_capx_iden_west">#REF!</definedName>
    <definedName name="cf_maint_capx_nep" localSheetId="21">#REF!</definedName>
    <definedName name="cf_maint_capx_nep">#REF!</definedName>
    <definedName name="cf_maint_capx_net" localSheetId="21">#REF!</definedName>
    <definedName name="cf_maint_capx_net">#REF!</definedName>
    <definedName name="cf_maint_capx_net_minit" localSheetId="21">#REF!</definedName>
    <definedName name="cf_maint_capx_net_minit">#REF!</definedName>
    <definedName name="cf_maint_capx_resm" localSheetId="21">#REF!</definedName>
    <definedName name="cf_maint_capx_resm">#REF!</definedName>
    <definedName name="cf_maint_capx_sols" localSheetId="21">#REF!</definedName>
    <definedName name="cf_maint_capx_sols">#REF!</definedName>
    <definedName name="cf_maint_capx_tam" localSheetId="21">#REF!</definedName>
    <definedName name="cf_maint_capx_tam">#REF!</definedName>
    <definedName name="cf_maint_capx_tsc" localSheetId="21">#REF!</definedName>
    <definedName name="cf_maint_capx_tsc">#REF!</definedName>
    <definedName name="cf_maint_capx_uniden" localSheetId="21">#REF!</definedName>
    <definedName name="cf_maint_capx_uniden">#REF!</definedName>
    <definedName name="cf_maint_capx_vent" localSheetId="21">#REF!</definedName>
    <definedName name="cf_maint_capx_vent">#REF!</definedName>
    <definedName name="cf_maint_capx_watr" localSheetId="21">#REF!</definedName>
    <definedName name="cf_maint_capx_watr">#REF!</definedName>
    <definedName name="cf_maint_capx_west" localSheetId="21">#REF!</definedName>
    <definedName name="cf_maint_capx_west">#REF!</definedName>
    <definedName name="cf_minint_dist_CM1DC" localSheetId="21">#REF!</definedName>
    <definedName name="cf_minint_dist_CM1DC">#REF!</definedName>
    <definedName name="cf_minint_dist_CM1DE" localSheetId="21">#REF!</definedName>
    <definedName name="cf_minint_dist_CM1DE">#REF!</definedName>
    <definedName name="cf_minint_dist_CM1EL" localSheetId="21">#REF!</definedName>
    <definedName name="cf_minint_dist_CM1EL">#REF!</definedName>
    <definedName name="cf_minint_dist_CM4DC" localSheetId="21">#REF!</definedName>
    <definedName name="cf_minint_dist_CM4DC">#REF!</definedName>
    <definedName name="cf_minint_dist_CM4DE" localSheetId="21">#REF!</definedName>
    <definedName name="cf_minint_dist_CM4DE">#REF!</definedName>
    <definedName name="cf_minint_dist_CM4EL" localSheetId="21">#REF!</definedName>
    <definedName name="cf_minint_dist_CM4EL">#REF!</definedName>
    <definedName name="cf_minint_dist_CMDCC" localSheetId="21">#REF!</definedName>
    <definedName name="cf_minint_dist_CMDCC">#REF!</definedName>
    <definedName name="cf_minint_dist_CMDEC" localSheetId="21">#REF!</definedName>
    <definedName name="cf_minint_dist_CMDEC">#REF!</definedName>
    <definedName name="cf_minint_dist_CMDEG" localSheetId="21">#REF!</definedName>
    <definedName name="cf_minint_dist_CMDEG">#REF!</definedName>
    <definedName name="cf_minint_dist_CMELE" localSheetId="21">#REF!</definedName>
    <definedName name="cf_minint_dist_CMELE">#REF!</definedName>
    <definedName name="cf_minint_dist_cres" localSheetId="21">#REF!</definedName>
    <definedName name="cf_minint_dist_cres">#REF!</definedName>
    <definedName name="cf_minint_dist_crmw" localSheetId="21">#REF!</definedName>
    <definedName name="cf_minint_dist_crmw">#REF!</definedName>
    <definedName name="cf_minint_dist_dcc" localSheetId="21">#REF!</definedName>
    <definedName name="cf_minint_dist_dcc">#REF!</definedName>
    <definedName name="cf_minint_dist_dccw" localSheetId="21">#REF!</definedName>
    <definedName name="cf_minint_dist_dccw">#REF!</definedName>
    <definedName name="cf_minint_dist_dcom" localSheetId="21">#REF!</definedName>
    <definedName name="cf_minint_dist_dcom">#REF!</definedName>
    <definedName name="cf_minint_dist_desi" localSheetId="21">#REF!</definedName>
    <definedName name="cf_minint_dist_desi">#REF!</definedName>
    <definedName name="cf_minint_dist_dfd" localSheetId="21">#REF!</definedName>
    <definedName name="cf_minint_dist_dfd">#REF!</definedName>
    <definedName name="cf_minint_dist_dnet" localSheetId="21">#REF!</definedName>
    <definedName name="cf_minint_dist_dnet">#REF!</definedName>
    <definedName name="cf_minint_dist_dpbg" localSheetId="21">#REF!</definedName>
    <definedName name="cf_minint_dist_dpbg">#REF!</definedName>
    <definedName name="cf_minint_dist_dsol" localSheetId="21">#REF!</definedName>
    <definedName name="cf_minint_dist_dsol">#REF!</definedName>
    <definedName name="cf_minint_dist_elec" localSheetId="21">#REF!</definedName>
    <definedName name="cf_minint_dist_elec">#REF!</definedName>
    <definedName name="cf_minint_dist_esvc" localSheetId="21">#REF!</definedName>
    <definedName name="cf_minint_dist_esvc">#REF!</definedName>
    <definedName name="cf_minint_dist_fnco" localSheetId="21">#REF!</definedName>
    <definedName name="cf_minint_dist_fnco">#REF!</definedName>
    <definedName name="cf_minint_dist_fsac" localSheetId="21">#REF!</definedName>
    <definedName name="cf_minint_dist_fsac">#REF!</definedName>
    <definedName name="cf_minint_dist_fstp" localSheetId="21">#REF!</definedName>
    <definedName name="cf_minint_dist_fstp">#REF!</definedName>
    <definedName name="cf_minint_dist_gadd" localSheetId="21">#REF!</definedName>
    <definedName name="cf_minint_dist_gadd">#REF!</definedName>
    <definedName name="cf_minint_dist_gadi" localSheetId="21">#REF!</definedName>
    <definedName name="cf_minint_dist_gadi">#REF!</definedName>
    <definedName name="cf_minint_dist_govd" localSheetId="21">#REF!</definedName>
    <definedName name="cf_minint_dist_govd">#REF!</definedName>
    <definedName name="cf_minint_dist_gove" localSheetId="21">#REF!</definedName>
    <definedName name="cf_minint_dist_gove">#REF!</definedName>
    <definedName name="cf_minint_dist_nep" localSheetId="21">#REF!</definedName>
    <definedName name="cf_minint_dist_nep">#REF!</definedName>
    <definedName name="cf_minint_dist_resm" localSheetId="21">#REF!</definedName>
    <definedName name="cf_minint_dist_resm">#REF!</definedName>
    <definedName name="cf_minint_dist_tam" localSheetId="21">#REF!</definedName>
    <definedName name="cf_minint_dist_tam">#REF!</definedName>
    <definedName name="cf_minint_dist_tsc" localSheetId="21">#REF!</definedName>
    <definedName name="cf_minint_dist_tsc">#REF!</definedName>
    <definedName name="cf_minint_dist_vent" localSheetId="21">#REF!</definedName>
    <definedName name="cf_minint_dist_vent">#REF!</definedName>
    <definedName name="cf_misc_liab" localSheetId="21">#REF!</definedName>
    <definedName name="cf_misc_liab">#REF!</definedName>
    <definedName name="cf_nc_other" localSheetId="21">#REF!</definedName>
    <definedName name="cf_nc_other">#REF!</definedName>
    <definedName name="cf_net_fin" localSheetId="21">#REF!</definedName>
    <definedName name="cf_net_fin">#REF!</definedName>
    <definedName name="cf_net_invact" localSheetId="21">#REF!</definedName>
    <definedName name="cf_net_invact">#REF!</definedName>
    <definedName name="cf_net_noncash" localSheetId="21">#REF!</definedName>
    <definedName name="cf_net_noncash">#REF!</definedName>
    <definedName name="cf_net_oper" localSheetId="21">#REF!</definedName>
    <definedName name="cf_net_oper">#REF!</definedName>
    <definedName name="cf_net_proceeds" localSheetId="21">#REF!</definedName>
    <definedName name="cf_net_proceeds">#REF!</definedName>
    <definedName name="cf_netincome" localSheetId="21">#REF!</definedName>
    <definedName name="cf_netincome">#REF!</definedName>
    <definedName name="cf_netproceeds" localSheetId="21">#REF!</definedName>
    <definedName name="cf_netproceeds">#REF!</definedName>
    <definedName name="cf_nuc_exp" localSheetId="21">#REF!</definedName>
    <definedName name="cf_nuc_exp">#REF!</definedName>
    <definedName name="cf_nucamort" localSheetId="21">#REF!</definedName>
    <definedName name="cf_nucamort">#REF!</definedName>
    <definedName name="cf_nuclear" localSheetId="21">#REF!</definedName>
    <definedName name="cf_nuclear">#REF!</definedName>
    <definedName name="cf_nuclear_dc" localSheetId="21">#REF!</definedName>
    <definedName name="cf_nuclear_dc">#REF!</definedName>
    <definedName name="cf_oper_CMDCC" localSheetId="21">#REF!</definedName>
    <definedName name="cf_oper_CMDCC">#REF!</definedName>
    <definedName name="cf_oper_CMDEC" localSheetId="21">#REF!</definedName>
    <definedName name="cf_oper_CMDEC">#REF!</definedName>
    <definedName name="cf_oper_CMDEG" localSheetId="21">#REF!</definedName>
    <definedName name="cf_oper_CMDEG">#REF!</definedName>
    <definedName name="cf_oper_CMELE" localSheetId="21">#REF!</definedName>
    <definedName name="cf_oper_CMELE">#REF!</definedName>
    <definedName name="cf_oper_cres" localSheetId="21">#REF!</definedName>
    <definedName name="cf_oper_cres">#REF!</definedName>
    <definedName name="cf_oper_crmw" localSheetId="21">#REF!</definedName>
    <definedName name="cf_oper_crmw">#REF!</definedName>
    <definedName name="cf_oper_dadj" localSheetId="21">#REF!</definedName>
    <definedName name="cf_oper_dadj">#REF!</definedName>
    <definedName name="cf_oper_DCC" localSheetId="21">#REF!</definedName>
    <definedName name="cf_oper_DCC">#REF!</definedName>
    <definedName name="cf_oper_dccw" localSheetId="21">#REF!</definedName>
    <definedName name="cf_oper_dccw">#REF!</definedName>
    <definedName name="cf_oper_dcom" localSheetId="21">#REF!</definedName>
    <definedName name="cf_oper_dcom">#REF!</definedName>
    <definedName name="cf_oper_degw" localSheetId="21">#REF!</definedName>
    <definedName name="cf_oper_degw">#REF!</definedName>
    <definedName name="cf_oper_deiw" localSheetId="21">#REF!</definedName>
    <definedName name="cf_oper_deiw">#REF!</definedName>
    <definedName name="cf_oper_denw" localSheetId="21">#REF!</definedName>
    <definedName name="cf_oper_denw">#REF!</definedName>
    <definedName name="cf_oper_desi" localSheetId="21">#REF!</definedName>
    <definedName name="cf_oper_desi">#REF!</definedName>
    <definedName name="cf_oper_dess" localSheetId="21">#REF!</definedName>
    <definedName name="cf_oper_dess">#REF!</definedName>
    <definedName name="cf_oper_dfd" localSheetId="21">#REF!</definedName>
    <definedName name="cf_oper_dfd">#REF!</definedName>
    <definedName name="cf_oper_dnet" localSheetId="21">#REF!</definedName>
    <definedName name="cf_oper_dnet">#REF!</definedName>
    <definedName name="cf_oper_dpbg" localSheetId="21">#REF!</definedName>
    <definedName name="cf_oper_dpbg">#REF!</definedName>
    <definedName name="cf_oper_dsol" localSheetId="21">#REF!</definedName>
    <definedName name="cf_oper_dsol">#REF!</definedName>
    <definedName name="cf_oper_elec" localSheetId="21">#REF!</definedName>
    <definedName name="cf_oper_elec">#REF!</definedName>
    <definedName name="cf_oper_esvc" localSheetId="21">#REF!</definedName>
    <definedName name="cf_oper_esvc">#REF!</definedName>
    <definedName name="cf_oper_fnco" localSheetId="21">#REF!</definedName>
    <definedName name="cf_oper_fnco">#REF!</definedName>
    <definedName name="cf_oper_fsac" localSheetId="21">#REF!</definedName>
    <definedName name="cf_oper_fsac">#REF!</definedName>
    <definedName name="cf_oper_fser" localSheetId="21">#REF!</definedName>
    <definedName name="cf_oper_fser">#REF!</definedName>
    <definedName name="cf_oper_fstp" localSheetId="21">#REF!</definedName>
    <definedName name="cf_oper_fstp">#REF!</definedName>
    <definedName name="cf_oper_gadd" localSheetId="21">#REF!</definedName>
    <definedName name="cf_oper_gadd">#REF!</definedName>
    <definedName name="cf_oper_gadi" localSheetId="21">#REF!</definedName>
    <definedName name="cf_oper_gadi">#REF!</definedName>
    <definedName name="cf_oper_govd" localSheetId="21">#REF!</definedName>
    <definedName name="cf_oper_govd">#REF!</definedName>
    <definedName name="cf_oper_gove" localSheetId="21">#REF!</definedName>
    <definedName name="cf_oper_gove">#REF!</definedName>
    <definedName name="cf_oper_nep" localSheetId="21">#REF!</definedName>
    <definedName name="cf_oper_nep">#REF!</definedName>
    <definedName name="cf_oper_resm" localSheetId="21">#REF!</definedName>
    <definedName name="cf_oper_resm">#REF!</definedName>
    <definedName name="cf_oper_sols" localSheetId="21">#REF!</definedName>
    <definedName name="cf_oper_sols">#REF!</definedName>
    <definedName name="cf_oper_tam" localSheetId="21">#REF!</definedName>
    <definedName name="cf_oper_tam">#REF!</definedName>
    <definedName name="cf_oper_tsc" localSheetId="21">#REF!</definedName>
    <definedName name="cf_oper_tsc">#REF!</definedName>
    <definedName name="cf_oper_vent" localSheetId="21">#REF!</definedName>
    <definedName name="cf_oper_vent">#REF!</definedName>
    <definedName name="cf_oper_watr" localSheetId="21">#REF!</definedName>
    <definedName name="cf_oper_watr">#REF!</definedName>
    <definedName name="cf_oper_west" localSheetId="21">#REF!</definedName>
    <definedName name="cf_oper_west">#REF!</definedName>
    <definedName name="cf_oth" localSheetId="21">#REF!</definedName>
    <definedName name="cf_oth">#REF!</definedName>
    <definedName name="cf_oth_asset_loss" localSheetId="21">#REF!</definedName>
    <definedName name="cf_oth_asset_loss">#REF!</definedName>
    <definedName name="cf_oth_invest_CM1DC" localSheetId="21">#REF!</definedName>
    <definedName name="cf_oth_invest_CM1DC">#REF!</definedName>
    <definedName name="cf_oth_invest_CM1DE" localSheetId="21">#REF!</definedName>
    <definedName name="cf_oth_invest_CM1DE">#REF!</definedName>
    <definedName name="cf_oth_invest_CM1EL" localSheetId="21">#REF!</definedName>
    <definedName name="cf_oth_invest_CM1EL">#REF!</definedName>
    <definedName name="cf_oth_invest_CM4DC" localSheetId="21">#REF!</definedName>
    <definedName name="cf_oth_invest_CM4DC">#REF!</definedName>
    <definedName name="cf_oth_invest_CM4DE" localSheetId="21">#REF!</definedName>
    <definedName name="cf_oth_invest_CM4DE">#REF!</definedName>
    <definedName name="cf_oth_invest_CM4EL" localSheetId="21">#REF!</definedName>
    <definedName name="cf_oth_invest_CM4EL">#REF!</definedName>
    <definedName name="cf_oth_invest_CMDCC" localSheetId="21">#REF!</definedName>
    <definedName name="cf_oth_invest_CMDCC">#REF!</definedName>
    <definedName name="cf_oth_invest_CMDEC" localSheetId="21">#REF!</definedName>
    <definedName name="cf_oth_invest_CMDEC">#REF!</definedName>
    <definedName name="cf_oth_invest_CMDEG" localSheetId="21">#REF!</definedName>
    <definedName name="cf_oth_invest_CMDEG">#REF!</definedName>
    <definedName name="cf_oth_invest_CMELE" localSheetId="21">#REF!</definedName>
    <definedName name="cf_oth_invest_CMELE">#REF!</definedName>
    <definedName name="cf_oth_invest_cres" localSheetId="21">#REF!</definedName>
    <definedName name="cf_oth_invest_cres">#REF!</definedName>
    <definedName name="cf_oth_invest_crmw" localSheetId="21">#REF!</definedName>
    <definedName name="cf_oth_invest_crmw">#REF!</definedName>
    <definedName name="cf_oth_invest_dcc" localSheetId="21">#REF!</definedName>
    <definedName name="cf_oth_invest_dcc">#REF!</definedName>
    <definedName name="cf_oth_invest_dccw" localSheetId="21">#REF!</definedName>
    <definedName name="cf_oth_invest_dccw">#REF!</definedName>
    <definedName name="cf_oth_invest_dcom" localSheetId="21">#REF!</definedName>
    <definedName name="cf_oth_invest_dcom">#REF!</definedName>
    <definedName name="cf_oth_invest_desi" localSheetId="21">#REF!</definedName>
    <definedName name="cf_oth_invest_desi">#REF!</definedName>
    <definedName name="cf_oth_invest_dfd" localSheetId="21">#REF!</definedName>
    <definedName name="cf_oth_invest_dfd">#REF!</definedName>
    <definedName name="cf_oth_invest_dnet" localSheetId="21">#REF!</definedName>
    <definedName name="cf_oth_invest_dnet">#REF!</definedName>
    <definedName name="cf_oth_invest_dpbg" localSheetId="21">#REF!</definedName>
    <definedName name="cf_oth_invest_dpbg">#REF!</definedName>
    <definedName name="cf_oth_invest_dsol" localSheetId="21">#REF!</definedName>
    <definedName name="cf_oth_invest_dsol">#REF!</definedName>
    <definedName name="cf_oth_invest_elec" localSheetId="21">#REF!</definedName>
    <definedName name="cf_oth_invest_elec">#REF!</definedName>
    <definedName name="cf_oth_invest_esvc" localSheetId="21">#REF!</definedName>
    <definedName name="cf_oth_invest_esvc">#REF!</definedName>
    <definedName name="cf_oth_invest_fnco" localSheetId="21">#REF!</definedName>
    <definedName name="cf_oth_invest_fnco">#REF!</definedName>
    <definedName name="cf_oth_invest_fsac" localSheetId="21">#REF!</definedName>
    <definedName name="cf_oth_invest_fsac">#REF!</definedName>
    <definedName name="cf_oth_invest_fstp" localSheetId="21">#REF!</definedName>
    <definedName name="cf_oth_invest_fstp">#REF!</definedName>
    <definedName name="cf_oth_invest_gadd" localSheetId="21">#REF!</definedName>
    <definedName name="cf_oth_invest_gadd">#REF!</definedName>
    <definedName name="cf_oth_invest_gadi" localSheetId="21">#REF!</definedName>
    <definedName name="cf_oth_invest_gadi">#REF!</definedName>
    <definedName name="cf_oth_invest_govd" localSheetId="21">#REF!</definedName>
    <definedName name="cf_oth_invest_govd">#REF!</definedName>
    <definedName name="cf_oth_invest_gove" localSheetId="21">#REF!</definedName>
    <definedName name="cf_oth_invest_gove">#REF!</definedName>
    <definedName name="cf_oth_invest_nep" localSheetId="21">#REF!</definedName>
    <definedName name="cf_oth_invest_nep">#REF!</definedName>
    <definedName name="cf_oth_invest_resm" localSheetId="21">#REF!</definedName>
    <definedName name="cf_oth_invest_resm">#REF!</definedName>
    <definedName name="cf_oth_invest_tam" localSheetId="21">#REF!</definedName>
    <definedName name="cf_oth_invest_tam">#REF!</definedName>
    <definedName name="cf_oth_invest_tsc" localSheetId="21">#REF!</definedName>
    <definedName name="cf_oth_invest_tsc">#REF!</definedName>
    <definedName name="cf_oth_invest_vent" localSheetId="21">#REF!</definedName>
    <definedName name="cf_oth_invest_vent">#REF!</definedName>
    <definedName name="cf_other_deprec" localSheetId="21">#REF!</definedName>
    <definedName name="cf_other_deprec">#REF!</definedName>
    <definedName name="cf_otherinv" localSheetId="21">#REF!</definedName>
    <definedName name="cf_otherinv">#REF!</definedName>
    <definedName name="cf_othernet" localSheetId="21">#REF!</definedName>
    <definedName name="cf_othernet">#REF!</definedName>
    <definedName name="cf_otherprop" localSheetId="21">#REF!</definedName>
    <definedName name="cf_otherprop">#REF!</definedName>
    <definedName name="cf_pcl" localSheetId="21">#REF!</definedName>
    <definedName name="cf_pcl">#REF!</definedName>
    <definedName name="cf_pfin_iss_CMDCC" localSheetId="21">#REF!</definedName>
    <definedName name="cf_pfin_iss_CMDCC">#REF!</definedName>
    <definedName name="cf_pfin_iss_CMDEC" localSheetId="21">#REF!</definedName>
    <definedName name="cf_pfin_iss_CMDEC">#REF!</definedName>
    <definedName name="cf_pfin_iss_CMDEG" localSheetId="21">#REF!</definedName>
    <definedName name="cf_pfin_iss_CMDEG">#REF!</definedName>
    <definedName name="cf_pfin_iss_CMELE" localSheetId="21">#REF!</definedName>
    <definedName name="cf_pfin_iss_CMELE">#REF!</definedName>
    <definedName name="cf_pfs_div_CMDCC" localSheetId="21">#REF!</definedName>
    <definedName name="cf_pfs_div_CMDCC">#REF!</definedName>
    <definedName name="cf_pfs_div_CMDEC" localSheetId="21">#REF!</definedName>
    <definedName name="cf_pfs_div_CMDEC">#REF!</definedName>
    <definedName name="cf_pfs_div_CMDEG" localSheetId="21">#REF!</definedName>
    <definedName name="cf_pfs_div_CMDEG">#REF!</definedName>
    <definedName name="cf_pfs_div_CMELE" localSheetId="21">#REF!</definedName>
    <definedName name="cf_pfs_div_CMELE">#REF!</definedName>
    <definedName name="cf_pfs_div_cres" localSheetId="21">#REF!</definedName>
    <definedName name="cf_pfs_div_cres">#REF!</definedName>
    <definedName name="cf_pfs_div_crmw" localSheetId="21">#REF!</definedName>
    <definedName name="cf_pfs_div_crmw">#REF!</definedName>
    <definedName name="cf_pfs_div_dadj" localSheetId="21">#REF!</definedName>
    <definedName name="cf_pfs_div_dadj">#REF!</definedName>
    <definedName name="cf_pfs_div_dcc" localSheetId="21">#REF!</definedName>
    <definedName name="cf_pfs_div_dcc">#REF!</definedName>
    <definedName name="cf_pfs_div_dccw" localSheetId="21">#REF!</definedName>
    <definedName name="cf_pfs_div_dccw">#REF!</definedName>
    <definedName name="cf_pfs_div_dcom" localSheetId="21">#REF!</definedName>
    <definedName name="cf_pfs_div_dcom">#REF!</definedName>
    <definedName name="cf_pfs_div_degw" localSheetId="21">#REF!</definedName>
    <definedName name="cf_pfs_div_degw">#REF!</definedName>
    <definedName name="cf_pfs_div_deiw" localSheetId="21">#REF!</definedName>
    <definedName name="cf_pfs_div_deiw">#REF!</definedName>
    <definedName name="cf_pfs_div_denw" localSheetId="21">#REF!</definedName>
    <definedName name="cf_pfs_div_denw">#REF!</definedName>
    <definedName name="cf_pfs_div_desi" localSheetId="21">#REF!</definedName>
    <definedName name="cf_pfs_div_desi">#REF!</definedName>
    <definedName name="cf_pfs_div_dess" localSheetId="21">#REF!</definedName>
    <definedName name="cf_pfs_div_dess">#REF!</definedName>
    <definedName name="cf_pfs_div_dfd" localSheetId="21">#REF!</definedName>
    <definedName name="cf_pfs_div_dfd">#REF!</definedName>
    <definedName name="cf_pfs_div_dnet" localSheetId="21">#REF!</definedName>
    <definedName name="cf_pfs_div_dnet">#REF!</definedName>
    <definedName name="cf_pfs_div_dpbg" localSheetId="21">#REF!</definedName>
    <definedName name="cf_pfs_div_dpbg">#REF!</definedName>
    <definedName name="cf_pfs_div_dsol" localSheetId="21">#REF!</definedName>
    <definedName name="cf_pfs_div_dsol">#REF!</definedName>
    <definedName name="cf_pfs_div_elec" localSheetId="21">#REF!</definedName>
    <definedName name="cf_pfs_div_elec">#REF!</definedName>
    <definedName name="cf_pfs_div_esvc" localSheetId="21">#REF!</definedName>
    <definedName name="cf_pfs_div_esvc">#REF!</definedName>
    <definedName name="cf_pfs_div_fnco" localSheetId="21">#REF!</definedName>
    <definedName name="cf_pfs_div_fnco">#REF!</definedName>
    <definedName name="cf_pfs_div_fsac" localSheetId="21">#REF!</definedName>
    <definedName name="cf_pfs_div_fsac">#REF!</definedName>
    <definedName name="cf_pfs_div_fser" localSheetId="21">#REF!</definedName>
    <definedName name="cf_pfs_div_fser">#REF!</definedName>
    <definedName name="cf_pfs_div_fstp" localSheetId="21">#REF!</definedName>
    <definedName name="cf_pfs_div_fstp">#REF!</definedName>
    <definedName name="cf_pfs_div_gadd" localSheetId="21">#REF!</definedName>
    <definedName name="cf_pfs_div_gadd">#REF!</definedName>
    <definedName name="cf_pfs_div_gadi" localSheetId="21">#REF!</definedName>
    <definedName name="cf_pfs_div_gadi">#REF!</definedName>
    <definedName name="cf_pfs_div_govd" localSheetId="21">#REF!</definedName>
    <definedName name="cf_pfs_div_govd">#REF!</definedName>
    <definedName name="cf_pfs_div_gove" localSheetId="21">#REF!</definedName>
    <definedName name="cf_pfs_div_gove">#REF!</definedName>
    <definedName name="cf_pfs_div_nep" localSheetId="21">#REF!</definedName>
    <definedName name="cf_pfs_div_nep">#REF!</definedName>
    <definedName name="cf_pfs_div_resm" localSheetId="21">#REF!</definedName>
    <definedName name="cf_pfs_div_resm">#REF!</definedName>
    <definedName name="cf_pfs_div_sols" localSheetId="21">#REF!</definedName>
    <definedName name="cf_pfs_div_sols">#REF!</definedName>
    <definedName name="cf_pfs_div_tam" localSheetId="21">#REF!</definedName>
    <definedName name="cf_pfs_div_tam">#REF!</definedName>
    <definedName name="cf_pfs_div_tsc" localSheetId="21">#REF!</definedName>
    <definedName name="cf_pfs_div_tsc">#REF!</definedName>
    <definedName name="cf_pfs_div_vent" localSheetId="21">#REF!</definedName>
    <definedName name="cf_pfs_div_vent">#REF!</definedName>
    <definedName name="cf_pfs_div_watr" localSheetId="21">#REF!</definedName>
    <definedName name="cf_pfs_div_watr">#REF!</definedName>
    <definedName name="cf_pfs_div_west" localSheetId="21">#REF!</definedName>
    <definedName name="cf_pfs_div_west">#REF!</definedName>
    <definedName name="cf_pfs_dividend" localSheetId="21">#REF!</definedName>
    <definedName name="cf_pfs_dividend">#REF!</definedName>
    <definedName name="cf_pfs_divnew" localSheetId="21">#REF!</definedName>
    <definedName name="cf_pfs_divnew">#REF!</definedName>
    <definedName name="cf_pfs_iss" localSheetId="21">#REF!</definedName>
    <definedName name="cf_pfs_iss">#REF!</definedName>
    <definedName name="cf_pfs_retire" localSheetId="21">#REF!</definedName>
    <definedName name="cf_pfs_retire">#REF!</definedName>
    <definedName name="cf_pfs_retnew" localSheetId="21">#REF!</definedName>
    <definedName name="cf_pfs_retnew">#REF!</definedName>
    <definedName name="cf_pfs_tot_div" localSheetId="21">#REF!</definedName>
    <definedName name="cf_pfs_tot_div">#REF!</definedName>
    <definedName name="cf_pfs_tot_ret" localSheetId="21">#REF!</definedName>
    <definedName name="cf_pfs_tot_ret">#REF!</definedName>
    <definedName name="cf_pref_pension" localSheetId="21">#REF!</definedName>
    <definedName name="cf_pref_pension">#REF!</definedName>
    <definedName name="cf_prefinance_CMDCC" localSheetId="21">#REF!</definedName>
    <definedName name="cf_prefinance_CMDCC">#REF!</definedName>
    <definedName name="cf_prefinance_CMDEC" localSheetId="21">#REF!</definedName>
    <definedName name="cf_prefinance_CMDEC">#REF!</definedName>
    <definedName name="cf_prefinance_CMDEG" localSheetId="21">#REF!</definedName>
    <definedName name="cf_prefinance_CMDEG">#REF!</definedName>
    <definedName name="cf_prefinance_CMELE" localSheetId="21">#REF!</definedName>
    <definedName name="cf_prefinance_CMELE">#REF!</definedName>
    <definedName name="cf_prepay" localSheetId="21">#REF!</definedName>
    <definedName name="cf_prepay">#REF!</definedName>
    <definedName name="cf_purcap" localSheetId="21">#REF!</definedName>
    <definedName name="cf_purcap">#REF!</definedName>
    <definedName name="cf_quip_iss_CMDCC" localSheetId="21">#REF!</definedName>
    <definedName name="cf_quip_iss_CMDCC">#REF!</definedName>
    <definedName name="cf_quip_iss_CMDEC" localSheetId="21">#REF!</definedName>
    <definedName name="cf_quip_iss_CMDEC">#REF!</definedName>
    <definedName name="cf_quip_iss_CMDEG" localSheetId="21">#REF!</definedName>
    <definedName name="cf_quip_iss_CMDEG">#REF!</definedName>
    <definedName name="cf_quip_iss_CMELE" localSheetId="21">#REF!</definedName>
    <definedName name="cf_quip_iss_CMELE">#REF!</definedName>
    <definedName name="cf_quip_iss_DCC" localSheetId="21">#REF!</definedName>
    <definedName name="cf_quip_iss_DCC">#REF!</definedName>
    <definedName name="cf_quip_iss_dpbg" localSheetId="21">#REF!</definedName>
    <definedName name="cf_quip_iss_dpbg">#REF!</definedName>
    <definedName name="cf_quip_iss_nep" localSheetId="21">#REF!</definedName>
    <definedName name="cf_quip_iss_nep">#REF!</definedName>
    <definedName name="cf_removal" localSheetId="21">#REF!</definedName>
    <definedName name="cf_removal">#REF!</definedName>
    <definedName name="cf_ret_def" localSheetId="21">#REF!</definedName>
    <definedName name="cf_ret_def">#REF!</definedName>
    <definedName name="cf_rtnall_fuel" localSheetId="21">#REF!</definedName>
    <definedName name="cf_rtnall_fuel">#REF!</definedName>
    <definedName name="cf_salvage" localSheetId="21">#REF!</definedName>
    <definedName name="cf_salvage">#REF!</definedName>
    <definedName name="cf_so2_exp" localSheetId="21">#REF!</definedName>
    <definedName name="cf_so2_exp">#REF!</definedName>
    <definedName name="cf_stb_iss" localSheetId="21">#REF!</definedName>
    <definedName name="cf_stb_iss">#REF!</definedName>
    <definedName name="cf_stb_iss_CMDCC" localSheetId="21">#REF!</definedName>
    <definedName name="cf_stb_iss_CMDCC">#REF!</definedName>
    <definedName name="cf_stb_iss_CMDEC" localSheetId="21">#REF!</definedName>
    <definedName name="cf_stb_iss_CMDEC">#REF!</definedName>
    <definedName name="cf_stb_iss_CMDEG" localSheetId="21">#REF!</definedName>
    <definedName name="cf_stb_iss_CMDEG">#REF!</definedName>
    <definedName name="cf_stb_iss_CMELE" localSheetId="21">#REF!</definedName>
    <definedName name="cf_stb_iss_CMELE">#REF!</definedName>
    <definedName name="cf_stb_iss_cres" localSheetId="21">#REF!</definedName>
    <definedName name="cf_stb_iss_cres">#REF!</definedName>
    <definedName name="cf_stb_iss_crmw" localSheetId="21">#REF!</definedName>
    <definedName name="cf_stb_iss_crmw">#REF!</definedName>
    <definedName name="cf_stb_iss_dadj" localSheetId="21">#REF!</definedName>
    <definedName name="cf_stb_iss_dadj">#REF!</definedName>
    <definedName name="cf_stb_iss_DCC" localSheetId="21">#REF!</definedName>
    <definedName name="cf_stb_iss_DCC">#REF!</definedName>
    <definedName name="cf_stb_iss_dccw" localSheetId="21">#REF!</definedName>
    <definedName name="cf_stb_iss_dccw">#REF!</definedName>
    <definedName name="cf_stb_iss_dcom" localSheetId="21">#REF!</definedName>
    <definedName name="cf_stb_iss_dcom">#REF!</definedName>
    <definedName name="cf_stb_iss_degw" localSheetId="21">#REF!</definedName>
    <definedName name="cf_stb_iss_degw">#REF!</definedName>
    <definedName name="cf_stb_iss_deiw" localSheetId="21">#REF!</definedName>
    <definedName name="cf_stb_iss_deiw">#REF!</definedName>
    <definedName name="cf_stb_iss_denw" localSheetId="21">#REF!</definedName>
    <definedName name="cf_stb_iss_denw">#REF!</definedName>
    <definedName name="cf_stb_iss_desi" localSheetId="21">#REF!</definedName>
    <definedName name="cf_stb_iss_desi">#REF!</definedName>
    <definedName name="cf_stb_iss_dess" localSheetId="21">#REF!</definedName>
    <definedName name="cf_stb_iss_dess">#REF!</definedName>
    <definedName name="cf_stb_iss_dfd" localSheetId="21">#REF!</definedName>
    <definedName name="cf_stb_iss_dfd">#REF!</definedName>
    <definedName name="cf_stb_iss_dnet" localSheetId="21">#REF!</definedName>
    <definedName name="cf_stb_iss_dnet">#REF!</definedName>
    <definedName name="cf_stb_iss_dpbg" localSheetId="21">#REF!</definedName>
    <definedName name="cf_stb_iss_dpbg">#REF!</definedName>
    <definedName name="cf_stb_iss_dsol" localSheetId="21">#REF!</definedName>
    <definedName name="cf_stb_iss_dsol">#REF!</definedName>
    <definedName name="cf_stb_iss_elec" localSheetId="21">#REF!</definedName>
    <definedName name="cf_stb_iss_elec">#REF!</definedName>
    <definedName name="cf_stb_iss_esvc" localSheetId="21">#REF!</definedName>
    <definedName name="cf_stb_iss_esvc">#REF!</definedName>
    <definedName name="cf_stb_iss_fnco" localSheetId="21">#REF!</definedName>
    <definedName name="cf_stb_iss_fnco">#REF!</definedName>
    <definedName name="cf_stb_iss_fsac" localSheetId="21">#REF!</definedName>
    <definedName name="cf_stb_iss_fsac">#REF!</definedName>
    <definedName name="cf_stb_iss_fser" localSheetId="21">#REF!</definedName>
    <definedName name="cf_stb_iss_fser">#REF!</definedName>
    <definedName name="cf_stb_iss_fstp" localSheetId="21">#REF!</definedName>
    <definedName name="cf_stb_iss_fstp">#REF!</definedName>
    <definedName name="cf_stb_iss_gadd" localSheetId="21">#REF!</definedName>
    <definedName name="cf_stb_iss_gadd">#REF!</definedName>
    <definedName name="cf_stb_iss_gadi" localSheetId="21">#REF!</definedName>
    <definedName name="cf_stb_iss_gadi">#REF!</definedName>
    <definedName name="cf_stb_iss_govd" localSheetId="21">#REF!</definedName>
    <definedName name="cf_stb_iss_govd">#REF!</definedName>
    <definedName name="cf_stb_iss_gove" localSheetId="21">#REF!</definedName>
    <definedName name="cf_stb_iss_gove">#REF!</definedName>
    <definedName name="cf_stb_iss_nep" localSheetId="21">#REF!</definedName>
    <definedName name="cf_stb_iss_nep">#REF!</definedName>
    <definedName name="cf_stb_iss_resm" localSheetId="21">#REF!</definedName>
    <definedName name="cf_stb_iss_resm">#REF!</definedName>
    <definedName name="cf_stb_iss_sols" localSheetId="21">#REF!</definedName>
    <definedName name="cf_stb_iss_sols">#REF!</definedName>
    <definedName name="cf_stb_iss_tam" localSheetId="21">#REF!</definedName>
    <definedName name="cf_stb_iss_tam">#REF!</definedName>
    <definedName name="cf_stb_iss_tsc" localSheetId="21">#REF!</definedName>
    <definedName name="cf_stb_iss_tsc">#REF!</definedName>
    <definedName name="cf_stb_iss_vent" localSheetId="21">#REF!</definedName>
    <definedName name="cf_stb_iss_vent">#REF!</definedName>
    <definedName name="cf_stb_iss_watr" localSheetId="21">#REF!</definedName>
    <definedName name="cf_stb_iss_watr">#REF!</definedName>
    <definedName name="cf_stb_iss_west" localSheetId="21">#REF!</definedName>
    <definedName name="cf_stb_iss_west">#REF!</definedName>
    <definedName name="cf_std_iss" localSheetId="21">#REF!</definedName>
    <definedName name="cf_std_iss">#REF!</definedName>
    <definedName name="cf_std_iss_adj" localSheetId="21">#REF!</definedName>
    <definedName name="cf_std_iss_adj">#REF!</definedName>
    <definedName name="cf_subs_div" localSheetId="21">#REF!</definedName>
    <definedName name="cf_subs_div">#REF!</definedName>
    <definedName name="cf_subs_dividends" localSheetId="21">#REF!</definedName>
    <definedName name="cf_subs_dividends">#REF!</definedName>
    <definedName name="cf_subs_earn" localSheetId="21">#REF!</definedName>
    <definedName name="cf_subs_earn">#REF!</definedName>
    <definedName name="cf_subs_invest" localSheetId="21">#REF!</definedName>
    <definedName name="cf_subs_invest">#REF!</definedName>
    <definedName name="cf_tax_acc" localSheetId="21">#REF!</definedName>
    <definedName name="cf_tax_acc">#REF!</definedName>
    <definedName name="cf_tot_adj" localSheetId="21">#REF!</definedName>
    <definedName name="cf_tot_adj">#REF!</definedName>
    <definedName name="cf_tot_adjs">#REF!</definedName>
    <definedName name="cf_tot_div" localSheetId="21">#REF!</definedName>
    <definedName name="cf_tot_div">#REF!</definedName>
    <definedName name="cf_tot_divs">#REF!</definedName>
    <definedName name="cf_tot_ret" localSheetId="21">#REF!</definedName>
    <definedName name="cf_tot_ret">#REF!</definedName>
    <definedName name="cf_tot_ret_CMDCC" localSheetId="21">#REF!</definedName>
    <definedName name="cf_tot_ret_CMDCC">#REF!</definedName>
    <definedName name="cf_tot_ret_CMDEC" localSheetId="21">#REF!</definedName>
    <definedName name="cf_tot_ret_CMDEC">#REF!</definedName>
    <definedName name="cf_tot_ret_CMDEG" localSheetId="21">#REF!</definedName>
    <definedName name="cf_tot_ret_CMDEG">#REF!</definedName>
    <definedName name="cf_tot_ret_CMELE" localSheetId="21">#REF!</definedName>
    <definedName name="cf_tot_ret_CMELE">#REF!</definedName>
    <definedName name="cf_tot_ret_cres" localSheetId="21">#REF!</definedName>
    <definedName name="cf_tot_ret_cres">#REF!</definedName>
    <definedName name="cf_tot_ret_crmw" localSheetId="21">#REF!</definedName>
    <definedName name="cf_tot_ret_crmw">#REF!</definedName>
    <definedName name="cf_tot_ret_dadj" localSheetId="21">#REF!</definedName>
    <definedName name="cf_tot_ret_dadj">#REF!</definedName>
    <definedName name="cf_tot_ret_dcc" localSheetId="21">#REF!</definedName>
    <definedName name="cf_tot_ret_dcc">#REF!</definedName>
    <definedName name="cf_tot_ret_dccw" localSheetId="21">#REF!</definedName>
    <definedName name="cf_tot_ret_dccw">#REF!</definedName>
    <definedName name="cf_tot_ret_dcom" localSheetId="21">#REF!</definedName>
    <definedName name="cf_tot_ret_dcom">#REF!</definedName>
    <definedName name="cf_tot_ret_degw" localSheetId="21">#REF!</definedName>
    <definedName name="cf_tot_ret_degw">#REF!</definedName>
    <definedName name="cf_tot_ret_deiw" localSheetId="21">#REF!</definedName>
    <definedName name="cf_tot_ret_deiw">#REF!</definedName>
    <definedName name="cf_tot_ret_denw" localSheetId="21">#REF!</definedName>
    <definedName name="cf_tot_ret_denw">#REF!</definedName>
    <definedName name="cf_tot_ret_desi" localSheetId="21">#REF!</definedName>
    <definedName name="cf_tot_ret_desi">#REF!</definedName>
    <definedName name="cf_tot_ret_dess" localSheetId="21">#REF!</definedName>
    <definedName name="cf_tot_ret_dess">#REF!</definedName>
    <definedName name="cf_tot_ret_dfd" localSheetId="21">#REF!</definedName>
    <definedName name="cf_tot_ret_dfd">#REF!</definedName>
    <definedName name="cf_tot_ret_div" localSheetId="21">#REF!</definedName>
    <definedName name="cf_tot_ret_div">#REF!</definedName>
    <definedName name="cf_tot_ret_dnet" localSheetId="21">#REF!</definedName>
    <definedName name="cf_tot_ret_dnet">#REF!</definedName>
    <definedName name="cf_tot_ret_dpbg" localSheetId="21">#REF!</definedName>
    <definedName name="cf_tot_ret_dpbg">#REF!</definedName>
    <definedName name="cf_tot_ret_dsol" localSheetId="21">#REF!</definedName>
    <definedName name="cf_tot_ret_dsol">#REF!</definedName>
    <definedName name="cf_tot_ret_elec" localSheetId="21">#REF!</definedName>
    <definedName name="cf_tot_ret_elec">#REF!</definedName>
    <definedName name="cf_tot_ret_esvc" localSheetId="21">#REF!</definedName>
    <definedName name="cf_tot_ret_esvc">#REF!</definedName>
    <definedName name="cf_tot_ret_fnco" localSheetId="21">#REF!</definedName>
    <definedName name="cf_tot_ret_fnco">#REF!</definedName>
    <definedName name="cf_tot_ret_fsac" localSheetId="21">#REF!</definedName>
    <definedName name="cf_tot_ret_fsac">#REF!</definedName>
    <definedName name="cf_tot_ret_fser" localSheetId="21">#REF!</definedName>
    <definedName name="cf_tot_ret_fser">#REF!</definedName>
    <definedName name="cf_tot_ret_fstp" localSheetId="21">#REF!</definedName>
    <definedName name="cf_tot_ret_fstp">#REF!</definedName>
    <definedName name="cf_tot_ret_gadd" localSheetId="21">#REF!</definedName>
    <definedName name="cf_tot_ret_gadd">#REF!</definedName>
    <definedName name="cf_tot_ret_gadi" localSheetId="21">#REF!</definedName>
    <definedName name="cf_tot_ret_gadi">#REF!</definedName>
    <definedName name="cf_tot_ret_govd" localSheetId="21">#REF!</definedName>
    <definedName name="cf_tot_ret_govd">#REF!</definedName>
    <definedName name="cf_tot_ret_gove" localSheetId="21">#REF!</definedName>
    <definedName name="cf_tot_ret_gove">#REF!</definedName>
    <definedName name="cf_tot_ret_nep" localSheetId="21">#REF!</definedName>
    <definedName name="cf_tot_ret_nep">#REF!</definedName>
    <definedName name="cf_tot_ret_resm" localSheetId="21">#REF!</definedName>
    <definedName name="cf_tot_ret_resm">#REF!</definedName>
    <definedName name="cf_tot_ret_sols" localSheetId="21">#REF!</definedName>
    <definedName name="cf_tot_ret_sols">#REF!</definedName>
    <definedName name="cf_tot_ret_tam" localSheetId="21">#REF!</definedName>
    <definedName name="cf_tot_ret_tam">#REF!</definedName>
    <definedName name="cf_tot_ret_tsc" localSheetId="21">#REF!</definedName>
    <definedName name="cf_tot_ret_tsc">#REF!</definedName>
    <definedName name="cf_tot_ret_vent" localSheetId="21">#REF!</definedName>
    <definedName name="cf_tot_ret_vent">#REF!</definedName>
    <definedName name="cf_tot_ret_watr" localSheetId="21">#REF!</definedName>
    <definedName name="cf_tot_ret_watr">#REF!</definedName>
    <definedName name="cf_tot_ret_west" localSheetId="21">#REF!</definedName>
    <definedName name="cf_tot_ret_west">#REF!</definedName>
    <definedName name="cf_tot_rets">#REF!</definedName>
    <definedName name="cf_unfuel" localSheetId="21">#REF!</definedName>
    <definedName name="cf_unfuel">#REF!</definedName>
    <definedName name="cf_vfs_iss_CM1DC" localSheetId="21">#REF!</definedName>
    <definedName name="cf_vfs_iss_CM1DC">#REF!</definedName>
    <definedName name="cf_vfs_iss_CM1DE" localSheetId="21">#REF!</definedName>
    <definedName name="cf_vfs_iss_CM1DE">#REF!</definedName>
    <definedName name="cf_vfs_iss_CM1EL" localSheetId="21">#REF!</definedName>
    <definedName name="cf_vfs_iss_CM1EL">#REF!</definedName>
    <definedName name="cf_vfs_iss_CM4EL" localSheetId="21">#REF!</definedName>
    <definedName name="cf_vfs_iss_CM4EL">#REF!</definedName>
    <definedName name="cf_vfs_iss_CMDCC" localSheetId="21">#REF!</definedName>
    <definedName name="cf_vfs_iss_CMDCC">#REF!</definedName>
    <definedName name="cf_vfs_iss_CMDEC" localSheetId="21">#REF!</definedName>
    <definedName name="cf_vfs_iss_CMDEC">#REF!</definedName>
    <definedName name="cf_vfs_iss_CMDEG" localSheetId="21">#REF!</definedName>
    <definedName name="cf_vfs_iss_CMDEG">#REF!</definedName>
    <definedName name="cf_vfs_iss_CMELE" localSheetId="21">#REF!</definedName>
    <definedName name="cf_vfs_iss_CMELE">#REF!</definedName>
    <definedName name="cf_vfs_iss_dpbg" localSheetId="21">#REF!</definedName>
    <definedName name="cf_vfs_iss_dpbg">#REF!</definedName>
    <definedName name="cf_vfs_iss_nep" localSheetId="21">#REF!</definedName>
    <definedName name="cf_vfs_iss_nep">#REF!</definedName>
    <definedName name="cf_wc" localSheetId="21">#REF!</definedName>
    <definedName name="cf_wc">#REF!</definedName>
    <definedName name="cf_wc_minint_be" localSheetId="21">#REF!</definedName>
    <definedName name="cf_wc_minint_be">#REF!</definedName>
    <definedName name="cf_wc_minint_be_CM1DE" localSheetId="21">#REF!</definedName>
    <definedName name="cf_wc_minint_be_CM1DE">#REF!</definedName>
    <definedName name="cf_wc_minint_be_CM1EL" localSheetId="21">#REF!</definedName>
    <definedName name="cf_wc_minint_be_CM1EL">#REF!</definedName>
    <definedName name="cf_wc_minint_be_CM4DE" localSheetId="21">#REF!</definedName>
    <definedName name="cf_wc_minint_be_CM4DE">#REF!</definedName>
    <definedName name="cf_wc_minint_be_CM4EL" localSheetId="21">#REF!</definedName>
    <definedName name="cf_wc_minint_be_CM4EL">#REF!</definedName>
    <definedName name="cf_wc_minint_be_CMDCC" localSheetId="21">#REF!</definedName>
    <definedName name="cf_wc_minint_be_CMDCC">#REF!</definedName>
    <definedName name="cf_wc_minint_be_CMDEG" localSheetId="21">#REF!</definedName>
    <definedName name="cf_wc_minint_be_CMDEG">#REF!</definedName>
    <definedName name="cf_wc_minint_be_CMELE" localSheetId="21">#REF!</definedName>
    <definedName name="cf_wc_minint_be_CMELE">#REF!</definedName>
    <definedName name="cf_wc_minint_be_cres" localSheetId="21">#REF!</definedName>
    <definedName name="cf_wc_minint_be_cres">#REF!</definedName>
    <definedName name="cf_wc_minint_be_crmw" localSheetId="21">#REF!</definedName>
    <definedName name="cf_wc_minint_be_crmw">#REF!</definedName>
    <definedName name="cf_wc_minint_be_dadj" localSheetId="21">#REF!</definedName>
    <definedName name="cf_wc_minint_be_dadj">#REF!</definedName>
    <definedName name="cf_wc_minint_be_dcc" localSheetId="21">#REF!</definedName>
    <definedName name="cf_wc_minint_be_dcc">#REF!</definedName>
    <definedName name="cf_wc_minint_be_dccw" localSheetId="21">#REF!</definedName>
    <definedName name="cf_wc_minint_be_dccw">#REF!</definedName>
    <definedName name="cf_wc_minint_be_dcom" localSheetId="21">#REF!</definedName>
    <definedName name="cf_wc_minint_be_dcom">#REF!</definedName>
    <definedName name="cf_wc_minint_be_degw" localSheetId="21">#REF!</definedName>
    <definedName name="cf_wc_minint_be_degw">#REF!</definedName>
    <definedName name="cf_wc_minint_be_deiw" localSheetId="21">#REF!</definedName>
    <definedName name="cf_wc_minint_be_deiw">#REF!</definedName>
    <definedName name="cf_wc_minint_be_denw" localSheetId="21">#REF!</definedName>
    <definedName name="cf_wc_minint_be_denw">#REF!</definedName>
    <definedName name="cf_wc_minint_be_desi" localSheetId="21">#REF!</definedName>
    <definedName name="cf_wc_minint_be_desi">#REF!</definedName>
    <definedName name="cf_wc_minint_be_dess" localSheetId="21">#REF!</definedName>
    <definedName name="cf_wc_minint_be_dess">#REF!</definedName>
    <definedName name="cf_wc_minint_be_dfd" localSheetId="21">#REF!</definedName>
    <definedName name="cf_wc_minint_be_dfd">#REF!</definedName>
    <definedName name="cf_wc_minint_be_dnet" localSheetId="21">#REF!</definedName>
    <definedName name="cf_wc_minint_be_dnet">#REF!</definedName>
    <definedName name="cf_wc_minint_be_dpbg" localSheetId="21">#REF!</definedName>
    <definedName name="cf_wc_minint_be_dpbg">#REF!</definedName>
    <definedName name="cf_wc_minint_be_dsol" localSheetId="21">#REF!</definedName>
    <definedName name="cf_wc_minint_be_dsol">#REF!</definedName>
    <definedName name="cf_wc_minint_be_elec" localSheetId="21">#REF!</definedName>
    <definedName name="cf_wc_minint_be_elec">#REF!</definedName>
    <definedName name="cf_wc_minint_be_esvc" localSheetId="21">#REF!</definedName>
    <definedName name="cf_wc_minint_be_esvc">#REF!</definedName>
    <definedName name="cf_wc_minint_be_fnco" localSheetId="21">#REF!</definedName>
    <definedName name="cf_wc_minint_be_fnco">#REF!</definedName>
    <definedName name="cf_wc_minint_be_fsac" localSheetId="21">#REF!</definedName>
    <definedName name="cf_wc_minint_be_fsac">#REF!</definedName>
    <definedName name="cf_wc_minint_be_fser" localSheetId="21">#REF!</definedName>
    <definedName name="cf_wc_minint_be_fser">#REF!</definedName>
    <definedName name="cf_wc_minint_be_fstp" localSheetId="21">#REF!</definedName>
    <definedName name="cf_wc_minint_be_fstp">#REF!</definedName>
    <definedName name="cf_wc_minint_be_gadd" localSheetId="21">#REF!</definedName>
    <definedName name="cf_wc_minint_be_gadd">#REF!</definedName>
    <definedName name="cf_wc_minint_be_gadi" localSheetId="21">#REF!</definedName>
    <definedName name="cf_wc_minint_be_gadi">#REF!</definedName>
    <definedName name="cf_wc_minint_be_govd" localSheetId="21">#REF!</definedName>
    <definedName name="cf_wc_minint_be_govd">#REF!</definedName>
    <definedName name="cf_wc_minint_be_gove" localSheetId="21">#REF!</definedName>
    <definedName name="cf_wc_minint_be_gove">#REF!</definedName>
    <definedName name="cf_wc_minint_be_nep" localSheetId="21">#REF!</definedName>
    <definedName name="cf_wc_minint_be_nep">#REF!</definedName>
    <definedName name="cf_wc_minint_be_resm" localSheetId="21">#REF!</definedName>
    <definedName name="cf_wc_minint_be_resm">#REF!</definedName>
    <definedName name="cf_wc_minint_be_sols" localSheetId="21">#REF!</definedName>
    <definedName name="cf_wc_minint_be_sols">#REF!</definedName>
    <definedName name="cf_wc_minint_be_tam" localSheetId="21">#REF!</definedName>
    <definedName name="cf_wc_minint_be_tam">#REF!</definedName>
    <definedName name="cf_wc_minint_be_tsc" localSheetId="21">#REF!</definedName>
    <definedName name="cf_wc_minint_be_tsc">#REF!</definedName>
    <definedName name="cf_wc_minint_be_vent" localSheetId="21">#REF!</definedName>
    <definedName name="cf_wc_minint_be_vent">#REF!</definedName>
    <definedName name="cf_wc_minint_be_watr" localSheetId="21">#REF!</definedName>
    <definedName name="cf_wc_minint_be_watr">#REF!</definedName>
    <definedName name="cf_wc_minint_be_west" localSheetId="21">#REF!</definedName>
    <definedName name="cf_wc_minint_be_west">#REF!</definedName>
    <definedName name="cf_wc_minint_maint" localSheetId="21">#REF!</definedName>
    <definedName name="cf_wc_minint_maint">#REF!</definedName>
    <definedName name="cf_wc_minint_maint_CM1DE" localSheetId="21">#REF!</definedName>
    <definedName name="cf_wc_minint_maint_CM1DE">#REF!</definedName>
    <definedName name="cf_wc_minint_maint_CM1EL" localSheetId="21">#REF!</definedName>
    <definedName name="cf_wc_minint_maint_CM1EL">#REF!</definedName>
    <definedName name="cf_wc_minint_maint_CM4DE" localSheetId="21">#REF!</definedName>
    <definedName name="cf_wc_minint_maint_CM4DE">#REF!</definedName>
    <definedName name="cf_wc_minint_maint_CM4EL" localSheetId="21">#REF!</definedName>
    <definedName name="cf_wc_minint_maint_CM4EL">#REF!</definedName>
    <definedName name="cf_wc_minint_maint_CMDCC" localSheetId="21">#REF!</definedName>
    <definedName name="cf_wc_minint_maint_CMDCC">#REF!</definedName>
    <definedName name="cf_wc_minint_maint_CMDEG" localSheetId="21">#REF!</definedName>
    <definedName name="cf_wc_minint_maint_CMDEG">#REF!</definedName>
    <definedName name="cf_wc_minint_maint_CMELE" localSheetId="21">#REF!</definedName>
    <definedName name="cf_wc_minint_maint_CMELE">#REF!</definedName>
    <definedName name="cf_wc_minint_maint_cres" localSheetId="21">#REF!</definedName>
    <definedName name="cf_wc_minint_maint_cres">#REF!</definedName>
    <definedName name="cf_wc_minint_maint_crmw" localSheetId="21">#REF!</definedName>
    <definedName name="cf_wc_minint_maint_crmw">#REF!</definedName>
    <definedName name="cf_wc_minint_maint_dadj" localSheetId="21">#REF!</definedName>
    <definedName name="cf_wc_minint_maint_dadj">#REF!</definedName>
    <definedName name="cf_wc_minint_maint_dcc" localSheetId="21">#REF!</definedName>
    <definedName name="cf_wc_minint_maint_dcc">#REF!</definedName>
    <definedName name="cf_wc_minint_maint_dccw" localSheetId="21">#REF!</definedName>
    <definedName name="cf_wc_minint_maint_dccw">#REF!</definedName>
    <definedName name="cf_wc_minint_maint_dcom" localSheetId="21">#REF!</definedName>
    <definedName name="cf_wc_minint_maint_dcom">#REF!</definedName>
    <definedName name="cf_wc_minint_maint_degw" localSheetId="21">#REF!</definedName>
    <definedName name="cf_wc_minint_maint_degw">#REF!</definedName>
    <definedName name="cf_wc_minint_maint_deiw" localSheetId="21">#REF!</definedName>
    <definedName name="cf_wc_minint_maint_deiw">#REF!</definedName>
    <definedName name="cf_wc_minint_maint_denw" localSheetId="21">#REF!</definedName>
    <definedName name="cf_wc_minint_maint_denw">#REF!</definedName>
    <definedName name="cf_wc_minint_maint_desi" localSheetId="21">#REF!</definedName>
    <definedName name="cf_wc_minint_maint_desi">#REF!</definedName>
    <definedName name="cf_wc_minint_maint_dess" localSheetId="21">#REF!</definedName>
    <definedName name="cf_wc_minint_maint_dess">#REF!</definedName>
    <definedName name="cf_wc_minint_maint_dfd" localSheetId="21">#REF!</definedName>
    <definedName name="cf_wc_minint_maint_dfd">#REF!</definedName>
    <definedName name="cf_wc_minint_maint_dnet" localSheetId="21">#REF!</definedName>
    <definedName name="cf_wc_minint_maint_dnet">#REF!</definedName>
    <definedName name="cf_wc_minint_maint_dpbg" localSheetId="21">#REF!</definedName>
    <definedName name="cf_wc_minint_maint_dpbg">#REF!</definedName>
    <definedName name="cf_wc_minint_maint_dsol" localSheetId="21">#REF!</definedName>
    <definedName name="cf_wc_minint_maint_dsol">#REF!</definedName>
    <definedName name="cf_wc_minint_maint_elec" localSheetId="21">#REF!</definedName>
    <definedName name="cf_wc_minint_maint_elec">#REF!</definedName>
    <definedName name="cf_wc_minint_maint_esvc" localSheetId="21">#REF!</definedName>
    <definedName name="cf_wc_minint_maint_esvc">#REF!</definedName>
    <definedName name="cf_wc_minint_maint_fnco" localSheetId="21">#REF!</definedName>
    <definedName name="cf_wc_minint_maint_fnco">#REF!</definedName>
    <definedName name="cf_wc_minint_maint_fsac" localSheetId="21">#REF!</definedName>
    <definedName name="cf_wc_minint_maint_fsac">#REF!</definedName>
    <definedName name="cf_wc_minint_maint_fser" localSheetId="21">#REF!</definedName>
    <definedName name="cf_wc_minint_maint_fser">#REF!</definedName>
    <definedName name="cf_wc_minint_maint_fstp" localSheetId="21">#REF!</definedName>
    <definedName name="cf_wc_minint_maint_fstp">#REF!</definedName>
    <definedName name="cf_wc_minint_maint_gadd" localSheetId="21">#REF!</definedName>
    <definedName name="cf_wc_minint_maint_gadd">#REF!</definedName>
    <definedName name="cf_wc_minint_maint_gadi" localSheetId="21">#REF!</definedName>
    <definedName name="cf_wc_minint_maint_gadi">#REF!</definedName>
    <definedName name="cf_wc_minint_maint_govd" localSheetId="21">#REF!</definedName>
    <definedName name="cf_wc_minint_maint_govd">#REF!</definedName>
    <definedName name="cf_wc_minint_maint_gove" localSheetId="21">#REF!</definedName>
    <definedName name="cf_wc_minint_maint_gove">#REF!</definedName>
    <definedName name="cf_wc_minint_maint_nep" localSheetId="21">#REF!</definedName>
    <definedName name="cf_wc_minint_maint_nep">#REF!</definedName>
    <definedName name="cf_wc_minint_maint_resm" localSheetId="21">#REF!</definedName>
    <definedName name="cf_wc_minint_maint_resm">#REF!</definedName>
    <definedName name="cf_wc_minint_maint_sols" localSheetId="21">#REF!</definedName>
    <definedName name="cf_wc_minint_maint_sols">#REF!</definedName>
    <definedName name="cf_wc_minint_maint_tam" localSheetId="21">#REF!</definedName>
    <definedName name="cf_wc_minint_maint_tam">#REF!</definedName>
    <definedName name="cf_wc_minint_maint_tsc" localSheetId="21">#REF!</definedName>
    <definedName name="cf_wc_minint_maint_tsc">#REF!</definedName>
    <definedName name="cf_wc_minint_maint_vent" localSheetId="21">#REF!</definedName>
    <definedName name="cf_wc_minint_maint_vent">#REF!</definedName>
    <definedName name="cf_wc_minint_maint_watr" localSheetId="21">#REF!</definedName>
    <definedName name="cf_wc_minint_maint_watr">#REF!</definedName>
    <definedName name="cf_wc_minint_maint_west" localSheetId="21">#REF!</definedName>
    <definedName name="cf_wc_minint_maint_west">#REF!</definedName>
    <definedName name="cf_wc_other" localSheetId="21">#REF!</definedName>
    <definedName name="cf_wc_other">#REF!</definedName>
    <definedName name="cf_wc_total" localSheetId="21">#REF!</definedName>
    <definedName name="cf_wc_total">#REF!</definedName>
    <definedName name="CFB4Fin" localSheetId="21">#REF!</definedName>
    <definedName name="CFB4Fin">#REF!</definedName>
    <definedName name="cfentity">#REF!</definedName>
    <definedName name="CFLOWSINPUT_1" localSheetId="21">#REF!</definedName>
    <definedName name="CFLOWSINPUT_1">#REF!</definedName>
    <definedName name="CFLOWSINPUT_2" localSheetId="21">#REF!</definedName>
    <definedName name="CFLOWSINPUT_2">#REF!</definedName>
    <definedName name="CFLOWSINPUT_3" localSheetId="21">#REF!</definedName>
    <definedName name="CFLOWSINPUT_3">#REF!</definedName>
    <definedName name="CFLOWSINPUT_4" localSheetId="21">#REF!</definedName>
    <definedName name="CFLOWSINPUT_4">#REF!</definedName>
    <definedName name="cflowstmtp1" localSheetId="21">#REF!</definedName>
    <definedName name="cflowstmtp1">#REF!</definedName>
    <definedName name="cflowstmtp2" localSheetId="21">#REF!</definedName>
    <definedName name="cflowstmtp2">#REF!</definedName>
    <definedName name="cflowstmtp3" localSheetId="21">#REF!</definedName>
    <definedName name="cflowstmtp3">#REF!</definedName>
    <definedName name="CGEU_Index" localSheetId="21">#REF!</definedName>
    <definedName name="CGEU_Index">#REF!</definedName>
    <definedName name="CGEU_SWIFT" localSheetId="21">#REF!</definedName>
    <definedName name="CGEU_SWIFT">#REF!</definedName>
    <definedName name="Change" hidden="1">#N/A</definedName>
    <definedName name="Change2" hidden="1">#N/A</definedName>
    <definedName name="Change3" hidden="1">#N/A</definedName>
    <definedName name="Change4" hidden="1">#N/A</definedName>
    <definedName name="CHANGECHOICE1">#REF!</definedName>
    <definedName name="CHANGECHOICE2">#REF!</definedName>
    <definedName name="CHANGECHOICE3">#REF!</definedName>
    <definedName name="ChangeRange" hidden="1">#N/A</definedName>
    <definedName name="ChangeRange2" hidden="1">#N/A</definedName>
    <definedName name="charlesrecon" localSheetId="21">#REF!</definedName>
    <definedName name="charlesrecon">#REF!</definedName>
    <definedName name="Chart" hidden="1">{"Financials",#N/A,FALSE,"Financials";"AVP",#N/A,FALSE,"AVP";"DCF",#N/A,FALSE,"DCF";"CSC",#N/A,FALSE,"CSC";"Deal_Comp",#N/A,FALSE,"DealComp"}</definedName>
    <definedName name="chart2" hidden="1">{"test2",#N/A,TRUE,"Prices"}</definedName>
    <definedName name="chart401">#REF!</definedName>
    <definedName name="CHARTOFACCOUNTSID1">#REF!</definedName>
    <definedName name="charts">#REF!</definedName>
    <definedName name="check" localSheetId="21">#REF!</definedName>
    <definedName name="check">#REF!</definedName>
    <definedName name="check_cash" localSheetId="21">#REF!</definedName>
    <definedName name="check_cash">#REF!</definedName>
    <definedName name="Checklist1">#REF!</definedName>
    <definedName name="Checklist2">#REF!</definedName>
    <definedName name="CHECKREQUEST" localSheetId="21">#REF!</definedName>
    <definedName name="CHECKREQUEST">#REF!</definedName>
    <definedName name="chik" hidden="1">{#N/A,#N/A,FALSE,"Summary";#N/A,#N/A,FALSE,"1991";#N/A,#N/A,FALSE,"91 AMT";#N/A,#N/A,FALSE,"1992";#N/A,#N/A,FALSE,"92 AMT";#N/A,#N/A,FALSE,"1993";#N/A,#N/A,FALSE,"93 AMT"}</definedName>
    <definedName name="ChileanGaap_Balance">#REF!</definedName>
    <definedName name="ChileanGaap_Estado">#REF!</definedName>
    <definedName name="ChileanGaap_Flujo">#REF!</definedName>
    <definedName name="CHOICE">#REF!</definedName>
    <definedName name="chosie" hidden="1">{#N/A,#N/A,FALSE,"Pharm";#N/A,#N/A,FALSE,"WWCM"}</definedName>
    <definedName name="CI_Consumables_Cost">#REF!</definedName>
    <definedName name="Cin_ID">#REF!</definedName>
    <definedName name="CINEA_14" localSheetId="21">#REF!</definedName>
    <definedName name="CINEA_14">#REF!</definedName>
    <definedName name="Cinergy">#REF!</definedName>
    <definedName name="Cinergy_ID">#REF!</definedName>
    <definedName name="CinLife_Index" localSheetId="21">#REF!</definedName>
    <definedName name="CinLife_Index">#REF!</definedName>
    <definedName name="CinLife_SWIFT" localSheetId="21">#REF!</definedName>
    <definedName name="CinLife_SWIFT">#REF!</definedName>
    <definedName name="CinMed_Index" localSheetId="21">#REF!</definedName>
    <definedName name="CinMed_Index">#REF!</definedName>
    <definedName name="CinMed_SWIFT" localSheetId="21">#REF!</definedName>
    <definedName name="CinMed_SWIFT">#REF!</definedName>
    <definedName name="CINPE_A" localSheetId="21">#REF!</definedName>
    <definedName name="CINPE_A">#REF!</definedName>
    <definedName name="CINPE_Apr" localSheetId="21">#REF!</definedName>
    <definedName name="CINPE_Apr">#REF!</definedName>
    <definedName name="CINPE_D" localSheetId="21">#REF!</definedName>
    <definedName name="CINPE_D">#REF!</definedName>
    <definedName name="CINPE_F" localSheetId="21">#REF!</definedName>
    <definedName name="CINPE_F">#REF!</definedName>
    <definedName name="CINPE_June" localSheetId="21">#REF!</definedName>
    <definedName name="CINPE_June">#REF!</definedName>
    <definedName name="CINPE_May" localSheetId="21">#REF!</definedName>
    <definedName name="CINPE_May">#REF!</definedName>
    <definedName name="CINPE_N" localSheetId="21">#REF!</definedName>
    <definedName name="CINPE_N">#REF!</definedName>
    <definedName name="CINPE_O" localSheetId="21">#REF!</definedName>
    <definedName name="CINPE_O">#REF!</definedName>
    <definedName name="CINPE_S" localSheetId="21">#REF!</definedName>
    <definedName name="CINPE_S">#REF!</definedName>
    <definedName name="CINPL_A" localSheetId="21">#REF!</definedName>
    <definedName name="CINPL_A">#REF!</definedName>
    <definedName name="CINPL_D" localSheetId="21">#REF!</definedName>
    <definedName name="CINPL_D">#REF!</definedName>
    <definedName name="CINPL_F" localSheetId="21">#REF!</definedName>
    <definedName name="CINPL_F">#REF!</definedName>
    <definedName name="CINPL_N" localSheetId="21">#REF!</definedName>
    <definedName name="CINPL_N">#REF!</definedName>
    <definedName name="CINPL_O" localSheetId="21">#REF!</definedName>
    <definedName name="CINPL_O">#REF!</definedName>
    <definedName name="CINQE_A" localSheetId="21">#REF!</definedName>
    <definedName name="CINQE_A">#REF!</definedName>
    <definedName name="CINQE_D" localSheetId="21">#REF!</definedName>
    <definedName name="CINQE_D">#REF!</definedName>
    <definedName name="CINQE_F" localSheetId="21">#REF!</definedName>
    <definedName name="CINQE_F">#REF!</definedName>
    <definedName name="CINQE_N" localSheetId="21">#REF!</definedName>
    <definedName name="CINQE_N">#REF!</definedName>
    <definedName name="CINQE_O" localSheetId="21">#REF!</definedName>
    <definedName name="CINQE_O">#REF!</definedName>
    <definedName name="CINQE_S" localSheetId="21">#REF!</definedName>
    <definedName name="CINQE_S">#REF!</definedName>
    <definedName name="CINQF_A" localSheetId="21">#REF!</definedName>
    <definedName name="CINQF_A">#REF!</definedName>
    <definedName name="CINQF_D" localSheetId="21">#REF!</definedName>
    <definedName name="CINQF_D">#REF!</definedName>
    <definedName name="CINQF_F" localSheetId="21">#REF!</definedName>
    <definedName name="CINQF_F">#REF!</definedName>
    <definedName name="CINQF_N" localSheetId="21">#REF!</definedName>
    <definedName name="CINQF_N">#REF!</definedName>
    <definedName name="CINQF_O" localSheetId="21">#REF!</definedName>
    <definedName name="CINQF_O">#REF!</definedName>
    <definedName name="CINQF_S" localSheetId="21">#REF!</definedName>
    <definedName name="CINQF_S">#REF!</definedName>
    <definedName name="CIQWBGuid" hidden="1">"Esterline FY13 - Norwich - QRE Summary.xlsx"</definedName>
    <definedName name="circref">#REF!</definedName>
    <definedName name="city">#REF!</definedName>
    <definedName name="CK">#REF!</definedName>
    <definedName name="CKCK">#REF!</definedName>
    <definedName name="ClaimRese" localSheetId="21">#REF!</definedName>
    <definedName name="ClaimRese">#REF!</definedName>
    <definedName name="Class">#REF!</definedName>
    <definedName name="CLASS2000" localSheetId="21">#REF!</definedName>
    <definedName name="CLASS2000">#REF!</definedName>
    <definedName name="CleanGradeList">#REF!</definedName>
    <definedName name="Clemson_Bill" localSheetId="21">#REF!</definedName>
    <definedName name="Clemson_Bill">#REF!</definedName>
    <definedName name="Clendon">#REF!</definedName>
    <definedName name="CLIENT" localSheetId="21">#REF!</definedName>
    <definedName name="CLIENT">#REF!</definedName>
    <definedName name="ClosedApr00" localSheetId="21">#REF!</definedName>
    <definedName name="ClosedApr00">#REF!</definedName>
    <definedName name="ClosedDec" localSheetId="21">#REF!</definedName>
    <definedName name="ClosedDec">#REF!</definedName>
    <definedName name="ClosedDecNE" localSheetId="21">#REF!</definedName>
    <definedName name="ClosedDecNE">#REF!</definedName>
    <definedName name="ClosedFeb00" localSheetId="21">#REF!</definedName>
    <definedName name="ClosedFeb00">#REF!</definedName>
    <definedName name="ClosedJan00" localSheetId="21">#REF!</definedName>
    <definedName name="ClosedJan00">#REF!</definedName>
    <definedName name="ClosedJul00" localSheetId="21">#REF!</definedName>
    <definedName name="ClosedJul00">#REF!</definedName>
    <definedName name="ClosedJun00" localSheetId="21">#REF!</definedName>
    <definedName name="ClosedJun00">#REF!</definedName>
    <definedName name="ClosedMar00" localSheetId="21">#REF!</definedName>
    <definedName name="ClosedMar00">#REF!</definedName>
    <definedName name="ClosedMay00" localSheetId="21">#REF!</definedName>
    <definedName name="ClosedMay00">#REF!</definedName>
    <definedName name="ClosedOct" localSheetId="21">#REF!</definedName>
    <definedName name="ClosedOct">#REF!</definedName>
    <definedName name="ClosedOctNE" localSheetId="21">#REF!</definedName>
    <definedName name="ClosedOctNE">#REF!</definedName>
    <definedName name="ClosedSept" localSheetId="21">#REF!</definedName>
    <definedName name="ClosedSept">#REF!</definedName>
    <definedName name="ClosedWVCTMWsJul00" localSheetId="21">#REF!</definedName>
    <definedName name="ClosedWVCTMWsJul00">#REF!</definedName>
    <definedName name="closing_date">#REF!</definedName>
    <definedName name="Closings_Direct" localSheetId="21">#REF!</definedName>
    <definedName name="Closings_Direct">#REF!</definedName>
    <definedName name="Closings_Direct_and_ADC_with_Balance">#REF!</definedName>
    <definedName name="clra1ball" hidden="1">clra1bp1,clra1bp2</definedName>
    <definedName name="clra1bp1" hidden="1">clra1b1,clra1b2,clra1b3,clra1b4,clra1b5,clra1b6,clra1b7,clra1b8</definedName>
    <definedName name="clra1bp2" hidden="1">clra1b9,clra1b10,clra1b11,clra1b12,clra1b13,clra1b13,clra1b15,clra1b16</definedName>
    <definedName name="Club" localSheetId="21">#REF!</definedName>
    <definedName name="Club">#REF!</definedName>
    <definedName name="ClubDues" localSheetId="21">#REF!</definedName>
    <definedName name="ClubDues">#REF!</definedName>
    <definedName name="cm">#REF!</definedName>
    <definedName name="CMACRO">#REF!</definedName>
    <definedName name="cms_allowed" localSheetId="21">#REF!</definedName>
    <definedName name="cms_allowed">#REF!</definedName>
    <definedName name="cms_auto_fin" localSheetId="21">#REF!</definedName>
    <definedName name="cms_auto_fin">#REF!</definedName>
    <definedName name="cms_ave" localSheetId="21">#REF!</definedName>
    <definedName name="cms_ave">#REF!</definedName>
    <definedName name="cms_beg_bvps" localSheetId="21">#REF!</definedName>
    <definedName name="cms_beg_bvps">#REF!</definedName>
    <definedName name="cms_ce" localSheetId="21">#REF!</definedName>
    <definedName name="cms_ce">#REF!</definedName>
    <definedName name="cms_cum_chg" localSheetId="21">#REF!</definedName>
    <definedName name="cms_cum_chg">#REF!</definedName>
    <definedName name="cms_div_a_per" localSheetId="21">#REF!</definedName>
    <definedName name="cms_div_a_per">#REF!</definedName>
    <definedName name="cms_div_acc_chg" localSheetId="21">#REF!</definedName>
    <definedName name="cms_div_acc_chg">#REF!</definedName>
    <definedName name="cms_div_acc_flag" localSheetId="21">#REF!</definedName>
    <definedName name="cms_div_acc_flag">#REF!</definedName>
    <definedName name="cms_div_accrued" localSheetId="21">#REF!</definedName>
    <definedName name="cms_div_accrued">#REF!</definedName>
    <definedName name="cms_div_dec_per" localSheetId="21">#REF!</definedName>
    <definedName name="cms_div_dec_per">#REF!</definedName>
    <definedName name="cms_div_gr" localSheetId="21">#REF!</definedName>
    <definedName name="cms_div_gr">#REF!</definedName>
    <definedName name="cms_div_growth" localSheetId="21">#REF!</definedName>
    <definedName name="cms_div_growth">#REF!</definedName>
    <definedName name="cms_div_limit" localSheetId="21">#REF!</definedName>
    <definedName name="cms_div_limit">#REF!</definedName>
    <definedName name="cms_div_manual" localSheetId="21">#REF!</definedName>
    <definedName name="cms_div_manual">#REF!</definedName>
    <definedName name="cms_div_maxp" localSheetId="21">#REF!</definedName>
    <definedName name="cms_div_maxp">#REF!</definedName>
    <definedName name="cms_div_paid_flag" localSheetId="21">#REF!</definedName>
    <definedName name="cms_div_paid_flag">#REF!</definedName>
    <definedName name="cms_div_per" localSheetId="21">#REF!</definedName>
    <definedName name="cms_div_per">#REF!</definedName>
    <definedName name="cms_div_setup" localSheetId="21">#REF!</definedName>
    <definedName name="cms_div_setup">#REF!</definedName>
    <definedName name="cms_dividends" localSheetId="21">#REF!</definedName>
    <definedName name="cms_dividends">#REF!</definedName>
    <definedName name="cms_dps_input" localSheetId="21">#REF!</definedName>
    <definedName name="cms_dps_input">#REF!</definedName>
    <definedName name="cms_inc_issue" localSheetId="21">#REF!</definedName>
    <definedName name="cms_inc_issue">#REF!</definedName>
    <definedName name="cms_iss_exp" localSheetId="21">#REF!</definedName>
    <definedName name="cms_iss_exp">#REF!</definedName>
    <definedName name="cms_iss_exprt" localSheetId="21">#REF!</definedName>
    <definedName name="cms_iss_exprt">#REF!</definedName>
    <definedName name="cms_iss_net" localSheetId="21">#REF!</definedName>
    <definedName name="cms_iss_net">#REF!</definedName>
    <definedName name="cms_iss_pct" localSheetId="21">#REF!</definedName>
    <definedName name="cms_iss_pct">#REF!</definedName>
    <definedName name="cms_iss_price" localSheetId="21">#REF!</definedName>
    <definedName name="cms_iss_price">#REF!</definedName>
    <definedName name="cms_iss_shares" localSheetId="21">#REF!</definedName>
    <definedName name="cms_iss_shares">#REF!</definedName>
    <definedName name="cms_issue_price" localSheetId="21">#REF!</definedName>
    <definedName name="cms_issue_price">#REF!</definedName>
    <definedName name="cms_issued" localSheetId="21">#REF!</definedName>
    <definedName name="cms_issued">#REF!</definedName>
    <definedName name="cms_max_payout" localSheetId="21">#REF!</definedName>
    <definedName name="cms_max_payout">#REF!</definedName>
    <definedName name="cms_red_pct" localSheetId="21">#REF!</definedName>
    <definedName name="cms_red_pct">#REF!</definedName>
    <definedName name="cms_req_iss" localSheetId="21">#REF!</definedName>
    <definedName name="cms_req_iss">#REF!</definedName>
    <definedName name="cms_shares" localSheetId="21">#REF!</definedName>
    <definedName name="cms_shares">#REF!</definedName>
    <definedName name="cms_target_pct" localSheetId="21">#REF!</definedName>
    <definedName name="cms_target_pct">#REF!</definedName>
    <definedName name="cms_total" localSheetId="21">#REF!</definedName>
    <definedName name="cms_total">#REF!</definedName>
    <definedName name="co_def">#REF!</definedName>
    <definedName name="Co_Name" localSheetId="21">#REF!</definedName>
    <definedName name="Co_Name">#REF!</definedName>
    <definedName name="Coal1" localSheetId="21">#REF!</definedName>
    <definedName name="Coal1">#REF!</definedName>
    <definedName name="Coal2" localSheetId="21">#REF!</definedName>
    <definedName name="Coal2">#REF!</definedName>
    <definedName name="Coal3" localSheetId="21">#REF!</definedName>
    <definedName name="Coal3">#REF!</definedName>
    <definedName name="CoCode">#REF!</definedName>
    <definedName name="COD">#REF!</definedName>
    <definedName name="cod_flujo">#REF!</definedName>
    <definedName name="Code" localSheetId="21">#REF!</definedName>
    <definedName name="Code">#REF!</definedName>
    <definedName name="Code401">#REF!</definedName>
    <definedName name="CodeF">#REF!</definedName>
    <definedName name="COG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Cog_G_30">#REF!</definedName>
    <definedName name="COGS" localSheetId="21">#REF!</definedName>
    <definedName name="COGS">#REF!</definedName>
    <definedName name="COGstandard" hidden="1">{#N/A,#N/A,FALSE,"Pharm";#N/A,#N/A,FALSE,"WWCM"}</definedName>
    <definedName name="COLB" localSheetId="21">#REF!</definedName>
    <definedName name="COLB">#REF!</definedName>
    <definedName name="cold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COLI" localSheetId="21">#REF!</definedName>
    <definedName name="COLI">#REF!</definedName>
    <definedName name="collect_nc" localSheetId="21">#REF!</definedName>
    <definedName name="collect_nc">#REF!</definedName>
    <definedName name="collect_sc" localSheetId="21">#REF!</definedName>
    <definedName name="collect_sc">#REF!</definedName>
    <definedName name="collect_wlse" localSheetId="21">#REF!</definedName>
    <definedName name="collect_wlse">#REF!</definedName>
    <definedName name="ColumnTab" localSheetId="21">#REF!</definedName>
    <definedName name="ColumnTab">#REF!</definedName>
    <definedName name="COMB_BRO_4">#REF!</definedName>
    <definedName name="Combination" hidden="1">#REF!</definedName>
    <definedName name="COMBINE">#REF!</definedName>
    <definedName name="combinedCount">#REF!</definedName>
    <definedName name="combinedTot">#REF!</definedName>
    <definedName name="COMBINST">#REF!</definedName>
    <definedName name="COMBLBR">#REF!</definedName>
    <definedName name="COMBS_STANLEY">#REF!</definedName>
    <definedName name="COMBSBROOKS1">#REF!</definedName>
    <definedName name="COMBSBROOKS2">#REF!</definedName>
    <definedName name="Combustion_Inspection_Hours">#REF!</definedName>
    <definedName name="Combustion_Inspection_Starts">#REF!</definedName>
    <definedName name="comentario_ratio">#REF!</definedName>
    <definedName name="Commercial_Rev_Growth">#REF!</definedName>
    <definedName name="Commissions">#REF!</definedName>
    <definedName name="Common">#REF!</definedName>
    <definedName name="Common_Stock" localSheetId="21">#REF!</definedName>
    <definedName name="Common_Stock">#REF!</definedName>
    <definedName name="CommonE">#REF!</definedName>
    <definedName name="Comp">#REF!</definedName>
    <definedName name="Comp_1">#REF!</definedName>
    <definedName name="Comp_1_In">#REF!</definedName>
    <definedName name="Comp_2">#REF!</definedName>
    <definedName name="Comp_2_In">#REF!</definedName>
    <definedName name="comp_avg_weight">#REF!</definedName>
    <definedName name="comp_avg_weight_col">#REF!</definedName>
    <definedName name="comp_avg_weight_row">#REF!</definedName>
    <definedName name="comp_base" localSheetId="21">#REF!</definedName>
    <definedName name="comp_base">#REF!</definedName>
    <definedName name="comp_esc" localSheetId="21">#REF!</definedName>
    <definedName name="comp_esc">#REF!</definedName>
    <definedName name="comp_sum_func1">#REF!</definedName>
    <definedName name="comp_sum_func1_col">#REF!</definedName>
    <definedName name="comp_sum_func1_row">#REF!</definedName>
    <definedName name="comp_sum_func2">#REF!</definedName>
    <definedName name="comp_sum_func2_col">#REF!</definedName>
    <definedName name="comp_sum_func2_row">#REF!</definedName>
    <definedName name="comp_sum_sub1">#REF!</definedName>
    <definedName name="comp_sum_sub1_col">#REF!</definedName>
    <definedName name="comp_sum_sub1_row">#REF!</definedName>
    <definedName name="comp_sum_sub2">#REF!</definedName>
    <definedName name="comp_sum_sub2_col">#REF!</definedName>
    <definedName name="comp_sum_sub2_row">#REF!</definedName>
    <definedName name="comp_unknown">#REF!</definedName>
    <definedName name="comp_unknown2">#REF!</definedName>
    <definedName name="COMP_VTA_PPTO">#REF!</definedName>
    <definedName name="COMP_VTA_REAL">#REF!</definedName>
    <definedName name="comp1" hidden="1">{#N/A,#N/A,FALSE,"ACT CS";#N/A,#N/A,FALSE,"FISH";#N/A,#N/A,FALSE,"Cans";#N/A,#N/A,FALSE,"DAYS"}</definedName>
    <definedName name="COMPANY" localSheetId="21">#REF!</definedName>
    <definedName name="COMPANY">#REF!</definedName>
    <definedName name="companyname">#REF!</definedName>
    <definedName name="CompanyName1">#REF!</definedName>
    <definedName name="CompanyName2">#REF!</definedName>
    <definedName name="CompanyName3">#REF!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osition" localSheetId="21">#REF!</definedName>
    <definedName name="composition">#REF!</definedName>
    <definedName name="Compositions">#REF!</definedName>
    <definedName name="CompRange1">OFFSET(CompRange1Main,9,0,COUNTA(CompRange1Main)-COUNTA(#REF!),1)</definedName>
    <definedName name="CompRange1Main">#REF!</definedName>
    <definedName name="CompRange2">OFFSET(CompRange2Main,9,0,COUNTA(CompRange2Main)-COUNTA(#REF!),1)</definedName>
    <definedName name="CompRange2Main">#REF!</definedName>
    <definedName name="CompRange3">OFFSET(CompRange3Main,9,0,COUNTA(CompRange3Main)-COUNTA(#REF!),1)</definedName>
    <definedName name="CompRange3Main">#REF!</definedName>
    <definedName name="COMPUT">#REF!</definedName>
    <definedName name="COMPUT2">#REF!</definedName>
    <definedName name="conc">#REF!</definedName>
    <definedName name="Concord_Del1_Bill" localSheetId="21">#REF!</definedName>
    <definedName name="Concord_Del1_Bill">#REF!</definedName>
    <definedName name="Concord_Del2_Bill" localSheetId="21">#REF!</definedName>
    <definedName name="Concord_Del2_Bill">#REF!</definedName>
    <definedName name="CONLBR">#REF!</definedName>
    <definedName name="CONNECTSTRING1">#REF!</definedName>
    <definedName name="consarea_adj" localSheetId="21">#REF!</definedName>
    <definedName name="consarea_adj">#REF!</definedName>
    <definedName name="consarea_calc" localSheetId="21">#REF!</definedName>
    <definedName name="consarea_calc">#REF!</definedName>
    <definedName name="consarea_detail" localSheetId="21">#REF!</definedName>
    <definedName name="consarea_detail">#REF!</definedName>
    <definedName name="consarea_finance" localSheetId="21">#REF!</definedName>
    <definedName name="consarea_finance">#REF!</definedName>
    <definedName name="consarea_main" localSheetId="21">#REF!</definedName>
    <definedName name="consarea_main">#REF!</definedName>
    <definedName name="consarea_reports" localSheetId="21">#REF!</definedName>
    <definedName name="consarea_reports">#REF!</definedName>
    <definedName name="CONSINST">#REF!</definedName>
    <definedName name="CONSLBSA_DETAIL_EXP">#REF!</definedName>
    <definedName name="CONSLBSA_DETAIL_EXP_ColHeader">#REF!</definedName>
    <definedName name="CONSLBSA_DETAIL_EXP_ColHeader_Adjustments">#REF!</definedName>
    <definedName name="CONSLBSA_DETAIL_EXP_ColHeader_Description">#REF!</definedName>
    <definedName name="CONSLBSA_DETAIL_EXP_ColHeader_DirectElim">#REF!</definedName>
    <definedName name="CONSLBSA_DETAIL_EXP_ColHeader_Entity">#REF!</definedName>
    <definedName name="CONSLBSA_DETAIL_EXP_ColHeader_Entity_Children">#REF!</definedName>
    <definedName name="CONSLBSA_DETAIL_EXP_ColHeader_TotICNet">#REF!</definedName>
    <definedName name="CONSLBSA_DETAIL_EXP_ColHeader0">#REF!</definedName>
    <definedName name="CONSLBSA_DETAIL_EXP_ColHeader0_Adjustments">#REF!</definedName>
    <definedName name="CONSLBSA_DETAIL_EXP_ColHeader0_Description">#REF!</definedName>
    <definedName name="CONSLBSA_DETAIL_EXP_ColHeader0_DirectElim">#REF!</definedName>
    <definedName name="CONSLBSA_DETAIL_EXP_ColHeader0_Entity">#REF!</definedName>
    <definedName name="CONSLBSA_DETAIL_EXP_ColHeader0_Entity_Children">#REF!</definedName>
    <definedName name="CONSLBSA_DETAIL_EXP_ColHeader0_TotICNet">#REF!</definedName>
    <definedName name="CONSLBSA_DETAIL_EXP_ColHeader1">#REF!</definedName>
    <definedName name="CONSLBSA_DETAIL_EXP_ColHeader1_Adjustments">#REF!</definedName>
    <definedName name="CONSLBSA_DETAIL_EXP_ColHeader1_Description">#REF!</definedName>
    <definedName name="CONSLBSA_DETAIL_EXP_ColHeader1_DirectElim">#REF!</definedName>
    <definedName name="CONSLBSA_DETAIL_EXP_ColHeader1_Entity">#REF!</definedName>
    <definedName name="CONSLBSA_DETAIL_EXP_ColHeader1_Entity_Children">#REF!</definedName>
    <definedName name="CONSLBSA_DETAIL_EXP_ColHeader1_TotICNet">#REF!</definedName>
    <definedName name="CONSLBSA_DETAIL_EXP_Data">#REF!</definedName>
    <definedName name="CONSLBSA_DETAIL_EXP_Data_Adjustments_Blank1">#REF!</definedName>
    <definedName name="CONSLBSA_DETAIL_EXP_Data_Adjustments_Blank10">#REF!</definedName>
    <definedName name="CONSLBSA_DETAIL_EXP_Data_Adjustments_Blank11">#REF!</definedName>
    <definedName name="CONSLBSA_DETAIL_EXP_Data_Adjustments_Blank12">#REF!</definedName>
    <definedName name="CONSLBSA_DETAIL_EXP_Data_Adjustments_Blank13">#REF!</definedName>
    <definedName name="CONSLBSA_DETAIL_EXP_Data_Adjustments_Blank15">#REF!</definedName>
    <definedName name="CONSLBSA_DETAIL_EXP_Data_Adjustments_Blank17">#REF!</definedName>
    <definedName name="CONSLBSA_DETAIL_EXP_Data_Adjustments_Blank18">#REF!</definedName>
    <definedName name="CONSLBSA_DETAIL_EXP_Data_Adjustments_Blank19">#REF!</definedName>
    <definedName name="CONSLBSA_DETAIL_EXP_Data_Adjustments_Blank20">#REF!</definedName>
    <definedName name="CONSLBSA_DETAIL_EXP_Data_Adjustments_Blank22">#REF!</definedName>
    <definedName name="CONSLBSA_DETAIL_EXP_Data_Adjustments_Blank23">#REF!</definedName>
    <definedName name="CONSLBSA_DETAIL_EXP_Data_Adjustments_Blank25">#REF!</definedName>
    <definedName name="CONSLBSA_DETAIL_EXP_Data_Adjustments_Blank26">#REF!</definedName>
    <definedName name="CONSLBSA_DETAIL_EXP_Data_Adjustments_Blank27">#REF!</definedName>
    <definedName name="CONSLBSA_DETAIL_EXP_Data_Adjustments_Blank28">#REF!</definedName>
    <definedName name="CONSLBSA_DETAIL_EXP_Data_Adjustments_Blank29">#REF!</definedName>
    <definedName name="CONSLBSA_DETAIL_EXP_Data_Adjustments_Blank3">#REF!</definedName>
    <definedName name="CONSLBSA_DETAIL_EXP_Data_Adjustments_Blank31">#REF!</definedName>
    <definedName name="CONSLBSA_DETAIL_EXP_Data_Adjustments_Blank32">#REF!</definedName>
    <definedName name="CONSLBSA_DETAIL_EXP_Data_Adjustments_Blank33">#REF!</definedName>
    <definedName name="CONSLBSA_DETAIL_EXP_Data_Adjustments_Blank35">#REF!</definedName>
    <definedName name="CONSLBSA_DETAIL_EXP_Data_Adjustments_Blank37">#REF!</definedName>
    <definedName name="CONSLBSA_DETAIL_EXP_Data_Adjustments_Blank38">#REF!</definedName>
    <definedName name="CONSLBSA_DETAIL_EXP_Data_Adjustments_Blank39">#REF!</definedName>
    <definedName name="CONSLBSA_DETAIL_EXP_Data_Adjustments_Blank40">#REF!</definedName>
    <definedName name="CONSLBSA_DETAIL_EXP_Data_Adjustments_Blank41">#REF!</definedName>
    <definedName name="CONSLBSA_DETAIL_EXP_Data_Adjustments_Blank42">#REF!</definedName>
    <definedName name="CONSLBSA_DETAIL_EXP_Data_Adjustments_Blank43">#REF!</definedName>
    <definedName name="CONSLBSA_DETAIL_EXP_Data_Adjustments_Blank44">#REF!</definedName>
    <definedName name="CONSLBSA_DETAIL_EXP_Data_Adjustments_Blank45">#REF!</definedName>
    <definedName name="CONSLBSA_DETAIL_EXP_Data_Adjustments_Blank46">#REF!</definedName>
    <definedName name="CONSLBSA_DETAIL_EXP_Data_Adjustments_Blank47">#REF!</definedName>
    <definedName name="CONSLBSA_DETAIL_EXP_Data_Adjustments_Blank49">#REF!</definedName>
    <definedName name="CONSLBSA_DETAIL_EXP_Data_Adjustments_Blank5">#REF!</definedName>
    <definedName name="CONSLBSA_DETAIL_EXP_Data_Adjustments_Blank50">#REF!</definedName>
    <definedName name="CONSLBSA_DETAIL_EXP_Data_Adjustments_Blank54">#REF!</definedName>
    <definedName name="CONSLBSA_DETAIL_EXP_Data_Adjustments_Blank55">#REF!</definedName>
    <definedName name="CONSLBSA_DETAIL_EXP_Data_Adjustments_Blank56">#REF!</definedName>
    <definedName name="CONSLBSA_DETAIL_EXP_Data_Adjustments_Blank57">#REF!</definedName>
    <definedName name="CONSLBSA_DETAIL_EXP_Data_Adjustments_Blank58">#REF!</definedName>
    <definedName name="CONSLBSA_DETAIL_EXP_Data_Adjustments_Blank59">#REF!</definedName>
    <definedName name="CONSLBSA_DETAIL_EXP_Data_Adjustments_Blank60">#REF!</definedName>
    <definedName name="CONSLBSA_DETAIL_EXP_Data_Adjustments_Blank61">#REF!</definedName>
    <definedName name="CONSLBSA_DETAIL_EXP_Data_Adjustments_Blank7">#REF!</definedName>
    <definedName name="CONSLBSA_DETAIL_EXP_Data_Adjustments_Blank8">#REF!</definedName>
    <definedName name="CONSLBSA_DETAIL_EXP_Data_Adjustments_D_ACC_PEN_OTH_BEN_COST_Base">#REF!</definedName>
    <definedName name="CONSLBSA_DETAIL_EXP_Data_Adjustments_D_ACCOUNTS_PAY_AFFIL_Base">#REF!</definedName>
    <definedName name="CONSLBSA_DETAIL_EXP_Data_Adjustments_D_ACCOUNTS_PAYABLE_Base">#REF!</definedName>
    <definedName name="CONSLBSA_DETAIL_EXP_Data_Adjustments_D_ACCUM_DDA_Base">#REF!</definedName>
    <definedName name="CONSLBSA_DETAIL_EXP_Data_Adjustments_D_ACCUM_OCI_Base">#REF!</definedName>
    <definedName name="CONSLBSA_DETAIL_EXP_Data_Adjustments_D_APIC_Children_Tree">#REF!</definedName>
    <definedName name="CONSLBSA_DETAIL_EXP_Data_Adjustments_D_ASSET_RET_OBL_Base">#REF!</definedName>
    <definedName name="CONSLBSA_DETAIL_EXP_Data_Adjustments_D_BALANCE">#REF!</definedName>
    <definedName name="CONSLBSA_DETAIL_EXP_Data_Adjustments_D_CASHANDCASHEQUIV_Base">#REF!</definedName>
    <definedName name="CONSLBSA_DETAIL_EXP_Data_Adjustments_D_CURRENT_LTD_Base">#REF!</definedName>
    <definedName name="CONSLBSA_DETAIL_EXP_Data_Adjustments_D_DEFERRED_INCOME_TAX_Base">#REF!</definedName>
    <definedName name="CONSLBSA_DETAIL_EXP_Data_Adjustments_D_INTEREST_ACCRUED_Base">#REF!</definedName>
    <definedName name="CONSLBSA_DETAIL_EXP_Data_Adjustments_D_INVEST_CONSOL_SUBS_Base">#REF!</definedName>
    <definedName name="CONSLBSA_DETAIL_EXP_Data_Adjustments_D_INVEST_TAX_CR_Base">#REF!</definedName>
    <definedName name="CONSLBSA_DETAIL_EXP_Data_Adjustments_D_INVEST_UNCONSOL_AFF_Base">#REF!</definedName>
    <definedName name="CONSLBSA_DETAIL_EXP_Data_Adjustments_D_LONG_TERM_DEBT_Base">#REF!</definedName>
    <definedName name="CONSLBSA_DETAIL_EXP_Data_Adjustments_D_LONG_TERM_RECEIVABLE_Base">#REF!</definedName>
    <definedName name="CONSLBSA_DETAIL_EXP_Data_Adjustments_D_NOTES_PAY_AFFIL_CO_Base">#REF!</definedName>
    <definedName name="CONSLBSA_DETAIL_EXP_Data_Adjustments_D_NUC_DECOM_TF_Base">#REF!</definedName>
    <definedName name="CONSLBSA_DETAIL_EXP_Data_Adjustments_D_OP_LEASE_LIAB_Base">#REF!</definedName>
    <definedName name="CONSLBSA_DETAIL_EXP_Data_Adjustments_D_OP_LEASE_ROU_ASSETS_Base">#REF!</definedName>
    <definedName name="CONSLBSA_DETAIL_EXP_Data_Adjustments_D_OTHER_ASSETS_Base">#REF!</definedName>
    <definedName name="CONSLBSA_DETAIL_EXP_Data_Adjustments_D_OTHER_Base">#REF!</definedName>
    <definedName name="CONSLBSA_DETAIL_EXP_Data_Adjustments_D_OTHER_CURRENT_ASSETS_Base">#REF!</definedName>
    <definedName name="CONSLBSA_DETAIL_EXP_Data_Adjustments_D_OTHER_DEF_CR_LIAB_Base">#REF!</definedName>
    <definedName name="CONSLBSA_DETAIL_EXP_Data_Adjustments_D_RECEIVABLES_AFFIL_CO_Base">#REF!</definedName>
    <definedName name="CONSLBSA_DETAIL_EXP_Data_Adjustments_D_REG_ASSET_CURRNT_Base">#REF!</definedName>
    <definedName name="CONSLBSA_DETAIL_EXP_Data_Adjustments_D_REG_LIAB_CURRNT_Base">#REF!</definedName>
    <definedName name="CONSLBSA_DETAIL_EXP_Data_Adjustments_D_REGULATORY_ASSETS_Base">#REF!</definedName>
    <definedName name="CONSLBSA_DETAIL_EXP_Data_Adjustments_D_REGULATORY_LIAB_Base">#REF!</definedName>
    <definedName name="CONSLBSA_DETAIL_EXP_Data_Adjustments_D_ST_NOTES_PAY_AFFIL_Base">#REF!</definedName>
    <definedName name="CONSLBSA_DETAIL_EXP_Data_Adjustments_D_TAXES_ACCRUED_Base">#REF!</definedName>
    <definedName name="CONSLBSA_DETAIL_EXP_Data_Adjustments_D_TOTAL_COST_Base">#REF!</definedName>
    <definedName name="CONSLBSA_DETAIL_EXP_Data_Adjustments_D_TOTAL_INVENTORY_Children_Tree">#REF!</definedName>
    <definedName name="CONSLBSA_DETAIL_EXP_Data_Adjustments_D_TOTAL_RE_Base">#REF!</definedName>
    <definedName name="CONSLBSA_DETAIL_EXP_Data_Adjustments_D_TOTAL_RECEIVABLES_Children_Tree">#REF!</definedName>
    <definedName name="CONSLBSA_DETAIL_EXP_Data_Adjustments_EntityDescription">#REF!</definedName>
    <definedName name="CONSLBSA_DETAIL_EXP_Data_Adjustments_Label_ASSETS">#REF!</definedName>
    <definedName name="CONSLBSA_DETAIL_EXP_Data_Adjustments_Label_Current_Assets">#REF!</definedName>
    <definedName name="CONSLBSA_DETAIL_EXP_Data_Adjustments_Label_Current_Liabilities">#REF!</definedName>
    <definedName name="CONSLBSA_DETAIL_EXP_Data_Adjustments_Label_EQUITY">#REF!</definedName>
    <definedName name="CONSLBSA_DETAIL_EXP_Data_Adjustments_Label_LIABILITIES_AND_EQUITY">#REF!</definedName>
    <definedName name="CONSLBSA_DETAIL_EXP_Data_Adjustments_Label_LONG_TERM_DEBT">#REF!</definedName>
    <definedName name="CONSLBSA_DETAIL_EXP_Data_Adjustments_Label_NOTES_PAY_AFFIL_CO">#REF!</definedName>
    <definedName name="CONSLBSA_DETAIL_EXP_Data_Adjustments_Label_OTH_NONCURR_LIABILITIES">#REF!</definedName>
    <definedName name="CONSLBSA_DETAIL_EXP_Data_Adjustments_Label_Other_Noncurrent_Assets">#REF!</definedName>
    <definedName name="CONSLBSA_DETAIL_EXP_Data_Adjustments_Label_Property_Plant_Equipment">#REF!</definedName>
    <definedName name="CONSLBSA_DETAIL_EXP_Data_Adjustments_Label_Shareholders_Equity">#REF!</definedName>
    <definedName name="CONSLBSA_DETAIL_EXP_Data_Adjustments_ST_ACC_PEN_OTH_BEN_COST">#REF!</definedName>
    <definedName name="CONSLBSA_DETAIL_EXP_Data_Adjustments_ST_ACCOUNTS_PAY_AFFIL">#REF!</definedName>
    <definedName name="CONSLBSA_DETAIL_EXP_Data_Adjustments_ST_ACCOUNTS_PAYABLE">#REF!</definedName>
    <definedName name="CONSLBSA_DETAIL_EXP_Data_Adjustments_ST_ACCUM_DDA">#REF!</definedName>
    <definedName name="CONSLBSA_DETAIL_EXP_Data_Adjustments_ST_ACCUM_OCI">#REF!</definedName>
    <definedName name="CONSLBSA_DETAIL_EXP_Data_Adjustments_ST_APIC">#REF!</definedName>
    <definedName name="CONSLBSA_DETAIL_EXP_Data_Adjustments_ST_ASSET_RET_OBL">#REF!</definedName>
    <definedName name="CONSLBSA_DETAIL_EXP_Data_Adjustments_ST_CASHANDCASHEQUIV">#REF!</definedName>
    <definedName name="CONSLBSA_DETAIL_EXP_Data_Adjustments_ST_CURRENT_LTD">#REF!</definedName>
    <definedName name="CONSLBSA_DETAIL_EXP_Data_Adjustments_ST_DEFERRED_INCOME_TAX">#REF!</definedName>
    <definedName name="CONSLBSA_DETAIL_EXP_Data_Adjustments_ST_INTEREST_ACCRUED">#REF!</definedName>
    <definedName name="CONSLBSA_DETAIL_EXP_Data_Adjustments_ST_INVEST_CONSOL_SUBS">#REF!</definedName>
    <definedName name="CONSLBSA_DETAIL_EXP_Data_Adjustments_ST_INVEST_TAX_CR">#REF!</definedName>
    <definedName name="CONSLBSA_DETAIL_EXP_Data_Adjustments_ST_INVEST_UNCONSOL_AFF">#REF!</definedName>
    <definedName name="CONSLBSA_DETAIL_EXP_Data_Adjustments_ST_LONG_TERM_RECEIVABLE">#REF!</definedName>
    <definedName name="CONSLBSA_DETAIL_EXP_Data_Adjustments_ST_NUC_DECOM_TF">#REF!</definedName>
    <definedName name="CONSLBSA_DETAIL_EXP_Data_Adjustments_ST_OP_LEASE_LIAB">#REF!</definedName>
    <definedName name="CONSLBSA_DETAIL_EXP_Data_Adjustments_ST_OP_LEASE_ROU_ASSETS">#REF!</definedName>
    <definedName name="CONSLBSA_DETAIL_EXP_Data_Adjustments_ST_OTH_NONCURR_LIABILITIES">#REF!</definedName>
    <definedName name="CONSLBSA_DETAIL_EXP_Data_Adjustments_ST_OTHER">#REF!</definedName>
    <definedName name="CONSLBSA_DETAIL_EXP_Data_Adjustments_ST_OTHER_ASSETS">#REF!</definedName>
    <definedName name="CONSLBSA_DETAIL_EXP_Data_Adjustments_ST_OTHER_CURRENT_ASSETS">#REF!</definedName>
    <definedName name="CONSLBSA_DETAIL_EXP_Data_Adjustments_ST_OTHER_DEF_CR_LIAB">#REF!</definedName>
    <definedName name="CONSLBSA_DETAIL_EXP_Data_Adjustments_ST_RECEIVABLES_AFFIL_CO">#REF!</definedName>
    <definedName name="CONSLBSA_DETAIL_EXP_Data_Adjustments_ST_REG_ASSET_CURRNT">#REF!</definedName>
    <definedName name="CONSLBSA_DETAIL_EXP_Data_Adjustments_ST_REG_LIAB_CURRNT">#REF!</definedName>
    <definedName name="CONSLBSA_DETAIL_EXP_Data_Adjustments_ST_REGULATORY_ASSETS">#REF!</definedName>
    <definedName name="CONSLBSA_DETAIL_EXP_Data_Adjustments_ST_REGULATORY_LIAB">#REF!</definedName>
    <definedName name="CONSLBSA_DETAIL_EXP_Data_Adjustments_ST_ST_NOTES_PAY_AFFIL">#REF!</definedName>
    <definedName name="CONSLBSA_DETAIL_EXP_Data_Adjustments_ST_TAXES_ACCRUED">#REF!</definedName>
    <definedName name="CONSLBSA_DETAIL_EXP_Data_Adjustments_ST_TOTAL_COST">#REF!</definedName>
    <definedName name="CONSLBSA_DETAIL_EXP_Data_Adjustments_ST_TOTAL_INVENTORY">#REF!</definedName>
    <definedName name="CONSLBSA_DETAIL_EXP_Data_Adjustments_ST_TOTAL_RE">#REF!</definedName>
    <definedName name="CONSLBSA_DETAIL_EXP_Data_Adjustments_ST_TOTAL_RECEIVABLES">#REF!</definedName>
    <definedName name="CONSLBSA_DETAIL_EXP_Data_Adjustments_T_ASSETS">#REF!</definedName>
    <definedName name="CONSLBSA_DETAIL_EXP_Data_Adjustments_T_CURRENT_ASSETS">#REF!</definedName>
    <definedName name="CONSLBSA_DETAIL_EXP_Data_Adjustments_T_CURRENT_LIABILITIES">#REF!</definedName>
    <definedName name="CONSLBSA_DETAIL_EXP_Data_Adjustments_T_EQUITY">#REF!</definedName>
    <definedName name="CONSLBSA_DETAIL_EXP_Data_Adjustments_T_LIABILITIES">#REF!</definedName>
    <definedName name="CONSLBSA_DETAIL_EXP_Data_Adjustments_T_LIABILITIES_AND_EQ">#REF!</definedName>
    <definedName name="CONSLBSA_DETAIL_EXP_Data_Adjustments_T_LONG_TERM_DEBT">#REF!</definedName>
    <definedName name="CONSLBSA_DETAIL_EXP_Data_Adjustments_T_NOTES_PAY_AFFIL_CO">#REF!</definedName>
    <definedName name="CONSLBSA_DETAIL_EXP_Data_Adjustments_T_OTH_NONCURR_ASSETS">#REF!</definedName>
    <definedName name="CONSLBSA_DETAIL_EXP_Data_Adjustments_T_PROP_PLANT_EQ_TOTAL">#REF!</definedName>
    <definedName name="CONSLBSA_DETAIL_EXP_Data_Adjustments_T_SHARE_EQUITY">#REF!</definedName>
    <definedName name="CONSLBSA_DETAIL_EXP_Data_Description_Blank1">#REF!</definedName>
    <definedName name="CONSLBSA_DETAIL_EXP_Data_Description_Blank10">#REF!</definedName>
    <definedName name="CONSLBSA_DETAIL_EXP_Data_Description_Blank11">#REF!</definedName>
    <definedName name="CONSLBSA_DETAIL_EXP_Data_Description_Blank12">#REF!</definedName>
    <definedName name="CONSLBSA_DETAIL_EXP_Data_Description_Blank13">#REF!</definedName>
    <definedName name="CONSLBSA_DETAIL_EXP_Data_Description_Blank15">#REF!</definedName>
    <definedName name="CONSLBSA_DETAIL_EXP_Data_Description_Blank17">#REF!</definedName>
    <definedName name="CONSLBSA_DETAIL_EXP_Data_Description_Blank18">#REF!</definedName>
    <definedName name="CONSLBSA_DETAIL_EXP_Data_Description_Blank19">#REF!</definedName>
    <definedName name="CONSLBSA_DETAIL_EXP_Data_Description_Blank20">#REF!</definedName>
    <definedName name="CONSLBSA_DETAIL_EXP_Data_Description_Blank22">#REF!</definedName>
    <definedName name="CONSLBSA_DETAIL_EXP_Data_Description_Blank23">#REF!</definedName>
    <definedName name="CONSLBSA_DETAIL_EXP_Data_Description_Blank25">#REF!</definedName>
    <definedName name="CONSLBSA_DETAIL_EXP_Data_Description_Blank26">#REF!</definedName>
    <definedName name="CONSLBSA_DETAIL_EXP_Data_Description_Blank27">#REF!</definedName>
    <definedName name="CONSLBSA_DETAIL_EXP_Data_Description_Blank28">#REF!</definedName>
    <definedName name="CONSLBSA_DETAIL_EXP_Data_Description_Blank29">#REF!</definedName>
    <definedName name="CONSLBSA_DETAIL_EXP_Data_Description_Blank3">#REF!</definedName>
    <definedName name="CONSLBSA_DETAIL_EXP_Data_Description_Blank31">#REF!</definedName>
    <definedName name="CONSLBSA_DETAIL_EXP_Data_Description_Blank32">#REF!</definedName>
    <definedName name="CONSLBSA_DETAIL_EXP_Data_Description_Blank33">#REF!</definedName>
    <definedName name="CONSLBSA_DETAIL_EXP_Data_Description_Blank35">#REF!</definedName>
    <definedName name="CONSLBSA_DETAIL_EXP_Data_Description_Blank37">#REF!</definedName>
    <definedName name="CONSLBSA_DETAIL_EXP_Data_Description_Blank38">#REF!</definedName>
    <definedName name="CONSLBSA_DETAIL_EXP_Data_Description_Blank39">#REF!</definedName>
    <definedName name="CONSLBSA_DETAIL_EXP_Data_Description_Blank40">#REF!</definedName>
    <definedName name="CONSLBSA_DETAIL_EXP_Data_Description_Blank41">#REF!</definedName>
    <definedName name="CONSLBSA_DETAIL_EXP_Data_Description_Blank42">#REF!</definedName>
    <definedName name="CONSLBSA_DETAIL_EXP_Data_Description_Blank43">#REF!</definedName>
    <definedName name="CONSLBSA_DETAIL_EXP_Data_Description_Blank44">#REF!</definedName>
    <definedName name="CONSLBSA_DETAIL_EXP_Data_Description_Blank45">#REF!</definedName>
    <definedName name="CONSLBSA_DETAIL_EXP_Data_Description_Blank46">#REF!</definedName>
    <definedName name="CONSLBSA_DETAIL_EXP_Data_Description_Blank47">#REF!</definedName>
    <definedName name="CONSLBSA_DETAIL_EXP_Data_Description_Blank49">#REF!</definedName>
    <definedName name="CONSLBSA_DETAIL_EXP_Data_Description_Blank5">#REF!</definedName>
    <definedName name="CONSLBSA_DETAIL_EXP_Data_Description_Blank50">#REF!</definedName>
    <definedName name="CONSLBSA_DETAIL_EXP_Data_Description_Blank54">#REF!</definedName>
    <definedName name="CONSLBSA_DETAIL_EXP_Data_Description_Blank55">#REF!</definedName>
    <definedName name="CONSLBSA_DETAIL_EXP_Data_Description_Blank56">#REF!</definedName>
    <definedName name="CONSLBSA_DETAIL_EXP_Data_Description_Blank57">#REF!</definedName>
    <definedName name="CONSLBSA_DETAIL_EXP_Data_Description_Blank58">#REF!</definedName>
    <definedName name="CONSLBSA_DETAIL_EXP_Data_Description_Blank59">#REF!</definedName>
    <definedName name="CONSLBSA_DETAIL_EXP_Data_Description_Blank60">#REF!</definedName>
    <definedName name="CONSLBSA_DETAIL_EXP_Data_Description_Blank61">#REF!</definedName>
    <definedName name="CONSLBSA_DETAIL_EXP_Data_Description_Blank7">#REF!</definedName>
    <definedName name="CONSLBSA_DETAIL_EXP_Data_Description_Blank8">#REF!</definedName>
    <definedName name="CONSLBSA_DETAIL_EXP_Data_Description_D_ACC_PEN_OTH_BEN_COST_Base">#REF!</definedName>
    <definedName name="CONSLBSA_DETAIL_EXP_Data_Description_D_ACCOUNTS_PAY_AFFIL_Base">#REF!</definedName>
    <definedName name="CONSLBSA_DETAIL_EXP_Data_Description_D_ACCOUNTS_PAYABLE_Base">#REF!</definedName>
    <definedName name="CONSLBSA_DETAIL_EXP_Data_Description_D_ACCUM_DDA_Base">#REF!</definedName>
    <definedName name="CONSLBSA_DETAIL_EXP_Data_Description_D_ACCUM_OCI_Base">#REF!</definedName>
    <definedName name="CONSLBSA_DETAIL_EXP_Data_Description_D_APIC_Children_Tree">#REF!</definedName>
    <definedName name="CONSLBSA_DETAIL_EXP_Data_Description_D_ASSET_RET_OBL_Base">#REF!</definedName>
    <definedName name="CONSLBSA_DETAIL_EXP_Data_Description_D_BALANCE">#REF!</definedName>
    <definedName name="CONSLBSA_DETAIL_EXP_Data_Description_D_CASHANDCASHEQUIV_Base">#REF!</definedName>
    <definedName name="CONSLBSA_DETAIL_EXP_Data_Description_D_CURRENT_LTD_Base">#REF!</definedName>
    <definedName name="CONSLBSA_DETAIL_EXP_Data_Description_D_DEFERRED_INCOME_TAX_Base">#REF!</definedName>
    <definedName name="CONSLBSA_DETAIL_EXP_Data_Description_D_INTEREST_ACCRUED_Base">#REF!</definedName>
    <definedName name="CONSLBSA_DETAIL_EXP_Data_Description_D_INVEST_CONSOL_SUBS_Base">#REF!</definedName>
    <definedName name="CONSLBSA_DETAIL_EXP_Data_Description_D_INVEST_TAX_CR_Base">#REF!</definedName>
    <definedName name="CONSLBSA_DETAIL_EXP_Data_Description_D_INVEST_UNCONSOL_AFF_Base">#REF!</definedName>
    <definedName name="CONSLBSA_DETAIL_EXP_Data_Description_D_LONG_TERM_DEBT_Base">#REF!</definedName>
    <definedName name="CONSLBSA_DETAIL_EXP_Data_Description_D_LONG_TERM_RECEIVABLE_Base">#REF!</definedName>
    <definedName name="CONSLBSA_DETAIL_EXP_Data_Description_D_NOTES_PAY_AFFIL_CO_Base">#REF!</definedName>
    <definedName name="CONSLBSA_DETAIL_EXP_Data_Description_D_NUC_DECOM_TF_Base">#REF!</definedName>
    <definedName name="CONSLBSA_DETAIL_EXP_Data_Description_D_OP_LEASE_LIAB_Base">#REF!</definedName>
    <definedName name="CONSLBSA_DETAIL_EXP_Data_Description_D_OP_LEASE_ROU_ASSETS_Base">#REF!</definedName>
    <definedName name="CONSLBSA_DETAIL_EXP_Data_Description_D_OTHER_ASSETS_Base">#REF!</definedName>
    <definedName name="CONSLBSA_DETAIL_EXP_Data_Description_D_OTHER_Base">#REF!</definedName>
    <definedName name="CONSLBSA_DETAIL_EXP_Data_Description_D_OTHER_CURRENT_ASSETS_Base">#REF!</definedName>
    <definedName name="CONSLBSA_DETAIL_EXP_Data_Description_D_OTHER_DEF_CR_LIAB_Base">#REF!</definedName>
    <definedName name="CONSLBSA_DETAIL_EXP_Data_Description_D_RECEIVABLES_AFFIL_CO_Base">#REF!</definedName>
    <definedName name="CONSLBSA_DETAIL_EXP_Data_Description_D_REG_ASSET_CURRNT_Base">#REF!</definedName>
    <definedName name="CONSLBSA_DETAIL_EXP_Data_Description_D_REG_LIAB_CURRNT_Base">#REF!</definedName>
    <definedName name="CONSLBSA_DETAIL_EXP_Data_Description_D_REGULATORY_ASSETS_Base">#REF!</definedName>
    <definedName name="CONSLBSA_DETAIL_EXP_Data_Description_D_REGULATORY_LIAB_Base">#REF!</definedName>
    <definedName name="CONSLBSA_DETAIL_EXP_Data_Description_D_ST_NOTES_PAY_AFFIL_Base">#REF!</definedName>
    <definedName name="CONSLBSA_DETAIL_EXP_Data_Description_D_TAXES_ACCRUED_Base">#REF!</definedName>
    <definedName name="CONSLBSA_DETAIL_EXP_Data_Description_D_TOTAL_COST_Base">#REF!</definedName>
    <definedName name="CONSLBSA_DETAIL_EXP_Data_Description_D_TOTAL_INVENTORY_Children_Tree">#REF!</definedName>
    <definedName name="CONSLBSA_DETAIL_EXP_Data_Description_D_TOTAL_RE_Base">#REF!</definedName>
    <definedName name="CONSLBSA_DETAIL_EXP_Data_Description_D_TOTAL_RECEIVABLES_Children_Tree">#REF!</definedName>
    <definedName name="CONSLBSA_DETAIL_EXP_Data_Description_EntityDescription">#REF!</definedName>
    <definedName name="CONSLBSA_DETAIL_EXP_Data_Description_Label_ASSETS">#REF!</definedName>
    <definedName name="CONSLBSA_DETAIL_EXP_Data_Description_Label_Current_Assets">#REF!</definedName>
    <definedName name="CONSLBSA_DETAIL_EXP_Data_Description_Label_Current_Liabilities">#REF!</definedName>
    <definedName name="CONSLBSA_DETAIL_EXP_Data_Description_Label_EQUITY">#REF!</definedName>
    <definedName name="CONSLBSA_DETAIL_EXP_Data_Description_Label_LIABILITIES_AND_EQUITY">#REF!</definedName>
    <definedName name="CONSLBSA_DETAIL_EXP_Data_Description_Label_LONG_TERM_DEBT">#REF!</definedName>
    <definedName name="CONSLBSA_DETAIL_EXP_Data_Description_Label_NOTES_PAY_AFFIL_CO">#REF!</definedName>
    <definedName name="CONSLBSA_DETAIL_EXP_Data_Description_Label_OTH_NONCURR_LIABILITIES">#REF!</definedName>
    <definedName name="CONSLBSA_DETAIL_EXP_Data_Description_Label_Other_Noncurrent_Assets">#REF!</definedName>
    <definedName name="CONSLBSA_DETAIL_EXP_Data_Description_Label_Property_Plant_Equipment">#REF!</definedName>
    <definedName name="CONSLBSA_DETAIL_EXP_Data_Description_Label_Shareholders_Equity">#REF!</definedName>
    <definedName name="CONSLBSA_DETAIL_EXP_Data_Description_ST_ACC_PEN_OTH_BEN_COST">#REF!</definedName>
    <definedName name="CONSLBSA_DETAIL_EXP_Data_Description_ST_ACCOUNTS_PAY_AFFIL">#REF!</definedName>
    <definedName name="CONSLBSA_DETAIL_EXP_Data_Description_ST_ACCOUNTS_PAYABLE">#REF!</definedName>
    <definedName name="CONSLBSA_DETAIL_EXP_Data_Description_ST_ACCUM_DDA">#REF!</definedName>
    <definedName name="CONSLBSA_DETAIL_EXP_Data_Description_ST_ACCUM_OCI">#REF!</definedName>
    <definedName name="CONSLBSA_DETAIL_EXP_Data_Description_ST_APIC">#REF!</definedName>
    <definedName name="CONSLBSA_DETAIL_EXP_Data_Description_ST_ASSET_RET_OBL">#REF!</definedName>
    <definedName name="CONSLBSA_DETAIL_EXP_Data_Description_ST_CASHANDCASHEQUIV">#REF!</definedName>
    <definedName name="CONSLBSA_DETAIL_EXP_Data_Description_ST_CURRENT_LTD">#REF!</definedName>
    <definedName name="CONSLBSA_DETAIL_EXP_Data_Description_ST_DEFERRED_INCOME_TAX">#REF!</definedName>
    <definedName name="CONSLBSA_DETAIL_EXP_Data_Description_ST_INTEREST_ACCRUED">#REF!</definedName>
    <definedName name="CONSLBSA_DETAIL_EXP_Data_Description_ST_INVEST_CONSOL_SUBS">#REF!</definedName>
    <definedName name="CONSLBSA_DETAIL_EXP_Data_Description_ST_INVEST_TAX_CR">#REF!</definedName>
    <definedName name="CONSLBSA_DETAIL_EXP_Data_Description_ST_INVEST_UNCONSOL_AFF">#REF!</definedName>
    <definedName name="CONSLBSA_DETAIL_EXP_Data_Description_ST_LONG_TERM_RECEIVABLE">#REF!</definedName>
    <definedName name="CONSLBSA_DETAIL_EXP_Data_Description_ST_NUC_DECOM_TF">#REF!</definedName>
    <definedName name="CONSLBSA_DETAIL_EXP_Data_Description_ST_OP_LEASE_LIAB">#REF!</definedName>
    <definedName name="CONSLBSA_DETAIL_EXP_Data_Description_ST_OP_LEASE_ROU_ASSETS">#REF!</definedName>
    <definedName name="CONSLBSA_DETAIL_EXP_Data_Description_ST_OTH_NONCURR_LIABILITIES">#REF!</definedName>
    <definedName name="CONSLBSA_DETAIL_EXP_Data_Description_ST_OTHER">#REF!</definedName>
    <definedName name="CONSLBSA_DETAIL_EXP_Data_Description_ST_OTHER_ASSETS">#REF!</definedName>
    <definedName name="CONSLBSA_DETAIL_EXP_Data_Description_ST_OTHER_CURRENT_ASSETS">#REF!</definedName>
    <definedName name="CONSLBSA_DETAIL_EXP_Data_Description_ST_OTHER_DEF_CR_LIAB">#REF!</definedName>
    <definedName name="CONSLBSA_DETAIL_EXP_Data_Description_ST_RECEIVABLES_AFFIL_CO">#REF!</definedName>
    <definedName name="CONSLBSA_DETAIL_EXP_Data_Description_ST_REG_ASSET_CURRNT">#REF!</definedName>
    <definedName name="CONSLBSA_DETAIL_EXP_Data_Description_ST_REG_LIAB_CURRNT">#REF!</definedName>
    <definedName name="CONSLBSA_DETAIL_EXP_Data_Description_ST_REGULATORY_ASSETS">#REF!</definedName>
    <definedName name="CONSLBSA_DETAIL_EXP_Data_Description_ST_REGULATORY_LIAB">#REF!</definedName>
    <definedName name="CONSLBSA_DETAIL_EXP_Data_Description_ST_ST_NOTES_PAY_AFFIL">#REF!</definedName>
    <definedName name="CONSLBSA_DETAIL_EXP_Data_Description_ST_TAXES_ACCRUED">#REF!</definedName>
    <definedName name="CONSLBSA_DETAIL_EXP_Data_Description_ST_TOTAL_COST">#REF!</definedName>
    <definedName name="CONSLBSA_DETAIL_EXP_Data_Description_ST_TOTAL_INVENTORY">#REF!</definedName>
    <definedName name="CONSLBSA_DETAIL_EXP_Data_Description_ST_TOTAL_RE">#REF!</definedName>
    <definedName name="CONSLBSA_DETAIL_EXP_Data_Description_ST_TOTAL_RECEIVABLES">#REF!</definedName>
    <definedName name="CONSLBSA_DETAIL_EXP_Data_Description_T_ASSETS">#REF!</definedName>
    <definedName name="CONSLBSA_DETAIL_EXP_Data_Description_T_CURRENT_ASSETS">#REF!</definedName>
    <definedName name="CONSLBSA_DETAIL_EXP_Data_Description_T_CURRENT_LIABILITIES">#REF!</definedName>
    <definedName name="CONSLBSA_DETAIL_EXP_Data_Description_T_EQUITY">#REF!</definedName>
    <definedName name="CONSLBSA_DETAIL_EXP_Data_Description_T_LIABILITIES">#REF!</definedName>
    <definedName name="CONSLBSA_DETAIL_EXP_Data_Description_T_LIABILITIES_AND_EQ">#REF!</definedName>
    <definedName name="CONSLBSA_DETAIL_EXP_Data_Description_T_LONG_TERM_DEBT">#REF!</definedName>
    <definedName name="CONSLBSA_DETAIL_EXP_Data_Description_T_NOTES_PAY_AFFIL_CO">#REF!</definedName>
    <definedName name="CONSLBSA_DETAIL_EXP_Data_Description_T_OTH_NONCURR_ASSETS">#REF!</definedName>
    <definedName name="CONSLBSA_DETAIL_EXP_Data_Description_T_PROP_PLANT_EQ_TOTAL">#REF!</definedName>
    <definedName name="CONSLBSA_DETAIL_EXP_Data_Description_T_SHARE_EQUITY">#REF!</definedName>
    <definedName name="CONSLBSA_DETAIL_EXP_Data_DirectElim_Blank1">#REF!</definedName>
    <definedName name="CONSLBSA_DETAIL_EXP_Data_DirectElim_Blank10">#REF!</definedName>
    <definedName name="CONSLBSA_DETAIL_EXP_Data_DirectElim_Blank11">#REF!</definedName>
    <definedName name="CONSLBSA_DETAIL_EXP_Data_DirectElim_Blank12">#REF!</definedName>
    <definedName name="CONSLBSA_DETAIL_EXP_Data_DirectElim_Blank13">#REF!</definedName>
    <definedName name="CONSLBSA_DETAIL_EXP_Data_DirectElim_Blank15">#REF!</definedName>
    <definedName name="CONSLBSA_DETAIL_EXP_Data_DirectElim_Blank17">#REF!</definedName>
    <definedName name="CONSLBSA_DETAIL_EXP_Data_DirectElim_Blank18">#REF!</definedName>
    <definedName name="CONSLBSA_DETAIL_EXP_Data_DirectElim_Blank19">#REF!</definedName>
    <definedName name="CONSLBSA_DETAIL_EXP_Data_DirectElim_Blank20">#REF!</definedName>
    <definedName name="CONSLBSA_DETAIL_EXP_Data_DirectElim_Blank22">#REF!</definedName>
    <definedName name="CONSLBSA_DETAIL_EXP_Data_DirectElim_Blank23">#REF!</definedName>
    <definedName name="CONSLBSA_DETAIL_EXP_Data_DirectElim_Blank25">#REF!</definedName>
    <definedName name="CONSLBSA_DETAIL_EXP_Data_DirectElim_Blank26">#REF!</definedName>
    <definedName name="CONSLBSA_DETAIL_EXP_Data_DirectElim_Blank27">#REF!</definedName>
    <definedName name="CONSLBSA_DETAIL_EXP_Data_DirectElim_Blank28">#REF!</definedName>
    <definedName name="CONSLBSA_DETAIL_EXP_Data_DirectElim_Blank29">#REF!</definedName>
    <definedName name="CONSLBSA_DETAIL_EXP_Data_DirectElim_Blank3">#REF!</definedName>
    <definedName name="CONSLBSA_DETAIL_EXP_Data_DirectElim_Blank31">#REF!</definedName>
    <definedName name="CONSLBSA_DETAIL_EXP_Data_DirectElim_Blank32">#REF!</definedName>
    <definedName name="CONSLBSA_DETAIL_EXP_Data_DirectElim_Blank33">#REF!</definedName>
    <definedName name="CONSLBSA_DETAIL_EXP_Data_DirectElim_Blank35">#REF!</definedName>
    <definedName name="CONSLBSA_DETAIL_EXP_Data_DirectElim_Blank37">#REF!</definedName>
    <definedName name="CONSLBSA_DETAIL_EXP_Data_DirectElim_Blank38">#REF!</definedName>
    <definedName name="CONSLBSA_DETAIL_EXP_Data_DirectElim_Blank39">#REF!</definedName>
    <definedName name="CONSLBSA_DETAIL_EXP_Data_DirectElim_Blank40">#REF!</definedName>
    <definedName name="CONSLBSA_DETAIL_EXP_Data_DirectElim_Blank41">#REF!</definedName>
    <definedName name="CONSLBSA_DETAIL_EXP_Data_DirectElim_Blank42">#REF!</definedName>
    <definedName name="CONSLBSA_DETAIL_EXP_Data_DirectElim_Blank43">#REF!</definedName>
    <definedName name="CONSLBSA_DETAIL_EXP_Data_DirectElim_Blank44">#REF!</definedName>
    <definedName name="CONSLBSA_DETAIL_EXP_Data_DirectElim_Blank45">#REF!</definedName>
    <definedName name="CONSLBSA_DETAIL_EXP_Data_DirectElim_Blank46">#REF!</definedName>
    <definedName name="CONSLBSA_DETAIL_EXP_Data_DirectElim_Blank47">#REF!</definedName>
    <definedName name="CONSLBSA_DETAIL_EXP_Data_DirectElim_Blank49">#REF!</definedName>
    <definedName name="CONSLBSA_DETAIL_EXP_Data_DirectElim_Blank5">#REF!</definedName>
    <definedName name="CONSLBSA_DETAIL_EXP_Data_DirectElim_Blank50">#REF!</definedName>
    <definedName name="CONSLBSA_DETAIL_EXP_Data_DirectElim_Blank54">#REF!</definedName>
    <definedName name="CONSLBSA_DETAIL_EXP_Data_DirectElim_Blank55">#REF!</definedName>
    <definedName name="CONSLBSA_DETAIL_EXP_Data_DirectElim_Blank56">#REF!</definedName>
    <definedName name="CONSLBSA_DETAIL_EXP_Data_DirectElim_Blank57">#REF!</definedName>
    <definedName name="CONSLBSA_DETAIL_EXP_Data_DirectElim_Blank58">#REF!</definedName>
    <definedName name="CONSLBSA_DETAIL_EXP_Data_DirectElim_Blank59">#REF!</definedName>
    <definedName name="CONSLBSA_DETAIL_EXP_Data_DirectElim_Blank60">#REF!</definedName>
    <definedName name="CONSLBSA_DETAIL_EXP_Data_DirectElim_Blank61">#REF!</definedName>
    <definedName name="CONSLBSA_DETAIL_EXP_Data_DirectElim_Blank7">#REF!</definedName>
    <definedName name="CONSLBSA_DETAIL_EXP_Data_DirectElim_Blank8">#REF!</definedName>
    <definedName name="CONSLBSA_DETAIL_EXP_Data_DirectElim_D_ACC_PEN_OTH_BEN_COST_Base">#REF!</definedName>
    <definedName name="CONSLBSA_DETAIL_EXP_Data_DirectElim_D_ACCOUNTS_PAY_AFFIL_Base">#REF!</definedName>
    <definedName name="CONSLBSA_DETAIL_EXP_Data_DirectElim_D_ACCOUNTS_PAYABLE_Base">#REF!</definedName>
    <definedName name="CONSLBSA_DETAIL_EXP_Data_DirectElim_D_ACCUM_DDA_Base">#REF!</definedName>
    <definedName name="CONSLBSA_DETAIL_EXP_Data_DirectElim_D_ACCUM_OCI_Base">#REF!</definedName>
    <definedName name="CONSLBSA_DETAIL_EXP_Data_DirectElim_D_APIC_Children_Tree">#REF!</definedName>
    <definedName name="CONSLBSA_DETAIL_EXP_Data_DirectElim_D_ASSET_RET_OBL_Base">#REF!</definedName>
    <definedName name="CONSLBSA_DETAIL_EXP_Data_DirectElim_D_BALANCE">#REF!</definedName>
    <definedName name="CONSLBSA_DETAIL_EXP_Data_DirectElim_D_CASHANDCASHEQUIV_Base">#REF!</definedName>
    <definedName name="CONSLBSA_DETAIL_EXP_Data_DirectElim_D_CURRENT_LTD_Base">#REF!</definedName>
    <definedName name="CONSLBSA_DETAIL_EXP_Data_DirectElim_D_DEFERRED_INCOME_TAX_Base">#REF!</definedName>
    <definedName name="CONSLBSA_DETAIL_EXP_Data_DirectElim_D_INTEREST_ACCRUED_Base">#REF!</definedName>
    <definedName name="CONSLBSA_DETAIL_EXP_Data_DirectElim_D_INVEST_CONSOL_SUBS_Base">#REF!</definedName>
    <definedName name="CONSLBSA_DETAIL_EXP_Data_DirectElim_D_INVEST_TAX_CR_Base">#REF!</definedName>
    <definedName name="CONSLBSA_DETAIL_EXP_Data_DirectElim_D_INVEST_UNCONSOL_AFF_Base">#REF!</definedName>
    <definedName name="CONSLBSA_DETAIL_EXP_Data_DirectElim_D_LONG_TERM_DEBT_Base">#REF!</definedName>
    <definedName name="CONSLBSA_DETAIL_EXP_Data_DirectElim_D_LONG_TERM_RECEIVABLE_Base">#REF!</definedName>
    <definedName name="CONSLBSA_DETAIL_EXP_Data_DirectElim_D_NOTES_PAY_AFFIL_CO_Base">#REF!</definedName>
    <definedName name="CONSLBSA_DETAIL_EXP_Data_DirectElim_D_NUC_DECOM_TF_Base">#REF!</definedName>
    <definedName name="CONSLBSA_DETAIL_EXP_Data_DirectElim_D_OP_LEASE_LIAB_Base">#REF!</definedName>
    <definedName name="CONSLBSA_DETAIL_EXP_Data_DirectElim_D_OP_LEASE_ROU_ASSETS_Base">#REF!</definedName>
    <definedName name="CONSLBSA_DETAIL_EXP_Data_DirectElim_D_OTHER_ASSETS_Base">#REF!</definedName>
    <definedName name="CONSLBSA_DETAIL_EXP_Data_DirectElim_D_OTHER_Base">#REF!</definedName>
    <definedName name="CONSLBSA_DETAIL_EXP_Data_DirectElim_D_OTHER_CURRENT_ASSETS_Base">#REF!</definedName>
    <definedName name="CONSLBSA_DETAIL_EXP_Data_DirectElim_D_OTHER_DEF_CR_LIAB_Base">#REF!</definedName>
    <definedName name="CONSLBSA_DETAIL_EXP_Data_DirectElim_D_RECEIVABLES_AFFIL_CO_Base">#REF!</definedName>
    <definedName name="CONSLBSA_DETAIL_EXP_Data_DirectElim_D_REG_ASSET_CURRNT_Base">#REF!</definedName>
    <definedName name="CONSLBSA_DETAIL_EXP_Data_DirectElim_D_REG_LIAB_CURRNT_Base">#REF!</definedName>
    <definedName name="CONSLBSA_DETAIL_EXP_Data_DirectElim_D_REGULATORY_ASSETS_Base">#REF!</definedName>
    <definedName name="CONSLBSA_DETAIL_EXP_Data_DirectElim_D_REGULATORY_LIAB_Base">#REF!</definedName>
    <definedName name="CONSLBSA_DETAIL_EXP_Data_DirectElim_D_ST_NOTES_PAY_AFFIL_Base">#REF!</definedName>
    <definedName name="CONSLBSA_DETAIL_EXP_Data_DirectElim_D_TAXES_ACCRUED_Base">#REF!</definedName>
    <definedName name="CONSLBSA_DETAIL_EXP_Data_DirectElim_D_TOTAL_COST_Base">#REF!</definedName>
    <definedName name="CONSLBSA_DETAIL_EXP_Data_DirectElim_D_TOTAL_INVENTORY_Children_Tree">#REF!</definedName>
    <definedName name="CONSLBSA_DETAIL_EXP_Data_DirectElim_D_TOTAL_RE_Base">#REF!</definedName>
    <definedName name="CONSLBSA_DETAIL_EXP_Data_DirectElim_D_TOTAL_RECEIVABLES_Children_Tree">#REF!</definedName>
    <definedName name="CONSLBSA_DETAIL_EXP_Data_DirectElim_EntityDescription">#REF!</definedName>
    <definedName name="CONSLBSA_DETAIL_EXP_Data_DirectElim_Label_ASSETS">#REF!</definedName>
    <definedName name="CONSLBSA_DETAIL_EXP_Data_DirectElim_Label_Current_Assets">#REF!</definedName>
    <definedName name="CONSLBSA_DETAIL_EXP_Data_DirectElim_Label_Current_Liabilities">#REF!</definedName>
    <definedName name="CONSLBSA_DETAIL_EXP_Data_DirectElim_Label_EQUITY">#REF!</definedName>
    <definedName name="CONSLBSA_DETAIL_EXP_Data_DirectElim_Label_LIABILITIES_AND_EQUITY">#REF!</definedName>
    <definedName name="CONSLBSA_DETAIL_EXP_Data_DirectElim_Label_LONG_TERM_DEBT">#REF!</definedName>
    <definedName name="CONSLBSA_DETAIL_EXP_Data_DirectElim_Label_NOTES_PAY_AFFIL_CO">#REF!</definedName>
    <definedName name="CONSLBSA_DETAIL_EXP_Data_DirectElim_Label_OTH_NONCURR_LIABILITIES">#REF!</definedName>
    <definedName name="CONSLBSA_DETAIL_EXP_Data_DirectElim_Label_Other_Noncurrent_Assets">#REF!</definedName>
    <definedName name="CONSLBSA_DETAIL_EXP_Data_DirectElim_Label_Property_Plant_Equipment">#REF!</definedName>
    <definedName name="CONSLBSA_DETAIL_EXP_Data_DirectElim_Label_Shareholders_Equity">#REF!</definedName>
    <definedName name="CONSLBSA_DETAIL_EXP_Data_DirectElim_ST_ACC_PEN_OTH_BEN_COST">#REF!</definedName>
    <definedName name="CONSLBSA_DETAIL_EXP_Data_DirectElim_ST_ACCOUNTS_PAY_AFFIL">#REF!</definedName>
    <definedName name="CONSLBSA_DETAIL_EXP_Data_DirectElim_ST_ACCOUNTS_PAYABLE">#REF!</definedName>
    <definedName name="CONSLBSA_DETAIL_EXP_Data_DirectElim_ST_ACCUM_DDA">#REF!</definedName>
    <definedName name="CONSLBSA_DETAIL_EXP_Data_DirectElim_ST_ACCUM_OCI">#REF!</definedName>
    <definedName name="CONSLBSA_DETAIL_EXP_Data_DirectElim_ST_APIC">#REF!</definedName>
    <definedName name="CONSLBSA_DETAIL_EXP_Data_DirectElim_ST_ASSET_RET_OBL">#REF!</definedName>
    <definedName name="CONSLBSA_DETAIL_EXP_Data_DirectElim_ST_CASHANDCASHEQUIV">#REF!</definedName>
    <definedName name="CONSLBSA_DETAIL_EXP_Data_DirectElim_ST_CURRENT_LTD">#REF!</definedName>
    <definedName name="CONSLBSA_DETAIL_EXP_Data_DirectElim_ST_DEFERRED_INCOME_TAX">#REF!</definedName>
    <definedName name="CONSLBSA_DETAIL_EXP_Data_DirectElim_ST_INTEREST_ACCRUED">#REF!</definedName>
    <definedName name="CONSLBSA_DETAIL_EXP_Data_DirectElim_ST_INVEST_CONSOL_SUBS">#REF!</definedName>
    <definedName name="CONSLBSA_DETAIL_EXP_Data_DirectElim_ST_INVEST_TAX_CR">#REF!</definedName>
    <definedName name="CONSLBSA_DETAIL_EXP_Data_DirectElim_ST_INVEST_UNCONSOL_AFF">#REF!</definedName>
    <definedName name="CONSLBSA_DETAIL_EXP_Data_DirectElim_ST_LONG_TERM_RECEIVABLE">#REF!</definedName>
    <definedName name="CONSLBSA_DETAIL_EXP_Data_DirectElim_ST_NUC_DECOM_TF">#REF!</definedName>
    <definedName name="CONSLBSA_DETAIL_EXP_Data_DirectElim_ST_OP_LEASE_LIAB">#REF!</definedName>
    <definedName name="CONSLBSA_DETAIL_EXP_Data_DirectElim_ST_OP_LEASE_ROU_ASSETS">#REF!</definedName>
    <definedName name="CONSLBSA_DETAIL_EXP_Data_DirectElim_ST_OTH_NONCURR_LIABILITIES">#REF!</definedName>
    <definedName name="CONSLBSA_DETAIL_EXP_Data_DirectElim_ST_OTHER">#REF!</definedName>
    <definedName name="CONSLBSA_DETAIL_EXP_Data_DirectElim_ST_OTHER_ASSETS">#REF!</definedName>
    <definedName name="CONSLBSA_DETAIL_EXP_Data_DirectElim_ST_OTHER_CURRENT_ASSETS">#REF!</definedName>
    <definedName name="CONSLBSA_DETAIL_EXP_Data_DirectElim_ST_OTHER_DEF_CR_LIAB">#REF!</definedName>
    <definedName name="CONSLBSA_DETAIL_EXP_Data_DirectElim_ST_RECEIVABLES_AFFIL_CO">#REF!</definedName>
    <definedName name="CONSLBSA_DETAIL_EXP_Data_DirectElim_ST_REG_ASSET_CURRNT">#REF!</definedName>
    <definedName name="CONSLBSA_DETAIL_EXP_Data_DirectElim_ST_REG_LIAB_CURRNT">#REF!</definedName>
    <definedName name="CONSLBSA_DETAIL_EXP_Data_DirectElim_ST_REGULATORY_ASSETS">#REF!</definedName>
    <definedName name="CONSLBSA_DETAIL_EXP_Data_DirectElim_ST_REGULATORY_LIAB">#REF!</definedName>
    <definedName name="CONSLBSA_DETAIL_EXP_Data_DirectElim_ST_ST_NOTES_PAY_AFFIL">#REF!</definedName>
    <definedName name="CONSLBSA_DETAIL_EXP_Data_DirectElim_ST_TAXES_ACCRUED">#REF!</definedName>
    <definedName name="CONSLBSA_DETAIL_EXP_Data_DirectElim_ST_TOTAL_COST">#REF!</definedName>
    <definedName name="CONSLBSA_DETAIL_EXP_Data_DirectElim_ST_TOTAL_INVENTORY">#REF!</definedName>
    <definedName name="CONSLBSA_DETAIL_EXP_Data_DirectElim_ST_TOTAL_RE">#REF!</definedName>
    <definedName name="CONSLBSA_DETAIL_EXP_Data_DirectElim_ST_TOTAL_RECEIVABLES">#REF!</definedName>
    <definedName name="CONSLBSA_DETAIL_EXP_Data_DirectElim_T_ASSETS">#REF!</definedName>
    <definedName name="CONSLBSA_DETAIL_EXP_Data_DirectElim_T_CURRENT_ASSETS">#REF!</definedName>
    <definedName name="CONSLBSA_DETAIL_EXP_Data_DirectElim_T_CURRENT_LIABILITIES">#REF!</definedName>
    <definedName name="CONSLBSA_DETAIL_EXP_Data_DirectElim_T_EQUITY">#REF!</definedName>
    <definedName name="CONSLBSA_DETAIL_EXP_Data_DirectElim_T_LIABILITIES">#REF!</definedName>
    <definedName name="CONSLBSA_DETAIL_EXP_Data_DirectElim_T_LIABILITIES_AND_EQ">#REF!</definedName>
    <definedName name="CONSLBSA_DETAIL_EXP_Data_DirectElim_T_LONG_TERM_DEBT">#REF!</definedName>
    <definedName name="CONSLBSA_DETAIL_EXP_Data_DirectElim_T_NOTES_PAY_AFFIL_CO">#REF!</definedName>
    <definedName name="CONSLBSA_DETAIL_EXP_Data_DirectElim_T_OTH_NONCURR_ASSETS">#REF!</definedName>
    <definedName name="CONSLBSA_DETAIL_EXP_Data_DirectElim_T_PROP_PLANT_EQ_TOTAL">#REF!</definedName>
    <definedName name="CONSLBSA_DETAIL_EXP_Data_DirectElim_T_SHARE_EQUITY">#REF!</definedName>
    <definedName name="CONSLBSA_DETAIL_EXP_Data_Entity_Blank1">#REF!</definedName>
    <definedName name="CONSLBSA_DETAIL_EXP_Data_Entity_Blank10">#REF!</definedName>
    <definedName name="CONSLBSA_DETAIL_EXP_Data_Entity_Blank11">#REF!</definedName>
    <definedName name="CONSLBSA_DETAIL_EXP_Data_Entity_Blank12">#REF!</definedName>
    <definedName name="CONSLBSA_DETAIL_EXP_Data_Entity_Blank13">#REF!</definedName>
    <definedName name="CONSLBSA_DETAIL_EXP_Data_Entity_Blank15">#REF!</definedName>
    <definedName name="CONSLBSA_DETAIL_EXP_Data_Entity_Blank17">#REF!</definedName>
    <definedName name="CONSLBSA_DETAIL_EXP_Data_Entity_Blank18">#REF!</definedName>
    <definedName name="CONSLBSA_DETAIL_EXP_Data_Entity_Blank19">#REF!</definedName>
    <definedName name="CONSLBSA_DETAIL_EXP_Data_Entity_Blank20">#REF!</definedName>
    <definedName name="CONSLBSA_DETAIL_EXP_Data_Entity_Blank22">#REF!</definedName>
    <definedName name="CONSLBSA_DETAIL_EXP_Data_Entity_Blank23">#REF!</definedName>
    <definedName name="CONSLBSA_DETAIL_EXP_Data_Entity_Blank25">#REF!</definedName>
    <definedName name="CONSLBSA_DETAIL_EXP_Data_Entity_Blank26">#REF!</definedName>
    <definedName name="CONSLBSA_DETAIL_EXP_Data_Entity_Blank27">#REF!</definedName>
    <definedName name="CONSLBSA_DETAIL_EXP_Data_Entity_Blank28">#REF!</definedName>
    <definedName name="CONSLBSA_DETAIL_EXP_Data_Entity_Blank29">#REF!</definedName>
    <definedName name="CONSLBSA_DETAIL_EXP_Data_Entity_Blank3">#REF!</definedName>
    <definedName name="CONSLBSA_DETAIL_EXP_Data_Entity_Blank31">#REF!</definedName>
    <definedName name="CONSLBSA_DETAIL_EXP_Data_Entity_Blank32">#REF!</definedName>
    <definedName name="CONSLBSA_DETAIL_EXP_Data_Entity_Blank33">#REF!</definedName>
    <definedName name="CONSLBSA_DETAIL_EXP_Data_Entity_Blank35">#REF!</definedName>
    <definedName name="CONSLBSA_DETAIL_EXP_Data_Entity_Blank37">#REF!</definedName>
    <definedName name="CONSLBSA_DETAIL_EXP_Data_Entity_Blank38">#REF!</definedName>
    <definedName name="CONSLBSA_DETAIL_EXP_Data_Entity_Blank39">#REF!</definedName>
    <definedName name="CONSLBSA_DETAIL_EXP_Data_Entity_Blank40">#REF!</definedName>
    <definedName name="CONSLBSA_DETAIL_EXP_Data_Entity_Blank41">#REF!</definedName>
    <definedName name="CONSLBSA_DETAIL_EXP_Data_Entity_Blank42">#REF!</definedName>
    <definedName name="CONSLBSA_DETAIL_EXP_Data_Entity_Blank43">#REF!</definedName>
    <definedName name="CONSLBSA_DETAIL_EXP_Data_Entity_Blank44">#REF!</definedName>
    <definedName name="CONSLBSA_DETAIL_EXP_Data_Entity_Blank45">#REF!</definedName>
    <definedName name="CONSLBSA_DETAIL_EXP_Data_Entity_Blank46">#REF!</definedName>
    <definedName name="CONSLBSA_DETAIL_EXP_Data_Entity_Blank47">#REF!</definedName>
    <definedName name="CONSLBSA_DETAIL_EXP_Data_Entity_Blank49">#REF!</definedName>
    <definedName name="CONSLBSA_DETAIL_EXP_Data_Entity_Blank5">#REF!</definedName>
    <definedName name="CONSLBSA_DETAIL_EXP_Data_Entity_Blank50">#REF!</definedName>
    <definedName name="CONSLBSA_DETAIL_EXP_Data_Entity_Blank54">#REF!</definedName>
    <definedName name="CONSLBSA_DETAIL_EXP_Data_Entity_Blank55">#REF!</definedName>
    <definedName name="CONSLBSA_DETAIL_EXP_Data_Entity_Blank56">#REF!</definedName>
    <definedName name="CONSLBSA_DETAIL_EXP_Data_Entity_Blank57">#REF!</definedName>
    <definedName name="CONSLBSA_DETAIL_EXP_Data_Entity_Blank58">#REF!</definedName>
    <definedName name="CONSLBSA_DETAIL_EXP_Data_Entity_Blank59">#REF!</definedName>
    <definedName name="CONSLBSA_DETAIL_EXP_Data_Entity_Blank60">#REF!</definedName>
    <definedName name="CONSLBSA_DETAIL_EXP_Data_Entity_Blank61">#REF!</definedName>
    <definedName name="CONSLBSA_DETAIL_EXP_Data_Entity_Blank7">#REF!</definedName>
    <definedName name="CONSLBSA_DETAIL_EXP_Data_Entity_Blank8">#REF!</definedName>
    <definedName name="CONSLBSA_DETAIL_EXP_Data_Entity_Children_Blank1">#REF!</definedName>
    <definedName name="CONSLBSA_DETAIL_EXP_Data_Entity_Children_Blank10">#REF!</definedName>
    <definedName name="CONSLBSA_DETAIL_EXP_Data_Entity_Children_Blank11">#REF!</definedName>
    <definedName name="CONSLBSA_DETAIL_EXP_Data_Entity_Children_Blank12">#REF!</definedName>
    <definedName name="CONSLBSA_DETAIL_EXP_Data_Entity_Children_Blank13">#REF!</definedName>
    <definedName name="CONSLBSA_DETAIL_EXP_Data_Entity_Children_Blank15">#REF!</definedName>
    <definedName name="CONSLBSA_DETAIL_EXP_Data_Entity_Children_Blank17">#REF!</definedName>
    <definedName name="CONSLBSA_DETAIL_EXP_Data_Entity_Children_Blank18">#REF!</definedName>
    <definedName name="CONSLBSA_DETAIL_EXP_Data_Entity_Children_Blank19">#REF!</definedName>
    <definedName name="CONSLBSA_DETAIL_EXP_Data_Entity_Children_Blank20">#REF!</definedName>
    <definedName name="CONSLBSA_DETAIL_EXP_Data_Entity_Children_Blank22">#REF!</definedName>
    <definedName name="CONSLBSA_DETAIL_EXP_Data_Entity_Children_Blank23">#REF!</definedName>
    <definedName name="CONSLBSA_DETAIL_EXP_Data_Entity_Children_Blank25">#REF!</definedName>
    <definedName name="CONSLBSA_DETAIL_EXP_Data_Entity_Children_Blank26">#REF!</definedName>
    <definedName name="CONSLBSA_DETAIL_EXP_Data_Entity_Children_Blank27">#REF!</definedName>
    <definedName name="CONSLBSA_DETAIL_EXP_Data_Entity_Children_Blank28">#REF!</definedName>
    <definedName name="CONSLBSA_DETAIL_EXP_Data_Entity_Children_Blank29">#REF!</definedName>
    <definedName name="CONSLBSA_DETAIL_EXP_Data_Entity_Children_Blank3">#REF!</definedName>
    <definedName name="CONSLBSA_DETAIL_EXP_Data_Entity_Children_Blank31">#REF!</definedName>
    <definedName name="CONSLBSA_DETAIL_EXP_Data_Entity_Children_Blank32">#REF!</definedName>
    <definedName name="CONSLBSA_DETAIL_EXP_Data_Entity_Children_Blank33">#REF!</definedName>
    <definedName name="CONSLBSA_DETAIL_EXP_Data_Entity_Children_Blank35">#REF!</definedName>
    <definedName name="CONSLBSA_DETAIL_EXP_Data_Entity_Children_Blank37">#REF!</definedName>
    <definedName name="CONSLBSA_DETAIL_EXP_Data_Entity_Children_Blank38">#REF!</definedName>
    <definedName name="CONSLBSA_DETAIL_EXP_Data_Entity_Children_Blank39">#REF!</definedName>
    <definedName name="CONSLBSA_DETAIL_EXP_Data_Entity_Children_Blank40">#REF!</definedName>
    <definedName name="CONSLBSA_DETAIL_EXP_Data_Entity_Children_Blank41">#REF!</definedName>
    <definedName name="CONSLBSA_DETAIL_EXP_Data_Entity_Children_Blank42">#REF!</definedName>
    <definedName name="CONSLBSA_DETAIL_EXP_Data_Entity_Children_Blank43">#REF!</definedName>
    <definedName name="CONSLBSA_DETAIL_EXP_Data_Entity_Children_Blank44">#REF!</definedName>
    <definedName name="CONSLBSA_DETAIL_EXP_Data_Entity_Children_Blank45">#REF!</definedName>
    <definedName name="CONSLBSA_DETAIL_EXP_Data_Entity_Children_Blank46">#REF!</definedName>
    <definedName name="CONSLBSA_DETAIL_EXP_Data_Entity_Children_Blank47">#REF!</definedName>
    <definedName name="CONSLBSA_DETAIL_EXP_Data_Entity_Children_Blank49">#REF!</definedName>
    <definedName name="CONSLBSA_DETAIL_EXP_Data_Entity_Children_Blank5">#REF!</definedName>
    <definedName name="CONSLBSA_DETAIL_EXP_Data_Entity_Children_Blank50">#REF!</definedName>
    <definedName name="CONSLBSA_DETAIL_EXP_Data_Entity_Children_Blank54">#REF!</definedName>
    <definedName name="CONSLBSA_DETAIL_EXP_Data_Entity_Children_Blank55">#REF!</definedName>
    <definedName name="CONSLBSA_DETAIL_EXP_Data_Entity_Children_Blank56">#REF!</definedName>
    <definedName name="CONSLBSA_DETAIL_EXP_Data_Entity_Children_Blank57">#REF!</definedName>
    <definedName name="CONSLBSA_DETAIL_EXP_Data_Entity_Children_Blank58">#REF!</definedName>
    <definedName name="CONSLBSA_DETAIL_EXP_Data_Entity_Children_Blank59">#REF!</definedName>
    <definedName name="CONSLBSA_DETAIL_EXP_Data_Entity_Children_Blank60">#REF!</definedName>
    <definedName name="CONSLBSA_DETAIL_EXP_Data_Entity_Children_Blank61">#REF!</definedName>
    <definedName name="CONSLBSA_DETAIL_EXP_Data_Entity_Children_Blank7">#REF!</definedName>
    <definedName name="CONSLBSA_DETAIL_EXP_Data_Entity_Children_Blank8">#REF!</definedName>
    <definedName name="CONSLBSA_DETAIL_EXP_Data_Entity_Children_D_ACC_PEN_OTH_BEN_COST_Base">#REF!</definedName>
    <definedName name="CONSLBSA_DETAIL_EXP_Data_Entity_Children_D_ACCOUNTS_PAY_AFFIL_Base">#REF!</definedName>
    <definedName name="CONSLBSA_DETAIL_EXP_Data_Entity_Children_D_ACCOUNTS_PAYABLE_Base">#REF!</definedName>
    <definedName name="CONSLBSA_DETAIL_EXP_Data_Entity_Children_D_ACCUM_DDA_Base">#REF!</definedName>
    <definedName name="CONSLBSA_DETAIL_EXP_Data_Entity_Children_D_ACCUM_OCI_Base">#REF!</definedName>
    <definedName name="CONSLBSA_DETAIL_EXP_Data_Entity_Children_D_APIC_Children_Tree">#REF!</definedName>
    <definedName name="CONSLBSA_DETAIL_EXP_Data_Entity_Children_D_ASSET_RET_OBL_Base">#REF!</definedName>
    <definedName name="CONSLBSA_DETAIL_EXP_Data_Entity_Children_D_BALANCE">#REF!</definedName>
    <definedName name="CONSLBSA_DETAIL_EXP_Data_Entity_Children_D_CASHANDCASHEQUIV_Base">#REF!</definedName>
    <definedName name="CONSLBSA_DETAIL_EXP_Data_Entity_Children_D_CURRENT_LTD_Base">#REF!</definedName>
    <definedName name="CONSLBSA_DETAIL_EXP_Data_Entity_Children_D_DEFERRED_INCOME_TAX_Base">#REF!</definedName>
    <definedName name="CONSLBSA_DETAIL_EXP_Data_Entity_Children_D_INTEREST_ACCRUED_Base">#REF!</definedName>
    <definedName name="CONSLBSA_DETAIL_EXP_Data_Entity_Children_D_INVEST_CONSOL_SUBS_Base">#REF!</definedName>
    <definedName name="CONSLBSA_DETAIL_EXP_Data_Entity_Children_D_INVEST_TAX_CR_Base">#REF!</definedName>
    <definedName name="CONSLBSA_DETAIL_EXP_Data_Entity_Children_D_INVEST_UNCONSOL_AFF_Base">#REF!</definedName>
    <definedName name="CONSLBSA_DETAIL_EXP_Data_Entity_Children_D_LONG_TERM_DEBT_Base">#REF!</definedName>
    <definedName name="CONSLBSA_DETAIL_EXP_Data_Entity_Children_D_LONG_TERM_RECEIVABLE_Base">#REF!</definedName>
    <definedName name="CONSLBSA_DETAIL_EXP_Data_Entity_Children_D_NOTES_PAY_AFFIL_CO_Base">#REF!</definedName>
    <definedName name="CONSLBSA_DETAIL_EXP_Data_Entity_Children_D_NUC_DECOM_TF_Base">#REF!</definedName>
    <definedName name="CONSLBSA_DETAIL_EXP_Data_Entity_Children_D_OP_LEASE_LIAB_Base">#REF!</definedName>
    <definedName name="CONSLBSA_DETAIL_EXP_Data_Entity_Children_D_OP_LEASE_ROU_ASSETS_Base">#REF!</definedName>
    <definedName name="CONSLBSA_DETAIL_EXP_Data_Entity_Children_D_OTHER_ASSETS_Base">#REF!</definedName>
    <definedName name="CONSLBSA_DETAIL_EXP_Data_Entity_Children_D_OTHER_Base">#REF!</definedName>
    <definedName name="CONSLBSA_DETAIL_EXP_Data_Entity_Children_D_OTHER_CURRENT_ASSETS_Base">#REF!</definedName>
    <definedName name="CONSLBSA_DETAIL_EXP_Data_Entity_Children_D_OTHER_DEF_CR_LIAB_Base">#REF!</definedName>
    <definedName name="CONSLBSA_DETAIL_EXP_Data_Entity_Children_D_RECEIVABLES_AFFIL_CO_Base">#REF!</definedName>
    <definedName name="CONSLBSA_DETAIL_EXP_Data_Entity_Children_D_REG_ASSET_CURRNT_Base">#REF!</definedName>
    <definedName name="CONSLBSA_DETAIL_EXP_Data_Entity_Children_D_REG_LIAB_CURRNT_Base">#REF!</definedName>
    <definedName name="CONSLBSA_DETAIL_EXP_Data_Entity_Children_D_REGULATORY_ASSETS_Base">#REF!</definedName>
    <definedName name="CONSLBSA_DETAIL_EXP_Data_Entity_Children_D_REGULATORY_LIAB_Base">#REF!</definedName>
    <definedName name="CONSLBSA_DETAIL_EXP_Data_Entity_Children_D_ST_NOTES_PAY_AFFIL_Base">#REF!</definedName>
    <definedName name="CONSLBSA_DETAIL_EXP_Data_Entity_Children_D_TAXES_ACCRUED_Base">#REF!</definedName>
    <definedName name="CONSLBSA_DETAIL_EXP_Data_Entity_Children_D_TOTAL_COST_Base">#REF!</definedName>
    <definedName name="CONSLBSA_DETAIL_EXP_Data_Entity_Children_D_TOTAL_INVENTORY_Children_Tree">#REF!</definedName>
    <definedName name="CONSLBSA_DETAIL_EXP_Data_Entity_Children_D_TOTAL_RE_Base">#REF!</definedName>
    <definedName name="CONSLBSA_DETAIL_EXP_Data_Entity_Children_D_TOTAL_RECEIVABLES_Children_Tree">#REF!</definedName>
    <definedName name="CONSLBSA_DETAIL_EXP_Data_Entity_Children_EntityDescription">#REF!</definedName>
    <definedName name="CONSLBSA_DETAIL_EXP_Data_Entity_Children_Label_ASSETS">#REF!</definedName>
    <definedName name="CONSLBSA_DETAIL_EXP_Data_Entity_Children_Label_Current_Assets">#REF!</definedName>
    <definedName name="CONSLBSA_DETAIL_EXP_Data_Entity_Children_Label_Current_Liabilities">#REF!</definedName>
    <definedName name="CONSLBSA_DETAIL_EXP_Data_Entity_Children_Label_EQUITY">#REF!</definedName>
    <definedName name="CONSLBSA_DETAIL_EXP_Data_Entity_Children_Label_LIABILITIES_AND_EQUITY">#REF!</definedName>
    <definedName name="CONSLBSA_DETAIL_EXP_Data_Entity_Children_Label_LONG_TERM_DEBT">#REF!</definedName>
    <definedName name="CONSLBSA_DETAIL_EXP_Data_Entity_Children_Label_NOTES_PAY_AFFIL_CO">#REF!</definedName>
    <definedName name="CONSLBSA_DETAIL_EXP_Data_Entity_Children_Label_OTH_NONCURR_LIABILITIES">#REF!</definedName>
    <definedName name="CONSLBSA_DETAIL_EXP_Data_Entity_Children_Label_Other_Noncurrent_Assets">#REF!</definedName>
    <definedName name="CONSLBSA_DETAIL_EXP_Data_Entity_Children_Label_Property_Plant_Equipment">#REF!</definedName>
    <definedName name="CONSLBSA_DETAIL_EXP_Data_Entity_Children_Label_Shareholders_Equity">#REF!</definedName>
    <definedName name="CONSLBSA_DETAIL_EXP_Data_Entity_Children_ST_ACC_PEN_OTH_BEN_COST">#REF!</definedName>
    <definedName name="CONSLBSA_DETAIL_EXP_Data_Entity_Children_ST_ACCOUNTS_PAY_AFFIL">#REF!</definedName>
    <definedName name="CONSLBSA_DETAIL_EXP_Data_Entity_Children_ST_ACCOUNTS_PAYABLE">#REF!</definedName>
    <definedName name="CONSLBSA_DETAIL_EXP_Data_Entity_Children_ST_ACCUM_DDA">#REF!</definedName>
    <definedName name="CONSLBSA_DETAIL_EXP_Data_Entity_Children_ST_ACCUM_OCI">#REF!</definedName>
    <definedName name="CONSLBSA_DETAIL_EXP_Data_Entity_Children_ST_APIC">#REF!</definedName>
    <definedName name="CONSLBSA_DETAIL_EXP_Data_Entity_Children_ST_ASSET_RET_OBL">#REF!</definedName>
    <definedName name="CONSLBSA_DETAIL_EXP_Data_Entity_Children_ST_CASHANDCASHEQUIV">#REF!</definedName>
    <definedName name="CONSLBSA_DETAIL_EXP_Data_Entity_Children_ST_CURRENT_LTD">#REF!</definedName>
    <definedName name="CONSLBSA_DETAIL_EXP_Data_Entity_Children_ST_DEFERRED_INCOME_TAX">#REF!</definedName>
    <definedName name="CONSLBSA_DETAIL_EXP_Data_Entity_Children_ST_INTEREST_ACCRUED">#REF!</definedName>
    <definedName name="CONSLBSA_DETAIL_EXP_Data_Entity_Children_ST_INVEST_CONSOL_SUBS">#REF!</definedName>
    <definedName name="CONSLBSA_DETAIL_EXP_Data_Entity_Children_ST_INVEST_TAX_CR">#REF!</definedName>
    <definedName name="CONSLBSA_DETAIL_EXP_Data_Entity_Children_ST_INVEST_UNCONSOL_AFF">#REF!</definedName>
    <definedName name="CONSLBSA_DETAIL_EXP_Data_Entity_Children_ST_LONG_TERM_RECEIVABLE">#REF!</definedName>
    <definedName name="CONSLBSA_DETAIL_EXP_Data_Entity_Children_ST_NUC_DECOM_TF">#REF!</definedName>
    <definedName name="CONSLBSA_DETAIL_EXP_Data_Entity_Children_ST_OP_LEASE_LIAB">#REF!</definedName>
    <definedName name="CONSLBSA_DETAIL_EXP_Data_Entity_Children_ST_OP_LEASE_ROU_ASSETS">#REF!</definedName>
    <definedName name="CONSLBSA_DETAIL_EXP_Data_Entity_Children_ST_OTH_NONCURR_LIABILITIES">#REF!</definedName>
    <definedName name="CONSLBSA_DETAIL_EXP_Data_Entity_Children_ST_OTHER">#REF!</definedName>
    <definedName name="CONSLBSA_DETAIL_EXP_Data_Entity_Children_ST_OTHER_ASSETS">#REF!</definedName>
    <definedName name="CONSLBSA_DETAIL_EXP_Data_Entity_Children_ST_OTHER_CURRENT_ASSETS">#REF!</definedName>
    <definedName name="CONSLBSA_DETAIL_EXP_Data_Entity_Children_ST_OTHER_DEF_CR_LIAB">#REF!</definedName>
    <definedName name="CONSLBSA_DETAIL_EXP_Data_Entity_Children_ST_RECEIVABLES_AFFIL_CO">#REF!</definedName>
    <definedName name="CONSLBSA_DETAIL_EXP_Data_Entity_Children_ST_REG_ASSET_CURRNT">#REF!</definedName>
    <definedName name="CONSLBSA_DETAIL_EXP_Data_Entity_Children_ST_REG_LIAB_CURRNT">#REF!</definedName>
    <definedName name="CONSLBSA_DETAIL_EXP_Data_Entity_Children_ST_REGULATORY_ASSETS">#REF!</definedName>
    <definedName name="CONSLBSA_DETAIL_EXP_Data_Entity_Children_ST_REGULATORY_LIAB">#REF!</definedName>
    <definedName name="CONSLBSA_DETAIL_EXP_Data_Entity_Children_ST_ST_NOTES_PAY_AFFIL">#REF!</definedName>
    <definedName name="CONSLBSA_DETAIL_EXP_Data_Entity_Children_ST_TAXES_ACCRUED">#REF!</definedName>
    <definedName name="CONSLBSA_DETAIL_EXP_Data_Entity_Children_ST_TOTAL_COST">#REF!</definedName>
    <definedName name="CONSLBSA_DETAIL_EXP_Data_Entity_Children_ST_TOTAL_INVENTORY">#REF!</definedName>
    <definedName name="CONSLBSA_DETAIL_EXP_Data_Entity_Children_ST_TOTAL_RE">#REF!</definedName>
    <definedName name="CONSLBSA_DETAIL_EXP_Data_Entity_Children_ST_TOTAL_RECEIVABLES">#REF!</definedName>
    <definedName name="CONSLBSA_DETAIL_EXP_Data_Entity_Children_T_ASSETS">#REF!</definedName>
    <definedName name="CONSLBSA_DETAIL_EXP_Data_Entity_Children_T_CURRENT_ASSETS">#REF!</definedName>
    <definedName name="CONSLBSA_DETAIL_EXP_Data_Entity_Children_T_CURRENT_LIABILITIES">#REF!</definedName>
    <definedName name="CONSLBSA_DETAIL_EXP_Data_Entity_Children_T_EQUITY">#REF!</definedName>
    <definedName name="CONSLBSA_DETAIL_EXP_Data_Entity_Children_T_LIABILITIES">#REF!</definedName>
    <definedName name="CONSLBSA_DETAIL_EXP_Data_Entity_Children_T_LIABILITIES_AND_EQ">#REF!</definedName>
    <definedName name="CONSLBSA_DETAIL_EXP_Data_Entity_Children_T_LONG_TERM_DEBT">#REF!</definedName>
    <definedName name="CONSLBSA_DETAIL_EXP_Data_Entity_Children_T_NOTES_PAY_AFFIL_CO">#REF!</definedName>
    <definedName name="CONSLBSA_DETAIL_EXP_Data_Entity_Children_T_OTH_NONCURR_ASSETS">#REF!</definedName>
    <definedName name="CONSLBSA_DETAIL_EXP_Data_Entity_Children_T_PROP_PLANT_EQ_TOTAL">#REF!</definedName>
    <definedName name="CONSLBSA_DETAIL_EXP_Data_Entity_Children_T_SHARE_EQUITY">#REF!</definedName>
    <definedName name="CONSLBSA_DETAIL_EXP_Data_Entity_D_ACC_PEN_OTH_BEN_COST_Base">#REF!</definedName>
    <definedName name="CONSLBSA_DETAIL_EXP_Data_Entity_D_ACCOUNTS_PAY_AFFIL_Base">#REF!</definedName>
    <definedName name="CONSLBSA_DETAIL_EXP_Data_Entity_D_ACCOUNTS_PAYABLE_Base">#REF!</definedName>
    <definedName name="CONSLBSA_DETAIL_EXP_Data_Entity_D_ACCUM_DDA_Base">#REF!</definedName>
    <definedName name="CONSLBSA_DETAIL_EXP_Data_Entity_D_ACCUM_OCI_Base">#REF!</definedName>
    <definedName name="CONSLBSA_DETAIL_EXP_Data_Entity_D_APIC_Children_Tree">#REF!</definedName>
    <definedName name="CONSLBSA_DETAIL_EXP_Data_Entity_D_ASSET_RET_OBL_Base">#REF!</definedName>
    <definedName name="CONSLBSA_DETAIL_EXP_Data_Entity_D_BALANCE">#REF!</definedName>
    <definedName name="CONSLBSA_DETAIL_EXP_Data_Entity_D_CASHANDCASHEQUIV_Base">#REF!</definedName>
    <definedName name="CONSLBSA_DETAIL_EXP_Data_Entity_D_CURRENT_LTD_Base">#REF!</definedName>
    <definedName name="CONSLBSA_DETAIL_EXP_Data_Entity_D_DEFERRED_INCOME_TAX_Base">#REF!</definedName>
    <definedName name="CONSLBSA_DETAIL_EXP_Data_Entity_D_INTEREST_ACCRUED_Base">#REF!</definedName>
    <definedName name="CONSLBSA_DETAIL_EXP_Data_Entity_D_INVEST_CONSOL_SUBS_Base">#REF!</definedName>
    <definedName name="CONSLBSA_DETAIL_EXP_Data_Entity_D_INVEST_TAX_CR_Base">#REF!</definedName>
    <definedName name="CONSLBSA_DETAIL_EXP_Data_Entity_D_INVEST_UNCONSOL_AFF_Base">#REF!</definedName>
    <definedName name="CONSLBSA_DETAIL_EXP_Data_Entity_D_LONG_TERM_DEBT_Base">#REF!</definedName>
    <definedName name="CONSLBSA_DETAIL_EXP_Data_Entity_D_LONG_TERM_RECEIVABLE_Base">#REF!</definedName>
    <definedName name="CONSLBSA_DETAIL_EXP_Data_Entity_D_NOTES_PAY_AFFIL_CO_Base">#REF!</definedName>
    <definedName name="CONSLBSA_DETAIL_EXP_Data_Entity_D_NUC_DECOM_TF_Base">#REF!</definedName>
    <definedName name="CONSLBSA_DETAIL_EXP_Data_Entity_D_OP_LEASE_LIAB_Base">#REF!</definedName>
    <definedName name="CONSLBSA_DETAIL_EXP_Data_Entity_D_OP_LEASE_ROU_ASSETS_Base">#REF!</definedName>
    <definedName name="CONSLBSA_DETAIL_EXP_Data_Entity_D_OTHER_ASSETS_Base">#REF!</definedName>
    <definedName name="CONSLBSA_DETAIL_EXP_Data_Entity_D_OTHER_Base">#REF!</definedName>
    <definedName name="CONSLBSA_DETAIL_EXP_Data_Entity_D_OTHER_CURRENT_ASSETS_Base">#REF!</definedName>
    <definedName name="CONSLBSA_DETAIL_EXP_Data_Entity_D_OTHER_DEF_CR_LIAB_Base">#REF!</definedName>
    <definedName name="CONSLBSA_DETAIL_EXP_Data_Entity_D_RECEIVABLES_AFFIL_CO_Base">#REF!</definedName>
    <definedName name="CONSLBSA_DETAIL_EXP_Data_Entity_D_REG_ASSET_CURRNT_Base">#REF!</definedName>
    <definedName name="CONSLBSA_DETAIL_EXP_Data_Entity_D_REG_LIAB_CURRNT_Base">#REF!</definedName>
    <definedName name="CONSLBSA_DETAIL_EXP_Data_Entity_D_REGULATORY_ASSETS_Base">#REF!</definedName>
    <definedName name="CONSLBSA_DETAIL_EXP_Data_Entity_D_REGULATORY_LIAB_Base">#REF!</definedName>
    <definedName name="CONSLBSA_DETAIL_EXP_Data_Entity_D_ST_NOTES_PAY_AFFIL_Base">#REF!</definedName>
    <definedName name="CONSLBSA_DETAIL_EXP_Data_Entity_D_TAXES_ACCRUED_Base">#REF!</definedName>
    <definedName name="CONSLBSA_DETAIL_EXP_Data_Entity_D_TOTAL_COST_Base">#REF!</definedName>
    <definedName name="CONSLBSA_DETAIL_EXP_Data_Entity_D_TOTAL_INVENTORY_Children_Tree">#REF!</definedName>
    <definedName name="CONSLBSA_DETAIL_EXP_Data_Entity_D_TOTAL_RE_Base">#REF!</definedName>
    <definedName name="CONSLBSA_DETAIL_EXP_Data_Entity_D_TOTAL_RECEIVABLES_Children_Tree">#REF!</definedName>
    <definedName name="CONSLBSA_DETAIL_EXP_Data_Entity_EntityDescription">#REF!</definedName>
    <definedName name="CONSLBSA_DETAIL_EXP_Data_Entity_Label_ASSETS">#REF!</definedName>
    <definedName name="CONSLBSA_DETAIL_EXP_Data_Entity_Label_Current_Assets">#REF!</definedName>
    <definedName name="CONSLBSA_DETAIL_EXP_Data_Entity_Label_Current_Liabilities">#REF!</definedName>
    <definedName name="CONSLBSA_DETAIL_EXP_Data_Entity_Label_EQUITY">#REF!</definedName>
    <definedName name="CONSLBSA_DETAIL_EXP_Data_Entity_Label_LIABILITIES_AND_EQUITY">#REF!</definedName>
    <definedName name="CONSLBSA_DETAIL_EXP_Data_Entity_Label_LONG_TERM_DEBT">#REF!</definedName>
    <definedName name="CONSLBSA_DETAIL_EXP_Data_Entity_Label_NOTES_PAY_AFFIL_CO">#REF!</definedName>
    <definedName name="CONSLBSA_DETAIL_EXP_Data_Entity_Label_OTH_NONCURR_LIABILITIES">#REF!</definedName>
    <definedName name="CONSLBSA_DETAIL_EXP_Data_Entity_Label_Other_Noncurrent_Assets">#REF!</definedName>
    <definedName name="CONSLBSA_DETAIL_EXP_Data_Entity_Label_Property_Plant_Equipment">#REF!</definedName>
    <definedName name="CONSLBSA_DETAIL_EXP_Data_Entity_Label_Shareholders_Equity">#REF!</definedName>
    <definedName name="CONSLBSA_DETAIL_EXP_Data_Entity_ST_ACC_PEN_OTH_BEN_COST">#REF!</definedName>
    <definedName name="CONSLBSA_DETAIL_EXP_Data_Entity_ST_ACCOUNTS_PAY_AFFIL">#REF!</definedName>
    <definedName name="CONSLBSA_DETAIL_EXP_Data_Entity_ST_ACCOUNTS_PAYABLE">#REF!</definedName>
    <definedName name="CONSLBSA_DETAIL_EXP_Data_Entity_ST_ACCUM_DDA">#REF!</definedName>
    <definedName name="CONSLBSA_DETAIL_EXP_Data_Entity_ST_ACCUM_OCI">#REF!</definedName>
    <definedName name="CONSLBSA_DETAIL_EXP_Data_Entity_ST_APIC">#REF!</definedName>
    <definedName name="CONSLBSA_DETAIL_EXP_Data_Entity_ST_ASSET_RET_OBL">#REF!</definedName>
    <definedName name="CONSLBSA_DETAIL_EXP_Data_Entity_ST_CASHANDCASHEQUIV">#REF!</definedName>
    <definedName name="CONSLBSA_DETAIL_EXP_Data_Entity_ST_CURRENT_LTD">#REF!</definedName>
    <definedName name="CONSLBSA_DETAIL_EXP_Data_Entity_ST_DEFERRED_INCOME_TAX">#REF!</definedName>
    <definedName name="CONSLBSA_DETAIL_EXP_Data_Entity_ST_INTEREST_ACCRUED">#REF!</definedName>
    <definedName name="CONSLBSA_DETAIL_EXP_Data_Entity_ST_INVEST_CONSOL_SUBS">#REF!</definedName>
    <definedName name="CONSLBSA_DETAIL_EXP_Data_Entity_ST_INVEST_TAX_CR">#REF!</definedName>
    <definedName name="CONSLBSA_DETAIL_EXP_Data_Entity_ST_INVEST_UNCONSOL_AFF">#REF!</definedName>
    <definedName name="CONSLBSA_DETAIL_EXP_Data_Entity_ST_LONG_TERM_RECEIVABLE">#REF!</definedName>
    <definedName name="CONSLBSA_DETAIL_EXP_Data_Entity_ST_NUC_DECOM_TF">#REF!</definedName>
    <definedName name="CONSLBSA_DETAIL_EXP_Data_Entity_ST_OP_LEASE_LIAB">#REF!</definedName>
    <definedName name="CONSLBSA_DETAIL_EXP_Data_Entity_ST_OP_LEASE_ROU_ASSETS">#REF!</definedName>
    <definedName name="CONSLBSA_DETAIL_EXP_Data_Entity_ST_OTH_NONCURR_LIABILITIES">#REF!</definedName>
    <definedName name="CONSLBSA_DETAIL_EXP_Data_Entity_ST_OTHER">#REF!</definedName>
    <definedName name="CONSLBSA_DETAIL_EXP_Data_Entity_ST_OTHER_ASSETS">#REF!</definedName>
    <definedName name="CONSLBSA_DETAIL_EXP_Data_Entity_ST_OTHER_CURRENT_ASSETS">#REF!</definedName>
    <definedName name="CONSLBSA_DETAIL_EXP_Data_Entity_ST_OTHER_DEF_CR_LIAB">#REF!</definedName>
    <definedName name="CONSLBSA_DETAIL_EXP_Data_Entity_ST_RECEIVABLES_AFFIL_CO">#REF!</definedName>
    <definedName name="CONSLBSA_DETAIL_EXP_Data_Entity_ST_REG_ASSET_CURRNT">#REF!</definedName>
    <definedName name="CONSLBSA_DETAIL_EXP_Data_Entity_ST_REG_LIAB_CURRNT">#REF!</definedName>
    <definedName name="CONSLBSA_DETAIL_EXP_Data_Entity_ST_REGULATORY_ASSETS">#REF!</definedName>
    <definedName name="CONSLBSA_DETAIL_EXP_Data_Entity_ST_REGULATORY_LIAB">#REF!</definedName>
    <definedName name="CONSLBSA_DETAIL_EXP_Data_Entity_ST_ST_NOTES_PAY_AFFIL">#REF!</definedName>
    <definedName name="CONSLBSA_DETAIL_EXP_Data_Entity_ST_TAXES_ACCRUED">#REF!</definedName>
    <definedName name="CONSLBSA_DETAIL_EXP_Data_Entity_ST_TOTAL_COST">#REF!</definedName>
    <definedName name="CONSLBSA_DETAIL_EXP_Data_Entity_ST_TOTAL_INVENTORY">#REF!</definedName>
    <definedName name="CONSLBSA_DETAIL_EXP_Data_Entity_ST_TOTAL_RE">#REF!</definedName>
    <definedName name="CONSLBSA_DETAIL_EXP_Data_Entity_ST_TOTAL_RECEIVABLES">#REF!</definedName>
    <definedName name="CONSLBSA_DETAIL_EXP_Data_Entity_T_ASSETS">#REF!</definedName>
    <definedName name="CONSLBSA_DETAIL_EXP_Data_Entity_T_CURRENT_ASSETS">#REF!</definedName>
    <definedName name="CONSLBSA_DETAIL_EXP_Data_Entity_T_CURRENT_LIABILITIES">#REF!</definedName>
    <definedName name="CONSLBSA_DETAIL_EXP_Data_Entity_T_EQUITY">#REF!</definedName>
    <definedName name="CONSLBSA_DETAIL_EXP_Data_Entity_T_LIABILITIES">#REF!</definedName>
    <definedName name="CONSLBSA_DETAIL_EXP_Data_Entity_T_LIABILITIES_AND_EQ">#REF!</definedName>
    <definedName name="CONSLBSA_DETAIL_EXP_Data_Entity_T_LONG_TERM_DEBT">#REF!</definedName>
    <definedName name="CONSLBSA_DETAIL_EXP_Data_Entity_T_NOTES_PAY_AFFIL_CO">#REF!</definedName>
    <definedName name="CONSLBSA_DETAIL_EXP_Data_Entity_T_OTH_NONCURR_ASSETS">#REF!</definedName>
    <definedName name="CONSLBSA_DETAIL_EXP_Data_Entity_T_PROP_PLANT_EQ_TOTAL">#REF!</definedName>
    <definedName name="CONSLBSA_DETAIL_EXP_Data_Entity_T_SHARE_EQUITY">#REF!</definedName>
    <definedName name="CONSLBSA_DETAIL_EXP_Data_TotICNet_Blank1">#REF!</definedName>
    <definedName name="CONSLBSA_DETAIL_EXP_Data_TotICNet_Blank10">#REF!</definedName>
    <definedName name="CONSLBSA_DETAIL_EXP_Data_TotICNet_Blank11">#REF!</definedName>
    <definedName name="CONSLBSA_DETAIL_EXP_Data_TotICNet_Blank12">#REF!</definedName>
    <definedName name="CONSLBSA_DETAIL_EXP_Data_TotICNet_Blank13">#REF!</definedName>
    <definedName name="CONSLBSA_DETAIL_EXP_Data_TotICNet_Blank15">#REF!</definedName>
    <definedName name="CONSLBSA_DETAIL_EXP_Data_TotICNet_Blank17">#REF!</definedName>
    <definedName name="CONSLBSA_DETAIL_EXP_Data_TotICNet_Blank18">#REF!</definedName>
    <definedName name="CONSLBSA_DETAIL_EXP_Data_TotICNet_Blank19">#REF!</definedName>
    <definedName name="CONSLBSA_DETAIL_EXP_Data_TotICNet_Blank20">#REF!</definedName>
    <definedName name="CONSLBSA_DETAIL_EXP_Data_TotICNet_Blank22">#REF!</definedName>
    <definedName name="CONSLBSA_DETAIL_EXP_Data_TotICNet_Blank23">#REF!</definedName>
    <definedName name="CONSLBSA_DETAIL_EXP_Data_TotICNet_Blank25">#REF!</definedName>
    <definedName name="CONSLBSA_DETAIL_EXP_Data_TotICNet_Blank26">#REF!</definedName>
    <definedName name="CONSLBSA_DETAIL_EXP_Data_TotICNet_Blank27">#REF!</definedName>
    <definedName name="CONSLBSA_DETAIL_EXP_Data_TotICNet_Blank28">#REF!</definedName>
    <definedName name="CONSLBSA_DETAIL_EXP_Data_TotICNet_Blank29">#REF!</definedName>
    <definedName name="CONSLBSA_DETAIL_EXP_Data_TotICNet_Blank3">#REF!</definedName>
    <definedName name="CONSLBSA_DETAIL_EXP_Data_TotICNet_Blank31">#REF!</definedName>
    <definedName name="CONSLBSA_DETAIL_EXP_Data_TotICNet_Blank32">#REF!</definedName>
    <definedName name="CONSLBSA_DETAIL_EXP_Data_TotICNet_Blank33">#REF!</definedName>
    <definedName name="CONSLBSA_DETAIL_EXP_Data_TotICNet_Blank35">#REF!</definedName>
    <definedName name="CONSLBSA_DETAIL_EXP_Data_TotICNet_Blank37">#REF!</definedName>
    <definedName name="CONSLBSA_DETAIL_EXP_Data_TotICNet_Blank38">#REF!</definedName>
    <definedName name="CONSLBSA_DETAIL_EXP_Data_TotICNet_Blank39">#REF!</definedName>
    <definedName name="CONSLBSA_DETAIL_EXP_Data_TotICNet_Blank40">#REF!</definedName>
    <definedName name="CONSLBSA_DETAIL_EXP_Data_TotICNet_Blank41">#REF!</definedName>
    <definedName name="CONSLBSA_DETAIL_EXP_Data_TotICNet_Blank42">#REF!</definedName>
    <definedName name="CONSLBSA_DETAIL_EXP_Data_TotICNet_Blank43">#REF!</definedName>
    <definedName name="CONSLBSA_DETAIL_EXP_Data_TotICNet_Blank44">#REF!</definedName>
    <definedName name="CONSLBSA_DETAIL_EXP_Data_TotICNet_Blank45">#REF!</definedName>
    <definedName name="CONSLBSA_DETAIL_EXP_Data_TotICNet_Blank46">#REF!</definedName>
    <definedName name="CONSLBSA_DETAIL_EXP_Data_TotICNet_Blank47">#REF!</definedName>
    <definedName name="CONSLBSA_DETAIL_EXP_Data_TotICNet_Blank49">#REF!</definedName>
    <definedName name="CONSLBSA_DETAIL_EXP_Data_TotICNet_Blank5">#REF!</definedName>
    <definedName name="CONSLBSA_DETAIL_EXP_Data_TotICNet_Blank50">#REF!</definedName>
    <definedName name="CONSLBSA_DETAIL_EXP_Data_TotICNet_Blank54">#REF!</definedName>
    <definedName name="CONSLBSA_DETAIL_EXP_Data_TotICNet_Blank55">#REF!</definedName>
    <definedName name="CONSLBSA_DETAIL_EXP_Data_TotICNet_Blank56">#REF!</definedName>
    <definedName name="CONSLBSA_DETAIL_EXP_Data_TotICNet_Blank57">#REF!</definedName>
    <definedName name="CONSLBSA_DETAIL_EXP_Data_TotICNet_Blank58">#REF!</definedName>
    <definedName name="CONSLBSA_DETAIL_EXP_Data_TotICNet_Blank59">#REF!</definedName>
    <definedName name="CONSLBSA_DETAIL_EXP_Data_TotICNet_Blank60">#REF!</definedName>
    <definedName name="CONSLBSA_DETAIL_EXP_Data_TotICNet_Blank61">#REF!</definedName>
    <definedName name="CONSLBSA_DETAIL_EXP_Data_TotICNet_Blank7">#REF!</definedName>
    <definedName name="CONSLBSA_DETAIL_EXP_Data_TotICNet_Blank8">#REF!</definedName>
    <definedName name="CONSLBSA_DETAIL_EXP_Data_TotICNet_D_ACC_PEN_OTH_BEN_COST_Base">#REF!</definedName>
    <definedName name="CONSLBSA_DETAIL_EXP_Data_TotICNet_D_ACCOUNTS_PAY_AFFIL_Base">#REF!</definedName>
    <definedName name="CONSLBSA_DETAIL_EXP_Data_TotICNet_D_ACCOUNTS_PAYABLE_Base">#REF!</definedName>
    <definedName name="CONSLBSA_DETAIL_EXP_Data_TotICNet_D_ACCUM_DDA_Base">#REF!</definedName>
    <definedName name="CONSLBSA_DETAIL_EXP_Data_TotICNet_D_ACCUM_OCI_Base">#REF!</definedName>
    <definedName name="CONSLBSA_DETAIL_EXP_Data_TotICNet_D_APIC_Children_Tree">#REF!</definedName>
    <definedName name="CONSLBSA_DETAIL_EXP_Data_TotICNet_D_ASSET_RET_OBL_Base">#REF!</definedName>
    <definedName name="CONSLBSA_DETAIL_EXP_Data_TotICNet_D_BALANCE">#REF!</definedName>
    <definedName name="CONSLBSA_DETAIL_EXP_Data_TotICNet_D_CASHANDCASHEQUIV_Base">#REF!</definedName>
    <definedName name="CONSLBSA_DETAIL_EXP_Data_TotICNet_D_CURRENT_LTD_Base">#REF!</definedName>
    <definedName name="CONSLBSA_DETAIL_EXP_Data_TotICNet_D_DEFERRED_INCOME_TAX_Base">#REF!</definedName>
    <definedName name="CONSLBSA_DETAIL_EXP_Data_TotICNet_D_INTEREST_ACCRUED_Base">#REF!</definedName>
    <definedName name="CONSLBSA_DETAIL_EXP_Data_TotICNet_D_INVEST_CONSOL_SUBS_Base">#REF!</definedName>
    <definedName name="CONSLBSA_DETAIL_EXP_Data_TotICNet_D_INVEST_TAX_CR_Base">#REF!</definedName>
    <definedName name="CONSLBSA_DETAIL_EXP_Data_TotICNet_D_INVEST_UNCONSOL_AFF_Base">#REF!</definedName>
    <definedName name="CONSLBSA_DETAIL_EXP_Data_TotICNet_D_LONG_TERM_DEBT_Base">#REF!</definedName>
    <definedName name="CONSLBSA_DETAIL_EXP_Data_TotICNet_D_LONG_TERM_RECEIVABLE_Base">#REF!</definedName>
    <definedName name="CONSLBSA_DETAIL_EXP_Data_TotICNet_D_NOTES_PAY_AFFIL_CO_Base">#REF!</definedName>
    <definedName name="CONSLBSA_DETAIL_EXP_Data_TotICNet_D_NUC_DECOM_TF_Base">#REF!</definedName>
    <definedName name="CONSLBSA_DETAIL_EXP_Data_TotICNet_D_OP_LEASE_LIAB_Base">#REF!</definedName>
    <definedName name="CONSLBSA_DETAIL_EXP_Data_TotICNet_D_OP_LEASE_ROU_ASSETS_Base">#REF!</definedName>
    <definedName name="CONSLBSA_DETAIL_EXP_Data_TotICNet_D_OTHER_ASSETS_Base">#REF!</definedName>
    <definedName name="CONSLBSA_DETAIL_EXP_Data_TotICNet_D_OTHER_Base">#REF!</definedName>
    <definedName name="CONSLBSA_DETAIL_EXP_Data_TotICNet_D_OTHER_CURRENT_ASSETS_Base">#REF!</definedName>
    <definedName name="CONSLBSA_DETAIL_EXP_Data_TotICNet_D_OTHER_DEF_CR_LIAB_Base">#REF!</definedName>
    <definedName name="CONSLBSA_DETAIL_EXP_Data_TotICNet_D_RECEIVABLES_AFFIL_CO_Base">#REF!</definedName>
    <definedName name="CONSLBSA_DETAIL_EXP_Data_TotICNet_D_REG_ASSET_CURRNT_Base">#REF!</definedName>
    <definedName name="CONSLBSA_DETAIL_EXP_Data_TotICNet_D_REG_LIAB_CURRNT_Base">#REF!</definedName>
    <definedName name="CONSLBSA_DETAIL_EXP_Data_TotICNet_D_REGULATORY_ASSETS_Base">#REF!</definedName>
    <definedName name="CONSLBSA_DETAIL_EXP_Data_TotICNet_D_REGULATORY_LIAB_Base">#REF!</definedName>
    <definedName name="CONSLBSA_DETAIL_EXP_Data_TotICNet_D_ST_NOTES_PAY_AFFIL_Base">#REF!</definedName>
    <definedName name="CONSLBSA_DETAIL_EXP_Data_TotICNet_D_TAXES_ACCRUED_Base">#REF!</definedName>
    <definedName name="CONSLBSA_DETAIL_EXP_Data_TotICNet_D_TOTAL_COST_Base">#REF!</definedName>
    <definedName name="CONSLBSA_DETAIL_EXP_Data_TotICNet_D_TOTAL_INVENTORY_Children_Tree">#REF!</definedName>
    <definedName name="CONSLBSA_DETAIL_EXP_Data_TotICNet_D_TOTAL_RE_Base">#REF!</definedName>
    <definedName name="CONSLBSA_DETAIL_EXP_Data_TotICNet_D_TOTAL_RECEIVABLES_Children_Tree">#REF!</definedName>
    <definedName name="CONSLBSA_DETAIL_EXP_Data_TotICNet_EntityDescription">#REF!</definedName>
    <definedName name="CONSLBSA_DETAIL_EXP_Data_TotICNet_Label_ASSETS">#REF!</definedName>
    <definedName name="CONSLBSA_DETAIL_EXP_Data_TotICNet_Label_Current_Assets">#REF!</definedName>
    <definedName name="CONSLBSA_DETAIL_EXP_Data_TotICNet_Label_Current_Liabilities">#REF!</definedName>
    <definedName name="CONSLBSA_DETAIL_EXP_Data_TotICNet_Label_EQUITY">#REF!</definedName>
    <definedName name="CONSLBSA_DETAIL_EXP_Data_TotICNet_Label_LIABILITIES_AND_EQUITY">#REF!</definedName>
    <definedName name="CONSLBSA_DETAIL_EXP_Data_TotICNet_Label_LONG_TERM_DEBT">#REF!</definedName>
    <definedName name="CONSLBSA_DETAIL_EXP_Data_TotICNet_Label_NOTES_PAY_AFFIL_CO">#REF!</definedName>
    <definedName name="CONSLBSA_DETAIL_EXP_Data_TotICNet_Label_OTH_NONCURR_LIABILITIES">#REF!</definedName>
    <definedName name="CONSLBSA_DETAIL_EXP_Data_TotICNet_Label_Other_Noncurrent_Assets">#REF!</definedName>
    <definedName name="CONSLBSA_DETAIL_EXP_Data_TotICNet_Label_Property_Plant_Equipment">#REF!</definedName>
    <definedName name="CONSLBSA_DETAIL_EXP_Data_TotICNet_Label_Shareholders_Equity">#REF!</definedName>
    <definedName name="CONSLBSA_DETAIL_EXP_Data_TotICNet_ST_ACC_PEN_OTH_BEN_COST">#REF!</definedName>
    <definedName name="CONSLBSA_DETAIL_EXP_Data_TotICNet_ST_ACCOUNTS_PAY_AFFIL">#REF!</definedName>
    <definedName name="CONSLBSA_DETAIL_EXP_Data_TotICNet_ST_ACCOUNTS_PAYABLE">#REF!</definedName>
    <definedName name="CONSLBSA_DETAIL_EXP_Data_TotICNet_ST_ACCUM_DDA">#REF!</definedName>
    <definedName name="CONSLBSA_DETAIL_EXP_Data_TotICNet_ST_ACCUM_OCI">#REF!</definedName>
    <definedName name="CONSLBSA_DETAIL_EXP_Data_TotICNet_ST_APIC">#REF!</definedName>
    <definedName name="CONSLBSA_DETAIL_EXP_Data_TotICNet_ST_ASSET_RET_OBL">#REF!</definedName>
    <definedName name="CONSLBSA_DETAIL_EXP_Data_TotICNet_ST_CASHANDCASHEQUIV">#REF!</definedName>
    <definedName name="CONSLBSA_DETAIL_EXP_Data_TotICNet_ST_CURRENT_LTD">#REF!</definedName>
    <definedName name="CONSLBSA_DETAIL_EXP_Data_TotICNet_ST_DEFERRED_INCOME_TAX">#REF!</definedName>
    <definedName name="CONSLBSA_DETAIL_EXP_Data_TotICNet_ST_INTEREST_ACCRUED">#REF!</definedName>
    <definedName name="CONSLBSA_DETAIL_EXP_Data_TotICNet_ST_INVEST_CONSOL_SUBS">#REF!</definedName>
    <definedName name="CONSLBSA_DETAIL_EXP_Data_TotICNet_ST_INVEST_TAX_CR">#REF!</definedName>
    <definedName name="CONSLBSA_DETAIL_EXP_Data_TotICNet_ST_INVEST_UNCONSOL_AFF">#REF!</definedName>
    <definedName name="CONSLBSA_DETAIL_EXP_Data_TotICNet_ST_LONG_TERM_RECEIVABLE">#REF!</definedName>
    <definedName name="CONSLBSA_DETAIL_EXP_Data_TotICNet_ST_NUC_DECOM_TF">#REF!</definedName>
    <definedName name="CONSLBSA_DETAIL_EXP_Data_TotICNet_ST_OP_LEASE_LIAB">#REF!</definedName>
    <definedName name="CONSLBSA_DETAIL_EXP_Data_TotICNet_ST_OP_LEASE_ROU_ASSETS">#REF!</definedName>
    <definedName name="CONSLBSA_DETAIL_EXP_Data_TotICNet_ST_OTH_NONCURR_LIABILITIES">#REF!</definedName>
    <definedName name="CONSLBSA_DETAIL_EXP_Data_TotICNet_ST_OTHER">#REF!</definedName>
    <definedName name="CONSLBSA_DETAIL_EXP_Data_TotICNet_ST_OTHER_ASSETS">#REF!</definedName>
    <definedName name="CONSLBSA_DETAIL_EXP_Data_TotICNet_ST_OTHER_CURRENT_ASSETS">#REF!</definedName>
    <definedName name="CONSLBSA_DETAIL_EXP_Data_TotICNet_ST_OTHER_DEF_CR_LIAB">#REF!</definedName>
    <definedName name="CONSLBSA_DETAIL_EXP_Data_TotICNet_ST_RECEIVABLES_AFFIL_CO">#REF!</definedName>
    <definedName name="CONSLBSA_DETAIL_EXP_Data_TotICNet_ST_REG_ASSET_CURRNT">#REF!</definedName>
    <definedName name="CONSLBSA_DETAIL_EXP_Data_TotICNet_ST_REG_LIAB_CURRNT">#REF!</definedName>
    <definedName name="CONSLBSA_DETAIL_EXP_Data_TotICNet_ST_REGULATORY_ASSETS">#REF!</definedName>
    <definedName name="CONSLBSA_DETAIL_EXP_Data_TotICNet_ST_REGULATORY_LIAB">#REF!</definedName>
    <definedName name="CONSLBSA_DETAIL_EXP_Data_TotICNet_ST_ST_NOTES_PAY_AFFIL">#REF!</definedName>
    <definedName name="CONSLBSA_DETAIL_EXP_Data_TotICNet_ST_TAXES_ACCRUED">#REF!</definedName>
    <definedName name="CONSLBSA_DETAIL_EXP_Data_TotICNet_ST_TOTAL_COST">#REF!</definedName>
    <definedName name="CONSLBSA_DETAIL_EXP_Data_TotICNet_ST_TOTAL_INVENTORY">#REF!</definedName>
    <definedName name="CONSLBSA_DETAIL_EXP_Data_TotICNet_ST_TOTAL_RE">#REF!</definedName>
    <definedName name="CONSLBSA_DETAIL_EXP_Data_TotICNet_ST_TOTAL_RECEIVABLES">#REF!</definedName>
    <definedName name="CONSLBSA_DETAIL_EXP_Data_TotICNet_T_ASSETS">#REF!</definedName>
    <definedName name="CONSLBSA_DETAIL_EXP_Data_TotICNet_T_CURRENT_ASSETS">#REF!</definedName>
    <definedName name="CONSLBSA_DETAIL_EXP_Data_TotICNet_T_CURRENT_LIABILITIES">#REF!</definedName>
    <definedName name="CONSLBSA_DETAIL_EXP_Data_TotICNet_T_EQUITY">#REF!</definedName>
    <definedName name="CONSLBSA_DETAIL_EXP_Data_TotICNet_T_LIABILITIES">#REF!</definedName>
    <definedName name="CONSLBSA_DETAIL_EXP_Data_TotICNet_T_LIABILITIES_AND_EQ">#REF!</definedName>
    <definedName name="CONSLBSA_DETAIL_EXP_Data_TotICNet_T_LONG_TERM_DEBT">#REF!</definedName>
    <definedName name="CONSLBSA_DETAIL_EXP_Data_TotICNet_T_NOTES_PAY_AFFIL_CO">#REF!</definedName>
    <definedName name="CONSLBSA_DETAIL_EXP_Data_TotICNet_T_OTH_NONCURR_ASSETS">#REF!</definedName>
    <definedName name="CONSLBSA_DETAIL_EXP_Data_TotICNet_T_PROP_PLANT_EQ_TOTAL">#REF!</definedName>
    <definedName name="CONSLBSA_DETAIL_EXP_Data_TotICNet_T_SHARE_EQUITY">#REF!</definedName>
    <definedName name="CONSLBSA_DETAIL_EXP_RowHeader">#REF!</definedName>
    <definedName name="CONSLBSA_DETAIL_EXP_RowHeader_Blank1">#REF!</definedName>
    <definedName name="CONSLBSA_DETAIL_EXP_RowHeader_Blank10">#REF!</definedName>
    <definedName name="CONSLBSA_DETAIL_EXP_RowHeader_Blank11">#REF!</definedName>
    <definedName name="CONSLBSA_DETAIL_EXP_RowHeader_Blank12">#REF!</definedName>
    <definedName name="CONSLBSA_DETAIL_EXP_RowHeader_Blank13">#REF!</definedName>
    <definedName name="CONSLBSA_DETAIL_EXP_RowHeader_Blank15">#REF!</definedName>
    <definedName name="CONSLBSA_DETAIL_EXP_RowHeader_Blank17">#REF!</definedName>
    <definedName name="CONSLBSA_DETAIL_EXP_RowHeader_Blank18">#REF!</definedName>
    <definedName name="CONSLBSA_DETAIL_EXP_RowHeader_Blank19">#REF!</definedName>
    <definedName name="CONSLBSA_DETAIL_EXP_RowHeader_Blank20">#REF!</definedName>
    <definedName name="CONSLBSA_DETAIL_EXP_RowHeader_Blank22">#REF!</definedName>
    <definedName name="CONSLBSA_DETAIL_EXP_RowHeader_Blank23">#REF!</definedName>
    <definedName name="CONSLBSA_DETAIL_EXP_RowHeader_Blank25">#REF!</definedName>
    <definedName name="CONSLBSA_DETAIL_EXP_RowHeader_Blank26">#REF!</definedName>
    <definedName name="CONSLBSA_DETAIL_EXP_RowHeader_Blank27">#REF!</definedName>
    <definedName name="CONSLBSA_DETAIL_EXP_RowHeader_Blank28">#REF!</definedName>
    <definedName name="CONSLBSA_DETAIL_EXP_RowHeader_Blank29">#REF!</definedName>
    <definedName name="CONSLBSA_DETAIL_EXP_RowHeader_Blank3">#REF!</definedName>
    <definedName name="CONSLBSA_DETAIL_EXP_RowHeader_Blank31">#REF!</definedName>
    <definedName name="CONSLBSA_DETAIL_EXP_RowHeader_Blank32">#REF!</definedName>
    <definedName name="CONSLBSA_DETAIL_EXP_RowHeader_Blank33">#REF!</definedName>
    <definedName name="CONSLBSA_DETAIL_EXP_RowHeader_Blank35">#REF!</definedName>
    <definedName name="CONSLBSA_DETAIL_EXP_RowHeader_Blank37">#REF!</definedName>
    <definedName name="CONSLBSA_DETAIL_EXP_RowHeader_Blank38">#REF!</definedName>
    <definedName name="CONSLBSA_DETAIL_EXP_RowHeader_Blank39">#REF!</definedName>
    <definedName name="CONSLBSA_DETAIL_EXP_RowHeader_Blank40">#REF!</definedName>
    <definedName name="CONSLBSA_DETAIL_EXP_RowHeader_Blank41">#REF!</definedName>
    <definedName name="CONSLBSA_DETAIL_EXP_RowHeader_Blank42">#REF!</definedName>
    <definedName name="CONSLBSA_DETAIL_EXP_RowHeader_Blank43">#REF!</definedName>
    <definedName name="CONSLBSA_DETAIL_EXP_RowHeader_Blank44">#REF!</definedName>
    <definedName name="CONSLBSA_DETAIL_EXP_RowHeader_Blank45">#REF!</definedName>
    <definedName name="CONSLBSA_DETAIL_EXP_RowHeader_Blank46">#REF!</definedName>
    <definedName name="CONSLBSA_DETAIL_EXP_RowHeader_Blank47">#REF!</definedName>
    <definedName name="CONSLBSA_DETAIL_EXP_RowHeader_Blank49">#REF!</definedName>
    <definedName name="CONSLBSA_DETAIL_EXP_RowHeader_Blank5">#REF!</definedName>
    <definedName name="CONSLBSA_DETAIL_EXP_RowHeader_Blank50">#REF!</definedName>
    <definedName name="CONSLBSA_DETAIL_EXP_RowHeader_Blank54">#REF!</definedName>
    <definedName name="CONSLBSA_DETAIL_EXP_RowHeader_Blank55">#REF!</definedName>
    <definedName name="CONSLBSA_DETAIL_EXP_RowHeader_Blank56">#REF!</definedName>
    <definedName name="CONSLBSA_DETAIL_EXP_RowHeader_Blank57">#REF!</definedName>
    <definedName name="CONSLBSA_DETAIL_EXP_RowHeader_Blank58">#REF!</definedName>
    <definedName name="CONSLBSA_DETAIL_EXP_RowHeader_Blank59">#REF!</definedName>
    <definedName name="CONSLBSA_DETAIL_EXP_RowHeader_Blank60">#REF!</definedName>
    <definedName name="CONSLBSA_DETAIL_EXP_RowHeader_Blank61">#REF!</definedName>
    <definedName name="CONSLBSA_DETAIL_EXP_RowHeader_Blank7">#REF!</definedName>
    <definedName name="CONSLBSA_DETAIL_EXP_RowHeader_Blank8">#REF!</definedName>
    <definedName name="CONSLBSA_DETAIL_EXP_RowHeader_D_ACC_PEN_OTH_BEN_COST_Base">#REF!</definedName>
    <definedName name="CONSLBSA_DETAIL_EXP_RowHeader_D_ACCOUNTS_PAY_AFFIL_Base">#REF!</definedName>
    <definedName name="CONSLBSA_DETAIL_EXP_RowHeader_D_ACCOUNTS_PAYABLE_Base">#REF!</definedName>
    <definedName name="CONSLBSA_DETAIL_EXP_RowHeader_D_ACCUM_DDA_Base">#REF!</definedName>
    <definedName name="CONSLBSA_DETAIL_EXP_RowHeader_D_ACCUM_OCI_Base">#REF!</definedName>
    <definedName name="CONSLBSA_DETAIL_EXP_RowHeader_D_APIC_Children_Tree">#REF!</definedName>
    <definedName name="CONSLBSA_DETAIL_EXP_RowHeader_D_ASSET_RET_OBL_Base">#REF!</definedName>
    <definedName name="CONSLBSA_DETAIL_EXP_RowHeader_D_BALANCE">#REF!</definedName>
    <definedName name="CONSLBSA_DETAIL_EXP_RowHeader_D_CASHANDCASHEQUIV_Base">#REF!</definedName>
    <definedName name="CONSLBSA_DETAIL_EXP_RowHeader_D_CURRENT_LTD_Base">#REF!</definedName>
    <definedName name="CONSLBSA_DETAIL_EXP_RowHeader_D_DEFERRED_INCOME_TAX_Base">#REF!</definedName>
    <definedName name="CONSLBSA_DETAIL_EXP_RowHeader_D_INTEREST_ACCRUED_Base">#REF!</definedName>
    <definedName name="CONSLBSA_DETAIL_EXP_RowHeader_D_INVEST_CONSOL_SUBS_Base">#REF!</definedName>
    <definedName name="CONSLBSA_DETAIL_EXP_RowHeader_D_INVEST_TAX_CR_Base">#REF!</definedName>
    <definedName name="CONSLBSA_DETAIL_EXP_RowHeader_D_INVEST_UNCONSOL_AFF_Base">#REF!</definedName>
    <definedName name="CONSLBSA_DETAIL_EXP_RowHeader_D_LONG_TERM_DEBT_Base">#REF!</definedName>
    <definedName name="CONSLBSA_DETAIL_EXP_RowHeader_D_LONG_TERM_RECEIVABLE_Base">#REF!</definedName>
    <definedName name="CONSLBSA_DETAIL_EXP_RowHeader_D_NOTES_PAY_AFFIL_CO_Base">#REF!</definedName>
    <definedName name="CONSLBSA_DETAIL_EXP_RowHeader_D_NUC_DECOM_TF_Base">#REF!</definedName>
    <definedName name="CONSLBSA_DETAIL_EXP_RowHeader_D_OP_LEASE_LIAB_Base">#REF!</definedName>
    <definedName name="CONSLBSA_DETAIL_EXP_RowHeader_D_OP_LEASE_ROU_ASSETS_Base">#REF!</definedName>
    <definedName name="CONSLBSA_DETAIL_EXP_RowHeader_D_OTHER_ASSETS_Base">#REF!</definedName>
    <definedName name="CONSLBSA_DETAIL_EXP_RowHeader_D_OTHER_Base">#REF!</definedName>
    <definedName name="CONSLBSA_DETAIL_EXP_RowHeader_D_OTHER_CURRENT_ASSETS_Base">#REF!</definedName>
    <definedName name="CONSLBSA_DETAIL_EXP_RowHeader_D_OTHER_DEF_CR_LIAB_Base">#REF!</definedName>
    <definedName name="CONSLBSA_DETAIL_EXP_RowHeader_D_RECEIVABLES_AFFIL_CO_Base">#REF!</definedName>
    <definedName name="CONSLBSA_DETAIL_EXP_RowHeader_D_REG_ASSET_CURRNT_Base">#REF!</definedName>
    <definedName name="CONSLBSA_DETAIL_EXP_RowHeader_D_REG_LIAB_CURRNT_Base">#REF!</definedName>
    <definedName name="CONSLBSA_DETAIL_EXP_RowHeader_D_REGULATORY_ASSETS_Base">#REF!</definedName>
    <definedName name="CONSLBSA_DETAIL_EXP_RowHeader_D_REGULATORY_LIAB_Base">#REF!</definedName>
    <definedName name="CONSLBSA_DETAIL_EXP_RowHeader_D_ST_NOTES_PAY_AFFIL_Base">#REF!</definedName>
    <definedName name="CONSLBSA_DETAIL_EXP_RowHeader_D_TAXES_ACCRUED_Base">#REF!</definedName>
    <definedName name="CONSLBSA_DETAIL_EXP_RowHeader_D_TOTAL_COST_Base">#REF!</definedName>
    <definedName name="CONSLBSA_DETAIL_EXP_RowHeader_D_TOTAL_INVENTORY_Children_Tree">#REF!</definedName>
    <definedName name="CONSLBSA_DETAIL_EXP_RowHeader_D_TOTAL_RE_Base">#REF!</definedName>
    <definedName name="CONSLBSA_DETAIL_EXP_RowHeader_D_TOTAL_RECEIVABLES_Children_Tree">#REF!</definedName>
    <definedName name="CONSLBSA_DETAIL_EXP_RowHeader_EntityDescription">#REF!</definedName>
    <definedName name="CONSLBSA_DETAIL_EXP_RowHeader_Label_ASSETS">#REF!</definedName>
    <definedName name="CONSLBSA_DETAIL_EXP_RowHeader_Label_Current_Assets">#REF!</definedName>
    <definedName name="CONSLBSA_DETAIL_EXP_RowHeader_Label_Current_Liabilities">#REF!</definedName>
    <definedName name="CONSLBSA_DETAIL_EXP_RowHeader_Label_EQUITY">#REF!</definedName>
    <definedName name="CONSLBSA_DETAIL_EXP_RowHeader_Label_LIABILITIES_AND_EQUITY">#REF!</definedName>
    <definedName name="CONSLBSA_DETAIL_EXP_RowHeader_Label_LONG_TERM_DEBT">#REF!</definedName>
    <definedName name="CONSLBSA_DETAIL_EXP_RowHeader_Label_NOTES_PAY_AFFIL_CO">#REF!</definedName>
    <definedName name="CONSLBSA_DETAIL_EXP_RowHeader_Label_OTH_NONCURR_LIABILITIES">#REF!</definedName>
    <definedName name="CONSLBSA_DETAIL_EXP_RowHeader_Label_Other_Noncurrent_Assets">#REF!</definedName>
    <definedName name="CONSLBSA_DETAIL_EXP_RowHeader_Label_Property_Plant_Equipment">#REF!</definedName>
    <definedName name="CONSLBSA_DETAIL_EXP_RowHeader_Label_Shareholders_Equity">#REF!</definedName>
    <definedName name="CONSLBSA_DETAIL_EXP_RowHeader_ST_ACC_PEN_OTH_BEN_COST">#REF!</definedName>
    <definedName name="CONSLBSA_DETAIL_EXP_RowHeader_ST_ACCOUNTS_PAY_AFFIL">#REF!</definedName>
    <definedName name="CONSLBSA_DETAIL_EXP_RowHeader_ST_ACCOUNTS_PAYABLE">#REF!</definedName>
    <definedName name="CONSLBSA_DETAIL_EXP_RowHeader_ST_ACCUM_DDA">#REF!</definedName>
    <definedName name="CONSLBSA_DETAIL_EXP_RowHeader_ST_ACCUM_OCI">#REF!</definedName>
    <definedName name="CONSLBSA_DETAIL_EXP_RowHeader_ST_APIC">#REF!</definedName>
    <definedName name="CONSLBSA_DETAIL_EXP_RowHeader_ST_ASSET_RET_OBL">#REF!</definedName>
    <definedName name="CONSLBSA_DETAIL_EXP_RowHeader_ST_CASHANDCASHEQUIV">#REF!</definedName>
    <definedName name="CONSLBSA_DETAIL_EXP_RowHeader_ST_CURRENT_LTD">#REF!</definedName>
    <definedName name="CONSLBSA_DETAIL_EXP_RowHeader_ST_DEFERRED_INCOME_TAX">#REF!</definedName>
    <definedName name="CONSLBSA_DETAIL_EXP_RowHeader_ST_INTEREST_ACCRUED">#REF!</definedName>
    <definedName name="CONSLBSA_DETAIL_EXP_RowHeader_ST_INVEST_CONSOL_SUBS">#REF!</definedName>
    <definedName name="CONSLBSA_DETAIL_EXP_RowHeader_ST_INVEST_TAX_CR">#REF!</definedName>
    <definedName name="CONSLBSA_DETAIL_EXP_RowHeader_ST_INVEST_UNCONSOL_AFF">#REF!</definedName>
    <definedName name="CONSLBSA_DETAIL_EXP_RowHeader_ST_LONG_TERM_RECEIVABLE">#REF!</definedName>
    <definedName name="CONSLBSA_DETAIL_EXP_RowHeader_ST_NUC_DECOM_TF">#REF!</definedName>
    <definedName name="CONSLBSA_DETAIL_EXP_RowHeader_ST_OP_LEASE_LIAB">#REF!</definedName>
    <definedName name="CONSLBSA_DETAIL_EXP_RowHeader_ST_OP_LEASE_ROU_ASSETS">#REF!</definedName>
    <definedName name="CONSLBSA_DETAIL_EXP_RowHeader_ST_OTH_NONCURR_LIABILITIES">#REF!</definedName>
    <definedName name="CONSLBSA_DETAIL_EXP_RowHeader_ST_OTHER">#REF!</definedName>
    <definedName name="CONSLBSA_DETAIL_EXP_RowHeader_ST_OTHER_ASSETS">#REF!</definedName>
    <definedName name="CONSLBSA_DETAIL_EXP_RowHeader_ST_OTHER_CURRENT_ASSETS">#REF!</definedName>
    <definedName name="CONSLBSA_DETAIL_EXP_RowHeader_ST_OTHER_DEF_CR_LIAB">#REF!</definedName>
    <definedName name="CONSLBSA_DETAIL_EXP_RowHeader_ST_RECEIVABLES_AFFIL_CO">#REF!</definedName>
    <definedName name="CONSLBSA_DETAIL_EXP_RowHeader_ST_REG_ASSET_CURRNT">#REF!</definedName>
    <definedName name="CONSLBSA_DETAIL_EXP_RowHeader_ST_REG_LIAB_CURRNT">#REF!</definedName>
    <definedName name="CONSLBSA_DETAIL_EXP_RowHeader_ST_REGULATORY_ASSETS">#REF!</definedName>
    <definedName name="CONSLBSA_DETAIL_EXP_RowHeader_ST_REGULATORY_LIAB">#REF!</definedName>
    <definedName name="CONSLBSA_DETAIL_EXP_RowHeader_ST_ST_NOTES_PAY_AFFIL">#REF!</definedName>
    <definedName name="CONSLBSA_DETAIL_EXP_RowHeader_ST_TAXES_ACCRUED">#REF!</definedName>
    <definedName name="CONSLBSA_DETAIL_EXP_RowHeader_ST_TOTAL_COST">#REF!</definedName>
    <definedName name="CONSLBSA_DETAIL_EXP_RowHeader_ST_TOTAL_INVENTORY">#REF!</definedName>
    <definedName name="CONSLBSA_DETAIL_EXP_RowHeader_ST_TOTAL_RE">#REF!</definedName>
    <definedName name="CONSLBSA_DETAIL_EXP_RowHeader_ST_TOTAL_RECEIVABLES">#REF!</definedName>
    <definedName name="CONSLBSA_DETAIL_EXP_RowHeader_T_ASSETS">#REF!</definedName>
    <definedName name="CONSLBSA_DETAIL_EXP_RowHeader_T_CURRENT_ASSETS">#REF!</definedName>
    <definedName name="CONSLBSA_DETAIL_EXP_RowHeader_T_CURRENT_LIABILITIES">#REF!</definedName>
    <definedName name="CONSLBSA_DETAIL_EXP_RowHeader_T_EQUITY">#REF!</definedName>
    <definedName name="CONSLBSA_DETAIL_EXP_RowHeader_T_LIABILITIES">#REF!</definedName>
    <definedName name="CONSLBSA_DETAIL_EXP_RowHeader_T_LIABILITIES_AND_EQ">#REF!</definedName>
    <definedName name="CONSLBSA_DETAIL_EXP_RowHeader_T_LONG_TERM_DEBT">#REF!</definedName>
    <definedName name="CONSLBSA_DETAIL_EXP_RowHeader_T_NOTES_PAY_AFFIL_CO">#REF!</definedName>
    <definedName name="CONSLBSA_DETAIL_EXP_RowHeader_T_OTH_NONCURR_ASSETS">#REF!</definedName>
    <definedName name="CONSLBSA_DETAIL_EXP_RowHeader_T_PROP_PLANT_EQ_TOTAL">#REF!</definedName>
    <definedName name="CONSLBSA_DETAIL_EXP_RowHeader_T_SHARE_EQUITY">#REF!</definedName>
    <definedName name="CONSLBSA_DETAIL_EXP_UpperLeft">#REF!</definedName>
    <definedName name="CONSLISA_DETAIL_EXP">#REF!</definedName>
    <definedName name="CONSLISA_DETAIL_EXP_ColHeader">#REF!</definedName>
    <definedName name="CONSLISA_DETAIL_EXP_ColHeader_Adjustments">#REF!</definedName>
    <definedName name="CONSLISA_DETAIL_EXP_ColHeader_Description">#REF!</definedName>
    <definedName name="CONSLISA_DETAIL_EXP_ColHeader_DirectElim">#REF!</definedName>
    <definedName name="CONSLISA_DETAIL_EXP_ColHeader_Entity">#REF!</definedName>
    <definedName name="CONSLISA_DETAIL_EXP_ColHeader_Entity_Children">#REF!</definedName>
    <definedName name="CONSLISA_DETAIL_EXP_ColHeader0">#REF!</definedName>
    <definedName name="CONSLISA_DETAIL_EXP_ColHeader0_Adjustments">#REF!</definedName>
    <definedName name="CONSLISA_DETAIL_EXP_ColHeader0_Description">#REF!</definedName>
    <definedName name="CONSLISA_DETAIL_EXP_ColHeader0_DirectElim">#REF!</definedName>
    <definedName name="CONSLISA_DETAIL_EXP_ColHeader0_Entity">#REF!</definedName>
    <definedName name="CONSLISA_DETAIL_EXP_ColHeader0_Entity_Children">#REF!</definedName>
    <definedName name="CONSLISA_DETAIL_EXP_ColHeader1">#REF!</definedName>
    <definedName name="CONSLISA_DETAIL_EXP_ColHeader1_Adjustments">#REF!</definedName>
    <definedName name="CONSLISA_DETAIL_EXP_ColHeader1_Description">#REF!</definedName>
    <definedName name="CONSLISA_DETAIL_EXP_ColHeader1_DirectElim">#REF!</definedName>
    <definedName name="CONSLISA_DETAIL_EXP_ColHeader1_Entity">#REF!</definedName>
    <definedName name="CONSLISA_DETAIL_EXP_ColHeader1_Entity_Children">#REF!</definedName>
    <definedName name="CONSLISA_DETAIL_EXP_Data">#REF!</definedName>
    <definedName name="CONSLISA_DETAIL_EXP_Data_Adjustments_Blank00">#REF!</definedName>
    <definedName name="CONSLISA_DETAIL_EXP_Data_Adjustments_Blank001">#REF!</definedName>
    <definedName name="CONSLISA_DETAIL_EXP_Data_Adjustments_Blank02">#REF!</definedName>
    <definedName name="CONSLISA_DETAIL_EXP_Data_Adjustments_Blank03">#REF!</definedName>
    <definedName name="CONSLISA_DETAIL_EXP_Data_Adjustments_Blank05">#REF!</definedName>
    <definedName name="CONSLISA_DETAIL_EXP_Data_Adjustments_Blank06">#REF!</definedName>
    <definedName name="CONSLISA_DETAIL_EXP_Data_Adjustments_Blank07">#REF!</definedName>
    <definedName name="CONSLISA_DETAIL_EXP_Data_Adjustments_Blank08">#REF!</definedName>
    <definedName name="CONSLISA_DETAIL_EXP_Data_Adjustments_Blank09">#REF!</definedName>
    <definedName name="CONSLISA_DETAIL_EXP_Data_Adjustments_Blank10">#REF!</definedName>
    <definedName name="CONSLISA_DETAIL_EXP_Data_Adjustments_Blank11">#REF!</definedName>
    <definedName name="CONSLISA_DETAIL_EXP_Data_Adjustments_Blank12">#REF!</definedName>
    <definedName name="CONSLISA_DETAIL_EXP_Data_Adjustments_Blank13">#REF!</definedName>
    <definedName name="CONSLISA_DETAIL_EXP_Data_Adjustments_Blank15">#REF!</definedName>
    <definedName name="CONSLISA_DETAIL_EXP_Data_Adjustments_Blank22">#REF!</definedName>
    <definedName name="CONSLISA_DETAIL_EXP_Data_Adjustments_Blank23">#REF!</definedName>
    <definedName name="CONSLISA_DETAIL_EXP_Data_Adjustments_Blank24">#REF!</definedName>
    <definedName name="CONSLISA_DETAIL_EXP_Data_Adjustments_Blank26">#REF!</definedName>
    <definedName name="CONSLISA_DETAIL_EXP_Data_Adjustments_Blank27">#REF!</definedName>
    <definedName name="CONSLISA_DETAIL_EXP_Data_Adjustments_Blank30">#REF!</definedName>
    <definedName name="CONSLISA_DETAIL_EXP_Data_Adjustments_D_DEPREC_AND_AMORTIZ">#REF!</definedName>
    <definedName name="CONSLISA_DETAIL_EXP_Data_Adjustments_D_EARNINGS_OF_SUBSID">#REF!</definedName>
    <definedName name="CONSLISA_DETAIL_EXP_Data_Adjustments_D_FUEL_AND_PURCH_PWR">#REF!</definedName>
    <definedName name="CONSLISA_DETAIL_EXP_Data_Adjustments_D_IMPAIRMENTS_AND_OTHE">#REF!</definedName>
    <definedName name="CONSLISA_DETAIL_EXP_Data_Adjustments_D_INCOME_TAXES">#REF!</definedName>
    <definedName name="CONSLISA_DETAIL_EXP_Data_Adjustments_D_INTEREST_EXPENSE">#REF!</definedName>
    <definedName name="CONSLISA_DETAIL_EXP_Data_Adjustments_D_NR_ELEC_NATGAS_OTH">#REF!</definedName>
    <definedName name="CONSLISA_DETAIL_EXP_Data_Adjustments_D_OTH_OPER_GAINLOSS">#REF!</definedName>
    <definedName name="CONSLISA_DETAIL_EXP_Data_Adjustments_D_OTHER_INCOME_AND_EXP">#REF!</definedName>
    <definedName name="CONSLISA_DETAIL_EXP_Data_Adjustments_D_OTHER_OP_AND_MAINT">#REF!</definedName>
    <definedName name="CONSLISA_DETAIL_EXP_Data_Adjustments_D_PROPERTY_AND_OTR_TAX">#REF!</definedName>
    <definedName name="CONSLISA_DETAIL_EXP_Data_Adjustments_D_RegulatedElectric">#REF!</definedName>
    <definedName name="CONSLISA_DETAIL_EXP_Data_Adjustments_EntityDescription">#REF!</definedName>
    <definedName name="CONSLISA_DETAIL_EXP_Data_Adjustments_Label_OperatingExpenses">#REF!</definedName>
    <definedName name="CONSLISA_DETAIL_EXP_Data_Adjustments_Label_OperatingRevenue">#REF!</definedName>
    <definedName name="CONSLISA_DETAIL_EXP_Data_Adjustments_ST_DEPREC_AND_AMORTIZ">#REF!</definedName>
    <definedName name="CONSLISA_DETAIL_EXP_Data_Adjustments_ST_FUEL_AND_PURCH_PWR">#REF!</definedName>
    <definedName name="CONSLISA_DETAIL_EXP_Data_Adjustments_ST_IMPAIRMENTS_AND_OTHE">#REF!</definedName>
    <definedName name="CONSLISA_DETAIL_EXP_Data_Adjustments_ST_INTEREST_EXPENSE">#REF!</definedName>
    <definedName name="CONSLISA_DETAIL_EXP_Data_Adjustments_ST_NR_ELEC_NATGAS_OTH">#REF!</definedName>
    <definedName name="CONSLISA_DETAIL_EXP_Data_Adjustments_ST_OTH_OPER_GAINLOSS">#REF!</definedName>
    <definedName name="CONSLISA_DETAIL_EXP_Data_Adjustments_ST_OTHER_INCOME_AND_EXP">#REF!</definedName>
    <definedName name="CONSLISA_DETAIL_EXP_Data_Adjustments_ST_OTHER_OP_AND_MAINT">#REF!</definedName>
    <definedName name="CONSLISA_DETAIL_EXP_Data_Adjustments_ST_PROPERTY_AND_OTR_TAX">#REF!</definedName>
    <definedName name="CONSLISA_DETAIL_EXP_Data_Adjustments_ST_RegulatedElectric">#REF!</definedName>
    <definedName name="CONSLISA_DETAIL_EXP_Data_Adjustments_T_EARNINGS_BEFORE_TAX">#REF!</definedName>
    <definedName name="CONSLISA_DETAIL_EXP_Data_Adjustments_T_EARNINGS_BFR_INT_TAX">#REF!</definedName>
    <definedName name="CONSLISA_DETAIL_EXP_Data_Adjustments_T_INC_BEF_EXT_CUM">#REF!</definedName>
    <definedName name="CONSLISA_DETAIL_EXP_Data_Adjustments_T_INC_CON_OPS_ATTR_DEC">#REF!</definedName>
    <definedName name="CONSLISA_DETAIL_EXP_Data_Adjustments_T_INC_FROM_CONT_OPS">#REF!</definedName>
    <definedName name="CONSLISA_DETAIL_EXP_Data_Adjustments_T_INCOME_TAXES">#REF!</definedName>
    <definedName name="CONSLISA_DETAIL_EXP_Data_Adjustments_T_NET_INCOME">#REF!</definedName>
    <definedName name="CONSLISA_DETAIL_EXP_Data_Adjustments_T_NET_INCOME_ATTRIB_CO">#REF!</definedName>
    <definedName name="CONSLISA_DETAIL_EXP_Data_Adjustments_T_NET_INCOME_CONSOL">#REF!</definedName>
    <definedName name="CONSLISA_DETAIL_EXP_Data_Adjustments_T_OPERATING_REVENUE">#REF!</definedName>
    <definedName name="CONSLISA_DETAIL_EXP_Data_Adjustments_T_OperatingExpenses">#REF!</definedName>
    <definedName name="CONSLISA_DETAIL_EXP_Data_Adjustments_T_OperatingIncome">#REF!</definedName>
    <definedName name="CONSLISA_DETAIL_EXP_Data_Description_Blank00">#REF!</definedName>
    <definedName name="CONSLISA_DETAIL_EXP_Data_Description_Blank001">#REF!</definedName>
    <definedName name="CONSLISA_DETAIL_EXP_Data_Description_Blank02">#REF!</definedName>
    <definedName name="CONSLISA_DETAIL_EXP_Data_Description_Blank03">#REF!</definedName>
    <definedName name="CONSLISA_DETAIL_EXP_Data_Description_Blank05">#REF!</definedName>
    <definedName name="CONSLISA_DETAIL_EXP_Data_Description_Blank06">#REF!</definedName>
    <definedName name="CONSLISA_DETAIL_EXP_Data_Description_Blank07">#REF!</definedName>
    <definedName name="CONSLISA_DETAIL_EXP_Data_Description_Blank08">#REF!</definedName>
    <definedName name="CONSLISA_DETAIL_EXP_Data_Description_Blank09">#REF!</definedName>
    <definedName name="CONSLISA_DETAIL_EXP_Data_Description_Blank10">#REF!</definedName>
    <definedName name="CONSLISA_DETAIL_EXP_Data_Description_Blank11">#REF!</definedName>
    <definedName name="CONSLISA_DETAIL_EXP_Data_Description_Blank12">#REF!</definedName>
    <definedName name="CONSLISA_DETAIL_EXP_Data_Description_Blank13">#REF!</definedName>
    <definedName name="CONSLISA_DETAIL_EXP_Data_Description_Blank15">#REF!</definedName>
    <definedName name="CONSLISA_DETAIL_EXP_Data_Description_Blank22">#REF!</definedName>
    <definedName name="CONSLISA_DETAIL_EXP_Data_Description_Blank23">#REF!</definedName>
    <definedName name="CONSLISA_DETAIL_EXP_Data_Description_Blank24">#REF!</definedName>
    <definedName name="CONSLISA_DETAIL_EXP_Data_Description_Blank26">#REF!</definedName>
    <definedName name="CONSLISA_DETAIL_EXP_Data_Description_Blank27">#REF!</definedName>
    <definedName name="CONSLISA_DETAIL_EXP_Data_Description_Blank30">#REF!</definedName>
    <definedName name="CONSLISA_DETAIL_EXP_Data_Description_D_DEPREC_AND_AMORTIZ">#REF!</definedName>
    <definedName name="CONSLISA_DETAIL_EXP_Data_Description_D_EARNINGS_OF_SUBSID">#REF!</definedName>
    <definedName name="CONSLISA_DETAIL_EXP_Data_Description_D_FUEL_AND_PURCH_PWR">#REF!</definedName>
    <definedName name="CONSLISA_DETAIL_EXP_Data_Description_D_IMPAIRMENTS_AND_OTHE">#REF!</definedName>
    <definedName name="CONSLISA_DETAIL_EXP_Data_Description_D_INCOME_TAXES">#REF!</definedName>
    <definedName name="CONSLISA_DETAIL_EXP_Data_Description_D_INTEREST_EXPENSE">#REF!</definedName>
    <definedName name="CONSLISA_DETAIL_EXP_Data_Description_D_NR_ELEC_NATGAS_OTH">#REF!</definedName>
    <definedName name="CONSLISA_DETAIL_EXP_Data_Description_D_OTH_OPER_GAINLOSS">#REF!</definedName>
    <definedName name="CONSLISA_DETAIL_EXP_Data_Description_D_OTHER_INCOME_AND_EXP">#REF!</definedName>
    <definedName name="CONSLISA_DETAIL_EXP_Data_Description_D_OTHER_OP_AND_MAINT">#REF!</definedName>
    <definedName name="CONSLISA_DETAIL_EXP_Data_Description_D_PROPERTY_AND_OTR_TAX">#REF!</definedName>
    <definedName name="CONSLISA_DETAIL_EXP_Data_Description_D_RegulatedElectric">#REF!</definedName>
    <definedName name="CONSLISA_DETAIL_EXP_Data_Description_EntityDescription">#REF!</definedName>
    <definedName name="CONSLISA_DETAIL_EXP_Data_Description_Label_OperatingExpenses">#REF!</definedName>
    <definedName name="CONSLISA_DETAIL_EXP_Data_Description_Label_OperatingRevenue">#REF!</definedName>
    <definedName name="CONSLISA_DETAIL_EXP_Data_Description_ST_DEPREC_AND_AMORTIZ">#REF!</definedName>
    <definedName name="CONSLISA_DETAIL_EXP_Data_Description_ST_FUEL_AND_PURCH_PWR">#REF!</definedName>
    <definedName name="CONSLISA_DETAIL_EXP_Data_Description_ST_IMPAIRMENTS_AND_OTHE">#REF!</definedName>
    <definedName name="CONSLISA_DETAIL_EXP_Data_Description_ST_INTEREST_EXPENSE">#REF!</definedName>
    <definedName name="CONSLISA_DETAIL_EXP_Data_Description_ST_NR_ELEC_NATGAS_OTH">#REF!</definedName>
    <definedName name="CONSLISA_DETAIL_EXP_Data_Description_ST_OTH_OPER_GAINLOSS">#REF!</definedName>
    <definedName name="CONSLISA_DETAIL_EXP_Data_Description_ST_OTHER_INCOME_AND_EXP">#REF!</definedName>
    <definedName name="CONSLISA_DETAIL_EXP_Data_Description_ST_OTHER_OP_AND_MAINT">#REF!</definedName>
    <definedName name="CONSLISA_DETAIL_EXP_Data_Description_ST_PROPERTY_AND_OTR_TAX">#REF!</definedName>
    <definedName name="CONSLISA_DETAIL_EXP_Data_Description_ST_RegulatedElectric">#REF!</definedName>
    <definedName name="CONSLISA_DETAIL_EXP_Data_Description_T_EARNINGS_BEFORE_TAX">#REF!</definedName>
    <definedName name="CONSLISA_DETAIL_EXP_Data_Description_T_EARNINGS_BFR_INT_TAX">#REF!</definedName>
    <definedName name="CONSLISA_DETAIL_EXP_Data_Description_T_INC_BEF_EXT_CUM">#REF!</definedName>
    <definedName name="CONSLISA_DETAIL_EXP_Data_Description_T_INC_CON_OPS_ATTR_DEC">#REF!</definedName>
    <definedName name="CONSLISA_DETAIL_EXP_Data_Description_T_INC_FROM_CONT_OPS">#REF!</definedName>
    <definedName name="CONSLISA_DETAIL_EXP_Data_Description_T_INCOME_TAXES">#REF!</definedName>
    <definedName name="CONSLISA_DETAIL_EXP_Data_Description_T_NET_INCOME">#REF!</definedName>
    <definedName name="CONSLISA_DETAIL_EXP_Data_Description_T_NET_INCOME_ATTRIB_CO">#REF!</definedName>
    <definedName name="CONSLISA_DETAIL_EXP_Data_Description_T_NET_INCOME_CONSOL">#REF!</definedName>
    <definedName name="CONSLISA_DETAIL_EXP_Data_Description_T_OPERATING_REVENUE">#REF!</definedName>
    <definedName name="CONSLISA_DETAIL_EXP_Data_Description_T_OperatingExpenses">#REF!</definedName>
    <definedName name="CONSLISA_DETAIL_EXP_Data_Description_T_OperatingIncome">#REF!</definedName>
    <definedName name="CONSLISA_DETAIL_EXP_Data_DirectElim_Blank00">#REF!</definedName>
    <definedName name="CONSLISA_DETAIL_EXP_Data_DirectElim_Blank001">#REF!</definedName>
    <definedName name="CONSLISA_DETAIL_EXP_Data_DirectElim_Blank02">#REF!</definedName>
    <definedName name="CONSLISA_DETAIL_EXP_Data_DirectElim_Blank03">#REF!</definedName>
    <definedName name="CONSLISA_DETAIL_EXP_Data_DirectElim_Blank05">#REF!</definedName>
    <definedName name="CONSLISA_DETAIL_EXP_Data_DirectElim_Blank06">#REF!</definedName>
    <definedName name="CONSLISA_DETAIL_EXP_Data_DirectElim_Blank07">#REF!</definedName>
    <definedName name="CONSLISA_DETAIL_EXP_Data_DirectElim_Blank08">#REF!</definedName>
    <definedName name="CONSLISA_DETAIL_EXP_Data_DirectElim_Blank09">#REF!</definedName>
    <definedName name="CONSLISA_DETAIL_EXP_Data_DirectElim_Blank10">#REF!</definedName>
    <definedName name="CONSLISA_DETAIL_EXP_Data_DirectElim_Blank11">#REF!</definedName>
    <definedName name="CONSLISA_DETAIL_EXP_Data_DirectElim_Blank12">#REF!</definedName>
    <definedName name="CONSLISA_DETAIL_EXP_Data_DirectElim_Blank13">#REF!</definedName>
    <definedName name="CONSLISA_DETAIL_EXP_Data_DirectElim_Blank15">#REF!</definedName>
    <definedName name="CONSLISA_DETAIL_EXP_Data_DirectElim_Blank22">#REF!</definedName>
    <definedName name="CONSLISA_DETAIL_EXP_Data_DirectElim_Blank23">#REF!</definedName>
    <definedName name="CONSLISA_DETAIL_EXP_Data_DirectElim_Blank24">#REF!</definedName>
    <definedName name="CONSLISA_DETAIL_EXP_Data_DirectElim_Blank26">#REF!</definedName>
    <definedName name="CONSLISA_DETAIL_EXP_Data_DirectElim_Blank27">#REF!</definedName>
    <definedName name="CONSLISA_DETAIL_EXP_Data_DirectElim_Blank30">#REF!</definedName>
    <definedName name="CONSLISA_DETAIL_EXP_Data_DirectElim_D_DEPREC_AND_AMORTIZ">#REF!</definedName>
    <definedName name="CONSLISA_DETAIL_EXP_Data_DirectElim_D_EARNINGS_OF_SUBSID">#REF!</definedName>
    <definedName name="CONSLISA_DETAIL_EXP_Data_DirectElim_D_FUEL_AND_PURCH_PWR">#REF!</definedName>
    <definedName name="CONSLISA_DETAIL_EXP_Data_DirectElim_D_IMPAIRMENTS_AND_OTHE">#REF!</definedName>
    <definedName name="CONSLISA_DETAIL_EXP_Data_DirectElim_D_INCOME_TAXES">#REF!</definedName>
    <definedName name="CONSLISA_DETAIL_EXP_Data_DirectElim_D_INTEREST_EXPENSE">#REF!</definedName>
    <definedName name="CONSLISA_DETAIL_EXP_Data_DirectElim_D_NR_ELEC_NATGAS_OTH">#REF!</definedName>
    <definedName name="CONSLISA_DETAIL_EXP_Data_DirectElim_D_OTH_OPER_GAINLOSS">#REF!</definedName>
    <definedName name="CONSLISA_DETAIL_EXP_Data_DirectElim_D_OTHER_INCOME_AND_EXP">#REF!</definedName>
    <definedName name="CONSLISA_DETAIL_EXP_Data_DirectElim_D_OTHER_OP_AND_MAINT">#REF!</definedName>
    <definedName name="CONSLISA_DETAIL_EXP_Data_DirectElim_D_PROPERTY_AND_OTR_TAX">#REF!</definedName>
    <definedName name="CONSLISA_DETAIL_EXP_Data_DirectElim_D_RegulatedElectric">#REF!</definedName>
    <definedName name="CONSLISA_DETAIL_EXP_Data_DirectElim_EntityDescription">#REF!</definedName>
    <definedName name="CONSLISA_DETAIL_EXP_Data_DirectElim_Label_OperatingExpenses">#REF!</definedName>
    <definedName name="CONSLISA_DETAIL_EXP_Data_DirectElim_Label_OperatingRevenue">#REF!</definedName>
    <definedName name="CONSLISA_DETAIL_EXP_Data_DirectElim_ST_DEPREC_AND_AMORTIZ">#REF!</definedName>
    <definedName name="CONSLISA_DETAIL_EXP_Data_DirectElim_ST_FUEL_AND_PURCH_PWR">#REF!</definedName>
    <definedName name="CONSLISA_DETAIL_EXP_Data_DirectElim_ST_IMPAIRMENTS_AND_OTHE">#REF!</definedName>
    <definedName name="CONSLISA_DETAIL_EXP_Data_DirectElim_ST_INTEREST_EXPENSE">#REF!</definedName>
    <definedName name="CONSLISA_DETAIL_EXP_Data_DirectElim_ST_NR_ELEC_NATGAS_OTH">#REF!</definedName>
    <definedName name="CONSLISA_DETAIL_EXP_Data_DirectElim_ST_OTH_OPER_GAINLOSS">#REF!</definedName>
    <definedName name="CONSLISA_DETAIL_EXP_Data_DirectElim_ST_OTHER_INCOME_AND_EXP">#REF!</definedName>
    <definedName name="CONSLISA_DETAIL_EXP_Data_DirectElim_ST_OTHER_OP_AND_MAINT">#REF!</definedName>
    <definedName name="CONSLISA_DETAIL_EXP_Data_DirectElim_ST_PROPERTY_AND_OTR_TAX">#REF!</definedName>
    <definedName name="CONSLISA_DETAIL_EXP_Data_DirectElim_ST_RegulatedElectric">#REF!</definedName>
    <definedName name="CONSLISA_DETAIL_EXP_Data_DirectElim_T_EARNINGS_BEFORE_TAX">#REF!</definedName>
    <definedName name="CONSLISA_DETAIL_EXP_Data_DirectElim_T_EARNINGS_BFR_INT_TAX">#REF!</definedName>
    <definedName name="CONSLISA_DETAIL_EXP_Data_DirectElim_T_INC_BEF_EXT_CUM">#REF!</definedName>
    <definedName name="CONSLISA_DETAIL_EXP_Data_DirectElim_T_INC_CON_OPS_ATTR_DEC">#REF!</definedName>
    <definedName name="CONSLISA_DETAIL_EXP_Data_DirectElim_T_INC_FROM_CONT_OPS">#REF!</definedName>
    <definedName name="CONSLISA_DETAIL_EXP_Data_DirectElim_T_INCOME_TAXES">#REF!</definedName>
    <definedName name="CONSLISA_DETAIL_EXP_Data_DirectElim_T_NET_INCOME">#REF!</definedName>
    <definedName name="CONSLISA_DETAIL_EXP_Data_DirectElim_T_NET_INCOME_ATTRIB_CO">#REF!</definedName>
    <definedName name="CONSLISA_DETAIL_EXP_Data_DirectElim_T_NET_INCOME_CONSOL">#REF!</definedName>
    <definedName name="CONSLISA_DETAIL_EXP_Data_DirectElim_T_OPERATING_REVENUE">#REF!</definedName>
    <definedName name="CONSLISA_DETAIL_EXP_Data_DirectElim_T_OperatingExpenses">#REF!</definedName>
    <definedName name="CONSLISA_DETAIL_EXP_Data_DirectElim_T_OperatingIncome">#REF!</definedName>
    <definedName name="CONSLISA_DETAIL_EXP_Data_Entity_Blank00">#REF!</definedName>
    <definedName name="CONSLISA_DETAIL_EXP_Data_Entity_Blank001">#REF!</definedName>
    <definedName name="CONSLISA_DETAIL_EXP_Data_Entity_Blank02">#REF!</definedName>
    <definedName name="CONSLISA_DETAIL_EXP_Data_Entity_Blank03">#REF!</definedName>
    <definedName name="CONSLISA_DETAIL_EXP_Data_Entity_Blank05">#REF!</definedName>
    <definedName name="CONSLISA_DETAIL_EXP_Data_Entity_Blank06">#REF!</definedName>
    <definedName name="CONSLISA_DETAIL_EXP_Data_Entity_Blank07">#REF!</definedName>
    <definedName name="CONSLISA_DETAIL_EXP_Data_Entity_Blank08">#REF!</definedName>
    <definedName name="CONSLISA_DETAIL_EXP_Data_Entity_Blank09">#REF!</definedName>
    <definedName name="CONSLISA_DETAIL_EXP_Data_Entity_Blank10">#REF!</definedName>
    <definedName name="CONSLISA_DETAIL_EXP_Data_Entity_Blank11">#REF!</definedName>
    <definedName name="CONSLISA_DETAIL_EXP_Data_Entity_Blank12">#REF!</definedName>
    <definedName name="CONSLISA_DETAIL_EXP_Data_Entity_Blank13">#REF!</definedName>
    <definedName name="CONSLISA_DETAIL_EXP_Data_Entity_Blank15">#REF!</definedName>
    <definedName name="CONSLISA_DETAIL_EXP_Data_Entity_Blank22">#REF!</definedName>
    <definedName name="CONSLISA_DETAIL_EXP_Data_Entity_Blank23">#REF!</definedName>
    <definedName name="CONSLISA_DETAIL_EXP_Data_Entity_Blank24">#REF!</definedName>
    <definedName name="CONSLISA_DETAIL_EXP_Data_Entity_Blank26">#REF!</definedName>
    <definedName name="CONSLISA_DETAIL_EXP_Data_Entity_Blank27">#REF!</definedName>
    <definedName name="CONSLISA_DETAIL_EXP_Data_Entity_Blank30">#REF!</definedName>
    <definedName name="CONSLISA_DETAIL_EXP_Data_Entity_Children_Blank00">#REF!</definedName>
    <definedName name="CONSLISA_DETAIL_EXP_Data_Entity_Children_Blank001">#REF!</definedName>
    <definedName name="CONSLISA_DETAIL_EXP_Data_Entity_Children_Blank02">#REF!</definedName>
    <definedName name="CONSLISA_DETAIL_EXP_Data_Entity_Children_Blank03">#REF!</definedName>
    <definedName name="CONSLISA_DETAIL_EXP_Data_Entity_Children_Blank05">#REF!</definedName>
    <definedName name="CONSLISA_DETAIL_EXP_Data_Entity_Children_Blank06">#REF!</definedName>
    <definedName name="CONSLISA_DETAIL_EXP_Data_Entity_Children_Blank07">#REF!</definedName>
    <definedName name="CONSLISA_DETAIL_EXP_Data_Entity_Children_Blank08">#REF!</definedName>
    <definedName name="CONSLISA_DETAIL_EXP_Data_Entity_Children_Blank09">#REF!</definedName>
    <definedName name="CONSLISA_DETAIL_EXP_Data_Entity_Children_Blank10">#REF!</definedName>
    <definedName name="CONSLISA_DETAIL_EXP_Data_Entity_Children_Blank11">#REF!</definedName>
    <definedName name="CONSLISA_DETAIL_EXP_Data_Entity_Children_Blank12">#REF!</definedName>
    <definedName name="CONSLISA_DETAIL_EXP_Data_Entity_Children_Blank13">#REF!</definedName>
    <definedName name="CONSLISA_DETAIL_EXP_Data_Entity_Children_Blank15">#REF!</definedName>
    <definedName name="CONSLISA_DETAIL_EXP_Data_Entity_Children_Blank22">#REF!</definedName>
    <definedName name="CONSLISA_DETAIL_EXP_Data_Entity_Children_Blank23">#REF!</definedName>
    <definedName name="CONSLISA_DETAIL_EXP_Data_Entity_Children_Blank24">#REF!</definedName>
    <definedName name="CONSLISA_DETAIL_EXP_Data_Entity_Children_Blank26">#REF!</definedName>
    <definedName name="CONSLISA_DETAIL_EXP_Data_Entity_Children_Blank27">#REF!</definedName>
    <definedName name="CONSLISA_DETAIL_EXP_Data_Entity_Children_Blank30">#REF!</definedName>
    <definedName name="CONSLISA_DETAIL_EXP_Data_Entity_Children_D_DEPREC_AND_AMORTIZ">#REF!</definedName>
    <definedName name="CONSLISA_DETAIL_EXP_Data_Entity_Children_D_EARNINGS_OF_SUBSID">#REF!</definedName>
    <definedName name="CONSLISA_DETAIL_EXP_Data_Entity_Children_D_FUEL_AND_PURCH_PWR">#REF!</definedName>
    <definedName name="CONSLISA_DETAIL_EXP_Data_Entity_Children_D_IMPAIRMENTS_AND_OTHE">#REF!</definedName>
    <definedName name="CONSLISA_DETAIL_EXP_Data_Entity_Children_D_INCOME_TAXES">#REF!</definedName>
    <definedName name="CONSLISA_DETAIL_EXP_Data_Entity_Children_D_INTEREST_EXPENSE">#REF!</definedName>
    <definedName name="CONSLISA_DETAIL_EXP_Data_Entity_Children_D_NR_ELEC_NATGAS_OTH">#REF!</definedName>
    <definedName name="CONSLISA_DETAIL_EXP_Data_Entity_Children_D_OTH_OPER_GAINLOSS">#REF!</definedName>
    <definedName name="CONSLISA_DETAIL_EXP_Data_Entity_Children_D_OTHER_INCOME_AND_EXP">#REF!</definedName>
    <definedName name="CONSLISA_DETAIL_EXP_Data_Entity_Children_D_OTHER_OP_AND_MAINT">#REF!</definedName>
    <definedName name="CONSLISA_DETAIL_EXP_Data_Entity_Children_D_PROPERTY_AND_OTR_TAX">#REF!</definedName>
    <definedName name="CONSLISA_DETAIL_EXP_Data_Entity_Children_D_RegulatedElectric">#REF!</definedName>
    <definedName name="CONSLISA_DETAIL_EXP_Data_Entity_Children_EntityDescription">#REF!</definedName>
    <definedName name="CONSLISA_DETAIL_EXP_Data_Entity_Children_Label_OperatingExpenses">#REF!</definedName>
    <definedName name="CONSLISA_DETAIL_EXP_Data_Entity_Children_Label_OperatingRevenue">#REF!</definedName>
    <definedName name="CONSLISA_DETAIL_EXP_Data_Entity_Children_ST_DEPREC_AND_AMORTIZ">#REF!</definedName>
    <definedName name="CONSLISA_DETAIL_EXP_Data_Entity_Children_ST_FUEL_AND_PURCH_PWR">#REF!</definedName>
    <definedName name="CONSLISA_DETAIL_EXP_Data_Entity_Children_ST_IMPAIRMENTS_AND_OTHE">#REF!</definedName>
    <definedName name="CONSLISA_DETAIL_EXP_Data_Entity_Children_ST_INTEREST_EXPENSE">#REF!</definedName>
    <definedName name="CONSLISA_DETAIL_EXP_Data_Entity_Children_ST_NR_ELEC_NATGAS_OTH">#REF!</definedName>
    <definedName name="CONSLISA_DETAIL_EXP_Data_Entity_Children_ST_OTH_OPER_GAINLOSS">#REF!</definedName>
    <definedName name="CONSLISA_DETAIL_EXP_Data_Entity_Children_ST_OTHER_INCOME_AND_EXP">#REF!</definedName>
    <definedName name="CONSLISA_DETAIL_EXP_Data_Entity_Children_ST_OTHER_OP_AND_MAINT">#REF!</definedName>
    <definedName name="CONSLISA_DETAIL_EXP_Data_Entity_Children_ST_PROPERTY_AND_OTR_TAX">#REF!</definedName>
    <definedName name="CONSLISA_DETAIL_EXP_Data_Entity_Children_ST_RegulatedElectric">#REF!</definedName>
    <definedName name="CONSLISA_DETAIL_EXP_Data_Entity_Children_T_EARNINGS_BEFORE_TAX">#REF!</definedName>
    <definedName name="CONSLISA_DETAIL_EXP_Data_Entity_Children_T_EARNINGS_BFR_INT_TAX">#REF!</definedName>
    <definedName name="CONSLISA_DETAIL_EXP_Data_Entity_Children_T_INC_BEF_EXT_CUM">#REF!</definedName>
    <definedName name="CONSLISA_DETAIL_EXP_Data_Entity_Children_T_INC_CON_OPS_ATTR_DEC">#REF!</definedName>
    <definedName name="CONSLISA_DETAIL_EXP_Data_Entity_Children_T_INC_FROM_CONT_OPS">#REF!</definedName>
    <definedName name="CONSLISA_DETAIL_EXP_Data_Entity_Children_T_INCOME_TAXES">#REF!</definedName>
    <definedName name="CONSLISA_DETAIL_EXP_Data_Entity_Children_T_NET_INCOME">#REF!</definedName>
    <definedName name="CONSLISA_DETAIL_EXP_Data_Entity_Children_T_NET_INCOME_ATTRIB_CO">#REF!</definedName>
    <definedName name="CONSLISA_DETAIL_EXP_Data_Entity_Children_T_NET_INCOME_CONSOL">#REF!</definedName>
    <definedName name="CONSLISA_DETAIL_EXP_Data_Entity_Children_T_OPERATING_REVENUE">#REF!</definedName>
    <definedName name="CONSLISA_DETAIL_EXP_Data_Entity_Children_T_OperatingExpenses">#REF!</definedName>
    <definedName name="CONSLISA_DETAIL_EXP_Data_Entity_Children_T_OperatingIncome">#REF!</definedName>
    <definedName name="CONSLISA_DETAIL_EXP_Data_Entity_D_DEPREC_AND_AMORTIZ">#REF!</definedName>
    <definedName name="CONSLISA_DETAIL_EXP_Data_Entity_D_EARNINGS_OF_SUBSID">#REF!</definedName>
    <definedName name="CONSLISA_DETAIL_EXP_Data_Entity_D_FUEL_AND_PURCH_PWR">#REF!</definedName>
    <definedName name="CONSLISA_DETAIL_EXP_Data_Entity_D_IMPAIRMENTS_AND_OTHE">#REF!</definedName>
    <definedName name="CONSLISA_DETAIL_EXP_Data_Entity_D_INCOME_TAXES">#REF!</definedName>
    <definedName name="CONSLISA_DETAIL_EXP_Data_Entity_D_INTEREST_EXPENSE">#REF!</definedName>
    <definedName name="CONSLISA_DETAIL_EXP_Data_Entity_D_NR_ELEC_NATGAS_OTH">#REF!</definedName>
    <definedName name="CONSLISA_DETAIL_EXP_Data_Entity_D_OTH_OPER_GAINLOSS">#REF!</definedName>
    <definedName name="CONSLISA_DETAIL_EXP_Data_Entity_D_OTHER_INCOME_AND_EXP">#REF!</definedName>
    <definedName name="CONSLISA_DETAIL_EXP_Data_Entity_D_OTHER_OP_AND_MAINT">#REF!</definedName>
    <definedName name="CONSLISA_DETAIL_EXP_Data_Entity_D_PROPERTY_AND_OTR_TAX">#REF!</definedName>
    <definedName name="CONSLISA_DETAIL_EXP_Data_Entity_D_RegulatedElectric">#REF!</definedName>
    <definedName name="CONSLISA_DETAIL_EXP_Data_Entity_EntityDescription">#REF!</definedName>
    <definedName name="CONSLISA_DETAIL_EXP_Data_Entity_Label_OperatingExpenses">#REF!</definedName>
    <definedName name="CONSLISA_DETAIL_EXP_Data_Entity_Label_OperatingRevenue">#REF!</definedName>
    <definedName name="CONSLISA_DETAIL_EXP_Data_Entity_ST_DEPREC_AND_AMORTIZ">#REF!</definedName>
    <definedName name="CONSLISA_DETAIL_EXP_Data_Entity_ST_FUEL_AND_PURCH_PWR">#REF!</definedName>
    <definedName name="CONSLISA_DETAIL_EXP_Data_Entity_ST_IMPAIRMENTS_AND_OTHE">#REF!</definedName>
    <definedName name="CONSLISA_DETAIL_EXP_Data_Entity_ST_INTEREST_EXPENSE">#REF!</definedName>
    <definedName name="CONSLISA_DETAIL_EXP_Data_Entity_ST_NR_ELEC_NATGAS_OTH">#REF!</definedName>
    <definedName name="CONSLISA_DETAIL_EXP_Data_Entity_ST_OTH_OPER_GAINLOSS">#REF!</definedName>
    <definedName name="CONSLISA_DETAIL_EXP_Data_Entity_ST_OTHER_INCOME_AND_EXP">#REF!</definedName>
    <definedName name="CONSLISA_DETAIL_EXP_Data_Entity_ST_OTHER_OP_AND_MAINT">#REF!</definedName>
    <definedName name="CONSLISA_DETAIL_EXP_Data_Entity_ST_PROPERTY_AND_OTR_TAX">#REF!</definedName>
    <definedName name="CONSLISA_DETAIL_EXP_Data_Entity_ST_RegulatedElectric">#REF!</definedName>
    <definedName name="CONSLISA_DETAIL_EXP_Data_Entity_T_EARNINGS_BEFORE_TAX">#REF!</definedName>
    <definedName name="CONSLISA_DETAIL_EXP_Data_Entity_T_EARNINGS_BFR_INT_TAX">#REF!</definedName>
    <definedName name="CONSLISA_DETAIL_EXP_Data_Entity_T_INC_BEF_EXT_CUM">#REF!</definedName>
    <definedName name="CONSLISA_DETAIL_EXP_Data_Entity_T_INC_CON_OPS_ATTR_DEC">#REF!</definedName>
    <definedName name="CONSLISA_DETAIL_EXP_Data_Entity_T_INC_FROM_CONT_OPS">#REF!</definedName>
    <definedName name="CONSLISA_DETAIL_EXP_Data_Entity_T_INCOME_TAXES">#REF!</definedName>
    <definedName name="CONSLISA_DETAIL_EXP_Data_Entity_T_NET_INCOME">#REF!</definedName>
    <definedName name="CONSLISA_DETAIL_EXP_Data_Entity_T_NET_INCOME_ATTRIB_CO">#REF!</definedName>
    <definedName name="CONSLISA_DETAIL_EXP_Data_Entity_T_NET_INCOME_CONSOL">#REF!</definedName>
    <definedName name="CONSLISA_DETAIL_EXP_Data_Entity_T_OPERATING_REVENUE">#REF!</definedName>
    <definedName name="CONSLISA_DETAIL_EXP_Data_Entity_T_OperatingExpenses">#REF!</definedName>
    <definedName name="CONSLISA_DETAIL_EXP_Data_Entity_T_OperatingIncome">#REF!</definedName>
    <definedName name="CONSLISA_DETAIL_EXP_RowHeader">#REF!</definedName>
    <definedName name="CONSLISA_DETAIL_EXP_RowHeader_Blank00">#REF!</definedName>
    <definedName name="CONSLISA_DETAIL_EXP_RowHeader_Blank001">#REF!</definedName>
    <definedName name="CONSLISA_DETAIL_EXP_RowHeader_Blank02">#REF!</definedName>
    <definedName name="CONSLISA_DETAIL_EXP_RowHeader_Blank03">#REF!</definedName>
    <definedName name="CONSLISA_DETAIL_EXP_RowHeader_Blank05">#REF!</definedName>
    <definedName name="CONSLISA_DETAIL_EXP_RowHeader_Blank06">#REF!</definedName>
    <definedName name="CONSLISA_DETAIL_EXP_RowHeader_Blank07">#REF!</definedName>
    <definedName name="CONSLISA_DETAIL_EXP_RowHeader_Blank08">#REF!</definedName>
    <definedName name="CONSLISA_DETAIL_EXP_RowHeader_Blank09">#REF!</definedName>
    <definedName name="CONSLISA_DETAIL_EXP_RowHeader_Blank10">#REF!</definedName>
    <definedName name="CONSLISA_DETAIL_EXP_RowHeader_Blank11">#REF!</definedName>
    <definedName name="CONSLISA_DETAIL_EXP_RowHeader_Blank12">#REF!</definedName>
    <definedName name="CONSLISA_DETAIL_EXP_RowHeader_Blank13">#REF!</definedName>
    <definedName name="CONSLISA_DETAIL_EXP_RowHeader_Blank15">#REF!</definedName>
    <definedName name="CONSLISA_DETAIL_EXP_RowHeader_Blank22">#REF!</definedName>
    <definedName name="CONSLISA_DETAIL_EXP_RowHeader_Blank23">#REF!</definedName>
    <definedName name="CONSLISA_DETAIL_EXP_RowHeader_Blank24">#REF!</definedName>
    <definedName name="CONSLISA_DETAIL_EXP_RowHeader_Blank26">#REF!</definedName>
    <definedName name="CONSLISA_DETAIL_EXP_RowHeader_Blank27">#REF!</definedName>
    <definedName name="CONSLISA_DETAIL_EXP_RowHeader_Blank30">#REF!</definedName>
    <definedName name="CONSLISA_DETAIL_EXP_RowHeader_D_DEPREC_AND_AMORTIZ">#REF!</definedName>
    <definedName name="CONSLISA_DETAIL_EXP_RowHeader_D_EARNINGS_OF_SUBSID">#REF!</definedName>
    <definedName name="CONSLISA_DETAIL_EXP_RowHeader_D_FUEL_AND_PURCH_PWR">#REF!</definedName>
    <definedName name="CONSLISA_DETAIL_EXP_RowHeader_D_IMPAIRMENTS_AND_OTHE">#REF!</definedName>
    <definedName name="CONSLISA_DETAIL_EXP_RowHeader_D_INCOME_TAXES">#REF!</definedName>
    <definedName name="CONSLISA_DETAIL_EXP_RowHeader_D_INTEREST_EXPENSE">#REF!</definedName>
    <definedName name="CONSLISA_DETAIL_EXP_RowHeader_D_NR_ELEC_NATGAS_OTH">#REF!</definedName>
    <definedName name="CONSLISA_DETAIL_EXP_RowHeader_D_OTH_OPER_GAINLOSS">#REF!</definedName>
    <definedName name="CONSLISA_DETAIL_EXP_RowHeader_D_OTHER_INCOME_AND_EXP">#REF!</definedName>
    <definedName name="CONSLISA_DETAIL_EXP_RowHeader_D_OTHER_OP_AND_MAINT">#REF!</definedName>
    <definedName name="CONSLISA_DETAIL_EXP_RowHeader_D_PROPERTY_AND_OTR_TAX">#REF!</definedName>
    <definedName name="CONSLISA_DETAIL_EXP_RowHeader_D_RegulatedElectric">#REF!</definedName>
    <definedName name="CONSLISA_DETAIL_EXP_RowHeader_EntityDescription">#REF!</definedName>
    <definedName name="CONSLISA_DETAIL_EXP_RowHeader_Label_OperatingExpenses">#REF!</definedName>
    <definedName name="CONSLISA_DETAIL_EXP_RowHeader_Label_OperatingRevenue">#REF!</definedName>
    <definedName name="CONSLISA_DETAIL_EXP_RowHeader_ST_DEPREC_AND_AMORTIZ">#REF!</definedName>
    <definedName name="CONSLISA_DETAIL_EXP_RowHeader_ST_FUEL_AND_PURCH_PWR">#REF!</definedName>
    <definedName name="CONSLISA_DETAIL_EXP_RowHeader_ST_IMPAIRMENTS_AND_OTHE">#REF!</definedName>
    <definedName name="CONSLISA_DETAIL_EXP_RowHeader_ST_INTEREST_EXPENSE">#REF!</definedName>
    <definedName name="CONSLISA_DETAIL_EXP_RowHeader_ST_NR_ELEC_NATGAS_OTH">#REF!</definedName>
    <definedName name="CONSLISA_DETAIL_EXP_RowHeader_ST_OTH_OPER_GAINLOSS">#REF!</definedName>
    <definedName name="CONSLISA_DETAIL_EXP_RowHeader_ST_OTHER_INCOME_AND_EXP">#REF!</definedName>
    <definedName name="CONSLISA_DETAIL_EXP_RowHeader_ST_OTHER_OP_AND_MAINT">#REF!</definedName>
    <definedName name="CONSLISA_DETAIL_EXP_RowHeader_ST_PROPERTY_AND_OTR_TAX">#REF!</definedName>
    <definedName name="CONSLISA_DETAIL_EXP_RowHeader_ST_RegulatedElectric">#REF!</definedName>
    <definedName name="CONSLISA_DETAIL_EXP_RowHeader_T_EARNINGS_BEFORE_TAX">#REF!</definedName>
    <definedName name="CONSLISA_DETAIL_EXP_RowHeader_T_EARNINGS_BFR_INT_TAX">#REF!</definedName>
    <definedName name="CONSLISA_DETAIL_EXP_RowHeader_T_INC_BEF_EXT_CUM">#REF!</definedName>
    <definedName name="CONSLISA_DETAIL_EXP_RowHeader_T_INC_CON_OPS_ATTR_DEC">#REF!</definedName>
    <definedName name="CONSLISA_DETAIL_EXP_RowHeader_T_INC_FROM_CONT_OPS">#REF!</definedName>
    <definedName name="CONSLISA_DETAIL_EXP_RowHeader_T_INCOME_TAXES">#REF!</definedName>
    <definedName name="CONSLISA_DETAIL_EXP_RowHeader_T_NET_INCOME">#REF!</definedName>
    <definedName name="CONSLISA_DETAIL_EXP_RowHeader_T_NET_INCOME_ATTRIB_CO">#REF!</definedName>
    <definedName name="CONSLISA_DETAIL_EXP_RowHeader_T_NET_INCOME_CONSOL">#REF!</definedName>
    <definedName name="CONSLISA_DETAIL_EXP_RowHeader_T_OPERATING_REVENUE">#REF!</definedName>
    <definedName name="CONSLISA_DETAIL_EXP_RowHeader_T_OperatingExpenses">#REF!</definedName>
    <definedName name="CONSLISA_DETAIL_EXP_RowHeader_T_OperatingIncome">#REF!</definedName>
    <definedName name="CONSLISA_DETAIL_EXP_UpperLeft">#REF!</definedName>
    <definedName name="ConsolidationReports_FERC">#REF!</definedName>
    <definedName name="ConsolidationReports_FERC_ColHeader">#REF!</definedName>
    <definedName name="ConsolidationReports_FERC_ColHeader_AccDesc">#REF!</definedName>
    <definedName name="ConsolidationReports_FERC_ColHeader_BlankCol1">#REF!</definedName>
    <definedName name="ConsolidationReports_FERC_ColHeader_CurrentQTD">#REF!</definedName>
    <definedName name="ConsolidationReports_FERC_ColHeader_LineNumber">#REF!</definedName>
    <definedName name="ConsolidationReports_FERC_ColHeader_POVYear4Quarters">#REF!</definedName>
    <definedName name="ConsolidationReports_FERC_ColHeader_PriorQTD">#REF!</definedName>
    <definedName name="ConsolidationReports_FERC_ColHeader_YTD">#REF!</definedName>
    <definedName name="ConsolidationReports_FERC_ColHeader_YTDPriorYear">#REF!</definedName>
    <definedName name="ConsolidationReports_FERC_ColHeader0">#REF!</definedName>
    <definedName name="ConsolidationReports_FERC_ColHeader0_AccDesc">#REF!</definedName>
    <definedName name="ConsolidationReports_FERC_ColHeader0_BlankCol1">#REF!</definedName>
    <definedName name="ConsolidationReports_FERC_ColHeader0_CurrentQTD">#REF!</definedName>
    <definedName name="ConsolidationReports_FERC_ColHeader0_LineNumber">#REF!</definedName>
    <definedName name="ConsolidationReports_FERC_ColHeader0_POVYear4Quarters">#REF!</definedName>
    <definedName name="ConsolidationReports_FERC_ColHeader0_PriorQTD">#REF!</definedName>
    <definedName name="ConsolidationReports_FERC_ColHeader0_YTD">#REF!</definedName>
    <definedName name="ConsolidationReports_FERC_ColHeader0_YTDPriorYear">#REF!</definedName>
    <definedName name="ConsolidationReports_FERC_ColHeader1">#REF!</definedName>
    <definedName name="ConsolidationReports_FERC_ColHeader1_AccDesc">#REF!</definedName>
    <definedName name="ConsolidationReports_FERC_ColHeader1_BlankCol1">#REF!</definedName>
    <definedName name="ConsolidationReports_FERC_ColHeader1_CurrentQTD">#REF!</definedName>
    <definedName name="ConsolidationReports_FERC_ColHeader1_LineNumber">#REF!</definedName>
    <definedName name="ConsolidationReports_FERC_ColHeader1_POVYear4Quarters">#REF!</definedName>
    <definedName name="ConsolidationReports_FERC_ColHeader1_PriorQTD">#REF!</definedName>
    <definedName name="ConsolidationReports_FERC_ColHeader1_YTD">#REF!</definedName>
    <definedName name="ConsolidationReports_FERC_ColHeader1_YTDPriorYear">#REF!</definedName>
    <definedName name="ConsolidationReports_FERC_Data">#REF!</definedName>
    <definedName name="ConsolidationReports_FERC_Data_AccDesc_D_DEF_INC_TAX_CR">#REF!</definedName>
    <definedName name="ConsolidationReports_FERC_Data_AccDesc_D_F_ACCRETION_EXP">#REF!</definedName>
    <definedName name="ConsolidationReports_FERC_Data_AccDesc_D_F_AFUDC">#REF!</definedName>
    <definedName name="ConsolidationReports_FERC_Data_AccDesc_D_F_AFUDC_DEBT">#REF!</definedName>
    <definedName name="ConsolidationReports_FERC_Data_AccDesc_D_F_AMORT_DEBT_DIS">#REF!</definedName>
    <definedName name="ConsolidationReports_FERC_Data_AccDesc_D_F_AMORT_DEBT_LOS">#REF!</definedName>
    <definedName name="ConsolidationReports_FERC_Data_AccDesc_D_F_AMORT_DEPL_UT_PLNT">#REF!</definedName>
    <definedName name="ConsolidationReports_FERC_Data_AccDesc_D_F_AMORT_PREM_DEBT">#REF!</definedName>
    <definedName name="ConsolidationReports_FERC_Data_AccDesc_D_F_AMORT_PROP_LOSS">#REF!</definedName>
    <definedName name="ConsolidationReports_FERC_Data_AccDesc_D_F_AMORT_UTIL_PLT_ADJ">#REF!</definedName>
    <definedName name="ConsolidationReports_FERC_Data_AccDesc_D_F_DEF_INC_TAX">#REF!</definedName>
    <definedName name="ConsolidationReports_FERC_Data_AccDesc_D_F_DEPR_EXP">#REF!</definedName>
    <definedName name="ConsolidationReports_FERC_Data_AccDesc_D_F_DEPR_EXP_ARO">#REF!</definedName>
    <definedName name="ConsolidationReports_FERC_Data_AccDesc_D_F_DONATIONS">#REF!</definedName>
    <definedName name="ConsolidationReports_FERC_Data_AccDesc_D_F_EQITY_SUB">#REF!</definedName>
    <definedName name="ConsolidationReports_FERC_Data_AccDesc_D_F_EXP_CIVIC_POL">#REF!</definedName>
    <definedName name="ConsolidationReports_FERC_Data_AccDesc_D_F_EXP_NON_UTIL_OP">#REF!</definedName>
    <definedName name="ConsolidationReports_FERC_Data_AccDesc_D_F_EXT_DEDUC">#REF!</definedName>
    <definedName name="ConsolidationReports_FERC_Data_AccDesc_D_F_EXT_ITEMS_AFT_TAX">#REF!</definedName>
    <definedName name="ConsolidationReports_FERC_Data_AccDesc_D_F_GAIN_DISP_PROP">#REF!</definedName>
    <definedName name="ConsolidationReports_FERC_Data_AccDesc_D_F_GAINS_DISP_ALLOW">#REF!</definedName>
    <definedName name="ConsolidationReports_FERC_Data_AccDesc_D_F_GAINS_DISP_UT_PLT">#REF!</definedName>
    <definedName name="ConsolidationReports_FERC_Data_AccDesc_D_F_INC_TAX_FED">#REF!</definedName>
    <definedName name="ConsolidationReports_FERC_Data_AccDesc_D_F_INC_TAX_FED_OTH">#REF!</definedName>
    <definedName name="ConsolidationReports_FERC_Data_AccDesc_D_F_INC_TAX_NON_UT_FED">#REF!</definedName>
    <definedName name="ConsolidationReports_FERC_Data_AccDesc_D_F_INC_TAX_NON_UTIL">#REF!</definedName>
    <definedName name="ConsolidationReports_FERC_Data_AccDesc_D_F_INC_TAX_OTH">#REF!</definedName>
    <definedName name="ConsolidationReports_FERC_Data_AccDesc_D_F_INT_DT_ASSOC_CO">#REF!</definedName>
    <definedName name="ConsolidationReports_FERC_Data_AccDesc_D_F_INT_INC">#REF!</definedName>
    <definedName name="ConsolidationReports_FERC_Data_AccDesc_D_F_INV_TAX_CR_ADJ">#REF!</definedName>
    <definedName name="ConsolidationReports_FERC_Data_AccDesc_D_F_INV_TAX_CR_OTH_ADJ">#REF!</definedName>
    <definedName name="ConsolidationReports_FERC_Data_AccDesc_D_F_LIFE_INS">#REF!</definedName>
    <definedName name="ConsolidationReports_FERC_Data_AccDesc_D_F_LOSS_DISP_PROP">#REF!</definedName>
    <definedName name="ConsolidationReports_FERC_Data_AccDesc_D_F_LOSS_DISP_UT_PLT">#REF!</definedName>
    <definedName name="ConsolidationReports_FERC_Data_AccDesc_D_F_MAINT_EXP">#REF!</definedName>
    <definedName name="ConsolidationReports_FERC_Data_AccDesc_D_F_MERCH_JOB_EXP">#REF!</definedName>
    <definedName name="ConsolidationReports_FERC_Data_AccDesc_D_F_MERCH_JOB_REV">#REF!</definedName>
    <definedName name="ConsolidationReports_FERC_Data_AccDesc_D_F_MISC_AMORT">#REF!</definedName>
    <definedName name="ConsolidationReports_FERC_Data_AccDesc_D_F_MISC_NON_OP_INC">#REF!</definedName>
    <definedName name="ConsolidationReports_FERC_Data_AccDesc_D_F_NET_EXT_ITEMS">#REF!</definedName>
    <definedName name="ConsolidationReports_FERC_Data_AccDesc_D_F_NET_INTEREST_CHGS">#REF!</definedName>
    <definedName name="ConsolidationReports_FERC_Data_AccDesc_D_F_NON_OP_RENTAL_INC">#REF!</definedName>
    <definedName name="ConsolidationReports_FERC_Data_AccDesc_D_F_OP_EXP">#REF!</definedName>
    <definedName name="ConsolidationReports_FERC_Data_AccDesc_D_F_OTH_DED">#REF!</definedName>
    <definedName name="ConsolidationReports_FERC_Data_AccDesc_D_F_OTH_INT_EXP">#REF!</definedName>
    <definedName name="ConsolidationReports_FERC_Data_AccDesc_D_F_PENALTIES">#REF!</definedName>
    <definedName name="ConsolidationReports_FERC_Data_AccDesc_D_F_PR_DEF_INC_TAX_CR">#REF!</definedName>
    <definedName name="ConsolidationReports_FERC_Data_AccDesc_D_F_PROV_DEF_INC_TAX">#REF!</definedName>
    <definedName name="ConsolidationReports_FERC_Data_AccDesc_D_F_REG_CREDITS">#REF!</definedName>
    <definedName name="ConsolidationReports_FERC_Data_AccDesc_D_F_REV_NON_UTIL_OP">#REF!</definedName>
    <definedName name="ConsolidationReports_FERC_Data_AccDesc_D_F_TAX_OTH_INC_DED">#REF!</definedName>
    <definedName name="ConsolidationReports_FERC_Data_AccDesc_D_F_TAX_OTH_INC_TAX">#REF!</definedName>
    <definedName name="ConsolidationReports_FERC_Data_AccDesc_D_F_TAX_OTH_THAN_INC">#REF!</definedName>
    <definedName name="ConsolidationReports_FERC_Data_AccDesc_D_F_TOT_INT_LT_DEBT">#REF!</definedName>
    <definedName name="ConsolidationReports_FERC_Data_AccDesc_D_F_TOT_REG_DEBITS">#REF!</definedName>
    <definedName name="ConsolidationReports_FERC_Data_AccDesc_D_NonRegAccounts">#REF!</definedName>
    <definedName name="ConsolidationReports_FERC_Data_AccDesc_D_OPERATING_REVENUE">#REF!</definedName>
    <definedName name="ConsolidationReports_FERC_Data_AccDesc_T_F_INC_BEF_EXT_ITEMS">#REF!</definedName>
    <definedName name="ConsolidationReports_FERC_Data_AccDesc_T_F_NET_INCOME">#REF!</definedName>
    <definedName name="ConsolidationReports_FERC_Data_AccDesc_T_F_NET_OTH_INC_DED">#REF!</definedName>
    <definedName name="ConsolidationReports_FERC_Data_AccDesc_T_F_NET_UTIL_OP_INC">#REF!</definedName>
    <definedName name="ConsolidationReports_FERC_Data_AccDesc_T_F_TOT_OTH_INC">#REF!</definedName>
    <definedName name="ConsolidationReports_FERC_Data_AccDesc_T_F_TOT_OTH_INC_DED">#REF!</definedName>
    <definedName name="ConsolidationReports_FERC_Data_AccDesc_T_F_UTIL_OP_EXP">#REF!</definedName>
    <definedName name="ConsolidationReports_FERC_Data_BlankCol1_D_DEF_INC_TAX_CR">#REF!</definedName>
    <definedName name="ConsolidationReports_FERC_Data_BlankCol1_D_F_ACCRETION_EXP">#REF!</definedName>
    <definedName name="ConsolidationReports_FERC_Data_BlankCol1_D_F_AFUDC">#REF!</definedName>
    <definedName name="ConsolidationReports_FERC_Data_BlankCol1_D_F_AFUDC_DEBT">#REF!</definedName>
    <definedName name="ConsolidationReports_FERC_Data_BlankCol1_D_F_AMORT_DEBT_DIS">#REF!</definedName>
    <definedName name="ConsolidationReports_FERC_Data_BlankCol1_D_F_AMORT_DEBT_LOS">#REF!</definedName>
    <definedName name="ConsolidationReports_FERC_Data_BlankCol1_D_F_AMORT_DEPL_UT_PLNT">#REF!</definedName>
    <definedName name="ConsolidationReports_FERC_Data_BlankCol1_D_F_AMORT_PREM_DEBT">#REF!</definedName>
    <definedName name="ConsolidationReports_FERC_Data_BlankCol1_D_F_AMORT_PROP_LOSS">#REF!</definedName>
    <definedName name="ConsolidationReports_FERC_Data_BlankCol1_D_F_AMORT_UTIL_PLT_ADJ">#REF!</definedName>
    <definedName name="ConsolidationReports_FERC_Data_BlankCol1_D_F_DEF_INC_TAX">#REF!</definedName>
    <definedName name="ConsolidationReports_FERC_Data_BlankCol1_D_F_DEPR_EXP">#REF!</definedName>
    <definedName name="ConsolidationReports_FERC_Data_BlankCol1_D_F_DEPR_EXP_ARO">#REF!</definedName>
    <definedName name="ConsolidationReports_FERC_Data_BlankCol1_D_F_DONATIONS">#REF!</definedName>
    <definedName name="ConsolidationReports_FERC_Data_BlankCol1_D_F_EQITY_SUB">#REF!</definedName>
    <definedName name="ConsolidationReports_FERC_Data_BlankCol1_D_F_EXP_CIVIC_POL">#REF!</definedName>
    <definedName name="ConsolidationReports_FERC_Data_BlankCol1_D_F_EXP_NON_UTIL_OP">#REF!</definedName>
    <definedName name="ConsolidationReports_FERC_Data_BlankCol1_D_F_EXT_DEDUC">#REF!</definedName>
    <definedName name="ConsolidationReports_FERC_Data_BlankCol1_D_F_EXT_ITEMS_AFT_TAX">#REF!</definedName>
    <definedName name="ConsolidationReports_FERC_Data_BlankCol1_D_F_GAIN_DISP_PROP">#REF!</definedName>
    <definedName name="ConsolidationReports_FERC_Data_BlankCol1_D_F_GAINS_DISP_ALLOW">#REF!</definedName>
    <definedName name="ConsolidationReports_FERC_Data_BlankCol1_D_F_GAINS_DISP_UT_PLT">#REF!</definedName>
    <definedName name="ConsolidationReports_FERC_Data_BlankCol1_D_F_INC_TAX_FED">#REF!</definedName>
    <definedName name="ConsolidationReports_FERC_Data_BlankCol1_D_F_INC_TAX_FED_OTH">#REF!</definedName>
    <definedName name="ConsolidationReports_FERC_Data_BlankCol1_D_F_INC_TAX_NON_UT_FED">#REF!</definedName>
    <definedName name="ConsolidationReports_FERC_Data_BlankCol1_D_F_INC_TAX_NON_UTIL">#REF!</definedName>
    <definedName name="ConsolidationReports_FERC_Data_BlankCol1_D_F_INC_TAX_OTH">#REF!</definedName>
    <definedName name="ConsolidationReports_FERC_Data_BlankCol1_D_F_INT_DT_ASSOC_CO">#REF!</definedName>
    <definedName name="ConsolidationReports_FERC_Data_BlankCol1_D_F_INT_INC">#REF!</definedName>
    <definedName name="ConsolidationReports_FERC_Data_BlankCol1_D_F_INV_TAX_CR_ADJ">#REF!</definedName>
    <definedName name="ConsolidationReports_FERC_Data_BlankCol1_D_F_INV_TAX_CR_OTH_ADJ">#REF!</definedName>
    <definedName name="ConsolidationReports_FERC_Data_BlankCol1_D_F_LIFE_INS">#REF!</definedName>
    <definedName name="ConsolidationReports_FERC_Data_BlankCol1_D_F_LOSS_DISP_PROP">#REF!</definedName>
    <definedName name="ConsolidationReports_FERC_Data_BlankCol1_D_F_LOSS_DISP_UT_PLT">#REF!</definedName>
    <definedName name="ConsolidationReports_FERC_Data_BlankCol1_D_F_MAINT_EXP">#REF!</definedName>
    <definedName name="ConsolidationReports_FERC_Data_BlankCol1_D_F_MERCH_JOB_EXP">#REF!</definedName>
    <definedName name="ConsolidationReports_FERC_Data_BlankCol1_D_F_MERCH_JOB_REV">#REF!</definedName>
    <definedName name="ConsolidationReports_FERC_Data_BlankCol1_D_F_MISC_AMORT">#REF!</definedName>
    <definedName name="ConsolidationReports_FERC_Data_BlankCol1_D_F_MISC_NON_OP_INC">#REF!</definedName>
    <definedName name="ConsolidationReports_FERC_Data_BlankCol1_D_F_NET_EXT_ITEMS">#REF!</definedName>
    <definedName name="ConsolidationReports_FERC_Data_BlankCol1_D_F_NET_INTEREST_CHGS">#REF!</definedName>
    <definedName name="ConsolidationReports_FERC_Data_BlankCol1_D_F_NON_OP_RENTAL_INC">#REF!</definedName>
    <definedName name="ConsolidationReports_FERC_Data_BlankCol1_D_F_OP_EXP">#REF!</definedName>
    <definedName name="ConsolidationReports_FERC_Data_BlankCol1_D_F_OTH_DED">#REF!</definedName>
    <definedName name="ConsolidationReports_FERC_Data_BlankCol1_D_F_OTH_INT_EXP">#REF!</definedName>
    <definedName name="ConsolidationReports_FERC_Data_BlankCol1_D_F_PENALTIES">#REF!</definedName>
    <definedName name="ConsolidationReports_FERC_Data_BlankCol1_D_F_PR_DEF_INC_TAX_CR">#REF!</definedName>
    <definedName name="ConsolidationReports_FERC_Data_BlankCol1_D_F_PROV_DEF_INC_TAX">#REF!</definedName>
    <definedName name="ConsolidationReports_FERC_Data_BlankCol1_D_F_REG_CREDITS">#REF!</definedName>
    <definedName name="ConsolidationReports_FERC_Data_BlankCol1_D_F_REV_NON_UTIL_OP">#REF!</definedName>
    <definedName name="ConsolidationReports_FERC_Data_BlankCol1_D_F_TAX_OTH_INC_DED">#REF!</definedName>
    <definedName name="ConsolidationReports_FERC_Data_BlankCol1_D_F_TAX_OTH_INC_TAX">#REF!</definedName>
    <definedName name="ConsolidationReports_FERC_Data_BlankCol1_D_F_TAX_OTH_THAN_INC">#REF!</definedName>
    <definedName name="ConsolidationReports_FERC_Data_BlankCol1_D_F_TOT_INT_LT_DEBT">#REF!</definedName>
    <definedName name="ConsolidationReports_FERC_Data_BlankCol1_D_F_TOT_REG_DEBITS">#REF!</definedName>
    <definedName name="ConsolidationReports_FERC_Data_BlankCol1_D_NonRegAccounts">#REF!</definedName>
    <definedName name="ConsolidationReports_FERC_Data_BlankCol1_D_OPERATING_REVENUE">#REF!</definedName>
    <definedName name="ConsolidationReports_FERC_Data_BlankCol1_T_F_INC_BEF_EXT_ITEMS">#REF!</definedName>
    <definedName name="ConsolidationReports_FERC_Data_BlankCol1_T_F_NET_INCOME">#REF!</definedName>
    <definedName name="ConsolidationReports_FERC_Data_BlankCol1_T_F_NET_OTH_INC_DED">#REF!</definedName>
    <definedName name="ConsolidationReports_FERC_Data_BlankCol1_T_F_NET_UTIL_OP_INC">#REF!</definedName>
    <definedName name="ConsolidationReports_FERC_Data_BlankCol1_T_F_TOT_OTH_INC">#REF!</definedName>
    <definedName name="ConsolidationReports_FERC_Data_BlankCol1_T_F_TOT_OTH_INC_DED">#REF!</definedName>
    <definedName name="ConsolidationReports_FERC_Data_BlankCol1_T_F_UTIL_OP_EXP">#REF!</definedName>
    <definedName name="ConsolidationReports_FERC_Data_CurrentQTD_D_DEF_INC_TAX_CR">#REF!</definedName>
    <definedName name="ConsolidationReports_FERC_Data_CurrentQTD_D_F_ACCRETION_EXP">#REF!</definedName>
    <definedName name="ConsolidationReports_FERC_Data_CurrentQTD_D_F_AFUDC">#REF!</definedName>
    <definedName name="ConsolidationReports_FERC_Data_CurrentQTD_D_F_AFUDC_DEBT">#REF!</definedName>
    <definedName name="ConsolidationReports_FERC_Data_CurrentQTD_D_F_AMORT_DEBT_DIS">#REF!</definedName>
    <definedName name="ConsolidationReports_FERC_Data_CurrentQTD_D_F_AMORT_DEBT_LOS">#REF!</definedName>
    <definedName name="ConsolidationReports_FERC_Data_CurrentQTD_D_F_AMORT_DEPL_UT_PLNT">#REF!</definedName>
    <definedName name="ConsolidationReports_FERC_Data_CurrentQTD_D_F_AMORT_PREM_DEBT">#REF!</definedName>
    <definedName name="ConsolidationReports_FERC_Data_CurrentQTD_D_F_AMORT_PROP_LOSS">#REF!</definedName>
    <definedName name="ConsolidationReports_FERC_Data_CurrentQTD_D_F_AMORT_UTIL_PLT_ADJ">#REF!</definedName>
    <definedName name="ConsolidationReports_FERC_Data_CurrentQTD_D_F_DEF_INC_TAX">#REF!</definedName>
    <definedName name="ConsolidationReports_FERC_Data_CurrentQTD_D_F_DEPR_EXP">#REF!</definedName>
    <definedName name="ConsolidationReports_FERC_Data_CurrentQTD_D_F_DEPR_EXP_ARO">#REF!</definedName>
    <definedName name="ConsolidationReports_FERC_Data_CurrentQTD_D_F_DONATIONS">#REF!</definedName>
    <definedName name="ConsolidationReports_FERC_Data_CurrentQTD_D_F_EQITY_SUB">#REF!</definedName>
    <definedName name="ConsolidationReports_FERC_Data_CurrentQTD_D_F_EXP_CIVIC_POL">#REF!</definedName>
    <definedName name="ConsolidationReports_FERC_Data_CurrentQTD_D_F_EXP_NON_UTIL_OP">#REF!</definedName>
    <definedName name="ConsolidationReports_FERC_Data_CurrentQTD_D_F_EXT_DEDUC">#REF!</definedName>
    <definedName name="ConsolidationReports_FERC_Data_CurrentQTD_D_F_EXT_ITEMS_AFT_TAX">#REF!</definedName>
    <definedName name="ConsolidationReports_FERC_Data_CurrentQTD_D_F_GAIN_DISP_PROP">#REF!</definedName>
    <definedName name="ConsolidationReports_FERC_Data_CurrentQTD_D_F_GAINS_DISP_ALLOW">#REF!</definedName>
    <definedName name="ConsolidationReports_FERC_Data_CurrentQTD_D_F_GAINS_DISP_UT_PLT">#REF!</definedName>
    <definedName name="ConsolidationReports_FERC_Data_CurrentQTD_D_F_INC_TAX_FED">#REF!</definedName>
    <definedName name="ConsolidationReports_FERC_Data_CurrentQTD_D_F_INC_TAX_FED_OTH">#REF!</definedName>
    <definedName name="ConsolidationReports_FERC_Data_CurrentQTD_D_F_INC_TAX_NON_UT_FED">#REF!</definedName>
    <definedName name="ConsolidationReports_FERC_Data_CurrentQTD_D_F_INC_TAX_NON_UTIL">#REF!</definedName>
    <definedName name="ConsolidationReports_FERC_Data_CurrentQTD_D_F_INC_TAX_OTH">#REF!</definedName>
    <definedName name="ConsolidationReports_FERC_Data_CurrentQTD_D_F_INT_DT_ASSOC_CO">#REF!</definedName>
    <definedName name="ConsolidationReports_FERC_Data_CurrentQTD_D_F_INT_INC">#REF!</definedName>
    <definedName name="ConsolidationReports_FERC_Data_CurrentQTD_D_F_INV_TAX_CR_ADJ">#REF!</definedName>
    <definedName name="ConsolidationReports_FERC_Data_CurrentQTD_D_F_INV_TAX_CR_OTH_ADJ">#REF!</definedName>
    <definedName name="ConsolidationReports_FERC_Data_CurrentQTD_D_F_LIFE_INS">#REF!</definedName>
    <definedName name="ConsolidationReports_FERC_Data_CurrentQTD_D_F_LOSS_DISP_PROP">#REF!</definedName>
    <definedName name="ConsolidationReports_FERC_Data_CurrentQTD_D_F_LOSS_DISP_UT_PLT">#REF!</definedName>
    <definedName name="ConsolidationReports_FERC_Data_CurrentQTD_D_F_MAINT_EXP">#REF!</definedName>
    <definedName name="ConsolidationReports_FERC_Data_CurrentQTD_D_F_MERCH_JOB_EXP">#REF!</definedName>
    <definedName name="ConsolidationReports_FERC_Data_CurrentQTD_D_F_MERCH_JOB_REV">#REF!</definedName>
    <definedName name="ConsolidationReports_FERC_Data_CurrentQTD_D_F_MISC_AMORT">#REF!</definedName>
    <definedName name="ConsolidationReports_FERC_Data_CurrentQTD_D_F_MISC_NON_OP_INC">#REF!</definedName>
    <definedName name="ConsolidationReports_FERC_Data_CurrentQTD_D_F_NET_EXT_ITEMS">#REF!</definedName>
    <definedName name="ConsolidationReports_FERC_Data_CurrentQTD_D_F_NET_INTEREST_CHGS">#REF!</definedName>
    <definedName name="ConsolidationReports_FERC_Data_CurrentQTD_D_F_NON_OP_RENTAL_INC">#REF!</definedName>
    <definedName name="ConsolidationReports_FERC_Data_CurrentQTD_D_F_OP_EXP">#REF!</definedName>
    <definedName name="ConsolidationReports_FERC_Data_CurrentQTD_D_F_OTH_DED">#REF!</definedName>
    <definedName name="ConsolidationReports_FERC_Data_CurrentQTD_D_F_OTH_INT_EXP">#REF!</definedName>
    <definedName name="ConsolidationReports_FERC_Data_CurrentQTD_D_F_PENALTIES">#REF!</definedName>
    <definedName name="ConsolidationReports_FERC_Data_CurrentQTD_D_F_PR_DEF_INC_TAX_CR">#REF!</definedName>
    <definedName name="ConsolidationReports_FERC_Data_CurrentQTD_D_F_PROV_DEF_INC_TAX">#REF!</definedName>
    <definedName name="ConsolidationReports_FERC_Data_CurrentQTD_D_F_REG_CREDITS">#REF!</definedName>
    <definedName name="ConsolidationReports_FERC_Data_CurrentQTD_D_F_REV_NON_UTIL_OP">#REF!</definedName>
    <definedName name="ConsolidationReports_FERC_Data_CurrentQTD_D_F_TAX_OTH_INC_DED">#REF!</definedName>
    <definedName name="ConsolidationReports_FERC_Data_CurrentQTD_D_F_TAX_OTH_INC_TAX">#REF!</definedName>
    <definedName name="ConsolidationReports_FERC_Data_CurrentQTD_D_F_TAX_OTH_THAN_INC">#REF!</definedName>
    <definedName name="ConsolidationReports_FERC_Data_CurrentQTD_D_F_TOT_INT_LT_DEBT">#REF!</definedName>
    <definedName name="ConsolidationReports_FERC_Data_CurrentQTD_D_F_TOT_REG_DEBITS">#REF!</definedName>
    <definedName name="ConsolidationReports_FERC_Data_CurrentQTD_D_NonRegAccounts">#REF!</definedName>
    <definedName name="ConsolidationReports_FERC_Data_CurrentQTD_D_OPERATING_REVENUE">#REF!</definedName>
    <definedName name="ConsolidationReports_FERC_Data_CurrentQTD_T_F_INC_BEF_EXT_ITEMS">#REF!</definedName>
    <definedName name="ConsolidationReports_FERC_Data_CurrentQTD_T_F_NET_INCOME">#REF!</definedName>
    <definedName name="ConsolidationReports_FERC_Data_CurrentQTD_T_F_NET_OTH_INC_DED">#REF!</definedName>
    <definedName name="ConsolidationReports_FERC_Data_CurrentQTD_T_F_NET_UTIL_OP_INC">#REF!</definedName>
    <definedName name="ConsolidationReports_FERC_Data_CurrentQTD_T_F_TOT_OTH_INC">#REF!</definedName>
    <definedName name="ConsolidationReports_FERC_Data_CurrentQTD_T_F_TOT_OTH_INC_DED">#REF!</definedName>
    <definedName name="ConsolidationReports_FERC_Data_CurrentQTD_T_F_UTIL_OP_EXP">#REF!</definedName>
    <definedName name="ConsolidationReports_FERC_Data_LineNumber_D_DEF_INC_TAX_CR">#REF!</definedName>
    <definedName name="ConsolidationReports_FERC_Data_LineNumber_D_F_ACCRETION_EXP">#REF!</definedName>
    <definedName name="ConsolidationReports_FERC_Data_LineNumber_D_F_AFUDC">#REF!</definedName>
    <definedName name="ConsolidationReports_FERC_Data_LineNumber_D_F_AFUDC_DEBT">#REF!</definedName>
    <definedName name="ConsolidationReports_FERC_Data_LineNumber_D_F_AMORT_DEBT_DIS">#REF!</definedName>
    <definedName name="ConsolidationReports_FERC_Data_LineNumber_D_F_AMORT_DEBT_LOS">#REF!</definedName>
    <definedName name="ConsolidationReports_FERC_Data_LineNumber_D_F_AMORT_DEPL_UT_PLNT">#REF!</definedName>
    <definedName name="ConsolidationReports_FERC_Data_LineNumber_D_F_AMORT_PREM_DEBT">#REF!</definedName>
    <definedName name="ConsolidationReports_FERC_Data_LineNumber_D_F_AMORT_PROP_LOSS">#REF!</definedName>
    <definedName name="ConsolidationReports_FERC_Data_LineNumber_D_F_AMORT_UTIL_PLT_ADJ">#REF!</definedName>
    <definedName name="ConsolidationReports_FERC_Data_LineNumber_D_F_DEF_INC_TAX">#REF!</definedName>
    <definedName name="ConsolidationReports_FERC_Data_LineNumber_D_F_DEPR_EXP">#REF!</definedName>
    <definedName name="ConsolidationReports_FERC_Data_LineNumber_D_F_DEPR_EXP_ARO">#REF!</definedName>
    <definedName name="ConsolidationReports_FERC_Data_LineNumber_D_F_DONATIONS">#REF!</definedName>
    <definedName name="ConsolidationReports_FERC_Data_LineNumber_D_F_EQITY_SUB">#REF!</definedName>
    <definedName name="ConsolidationReports_FERC_Data_LineNumber_D_F_EXP_CIVIC_POL">#REF!</definedName>
    <definedName name="ConsolidationReports_FERC_Data_LineNumber_D_F_EXP_NON_UTIL_OP">#REF!</definedName>
    <definedName name="ConsolidationReports_FERC_Data_LineNumber_D_F_EXT_DEDUC">#REF!</definedName>
    <definedName name="ConsolidationReports_FERC_Data_LineNumber_D_F_EXT_ITEMS_AFT_TAX">#REF!</definedName>
    <definedName name="ConsolidationReports_FERC_Data_LineNumber_D_F_GAIN_DISP_PROP">#REF!</definedName>
    <definedName name="ConsolidationReports_FERC_Data_LineNumber_D_F_GAINS_DISP_ALLOW">#REF!</definedName>
    <definedName name="ConsolidationReports_FERC_Data_LineNumber_D_F_GAINS_DISP_UT_PLT">#REF!</definedName>
    <definedName name="ConsolidationReports_FERC_Data_LineNumber_D_F_INC_TAX_FED">#REF!</definedName>
    <definedName name="ConsolidationReports_FERC_Data_LineNumber_D_F_INC_TAX_FED_OTH">#REF!</definedName>
    <definedName name="ConsolidationReports_FERC_Data_LineNumber_D_F_INC_TAX_NON_UT_FED">#REF!</definedName>
    <definedName name="ConsolidationReports_FERC_Data_LineNumber_D_F_INC_TAX_NON_UTIL">#REF!</definedName>
    <definedName name="ConsolidationReports_FERC_Data_LineNumber_D_F_INC_TAX_OTH">#REF!</definedName>
    <definedName name="ConsolidationReports_FERC_Data_LineNumber_D_F_INT_DT_ASSOC_CO">#REF!</definedName>
    <definedName name="ConsolidationReports_FERC_Data_LineNumber_D_F_INT_INC">#REF!</definedName>
    <definedName name="ConsolidationReports_FERC_Data_LineNumber_D_F_INV_TAX_CR_ADJ">#REF!</definedName>
    <definedName name="ConsolidationReports_FERC_Data_LineNumber_D_F_INV_TAX_CR_OTH_ADJ">#REF!</definedName>
    <definedName name="ConsolidationReports_FERC_Data_LineNumber_D_F_LIFE_INS">#REF!</definedName>
    <definedName name="ConsolidationReports_FERC_Data_LineNumber_D_F_LOSS_DISP_PROP">#REF!</definedName>
    <definedName name="ConsolidationReports_FERC_Data_LineNumber_D_F_LOSS_DISP_UT_PLT">#REF!</definedName>
    <definedName name="ConsolidationReports_FERC_Data_LineNumber_D_F_MAINT_EXP">#REF!</definedName>
    <definedName name="ConsolidationReports_FERC_Data_LineNumber_D_F_MERCH_JOB_EXP">#REF!</definedName>
    <definedName name="ConsolidationReports_FERC_Data_LineNumber_D_F_MERCH_JOB_REV">#REF!</definedName>
    <definedName name="ConsolidationReports_FERC_Data_LineNumber_D_F_MISC_AMORT">#REF!</definedName>
    <definedName name="ConsolidationReports_FERC_Data_LineNumber_D_F_MISC_NON_OP_INC">#REF!</definedName>
    <definedName name="ConsolidationReports_FERC_Data_LineNumber_D_F_NET_EXT_ITEMS">#REF!</definedName>
    <definedName name="ConsolidationReports_FERC_Data_LineNumber_D_F_NET_INTEREST_CHGS">#REF!</definedName>
    <definedName name="ConsolidationReports_FERC_Data_LineNumber_D_F_NON_OP_RENTAL_INC">#REF!</definedName>
    <definedName name="ConsolidationReports_FERC_Data_LineNumber_D_F_OP_EXP">#REF!</definedName>
    <definedName name="ConsolidationReports_FERC_Data_LineNumber_D_F_OTH_DED">#REF!</definedName>
    <definedName name="ConsolidationReports_FERC_Data_LineNumber_D_F_OTH_INT_EXP">#REF!</definedName>
    <definedName name="ConsolidationReports_FERC_Data_LineNumber_D_F_PENALTIES">#REF!</definedName>
    <definedName name="ConsolidationReports_FERC_Data_LineNumber_D_F_PR_DEF_INC_TAX_CR">#REF!</definedName>
    <definedName name="ConsolidationReports_FERC_Data_LineNumber_D_F_PROV_DEF_INC_TAX">#REF!</definedName>
    <definedName name="ConsolidationReports_FERC_Data_LineNumber_D_F_REG_CREDITS">#REF!</definedName>
    <definedName name="ConsolidationReports_FERC_Data_LineNumber_D_F_REV_NON_UTIL_OP">#REF!</definedName>
    <definedName name="ConsolidationReports_FERC_Data_LineNumber_D_F_TAX_OTH_INC_DED">#REF!</definedName>
    <definedName name="ConsolidationReports_FERC_Data_LineNumber_D_F_TAX_OTH_INC_TAX">#REF!</definedName>
    <definedName name="ConsolidationReports_FERC_Data_LineNumber_D_F_TAX_OTH_THAN_INC">#REF!</definedName>
    <definedName name="ConsolidationReports_FERC_Data_LineNumber_D_F_TOT_INT_LT_DEBT">#REF!</definedName>
    <definedName name="ConsolidationReports_FERC_Data_LineNumber_D_F_TOT_REG_DEBITS">#REF!</definedName>
    <definedName name="ConsolidationReports_FERC_Data_LineNumber_D_NonRegAccounts">#REF!</definedName>
    <definedName name="ConsolidationReports_FERC_Data_LineNumber_D_OPERATING_REVENUE">#REF!</definedName>
    <definedName name="ConsolidationReports_FERC_Data_LineNumber_T_F_INC_BEF_EXT_ITEMS">#REF!</definedName>
    <definedName name="ConsolidationReports_FERC_Data_LineNumber_T_F_NET_INCOME">#REF!</definedName>
    <definedName name="ConsolidationReports_FERC_Data_LineNumber_T_F_NET_OTH_INC_DED">#REF!</definedName>
    <definedName name="ConsolidationReports_FERC_Data_LineNumber_T_F_NET_UTIL_OP_INC">#REF!</definedName>
    <definedName name="ConsolidationReports_FERC_Data_LineNumber_T_F_TOT_OTH_INC">#REF!</definedName>
    <definedName name="ConsolidationReports_FERC_Data_LineNumber_T_F_TOT_OTH_INC_DED">#REF!</definedName>
    <definedName name="ConsolidationReports_FERC_Data_LineNumber_T_F_UTIL_OP_EXP">#REF!</definedName>
    <definedName name="ConsolidationReports_FERC_Data_POVYear4Quarters_D_DEF_INC_TAX_CR">#REF!</definedName>
    <definedName name="ConsolidationReports_FERC_Data_POVYear4Quarters_D_F_ACCRETION_EXP">#REF!</definedName>
    <definedName name="ConsolidationReports_FERC_Data_POVYear4Quarters_D_F_AFUDC">#REF!</definedName>
    <definedName name="ConsolidationReports_FERC_Data_POVYear4Quarters_D_F_AFUDC_DEBT">#REF!</definedName>
    <definedName name="ConsolidationReports_FERC_Data_POVYear4Quarters_D_F_AMORT_DEBT_DIS">#REF!</definedName>
    <definedName name="ConsolidationReports_FERC_Data_POVYear4Quarters_D_F_AMORT_DEBT_LOS">#REF!</definedName>
    <definedName name="ConsolidationReports_FERC_Data_POVYear4Quarters_D_F_AMORT_DEPL_UT_PLNT">#REF!</definedName>
    <definedName name="ConsolidationReports_FERC_Data_POVYear4Quarters_D_F_AMORT_PREM_DEBT">#REF!</definedName>
    <definedName name="ConsolidationReports_FERC_Data_POVYear4Quarters_D_F_AMORT_PROP_LOSS">#REF!</definedName>
    <definedName name="ConsolidationReports_FERC_Data_POVYear4Quarters_D_F_AMORT_UTIL_PLT_ADJ">#REF!</definedName>
    <definedName name="ConsolidationReports_FERC_Data_POVYear4Quarters_D_F_DEF_INC_TAX">#REF!</definedName>
    <definedName name="ConsolidationReports_FERC_Data_POVYear4Quarters_D_F_DEPR_EXP">#REF!</definedName>
    <definedName name="ConsolidationReports_FERC_Data_POVYear4Quarters_D_F_DEPR_EXP_ARO">#REF!</definedName>
    <definedName name="ConsolidationReports_FERC_Data_POVYear4Quarters_D_F_DONATIONS">#REF!</definedName>
    <definedName name="ConsolidationReports_FERC_Data_POVYear4Quarters_D_F_EQITY_SUB">#REF!</definedName>
    <definedName name="ConsolidationReports_FERC_Data_POVYear4Quarters_D_F_EXP_CIVIC_POL">#REF!</definedName>
    <definedName name="ConsolidationReports_FERC_Data_POVYear4Quarters_D_F_EXP_NON_UTIL_OP">#REF!</definedName>
    <definedName name="ConsolidationReports_FERC_Data_POVYear4Quarters_D_F_EXT_DEDUC">#REF!</definedName>
    <definedName name="ConsolidationReports_FERC_Data_POVYear4Quarters_D_F_EXT_ITEMS_AFT_TAX">#REF!</definedName>
    <definedName name="ConsolidationReports_FERC_Data_POVYear4Quarters_D_F_GAIN_DISP_PROP">#REF!</definedName>
    <definedName name="ConsolidationReports_FERC_Data_POVYear4Quarters_D_F_GAINS_DISP_ALLOW">#REF!</definedName>
    <definedName name="ConsolidationReports_FERC_Data_POVYear4Quarters_D_F_GAINS_DISP_UT_PLT">#REF!</definedName>
    <definedName name="ConsolidationReports_FERC_Data_POVYear4Quarters_D_F_INC_TAX_FED">#REF!</definedName>
    <definedName name="ConsolidationReports_FERC_Data_POVYear4Quarters_D_F_INC_TAX_FED_OTH">#REF!</definedName>
    <definedName name="ConsolidationReports_FERC_Data_POVYear4Quarters_D_F_INC_TAX_NON_UT_FED">#REF!</definedName>
    <definedName name="ConsolidationReports_FERC_Data_POVYear4Quarters_D_F_INC_TAX_NON_UTIL">#REF!</definedName>
    <definedName name="ConsolidationReports_FERC_Data_POVYear4Quarters_D_F_INC_TAX_OTH">#REF!</definedName>
    <definedName name="ConsolidationReports_FERC_Data_POVYear4Quarters_D_F_INT_DT_ASSOC_CO">#REF!</definedName>
    <definedName name="ConsolidationReports_FERC_Data_POVYear4Quarters_D_F_INT_INC">#REF!</definedName>
    <definedName name="ConsolidationReports_FERC_Data_POVYear4Quarters_D_F_INV_TAX_CR_ADJ">#REF!</definedName>
    <definedName name="ConsolidationReports_FERC_Data_POVYear4Quarters_D_F_INV_TAX_CR_OTH_ADJ">#REF!</definedName>
    <definedName name="ConsolidationReports_FERC_Data_POVYear4Quarters_D_F_LIFE_INS">#REF!</definedName>
    <definedName name="ConsolidationReports_FERC_Data_POVYear4Quarters_D_F_LOSS_DISP_PROP">#REF!</definedName>
    <definedName name="ConsolidationReports_FERC_Data_POVYear4Quarters_D_F_LOSS_DISP_UT_PLT">#REF!</definedName>
    <definedName name="ConsolidationReports_FERC_Data_POVYear4Quarters_D_F_MAINT_EXP">#REF!</definedName>
    <definedName name="ConsolidationReports_FERC_Data_POVYear4Quarters_D_F_MERCH_JOB_EXP">#REF!</definedName>
    <definedName name="ConsolidationReports_FERC_Data_POVYear4Quarters_D_F_MERCH_JOB_REV">#REF!</definedName>
    <definedName name="ConsolidationReports_FERC_Data_POVYear4Quarters_D_F_MISC_AMORT">#REF!</definedName>
    <definedName name="ConsolidationReports_FERC_Data_POVYear4Quarters_D_F_MISC_NON_OP_INC">#REF!</definedName>
    <definedName name="ConsolidationReports_FERC_Data_POVYear4Quarters_D_F_NET_EXT_ITEMS">#REF!</definedName>
    <definedName name="ConsolidationReports_FERC_Data_POVYear4Quarters_D_F_NET_INTEREST_CHGS">#REF!</definedName>
    <definedName name="ConsolidationReports_FERC_Data_POVYear4Quarters_D_F_NON_OP_RENTAL_INC">#REF!</definedName>
    <definedName name="ConsolidationReports_FERC_Data_POVYear4Quarters_D_F_OP_EXP">#REF!</definedName>
    <definedName name="ConsolidationReports_FERC_Data_POVYear4Quarters_D_F_OTH_DED">#REF!</definedName>
    <definedName name="ConsolidationReports_FERC_Data_POVYear4Quarters_D_F_OTH_INT_EXP">#REF!</definedName>
    <definedName name="ConsolidationReports_FERC_Data_POVYear4Quarters_D_F_PENALTIES">#REF!</definedName>
    <definedName name="ConsolidationReports_FERC_Data_POVYear4Quarters_D_F_PR_DEF_INC_TAX_CR">#REF!</definedName>
    <definedName name="ConsolidationReports_FERC_Data_POVYear4Quarters_D_F_PROV_DEF_INC_TAX">#REF!</definedName>
    <definedName name="ConsolidationReports_FERC_Data_POVYear4Quarters_D_F_REG_CREDITS">#REF!</definedName>
    <definedName name="ConsolidationReports_FERC_Data_POVYear4Quarters_D_F_REV_NON_UTIL_OP">#REF!</definedName>
    <definedName name="ConsolidationReports_FERC_Data_POVYear4Quarters_D_F_TAX_OTH_INC_DED">#REF!</definedName>
    <definedName name="ConsolidationReports_FERC_Data_POVYear4Quarters_D_F_TAX_OTH_INC_TAX">#REF!</definedName>
    <definedName name="ConsolidationReports_FERC_Data_POVYear4Quarters_D_F_TAX_OTH_THAN_INC">#REF!</definedName>
    <definedName name="ConsolidationReports_FERC_Data_POVYear4Quarters_D_F_TOT_INT_LT_DEBT">#REF!</definedName>
    <definedName name="ConsolidationReports_FERC_Data_POVYear4Quarters_D_F_TOT_REG_DEBITS">#REF!</definedName>
    <definedName name="ConsolidationReports_FERC_Data_POVYear4Quarters_D_NonRegAccounts">#REF!</definedName>
    <definedName name="ConsolidationReports_FERC_Data_POVYear4Quarters_D_OPERATING_REVENUE">#REF!</definedName>
    <definedName name="ConsolidationReports_FERC_Data_POVYear4Quarters_T_F_INC_BEF_EXT_ITEMS">#REF!</definedName>
    <definedName name="ConsolidationReports_FERC_Data_POVYear4Quarters_T_F_NET_INCOME">#REF!</definedName>
    <definedName name="ConsolidationReports_FERC_Data_POVYear4Quarters_T_F_NET_OTH_INC_DED">#REF!</definedName>
    <definedName name="ConsolidationReports_FERC_Data_POVYear4Quarters_T_F_NET_UTIL_OP_INC">#REF!</definedName>
    <definedName name="ConsolidationReports_FERC_Data_POVYear4Quarters_T_F_TOT_OTH_INC">#REF!</definedName>
    <definedName name="ConsolidationReports_FERC_Data_POVYear4Quarters_T_F_TOT_OTH_INC_DED">#REF!</definedName>
    <definedName name="ConsolidationReports_FERC_Data_POVYear4Quarters_T_F_UTIL_OP_EXP">#REF!</definedName>
    <definedName name="ConsolidationReports_FERC_Data_PriorQTD_D_DEF_INC_TAX_CR">#REF!</definedName>
    <definedName name="ConsolidationReports_FERC_Data_PriorQTD_D_F_ACCRETION_EXP">#REF!</definedName>
    <definedName name="ConsolidationReports_FERC_Data_PriorQTD_D_F_AFUDC">#REF!</definedName>
    <definedName name="ConsolidationReports_FERC_Data_PriorQTD_D_F_AFUDC_DEBT">#REF!</definedName>
    <definedName name="ConsolidationReports_FERC_Data_PriorQTD_D_F_AMORT_DEBT_DIS">#REF!</definedName>
    <definedName name="ConsolidationReports_FERC_Data_PriorQTD_D_F_AMORT_DEBT_LOS">#REF!</definedName>
    <definedName name="ConsolidationReports_FERC_Data_PriorQTD_D_F_AMORT_DEPL_UT_PLNT">#REF!</definedName>
    <definedName name="ConsolidationReports_FERC_Data_PriorQTD_D_F_AMORT_PREM_DEBT">#REF!</definedName>
    <definedName name="ConsolidationReports_FERC_Data_PriorQTD_D_F_AMORT_PROP_LOSS">#REF!</definedName>
    <definedName name="ConsolidationReports_FERC_Data_PriorQTD_D_F_AMORT_UTIL_PLT_ADJ">#REF!</definedName>
    <definedName name="ConsolidationReports_FERC_Data_PriorQTD_D_F_DEF_INC_TAX">#REF!</definedName>
    <definedName name="ConsolidationReports_FERC_Data_PriorQTD_D_F_DEPR_EXP">#REF!</definedName>
    <definedName name="ConsolidationReports_FERC_Data_PriorQTD_D_F_DEPR_EXP_ARO">#REF!</definedName>
    <definedName name="ConsolidationReports_FERC_Data_PriorQTD_D_F_DONATIONS">#REF!</definedName>
    <definedName name="ConsolidationReports_FERC_Data_PriorQTD_D_F_EQITY_SUB">#REF!</definedName>
    <definedName name="ConsolidationReports_FERC_Data_PriorQTD_D_F_EXP_CIVIC_POL">#REF!</definedName>
    <definedName name="ConsolidationReports_FERC_Data_PriorQTD_D_F_EXP_NON_UTIL_OP">#REF!</definedName>
    <definedName name="ConsolidationReports_FERC_Data_PriorQTD_D_F_EXT_DEDUC">#REF!</definedName>
    <definedName name="ConsolidationReports_FERC_Data_PriorQTD_D_F_EXT_ITEMS_AFT_TAX">#REF!</definedName>
    <definedName name="ConsolidationReports_FERC_Data_PriorQTD_D_F_GAIN_DISP_PROP">#REF!</definedName>
    <definedName name="ConsolidationReports_FERC_Data_PriorQTD_D_F_GAINS_DISP_ALLOW">#REF!</definedName>
    <definedName name="ConsolidationReports_FERC_Data_PriorQTD_D_F_GAINS_DISP_UT_PLT">#REF!</definedName>
    <definedName name="ConsolidationReports_FERC_Data_PriorQTD_D_F_INC_TAX_FED">#REF!</definedName>
    <definedName name="ConsolidationReports_FERC_Data_PriorQTD_D_F_INC_TAX_FED_OTH">#REF!</definedName>
    <definedName name="ConsolidationReports_FERC_Data_PriorQTD_D_F_INC_TAX_NON_UT_FED">#REF!</definedName>
    <definedName name="ConsolidationReports_FERC_Data_PriorQTD_D_F_INC_TAX_NON_UTIL">#REF!</definedName>
    <definedName name="ConsolidationReports_FERC_Data_PriorQTD_D_F_INC_TAX_OTH">#REF!</definedName>
    <definedName name="ConsolidationReports_FERC_Data_PriorQTD_D_F_INT_DT_ASSOC_CO">#REF!</definedName>
    <definedName name="ConsolidationReports_FERC_Data_PriorQTD_D_F_INT_INC">#REF!</definedName>
    <definedName name="ConsolidationReports_FERC_Data_PriorQTD_D_F_INV_TAX_CR_ADJ">#REF!</definedName>
    <definedName name="ConsolidationReports_FERC_Data_PriorQTD_D_F_INV_TAX_CR_OTH_ADJ">#REF!</definedName>
    <definedName name="ConsolidationReports_FERC_Data_PriorQTD_D_F_LIFE_INS">#REF!</definedName>
    <definedName name="ConsolidationReports_FERC_Data_PriorQTD_D_F_LOSS_DISP_PROP">#REF!</definedName>
    <definedName name="ConsolidationReports_FERC_Data_PriorQTD_D_F_LOSS_DISP_UT_PLT">#REF!</definedName>
    <definedName name="ConsolidationReports_FERC_Data_PriorQTD_D_F_MAINT_EXP">#REF!</definedName>
    <definedName name="ConsolidationReports_FERC_Data_PriorQTD_D_F_MERCH_JOB_EXP">#REF!</definedName>
    <definedName name="ConsolidationReports_FERC_Data_PriorQTD_D_F_MERCH_JOB_REV">#REF!</definedName>
    <definedName name="ConsolidationReports_FERC_Data_PriorQTD_D_F_MISC_AMORT">#REF!</definedName>
    <definedName name="ConsolidationReports_FERC_Data_PriorQTD_D_F_MISC_NON_OP_INC">#REF!</definedName>
    <definedName name="ConsolidationReports_FERC_Data_PriorQTD_D_F_NET_EXT_ITEMS">#REF!</definedName>
    <definedName name="ConsolidationReports_FERC_Data_PriorQTD_D_F_NET_INTEREST_CHGS">#REF!</definedName>
    <definedName name="ConsolidationReports_FERC_Data_PriorQTD_D_F_NON_OP_RENTAL_INC">#REF!</definedName>
    <definedName name="ConsolidationReports_FERC_Data_PriorQTD_D_F_OP_EXP">#REF!</definedName>
    <definedName name="ConsolidationReports_FERC_Data_PriorQTD_D_F_OTH_DED">#REF!</definedName>
    <definedName name="ConsolidationReports_FERC_Data_PriorQTD_D_F_OTH_INT_EXP">#REF!</definedName>
    <definedName name="ConsolidationReports_FERC_Data_PriorQTD_D_F_PENALTIES">#REF!</definedName>
    <definedName name="ConsolidationReports_FERC_Data_PriorQTD_D_F_PR_DEF_INC_TAX_CR">#REF!</definedName>
    <definedName name="ConsolidationReports_FERC_Data_PriorQTD_D_F_PROV_DEF_INC_TAX">#REF!</definedName>
    <definedName name="ConsolidationReports_FERC_Data_PriorQTD_D_F_REG_CREDITS">#REF!</definedName>
    <definedName name="ConsolidationReports_FERC_Data_PriorQTD_D_F_REV_NON_UTIL_OP">#REF!</definedName>
    <definedName name="ConsolidationReports_FERC_Data_PriorQTD_D_F_TAX_OTH_INC_DED">#REF!</definedName>
    <definedName name="ConsolidationReports_FERC_Data_PriorQTD_D_F_TAX_OTH_INC_TAX">#REF!</definedName>
    <definedName name="ConsolidationReports_FERC_Data_PriorQTD_D_F_TAX_OTH_THAN_INC">#REF!</definedName>
    <definedName name="ConsolidationReports_FERC_Data_PriorQTD_D_F_TOT_INT_LT_DEBT">#REF!</definedName>
    <definedName name="ConsolidationReports_FERC_Data_PriorQTD_D_F_TOT_REG_DEBITS">#REF!</definedName>
    <definedName name="ConsolidationReports_FERC_Data_PriorQTD_D_NonRegAccounts">#REF!</definedName>
    <definedName name="ConsolidationReports_FERC_Data_PriorQTD_D_OPERATING_REVENUE">#REF!</definedName>
    <definedName name="ConsolidationReports_FERC_Data_PriorQTD_T_F_INC_BEF_EXT_ITEMS">#REF!</definedName>
    <definedName name="ConsolidationReports_FERC_Data_PriorQTD_T_F_NET_INCOME">#REF!</definedName>
    <definedName name="ConsolidationReports_FERC_Data_PriorQTD_T_F_NET_OTH_INC_DED">#REF!</definedName>
    <definedName name="ConsolidationReports_FERC_Data_PriorQTD_T_F_NET_UTIL_OP_INC">#REF!</definedName>
    <definedName name="ConsolidationReports_FERC_Data_PriorQTD_T_F_TOT_OTH_INC">#REF!</definedName>
    <definedName name="ConsolidationReports_FERC_Data_PriorQTD_T_F_TOT_OTH_INC_DED">#REF!</definedName>
    <definedName name="ConsolidationReports_FERC_Data_PriorQTD_T_F_UTIL_OP_EXP">#REF!</definedName>
    <definedName name="ConsolidationReports_FERC_Data_YTD_D_DEF_INC_TAX_CR">#REF!</definedName>
    <definedName name="ConsolidationReports_FERC_Data_YTD_D_F_ACCRETION_EXP">#REF!</definedName>
    <definedName name="ConsolidationReports_FERC_Data_YTD_D_F_AFUDC">#REF!</definedName>
    <definedName name="ConsolidationReports_FERC_Data_YTD_D_F_AFUDC_DEBT">#REF!</definedName>
    <definedName name="ConsolidationReports_FERC_Data_YTD_D_F_AMORT_DEBT_DIS">#REF!</definedName>
    <definedName name="ConsolidationReports_FERC_Data_YTD_D_F_AMORT_DEBT_LOS">#REF!</definedName>
    <definedName name="ConsolidationReports_FERC_Data_YTD_D_F_AMORT_DEPL_UT_PLNT">#REF!</definedName>
    <definedName name="ConsolidationReports_FERC_Data_YTD_D_F_AMORT_PREM_DEBT">#REF!</definedName>
    <definedName name="ConsolidationReports_FERC_Data_YTD_D_F_AMORT_PROP_LOSS">#REF!</definedName>
    <definedName name="ConsolidationReports_FERC_Data_YTD_D_F_AMORT_UTIL_PLT_ADJ">#REF!</definedName>
    <definedName name="ConsolidationReports_FERC_Data_YTD_D_F_DEF_INC_TAX">#REF!</definedName>
    <definedName name="ConsolidationReports_FERC_Data_YTD_D_F_DEPR_EXP">#REF!</definedName>
    <definedName name="ConsolidationReports_FERC_Data_YTD_D_F_DEPR_EXP_ARO">#REF!</definedName>
    <definedName name="ConsolidationReports_FERC_Data_YTD_D_F_DONATIONS">#REF!</definedName>
    <definedName name="ConsolidationReports_FERC_Data_YTD_D_F_EQITY_SUB">#REF!</definedName>
    <definedName name="ConsolidationReports_FERC_Data_YTD_D_F_EXP_CIVIC_POL">#REF!</definedName>
    <definedName name="ConsolidationReports_FERC_Data_YTD_D_F_EXP_NON_UTIL_OP">#REF!</definedName>
    <definedName name="ConsolidationReports_FERC_Data_YTD_D_F_EXT_DEDUC">#REF!</definedName>
    <definedName name="ConsolidationReports_FERC_Data_YTD_D_F_EXT_ITEMS_AFT_TAX">#REF!</definedName>
    <definedName name="ConsolidationReports_FERC_Data_YTD_D_F_GAIN_DISP_PROP">#REF!</definedName>
    <definedName name="ConsolidationReports_FERC_Data_YTD_D_F_GAINS_DISP_ALLOW">#REF!</definedName>
    <definedName name="ConsolidationReports_FERC_Data_YTD_D_F_GAINS_DISP_UT_PLT">#REF!</definedName>
    <definedName name="ConsolidationReports_FERC_Data_YTD_D_F_INC_TAX_FED">#REF!</definedName>
    <definedName name="ConsolidationReports_FERC_Data_YTD_D_F_INC_TAX_FED_OTH">#REF!</definedName>
    <definedName name="ConsolidationReports_FERC_Data_YTD_D_F_INC_TAX_NON_UT_FED">#REF!</definedName>
    <definedName name="ConsolidationReports_FERC_Data_YTD_D_F_INC_TAX_NON_UTIL">#REF!</definedName>
    <definedName name="ConsolidationReports_FERC_Data_YTD_D_F_INC_TAX_OTH">#REF!</definedName>
    <definedName name="ConsolidationReports_FERC_Data_YTD_D_F_INT_DT_ASSOC_CO">#REF!</definedName>
    <definedName name="ConsolidationReports_FERC_Data_YTD_D_F_INT_INC">#REF!</definedName>
    <definedName name="ConsolidationReports_FERC_Data_YTD_D_F_INV_TAX_CR_ADJ">#REF!</definedName>
    <definedName name="ConsolidationReports_FERC_Data_YTD_D_F_INV_TAX_CR_OTH_ADJ">#REF!</definedName>
    <definedName name="ConsolidationReports_FERC_Data_YTD_D_F_LIFE_INS">#REF!</definedName>
    <definedName name="ConsolidationReports_FERC_Data_YTD_D_F_LOSS_DISP_PROP">#REF!</definedName>
    <definedName name="ConsolidationReports_FERC_Data_YTD_D_F_LOSS_DISP_UT_PLT">#REF!</definedName>
    <definedName name="ConsolidationReports_FERC_Data_YTD_D_F_MAINT_EXP">#REF!</definedName>
    <definedName name="ConsolidationReports_FERC_Data_YTD_D_F_MERCH_JOB_EXP">#REF!</definedName>
    <definedName name="ConsolidationReports_FERC_Data_YTD_D_F_MERCH_JOB_REV">#REF!</definedName>
    <definedName name="ConsolidationReports_FERC_Data_YTD_D_F_MISC_AMORT">#REF!</definedName>
    <definedName name="ConsolidationReports_FERC_Data_YTD_D_F_MISC_NON_OP_INC">#REF!</definedName>
    <definedName name="ConsolidationReports_FERC_Data_YTD_D_F_NET_EXT_ITEMS">#REF!</definedName>
    <definedName name="ConsolidationReports_FERC_Data_YTD_D_F_NET_INTEREST_CHGS">#REF!</definedName>
    <definedName name="ConsolidationReports_FERC_Data_YTD_D_F_NON_OP_RENTAL_INC">#REF!</definedName>
    <definedName name="ConsolidationReports_FERC_Data_YTD_D_F_OP_EXP">#REF!</definedName>
    <definedName name="ConsolidationReports_FERC_Data_YTD_D_F_OTH_DED">#REF!</definedName>
    <definedName name="ConsolidationReports_FERC_Data_YTD_D_F_OTH_INT_EXP">#REF!</definedName>
    <definedName name="ConsolidationReports_FERC_Data_YTD_D_F_PENALTIES">#REF!</definedName>
    <definedName name="ConsolidationReports_FERC_Data_YTD_D_F_PR_DEF_INC_TAX_CR">#REF!</definedName>
    <definedName name="ConsolidationReports_FERC_Data_YTD_D_F_PROV_DEF_INC_TAX">#REF!</definedName>
    <definedName name="ConsolidationReports_FERC_Data_YTD_D_F_REG_CREDITS">#REF!</definedName>
    <definedName name="ConsolidationReports_FERC_Data_YTD_D_F_REV_NON_UTIL_OP">#REF!</definedName>
    <definedName name="ConsolidationReports_FERC_Data_YTD_D_F_TAX_OTH_INC_DED">#REF!</definedName>
    <definedName name="ConsolidationReports_FERC_Data_YTD_D_F_TAX_OTH_INC_TAX">#REF!</definedName>
    <definedName name="ConsolidationReports_FERC_Data_YTD_D_F_TAX_OTH_THAN_INC">#REF!</definedName>
    <definedName name="ConsolidationReports_FERC_Data_YTD_D_F_TOT_INT_LT_DEBT">#REF!</definedName>
    <definedName name="ConsolidationReports_FERC_Data_YTD_D_F_TOT_REG_DEBITS">#REF!</definedName>
    <definedName name="ConsolidationReports_FERC_Data_YTD_D_NonRegAccounts">#REF!</definedName>
    <definedName name="ConsolidationReports_FERC_Data_YTD_D_OPERATING_REVENUE">#REF!</definedName>
    <definedName name="ConsolidationReports_FERC_Data_YTD_T_F_INC_BEF_EXT_ITEMS">#REF!</definedName>
    <definedName name="ConsolidationReports_FERC_Data_YTD_T_F_NET_INCOME">#REF!</definedName>
    <definedName name="ConsolidationReports_FERC_Data_YTD_T_F_NET_OTH_INC_DED">#REF!</definedName>
    <definedName name="ConsolidationReports_FERC_Data_YTD_T_F_NET_UTIL_OP_INC">#REF!</definedName>
    <definedName name="ConsolidationReports_FERC_Data_YTD_T_F_TOT_OTH_INC">#REF!</definedName>
    <definedName name="ConsolidationReports_FERC_Data_YTD_T_F_TOT_OTH_INC_DED">#REF!</definedName>
    <definedName name="ConsolidationReports_FERC_Data_YTD_T_F_UTIL_OP_EXP">#REF!</definedName>
    <definedName name="ConsolidationReports_FERC_Data_YTDPriorYear_D_DEF_INC_TAX_CR">#REF!</definedName>
    <definedName name="ConsolidationReports_FERC_Data_YTDPriorYear_D_F_ACCRETION_EXP">#REF!</definedName>
    <definedName name="ConsolidationReports_FERC_Data_YTDPriorYear_D_F_AFUDC">#REF!</definedName>
    <definedName name="ConsolidationReports_FERC_Data_YTDPriorYear_D_F_AFUDC_DEBT">#REF!</definedName>
    <definedName name="ConsolidationReports_FERC_Data_YTDPriorYear_D_F_AMORT_DEBT_DIS">#REF!</definedName>
    <definedName name="ConsolidationReports_FERC_Data_YTDPriorYear_D_F_AMORT_DEBT_LOS">#REF!</definedName>
    <definedName name="ConsolidationReports_FERC_Data_YTDPriorYear_D_F_AMORT_DEPL_UT_PLNT">#REF!</definedName>
    <definedName name="ConsolidationReports_FERC_Data_YTDPriorYear_D_F_AMORT_PREM_DEBT">#REF!</definedName>
    <definedName name="ConsolidationReports_FERC_Data_YTDPriorYear_D_F_AMORT_PROP_LOSS">#REF!</definedName>
    <definedName name="ConsolidationReports_FERC_Data_YTDPriorYear_D_F_AMORT_UTIL_PLT_ADJ">#REF!</definedName>
    <definedName name="ConsolidationReports_FERC_Data_YTDPriorYear_D_F_DEF_INC_TAX">#REF!</definedName>
    <definedName name="ConsolidationReports_FERC_Data_YTDPriorYear_D_F_DEPR_EXP">#REF!</definedName>
    <definedName name="ConsolidationReports_FERC_Data_YTDPriorYear_D_F_DEPR_EXP_ARO">#REF!</definedName>
    <definedName name="ConsolidationReports_FERC_Data_YTDPriorYear_D_F_DONATIONS">#REF!</definedName>
    <definedName name="ConsolidationReports_FERC_Data_YTDPriorYear_D_F_EQITY_SUB">#REF!</definedName>
    <definedName name="ConsolidationReports_FERC_Data_YTDPriorYear_D_F_EXP_CIVIC_POL">#REF!</definedName>
    <definedName name="ConsolidationReports_FERC_Data_YTDPriorYear_D_F_EXP_NON_UTIL_OP">#REF!</definedName>
    <definedName name="ConsolidationReports_FERC_Data_YTDPriorYear_D_F_EXT_DEDUC">#REF!</definedName>
    <definedName name="ConsolidationReports_FERC_Data_YTDPriorYear_D_F_EXT_ITEMS_AFT_TAX">#REF!</definedName>
    <definedName name="ConsolidationReports_FERC_Data_YTDPriorYear_D_F_GAIN_DISP_PROP">#REF!</definedName>
    <definedName name="ConsolidationReports_FERC_Data_YTDPriorYear_D_F_GAINS_DISP_ALLOW">#REF!</definedName>
    <definedName name="ConsolidationReports_FERC_Data_YTDPriorYear_D_F_GAINS_DISP_UT_PLT">#REF!</definedName>
    <definedName name="ConsolidationReports_FERC_Data_YTDPriorYear_D_F_INC_TAX_FED">#REF!</definedName>
    <definedName name="ConsolidationReports_FERC_Data_YTDPriorYear_D_F_INC_TAX_FED_OTH">#REF!</definedName>
    <definedName name="ConsolidationReports_FERC_Data_YTDPriorYear_D_F_INC_TAX_NON_UT_FED">#REF!</definedName>
    <definedName name="ConsolidationReports_FERC_Data_YTDPriorYear_D_F_INC_TAX_NON_UTIL">#REF!</definedName>
    <definedName name="ConsolidationReports_FERC_Data_YTDPriorYear_D_F_INC_TAX_OTH">#REF!</definedName>
    <definedName name="ConsolidationReports_FERC_Data_YTDPriorYear_D_F_INT_DT_ASSOC_CO">#REF!</definedName>
    <definedName name="ConsolidationReports_FERC_Data_YTDPriorYear_D_F_INT_INC">#REF!</definedName>
    <definedName name="ConsolidationReports_FERC_Data_YTDPriorYear_D_F_INV_TAX_CR_ADJ">#REF!</definedName>
    <definedName name="ConsolidationReports_FERC_Data_YTDPriorYear_D_F_INV_TAX_CR_OTH_ADJ">#REF!</definedName>
    <definedName name="ConsolidationReports_FERC_Data_YTDPriorYear_D_F_LIFE_INS">#REF!</definedName>
    <definedName name="ConsolidationReports_FERC_Data_YTDPriorYear_D_F_LOSS_DISP_PROP">#REF!</definedName>
    <definedName name="ConsolidationReports_FERC_Data_YTDPriorYear_D_F_LOSS_DISP_UT_PLT">#REF!</definedName>
    <definedName name="ConsolidationReports_FERC_Data_YTDPriorYear_D_F_MAINT_EXP">#REF!</definedName>
    <definedName name="ConsolidationReports_FERC_Data_YTDPriorYear_D_F_MERCH_JOB_EXP">#REF!</definedName>
    <definedName name="ConsolidationReports_FERC_Data_YTDPriorYear_D_F_MERCH_JOB_REV">#REF!</definedName>
    <definedName name="ConsolidationReports_FERC_Data_YTDPriorYear_D_F_MISC_AMORT">#REF!</definedName>
    <definedName name="ConsolidationReports_FERC_Data_YTDPriorYear_D_F_MISC_NON_OP_INC">#REF!</definedName>
    <definedName name="ConsolidationReports_FERC_Data_YTDPriorYear_D_F_NET_EXT_ITEMS">#REF!</definedName>
    <definedName name="ConsolidationReports_FERC_Data_YTDPriorYear_D_F_NET_INTEREST_CHGS">#REF!</definedName>
    <definedName name="ConsolidationReports_FERC_Data_YTDPriorYear_D_F_NON_OP_RENTAL_INC">#REF!</definedName>
    <definedName name="ConsolidationReports_FERC_Data_YTDPriorYear_D_F_OP_EXP">#REF!</definedName>
    <definedName name="ConsolidationReports_FERC_Data_YTDPriorYear_D_F_OTH_DED">#REF!</definedName>
    <definedName name="ConsolidationReports_FERC_Data_YTDPriorYear_D_F_OTH_INT_EXP">#REF!</definedName>
    <definedName name="ConsolidationReports_FERC_Data_YTDPriorYear_D_F_PENALTIES">#REF!</definedName>
    <definedName name="ConsolidationReports_FERC_Data_YTDPriorYear_D_F_PR_DEF_INC_TAX_CR">#REF!</definedName>
    <definedName name="ConsolidationReports_FERC_Data_YTDPriorYear_D_F_PROV_DEF_INC_TAX">#REF!</definedName>
    <definedName name="ConsolidationReports_FERC_Data_YTDPriorYear_D_F_REG_CREDITS">#REF!</definedName>
    <definedName name="ConsolidationReports_FERC_Data_YTDPriorYear_D_F_REV_NON_UTIL_OP">#REF!</definedName>
    <definedName name="ConsolidationReports_FERC_Data_YTDPriorYear_D_F_TAX_OTH_INC_DED">#REF!</definedName>
    <definedName name="ConsolidationReports_FERC_Data_YTDPriorYear_D_F_TAX_OTH_INC_TAX">#REF!</definedName>
    <definedName name="ConsolidationReports_FERC_Data_YTDPriorYear_D_F_TAX_OTH_THAN_INC">#REF!</definedName>
    <definedName name="ConsolidationReports_FERC_Data_YTDPriorYear_D_F_TOT_INT_LT_DEBT">#REF!</definedName>
    <definedName name="ConsolidationReports_FERC_Data_YTDPriorYear_D_F_TOT_REG_DEBITS">#REF!</definedName>
    <definedName name="ConsolidationReports_FERC_Data_YTDPriorYear_D_NonRegAccounts">#REF!</definedName>
    <definedName name="ConsolidationReports_FERC_Data_YTDPriorYear_D_OPERATING_REVENUE">#REF!</definedName>
    <definedName name="ConsolidationReports_FERC_Data_YTDPriorYear_T_F_INC_BEF_EXT_ITEMS">#REF!</definedName>
    <definedName name="ConsolidationReports_FERC_Data_YTDPriorYear_T_F_NET_INCOME">#REF!</definedName>
    <definedName name="ConsolidationReports_FERC_Data_YTDPriorYear_T_F_NET_OTH_INC_DED">#REF!</definedName>
    <definedName name="ConsolidationReports_FERC_Data_YTDPriorYear_T_F_NET_UTIL_OP_INC">#REF!</definedName>
    <definedName name="ConsolidationReports_FERC_Data_YTDPriorYear_T_F_TOT_OTH_INC">#REF!</definedName>
    <definedName name="ConsolidationReports_FERC_Data_YTDPriorYear_T_F_TOT_OTH_INC_DED">#REF!</definedName>
    <definedName name="ConsolidationReports_FERC_Data_YTDPriorYear_T_F_UTIL_OP_EXP">#REF!</definedName>
    <definedName name="CONST">#REF!</definedName>
    <definedName name="Constitution">#REF!</definedName>
    <definedName name="ConstitutionP">#REF!</definedName>
    <definedName name="CONSTPGA" localSheetId="21">#REF!</definedName>
    <definedName name="CONSTPGA">#REF!</definedName>
    <definedName name="CONSTPGB" localSheetId="21">#REF!</definedName>
    <definedName name="CONSTPGB">#REF!</definedName>
    <definedName name="CONSTPGC" localSheetId="21">#REF!</definedName>
    <definedName name="CONSTPGC">#REF!</definedName>
    <definedName name="ConstPipe">#REF!</definedName>
    <definedName name="ConstructionBegins">#REF!</definedName>
    <definedName name="ConstructionEnds">#REF!</definedName>
    <definedName name="ConstructStartDate">#REF!</definedName>
    <definedName name="constub" localSheetId="21">#REF!</definedName>
    <definedName name="constub">#REF!</definedName>
    <definedName name="CONSULTA">#REF!</definedName>
    <definedName name="Contacts">#REF!</definedName>
    <definedName name="Contingency">#REF!</definedName>
    <definedName name="Contingency2">#REF!</definedName>
    <definedName name="Contingency3">#REF!</definedName>
    <definedName name="CONTRA">#REF!</definedName>
    <definedName name="CONTRAAB">#REF!</definedName>
    <definedName name="CONTRAACC">#REF!</definedName>
    <definedName name="CONTRAAG">#REF!</definedName>
    <definedName name="CONTRACC">#REF!</definedName>
    <definedName name="contract_list">#REF!</definedName>
    <definedName name="CONTRAFE">#REF!</definedName>
    <definedName name="CONTRAINC">#REF!</definedName>
    <definedName name="CONTRAJU">#REF!</definedName>
    <definedName name="CONTRAJUL">#REF!</definedName>
    <definedName name="CONTRAMAR">#REF!</definedName>
    <definedName name="CONTRAMAY">#REF!</definedName>
    <definedName name="CONTRAOC">#REF!</definedName>
    <definedName name="CONTRAOCT">#REF!</definedName>
    <definedName name="CONTRASE">#REF!</definedName>
    <definedName name="CONTRATISTA">#REF!</definedName>
    <definedName name="contrib_margin_detail" localSheetId="21">#REF!</definedName>
    <definedName name="contrib_margin_detail">#REF!</definedName>
    <definedName name="Control">#REF!</definedName>
    <definedName name="conv">#REF!</definedName>
    <definedName name="COPE_AgreedAmount_N">#REF!</definedName>
    <definedName name="COPE_CoInsurance_N">#REF!</definedName>
    <definedName name="copia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COPIA2">#REF!</definedName>
    <definedName name="Copy" hidden="1">{#N/A,#N/A,FALSE,"Aging Summary";#N/A,#N/A,FALSE,"Ratio Analysis";#N/A,#N/A,FALSE,"Test 120 Day Accts";#N/A,#N/A,FALSE,"Tickmarks"}</definedName>
    <definedName name="Copy_Of_2106_Query_2008">#REF!</definedName>
    <definedName name="Copy_Of_2108_Query_2008" localSheetId="21">#REF!</definedName>
    <definedName name="Copy_Of_2108_Query_2008">#REF!</definedName>
    <definedName name="copy1" hidden="1">{#N/A,#N/A,FALSE,"Pharm";#N/A,#N/A,FALSE,"WWCM"}</definedName>
    <definedName name="copy2" hidden="1">{"condensate",#N/A,FALSE,"CNTRYTYPE"}</definedName>
    <definedName name="copy233" hidden="1">{#N/A,#N/A,FALSE,"Pharm";#N/A,#N/A,FALSE,"WWCM"}</definedName>
    <definedName name="copy33" hidden="1">{#N/A,#N/A,FALSE,"Pharm";#N/A,#N/A,FALSE,"WWCM"}</definedName>
    <definedName name="copy38" hidden="1">{#N/A,#N/A,FALSE,"Pharm";#N/A,#N/A,FALSE,"WWCM"}</definedName>
    <definedName name="COPYMACRO">#REF!</definedName>
    <definedName name="CORAL">#REF!</definedName>
    <definedName name="CORARO">#REF!</definedName>
    <definedName name="CORNETT_R">#REF!</definedName>
    <definedName name="CORP" localSheetId="21">#REF!</definedName>
    <definedName name="CORP">#REF!</definedName>
    <definedName name="CORPTAX_DATAMAPDEFINITIONS_DataMap_1" hidden="1">#REF!</definedName>
    <definedName name="CorrectingJE">#REF!</definedName>
    <definedName name="CORRMAINT">#REF!</definedName>
    <definedName name="Cory">#REF!</definedName>
    <definedName name="cos" hidden="1">{"'Feb 99'!$A$1:$G$30"}</definedName>
    <definedName name="COSO">#REF!</definedName>
    <definedName name="cost">#REF!</definedName>
    <definedName name="Cost_Delta">#REF!</definedName>
    <definedName name="cost_of_good_sold">#REF!</definedName>
    <definedName name="Cost_of_Long_Term_Debt">#REF!</definedName>
    <definedName name="COST93" localSheetId="21">#REF!</definedName>
    <definedName name="COST93">#REF!</definedName>
    <definedName name="COSTCTR">#REF!</definedName>
    <definedName name="COSTO">#REF!</definedName>
    <definedName name="COSTS">#REF!</definedName>
    <definedName name="costs_of_good_sold">#REF!</definedName>
    <definedName name="cosw" hidden="1">{"'Feb 99'!$A$1:$G$30"}</definedName>
    <definedName name="cougarTot">#REF!</definedName>
    <definedName name="cougarTotCompMinus1">#REF!</definedName>
    <definedName name="cougarTotCount">#REF!</definedName>
    <definedName name="cougarTotCountMinus1">#REF!</definedName>
    <definedName name="coun" hidden="1">{#N/A,#N/A,FALSE,"Assessment";#N/A,#N/A,FALSE,"Staffing";#N/A,#N/A,FALSE,"Hires";#N/A,#N/A,FALSE,"Assumptions"}</definedName>
    <definedName name="COUNT2" hidden="1">{#N/A,#N/A,FALSE,"Assessment";#N/A,#N/A,FALSE,"Staffing";#N/A,#N/A,FALSE,"Hires";#N/A,#N/A,FALSE,"Assumptions"}</definedName>
    <definedName name="CountDK104Records">COUNTIF(#REF!,"DE Carolinas")</definedName>
    <definedName name="COUNTER">#REF!</definedName>
    <definedName name="counterparty_id">#REF!</definedName>
    <definedName name="COUNTRY" hidden="1">{#N/A,#N/A,FALSE,"Assessment";#N/A,#N/A,FALSE,"Staffing";#N/A,#N/A,FALSE,"Hires";#N/A,#N/A,FALSE,"Assumptions"}</definedName>
    <definedName name="countytable">#REF!</definedName>
    <definedName name="Covenants">#REF!</definedName>
    <definedName name="coversheet">#REF!</definedName>
    <definedName name="covingtonrecon" localSheetId="21">#REF!</definedName>
    <definedName name="covingtonrecon">#REF!</definedName>
    <definedName name="cox" hidden="1">{#N/A,#N/A,FALSE,"Time Warner";#N/A,#N/A,FALSE,"Entertainment Group";#N/A,#N/A,FALSE,"EBITDA";#N/A,#N/A,FALSE,"Notes"}</definedName>
    <definedName name="CP">#REF!</definedName>
    <definedName name="cp_jun_jun" localSheetId="21">#REF!</definedName>
    <definedName name="cp_jun_jun">#REF!</definedName>
    <definedName name="CP_L_">#REF!</definedName>
    <definedName name="CPH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CPI">#REF!</definedName>
    <definedName name="CPindex">#REF!</definedName>
    <definedName name="CPRisk" localSheetId="21">#REF!</definedName>
    <definedName name="CPRisk">#REF!</definedName>
    <definedName name="cpuerto">#REF!</definedName>
    <definedName name="CR">#REF!</definedName>
    <definedName name="CRApril" localSheetId="21">#REF!</definedName>
    <definedName name="CRApril">#REF!</definedName>
    <definedName name="CRAprNe" localSheetId="21">#REF!</definedName>
    <definedName name="CRAprNe">#REF!</definedName>
    <definedName name="CRAug" localSheetId="21">#REF!</definedName>
    <definedName name="CRAug">#REF!</definedName>
    <definedName name="CRAug00" localSheetId="21">#REF!</definedName>
    <definedName name="CRAug00">#REF!</definedName>
    <definedName name="CRDec00" localSheetId="21">#REF!</definedName>
    <definedName name="CRDec00">#REF!</definedName>
    <definedName name="CRDecember99" localSheetId="21">#REF!</definedName>
    <definedName name="CRDecember99">#REF!</definedName>
    <definedName name="CREATESUMMARYJNLS1">#REF!</definedName>
    <definedName name="Credit" localSheetId="21">#REF!</definedName>
    <definedName name="Credit">#REF!</definedName>
    <definedName name="CreditStats" hidden="1">#REF!</definedName>
    <definedName name="Crete" hidden="1">{"Output1",#N/A,FALSE,"Output";"Ratios1",#N/A,FALSE,"Ratios"}</definedName>
    <definedName name="CRFeb" localSheetId="21">#REF!</definedName>
    <definedName name="CRFeb">#REF!</definedName>
    <definedName name="cri_balance_sheet" localSheetId="21">#REF!</definedName>
    <definedName name="cri_balance_sheet">#REF!</definedName>
    <definedName name="CRIT_01">#REF!</definedName>
    <definedName name="CRIT_02">#REF!</definedName>
    <definedName name="CRIT1">#REF!</definedName>
    <definedName name="_xlnm.Criteria" localSheetId="21">#REF!</definedName>
    <definedName name="_xlnm.Criteria">#REF!</definedName>
    <definedName name="Criteria_MI">#REF!</definedName>
    <definedName name="CRITERIACOLUMN1">#REF!</definedName>
    <definedName name="CRJan" localSheetId="21">#REF!</definedName>
    <definedName name="CRJan">#REF!</definedName>
    <definedName name="CRJanNe" localSheetId="21">#REF!</definedName>
    <definedName name="CRJanNe">#REF!</definedName>
    <definedName name="CRJul00" localSheetId="21">#REF!</definedName>
    <definedName name="CRJul00">#REF!</definedName>
    <definedName name="CRMCAL">#REF!</definedName>
    <definedName name="CRMEntSvr">#REF!</definedName>
    <definedName name="CRMExtConn">#REF!</definedName>
    <definedName name="CRMStorGrwth">#REF!</definedName>
    <definedName name="CRNov00" localSheetId="21">#REF!</definedName>
    <definedName name="CRNov00">#REF!</definedName>
    <definedName name="CRNovember" localSheetId="21">#REF!</definedName>
    <definedName name="CRNovember">#REF!</definedName>
    <definedName name="CROct00" localSheetId="21">#REF!</definedName>
    <definedName name="CROct00">#REF!</definedName>
    <definedName name="CROctober" localSheetId="21">#REF!</definedName>
    <definedName name="CROctober">#REF!</definedName>
    <definedName name="crookedrecon" localSheetId="21">#REF!</definedName>
    <definedName name="crookedrecon">#REF!</definedName>
    <definedName name="CRSCH">#REF!</definedName>
    <definedName name="CRSep" localSheetId="21">#REF!</definedName>
    <definedName name="CRSep">#REF!</definedName>
    <definedName name="CRSep00" localSheetId="21">#REF!</definedName>
    <definedName name="CRSep00">#REF!</definedName>
    <definedName name="CSC_a" hidden="1">{"orixcsc",#N/A,FALSE,"ORIX CSC";"orixcsc2",#N/A,FALSE,"ORIX CSC"}</definedName>
    <definedName name="cscb" hidden="1">{#N/A,#N/A,FALSE,"ORIX CSC"}</definedName>
    <definedName name="cscdsc" hidden="1">#REF!</definedName>
    <definedName name="cscdscs" hidden="1">#REF!</definedName>
    <definedName name="cscscw" hidden="1">#REF!</definedName>
    <definedName name="cscsdc" hidden="1">#REF!</definedName>
    <definedName name="cscsdcsd" hidden="1">#REF!</definedName>
    <definedName name="CT_NOX_DATA">#REF!</definedName>
    <definedName name="CTG_Misc_Spares_Cost">#REF!</definedName>
    <definedName name="CTHRS">#REF!</definedName>
    <definedName name="CTPrice" localSheetId="21">#REF!</definedName>
    <definedName name="CTPrice">#REF!</definedName>
    <definedName name="CTROL_PPTO">#REF!</definedName>
    <definedName name="CTROL_REAL">#REF!</definedName>
    <definedName name="CTS">#REF!</definedName>
    <definedName name="CUENTA">#REF!</definedName>
    <definedName name="CUENTA1">#REF!</definedName>
    <definedName name="CUENTA2">#REF!</definedName>
    <definedName name="CUENTA3">#REF!</definedName>
    <definedName name="CUENTA4">#REF!</definedName>
    <definedName name="CUENTA5">#REF!</definedName>
    <definedName name="CUENTA6">#REF!</definedName>
    <definedName name="CUMMULATIVE">#REF!</definedName>
    <definedName name="CUMTD" localSheetId="21">#REF!</definedName>
    <definedName name="CUMTD">#REF!</definedName>
    <definedName name="cur_alpha_month">#REF!</definedName>
    <definedName name="cur_year">#REF!</definedName>
    <definedName name="CurDate" localSheetId="21">#REF!</definedName>
    <definedName name="curdate">#REF!</definedName>
    <definedName name="CurFedNetofStateRatePerBook">#REF!</definedName>
    <definedName name="CurFedNetofStateRatePerReturn">#REF!</definedName>
    <definedName name="CurGARatePerBook">#REF!</definedName>
    <definedName name="CurGARatePerReturn">#REF!</definedName>
    <definedName name="curmonth" localSheetId="21">#REF!</definedName>
    <definedName name="curmonth">#REF!</definedName>
    <definedName name="CurNCRatePerBook">#REF!</definedName>
    <definedName name="CurNCRatePerReturn">#REF!</definedName>
    <definedName name="CurrAccr">#REF!</definedName>
    <definedName name="CurrencyList">#REF!</definedName>
    <definedName name="CurrencyRange1" localSheetId="21">#REF!</definedName>
    <definedName name="CurrencyRange1">#REF!</definedName>
    <definedName name="CurrencyRange2" localSheetId="21">#REF!</definedName>
    <definedName name="CurrencyRange2">#REF!</definedName>
    <definedName name="Current" localSheetId="21">#REF!</definedName>
    <definedName name="Current">#REF!</definedName>
    <definedName name="Current_Deferred_Taxes">#REF!</definedName>
    <definedName name="Current_ETR" localSheetId="21">#REF!</definedName>
    <definedName name="Current_ETR">#REF!</definedName>
    <definedName name="CURRENT_MO.PG1">#REF!</definedName>
    <definedName name="CURRENT_MO.PG2">#REF!</definedName>
    <definedName name="current_month">#REF!</definedName>
    <definedName name="CURRENT_MONTH_C">#REF!</definedName>
    <definedName name="CURRENT_MONTHPG">#REF!</definedName>
    <definedName name="CURRENT_TAXES">#REF!</definedName>
    <definedName name="CURRENT_YEAR" localSheetId="21">#REF!</definedName>
    <definedName name="Current_Year">#REF!</definedName>
    <definedName name="CurrentA">#REF!</definedName>
    <definedName name="Currentb">#REF!</definedName>
    <definedName name="CurrentB12">#REF!</definedName>
    <definedName name="CurrentC">#REF!</definedName>
    <definedName name="CurrentMo">#REF!,#REF!,#REF!,#REF!,#REF!,#REF!,#REF!,#REF!,#REF!,#REF!,#REF!,#REF!,#REF!,#REF!,#REF!,#REF!,#REF!,#REF!,#REF!</definedName>
    <definedName name="CurrentMonth">#REF!,#REF!,#REF!,#REF!,#REF!,#REF!,#REF!,#REF!,#REF!,#REF!,#REF!,#REF!,#REF!,#REF!,#REF!,#REF!,#REF!,#REF!,#REF!</definedName>
    <definedName name="CurrentSpot">"'Invoice (28)='!R1C1"</definedName>
    <definedName name="CurrLiab">#REF!</definedName>
    <definedName name="CurSCRatePerBook">#REF!</definedName>
    <definedName name="CurSCRatePerReturn">#REF!</definedName>
    <definedName name="CurTotRatePerBook">#REF!</definedName>
    <definedName name="CurTotRatePerReturn">#REF!</definedName>
    <definedName name="Curve">#N/A</definedName>
    <definedName name="Curve_Value">#N/A</definedName>
    <definedName name="curve_value2">#REF!</definedName>
    <definedName name="CurYear">#REF!</definedName>
    <definedName name="CURYR" localSheetId="21">#REF!</definedName>
    <definedName name="CURYR">#REF!</definedName>
    <definedName name="CUST_START">#REF!</definedName>
    <definedName name="Custom1" localSheetId="21">#REF!</definedName>
    <definedName name="Custom1">#REF!</definedName>
    <definedName name="Custom2" localSheetId="21">#REF!</definedName>
    <definedName name="Custom2">#REF!</definedName>
    <definedName name="Custom3" localSheetId="21">#REF!</definedName>
    <definedName name="Custom3">#REF!</definedName>
    <definedName name="Custom4" localSheetId="21">#REF!</definedName>
    <definedName name="Custom4">#REF!</definedName>
    <definedName name="customer_funded_development">#REF!</definedName>
    <definedName name="CustomerList_tbl_CustomerList">#REF!</definedName>
    <definedName name="Customers">#REF!</definedName>
    <definedName name="custub" localSheetId="21">#REF!</definedName>
    <definedName name="custub">#REF!</definedName>
    <definedName name="cvb" hidden="1">{"toc1",#N/A,FALSE,"TOC";"cover",#N/A,FALSE,"Cover";"ts1",#N/A,FALSE,"Transaction Summary";"ei3",#N/A,FALSE,"Earnings Impact";"ad3",#N/A,FALSE,"accretion dilution"}</definedName>
    <definedName name="cvbn" hidden="1">{"MMERINO",#N/A,FALSE,"1) Income Statement (2)"}</definedName>
    <definedName name="cvc" hidden="1">{"cover",#N/A,TRUE,"Cover";"toc1",#N/A,TRUE,"TOC";"ts1",#N/A,TRUE,"Transaction Summary";"ei2",#N/A,TRUE,"Earnings Impact";"ad2",#N/A,TRUE,"accretion dilution"}</definedName>
    <definedName name="CVPY">#REF!</definedName>
    <definedName name="Cwvu.GREY_ALL." hidden="1">#REF!</definedName>
    <definedName name="CX_TEMP2">#REF!</definedName>
    <definedName name="cxb" hidden="1">{#N/A,#N/A,FALSE,"Contribution Analysis"}</definedName>
    <definedName name="CXC_Resumen">#REF!</definedName>
    <definedName name="CXP_Resumen">#REF!</definedName>
    <definedName name="CXPC">#REF!</definedName>
    <definedName name="CY_Interest_Expense" localSheetId="21">#REF!</definedName>
    <definedName name="CY_Interest_Expense">#REF!</definedName>
    <definedName name="CY_Operating_Income" localSheetId="21">#REF!</definedName>
    <definedName name="CY_Operating_Income">#REF!</definedName>
    <definedName name="CYADDS">#REF!</definedName>
    <definedName name="CyD_Util_AcumuladaReal2005">#REF!</definedName>
    <definedName name="CyD_Util_PptoAnual2005">#REF!</definedName>
    <definedName name="CyD_Util_PptoAnual2005Avance">#REF!</definedName>
    <definedName name="CyD_Util_PptoEstAnual2005">#REF!</definedName>
    <definedName name="CyD_Util_PptoEstAnual2005Avance">#REF!</definedName>
    <definedName name="CZE_BOND">#REF!</definedName>
    <definedName name="CZECH_REPUBLIC">#REF!</definedName>
    <definedName name="d" localSheetId="21" hidden="1">{"edcredit",#N/A,FALSE,"edcredit"}</definedName>
    <definedName name="d" hidden="1">{"edcredit",#N/A,FALSE,"edcredit"}</definedName>
    <definedName name="D_1_INTADJ">#REF!</definedName>
    <definedName name="da" hidden="1">#N/A</definedName>
    <definedName name="DACF" hidden="1">{"mgmt forecast",#N/A,FALSE,"Mgmt Forecast";"dcf table",#N/A,FALSE,"Mgmt Forecast";"sensitivity",#N/A,FALSE,"Mgmt Forecast";"table inputs",#N/A,FALSE,"Mgmt Forecast";"calculations",#N/A,FALSE,"Mgmt Forecast"}</definedName>
    <definedName name="DAD" hidden="1">{#N/A,#N/A,FALSE,"REPORT"}</definedName>
    <definedName name="dadadsa" hidden="1">{"'Feb 99'!$A$1:$G$30"}</definedName>
    <definedName name="DADF" hidden="1">{#N/A,#N/A,FALSE,"REPORT"}</definedName>
    <definedName name="daf" hidden="1">{#N/A,#N/A,FALSE,"1";#N/A,#N/A,FALSE,"2";#N/A,#N/A,FALSE,"16 - 17";#N/A,#N/A,FALSE,"18 - 19";#N/A,#N/A,FALSE,"26";#N/A,#N/A,FALSE,"27";#N/A,#N/A,FALSE,"28"}</definedName>
    <definedName name="DAIN">#REF!</definedName>
    <definedName name="dakfkjafgkeaj" hidden="1">{#N/A,#N/A,FALSE,"Pharm";#N/A,#N/A,FALSE,"WWCM"}</definedName>
    <definedName name="DALBR">#REF!</definedName>
    <definedName name="Dallas_Bill" localSheetId="21">#REF!</definedName>
    <definedName name="Dallas_Bill">#REF!</definedName>
    <definedName name="DALP">#REF!</definedName>
    <definedName name="dalp2">#REF!</definedName>
    <definedName name="DALPLAZO">#REF!</definedName>
    <definedName name="dalstub" localSheetId="21">#REF!</definedName>
    <definedName name="dalstub">#REF!</definedName>
    <definedName name="DannyT">#REF!</definedName>
    <definedName name="dap_calc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dapartment">#REF!</definedName>
    <definedName name="Darwin">#REF!</definedName>
    <definedName name="dasfdsfa" hidden="1">{"Assumptions1",#N/A,FALSE,"Assumptions";"MergerPlans1","20yearamort",FALSE,"MergerPlans";"MergerPlans1","40yearamort",FALSE,"MergerPlans";"MergerPlans2",#N/A,FALSE,"MergerPlans";"inputs",#N/A,FALSE,"MergerPlans"}</definedName>
    <definedName name="DAT.RS_UNB" localSheetId="21">#REF!</definedName>
    <definedName name="DAT.RS_UNB">#REF!</definedName>
    <definedName name="DAT.SC_UNB" localSheetId="21">#REF!</definedName>
    <definedName name="DAT.SC_UNB">#REF!</definedName>
    <definedName name="DAT1_BJ">#REF!</definedName>
    <definedName name="data" localSheetId="21">#REF!</definedName>
    <definedName name="data">#REF!</definedName>
    <definedName name="Data_Customers">#REF!</definedName>
    <definedName name="DATA_DEMAND" localSheetId="21">#REF!</definedName>
    <definedName name="DATA_DEMAND">#REF!</definedName>
    <definedName name="Data_GL_Month">#REF!</definedName>
    <definedName name="data_labor_func">#REF!</definedName>
    <definedName name="data_labor_func_1">#REF!</definedName>
    <definedName name="data_labor_func_col">#REF!</definedName>
    <definedName name="data_labor_func_col_1">#REF!</definedName>
    <definedName name="data_labor_func_row">#REF!</definedName>
    <definedName name="data_labor_func_row_1">#REF!</definedName>
    <definedName name="data_labor_sub">#REF!</definedName>
    <definedName name="data_labor_sub_1">#REF!</definedName>
    <definedName name="data_labor_sub_col">#REF!</definedName>
    <definedName name="data_labor_sub_col_1">#REF!</definedName>
    <definedName name="data_labor_sub_row">#REF!</definedName>
    <definedName name="data_labor_sub_row_1">#REF!</definedName>
    <definedName name="Data_Received_Amt">#REF!</definedName>
    <definedName name="Data_Table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1991" localSheetId="21">#REF!</definedName>
    <definedName name="data1991">#REF!</definedName>
    <definedName name="data1992" localSheetId="21">#REF!</definedName>
    <definedName name="data1992">#REF!</definedName>
    <definedName name="data1993" localSheetId="21">#REF!</definedName>
    <definedName name="data1993">#REF!</definedName>
    <definedName name="DATA2">#REF!</definedName>
    <definedName name="DATA20">#REF!</definedName>
    <definedName name="DATA200801">#REF!</definedName>
    <definedName name="DATA200901">#REF!</definedName>
    <definedName name="Data2010">#REF!</definedName>
    <definedName name="DATA201001">#REF!</definedName>
    <definedName name="DATA21">#REF!</definedName>
    <definedName name="DATA22">#REF!</definedName>
    <definedName name="DATA23">#REF!</definedName>
    <definedName name="DATA3">#REF!</definedName>
    <definedName name="DATA4">#REF!</definedName>
    <definedName name="DATA5" localSheetId="21">#REF!</definedName>
    <definedName name="DATA5">#REF!</definedName>
    <definedName name="DATA6" localSheetId="21">#REF!</definedName>
    <definedName name="DATA6">#REF!</definedName>
    <definedName name="DATA7">#REF!</definedName>
    <definedName name="DATA8">#REF!</definedName>
    <definedName name="DATA9">#REF!</definedName>
    <definedName name="DataB">#REF!</definedName>
    <definedName name="_xlnm.Database" localSheetId="21">#REF!</definedName>
    <definedName name="_xlnm.Database">#REF!</definedName>
    <definedName name="Database_Ship">#REF!</definedName>
    <definedName name="datachart">#REF!</definedName>
    <definedName name="DATADEC2010">#REF!</definedName>
    <definedName name="DataF">#REF!</definedName>
    <definedName name="DATAINST">#REF!</definedName>
    <definedName name="DataRange">#REF!</definedName>
    <definedName name="DataTypes">#REF!</definedName>
    <definedName name="DATC52015">#REF!</definedName>
    <definedName name="Date" localSheetId="21">#REF!</definedName>
    <definedName name="DATE">#REF!</definedName>
    <definedName name="Date_Data">#REF!</definedName>
    <definedName name="DateCertain" localSheetId="21">#REF!</definedName>
    <definedName name="DateCertain">#REF!</definedName>
    <definedName name="DateCheck">#REF!</definedName>
    <definedName name="DateConvert">#REF!</definedName>
    <definedName name="DateRangeComp">OFFSET(DateRangeCompMain,9,0,COUNTA(DateRangeCompMain)-COUNTA(#REF!),1)</definedName>
    <definedName name="DateRangeCompMain">#REF!</definedName>
    <definedName name="DateRangePrice">OFFSET(#REF!,5,0,COUNTA(#REF!)-COUNTA(#REF!),1)</definedName>
    <definedName name="DateRangePriceMain">#REF!</definedName>
    <definedName name="Dates">#REF!</definedName>
    <definedName name="Datum">#REF!</definedName>
    <definedName name="Day">#REF!</definedName>
    <definedName name="Day_Name">#REF!</definedName>
    <definedName name="DaysPerYearqryReceiveSystemChemsCT2">#REF!</definedName>
    <definedName name="DaysperYearqryReceiveSystemChemsMBAnion">#REF!</definedName>
    <definedName name="DB">#REF!</definedName>
    <definedName name="DB_BS" localSheetId="21">#REF!</definedName>
    <definedName name="DB_BS">#REF!</definedName>
    <definedName name="DB_CF" localSheetId="21">#REF!</definedName>
    <definedName name="DB_CF">#REF!</definedName>
    <definedName name="DB_ELIM" localSheetId="21">#REF!</definedName>
    <definedName name="DB_ELIM">#REF!</definedName>
    <definedName name="DB_FAC" localSheetId="21">#REF!</definedName>
    <definedName name="DB_FAC">#REF!</definedName>
    <definedName name="DB_IS" localSheetId="21">#REF!</definedName>
    <definedName name="DB_IS">#REF!</definedName>
    <definedName name="db_main" localSheetId="21">#REF!</definedName>
    <definedName name="db_main">#REF!</definedName>
    <definedName name="DB_NC_TEST" localSheetId="21">#REF!</definedName>
    <definedName name="DB_NC_TEST">#REF!</definedName>
    <definedName name="DB_NC_TESTR" localSheetId="21">#REF!</definedName>
    <definedName name="DB_NC_TESTR">#REF!</definedName>
    <definedName name="DB_NC_UNB" localSheetId="21">#REF!</definedName>
    <definedName name="DB_NC_UNB">#REF!</definedName>
    <definedName name="DB_NCMPA" localSheetId="21">#REF!</definedName>
    <definedName name="DB_NCMPA">#REF!</definedName>
    <definedName name="db_op" localSheetId="21">#REF!</definedName>
    <definedName name="db_op">#REF!</definedName>
    <definedName name="db_roce" localSheetId="21">#REF!</definedName>
    <definedName name="db_roce">#REF!</definedName>
    <definedName name="DB_RS_TEST" localSheetId="21">#REF!</definedName>
    <definedName name="DB_RS_TEST">#REF!</definedName>
    <definedName name="DB_RS_TESTR" localSheetId="21">#REF!</definedName>
    <definedName name="DB_RS_TESTR">#REF!</definedName>
    <definedName name="DB_RS_UNB" localSheetId="21">#REF!</definedName>
    <definedName name="DB_RS_UNB">#REF!</definedName>
    <definedName name="DB_SC_TEST" localSheetId="21">#REF!</definedName>
    <definedName name="DB_SC_TEST">#REF!</definedName>
    <definedName name="DB_SC_TESTR" localSheetId="21">#REF!</definedName>
    <definedName name="DB_SC_TESTR">#REF!</definedName>
    <definedName name="DB_SC_UNB" localSheetId="21">#REF!</definedName>
    <definedName name="DB_SC_UNB">#REF!</definedName>
    <definedName name="DB_SPSLS" localSheetId="21">#REF!</definedName>
    <definedName name="DB_SPSLS">#REF!</definedName>
    <definedName name="DB_SUMMARY" localSheetId="21">#REF!</definedName>
    <definedName name="DB_SUMMARY">#REF!</definedName>
    <definedName name="db_sva" localSheetId="21">#REF!</definedName>
    <definedName name="db_sva">#REF!</definedName>
    <definedName name="DB_TEST_DATA" localSheetId="21">#REF!</definedName>
    <definedName name="DB_TEST_DATA">#REF!</definedName>
    <definedName name="DB_TRX" localSheetId="21">#REF!</definedName>
    <definedName name="DB_TRX">#REF!</definedName>
    <definedName name="db_trx_ifps" localSheetId="21">#REF!</definedName>
    <definedName name="db_trx_ifps">#REF!</definedName>
    <definedName name="DBASE" localSheetId="21">#REF!</definedName>
    <definedName name="DBASE">#REF!</definedName>
    <definedName name="DBIMPORT" localSheetId="21">#REF!</definedName>
    <definedName name="DBIMPORT">#REF!</definedName>
    <definedName name="DBINFO" localSheetId="21">#REF!</definedName>
    <definedName name="DBINFO">#REF!</definedName>
    <definedName name="dblds">#REF!</definedName>
    <definedName name="DBMASTER" localSheetId="21">#REF!</definedName>
    <definedName name="DBMASTER">#REF!</definedName>
    <definedName name="DBNAME1">#REF!</definedName>
    <definedName name="dbo_fnv_act_rtx" localSheetId="21">#REF!</definedName>
    <definedName name="dbo_fnv_act_rtx">#REF!</definedName>
    <definedName name="DBSRB_N" localSheetId="21">#REF!</definedName>
    <definedName name="DBSRB_N">#REF!</definedName>
    <definedName name="DBUSERNAME1">#REF!</definedName>
    <definedName name="DC_Lease">#REF!</definedName>
    <definedName name="DC_Lease_Payments">#REF!</definedName>
    <definedName name="DC_Maint">#REF!</definedName>
    <definedName name="DC_Maint_Contracts">#REF!</definedName>
    <definedName name="DC_Recovery">#REF!</definedName>
    <definedName name="DC_Software">#REF!</definedName>
    <definedName name="DC_Total_Software">#REF!</definedName>
    <definedName name="dccdebt" localSheetId="21">#REF!</definedName>
    <definedName name="dccdebt">#REF!</definedName>
    <definedName name="dcd" hidden="1">{#N/A,#N/A,FALSE,"RET00mst+Total"}</definedName>
    <definedName name="DCFBase">#REF!</definedName>
    <definedName name="dcfconvert">#REF!</definedName>
    <definedName name="DCFunit">#REF!</definedName>
    <definedName name="DCFunitchoose">#REF!</definedName>
    <definedName name="DCHART4" hidden="1">#REF!</definedName>
    <definedName name="DCI_CUR_RPT" localSheetId="21">#REF!</definedName>
    <definedName name="DCI_CUR_RPT">#REF!</definedName>
    <definedName name="DCI_PRIOR_ACT" localSheetId="21">#REF!</definedName>
    <definedName name="DCI_PRIOR_ACT">#REF!</definedName>
    <definedName name="DCI_PRIOR_RPT" localSheetId="21">#REF!</definedName>
    <definedName name="DCI_PRIOR_RPT">#REF!</definedName>
    <definedName name="DCPS_balance_sheet" localSheetId="21">#REF!</definedName>
    <definedName name="DCPS_balance_sheet">#REF!</definedName>
    <definedName name="DCPS_CUR_RPT">#REF!</definedName>
    <definedName name="DCPS_PRIOR_ACT">#REF!</definedName>
    <definedName name="DCPS_PRIOR_RPT">#REF!</definedName>
    <definedName name="DCS">#REF!</definedName>
    <definedName name="DCTF" hidden="1">8</definedName>
    <definedName name="dd" hidden="1">{"Income Statement",#N/A,FALSE,"CFMODEL";"Balance Sheet",#N/A,FALSE,"CFMODEL"}</definedName>
    <definedName name="DDBOOK" localSheetId="21">#REF!</definedName>
    <definedName name="DDBOOK">#REF!</definedName>
    <definedName name="ddd" hidden="1">{"SourcesUses",#N/A,TRUE,#N/A;"TransOverview",#N/A,TRUE,"CFMODEL"}</definedName>
    <definedName name="dddaz" hidden="1">{#N/A,#N/A,FALSE,"Pharm";#N/A,#N/A,FALSE,"WWCM"}</definedName>
    <definedName name="dddd">#REF!</definedName>
    <definedName name="ddddd" localSheetId="21">#REF!</definedName>
    <definedName name="ddddd" hidden="1">{#N/A,#N/A,FALSE,"Met"}</definedName>
    <definedName name="dddddd">#REF!</definedName>
    <definedName name="ddddddd">#REF!</definedName>
    <definedName name="dddddddd" hidden="1">{"Income Statement",#N/A,FALSE,"CFMODEL";"Balance Sheet",#N/A,FALSE,"CFMODEL"}</definedName>
    <definedName name="ddddddddddddddd" hidden="1">{"SourcesUses",#N/A,TRUE,"CFMODEL";"TransOverview",#N/A,TRUE,"CFMODEL"}</definedName>
    <definedName name="dddddddddddddddddd" hidden="1">{"SourcesUses",#N/A,TRUE,#N/A;"TransOverview",#N/A,TRUE,"CFMODEL"}</definedName>
    <definedName name="ddddddddddddddddddddd" hidden="1">{"SourcesUses",#N/A,TRUE,"FundsFlow";"TransOverview",#N/A,TRUE,"FundsFlow"}</definedName>
    <definedName name="ddddddddddddddddddddddd" hidden="1">{"SourcesUses",#N/A,TRUE,#N/A;"TransOverview",#N/A,TRUE,"CFMODEL"}</definedName>
    <definedName name="dddddddddddddddddddddddd">#REF!</definedName>
    <definedName name="dddddddddddddddddddddddddd">#REF!</definedName>
    <definedName name="ddddddddddddddddddddddddddddddddddddd">#REF!</definedName>
    <definedName name="ddt" hidden="1">{"mgmt forecast",#N/A,FALSE,"Mgmt Forecast";"dcf table",#N/A,FALSE,"Mgmt Forecast";"sensitivity",#N/A,FALSE,"Mgmt Forecast";"table inputs",#N/A,FALSE,"Mgmt Forecast";"calculations",#N/A,FALSE,"Mgmt Forecast"}</definedName>
    <definedName name="DE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DE_CAR">#REF!</definedName>
    <definedName name="DE_IN">#REF!</definedName>
    <definedName name="DE_LR">#REF!</definedName>
    <definedName name="DEBS">#REF!</definedName>
    <definedName name="DEBS_Mapping">#REF!</definedName>
    <definedName name="debt" localSheetId="21">#REF!</definedName>
    <definedName name="debt">#REF!</definedName>
    <definedName name="Debt_perc">#REF!</definedName>
    <definedName name="Debt_Retrieve" localSheetId="21">#REF!</definedName>
    <definedName name="Debt_Retrieve">#REF!</definedName>
    <definedName name="debtdetailpg1_DEC" localSheetId="21">#REF!</definedName>
    <definedName name="debtdetailpg1_DEC">#REF!</definedName>
    <definedName name="debtdetailpg2_PEC" localSheetId="21">#REF!</definedName>
    <definedName name="debtdetailpg2_PEC">#REF!</definedName>
    <definedName name="debtdetailpg3_DCC" localSheetId="21">#REF!</definedName>
    <definedName name="debtdetailpg3_DCC">#REF!</definedName>
    <definedName name="DebtRatio">#REF!</definedName>
    <definedName name="Dec" localSheetId="21">#REF!</definedName>
    <definedName name="Dec">#REF!</definedName>
    <definedName name="DEC_FED">#REF!</definedName>
    <definedName name="DEC_FED_NB">#REF!</definedName>
    <definedName name="dec_MWH" localSheetId="21">#REF!</definedName>
    <definedName name="dec_MWH">#REF!</definedName>
    <definedName name="DEC_NC">#REF!</definedName>
    <definedName name="Dec_revs">#REF!</definedName>
    <definedName name="Dec_Total_Energy_Revenues">#REF!</definedName>
    <definedName name="Dec_Total_Production_Costs">#REF!</definedName>
    <definedName name="Dec_Y1" localSheetId="21">#REF!</definedName>
    <definedName name="Dec_Y1">#REF!</definedName>
    <definedName name="Dec_Y2" localSheetId="21">#REF!</definedName>
    <definedName name="Dec_Y2">#REF!</definedName>
    <definedName name="Dec_Y3" localSheetId="21">#REF!</definedName>
    <definedName name="Dec_Y3">#REF!</definedName>
    <definedName name="DEC94_ASSET2">#REF!</definedName>
    <definedName name="DEC94_INCOME_YTD1">#REF!</definedName>
    <definedName name="DEC94_INCOME1">#REF!</definedName>
    <definedName name="DEC94_INCOME2">#REF!</definedName>
    <definedName name="DecDaily" localSheetId="21">#REF!</definedName>
    <definedName name="DecDaily">#REF!</definedName>
    <definedName name="decdebt" localSheetId="21">#REF!</definedName>
    <definedName name="decdebt">#REF!</definedName>
    <definedName name="December" localSheetId="21">#REF!</definedName>
    <definedName name="December">#REF!</definedName>
    <definedName name="December_Cost">#REF!</definedName>
    <definedName name="December_Hours">#REF!</definedName>
    <definedName name="December_Labor">#REF!</definedName>
    <definedName name="December_M_S">#REF!</definedName>
    <definedName name="December_recon" localSheetId="21">#REF!</definedName>
    <definedName name="December_recon">#REF!</definedName>
    <definedName name="DECHIGHLIGHTS" localSheetId="21">#REF!</definedName>
    <definedName name="DECHIGHLIGHTS">#REF!</definedName>
    <definedName name="DECOMACCR" localSheetId="21">#REF!</definedName>
    <definedName name="DECOMACCR">#REF!</definedName>
    <definedName name="DecOptions" localSheetId="21">#REF!</definedName>
    <definedName name="DecOptions">#REF!</definedName>
    <definedName name="DECS">#REF!</definedName>
    <definedName name="DECWORKSHEET" localSheetId="21">#REF!</definedName>
    <definedName name="DECWORKSHEET">#REF!</definedName>
    <definedName name="dede" hidden="1">{#N/A,#N/A,FALSE,"Pharm";#N/A,#N/A,FALSE,"WWCM"}</definedName>
    <definedName name="DEDED" hidden="1">{#N/A,#N/A,FALSE,"Card";#N/A,#N/A,FALSE,"Prav";#N/A,#N/A,FALSE,"Irbe";#N/A,#N/A,FALSE,"Plavix";#N/A,#N/A,FALSE,"Capt";#N/A,#N/A,FALSE,"Fosi"}</definedName>
    <definedName name="DEDEDZE" hidden="1">{#N/A,#N/A,FALSE,"Pharm";#N/A,#N/A,FALSE,"WWCM"}</definedName>
    <definedName name="DEDZD" hidden="1">{#N/A,#N/A,FALSE,"Pharm";#N/A,#N/A,FALSE,"WWCM"}</definedName>
    <definedName name="DEE" hidden="1">{#N/A,#N/A,FALSE,"Pharm";#N/A,#N/A,FALSE,"WWCM"}</definedName>
    <definedName name="deerTotCompMinus1">#REF!</definedName>
    <definedName name="deerTotCountMinus1">#REF!</definedName>
    <definedName name="def" hidden="1">8</definedName>
    <definedName name="DEF_FED">#REF!</definedName>
    <definedName name="DEF_FED_NB">#REF!</definedName>
    <definedName name="DEF_FL">#REF!</definedName>
    <definedName name="DEF_NC">#REF!</definedName>
    <definedName name="DefDirector" localSheetId="21">#REF!</definedName>
    <definedName name="DefDirector">#REF!</definedName>
    <definedName name="DeferEDCPlan" localSheetId="21">#REF!</definedName>
    <definedName name="DeferEDCPlan">#REF!</definedName>
    <definedName name="DeferMICPlan" localSheetId="21">#REF!</definedName>
    <definedName name="DeferMICPlan">#REF!</definedName>
    <definedName name="DEFERRED_COMP" localSheetId="21">#REF!</definedName>
    <definedName name="DEFERRED_COMP">#REF!</definedName>
    <definedName name="DEFERRED_COMPENSATION" localSheetId="21">#REF!</definedName>
    <definedName name="DEFERRED_COMPENSATION">#REF!</definedName>
    <definedName name="DeferSERP" localSheetId="21">#REF!</definedName>
    <definedName name="DeferSERP">#REF!</definedName>
    <definedName name="DefFedNetofStateRatePerBook">#REF!</definedName>
    <definedName name="DefFedNetofStateRatePerReturn">#REF!</definedName>
    <definedName name="DefGain" localSheetId="21">#REF!</definedName>
    <definedName name="DefGain">#REF!</definedName>
    <definedName name="DEFINC" localSheetId="21">#REF!</definedName>
    <definedName name="DEFINC">#REF!</definedName>
    <definedName name="DefMICP" localSheetId="21">#REF!</definedName>
    <definedName name="DefMICP">#REF!</definedName>
    <definedName name="DefNCRatePerBook">#REF!</definedName>
    <definedName name="DefNCRatePerReturn">#REF!</definedName>
    <definedName name="DefPayFPC" localSheetId="21">#REF!</definedName>
    <definedName name="DefPayFPC">#REF!</definedName>
    <definedName name="DefPayFPCFS" localSheetId="21">#REF!</definedName>
    <definedName name="DefPayFPCFS">#REF!</definedName>
    <definedName name="DefPayPCH" localSheetId="21">#REF!</definedName>
    <definedName name="DefPayPCH">#REF!</definedName>
    <definedName name="DefPayPCHFS" localSheetId="21">#REF!</definedName>
    <definedName name="DefPayPCHFS">#REF!</definedName>
    <definedName name="DefPayPEC" localSheetId="21">#REF!</definedName>
    <definedName name="DefPayPEC">#REF!</definedName>
    <definedName name="DefPayPECFS" localSheetId="21">#REF!</definedName>
    <definedName name="DefPayPECFS">#REF!</definedName>
    <definedName name="DefPayTotal" localSheetId="21">#REF!</definedName>
    <definedName name="DefPayTotal">#REF!</definedName>
    <definedName name="DefPayTotalFS" localSheetId="21">#REF!</definedName>
    <definedName name="DefPayTotalFS">#REF!</definedName>
    <definedName name="DefRent" localSheetId="21">#REF!</definedName>
    <definedName name="DefRent">#REF!</definedName>
    <definedName name="DefSCRatePerBook">#REF!</definedName>
    <definedName name="DefSCRatePerReturn">#REF!</definedName>
    <definedName name="DefTaxAdjusted" localSheetId="21">#REF!</definedName>
    <definedName name="DefTaxAdjusted">#REF!</definedName>
    <definedName name="DefTaxBooks" localSheetId="21">#REF!</definedName>
    <definedName name="DefTaxBooks">#REF!</definedName>
    <definedName name="DefTaxCode" localSheetId="21">#REF!</definedName>
    <definedName name="DefTaxCode">#REF!</definedName>
    <definedName name="DefTaxGrp" localSheetId="21">#REF!</definedName>
    <definedName name="DefTaxGrp">#REF!</definedName>
    <definedName name="DefTaxProforma" localSheetId="21">#REF!</definedName>
    <definedName name="DefTaxProforma">#REF!</definedName>
    <definedName name="DEFTAXSIGN" localSheetId="21">#REF!</definedName>
    <definedName name="DEFTAXSIGN">#REF!</definedName>
    <definedName name="DefTotRatePerBook">#REF!</definedName>
    <definedName name="DefTotRatePerReturn">#REF!</definedName>
    <definedName name="deg_balance_sheet" localSheetId="21">#REF!</definedName>
    <definedName name="deg_balance_sheet">#REF!</definedName>
    <definedName name="DEG_CUR_EST" localSheetId="21">#REF!</definedName>
    <definedName name="DEG_CUR_EST">#REF!</definedName>
    <definedName name="DEG_CUR_RPT" localSheetId="21">#REF!</definedName>
    <definedName name="DEG_CUR_RPT">#REF!</definedName>
    <definedName name="deg_income_statement" localSheetId="21">#REF!</definedName>
    <definedName name="deg_income_statement">#REF!</definedName>
    <definedName name="DEG_PRIOR_ACT" localSheetId="21">#REF!</definedName>
    <definedName name="DEG_PRIOR_ACT">#REF!</definedName>
    <definedName name="DEG_PRIOR_RPT" localSheetId="21">#REF!</definedName>
    <definedName name="DEG_PRIOR_RPT">#REF!</definedName>
    <definedName name="deg_rev_cost" localSheetId="21">#REF!</definedName>
    <definedName name="deg_rev_cost">#REF!</definedName>
    <definedName name="DEHINST">#REF!</definedName>
    <definedName name="DEHLBR">#REF!</definedName>
    <definedName name="DEHMAT">#REF!</definedName>
    <definedName name="DEHON_CONSTR.">#REF!</definedName>
    <definedName name="DEI_FED">#REF!</definedName>
    <definedName name="DEI_FED_NB">#REF!</definedName>
    <definedName name="DEK" hidden="1">{"Macro Table",#N/A,FALSE,"Range Name Locations"}</definedName>
    <definedName name="DEK_Ele_Fed">#REF!</definedName>
    <definedName name="DEK_ELE_NB">#REF!</definedName>
    <definedName name="DEK_FED">#REF!</definedName>
    <definedName name="DEK_FED_NB">#REF!</definedName>
    <definedName name="DEK_Gas_Fed">#REF!</definedName>
    <definedName name="DEK_Gas_NB">#REF!</definedName>
    <definedName name="delet">#REF!</definedName>
    <definedName name="DELETE" localSheetId="21">#REF!</definedName>
    <definedName name="DELETE">#REF!</definedName>
    <definedName name="DELETELOGICTYPE1">#REF!</definedName>
    <definedName name="DeleteThis2" hidden="1">{#N/A,#N/A,FALSE,"SCHEDULES- board";#N/A,#N/A,FALSE,"BP-Q'S"}</definedName>
    <definedName name="DeleteThis3" hidden="1">{#N/A,#N/A,FALSE,"SCHEDULES- board";#N/A,#N/A,FALSE,"STMT 100"}</definedName>
    <definedName name="DeleteThis4" hidden="1">{"StatementsIncomeStatement",#N/A,TRUE,"Statements";"StatementsBalanceSheet",#N/A,TRUE,"Statements"}</definedName>
    <definedName name="DeleteThis5" hidden="1">{"IncomeStatement",#N/A,FALSE,"Income Statement";"ProductCost",#N/A,FALSE,"Income Statement";"OperatingExpense",#N/A,FALSE,"Income Statement"}</definedName>
    <definedName name="DeleteThis6" hidden="1">{#N/A,#N/A,FALSE,"CANADA";#N/A,#N/A,FALSE,"HOLLAND";#N/A,#N/A,FALSE,"AUSTRALIA";#N/A,#N/A,FALSE,"ALLOW &amp; RESRV "}</definedName>
    <definedName name="DELICIAS_operating_exp">#REF!</definedName>
    <definedName name="DEMAND">#REF!</definedName>
    <definedName name="demand_charge">#REF!</definedName>
    <definedName name="DEMAND_FORECAST">#REF!</definedName>
    <definedName name="DemandEnergy" localSheetId="21">#REF!</definedName>
    <definedName name="DemandEnergy">#REF!</definedName>
    <definedName name="DEN_BOND">#REF!</definedName>
    <definedName name="DENMARK">#REF!</definedName>
    <definedName name="Dennis">#REF!</definedName>
    <definedName name="DenominationList">#REF!</definedName>
    <definedName name="DENVER" localSheetId="21">#REF!</definedName>
    <definedName name="DENVER">#REF!</definedName>
    <definedName name="DEO_CON">#REF!</definedName>
    <definedName name="DEO_ELE_FED">#REF!</definedName>
    <definedName name="DEO_ELE_FED_NB">#REF!</definedName>
    <definedName name="DEO_GAS_FED">#REF!</definedName>
    <definedName name="DEO_GAS_FED_NB">#REF!</definedName>
    <definedName name="DEO_NR">#REF!</definedName>
    <definedName name="DEO_REG">#REF!</definedName>
    <definedName name="DEO_SA">#REF!</definedName>
    <definedName name="DEO_SA_U">#REF!</definedName>
    <definedName name="Dep" localSheetId="21">#REF!</definedName>
    <definedName name="Dep">#REF!</definedName>
    <definedName name="DEP_FED">#REF!</definedName>
    <definedName name="DEP_FED_NB">#REF!</definedName>
    <definedName name="DEP_FL">#REF!</definedName>
    <definedName name="DEP_NC">#REF!</definedName>
    <definedName name="DEP_NoBONUS">#REF!</definedName>
    <definedName name="department">#REF!</definedName>
    <definedName name="department_numbers">#REF!</definedName>
    <definedName name="department_use_occupancy">#REF!</definedName>
    <definedName name="departments">#REF!</definedName>
    <definedName name="DEPR" localSheetId="21">#REF!</definedName>
    <definedName name="DEPR">#REF!</definedName>
    <definedName name="depr_amort_detail" localSheetId="21">#REF!</definedName>
    <definedName name="depr_amort_detail">#REF!</definedName>
    <definedName name="Depr_Balance">#REF!</definedName>
    <definedName name="DEPR_RATE_TBL">#REF!</definedName>
    <definedName name="DEPR_TYPE_LABEL">#REF!</definedName>
    <definedName name="DepRate">#REF!</definedName>
    <definedName name="depre">#REF!</definedName>
    <definedName name="depre_period">#REF!</definedName>
    <definedName name="Depreciable_Life">#REF!</definedName>
    <definedName name="DEPRECIATION" localSheetId="21">#REF!</definedName>
    <definedName name="DEPRECIATION">#REF!</definedName>
    <definedName name="DeprOwn">#REF!</definedName>
    <definedName name="DEPT" localSheetId="21">#REF!</definedName>
    <definedName name="DEPT">#REF!</definedName>
    <definedName name="DeptFTE">#REF!</definedName>
    <definedName name="Derivation_of_Energy_Separation_Factors">#REF!</definedName>
    <definedName name="DES" localSheetId="21">#REF!</definedName>
    <definedName name="DES">#REF!</definedName>
    <definedName name="des_balance_sheet" localSheetId="21">#REF!</definedName>
    <definedName name="des_balance_sheet">#REF!</definedName>
    <definedName name="DES_CUR_EST" localSheetId="21">#REF!</definedName>
    <definedName name="DES_CUR_EST">#REF!</definedName>
    <definedName name="DES_CUR_RPT" localSheetId="21">#REF!</definedName>
    <definedName name="DES_CUR_RPT">#REF!</definedName>
    <definedName name="des_income_statement" localSheetId="21">#REF!</definedName>
    <definedName name="des_income_statement">#REF!</definedName>
    <definedName name="DES_PRIOR_ACT" localSheetId="21">#REF!</definedName>
    <definedName name="DES_PRIOR_ACT">#REF!</definedName>
    <definedName name="DES_PRIOR_RPT" localSheetId="21">#REF!</definedName>
    <definedName name="DES_PRIOR_RPT">#REF!</definedName>
    <definedName name="DES_rev_cost" localSheetId="21">#REF!</definedName>
    <definedName name="DES_rev_cost">#REF!</definedName>
    <definedName name="Desc" localSheetId="21">#REF!</definedName>
    <definedName name="Desc">#REF!</definedName>
    <definedName name="Description" localSheetId="21">#REF!</definedName>
    <definedName name="Description">#REF!</definedName>
    <definedName name="DESIGN">#REF!</definedName>
    <definedName name="Designer_LR">#REF!</definedName>
    <definedName name="Desktop">#REF!</definedName>
    <definedName name="destino">#REF!</definedName>
    <definedName name="Detail" localSheetId="21">#REF!</definedName>
    <definedName name="Detail">#REF!</definedName>
    <definedName name="dev_tech" hidden="1">#REF!</definedName>
    <definedName name="DevCap2010">#REF!</definedName>
    <definedName name="DevCap2011">#REF!</definedName>
    <definedName name="DevCap2012">#REF!</definedName>
    <definedName name="DevCap2013">#REF!</definedName>
    <definedName name="DevCap2014">#REF!</definedName>
    <definedName name="devel" localSheetId="21">#REF!</definedName>
    <definedName name="devel">#REF!</definedName>
    <definedName name="Devon" hidden="1">{#N/A,#N/A,FALSE,"Sheet1"}</definedName>
    <definedName name="DEZLFEZKLHF" hidden="1">{#N/A,#N/A,FALSE,"Pharm";#N/A,#N/A,FALSE,"WWCM"}</definedName>
    <definedName name="df" localSheetId="21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asdf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dfd" hidden="1">{"'Percon'!$A$1:$M$1395"}</definedName>
    <definedName name="DFD_CUR_RPT">#REF!</definedName>
    <definedName name="DFD_PRIOR_ACT">#REF!</definedName>
    <definedName name="DFD_PRIOR_RPT">#REF!</definedName>
    <definedName name="DFDD" hidden="1">{#N/A,#N/A,FALSE,"REPORT"}</definedName>
    <definedName name="DFDF" hidden="1">{#N/A,#N/A,FALSE,"RET00mst+Total"}</definedName>
    <definedName name="dfdfdfd" hidden="1">{#N/A,#N/A,FALSE,"AD_Purchase";#N/A,#N/A,FALSE,"Credit";#N/A,#N/A,FALSE,"PF Acquisition";#N/A,#N/A,FALSE,"PF Offering"}</definedName>
    <definedName name="dfdsfds">#REF!</definedName>
    <definedName name="DFGDF" hidden="1">{#N/A,#N/A,FALSE,"Ret12Frd+Total"}</definedName>
    <definedName name="DFGDFHFGHFGH" hidden="1">{#N/A,#N/A,FALSE,"Wholesale+W Inc"}</definedName>
    <definedName name="DFGDG" hidden="1">{#N/A,#N/A,TRUE,"BWO_LLC+REPORT";#N/A,#N/A,TRUE,"NSL00MST+NSL Refy Income";#N/A,#N/A,TRUE,"BWO_LLC+Rep_12m";#N/A,#N/A,TRUE,"NSL00MST+NSL Refy 12 M";#N/A,#N/A,TRUE,"RetMMM00+Report";#N/A,#N/A,TRUE,"RET00mst+Total";#N/A,#N/A,TRUE,"Ret12Frd+Total";#N/A,#N/A,TRUE,"Admin";#N/A,#N/A,TRUE,"Boise";#N/A,#N/A,TRUE,"Brigham";#N/A,#N/A,TRUE,"Chubbuck";#N/A,#N/A,TRUE,"Draper";#N/A,#N/A,TRUE,"Harrisville";#N/A,#N/A,TRUE,"Idaho Falls";#N/A,#N/A,TRUE,"Layton";#N/A,#N/A,TRUE,"Logan";#N/A,#N/A,TRUE,"Ogden Wall";#N/A,#N/A,TRUE,"Wholesale+W Inc";#N/A,#N/A,TRUE,"Wholesale+W Inc 12m";#N/A,#N/A,TRUE,"SUP00mst+SUMMARY";#N/A,#N/A,TRUE,"SUP00mst+TWELVE";#N/A,#N/A,TRUE,"TRK00MST+Tran PL";#N/A,#N/A,TRUE,"TRK00MST+Tran PL 12 M";#N/A,#N/A,TRUE,"TRK00MST1+Tran PL";#N/A,#N/A,TRUE,"TRK00MST1+Tran PL 12 M";#N/A,#N/A,TRUE,"Support+Current";#N/A,#N/A,TRUE,"Support+12month";#N/A,#N/A,TRUE,"Admin2+Current";#N/A,#N/A,TRUE,"Admin2+12month";#N/A,#N/A,TRUE,"BWOabMST+Rep_12m";#N/A,#N/A,TRUE,"NSL00MST+CrtBdg";#N/A,#N/A,TRUE,"Rab12frd+Total";#N/A,#N/A,TRUE,"Rab12frd+Admin";#N/A,#N/A,TRUE,"Rab12frd+Boise";#N/A,#N/A,TRUE,"Rab12frd+Brigham";#N/A,#N/A,TRUE,"Rab12frd+Chubbuck";#N/A,#N/A,TRUE,"Rab12frd+Draper";#N/A,#N/A,TRUE,"Rab12frd+Harrisville";#N/A,#N/A,TRUE,"Rab12frd+Idaho Falls";#N/A,#N/A,TRUE,"Rab12frd+Layton";#N/A,#N/A,TRUE,"Rab12frd+Logan";#N/A,#N/A,TRUE,"Rab12frd+Ogden Wall";#N/A,#N/A,TRUE,"Wholesale+whole";#N/A,#N/A,TRUE,"SUP00mst+ActBud";#N/A,#N/A,TRUE,"Trkabmst+Tran PL 12 M";#N/A,#N/A,TRUE,"Support+Forecasted";#N/A,#N/A,TRUE,"Admin2+Forecasted";#N/A,#N/A,TRUE,"BuzzTrk+Summary";#N/A,#N/A,TRUE,"BuzzTrk+Rev_Mile"}</definedName>
    <definedName name="dfgt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dfr" hidden="1">{#N/A,#N/A,FALSE,"Pharm";#N/A,#N/A,FALSE,"WWCM"}</definedName>
    <definedName name="dfs" hidden="1">{"'Feb 99'!$A$1:$G$30"}</definedName>
    <definedName name="dfsa" hidden="1">#REF!</definedName>
    <definedName name="dfsafdsa" hidden="1">#REF!</definedName>
    <definedName name="dg" hidden="1">{"mgmt forecast",#N/A,FALSE,"Mgmt Forecast";"dcf table",#N/A,FALSE,"Mgmt Forecast";"sensitivity",#N/A,FALSE,"Mgmt Forecast";"table inputs",#N/A,FALSE,"Mgmt Forecast";"calculations",#N/A,FALSE,"Mgmt Forecast"}</definedName>
    <definedName name="dh" hidden="1">{#N/A,#N/A,FALSE,"Antony Financials";#N/A,#N/A,FALSE,"Cowboy Financials";#N/A,#N/A,FALSE,"Combined";#N/A,#N/A,FALSE,"Valuematrix";#N/A,#N/A,FALSE,"DCFAntony";#N/A,#N/A,FALSE,"DCFCowboy";#N/A,#N/A,FALSE,"DCFCombined"}</definedName>
    <definedName name="dhiirecon" localSheetId="21">#REF!</definedName>
    <definedName name="dhiirecon">#REF!</definedName>
    <definedName name="DIA">#REF!</definedName>
    <definedName name="dick" localSheetId="21">#REF!</definedName>
    <definedName name="dick">#REF!</definedName>
    <definedName name="Diferencia_de_Caja">#REF!</definedName>
    <definedName name="DIFF">#REF!</definedName>
    <definedName name="Differential">#REF!</definedName>
    <definedName name="dinomountrecon" localSheetId="21">#REF!</definedName>
    <definedName name="dinomountrecon">#REF!</definedName>
    <definedName name="DIRDEPT">#REF!</definedName>
    <definedName name="direct_labor">#REF!</definedName>
    <definedName name="direct_labor_variance">#REF!</definedName>
    <definedName name="direct_labor_variances">#REF!</definedName>
    <definedName name="Disaster">#REF!</definedName>
    <definedName name="Disaster_Recovery">#REF!</definedName>
    <definedName name="disc_rate" localSheetId="21">#REF!</definedName>
    <definedName name="disc_rate">#REF!</definedName>
    <definedName name="Discharge_port">#REF!</definedName>
    <definedName name="DISCNT_CONTRACT">#REF!</definedName>
    <definedName name="DiscountRate">#REF!</definedName>
    <definedName name="discounts">#REF!</definedName>
    <definedName name="DiscRate">#REF!</definedName>
    <definedName name="DiscRate_Unlev">#REF!</definedName>
    <definedName name="DiscreteBusinessIncomeExtraExpense">#REF!,#REF!,#REF!,#REF!</definedName>
    <definedName name="DiscreteBusinessIncomeExtraExpense1">#REF!,#REF!,#REF!</definedName>
    <definedName name="DiscreteBusinessIncomeExtraExpense2">#REF!,#REF!,#REF!,#REF!</definedName>
    <definedName name="DiscreteContractorsEquipment">#REF!,#REF!,#REF!</definedName>
    <definedName name="DiscreteCOPEInformation">#REF!,#REF!</definedName>
    <definedName name="DiscreteStatementofValues">#REF!,#REF!,#REF!,#REF!,#REF!</definedName>
    <definedName name="DiscreteStatementofValues1">#REF!,#REF!,#REF!,#REF!,#REF!</definedName>
    <definedName name="DisDate" localSheetId="21">#REF!</definedName>
    <definedName name="DisDate">#REF!</definedName>
    <definedName name="DisE1M2">#REF!</definedName>
    <definedName name="Disp">#REF!</definedName>
    <definedName name="DisplayNameqryPushCoverPageLink">#REF!</definedName>
    <definedName name="DisplayNameqryPushCoverPageLink1">#REF!</definedName>
    <definedName name="DisplayNameqryPushCoverPageLink2">#REF!</definedName>
    <definedName name="DisplayNameqryPushFlowDiagramLink">#REF!</definedName>
    <definedName name="Distance_Leg1">#REF!</definedName>
    <definedName name="Distance_Leg2">#REF!</definedName>
    <definedName name="Div">#REF!</definedName>
    <definedName name="Dividend" localSheetId="21">#REF!</definedName>
    <definedName name="Dividend">#REF!</definedName>
    <definedName name="Dividends">#REF!</definedName>
    <definedName name="DividendsPayout">#REF!</definedName>
    <definedName name="DIVISION">#REF!</definedName>
    <definedName name="dj" hidden="1">{#N/A,#N/A,FALSE,"CreditStat";#N/A,#N/A,FALSE,"SPbrkup";#N/A,#N/A,FALSE,"MerSPsyn";#N/A,#N/A,FALSE,"MerSPwKCsyn";#N/A,#N/A,FALSE,"MerSPwKCsyn (2)";#N/A,#N/A,FALSE,"CreditStat (2)"}</definedName>
    <definedName name="djdhjghdhj" hidden="1">{"Consolidated IS w Ratios",#N/A,FALSE,"Consolidated";"Consolidated CF",#N/A,FALSE,"Consolidated";"Consolidated DCF",#N/A,FALSE,"Consolidated"}</definedName>
    <definedName name="djksljd" hidden="1">{#N/A,#N/A,FALSE,"Other";#N/A,#N/A,FALSE,"Ace";#N/A,#N/A,FALSE,"Derm"}</definedName>
    <definedName name="DK104_ccnc">OFFSET(#REF!,0,0,CountDK104Records,1)</definedName>
    <definedName name="DK104_depr_summary2">OFFSET(#REF!,0,0,CountDK104Records,1)</definedName>
    <definedName name="dkdkdk" localSheetId="2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cd" hidden="1">{#N/A,#N/A,TRUE,"WKLY PACK";#N/A,#N/A,TRUE,"YC &amp; SPICED";#N/A,#N/A,TRUE,"YF PEACH";#N/A,#N/A,TRUE,"PEARS &amp; CHERRIES";#N/A,#N/A,TRUE,"COTS &amp; COCKTAIL";#N/A,#N/A,TRUE,"FRUIT CUPS"}</definedName>
    <definedName name="dkgahirghigf" hidden="1">{#N/A,#N/A,FALSE,"Pharm";#N/A,#N/A,FALSE,"WWCM"}</definedName>
    <definedName name="DKSP1_D" localSheetId="21">#REF!</definedName>
    <definedName name="DKSP1_D">#REF!</definedName>
    <definedName name="DKSP1_F" localSheetId="21">#REF!</definedName>
    <definedName name="DKSP1_F">#REF!</definedName>
    <definedName name="DKSP2_F" localSheetId="21">#REF!</definedName>
    <definedName name="DKSP2_F">#REF!</definedName>
    <definedName name="dm">#REF!</definedName>
    <definedName name="DMACRO">#REF!</definedName>
    <definedName name="DME_LocalFile" hidden="1">"True"</definedName>
    <definedName name="DME_ODMALinks1" hidden="1">"::ODMA\DME-MSE\TAX-58010=C:\DOCUME~1\daniel3t\LOCALS~1\Temp\Dme\TAX-58010.xls"</definedName>
    <definedName name="DME_ODMALinks2" hidden="1">"::ODMA\DME-MSE\TAX-55066=C:\DOCUME~1\morris6d\LOCALS~1\Temp\Dme\TAX-55066.xls"</definedName>
    <definedName name="DME_ODMALinks3" hidden="1">"::ODMA\DME-MSE\TAX-54886=C:\DOCUME~1\morris6d\LOCALS~1\Temp\Dme\TAX-54886.xls"</definedName>
    <definedName name="DME_ODMALinks4" hidden="1">"::ODMA\DME-MSE\TAX-54554=C:\DOCUME~1\morris6d\LOCALS~1\Temp\Dme\TAX-54554.xls"</definedName>
    <definedName name="DME_ODMALinks5" hidden="1">"::ODMA\DME-MSE\TAX-55463=C:\DOCUME~1\lewis7m\LOCALS~1\Temp\Dme\TAX-55463.xls"</definedName>
    <definedName name="DME_ODMALinks6" hidden="1">"::ODMA\DME-MSE\TAX-57720=C:\DOCUME~1\morris6d\LOCALS~1\Temp\Dme\TAX-57720.xls"</definedName>
    <definedName name="DME_ODMALinksCount" hidden="1">"1"</definedName>
    <definedName name="dnlkwdknw" hidden="1">#REF!</definedName>
    <definedName name="DO_ALL" localSheetId="21">#REF!</definedName>
    <definedName name="DO_ALL">#REF!</definedName>
    <definedName name="Docket">#REF!</definedName>
    <definedName name="DODAILY">#REF!</definedName>
    <definedName name="dog" hidden="1">{#N/A,#N/A,FALSE,"91NOLCB";#N/A,#N/A,FALSE,"92NOLCB";#N/A,#N/A,FALSE,"93NOLCB"}</definedName>
    <definedName name="doh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dolar">#REF!</definedName>
    <definedName name="DollarsPerYearqryReceiveSystemChemsCT2">#REF!</definedName>
    <definedName name="DollarsperYearqryReceiveSystemChemsMBAnion">#REF!</definedName>
    <definedName name="DOS">#REF!</definedName>
    <definedName name="DOT" localSheetId="21">#REF!</definedName>
    <definedName name="DOT">#REF!</definedName>
    <definedName name="DOUBLEUNDER">#REF!</definedName>
    <definedName name="DOWN">#REF!</definedName>
    <definedName name="dp">#REF!</definedName>
    <definedName name="DPHWR_A" localSheetId="21">#REF!</definedName>
    <definedName name="DPHWR_A">#REF!</definedName>
    <definedName name="DPHWR_F" localSheetId="21">#REF!</definedName>
    <definedName name="DPHWR_F">#REF!</definedName>
    <definedName name="DPHWR_N" localSheetId="21">#REF!</definedName>
    <definedName name="DPHWR_N">#REF!</definedName>
    <definedName name="DPHWR_O" localSheetId="21">#REF!</definedName>
    <definedName name="DPHWR_O">#REF!</definedName>
    <definedName name="dps">#REF!</definedName>
    <definedName name="DPSPB_A" localSheetId="21">#REF!</definedName>
    <definedName name="DPSPB_A">#REF!</definedName>
    <definedName name="DPSPB_D" localSheetId="21">#REF!</definedName>
    <definedName name="DPSPB_D">#REF!</definedName>
    <definedName name="DPSPB_F" localSheetId="21">#REF!</definedName>
    <definedName name="DPSPB_F">#REF!</definedName>
    <definedName name="DPSPB_N" localSheetId="21">#REF!</definedName>
    <definedName name="DPSPB_N">#REF!</definedName>
    <definedName name="DPSPB_O" localSheetId="21">#REF!</definedName>
    <definedName name="DPSPB_O">#REF!</definedName>
    <definedName name="DPSPE_A" localSheetId="21">#REF!</definedName>
    <definedName name="DPSPE_A">#REF!</definedName>
    <definedName name="DPSPE_D" localSheetId="21">#REF!</definedName>
    <definedName name="DPSPE_D">#REF!</definedName>
    <definedName name="DPSPE_F" localSheetId="21">#REF!</definedName>
    <definedName name="DPSPE_F">#REF!</definedName>
    <definedName name="DPSPE_N" localSheetId="21">#REF!</definedName>
    <definedName name="DPSPE_N">#REF!</definedName>
    <definedName name="DPSPE_O" localSheetId="21">#REF!</definedName>
    <definedName name="DPSPE_O">#REF!</definedName>
    <definedName name="DPSPE_S" localSheetId="21">#REF!</definedName>
    <definedName name="DPSPE_S">#REF!</definedName>
    <definedName name="DPSRB_A" localSheetId="21">#REF!</definedName>
    <definedName name="DPSRB_A">#REF!</definedName>
    <definedName name="DPSRB_D" localSheetId="21">#REF!</definedName>
    <definedName name="DPSRB_D">#REF!</definedName>
    <definedName name="DPSRB_F" localSheetId="21">#REF!</definedName>
    <definedName name="DPSRB_F">#REF!</definedName>
    <definedName name="DPSRB_O" localSheetId="21">#REF!</definedName>
    <definedName name="DPSRB_O">#REF!</definedName>
    <definedName name="DPSRE_A" localSheetId="21">#REF!</definedName>
    <definedName name="DPSRE_A">#REF!</definedName>
    <definedName name="DPSRE_D" localSheetId="21">#REF!</definedName>
    <definedName name="DPSRE_D">#REF!</definedName>
    <definedName name="DPSRE_F" localSheetId="21">#REF!</definedName>
    <definedName name="DPSRE_F">#REF!</definedName>
    <definedName name="DPSRE_N" localSheetId="21">#REF!</definedName>
    <definedName name="DPSRE_N">#REF!</definedName>
    <definedName name="DPSRE_O" localSheetId="21">#REF!</definedName>
    <definedName name="DPSRE_O">#REF!</definedName>
    <definedName name="DR">#REF!</definedName>
    <definedName name="DR_Range" localSheetId="21">#REF!</definedName>
    <definedName name="DR_Range">#REF!</definedName>
    <definedName name="DR_RangePRW" localSheetId="21">#REF!</definedName>
    <definedName name="DR_RangePRW">#REF!</definedName>
    <definedName name="DR100sum" hidden="1">{#N/A,#N/A,FALSE,"SUMMARY";#N/A,#N/A,FALSE,"PAGE 1";#N/A,#N/A,FALSE,"PAGE 2";#N/A,#N/A,FALSE,"PAGE 3";#N/A,#N/A,FALSE,"PAGE 4";#N/A,#N/A,FALSE,"PAGE 5";#N/A,#N/A,FALSE,"PAGE 6";#N/A,#N/A,FALSE,"PAGE 7";#N/A,#N/A,FALSE,"PAGE 8";#N/A,#N/A,FALSE,"PAGE 9";#N/A,#N/A,FALSE,"PAGE 10";#N/A,#N/A,FALSE,"PAGE 11";#N/A,#N/A,FALSE,"PAGE 12";#N/A,#N/A,FALSE,"PAGE 13";#N/A,#N/A,FALSE,"PAGE 14";#N/A,#N/A,FALSE,"PAGE 15";#N/A,#N/A,FALSE,"PAGE 16"}</definedName>
    <definedName name="Drafter_LR">#REF!</definedName>
    <definedName name="DraftJR_2009">#REF!</definedName>
    <definedName name="DraftSR_2009">#REF!</definedName>
    <definedName name="drew" hidden="1">{#N/A,#N/A,TRUE,"Assumptions";#N/A,#N/A,TRUE,"Book Annual";#N/A,#N/A,TRUE,"Tax Annual";#N/A,#N/A,TRUE,"Valuation";#N/A,#N/A,TRUE,"Tax Dep'n";#N/A,#N/A,TRUE,"Book Dep'n";#N/A,#N/A,TRUE,"Monthly"}</definedName>
    <definedName name="drg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DropDown_CoName">#REF!</definedName>
    <definedName name="DropDownM1_Type">#REF!</definedName>
    <definedName name="ds" localSheetId="21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sa">#REF!</definedName>
    <definedName name="dsaf" hidden="1">{"ATP Spending Report",#N/A,FALSE,"ATP";"Gestec spd rpt",#N/A,FALSE,"Gestec";"UCSD spending RPT",#N/A,FALSE,"UCSD";"Sapolsky Spending Rpt",#N/A,FALSE,"Sapolsky";"Oncogene Spnding Rpt",#N/A,FALSE,"Oncogene Ph. 2";"P450 spd rpt",#N/A,FALSE,"NIH P450";"hiv 2 SPD RPT",#N/A,FALSE,"HIV Phase 2";"Mito Spd Rpt",#N/A,FALSE,"Mitochondrial";"ORD Spd Rpt",#N/A,FALSE,"ORD"}</definedName>
    <definedName name="dsafdsa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dscsdcsd" hidden="1">10</definedName>
    <definedName name="dsd">#REF!</definedName>
    <definedName name="dsf" hidden="1">{"'Feb 99'!$A$1:$G$30"}</definedName>
    <definedName name="dsfa" hidden="1">{"IS FE with Ratios",#N/A,FALSE,"Far East";"PF CF Far East",#N/A,FALSE,"Far East";"DCF Far East Matrix",#N/A,FALSE,"Far East"}</definedName>
    <definedName name="dsfdsf" hidden="1">{"'Feb 99'!$A$1:$G$30"}</definedName>
    <definedName name="dsfesgfewrgq" hidden="1">{#N/A,#N/A,FALSE,"Income";#N/A,#N/A,FALSE,"Cost of Goods Sold";#N/A,#N/A,FALSE,"Other Costs";#N/A,#N/A,FALSE,"Other Income";#N/A,#N/A,FALSE,"Taxes";#N/A,#N/A,FALSE,"Other Deductions";#N/A,#N/A,FALSE,"Compensation of Officers"}</definedName>
    <definedName name="dsfg" hidden="1">{"Eur Base Top",#N/A,FALSE,"Europe Base";"Eur Base Bottom",#N/A,FALSE,"Europe Base"}</definedName>
    <definedName name="dsfsffss" hidden="1">{#N/A,#N/A,FALSE,"Pharm";#N/A,#N/A,FALSE,"WWCM"}</definedName>
    <definedName name="dsgsfgsdfg" hidden="1">{"NA Is w Ratios",#N/A,FALSE,"North America";"PF CFlow NA",#N/A,FALSE,"North America";"NA DCF Matrix",#N/A,FALSE,"North America"}</definedName>
    <definedName name="dsm" localSheetId="21" hidden="1">{#N/A,#N/A,FALSE,"Aging Summary";#N/A,#N/A,FALSE,"Ratio Analysis";#N/A,#N/A,FALSE,"Test 120 Day Accts";#N/A,#N/A,FALSE,"Tickmarks"}</definedName>
    <definedName name="dsm" hidden="1">{#N/A,#N/A,FALSE,"Aging Summary";#N/A,#N/A,FALSE,"Ratio Analysis";#N/A,#N/A,FALSE,"Test 120 Day Accts";#N/A,#N/A,FALSE,"Tickmarks"}</definedName>
    <definedName name="DSRA_Beg_Value">#REF!</definedName>
    <definedName name="dt" hidden="1">{"StatementsIncomeStatement",#N/A,TRUE,"Statements";"StatementsBalanceSheet",#N/A,TRUE,"Statements"}</definedName>
    <definedName name="DT_Col">#REF!</definedName>
    <definedName name="DTR">#REF!</definedName>
    <definedName name="DTS" localSheetId="21">#REF!</definedName>
    <definedName name="DTS">#REF!</definedName>
    <definedName name="Due_West_Bill" localSheetId="21">#REF!</definedName>
    <definedName name="Due_West_Bill">#REF!</definedName>
    <definedName name="duh" localSheetId="21" hidden="1">{"edcredit",#N/A,FALSE,"edcredit"}</definedName>
    <definedName name="duh" hidden="1">{"edcredit",#N/A,FALSE,"edcredit"}</definedName>
    <definedName name="DUKE">#REF!</definedName>
    <definedName name="Duke_Energy">#REF!</definedName>
    <definedName name="Duke_Energy_Natural_Gas_Corp___Co._10049" localSheetId="21">#REF!</definedName>
    <definedName name="Duke_Energy_Natural_Gas_Corp___Co._10049">#REF!</definedName>
    <definedName name="Duke_PK_Fcst_Data">#REF!</definedName>
    <definedName name="Duke_Power" localSheetId="21">#REF!</definedName>
    <definedName name="Duke_Power">#REF!</definedName>
    <definedName name="DukeBank">#REF!</definedName>
    <definedName name="DukeCenters">#REF!</definedName>
    <definedName name="DukeCompany">#REF!</definedName>
    <definedName name="DukeLife_Index" localSheetId="21">#REF!</definedName>
    <definedName name="DukeLife_Index">#REF!</definedName>
    <definedName name="DukeLife_SWIFT" localSheetId="21">#REF!</definedName>
    <definedName name="DukeLife_SWIFT">#REF!</definedName>
    <definedName name="DukeMed_Index" localSheetId="21">#REF!</definedName>
    <definedName name="DukeMed_Index">#REF!</definedName>
    <definedName name="DukeMed_SWIFT" localSheetId="21">#REF!</definedName>
    <definedName name="DukeMed_SWIFT">#REF!</definedName>
    <definedName name="DumType">#REF!</definedName>
    <definedName name="duration">#REF!</definedName>
    <definedName name="dwedfwed" hidden="1">#REF!</definedName>
    <definedName name="dwstub" localSheetId="21">#REF!</definedName>
    <definedName name="dwstub">#REF!</definedName>
    <definedName name="DZ.IndSpec_Left" hidden="1">#REF!</definedName>
    <definedName name="DZ.IndSpec_Right" hidden="1">#REF!</definedName>
    <definedName name="e">#REF!</definedName>
    <definedName name="e_BondIssue_3480">#REF!</definedName>
    <definedName name="e_BusinessLineView_85800">#REF!</definedName>
    <definedName name="E_Data">#REF!</definedName>
    <definedName name="e_ElectricRevClass_48201">#REF!</definedName>
    <definedName name="e_PlanningEntity_3035">#REF!</definedName>
    <definedName name="e_PlanningEntity_m3003">#REF!</definedName>
    <definedName name="e_PreferredIssue_3848">#REF!</definedName>
    <definedName name="e_RegFercSegment_3676">#REF!</definedName>
    <definedName name="e_RegJurSegment_19878">#REF!</definedName>
    <definedName name="e_StateforTaxIncomeProperty_3408">#REF!</definedName>
    <definedName name="e_Swaps_3630">#REF!</definedName>
    <definedName name="e_System_3015">#REF!</definedName>
    <definedName name="E0_B_1A_APR2012_DataTable">#REF!</definedName>
    <definedName name="E0_B_1B_APR2012_DataTable">#REF!</definedName>
    <definedName name="E0_B_3A_APR2012_DataTable">#REF!</definedName>
    <definedName name="E0_B_3B_APR2012_DataTable">#REF!</definedName>
    <definedName name="EARNINGS">#REF!</definedName>
    <definedName name="earnings_pgs_print" localSheetId="21">#REF!</definedName>
    <definedName name="earnings_pgs_print">#REF!</definedName>
    <definedName name="EarthFruits">#REF!</definedName>
    <definedName name="ebde0">#REF!</definedName>
    <definedName name="ebde1">#REF!</definedName>
    <definedName name="ebde2">#REF!</definedName>
    <definedName name="ebi" localSheetId="21">#REF!</definedName>
    <definedName name="ebi">#REF!</definedName>
    <definedName name="ebitda" localSheetId="21">#REF!</definedName>
    <definedName name="ebitda">#REF!</definedName>
    <definedName name="ECBP_D" localSheetId="21">#REF!</definedName>
    <definedName name="ECBP_D">#REF!</definedName>
    <definedName name="ECBP_Index" localSheetId="21">#REF!</definedName>
    <definedName name="ECBP_Index">#REF!</definedName>
    <definedName name="ECBP_May" localSheetId="21">#REF!</definedName>
    <definedName name="ECBP_May">#REF!</definedName>
    <definedName name="ECBP_SWIFT" localSheetId="21">#REF!</definedName>
    <definedName name="ECBP_SWIFT">#REF!</definedName>
    <definedName name="ECBP1_A" localSheetId="21">#REF!</definedName>
    <definedName name="ECBP1_A">#REF!</definedName>
    <definedName name="ECBP1_Apr" localSheetId="21">#REF!</definedName>
    <definedName name="ECBP1_Apr">#REF!</definedName>
    <definedName name="ECBP1_D" localSheetId="21">#REF!</definedName>
    <definedName name="ECBP1_D">#REF!</definedName>
    <definedName name="ECBP1_F" localSheetId="21">#REF!</definedName>
    <definedName name="ECBP1_F">#REF!</definedName>
    <definedName name="ECBP1_J" localSheetId="21">#REF!</definedName>
    <definedName name="ECBP1_J">#REF!</definedName>
    <definedName name="ECBP1_June" localSheetId="21">#REF!</definedName>
    <definedName name="ECBP1_June">#REF!</definedName>
    <definedName name="ECBP1_N" localSheetId="21">#REF!</definedName>
    <definedName name="ECBP1_N">#REF!</definedName>
    <definedName name="ECBP1_O" localSheetId="21">#REF!</definedName>
    <definedName name="ECBP1_O">#REF!</definedName>
    <definedName name="ECBP1_S" localSheetId="21">#REF!</definedName>
    <definedName name="ECBP1_S">#REF!</definedName>
    <definedName name="ECBP2" localSheetId="21">#REF!</definedName>
    <definedName name="ECBP2">#REF!</definedName>
    <definedName name="ECBP2_A" localSheetId="21">#REF!</definedName>
    <definedName name="ECBP2_A">#REF!</definedName>
    <definedName name="ECBP2_Apr" localSheetId="21">#REF!</definedName>
    <definedName name="ECBP2_Apr">#REF!</definedName>
    <definedName name="ECBP2_D" localSheetId="21">#REF!</definedName>
    <definedName name="ECBP2_D">#REF!</definedName>
    <definedName name="ECBP2_F" localSheetId="21">#REF!</definedName>
    <definedName name="ECBP2_F">#REF!</definedName>
    <definedName name="ECBP2_June" localSheetId="21">#REF!</definedName>
    <definedName name="ECBP2_June">#REF!</definedName>
    <definedName name="ECBP2_May" localSheetId="21">#REF!</definedName>
    <definedName name="ECBP2_May">#REF!</definedName>
    <definedName name="ECBP2_N" localSheetId="21">#REF!</definedName>
    <definedName name="ECBP2_N">#REF!</definedName>
    <definedName name="ECBP2_O" localSheetId="21">#REF!</definedName>
    <definedName name="ECBP2_O">#REF!</definedName>
    <definedName name="ECBP2_S" localSheetId="21">#REF!</definedName>
    <definedName name="ECBP2_S">#REF!</definedName>
    <definedName name="ECBPI_N" localSheetId="21">#REF!</definedName>
    <definedName name="ECBPI_N">#REF!</definedName>
    <definedName name="ECIP" localSheetId="21">#REF!</definedName>
    <definedName name="ECIP">#REF!</definedName>
    <definedName name="EDC" localSheetId="21">#REF!</definedName>
    <definedName name="EDC">#REF!</definedName>
    <definedName name="EDI">#REF!</definedName>
    <definedName name="EDI_check_totals">#REF!</definedName>
    <definedName name="EDITMACRO">#REF!</definedName>
    <definedName name="EDORDOSBACK">#REF!</definedName>
    <definedName name="EE">#REF!</definedName>
    <definedName name="eee">#REF!</definedName>
    <definedName name="eee.ooo" hidden="1">{"CSN M Detail",#N/A,FALSE,"Sch M Detail"}</definedName>
    <definedName name="eee.ppp" hidden="1">{"CSN M Detail",#N/A,FALSE,"Sch M Detail"}</definedName>
    <definedName name="eeeee" hidden="1">{#N/A,#N/A,FALSE,"Pharm";#N/A,#N/A,FALSE,"WWCM"}</definedName>
    <definedName name="eeeeeeeeeee" hidden="1">{"SourcesUses",#N/A,TRUE,#N/A;"TransOverview",#N/A,TRUE,"CFMODEL"}</definedName>
    <definedName name="eeeeeeeeeeeeeeeeee" hidden="1">{"SourcesUses",#N/A,TRUE,"FundsFlow";"TransOverview",#N/A,TRUE,"FundsFlow"}</definedName>
    <definedName name="eeer">#REF!</definedName>
    <definedName name="EEINCN">#REF!</definedName>
    <definedName name="ef" hidden="1">{"total",#N/A,FALSE,"5YR TREND";"CASH FLOW",#N/A,FALSE,"5YR TREND";"BALANCE SHEET",#N/A,FALSE,"5YR TREND";"baseline",#N/A,FALSE,"5YR TREND";"investment",#N/A,FALSE,"5YR TREND"}</definedName>
    <definedName name="efefe" hidden="1">{"mgmt forecast",#N/A,FALSE,"Mgmt Forecast";"dcf table",#N/A,FALSE,"Mgmt Forecast";"sensitivity",#N/A,FALSE,"Mgmt Forecast";"table inputs",#N/A,FALSE,"Mgmt Forecast";"calculations",#N/A,FALSE,"Mgmt Forecast"}</definedName>
    <definedName name="EffRatePEC" localSheetId="21">#REF!</definedName>
    <definedName name="EffRatePEC">#REF!</definedName>
    <definedName name="EffRatePwr" localSheetId="21">#REF!</definedName>
    <definedName name="EffRatePwr">#REF!</definedName>
    <definedName name="efin" hidden="1">{#N/A,#N/A,FALSE,"Output";#N/A,#N/A,FALSE,"Cover Sheet";#N/A,#N/A,FALSE,"Current Mkt. Projections"}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GANA_AJUS">#REF!</definedName>
    <definedName name="EGANA_HIS">#REF!</definedName>
    <definedName name="EGP_DES_AJUS">#REF!</definedName>
    <definedName name="EGP_DES_HIST">#REF!</definedName>
    <definedName name="EGP_NATU_AJU">#REF!</definedName>
    <definedName name="EGP_PRESUP">#REF!</definedName>
    <definedName name="EGPOUTLOOK">#REF!</definedName>
    <definedName name="eh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eight" hidden="1">#REF!,#REF!</definedName>
    <definedName name="ej" localSheetId="21" hidden="1">{"Page 1",#N/A,FALSE,"Sheet1";"Page 2",#N/A,FALSE,"Sheet1"}</definedName>
    <definedName name="ej" hidden="1">{"Page 1",#N/A,FALSE,"Sheet1";"Page 2",#N/A,FALSE,"Sheet1"}</definedName>
    <definedName name="ejkfgkjze" hidden="1">{#N/A,#N/A,FALSE,"Pharm";#N/A,#N/A,FALSE,"WWCM"}</definedName>
    <definedName name="EKSUBE0">#REF!</definedName>
    <definedName name="EKSUBE1">#REF!</definedName>
    <definedName name="EKSUBE2">#REF!</definedName>
    <definedName name="ELEC">#REF!</definedName>
    <definedName name="Elec_Cost">#REF!</definedName>
    <definedName name="Elect_Plt_Curr">#REF!</definedName>
    <definedName name="Elect_Plt_Prior">#REF!</definedName>
    <definedName name="ELEVEN">#REF!</definedName>
    <definedName name="ELIM_BALA">#REF!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AC">#REF!</definedName>
    <definedName name="EMACRO">#REF!</definedName>
    <definedName name="EMEL">#REF!</definedName>
    <definedName name="emf_book_new" localSheetId="21">#REF!</definedName>
    <definedName name="emf_book_new">#REF!</definedName>
    <definedName name="emf_book_old" localSheetId="21">#REF!</definedName>
    <definedName name="emf_book_old">#REF!</definedName>
    <definedName name="emf_int_wa" localSheetId="21">#REF!</definedName>
    <definedName name="emf_int_wa">#REF!</definedName>
    <definedName name="emf_new" localSheetId="21">#REF!</definedName>
    <definedName name="emf_new">#REF!</definedName>
    <definedName name="emf_old" localSheetId="21">#REF!</definedName>
    <definedName name="emf_old">#REF!</definedName>
    <definedName name="emf_rate_wa" localSheetId="21">#REF!</definedName>
    <definedName name="emf_rate_wa">#REF!</definedName>
    <definedName name="EMISSIONS">#REF!</definedName>
    <definedName name="EmpCost">#REF!</definedName>
    <definedName name="employee_benefits">#REF!</definedName>
    <definedName name="Employees">#REF!</definedName>
    <definedName name="EMPVINC">#REF!</definedName>
    <definedName name="EMPVINC2">#REF!</definedName>
    <definedName name="Encabezado">#REF!</definedName>
    <definedName name="End">#REF!</definedName>
    <definedName name="End_Bal">#REF!</definedName>
    <definedName name="End_of_Data_Range_DB_ROCE" localSheetId="21">#REF!</definedName>
    <definedName name="End_of_Data_Range_DB_ROCE">#REF!</definedName>
    <definedName name="enddate">#REF!</definedName>
    <definedName name="EndPeriod">#REF!</definedName>
    <definedName name="energy_price">#REF!</definedName>
    <definedName name="EnergyServices_Rev_Growth">#REF!</definedName>
    <definedName name="EnergyTradingReport" localSheetId="21">#REF!</definedName>
    <definedName name="EnergyTradingReport">#REF!</definedName>
    <definedName name="EnergyTradingReportAndHeader" localSheetId="21">#REF!</definedName>
    <definedName name="EnergyTradingReportAndHeader">#REF!</definedName>
    <definedName name="engineering">#REF!</definedName>
    <definedName name="ENGIT">#REF!</definedName>
    <definedName name="EngTech_LR">#REF!</definedName>
    <definedName name="ENT" localSheetId="21">#REF!</definedName>
    <definedName name="ENT">#REF!</definedName>
    <definedName name="Enterprise">#REF!</definedName>
    <definedName name="ENTIREFILE" localSheetId="21">#REF!</definedName>
    <definedName name="ENTIREFILE">#REF!</definedName>
    <definedName name="Entities" localSheetId="21">#REF!</definedName>
    <definedName name="Entities">#REF!</definedName>
    <definedName name="Entity">#REF!</definedName>
    <definedName name="entity1">#REF!</definedName>
    <definedName name="ENTRIES" localSheetId="21">#REF!</definedName>
    <definedName name="ENTRIES">#REF!</definedName>
    <definedName name="ENTRY">#REF!</definedName>
    <definedName name="EntryDate">#REF!</definedName>
    <definedName name="ENVIRON">#REF!</definedName>
    <definedName name="EnvironCleanUp" localSheetId="21">#REF!</definedName>
    <definedName name="EnvironCleanUp">#REF!</definedName>
    <definedName name="EOLNUCMS" localSheetId="21">#REF!</definedName>
    <definedName name="EOLNUCMS">#REF!</definedName>
    <definedName name="EOM_DATE">#REF!</definedName>
    <definedName name="ep_ep_CM4DE" localSheetId="21">#REF!</definedName>
    <definedName name="ep_ep_CM4DE">#REF!</definedName>
    <definedName name="ep_ep_CMDEC" localSheetId="21">#REF!</definedName>
    <definedName name="ep_ep_CMDEC">#REF!</definedName>
    <definedName name="ep_ep_cres" localSheetId="21">#REF!</definedName>
    <definedName name="ep_ep_cres">#REF!</definedName>
    <definedName name="ep_ep_crmw" localSheetId="21">#REF!</definedName>
    <definedName name="ep_ep_crmw">#REF!</definedName>
    <definedName name="ep_ep_dcc" localSheetId="21">#REF!</definedName>
    <definedName name="ep_ep_dcc">#REF!</definedName>
    <definedName name="ep_ep_dccw" localSheetId="21">#REF!</definedName>
    <definedName name="ep_ep_dccw">#REF!</definedName>
    <definedName name="ep_ep_dcom" localSheetId="21">#REF!</definedName>
    <definedName name="ep_ep_dcom">#REF!</definedName>
    <definedName name="ep_ep_desi" localSheetId="21">#REF!</definedName>
    <definedName name="ep_ep_desi">#REF!</definedName>
    <definedName name="ep_ep_dfd" localSheetId="21">#REF!</definedName>
    <definedName name="ep_ep_dfd">#REF!</definedName>
    <definedName name="ep_ep_dnet" localSheetId="21">#REF!</definedName>
    <definedName name="ep_ep_dnet">#REF!</definedName>
    <definedName name="ep_ep_dpbg" localSheetId="21">#REF!</definedName>
    <definedName name="ep_ep_dpbg">#REF!</definedName>
    <definedName name="ep_ep_dsol" localSheetId="21">#REF!</definedName>
    <definedName name="ep_ep_dsol">#REF!</definedName>
    <definedName name="ep_ep_elec" localSheetId="21">#REF!</definedName>
    <definedName name="ep_ep_elec">#REF!</definedName>
    <definedName name="ep_ep_esvc" localSheetId="21">#REF!</definedName>
    <definedName name="ep_ep_esvc">#REF!</definedName>
    <definedName name="ep_ep_fnco" localSheetId="21">#REF!</definedName>
    <definedName name="ep_ep_fnco">#REF!</definedName>
    <definedName name="ep_ep_fsac" localSheetId="21">#REF!</definedName>
    <definedName name="ep_ep_fsac">#REF!</definedName>
    <definedName name="ep_ep_fstp" localSheetId="21">#REF!</definedName>
    <definedName name="ep_ep_fstp">#REF!</definedName>
    <definedName name="ep_ep_gadd" localSheetId="21">#REF!</definedName>
    <definedName name="ep_ep_gadd">#REF!</definedName>
    <definedName name="ep_ep_gadi" localSheetId="21">#REF!</definedName>
    <definedName name="ep_ep_gadi">#REF!</definedName>
    <definedName name="ep_ep_govd" localSheetId="21">#REF!</definedName>
    <definedName name="ep_ep_govd">#REF!</definedName>
    <definedName name="ep_ep_gove" localSheetId="21">#REF!</definedName>
    <definedName name="ep_ep_gove">#REF!</definedName>
    <definedName name="ep_ep_nep" localSheetId="21">#REF!</definedName>
    <definedName name="ep_ep_nep">#REF!</definedName>
    <definedName name="ep_ep_resm" localSheetId="21">#REF!</definedName>
    <definedName name="ep_ep_resm">#REF!</definedName>
    <definedName name="ep_ep_tam" localSheetId="21">#REF!</definedName>
    <definedName name="ep_ep_tam">#REF!</definedName>
    <definedName name="ep_ep_tsc" localSheetId="21">#REF!</definedName>
    <definedName name="ep_ep_tsc">#REF!</definedName>
    <definedName name="ep_ep_vent" localSheetId="21">#REF!</definedName>
    <definedName name="ep_ep_vent">#REF!</definedName>
    <definedName name="EPAAuc" localSheetId="21">#REF!</definedName>
    <definedName name="EPAAuc">#REF!</definedName>
    <definedName name="epg_dolar">#REF!</definedName>
    <definedName name="epg_mensu">#REF!</definedName>
    <definedName name="EPI">#REF!</definedName>
    <definedName name="EPIS" localSheetId="21">#REF!</definedName>
    <definedName name="EPIS">#REF!</definedName>
    <definedName name="EPMWorkbookOptions_1" hidden="1">"4D0AAB|LCAAAAAAABADtvQdgHEmWJSYvbcp7f0r1StfgdKEIgGATJNiQQBDswYjN5pLsHWlHIymrKoHKZVZlXWYWQMztnbz33nvvvffee||997o7nU4n99//P1xmZAFs9s5K2smeIYCqyB8/fnwfPyIe/x7vFmV6mddNUS0/|2h3vPNRmi|n1axYXnz20bo939799KPf4|g3Th5/t6rfTqrq7Zerlpo2Kb23bB69a4rPPpq37erR3btXV1fjq3v"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"EPSj7y6cxZOp6S6IwHIUjw/ABC6Otj5SBCfTJ+TGhzJDiIYIjiGON4J1nFC1Y/WGfetmKA7uKNK6XzoBz7PdMcnWgWfXXT9C4KpFUhQRgilhT0fET+teUG6kvqApkiWqAz1rYAy8EK7/88Q8uU2qwnTquSOQwLp3yqsY6SiJ4SWJTjqlrQwWIDdsK8SbU7eu40C/606gH8b5vm26yTVM2WAr/TGYrWOIgRegToSeIE9kTLznGn+LDM+db7d0"</definedName>
    <definedName name="EPMWorkbookOptions_3" hidden="1">"xGKJ4EvUA88BciOcV3xCFs47c3v491wURokEsue3Aq2zfBvQvlZJO9N3fz/BxckWRdUcGDyRNflejAVxXPIsSdEtKhEg61zEvipyIOqQPLH4kBk9nHrgdYiCKUTRa4diOXYM7XGN5RymxjTG7VqLhbBGAthgHLvJNG16fuS0V0ZgBYSRDj1c/dDpw4mNF7EMs7QoMw2wycI/gel+CfFn/X4oaNLAuKXwxxtBEQaipN9KkoHreMfrjei3LkQA"</definedName>
    <definedName name="EPMWorkbookOptions_4" hidden="1">"jR5fN6YVvHJe+a53XZ3Lp7pVR++f4P18eeJP3/uEYCiqQVIk/iupJKg0uRgKSZZUElRuRYsk2RJJsnzwitsmCyAUnthnVU40ln/XBM2ubBiaICvH90GSZFokuX8bpArYBtcY04oVDMtQDUHJu2D/AZehJs032Wru2VxOMYuCIX1VtR9HlzJNsyzDMPuXcqN4pbyCuCVY0TA/bhlnM8H7WLYn6rnf4l9QAZu6ofaPLl+uSZGtVnP/8qULWL4x"</definedName>
    <definedName name="EPMWorkbookOptions_5" hidden="1">"wrRQtWI04cvRKQYrG8e3Gbxj5DiaPmDLyBRPqAuGaaFKlqDc5F2mpwRi6hRX8kjxyP3F7yl5cJQiG5bQ/dYtqaRUwuSdx+U0u56i3p3xRwK2eK1uTjCt0F65IzuxSM2BaGG+whmVyhVQqSuMabnGYrV6QqnXzDSP0Ks8MCRNVM+o1mbx1LqEmKVVY1hqNTPNI7Q61NSebIiGdka1toqn1jXGrTur+b/ivRypakNDNDXMVvyLuzMHi7V9gFgB"</definedName>
    <definedName name="EPMWorkbookOptions_6" hidden="1">"bNvtNtOuObZN1xiWatXscRPUAOfQdptmG42xcwFiTYDEGo2vqT7sJeYOC0UsUSxRSKaWdxaXs3rpojqUzrhuUYc8kJeThStmmO6w+ke+q5zJY6AOpBJIAogi5x3H5axihtw/6yJ2yONUOVnE5gh3njXg6j3pwy5jbxDpC7nffpyUCFv/JgxKIimNlES2NVKAqrmcdteXBN3UJP2cLe+Qxw5z0vJWGBeXlT+MD3u3IQ1iKGmy2pVzf8PhhPW6"</definedName>
    <definedName name="EPMWorkbookOptions_7" hidden="1">"h1Eqm2wjnsh6FTI1ujLH0XZfH00O7r5yymtwjGD4qPrqFPqrFwjTg7Gd6EGA5kFVXwfPcGW5PRzbrt6txUUaxRhX1rsTafuZszxrvBx+B8gFtgf7ED1sIuyMf/60Cbt8l7fzP4Ss1MQGPAAA"</definedName>
    <definedName name="EPMWorkbookOptions_8" hidden="1">"8d3j1ersphmLcGxnwefmuYErVouCXH67GnWZvyx/|Gbqjv4x6/y8zpv5l8uv1zly6PzrGzyx3fDD7ndSZlnNYB|uXydXeamZfdjbvvdqn47qaq3pK9aJqNp3f8ibH8141lzDb9cyfj|H0PQ6UjgPQAA"</definedName>
    <definedName name="EPS_RPT" localSheetId="21">#REF!</definedName>
    <definedName name="EPS_RPT">#REF!</definedName>
    <definedName name="EPSILON">#REF!</definedName>
    <definedName name="EquipRental" localSheetId="21">#REF!</definedName>
    <definedName name="EquipRental">#REF!</definedName>
    <definedName name="equity">#REF!</definedName>
    <definedName name="Equity_Earnings_in_Consolidated_Subsidiaries">#REF!</definedName>
    <definedName name="equity_ownership">#REF!</definedName>
    <definedName name="Equity_Percentage">#REF!</definedName>
    <definedName name="Equity_Retrieve" localSheetId="21">#REF!</definedName>
    <definedName name="Equity_Retrieve">#REF!</definedName>
    <definedName name="Equitysec">#REF!</definedName>
    <definedName name="er" localSheetId="21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R_EDK_PPTO">#REF!</definedName>
    <definedName name="ER_EDK_REAL">#REF!</definedName>
    <definedName name="Erase" hidden="1">{"summary report",#N/A,FALSE,"SUMMARY REPORT";"salary model ytd",#N/A,FALSE,"SALARY MODEL - YTD";"salary model mtd",#N/A,FALSE,"SALARY MODEL - MTD";"detail 311",#N/A,FALSE,"311 ACTUAL"}</definedName>
    <definedName name="EraseDetails">#REF!</definedName>
    <definedName name="ErasedHoursv2">#REF!</definedName>
    <definedName name="EraseHours">#REF!</definedName>
    <definedName name="ERBR_BP">#REF!</definedName>
    <definedName name="ERBR_FP">#REF!</definedName>
    <definedName name="erd" hidden="1">{#N/A,#N/A,FALSE,"Pharm";#N/A,#N/A,FALSE,"WWCM"}</definedName>
    <definedName name="Eric">#REF!</definedName>
    <definedName name="EROA_Range" localSheetId="21">#REF!</definedName>
    <definedName name="EROA_Range">#REF!</definedName>
    <definedName name="EROA_RangePRW" localSheetId="21">#REF!</definedName>
    <definedName name="EROA_RangePRW">#REF!</definedName>
    <definedName name="err.bs_balance" localSheetId="21">#REF!</definedName>
    <definedName name="err.bs_balance">#REF!</definedName>
    <definedName name="errew">#REF!</definedName>
    <definedName name="error1" hidden="1">{#N/A,#N/A,FALSE,"KPI_PG1";#N/A,#N/A,FALSE,"KPI_PG2";#N/A,#N/A,FALSE,"Rev_by_Type";#N/A,#N/A,FALSE,"CF_ACT";#N/A,#N/A,FALSE,"INV_ACT";#N/A,#N/A,FALSE,"Region";#N/A,#N/A,FALSE,"region2"}</definedName>
    <definedName name="error10" hidden="1">{#N/A,#N/A,FALSE,"COVER";#N/A,#N/A,FALSE,"CONTENTS";#N/A,#N/A,FALSE,"1";#N/A,#N/A,FALSE,"2";#N/A,#N/A,FALSE,"3";#N/A,#N/A,FALSE,"4";#N/A,#N/A,FALSE,"5";#N/A,#N/A,FALSE,"5 - A";#N/A,#N/A,FALSE,"6";#N/A,#N/A,FALSE,"6 - A";#N/A,#N/A,FALSE,"7";#N/A,#N/A,FALSE,"7 - A"}</definedName>
    <definedName name="error1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rror12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error13" hidden="1">{#N/A,#N/A,FALSE,"KPI_PG1";#N/A,#N/A,FALSE,"KPI_PG2";#N/A,#N/A,FALSE,"Rev_by_Type";#N/A,#N/A,FALSE,"CF_ACT";#N/A,#N/A,FALSE,"INV_ACT";#N/A,#N/A,FALSE,"Region";#N/A,#N/A,FALSE,"region2"}</definedName>
    <definedName name="error14" hidden="1">{#N/A,#N/A,FALSE,"KPI";#N/A,#N/A,FALSE,"Revenue";#N/A,#N/A,FALSE,"Op_Income";#N/A,#N/A,FALSE,"Net_Income";#N/A,#N/A,FALSE,"Cap Exp";#N/A,#N/A,FALSE,"Cash Flow";#N/A,#N/A,FALSE,"CashF_Act";#N/A,#N/A,FALSE,"Investment";#N/A,#N/A,FALSE,"Inv_Act"}</definedName>
    <definedName name="error15" hidden="1">{#N/A,#N/A,FALSE,"COVER";#N/A,#N/A,FALSE,"CONTENTS";#N/A,#N/A,FALSE,"1";#N/A,#N/A,FALSE,"2";#N/A,#N/A,FALSE,"2-A";#N/A,#N/A,FALSE,"2-B";#N/A,#N/A,FALSE,"3";#N/A,#N/A,FALSE,"3-A";#N/A,#N/A,FALSE,"4";#N/A,#N/A,FALSE,"4-A";#N/A,#N/A,FALSE,"5";#N/A,#N/A,FALSE,"5-A";#N/A,#N/A,FALSE,"6";#N/A,#N/A,FALSE,"6-A";#N/A,#N/A,FALSE,"7";#N/A,#N/A,FALSE,"7-A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32-A";#N/A,#N/A,FALSE,"33"}</definedName>
    <definedName name="error16" hidden="1">{#N/A,#N/A,FALSE,"KPI";#N/A,#N/A,FALSE,"CashF_Act";#N/A,#N/A,FALSE,"Inv_Act"}</definedName>
    <definedName name="error2" hidden="1">{#N/A,#N/A,FALSE,"KPI_PG1";#N/A,#N/A,FALSE,"KPI_PG2";#N/A,#N/A,FALSE,"Rev_by_Type";#N/A,#N/A,FALSE,"CF_ACT";#N/A,#N/A,FALSE,"INV_ACT";#N/A,#N/A,FALSE,"Region";#N/A,#N/A,FALSE,"region2"}</definedName>
    <definedName name="error3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error4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error6" hidden="1">{#N/A,#N/A,FALSE,"KPI_PG1";#N/A,#N/A,FALSE,"KPI_PG2";#N/A,#N/A,FALSE,"REV2";#N/A,#N/A,FALSE,"OPINC2";#N/A,#N/A,FALSE,"CashF_Act";#N/A,#N/A,FALSE,"Inv_Act"}</definedName>
    <definedName name="error7" hidden="1">{#N/A,#N/A,FALSE,"KPI_PG1";#N/A,#N/A,FALSE,"KPI_PG2";#N/A,#N/A,FALSE,"REV2";#N/A,#N/A,FALSE,"OPINC2";#N/A,#N/A,FALSE,"CashF_Act";#N/A,#N/A,FALSE,"Inv_Act"}</definedName>
    <definedName name="error9" hidden="1">{#N/A,#N/A,FALSE,"KPI_PG1";#N/A,#N/A,FALSE,"KPI_PG2";#N/A,#N/A,FALSE,"REV2";#N/A,#N/A,FALSE,"OPINC2";#N/A,#N/A,FALSE,"CashF_Act";#N/A,#N/A,FALSE,"Inv_Act"}</definedName>
    <definedName name="errrr" hidden="1">{"CSC_1",#N/A,FALSE,"CSC Outputs";"CSC_2",#N/A,FALSE,"CSC Outputs"}</definedName>
    <definedName name="erryeyetyuu" hidden="1">{#N/A,#N/A,FALSE,"Pharm";#N/A,#N/A,FALSE,"WWCM"}</definedName>
    <definedName name="ertet">#REF!</definedName>
    <definedName name="ERTY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Eruit_02_02_03">#REF!</definedName>
    <definedName name="Eruit_03_02_03">#REF!</definedName>
    <definedName name="Eruit_1_00_01">#REF!</definedName>
    <definedName name="Eruit_1_01_02">#REF!</definedName>
    <definedName name="Eruit_1_02_03">#REF!</definedName>
    <definedName name="Eruit_1_99_00">#REF!</definedName>
    <definedName name="Eruit_2_01_02">#REF!</definedName>
    <definedName name="erwe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erwq" hidden="1">{#N/A,#N/A,FALSE,"Oncogene"}</definedName>
    <definedName name="ery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esc" localSheetId="21">#REF!</definedName>
    <definedName name="esc">#REF!</definedName>
    <definedName name="esc_month">#REF!</definedName>
    <definedName name="esc_rate" localSheetId="21">#REF!</definedName>
    <definedName name="esc_rate">#REF!</definedName>
    <definedName name="esc_yr0">#REF!</definedName>
    <definedName name="esc_yr1">#REF!</definedName>
    <definedName name="esc_yr10">#REF!</definedName>
    <definedName name="esc_yr2">#REF!</definedName>
    <definedName name="esc_yr3">#REF!</definedName>
    <definedName name="esc_yr4">#REF!</definedName>
    <definedName name="esc_yr5">#REF!</definedName>
    <definedName name="esc_yr6">#REF!</definedName>
    <definedName name="esc_yr7">#REF!</definedName>
    <definedName name="esc_yr8">#REF!</definedName>
    <definedName name="esc_yr9">#REF!</definedName>
    <definedName name="escalation">#REF!</definedName>
    <definedName name="escalation_rate">#REF!</definedName>
    <definedName name="escalation_rate_labor">#REF!</definedName>
    <definedName name="escalation_years">#REF!</definedName>
    <definedName name="esi_range">#REF!</definedName>
    <definedName name="ESPECIFICO">#REF!</definedName>
    <definedName name="ESSAI" hidden="1">{#N/A,#N/A,FALSE,"Pharm";#N/A,#N/A,FALSE,"WWCM"}</definedName>
    <definedName name="essbase12month" hidden="1">{"balsheet",#N/A,FALSE,"A"}</definedName>
    <definedName name="EssOptions">"A1110000000130000000001100000_0000"</definedName>
    <definedName name="EssSamplingValue">100</definedName>
    <definedName name="EST" hidden="1">{#N/A,#N/A,FALSE,"Summary";#N/A,#N/A,FALSE,"Adj to Option C";#N/A,#N/A,FALSE,"Dividend Analysis";#N/A,#N/A,FALSE,"Reserve Analysis";#N/A,#N/A,FALSE,"Depreciation";#N/A,#N/A,FALSE,"Other Tax Adj"}</definedName>
    <definedName name="EST._BOOK_INCOME">#REF!</definedName>
    <definedName name="Estado_dolar">#REF!</definedName>
    <definedName name="Estado_Pesos">#REF!</definedName>
    <definedName name="estbookincome">#REF!</definedName>
    <definedName name="Estimate" hidden="1">{#N/A,#N/A,FALSE,"Summary";#N/A,#N/A,FALSE,"Adj to Option C";#N/A,#N/A,FALSE,"Dividend Analysis";#N/A,#N/A,FALSE,"Reserve Analysis";#N/A,#N/A,FALSE,"Depreciation";#N/A,#N/A,FALSE,"Other Tax Adj"}</definedName>
    <definedName name="Estimate_Basis_Year">#REF!</definedName>
    <definedName name="Estimated_Qualified_Fund_earnings" localSheetId="21">#REF!</definedName>
    <definedName name="Estimated_Qualified_Fund_earnings">#REF!</definedName>
    <definedName name="Estimated_Taxes" localSheetId="21">#REF!</definedName>
    <definedName name="Estimated_Taxes">#REF!</definedName>
    <definedName name="EstimatedCost">#REF!</definedName>
    <definedName name="ETC">#REF!</definedName>
    <definedName name="ETestYr">#REF!</definedName>
    <definedName name="ETI">#REF!</definedName>
    <definedName name="ETR" localSheetId="21">#REF!</definedName>
    <definedName name="ETR">#REF!</definedName>
    <definedName name="ETR_YTD_Budget" localSheetId="21">#REF!</definedName>
    <definedName name="ETR_YTD_Budget">#REF!</definedName>
    <definedName name="ETR_YTD_Prior_Year" localSheetId="21">#REF!</definedName>
    <definedName name="ETR_YTD_Prior_Year">#REF!</definedName>
    <definedName name="ety" hidden="1">{"MMERINO",#N/A,FALSE,"1) Income Statement (2)"}</definedName>
    <definedName name="EUR" hidden="1">1</definedName>
    <definedName name="ev.Calculation">-4105</definedName>
    <definedName name="ev.Initialized">FALSE</definedName>
    <definedName name="EV__ALLOWSTOPEXPAND__" hidden="1">1</definedName>
    <definedName name="EV__CVPARAMS__" hidden="1">"Any by Any!$B$17:$C$38;"</definedName>
    <definedName name="EV__DECIMALSYMBOL__" hidden="1">"."</definedName>
    <definedName name="EV__EVCOM_OPTIONS__" hidden="1">8</definedName>
    <definedName name="EV__EXPOPTIONS__" hidden="1">0</definedName>
    <definedName name="EV__LASTREFTIME__" hidden="1">40773.6362847222</definedName>
    <definedName name="EV__LASTREFTIME___1" hidden="1">38610.708900463</definedName>
    <definedName name="EV__LOCKEDCVW__ALTEGRITY_CONSOL" hidden="1">"ACTUAL,CC_TOTAL,ZUS344,UPLOAD,ALTEGRITY_TOTAL,PC_TOTAL,USD,2010.SEP,YTD,"</definedName>
    <definedName name="EV__LOCKEDCVW__RATE" hidden="1">"ACTUAL,AUD,AVG,GLOBAL,2005.TOTAL,PERIODIC,"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0</definedName>
    <definedName name="EV__WBVERSION__" hidden="1">0</definedName>
    <definedName name="EV__WSINFO__" hidden="1">123</definedName>
    <definedName name="EVA" hidden="1">{"DCF",#N/A,FALSE,"CF"}</definedName>
    <definedName name="ew" localSheetId="21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ewdfs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WE0">#REF!</definedName>
    <definedName name="ewr" hidden="1">{"Consolidated Income Statement",#N/A,FALSE,"Deal";"Consolidated Balance Sheet",#N/A,FALSE,"Deal";"Consolidated Cash Flow",#N/A,FALSE,"Deal"}</definedName>
    <definedName name="ewsör" hidden="1">{"standalone1",#N/A,FALSE,"DCFBase";"standalone2",#N/A,FALSE,"DCFBase"}</definedName>
    <definedName name="ewwe" hidden="1">{#N/A,#N/A,FALSE,"REPORT"}</definedName>
    <definedName name="ex" hidden="1">{"Month",#N/A,FALSE,"IS";"YTD",#N/A,FALSE,"IS"}</definedName>
    <definedName name="ExactAddinConnection" hidden="1">"100"</definedName>
    <definedName name="ExactAddinConnection.100" hidden="1">"PROLOANT330;100;laviniarece;1"</definedName>
    <definedName name="ExactAddinReports">1</definedName>
    <definedName name="Excise">#REF!</definedName>
    <definedName name="EXCTRACT1" localSheetId="21">#REF!</definedName>
    <definedName name="EXCTRACT1">#REF!</definedName>
    <definedName name="EXHIB" localSheetId="21">#REF!</definedName>
    <definedName name="EXHIB">#REF!</definedName>
    <definedName name="exist">#REF!</definedName>
    <definedName name="existe">#REF!</definedName>
    <definedName name="existen">#REF!</definedName>
    <definedName name="EXISTENCIAS">#REF!</definedName>
    <definedName name="existing2" hidden="1">{#N/A,#N/A,TRUE,"MAIN FT TERM";#N/A,#N/A,TRUE,"MCI  FT TERM ";#N/A,#N/A,TRUE,"OC12 EQV"}</definedName>
    <definedName name="existing2_1" hidden="1">{#N/A,#N/A,TRUE,"MAIN FT TERM";#N/A,#N/A,TRUE,"MCI  FT TERM ";#N/A,#N/A,TRUE,"OC12 EQV"}</definedName>
    <definedName name="existing2_2" hidden="1">{#N/A,#N/A,TRUE,"MAIN FT TERM";#N/A,#N/A,TRUE,"MCI  FT TERM ";#N/A,#N/A,TRUE,"OC12 EQV"}</definedName>
    <definedName name="existing2_3" hidden="1">{#N/A,#N/A,TRUE,"MAIN FT TERM";#N/A,#N/A,TRUE,"MCI  FT TERM ";#N/A,#N/A,TRUE,"OC12 EQV"}</definedName>
    <definedName name="existing2_4" hidden="1">{#N/A,#N/A,TRUE,"MAIN FT TERM";#N/A,#N/A,TRUE,"MCI  FT TERM ";#N/A,#N/A,TRUE,"OC12 EQV"}</definedName>
    <definedName name="existing2_5" hidden="1">{#N/A,#N/A,TRUE,"MAIN FT TERM";#N/A,#N/A,TRUE,"MCI  FT TERM ";#N/A,#N/A,TRUE,"OC12 EQV"}</definedName>
    <definedName name="existing3" hidden="1">{#N/A,#N/A,TRUE,"MAIN FT TERM";#N/A,#N/A,TRUE,"MCI  FT TERM ";#N/A,#N/A,TRUE,"OC12 EQV"}</definedName>
    <definedName name="existing3_1" hidden="1">{#N/A,#N/A,TRUE,"MAIN FT TERM";#N/A,#N/A,TRUE,"MCI  FT TERM ";#N/A,#N/A,TRUE,"OC12 EQV"}</definedName>
    <definedName name="existing3_2" hidden="1">{#N/A,#N/A,TRUE,"MAIN FT TERM";#N/A,#N/A,TRUE,"MCI  FT TERM ";#N/A,#N/A,TRUE,"OC12 EQV"}</definedName>
    <definedName name="existing3_3" hidden="1">{#N/A,#N/A,TRUE,"MAIN FT TERM";#N/A,#N/A,TRUE,"MCI  FT TERM ";#N/A,#N/A,TRUE,"OC12 EQV"}</definedName>
    <definedName name="existing3_4" hidden="1">{#N/A,#N/A,TRUE,"MAIN FT TERM";#N/A,#N/A,TRUE,"MCI  FT TERM ";#N/A,#N/A,TRUE,"OC12 EQV"}</definedName>
    <definedName name="existing3_5" hidden="1">{#N/A,#N/A,TRUE,"MAIN FT TERM";#N/A,#N/A,TRUE,"MCI  FT TERM ";#N/A,#N/A,TRUE,"OC12 EQV"}</definedName>
    <definedName name="existing4" hidden="1">{#N/A,#N/A,TRUE,"MAIN FT TERM";#N/A,#N/A,TRUE,"MCI  FT TERM ";#N/A,#N/A,TRUE,"OC12 EQV"}</definedName>
    <definedName name="existing4_1" hidden="1">{#N/A,#N/A,TRUE,"MAIN FT TERM";#N/A,#N/A,TRUE,"MCI  FT TERM ";#N/A,#N/A,TRUE,"OC12 EQV"}</definedName>
    <definedName name="existing4_2" hidden="1">{#N/A,#N/A,TRUE,"MAIN FT TERM";#N/A,#N/A,TRUE,"MCI  FT TERM ";#N/A,#N/A,TRUE,"OC12 EQV"}</definedName>
    <definedName name="existing4_3" hidden="1">{#N/A,#N/A,TRUE,"MAIN FT TERM";#N/A,#N/A,TRUE,"MCI  FT TERM ";#N/A,#N/A,TRUE,"OC12 EQV"}</definedName>
    <definedName name="existing4_4" hidden="1">{#N/A,#N/A,TRUE,"MAIN FT TERM";#N/A,#N/A,TRUE,"MCI  FT TERM ";#N/A,#N/A,TRUE,"OC12 EQV"}</definedName>
    <definedName name="existing4_5" hidden="1">{#N/A,#N/A,TRUE,"MAIN FT TERM";#N/A,#N/A,TRUE,"MCI  FT TERM ";#N/A,#N/A,TRUE,"OC12 EQV"}</definedName>
    <definedName name="existing5" hidden="1">{#N/A,#N/A,TRUE,"MAIN FT TERM";#N/A,#N/A,TRUE,"MCI  FT TERM ";#N/A,#N/A,TRUE,"OC12 EQV"}</definedName>
    <definedName name="existing5_1" hidden="1">{#N/A,#N/A,TRUE,"MAIN FT TERM";#N/A,#N/A,TRUE,"MCI  FT TERM ";#N/A,#N/A,TRUE,"OC12 EQV"}</definedName>
    <definedName name="existing5_2" hidden="1">{#N/A,#N/A,TRUE,"MAIN FT TERM";#N/A,#N/A,TRUE,"MCI  FT TERM ";#N/A,#N/A,TRUE,"OC12 EQV"}</definedName>
    <definedName name="existing5_3" hidden="1">{#N/A,#N/A,TRUE,"MAIN FT TERM";#N/A,#N/A,TRUE,"MCI  FT TERM ";#N/A,#N/A,TRUE,"OC12 EQV"}</definedName>
    <definedName name="existing5_4" hidden="1">{#N/A,#N/A,TRUE,"MAIN FT TERM";#N/A,#N/A,TRUE,"MCI  FT TERM ";#N/A,#N/A,TRUE,"OC12 EQV"}</definedName>
    <definedName name="existing5_5" hidden="1">{#N/A,#N/A,TRUE,"MAIN FT TERM";#N/A,#N/A,TRUE,"MCI  FT TERM ";#N/A,#N/A,TRUE,"OC12 EQV"}</definedName>
    <definedName name="exp">#REF!</definedName>
    <definedName name="Expansion">#REF!</definedName>
    <definedName name="Expat_Staff">#REF!</definedName>
    <definedName name="ExpCOD">#REF!</definedName>
    <definedName name="ExpCont_Range" localSheetId="21">#REF!</definedName>
    <definedName name="ExpCont_Range">#REF!</definedName>
    <definedName name="ExpCont_Range_NQP" localSheetId="21">#REF!</definedName>
    <definedName name="ExpCont_Range_NQP">#REF!</definedName>
    <definedName name="ExpCont_RangePRW" localSheetId="21">#REF!</definedName>
    <definedName name="ExpCont_RangePRW">#REF!</definedName>
    <definedName name="EXPENSE">#REF!</definedName>
    <definedName name="expense_accounts">#REF!</definedName>
    <definedName name="ExpenseMed2011" localSheetId="21">#REF!</definedName>
    <definedName name="ExpenseMed2011">#REF!</definedName>
    <definedName name="EXPENSES">#REF!</definedName>
    <definedName name="ExpExpense_Range" localSheetId="21">#REF!</definedName>
    <definedName name="ExpExpense_Range">#REF!</definedName>
    <definedName name="ExpGRCF">#REF!</definedName>
    <definedName name="ExpReturn_Range" localSheetId="21">#REF!</definedName>
    <definedName name="ExpReturn_Range">#REF!</definedName>
    <definedName name="ExpReturn_RangePRW" localSheetId="21">#REF!</definedName>
    <definedName name="ExpReturn_RangePRW">#REF!</definedName>
    <definedName name="Exrate00" localSheetId="21">#REF!</definedName>
    <definedName name="Exrate00">#REF!</definedName>
    <definedName name="Exrate99" localSheetId="21">#REF!</definedName>
    <definedName name="Exrate99">#REF!</definedName>
    <definedName name="ExtDate">#REF!</definedName>
    <definedName name="extr" hidden="1">{"P&amp;L",#N/A,TRUE,"HC";"P&amp;L Percents",#N/A,TRUE,"P&amp;L";"M&amp;A3 P&amp;L",#N/A,TRUE,"HC";"M&amp;A3 Pipeline",#N/A,TRUE,"HC";"Franchises",#N/A,TRUE,"HC";"CF&amp;BS",#N/A,TRUE,"HC"}</definedName>
    <definedName name="extr1" hidden="1">{"P&amp;L",#N/A,TRUE,"HC";"P&amp;L Percents",#N/A,TRUE,"P&amp;L";"M&amp;A3 P&amp;L",#N/A,TRUE,"HC";"M&amp;A3 Pipeline",#N/A,TRUE,"HC";"Franchises",#N/A,TRUE,"HC";"CF&amp;BS",#N/A,TRUE,"HC"}</definedName>
    <definedName name="Extra_Pay">#REF!</definedName>
    <definedName name="_xlnm.Extract" localSheetId="21">#REF!</definedName>
    <definedName name="_xlnm.Extract">#REF!</definedName>
    <definedName name="EY" hidden="1">{"'Feb 99'!$A$1:$G$30"}</definedName>
    <definedName name="EyM_Util_AcumuladaReal2005">#REF!</definedName>
    <definedName name="EyM_Util_PptoAnual2005">#REF!</definedName>
    <definedName name="EyM_Util_PptoAnual2005Avance">#REF!</definedName>
    <definedName name="EyM_Util_PptoEstAnual2005">#REF!</definedName>
    <definedName name="EyM_Util_PptoEstAnual2005Avance">#REF!</definedName>
    <definedName name="eymy" hidden="1">{"'Feb 99'!$A$1:$G$30"}</definedName>
    <definedName name="f" localSheetId="21" hidden="1">{"edcredit",#N/A,FALSE,"edcredit"}</definedName>
    <definedName name="f" hidden="1">{"edcredit",#N/A,FALSE,"edcredit"}</definedName>
    <definedName name="F_1">#REF!</definedName>
    <definedName name="F_2">#REF!</definedName>
    <definedName name="F_3">#REF!</definedName>
    <definedName name="F_4">#REF!</definedName>
    <definedName name="F_4A">#REF!</definedName>
    <definedName name="F_4B">#REF!</definedName>
    <definedName name="F_5">#REF!</definedName>
    <definedName name="F_6">#REF!</definedName>
    <definedName name="F_7">#REF!</definedName>
    <definedName name="f92retover">#REF!</definedName>
    <definedName name="f92retoverspover">#REF!</definedName>
    <definedName name="f92retoverspunder">#REF!</definedName>
    <definedName name="f92retspover">#REF!</definedName>
    <definedName name="f92retspunder">#REF!</definedName>
    <definedName name="f92retunder">#REF!</definedName>
    <definedName name="f92retunderspover">#REF!</definedName>
    <definedName name="FA" hidden="1">{"Eur Base Top",#N/A,FALSE,"Europe Base";"Eur Base Bottom",#N/A,FALSE,"Europe Base"}</definedName>
    <definedName name="fabrication_legend">#REF!</definedName>
    <definedName name="Fac_costs_recoverable" localSheetId="21">#REF!</definedName>
    <definedName name="Fac_costs_recoverable">#REF!</definedName>
    <definedName name="fac_excluded_costs" localSheetId="21">#REF!</definedName>
    <definedName name="fac_excluded_costs">#REF!</definedName>
    <definedName name="Fac_fuel_adj" localSheetId="21">#REF!</definedName>
    <definedName name="Fac_fuel_adj">#REF!</definedName>
    <definedName name="fac_fuel_cost" localSheetId="21">#REF!</definedName>
    <definedName name="fac_fuel_cost">#REF!</definedName>
    <definedName name="fac_fuel_cost_a" localSheetId="21">#REF!</definedName>
    <definedName name="fac_fuel_cost_a">#REF!</definedName>
    <definedName name="fac_fuel_cost_b" localSheetId="21">#REF!</definedName>
    <definedName name="fac_fuel_cost_b">#REF!</definedName>
    <definedName name="Fac_fuel_gross" localSheetId="21">#REF!</definedName>
    <definedName name="Fac_fuel_gross">#REF!</definedName>
    <definedName name="fac_fuel_rate" localSheetId="21">#REF!</definedName>
    <definedName name="fac_fuel_rate">#REF!</definedName>
    <definedName name="FAC_Gross_Rev" localSheetId="21">#REF!</definedName>
    <definedName name="FAC_Gross_Rev">#REF!</definedName>
    <definedName name="fac_mwh_sales" localSheetId="21">#REF!</definedName>
    <definedName name="fac_mwh_sales">#REF!</definedName>
    <definedName name="FAC_NC_Billed" localSheetId="21">#REF!</definedName>
    <definedName name="FAC_NC_Billed">#REF!</definedName>
    <definedName name="fac_nc_emf" localSheetId="21">#REF!</definedName>
    <definedName name="fac_nc_emf">#REF!</definedName>
    <definedName name="fac_nc_emf_int" localSheetId="21">#REF!</definedName>
    <definedName name="fac_nc_emf_int">#REF!</definedName>
    <definedName name="FAC_NC_EMF_TBL" localSheetId="21">#REF!</definedName>
    <definedName name="FAC_NC_EMF_TBL">#REF!</definedName>
    <definedName name="fac_nc_fuel" localSheetId="21">#REF!</definedName>
    <definedName name="fac_nc_fuel">#REF!</definedName>
    <definedName name="fac_nc_incurred" localSheetId="21">#REF!</definedName>
    <definedName name="fac_nc_incurred">#REF!</definedName>
    <definedName name="fac_nc_Manual" localSheetId="21">#REF!</definedName>
    <definedName name="fac_nc_Manual">#REF!</definedName>
    <definedName name="fac_nc_net" localSheetId="21">#REF!</definedName>
    <definedName name="fac_nc_net">#REF!</definedName>
    <definedName name="FAC_NC_RATES" localSheetId="21">#REF!</definedName>
    <definedName name="FAC_NC_RATES">#REF!</definedName>
    <definedName name="FAC_NC_TAX_Factor" localSheetId="21">#REF!</definedName>
    <definedName name="FAC_NC_TAX_Factor">#REF!</definedName>
    <definedName name="FAC_NC_UNB" localSheetId="21">#REF!</definedName>
    <definedName name="FAC_NC_UNB">#REF!</definedName>
    <definedName name="FAC_NC_unBilled" localSheetId="21">#REF!</definedName>
    <definedName name="FAC_NC_unBilled">#REF!</definedName>
    <definedName name="FAC_net_Rev" localSheetId="21">#REF!</definedName>
    <definedName name="FAC_net_Rev">#REF!</definedName>
    <definedName name="Fac_recoverable_percent" localSheetId="21">#REF!</definedName>
    <definedName name="Fac_recoverable_percent">#REF!</definedName>
    <definedName name="fac_rs_billed" localSheetId="21">#REF!</definedName>
    <definedName name="fac_rs_billed">#REF!</definedName>
    <definedName name="FAC_RS_Fuel_GRT" localSheetId="21">#REF!</definedName>
    <definedName name="FAC_RS_Fuel_GRT">#REF!</definedName>
    <definedName name="FAC_RS_Fuel_rev" localSheetId="21">#REF!</definedName>
    <definedName name="FAC_RS_Fuel_rev">#REF!</definedName>
    <definedName name="fac_rs_incurred" localSheetId="21">#REF!</definedName>
    <definedName name="fac_rs_incurred">#REF!</definedName>
    <definedName name="fac_rs_Manual" localSheetId="21">#REF!</definedName>
    <definedName name="fac_rs_Manual">#REF!</definedName>
    <definedName name="fac_rs_net_rate" localSheetId="21">#REF!</definedName>
    <definedName name="fac_rs_net_rate">#REF!</definedName>
    <definedName name="fac_RS_rates" localSheetId="21">#REF!</definedName>
    <definedName name="fac_RS_rates">#REF!</definedName>
    <definedName name="fac_rs_tax_factor" localSheetId="21">#REF!</definedName>
    <definedName name="fac_rs_tax_factor">#REF!</definedName>
    <definedName name="fac_sc_billed" localSheetId="21">#REF!</definedName>
    <definedName name="fac_sc_billed">#REF!</definedName>
    <definedName name="fac_sc_incurred" localSheetId="21">#REF!</definedName>
    <definedName name="fac_sc_incurred">#REF!</definedName>
    <definedName name="fac_sc_Manual" localSheetId="21">#REF!</definedName>
    <definedName name="fac_sc_Manual">#REF!</definedName>
    <definedName name="fac_sc_net" localSheetId="21">#REF!</definedName>
    <definedName name="fac_sc_net">#REF!</definedName>
    <definedName name="fac_sc_rates" localSheetId="21">#REF!</definedName>
    <definedName name="fac_sc_rates">#REF!</definedName>
    <definedName name="fac_sc_tax_factor" localSheetId="21">#REF!</definedName>
    <definedName name="fac_sc_tax_factor">#REF!</definedName>
    <definedName name="fac_unb_current" localSheetId="21">#REF!</definedName>
    <definedName name="fac_unb_current">#REF!</definedName>
    <definedName name="FAC98RL_Calculation_List" localSheetId="21">#REF!</definedName>
    <definedName name="FAC98RL_Calculation_List">#REF!</definedName>
    <definedName name="facilities">#REF!</definedName>
    <definedName name="facilities_janitorials">#REF!</definedName>
    <definedName name="FACILMAINT">#REF!</definedName>
    <definedName name="factor">#REF!</definedName>
    <definedName name="Factors">#REF!</definedName>
    <definedName name="FaCV">#REF!</definedName>
    <definedName name="fadsfaf" hidden="1">{0,0,0,0;0,0,0,0;0,0,0,0;0,0,0,0;0,0,0,0;0,0,0,0}</definedName>
    <definedName name="FaGP">#REF!</definedName>
    <definedName name="FaPP">#REF!</definedName>
    <definedName name="FAS" localSheetId="21">#REF!</definedName>
    <definedName name="FAS">#REF!</definedName>
    <definedName name="FAS_BASE" localSheetId="21">#REF!</definedName>
    <definedName name="FAS_BASE">#REF!</definedName>
    <definedName name="fas1061998">#REF!</definedName>
    <definedName name="FAS143AccEx">#REF!</definedName>
    <definedName name="fasdfasdfc" hidden="1">{"Print Top",#N/A,FALSE,"Europe Model";"Print Bottom",#N/A,FALSE,"Europe Model"}</definedName>
    <definedName name="fasdfasfdasfasdf" hidden="1">{0,0,FALSE,0}</definedName>
    <definedName name="FASXTRAINC">#REF!</definedName>
    <definedName name="FAV" localSheetId="21">#REF!</definedName>
    <definedName name="FAV">#REF!</definedName>
    <definedName name="FB">#REF!</definedName>
    <definedName name="fbroker_id">#REF!</definedName>
    <definedName name="FC">#REF!</definedName>
    <definedName name="fcstub" localSheetId="21">#REF!</definedName>
    <definedName name="fcstub">#REF!</definedName>
    <definedName name="fd" localSheetId="21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dadfvadsf" hidden="1">{#N/A,#N/A,FALSE,"F96AOP3";#N/A,#N/A,FALSE,"summary"}</definedName>
    <definedName name="fdates">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" hidden="1">{#N/A,#N/A,FALSE,"TOT REV";#N/A,#N/A,FALSE,"HWARE";#N/A,#N/A,FALSE,"CONS";#N/A,#N/A,FALSE,"OTL%";#N/A,#N/A,FALSE,"NRP";#N/A,#N/A,FALSE,"ACUPU"}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FD" hidden="1">{#N/A,#N/A,FALSE,"Pharm";#N/A,#N/A,FALSE,"WWCM"}</definedName>
    <definedName name="FDHFGHFGH" hidden="1">{#N/A,#N/A,FALSE,"SUP00mst+SUMMARY"}</definedName>
    <definedName name="fdjgj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S" localSheetId="21">#REF!</definedName>
    <definedName name="FDS">#REF!</definedName>
    <definedName name="fdsfd" hidden="1">#REF!</definedName>
    <definedName name="fdv" hidden="1">{"quarterly",#N/A,FALSE,"Income Statement";#N/A,#N/A,FALSE,"print segment";#N/A,#N/A,FALSE,"Balance Sheet";#N/A,#N/A,FALSE,"Annl Inc";#N/A,#N/A,FALSE,"Cash Flow"}</definedName>
    <definedName name="fdwfd" hidden="1">{"standalone1",#N/A,FALSE,"DCFBase";"standalone2",#N/A,FALSE,"DCFBase"}</definedName>
    <definedName name="fe" hidden="1">{"total",#N/A,FALSE,"5YR TREND";"CASH FLOW",#N/A,FALSE,"5YR TREND";"BALANCE SHEET",#N/A,FALSE,"5YR TREND";"baseline",#N/A,FALSE,"5YR TREND";"investment",#N/A,FALSE,"5YR TREND"}</definedName>
    <definedName name="feAWDwf" hidden="1">#REF!</definedName>
    <definedName name="Feb" localSheetId="21">#REF!</definedName>
    <definedName name="Feb">#REF!</definedName>
    <definedName name="Feb___Total_Sales__MWh" localSheetId="21">#REF!</definedName>
    <definedName name="Feb___Total_Sales__MWh">#REF!</definedName>
    <definedName name="Feb_EC1" localSheetId="21">#REF!</definedName>
    <definedName name="Feb_EC1">#REF!</definedName>
    <definedName name="Feb_EFS" localSheetId="21">#REF!</definedName>
    <definedName name="Feb_EFS">#REF!</definedName>
    <definedName name="Feb_FLS" localSheetId="21">#REF!</definedName>
    <definedName name="Feb_FLS">#REF!</definedName>
    <definedName name="Feb_KMD" localSheetId="21">#REF!</definedName>
    <definedName name="Feb_KMD">#REF!</definedName>
    <definedName name="feb_MWH" localSheetId="21">#REF!</definedName>
    <definedName name="feb_MWH">#REF!</definedName>
    <definedName name="Feb_NQI" localSheetId="21">#REF!</definedName>
    <definedName name="Feb_NQI">#REF!</definedName>
    <definedName name="Feb_revs">#REF!</definedName>
    <definedName name="Feb_Serp" localSheetId="21">#REF!</definedName>
    <definedName name="Feb_Serp">#REF!</definedName>
    <definedName name="Feb_SFPC" localSheetId="21">#REF!</definedName>
    <definedName name="Feb_SFPC">#REF!</definedName>
    <definedName name="Feb_Total_Energy_Revenues">#REF!</definedName>
    <definedName name="Feb_Total_Production_Costs">#REF!</definedName>
    <definedName name="Feb_Y1" localSheetId="21">#REF!</definedName>
    <definedName name="Feb_Y1">#REF!</definedName>
    <definedName name="Feb_Y2" localSheetId="21">#REF!</definedName>
    <definedName name="Feb_Y2">#REF!</definedName>
    <definedName name="Feb_Y3" localSheetId="21">#REF!</definedName>
    <definedName name="Feb_Y3">#REF!</definedName>
    <definedName name="Feb00Daily">#REF!</definedName>
    <definedName name="Feb00Fwd1">#REF!</definedName>
    <definedName name="Feb00Fwd2" localSheetId="21">#REF!</definedName>
    <definedName name="Feb00Fwd2">#REF!</definedName>
    <definedName name="Feb00Options" localSheetId="21">#REF!</definedName>
    <definedName name="Feb00Options">#REF!</definedName>
    <definedName name="February" localSheetId="21">#REF!</definedName>
    <definedName name="February">#REF!</definedName>
    <definedName name="February_Cost">#REF!</definedName>
    <definedName name="February_Hours">#REF!</definedName>
    <definedName name="February_Labor">#REF!</definedName>
    <definedName name="February_M_S">#REF!</definedName>
    <definedName name="February_recon" localSheetId="21">#REF!</definedName>
    <definedName name="February_recon">#REF!</definedName>
    <definedName name="Fed_Tax">#REF!</definedName>
    <definedName name="Fed_Tax03">#REF!</definedName>
    <definedName name="Fed_Tax04">#REF!</definedName>
    <definedName name="Fed_Tax05">#REF!</definedName>
    <definedName name="FEDERAL" localSheetId="21">#REF!</definedName>
    <definedName name="FEDERAL">#REF!</definedName>
    <definedName name="FEDERALT">#REF!</definedName>
    <definedName name="FedPayFPC" localSheetId="21">#REF!</definedName>
    <definedName name="FedPayFPC">#REF!</definedName>
    <definedName name="FedPayPCH" localSheetId="21">#REF!</definedName>
    <definedName name="FedPayPCH">#REF!</definedName>
    <definedName name="FedPayPEC" localSheetId="21">#REF!</definedName>
    <definedName name="FedPayPEC">#REF!</definedName>
    <definedName name="FedPayPwr" localSheetId="21">#REF!</definedName>
    <definedName name="FedPayPwr">#REF!</definedName>
    <definedName name="FEDTAX" localSheetId="21">#REF!</definedName>
    <definedName name="FEDTAX">#REF!</definedName>
    <definedName name="FedTaxRate">#REF!</definedName>
    <definedName name="ferc" localSheetId="21">#REF!</definedName>
    <definedName name="FERC">#REF!</definedName>
    <definedName name="FERC_2_IS_Export1" localSheetId="13">'12.2023 FERC IS'!$A$5:$F$69</definedName>
    <definedName name="FERC_2_IS_Export1_Header" localSheetId="13">'12.2023 FERC IS'!$A$1:$F$4</definedName>
    <definedName name="FERC_2_IS_Export1_Header_CenterLabel1" localSheetId="13">'12.2023 FERC IS'!$C$3</definedName>
    <definedName name="FERC_2_IS_Export1_Header_LeftLabel1" localSheetId="13">'12.2023 FERC IS'!$A$3</definedName>
    <definedName name="FERC_2_IS_Export1_Header_RightLabel1" localSheetId="13">'12.2023 FERC IS'!$F$3</definedName>
    <definedName name="FERC_2_IS_Export1_Header_Title" localSheetId="13">'12.2023 FERC IS'!$C$1</definedName>
    <definedName name="FERC_2_IS_Export1_Main" localSheetId="13">'12.2023 FERC IS'!$A$1:$F$69</definedName>
    <definedName name="FERC_236_State_Analysis" localSheetId="21">#REF!</definedName>
    <definedName name="FERC_236_State_Analysis">#REF!</definedName>
    <definedName name="FERC_ATC">#REF!</definedName>
    <definedName name="FERC_BS">#REF!</definedName>
    <definedName name="FERC_BS_ColHeader">#REF!</definedName>
    <definedName name="FERC_BS_ColHeader_AccDesc">#REF!</definedName>
    <definedName name="FERC_BS_ColHeader_Change">#REF!</definedName>
    <definedName name="FERC_BS_ColHeader_LineNumber">#REF!</definedName>
    <definedName name="FERC_BS_ColHeader_Var">#REF!</definedName>
    <definedName name="FERC_BS_ColHeader_YTD">#REF!</definedName>
    <definedName name="FERC_BS_ColHeader_YTDPriorYear">#REF!</definedName>
    <definedName name="FERC_BS_ColHeader0">#REF!</definedName>
    <definedName name="FERC_BS_ColHeader0_AccDesc">#REF!</definedName>
    <definedName name="FERC_BS_ColHeader0_Change">#REF!</definedName>
    <definedName name="FERC_BS_ColHeader0_LineNumber">#REF!</definedName>
    <definedName name="FERC_BS_ColHeader0_Var">#REF!</definedName>
    <definedName name="FERC_BS_ColHeader0_YTD">#REF!</definedName>
    <definedName name="FERC_BS_ColHeader0_YTDPriorYear">#REF!</definedName>
    <definedName name="FERC_BS_ColHeader1">#REF!</definedName>
    <definedName name="FERC_BS_ColHeader1_AccDesc">#REF!</definedName>
    <definedName name="FERC_BS_ColHeader1_Change">#REF!</definedName>
    <definedName name="FERC_BS_ColHeader1_LineNumber">#REF!</definedName>
    <definedName name="FERC_BS_ColHeader1_Var">#REF!</definedName>
    <definedName name="FERC_BS_ColHeader1_YTD">#REF!</definedName>
    <definedName name="FERC_BS_ColHeader1_YTDPriorYear">#REF!</definedName>
    <definedName name="FERC_BS_Data">#REF!</definedName>
    <definedName name="FERC_BS_Data_AccDesc_D_F_ACCR_UTIL_REV">#REF!</definedName>
    <definedName name="FERC_BS_Data_AccDesc_D_F_ACCT_PAY_ASSOC_CO">#REF!</definedName>
    <definedName name="FERC_BS_Data_AccDesc_D_F_ACCT_REC_ASSOC_CO">#REF!</definedName>
    <definedName name="FERC_BS_Data_AccDesc_D_F_ACCTS_PAYABLE">#REF!</definedName>
    <definedName name="FERC_BS_Data_AccDesc_D_F_ACCUM_DEF_INC_OTH">#REF!</definedName>
    <definedName name="FERC_BS_Data_AccDesc_D_F_ACCUM_DEF_INC_TAX">#REF!</definedName>
    <definedName name="FERC_BS_Data_AccDesc_D_F_ACCUM_DEF_INC_TX">#REF!</definedName>
    <definedName name="FERC_BS_Data_AccDesc_D_F_ACCUM_DEF_INV_TAX">#REF!</definedName>
    <definedName name="FERC_BS_Data_AccDesc_D_F_ACCUM_OTH_COMP_INC">#REF!</definedName>
    <definedName name="FERC_BS_Data_AccDesc_D_F_ACCUM_PROV_UNCOL">#REF!</definedName>
    <definedName name="FERC_BS_Data_AccDesc_D_F_ADV_FROM_ASSOC_CO">#REF!</definedName>
    <definedName name="FERC_BS_Data_AccDesc_D_F_ALLOWANCES">#REF!</definedName>
    <definedName name="FERC_BS_Data_AccDesc_D_F_ASSET_RET_OB">#REF!</definedName>
    <definedName name="FERC_BS_Data_AccDesc_D_F_BONDS">#REF!</definedName>
    <definedName name="FERC_BS_Data_AccDesc_D_F_CAP_STOCK_EXP">#REF!</definedName>
    <definedName name="FERC_BS_Data_AccDesc_D_F_CASH">#REF!</definedName>
    <definedName name="FERC_BS_Data_AccDesc_D_F_CD_TAXES_ACCRUED">#REF!</definedName>
    <definedName name="FERC_BS_Data_AccDesc_D_F_CLEARING_ACCTS">#REF!</definedName>
    <definedName name="FERC_BS_Data_AccDesc_D_F_COMMON_STOCK">#REF!</definedName>
    <definedName name="FERC_BS_Data_AccDesc_D_F_CONST_WIP">#REF!</definedName>
    <definedName name="FERC_BS_Data_AccDesc_D_F_CUST_ACCT_REC">#REF!</definedName>
    <definedName name="FERC_BS_Data_AccDesc_D_F_CUST_ADV_CONST">#REF!</definedName>
    <definedName name="FERC_BS_Data_AccDesc_D_F_CUST_DEPOSITS">#REF!</definedName>
    <definedName name="FERC_BS_Data_AccDesc_D_F_DEF_CREDITS">#REF!</definedName>
    <definedName name="FERC_BS_Data_AccDesc_D_F_DEF_DEBITS">#REF!</definedName>
    <definedName name="FERC_BS_Data_AccDesc_D_F_DEF_INC_TAX_OTH">#REF!</definedName>
    <definedName name="FERC_BS_Data_AccDesc_D_F_DERIV_INST_LIAB3">#REF!</definedName>
    <definedName name="FERC_BS_Data_AccDesc_D_F_DERIV_INST_LT_LESS">#REF!</definedName>
    <definedName name="FERC_BS_Data_AccDesc_D_F_DERIV_INSTR_HEDGE">#REF!</definedName>
    <definedName name="FERC_BS_Data_AccDesc_D_F_DERIV_INSTR_LT">#REF!</definedName>
    <definedName name="FERC_BS_Data_AccDesc_D_F_DERIV_INSTR1">#REF!</definedName>
    <definedName name="FERC_BS_Data_AccDesc_D_F_DERV_HDG_LT_LESS">#REF!</definedName>
    <definedName name="FERC_BS_Data_AccDesc_D_F_DIV_DECLARED">#REF!</definedName>
    <definedName name="FERC_BS_Data_AccDesc_D_F_EXTRA_PROP_LOSSES">#REF!</definedName>
    <definedName name="FERC_BS_Data_AccDesc_D_F_FUEL_STOCK">#REF!</definedName>
    <definedName name="FERC_BS_Data_AccDesc_D_F_GAS_STORED_UGRD_NC">#REF!</definedName>
    <definedName name="FERC_BS_Data_AccDesc_D_F_GAS_STORED_UNGRD">#REF!</definedName>
    <definedName name="FERC_BS_Data_AccDesc_D_F_INT_ACCRUED">#REF!</definedName>
    <definedName name="FERC_BS_Data_AccDesc_D_F_INT_DIV_REC">#REF!</definedName>
    <definedName name="FERC_BS_Data_AccDesc_D_F_INV_SUB_CO">#REF!</definedName>
    <definedName name="FERC_BS_Data_AccDesc_D_F_LESS_NC_ALLOW">#REF!</definedName>
    <definedName name="FERC_BS_Data_AccDesc_D_F_LT_DERIV_ASSET_HED">#REF!</definedName>
    <definedName name="FERC_BS_Data_AccDesc_D_F_LT_DERIV_HDG_LESS">#REF!</definedName>
    <definedName name="FERC_BS_Data_AccDesc_D_F_LT_DERIV_INST">#REF!</definedName>
    <definedName name="FERC_BS_Data_AccDesc_D_F_LT_DERIV_INST_HDGC">#REF!</definedName>
    <definedName name="FERC_BS_Data_AccDesc_D_F_LT_DERIV_INST_HEDG">#REF!</definedName>
    <definedName name="FERC_BS_Data_AccDesc_D_F_LT_DERV_LIAB_LESS">#REF!</definedName>
    <definedName name="FERC_BS_Data_AccDesc_D_F_MISC_CURR_ACCR">#REF!</definedName>
    <definedName name="FERC_BS_Data_AccDesc_D_F_MISC_CURR_ACCRU">#REF!</definedName>
    <definedName name="FERC_BS_Data_AccDesc_D_F_MISC_DEF_DEBITS">#REF!</definedName>
    <definedName name="FERC_BS_Data_AccDesc_D_F_MISC_OP_PROV">#REF!</definedName>
    <definedName name="FERC_BS_Data_AccDesc_D_F_NC_PORTION_ALLOW">#REF!</definedName>
    <definedName name="FERC_BS_Data_AccDesc_D_F_NET_NUC_FUEL">#REF!</definedName>
    <definedName name="FERC_BS_Data_AccDesc_D_F_NET_UTIL_PLT">#REF!</definedName>
    <definedName name="FERC_BS_Data_AccDesc_D_F_NON_UTIL_DEPR_AM">#REF!</definedName>
    <definedName name="FERC_BS_Data_AccDesc_D_F_NON_UTIL_PROP">#REF!</definedName>
    <definedName name="FERC_BS_Data_AccDesc_D_F_NOTES_PAY_ASSOC_CO">#REF!</definedName>
    <definedName name="FERC_BS_Data_AccDesc_D_F_NOTES_PAYABLE">#REF!</definedName>
    <definedName name="FERC_BS_Data_AccDesc_D_F_NOTES_REC">#REF!</definedName>
    <definedName name="FERC_BS_Data_AccDesc_D_F_NOTES_REC_ASSOC_CO">#REF!</definedName>
    <definedName name="FERC_BS_Data_AccDesc_D_F_NUC_FUEL_ASSEM">#REF!</definedName>
    <definedName name="FERC_BS_Data_AccDesc_D_F_NUC_FUEL_IN_PROC">#REF!</definedName>
    <definedName name="FERC_BS_Data_AccDesc_D_F_NUC_MAT_ASSEM">#REF!</definedName>
    <definedName name="FERC_BS_Data_AccDesc_D_F_OB_CAP_LEASE">#REF!</definedName>
    <definedName name="FERC_BS_Data_AccDesc_D_F_OBL_CAP_LEASES">#REF!</definedName>
    <definedName name="FERC_BS_Data_AccDesc_D_F_OTH_ACCT_REC">#REF!</definedName>
    <definedName name="FERC_BS_Data_AccDesc_D_F_OTH_DEF_CR">#REF!</definedName>
    <definedName name="FERC_BS_Data_AccDesc_D_F_OTH_INV">#REF!</definedName>
    <definedName name="FERC_BS_Data_AccDesc_D_F_OTH_LT_DEBT">#REF!</definedName>
    <definedName name="FERC_BS_Data_AccDesc_D_F_OTH_MAT_SUPP">#REF!</definedName>
    <definedName name="FERC_BS_Data_AccDesc_D_F_OTH_PAID_IN_CAP">#REF!</definedName>
    <definedName name="FERC_BS_Data_AccDesc_D_F_OTH_REG_ASSETS">#REF!</definedName>
    <definedName name="FERC_BS_Data_AccDesc_D_F_OTH_REG_LIAB">#REF!</definedName>
    <definedName name="FERC_BS_Data_AccDesc_D_F_OTH_SP_FUNDS">#REF!</definedName>
    <definedName name="FERC_BS_Data_AccDesc_D_F_PLT_MAT_OP_SUPP">#REF!</definedName>
    <definedName name="FERC_BS_Data_AccDesc_D_F_PREF_STOCK_ISSUED">#REF!</definedName>
    <definedName name="FERC_BS_Data_AccDesc_D_F_PRELIM_SURV_INV">#REF!</definedName>
    <definedName name="FERC_BS_Data_AccDesc_D_F_PREM_CAP_STOCK">#REF!</definedName>
    <definedName name="FERC_BS_Data_AccDesc_D_F_PREPAYMENTS">#REF!</definedName>
    <definedName name="FERC_BS_Data_AccDesc_D_F_PROV_AMORT_NUC">#REF!</definedName>
    <definedName name="FERC_BS_Data_AccDesc_D_F_PROV_DEPR_AMORT">#REF!</definedName>
    <definedName name="FERC_BS_Data_AccDesc_D_F_PROV_INJ_DAMAGE">#REF!</definedName>
    <definedName name="FERC_BS_Data_AccDesc_D_F_PROV_PENS_BENE">#REF!</definedName>
    <definedName name="FERC_BS_Data_AccDesc_D_F_PROV_PROP_INS">#REF!</definedName>
    <definedName name="FERC_BS_Data_AccDesc_D_F_PROV_RATE_REFUND">#REF!</definedName>
    <definedName name="FERC_BS_Data_AccDesc_D_F_REAQUIRED_CAP_ST">#REF!</definedName>
    <definedName name="FERC_BS_Data_AccDesc_D_F_RENTS_REC">#REF!</definedName>
    <definedName name="FERC_BS_Data_AccDesc_D_F_RETAINED_EARNINGS">#REF!</definedName>
    <definedName name="FERC_BS_Data_AccDesc_D_F_SP_DEPOSITS">#REF!</definedName>
    <definedName name="FERC_BS_Data_AccDesc_D_F_SPENT_NUC_FUEL">#REF!</definedName>
    <definedName name="FERC_BS_Data_AccDesc_D_F_STORE_EXP_UNDIS">#REF!</definedName>
    <definedName name="FERC_BS_Data_AccDesc_D_F_TAX_COLLEC_PAYABLE">#REF!</definedName>
    <definedName name="FERC_BS_Data_AccDesc_D_F_TEMP_CASH_INV">#REF!</definedName>
    <definedName name="FERC_BS_Data_AccDesc_D_F_TEMP_FAC">#REF!</definedName>
    <definedName name="FERC_BS_Data_AccDesc_D_F_TOT_NET_UTIL_PLT">#REF!</definedName>
    <definedName name="FERC_BS_Data_AccDesc_D_F_TOT_UTIL_PLT">#REF!</definedName>
    <definedName name="FERC_BS_Data_AccDesc_D_F_UNAM_DEBT_EXP">#REF!</definedName>
    <definedName name="FERC_BS_Data_AccDesc_D_F_UNAM_DISC_LT_DEBT">#REF!</definedName>
    <definedName name="FERC_BS_Data_AccDesc_D_F_UNAM_LOSS">#REF!</definedName>
    <definedName name="FERC_BS_Data_AccDesc_D_F_UNAM_PREM_LT_DEBT">#REF!</definedName>
    <definedName name="FERC_BS_Data_AccDesc_D_F_UNAMT_GAIN_REAQ_DT">#REF!</definedName>
    <definedName name="FERC_BS_Data_AccDesc_D_F_UNAP_UNDIS_SUB">#REF!</definedName>
    <definedName name="FERC_BS_Data_AccDesc_D_F_UNREC_PURCH_GAS">#REF!</definedName>
    <definedName name="FERC_BS_Data_AccDesc_D_F_UNRECOV_PLT_REG">#REF!</definedName>
    <definedName name="FERC_BS_Data_AccDesc_D_F_UTIL_PLT">#REF!</definedName>
    <definedName name="FERC_BS_Data_AccDesc_D_F_UTIL_PLT_ADJS">#REF!</definedName>
    <definedName name="FERC_BS_Data_AccDesc_D_F_WORKING_FUNDS">#REF!</definedName>
    <definedName name="FERC_BS_Data_AccDesc_D_Merch">#REF!</definedName>
    <definedName name="FERC_BS_Data_AccDesc_D_NONRegAccts">#REF!</definedName>
    <definedName name="FERC_BS_Data_AccDesc_T_F_ASSETS">#REF!</definedName>
    <definedName name="FERC_BS_Data_AccDesc_T_F_CURR_ACCR_LIAB">#REF!</definedName>
    <definedName name="FERC_BS_Data_AccDesc_T_F_CURR_ACCRU_ASSETS">#REF!</definedName>
    <definedName name="FERC_BS_Data_AccDesc_T_F_LIABILITIES_OTH_CR">#REF!</definedName>
    <definedName name="FERC_BS_Data_AccDesc_T_F_LT_DEBT">#REF!</definedName>
    <definedName name="FERC_BS_Data_AccDesc_T_F_OTH_NON_CURR_LIAB">#REF!</definedName>
    <definedName name="FERC_BS_Data_AccDesc_T_F_OTH_PROP_INVEST">#REF!</definedName>
    <definedName name="FERC_BS_Data_AccDesc_T_F_PROP_CAP">#REF!</definedName>
    <definedName name="FERC_BS_Data_Change_D_F_ACCR_UTIL_REV">#REF!</definedName>
    <definedName name="FERC_BS_Data_Change_D_F_ACCT_PAY_ASSOC_CO">#REF!</definedName>
    <definedName name="FERC_BS_Data_Change_D_F_ACCT_REC_ASSOC_CO">#REF!</definedName>
    <definedName name="FERC_BS_Data_Change_D_F_ACCTS_PAYABLE">#REF!</definedName>
    <definedName name="FERC_BS_Data_Change_D_F_ACCUM_DEF_INC_OTH">#REF!</definedName>
    <definedName name="FERC_BS_Data_Change_D_F_ACCUM_DEF_INC_TAX">#REF!</definedName>
    <definedName name="FERC_BS_Data_Change_D_F_ACCUM_DEF_INC_TX">#REF!</definedName>
    <definedName name="FERC_BS_Data_Change_D_F_ACCUM_DEF_INV_TAX">#REF!</definedName>
    <definedName name="FERC_BS_Data_Change_D_F_ACCUM_OTH_COMP_INC">#REF!</definedName>
    <definedName name="FERC_BS_Data_Change_D_F_ACCUM_PROV_UNCOL">#REF!</definedName>
    <definedName name="FERC_BS_Data_Change_D_F_ADV_FROM_ASSOC_CO">#REF!</definedName>
    <definedName name="FERC_BS_Data_Change_D_F_ALLOWANCES">#REF!</definedName>
    <definedName name="FERC_BS_Data_Change_D_F_ASSET_RET_OB">#REF!</definedName>
    <definedName name="FERC_BS_Data_Change_D_F_BONDS">#REF!</definedName>
    <definedName name="FERC_BS_Data_Change_D_F_CAP_STOCK_EXP">#REF!</definedName>
    <definedName name="FERC_BS_Data_Change_D_F_CASH">#REF!</definedName>
    <definedName name="FERC_BS_Data_Change_D_F_CD_TAXES_ACCRUED">#REF!</definedName>
    <definedName name="FERC_BS_Data_Change_D_F_CLEARING_ACCTS">#REF!</definedName>
    <definedName name="FERC_BS_Data_Change_D_F_COMMON_STOCK">#REF!</definedName>
    <definedName name="FERC_BS_Data_Change_D_F_CONST_WIP">#REF!</definedName>
    <definedName name="FERC_BS_Data_Change_D_F_CUST_ACCT_REC">#REF!</definedName>
    <definedName name="FERC_BS_Data_Change_D_F_CUST_ADV_CONST">#REF!</definedName>
    <definedName name="FERC_BS_Data_Change_D_F_CUST_DEPOSITS">#REF!</definedName>
    <definedName name="FERC_BS_Data_Change_D_F_DEF_CREDITS">#REF!</definedName>
    <definedName name="FERC_BS_Data_Change_D_F_DEF_DEBITS">#REF!</definedName>
    <definedName name="FERC_BS_Data_Change_D_F_DEF_INC_TAX_OTH">#REF!</definedName>
    <definedName name="FERC_BS_Data_Change_D_F_DERIV_INST_LIAB3">#REF!</definedName>
    <definedName name="FERC_BS_Data_Change_D_F_DERIV_INST_LT_LESS">#REF!</definedName>
    <definedName name="FERC_BS_Data_Change_D_F_DERIV_INSTR_HEDGE">#REF!</definedName>
    <definedName name="FERC_BS_Data_Change_D_F_DERIV_INSTR_LT">#REF!</definedName>
    <definedName name="FERC_BS_Data_Change_D_F_DERIV_INSTR1">#REF!</definedName>
    <definedName name="FERC_BS_Data_Change_D_F_DERV_HDG_LT_LESS">#REF!</definedName>
    <definedName name="FERC_BS_Data_Change_D_F_DIV_DECLARED">#REF!</definedName>
    <definedName name="FERC_BS_Data_Change_D_F_EXTRA_PROP_LOSSES">#REF!</definedName>
    <definedName name="FERC_BS_Data_Change_D_F_FUEL_STOCK">#REF!</definedName>
    <definedName name="FERC_BS_Data_Change_D_F_GAS_STORED_UGRD_NC">#REF!</definedName>
    <definedName name="FERC_BS_Data_Change_D_F_GAS_STORED_UNGRD">#REF!</definedName>
    <definedName name="FERC_BS_Data_Change_D_F_INT_ACCRUED">#REF!</definedName>
    <definedName name="FERC_BS_Data_Change_D_F_INT_DIV_REC">#REF!</definedName>
    <definedName name="FERC_BS_Data_Change_D_F_INV_SUB_CO">#REF!</definedName>
    <definedName name="FERC_BS_Data_Change_D_F_LESS_NC_ALLOW">#REF!</definedName>
    <definedName name="FERC_BS_Data_Change_D_F_LT_DERIV_ASSET_HED">#REF!</definedName>
    <definedName name="FERC_BS_Data_Change_D_F_LT_DERIV_HDG_LESS">#REF!</definedName>
    <definedName name="FERC_BS_Data_Change_D_F_LT_DERIV_INST">#REF!</definedName>
    <definedName name="FERC_BS_Data_Change_D_F_LT_DERIV_INST_HDGC">#REF!</definedName>
    <definedName name="FERC_BS_Data_Change_D_F_LT_DERIV_INST_HEDG">#REF!</definedName>
    <definedName name="FERC_BS_Data_Change_D_F_LT_DERV_LIAB_LESS">#REF!</definedName>
    <definedName name="FERC_BS_Data_Change_D_F_MISC_CURR_ACCR">#REF!</definedName>
    <definedName name="FERC_BS_Data_Change_D_F_MISC_CURR_ACCRU">#REF!</definedName>
    <definedName name="FERC_BS_Data_Change_D_F_MISC_DEF_DEBITS">#REF!</definedName>
    <definedName name="FERC_BS_Data_Change_D_F_MISC_OP_PROV">#REF!</definedName>
    <definedName name="FERC_BS_Data_Change_D_F_NC_PORTION_ALLOW">#REF!</definedName>
    <definedName name="FERC_BS_Data_Change_D_F_NET_NUC_FUEL">#REF!</definedName>
    <definedName name="FERC_BS_Data_Change_D_F_NET_UTIL_PLT">#REF!</definedName>
    <definedName name="FERC_BS_Data_Change_D_F_NON_UTIL_DEPR_AM">#REF!</definedName>
    <definedName name="FERC_BS_Data_Change_D_F_NON_UTIL_PROP">#REF!</definedName>
    <definedName name="FERC_BS_Data_Change_D_F_NOTES_PAY_ASSOC_CO">#REF!</definedName>
    <definedName name="FERC_BS_Data_Change_D_F_NOTES_PAYABLE">#REF!</definedName>
    <definedName name="FERC_BS_Data_Change_D_F_NOTES_REC">#REF!</definedName>
    <definedName name="FERC_BS_Data_Change_D_F_NOTES_REC_ASSOC_CO">#REF!</definedName>
    <definedName name="FERC_BS_Data_Change_D_F_NUC_FUEL_ASSEM">#REF!</definedName>
    <definedName name="FERC_BS_Data_Change_D_F_NUC_FUEL_IN_PROC">#REF!</definedName>
    <definedName name="FERC_BS_Data_Change_D_F_NUC_MAT_ASSEM">#REF!</definedName>
    <definedName name="FERC_BS_Data_Change_D_F_OB_CAP_LEASE">#REF!</definedName>
    <definedName name="FERC_BS_Data_Change_D_F_OBL_CAP_LEASES">#REF!</definedName>
    <definedName name="FERC_BS_Data_Change_D_F_OTH_ACCT_REC">#REF!</definedName>
    <definedName name="FERC_BS_Data_Change_D_F_OTH_DEF_CR">#REF!</definedName>
    <definedName name="FERC_BS_Data_Change_D_F_OTH_INV">#REF!</definedName>
    <definedName name="FERC_BS_Data_Change_D_F_OTH_LT_DEBT">#REF!</definedName>
    <definedName name="FERC_BS_Data_Change_D_F_OTH_MAT_SUPP">#REF!</definedName>
    <definedName name="FERC_BS_Data_Change_D_F_OTH_PAID_IN_CAP">#REF!</definedName>
    <definedName name="FERC_BS_Data_Change_D_F_OTH_REG_ASSETS">#REF!</definedName>
    <definedName name="FERC_BS_Data_Change_D_F_OTH_REG_LIAB">#REF!</definedName>
    <definedName name="FERC_BS_Data_Change_D_F_OTH_SP_FUNDS">#REF!</definedName>
    <definedName name="FERC_BS_Data_Change_D_F_PLT_MAT_OP_SUPP">#REF!</definedName>
    <definedName name="FERC_BS_Data_Change_D_F_PREF_STOCK_ISSUED">#REF!</definedName>
    <definedName name="FERC_BS_Data_Change_D_F_PRELIM_SURV_INV">#REF!</definedName>
    <definedName name="FERC_BS_Data_Change_D_F_PREM_CAP_STOCK">#REF!</definedName>
    <definedName name="FERC_BS_Data_Change_D_F_PREPAYMENTS">#REF!</definedName>
    <definedName name="FERC_BS_Data_Change_D_F_PROV_AMORT_NUC">#REF!</definedName>
    <definedName name="FERC_BS_Data_Change_D_F_PROV_DEPR_AMORT">#REF!</definedName>
    <definedName name="FERC_BS_Data_Change_D_F_PROV_INJ_DAMAGE">#REF!</definedName>
    <definedName name="FERC_BS_Data_Change_D_F_PROV_PENS_BENE">#REF!</definedName>
    <definedName name="FERC_BS_Data_Change_D_F_PROV_PROP_INS">#REF!</definedName>
    <definedName name="FERC_BS_Data_Change_D_F_PROV_RATE_REFUND">#REF!</definedName>
    <definedName name="FERC_BS_Data_Change_D_F_REAQUIRED_CAP_ST">#REF!</definedName>
    <definedName name="FERC_BS_Data_Change_D_F_RENTS_REC">#REF!</definedName>
    <definedName name="FERC_BS_Data_Change_D_F_RETAINED_EARNINGS">#REF!</definedName>
    <definedName name="FERC_BS_Data_Change_D_F_SP_DEPOSITS">#REF!</definedName>
    <definedName name="FERC_BS_Data_Change_D_F_SPENT_NUC_FUEL">#REF!</definedName>
    <definedName name="FERC_BS_Data_Change_D_F_STORE_EXP_UNDIS">#REF!</definedName>
    <definedName name="FERC_BS_Data_Change_D_F_TAX_COLLEC_PAYABLE">#REF!</definedName>
    <definedName name="FERC_BS_Data_Change_D_F_TEMP_CASH_INV">#REF!</definedName>
    <definedName name="FERC_BS_Data_Change_D_F_TEMP_FAC">#REF!</definedName>
    <definedName name="FERC_BS_Data_Change_D_F_TOT_NET_UTIL_PLT">#REF!</definedName>
    <definedName name="FERC_BS_Data_Change_D_F_TOT_UTIL_PLT">#REF!</definedName>
    <definedName name="FERC_BS_Data_Change_D_F_UNAM_DEBT_EXP">#REF!</definedName>
    <definedName name="FERC_BS_Data_Change_D_F_UNAM_DISC_LT_DEBT">#REF!</definedName>
    <definedName name="FERC_BS_Data_Change_D_F_UNAM_LOSS">#REF!</definedName>
    <definedName name="FERC_BS_Data_Change_D_F_UNAM_PREM_LT_DEBT">#REF!</definedName>
    <definedName name="FERC_BS_Data_Change_D_F_UNAMT_GAIN_REAQ_DT">#REF!</definedName>
    <definedName name="FERC_BS_Data_Change_D_F_UNAP_UNDIS_SUB">#REF!</definedName>
    <definedName name="FERC_BS_Data_Change_D_F_UNREC_PURCH_GAS">#REF!</definedName>
    <definedName name="FERC_BS_Data_Change_D_F_UNRECOV_PLT_REG">#REF!</definedName>
    <definedName name="FERC_BS_Data_Change_D_F_UTIL_PLT">#REF!</definedName>
    <definedName name="FERC_BS_Data_Change_D_F_UTIL_PLT_ADJS">#REF!</definedName>
    <definedName name="FERC_BS_Data_Change_D_F_WORKING_FUNDS">#REF!</definedName>
    <definedName name="FERC_BS_Data_Change_D_Merch">#REF!</definedName>
    <definedName name="FERC_BS_Data_Change_D_NONRegAccts">#REF!</definedName>
    <definedName name="FERC_BS_Data_Change_T_F_ASSETS">#REF!</definedName>
    <definedName name="FERC_BS_Data_Change_T_F_CURR_ACCR_LIAB">#REF!</definedName>
    <definedName name="FERC_BS_Data_Change_T_F_CURR_ACCRU_ASSETS">#REF!</definedName>
    <definedName name="FERC_BS_Data_Change_T_F_LIABILITIES_OTH_CR">#REF!</definedName>
    <definedName name="FERC_BS_Data_Change_T_F_LT_DEBT">#REF!</definedName>
    <definedName name="FERC_BS_Data_Change_T_F_OTH_NON_CURR_LIAB">#REF!</definedName>
    <definedName name="FERC_BS_Data_Change_T_F_OTH_PROP_INVEST">#REF!</definedName>
    <definedName name="FERC_BS_Data_Change_T_F_PROP_CAP">#REF!</definedName>
    <definedName name="FERC_BS_Data_LineNumber_D_F_ACCR_UTIL_REV">#REF!</definedName>
    <definedName name="FERC_BS_Data_LineNumber_D_F_ACCT_PAY_ASSOC_CO">#REF!</definedName>
    <definedName name="FERC_BS_Data_LineNumber_D_F_ACCT_REC_ASSOC_CO">#REF!</definedName>
    <definedName name="FERC_BS_Data_LineNumber_D_F_ACCTS_PAYABLE">#REF!</definedName>
    <definedName name="FERC_BS_Data_LineNumber_D_F_ACCUM_DEF_INC_OTH">#REF!</definedName>
    <definedName name="FERC_BS_Data_LineNumber_D_F_ACCUM_DEF_INC_TAX">#REF!</definedName>
    <definedName name="FERC_BS_Data_LineNumber_D_F_ACCUM_DEF_INC_TX">#REF!</definedName>
    <definedName name="FERC_BS_Data_LineNumber_D_F_ACCUM_DEF_INV_TAX">#REF!</definedName>
    <definedName name="FERC_BS_Data_LineNumber_D_F_ACCUM_OTH_COMP_INC">#REF!</definedName>
    <definedName name="FERC_BS_Data_LineNumber_D_F_ACCUM_PROV_UNCOL">#REF!</definedName>
    <definedName name="FERC_BS_Data_LineNumber_D_F_ADV_FROM_ASSOC_CO">#REF!</definedName>
    <definedName name="FERC_BS_Data_LineNumber_D_F_ALLOWANCES">#REF!</definedName>
    <definedName name="FERC_BS_Data_LineNumber_D_F_ASSET_RET_OB">#REF!</definedName>
    <definedName name="FERC_BS_Data_LineNumber_D_F_BONDS">#REF!</definedName>
    <definedName name="FERC_BS_Data_LineNumber_D_F_CAP_STOCK_EXP">#REF!</definedName>
    <definedName name="FERC_BS_Data_LineNumber_D_F_CASH">#REF!</definedName>
    <definedName name="FERC_BS_Data_LineNumber_D_F_CD_TAXES_ACCRUED">#REF!</definedName>
    <definedName name="FERC_BS_Data_LineNumber_D_F_CLEARING_ACCTS">#REF!</definedName>
    <definedName name="FERC_BS_Data_LineNumber_D_F_COMMON_STOCK">#REF!</definedName>
    <definedName name="FERC_BS_Data_LineNumber_D_F_CONST_WIP">#REF!</definedName>
    <definedName name="FERC_BS_Data_LineNumber_D_F_CUST_ACCT_REC">#REF!</definedName>
    <definedName name="FERC_BS_Data_LineNumber_D_F_CUST_ADV_CONST">#REF!</definedName>
    <definedName name="FERC_BS_Data_LineNumber_D_F_CUST_DEPOSITS">#REF!</definedName>
    <definedName name="FERC_BS_Data_LineNumber_D_F_DEF_CREDITS">#REF!</definedName>
    <definedName name="FERC_BS_Data_LineNumber_D_F_DEF_DEBITS">#REF!</definedName>
    <definedName name="FERC_BS_Data_LineNumber_D_F_DEF_INC_TAX_OTH">#REF!</definedName>
    <definedName name="FERC_BS_Data_LineNumber_D_F_DERIV_INST_LIAB3">#REF!</definedName>
    <definedName name="FERC_BS_Data_LineNumber_D_F_DERIV_INST_LT_LESS">#REF!</definedName>
    <definedName name="FERC_BS_Data_LineNumber_D_F_DERIV_INSTR_HEDGE">#REF!</definedName>
    <definedName name="FERC_BS_Data_LineNumber_D_F_DERIV_INSTR_LT">#REF!</definedName>
    <definedName name="FERC_BS_Data_LineNumber_D_F_DERIV_INSTR1">#REF!</definedName>
    <definedName name="FERC_BS_Data_LineNumber_D_F_DERV_HDG_LT_LESS">#REF!</definedName>
    <definedName name="FERC_BS_Data_LineNumber_D_F_DIV_DECLARED">#REF!</definedName>
    <definedName name="FERC_BS_Data_LineNumber_D_F_EXTRA_PROP_LOSSES">#REF!</definedName>
    <definedName name="FERC_BS_Data_LineNumber_D_F_FUEL_STOCK">#REF!</definedName>
    <definedName name="FERC_BS_Data_LineNumber_D_F_GAS_STORED_UGRD_NC">#REF!</definedName>
    <definedName name="FERC_BS_Data_LineNumber_D_F_GAS_STORED_UNGRD">#REF!</definedName>
    <definedName name="FERC_BS_Data_LineNumber_D_F_INT_ACCRUED">#REF!</definedName>
    <definedName name="FERC_BS_Data_LineNumber_D_F_INT_DIV_REC">#REF!</definedName>
    <definedName name="FERC_BS_Data_LineNumber_D_F_INV_SUB_CO">#REF!</definedName>
    <definedName name="FERC_BS_Data_LineNumber_D_F_LESS_NC_ALLOW">#REF!</definedName>
    <definedName name="FERC_BS_Data_LineNumber_D_F_LT_DERIV_ASSET_HED">#REF!</definedName>
    <definedName name="FERC_BS_Data_LineNumber_D_F_LT_DERIV_HDG_LESS">#REF!</definedName>
    <definedName name="FERC_BS_Data_LineNumber_D_F_LT_DERIV_INST">#REF!</definedName>
    <definedName name="FERC_BS_Data_LineNumber_D_F_LT_DERIV_INST_HDGC">#REF!</definedName>
    <definedName name="FERC_BS_Data_LineNumber_D_F_LT_DERIV_INST_HEDG">#REF!</definedName>
    <definedName name="FERC_BS_Data_LineNumber_D_F_LT_DERV_LIAB_LESS">#REF!</definedName>
    <definedName name="FERC_BS_Data_LineNumber_D_F_MISC_CURR_ACCR">#REF!</definedName>
    <definedName name="FERC_BS_Data_LineNumber_D_F_MISC_CURR_ACCRU">#REF!</definedName>
    <definedName name="FERC_BS_Data_LineNumber_D_F_MISC_DEF_DEBITS">#REF!</definedName>
    <definedName name="FERC_BS_Data_LineNumber_D_F_MISC_OP_PROV">#REF!</definedName>
    <definedName name="FERC_BS_Data_LineNumber_D_F_NC_PORTION_ALLOW">#REF!</definedName>
    <definedName name="FERC_BS_Data_LineNumber_D_F_NET_NUC_FUEL">#REF!</definedName>
    <definedName name="FERC_BS_Data_LineNumber_D_F_NET_UTIL_PLT">#REF!</definedName>
    <definedName name="FERC_BS_Data_LineNumber_D_F_NON_UTIL_DEPR_AM">#REF!</definedName>
    <definedName name="FERC_BS_Data_LineNumber_D_F_NON_UTIL_PROP">#REF!</definedName>
    <definedName name="FERC_BS_Data_LineNumber_D_F_NOTES_PAY_ASSOC_CO">#REF!</definedName>
    <definedName name="FERC_BS_Data_LineNumber_D_F_NOTES_PAYABLE">#REF!</definedName>
    <definedName name="FERC_BS_Data_LineNumber_D_F_NOTES_REC">#REF!</definedName>
    <definedName name="FERC_BS_Data_LineNumber_D_F_NOTES_REC_ASSOC_CO">#REF!</definedName>
    <definedName name="FERC_BS_Data_LineNumber_D_F_NUC_FUEL_ASSEM">#REF!</definedName>
    <definedName name="FERC_BS_Data_LineNumber_D_F_NUC_FUEL_IN_PROC">#REF!</definedName>
    <definedName name="FERC_BS_Data_LineNumber_D_F_NUC_MAT_ASSEM">#REF!</definedName>
    <definedName name="FERC_BS_Data_LineNumber_D_F_OB_CAP_LEASE">#REF!</definedName>
    <definedName name="FERC_BS_Data_LineNumber_D_F_OBL_CAP_LEASES">#REF!</definedName>
    <definedName name="FERC_BS_Data_LineNumber_D_F_OTH_ACCT_REC">#REF!</definedName>
    <definedName name="FERC_BS_Data_LineNumber_D_F_OTH_DEF_CR">#REF!</definedName>
    <definedName name="FERC_BS_Data_LineNumber_D_F_OTH_INV">#REF!</definedName>
    <definedName name="FERC_BS_Data_LineNumber_D_F_OTH_LT_DEBT">#REF!</definedName>
    <definedName name="FERC_BS_Data_LineNumber_D_F_OTH_MAT_SUPP">#REF!</definedName>
    <definedName name="FERC_BS_Data_LineNumber_D_F_OTH_PAID_IN_CAP">#REF!</definedName>
    <definedName name="FERC_BS_Data_LineNumber_D_F_OTH_REG_ASSETS">#REF!</definedName>
    <definedName name="FERC_BS_Data_LineNumber_D_F_OTH_REG_LIAB">#REF!</definedName>
    <definedName name="FERC_BS_Data_LineNumber_D_F_OTH_SP_FUNDS">#REF!</definedName>
    <definedName name="FERC_BS_Data_LineNumber_D_F_PLT_MAT_OP_SUPP">#REF!</definedName>
    <definedName name="FERC_BS_Data_LineNumber_D_F_PREF_STOCK_ISSUED">#REF!</definedName>
    <definedName name="FERC_BS_Data_LineNumber_D_F_PRELIM_SURV_INV">#REF!</definedName>
    <definedName name="FERC_BS_Data_LineNumber_D_F_PREM_CAP_STOCK">#REF!</definedName>
    <definedName name="FERC_BS_Data_LineNumber_D_F_PREPAYMENTS">#REF!</definedName>
    <definedName name="FERC_BS_Data_LineNumber_D_F_PROV_AMORT_NUC">#REF!</definedName>
    <definedName name="FERC_BS_Data_LineNumber_D_F_PROV_DEPR_AMORT">#REF!</definedName>
    <definedName name="FERC_BS_Data_LineNumber_D_F_PROV_INJ_DAMAGE">#REF!</definedName>
    <definedName name="FERC_BS_Data_LineNumber_D_F_PROV_PENS_BENE">#REF!</definedName>
    <definedName name="FERC_BS_Data_LineNumber_D_F_PROV_PROP_INS">#REF!</definedName>
    <definedName name="FERC_BS_Data_LineNumber_D_F_PROV_RATE_REFUND">#REF!</definedName>
    <definedName name="FERC_BS_Data_LineNumber_D_F_REAQUIRED_CAP_ST">#REF!</definedName>
    <definedName name="FERC_BS_Data_LineNumber_D_F_RENTS_REC">#REF!</definedName>
    <definedName name="FERC_BS_Data_LineNumber_D_F_RETAINED_EARNINGS">#REF!</definedName>
    <definedName name="FERC_BS_Data_LineNumber_D_F_SP_DEPOSITS">#REF!</definedName>
    <definedName name="FERC_BS_Data_LineNumber_D_F_SPENT_NUC_FUEL">#REF!</definedName>
    <definedName name="FERC_BS_Data_LineNumber_D_F_STORE_EXP_UNDIS">#REF!</definedName>
    <definedName name="FERC_BS_Data_LineNumber_D_F_TAX_COLLEC_PAYABLE">#REF!</definedName>
    <definedName name="FERC_BS_Data_LineNumber_D_F_TEMP_CASH_INV">#REF!</definedName>
    <definedName name="FERC_BS_Data_LineNumber_D_F_TEMP_FAC">#REF!</definedName>
    <definedName name="FERC_BS_Data_LineNumber_D_F_TOT_NET_UTIL_PLT">#REF!</definedName>
    <definedName name="FERC_BS_Data_LineNumber_D_F_TOT_UTIL_PLT">#REF!</definedName>
    <definedName name="FERC_BS_Data_LineNumber_D_F_UNAM_DEBT_EXP">#REF!</definedName>
    <definedName name="FERC_BS_Data_LineNumber_D_F_UNAM_DISC_LT_DEBT">#REF!</definedName>
    <definedName name="FERC_BS_Data_LineNumber_D_F_UNAM_LOSS">#REF!</definedName>
    <definedName name="FERC_BS_Data_LineNumber_D_F_UNAM_PREM_LT_DEBT">#REF!</definedName>
    <definedName name="FERC_BS_Data_LineNumber_D_F_UNAMT_GAIN_REAQ_DT">#REF!</definedName>
    <definedName name="FERC_BS_Data_LineNumber_D_F_UNAP_UNDIS_SUB">#REF!</definedName>
    <definedName name="FERC_BS_Data_LineNumber_D_F_UNREC_PURCH_GAS">#REF!</definedName>
    <definedName name="FERC_BS_Data_LineNumber_D_F_UNRECOV_PLT_REG">#REF!</definedName>
    <definedName name="FERC_BS_Data_LineNumber_D_F_UTIL_PLT">#REF!</definedName>
    <definedName name="FERC_BS_Data_LineNumber_D_F_UTIL_PLT_ADJS">#REF!</definedName>
    <definedName name="FERC_BS_Data_LineNumber_D_F_WORKING_FUNDS">#REF!</definedName>
    <definedName name="FERC_BS_Data_LineNumber_D_Merch">#REF!</definedName>
    <definedName name="FERC_BS_Data_LineNumber_D_NONRegAccts">#REF!</definedName>
    <definedName name="FERC_BS_Data_LineNumber_T_F_ASSETS">#REF!</definedName>
    <definedName name="FERC_BS_Data_LineNumber_T_F_CURR_ACCR_LIAB">#REF!</definedName>
    <definedName name="FERC_BS_Data_LineNumber_T_F_CURR_ACCRU_ASSETS">#REF!</definedName>
    <definedName name="FERC_BS_Data_LineNumber_T_F_LIABILITIES_OTH_CR">#REF!</definedName>
    <definedName name="FERC_BS_Data_LineNumber_T_F_LT_DEBT">#REF!</definedName>
    <definedName name="FERC_BS_Data_LineNumber_T_F_OTH_NON_CURR_LIAB">#REF!</definedName>
    <definedName name="FERC_BS_Data_LineNumber_T_F_OTH_PROP_INVEST">#REF!</definedName>
    <definedName name="FERC_BS_Data_LineNumber_T_F_PROP_CAP">#REF!</definedName>
    <definedName name="FERC_BS_Data_Var_D_F_ACCR_UTIL_REV">#REF!</definedName>
    <definedName name="FERC_BS_Data_Var_D_F_ACCT_PAY_ASSOC_CO">#REF!</definedName>
    <definedName name="FERC_BS_Data_Var_D_F_ACCT_REC_ASSOC_CO">#REF!</definedName>
    <definedName name="FERC_BS_Data_Var_D_F_ACCTS_PAYABLE">#REF!</definedName>
    <definedName name="FERC_BS_Data_Var_D_F_ACCUM_DEF_INC_OTH">#REF!</definedName>
    <definedName name="FERC_BS_Data_Var_D_F_ACCUM_DEF_INC_TAX">#REF!</definedName>
    <definedName name="FERC_BS_Data_Var_D_F_ACCUM_DEF_INC_TX">#REF!</definedName>
    <definedName name="FERC_BS_Data_Var_D_F_ACCUM_DEF_INV_TAX">#REF!</definedName>
    <definedName name="FERC_BS_Data_Var_D_F_ACCUM_OTH_COMP_INC">#REF!</definedName>
    <definedName name="FERC_BS_Data_Var_D_F_ACCUM_PROV_UNCOL">#REF!</definedName>
    <definedName name="FERC_BS_Data_Var_D_F_ADV_FROM_ASSOC_CO">#REF!</definedName>
    <definedName name="FERC_BS_Data_Var_D_F_ALLOWANCES">#REF!</definedName>
    <definedName name="FERC_BS_Data_Var_D_F_ASSET_RET_OB">#REF!</definedName>
    <definedName name="FERC_BS_Data_Var_D_F_BONDS">#REF!</definedName>
    <definedName name="FERC_BS_Data_Var_D_F_CAP_STOCK_EXP">#REF!</definedName>
    <definedName name="FERC_BS_Data_Var_D_F_CASH">#REF!</definedName>
    <definedName name="FERC_BS_Data_Var_D_F_CD_TAXES_ACCRUED">#REF!</definedName>
    <definedName name="FERC_BS_Data_Var_D_F_CLEARING_ACCTS">#REF!</definedName>
    <definedName name="FERC_BS_Data_Var_D_F_COMMON_STOCK">#REF!</definedName>
    <definedName name="FERC_BS_Data_Var_D_F_CONST_WIP">#REF!</definedName>
    <definedName name="FERC_BS_Data_Var_D_F_CUST_ACCT_REC">#REF!</definedName>
    <definedName name="FERC_BS_Data_Var_D_F_CUST_ADV_CONST">#REF!</definedName>
    <definedName name="FERC_BS_Data_Var_D_F_CUST_DEPOSITS">#REF!</definedName>
    <definedName name="FERC_BS_Data_Var_D_F_DEF_CREDITS">#REF!</definedName>
    <definedName name="FERC_BS_Data_Var_D_F_DEF_DEBITS">#REF!</definedName>
    <definedName name="FERC_BS_Data_Var_D_F_DEF_INC_TAX_OTH">#REF!</definedName>
    <definedName name="FERC_BS_Data_Var_D_F_DERIV_INST_LIAB3">#REF!</definedName>
    <definedName name="FERC_BS_Data_Var_D_F_DERIV_INST_LT_LESS">#REF!</definedName>
    <definedName name="FERC_BS_Data_Var_D_F_DERIV_INSTR_HEDGE">#REF!</definedName>
    <definedName name="FERC_BS_Data_Var_D_F_DERIV_INSTR_LT">#REF!</definedName>
    <definedName name="FERC_BS_Data_Var_D_F_DERIV_INSTR1">#REF!</definedName>
    <definedName name="FERC_BS_Data_Var_D_F_DERV_HDG_LT_LESS">#REF!</definedName>
    <definedName name="FERC_BS_Data_Var_D_F_DIV_DECLARED">#REF!</definedName>
    <definedName name="FERC_BS_Data_Var_D_F_EXTRA_PROP_LOSSES">#REF!</definedName>
    <definedName name="FERC_BS_Data_Var_D_F_FUEL_STOCK">#REF!</definedName>
    <definedName name="FERC_BS_Data_Var_D_F_GAS_STORED_UGRD_NC">#REF!</definedName>
    <definedName name="FERC_BS_Data_Var_D_F_GAS_STORED_UNGRD">#REF!</definedName>
    <definedName name="FERC_BS_Data_Var_D_F_INT_ACCRUED">#REF!</definedName>
    <definedName name="FERC_BS_Data_Var_D_F_INT_DIV_REC">#REF!</definedName>
    <definedName name="FERC_BS_Data_Var_D_F_INV_SUB_CO">#REF!</definedName>
    <definedName name="FERC_BS_Data_Var_D_F_LESS_NC_ALLOW">#REF!</definedName>
    <definedName name="FERC_BS_Data_Var_D_F_LT_DERIV_ASSET_HED">#REF!</definedName>
    <definedName name="FERC_BS_Data_Var_D_F_LT_DERIV_HDG_LESS">#REF!</definedName>
    <definedName name="FERC_BS_Data_Var_D_F_LT_DERIV_INST">#REF!</definedName>
    <definedName name="FERC_BS_Data_Var_D_F_LT_DERIV_INST_HDGC">#REF!</definedName>
    <definedName name="FERC_BS_Data_Var_D_F_LT_DERIV_INST_HEDG">#REF!</definedName>
    <definedName name="FERC_BS_Data_Var_D_F_LT_DERV_LIAB_LESS">#REF!</definedName>
    <definedName name="FERC_BS_Data_Var_D_F_MISC_CURR_ACCR">#REF!</definedName>
    <definedName name="FERC_BS_Data_Var_D_F_MISC_CURR_ACCRU">#REF!</definedName>
    <definedName name="FERC_BS_Data_Var_D_F_MISC_DEF_DEBITS">#REF!</definedName>
    <definedName name="FERC_BS_Data_Var_D_F_MISC_OP_PROV">#REF!</definedName>
    <definedName name="FERC_BS_Data_Var_D_F_NC_PORTION_ALLOW">#REF!</definedName>
    <definedName name="FERC_BS_Data_Var_D_F_NET_NUC_FUEL">#REF!</definedName>
    <definedName name="FERC_BS_Data_Var_D_F_NET_UTIL_PLT">#REF!</definedName>
    <definedName name="FERC_BS_Data_Var_D_F_NON_UTIL_DEPR_AM">#REF!</definedName>
    <definedName name="FERC_BS_Data_Var_D_F_NON_UTIL_PROP">#REF!</definedName>
    <definedName name="FERC_BS_Data_Var_D_F_NOTES_PAY_ASSOC_CO">#REF!</definedName>
    <definedName name="FERC_BS_Data_Var_D_F_NOTES_PAYABLE">#REF!</definedName>
    <definedName name="FERC_BS_Data_Var_D_F_NOTES_REC">#REF!</definedName>
    <definedName name="FERC_BS_Data_Var_D_F_NOTES_REC_ASSOC_CO">#REF!</definedName>
    <definedName name="FERC_BS_Data_Var_D_F_NUC_FUEL_ASSEM">#REF!</definedName>
    <definedName name="FERC_BS_Data_Var_D_F_NUC_FUEL_IN_PROC">#REF!</definedName>
    <definedName name="FERC_BS_Data_Var_D_F_NUC_MAT_ASSEM">#REF!</definedName>
    <definedName name="FERC_BS_Data_Var_D_F_OB_CAP_LEASE">#REF!</definedName>
    <definedName name="FERC_BS_Data_Var_D_F_OBL_CAP_LEASES">#REF!</definedName>
    <definedName name="FERC_BS_Data_Var_D_F_OTH_ACCT_REC">#REF!</definedName>
    <definedName name="FERC_BS_Data_Var_D_F_OTH_DEF_CR">#REF!</definedName>
    <definedName name="FERC_BS_Data_Var_D_F_OTH_INV">#REF!</definedName>
    <definedName name="FERC_BS_Data_Var_D_F_OTH_LT_DEBT">#REF!</definedName>
    <definedName name="FERC_BS_Data_Var_D_F_OTH_MAT_SUPP">#REF!</definedName>
    <definedName name="FERC_BS_Data_Var_D_F_OTH_PAID_IN_CAP">#REF!</definedName>
    <definedName name="FERC_BS_Data_Var_D_F_OTH_REG_ASSETS">#REF!</definedName>
    <definedName name="FERC_BS_Data_Var_D_F_OTH_REG_LIAB">#REF!</definedName>
    <definedName name="FERC_BS_Data_Var_D_F_OTH_SP_FUNDS">#REF!</definedName>
    <definedName name="FERC_BS_Data_Var_D_F_PLT_MAT_OP_SUPP">#REF!</definedName>
    <definedName name="FERC_BS_Data_Var_D_F_PREF_STOCK_ISSUED">#REF!</definedName>
    <definedName name="FERC_BS_Data_Var_D_F_PRELIM_SURV_INV">#REF!</definedName>
    <definedName name="FERC_BS_Data_Var_D_F_PREM_CAP_STOCK">#REF!</definedName>
    <definedName name="FERC_BS_Data_Var_D_F_PREPAYMENTS">#REF!</definedName>
    <definedName name="FERC_BS_Data_Var_D_F_PROV_AMORT_NUC">#REF!</definedName>
    <definedName name="FERC_BS_Data_Var_D_F_PROV_DEPR_AMORT">#REF!</definedName>
    <definedName name="FERC_BS_Data_Var_D_F_PROV_INJ_DAMAGE">#REF!</definedName>
    <definedName name="FERC_BS_Data_Var_D_F_PROV_PENS_BENE">#REF!</definedName>
    <definedName name="FERC_BS_Data_Var_D_F_PROV_PROP_INS">#REF!</definedName>
    <definedName name="FERC_BS_Data_Var_D_F_PROV_RATE_REFUND">#REF!</definedName>
    <definedName name="FERC_BS_Data_Var_D_F_REAQUIRED_CAP_ST">#REF!</definedName>
    <definedName name="FERC_BS_Data_Var_D_F_RENTS_REC">#REF!</definedName>
    <definedName name="FERC_BS_Data_Var_D_F_RETAINED_EARNINGS">#REF!</definedName>
    <definedName name="FERC_BS_Data_Var_D_F_SP_DEPOSITS">#REF!</definedName>
    <definedName name="FERC_BS_Data_Var_D_F_SPENT_NUC_FUEL">#REF!</definedName>
    <definedName name="FERC_BS_Data_Var_D_F_STORE_EXP_UNDIS">#REF!</definedName>
    <definedName name="FERC_BS_Data_Var_D_F_TAX_COLLEC_PAYABLE">#REF!</definedName>
    <definedName name="FERC_BS_Data_Var_D_F_TEMP_CASH_INV">#REF!</definedName>
    <definedName name="FERC_BS_Data_Var_D_F_TEMP_FAC">#REF!</definedName>
    <definedName name="FERC_BS_Data_Var_D_F_TOT_NET_UTIL_PLT">#REF!</definedName>
    <definedName name="FERC_BS_Data_Var_D_F_TOT_UTIL_PLT">#REF!</definedName>
    <definedName name="FERC_BS_Data_Var_D_F_UNAM_DEBT_EXP">#REF!</definedName>
    <definedName name="FERC_BS_Data_Var_D_F_UNAM_DISC_LT_DEBT">#REF!</definedName>
    <definedName name="FERC_BS_Data_Var_D_F_UNAM_LOSS">#REF!</definedName>
    <definedName name="FERC_BS_Data_Var_D_F_UNAM_PREM_LT_DEBT">#REF!</definedName>
    <definedName name="FERC_BS_Data_Var_D_F_UNAMT_GAIN_REAQ_DT">#REF!</definedName>
    <definedName name="FERC_BS_Data_Var_D_F_UNAP_UNDIS_SUB">#REF!</definedName>
    <definedName name="FERC_BS_Data_Var_D_F_UNREC_PURCH_GAS">#REF!</definedName>
    <definedName name="FERC_BS_Data_Var_D_F_UNRECOV_PLT_REG">#REF!</definedName>
    <definedName name="FERC_BS_Data_Var_D_F_UTIL_PLT">#REF!</definedName>
    <definedName name="FERC_BS_Data_Var_D_F_UTIL_PLT_ADJS">#REF!</definedName>
    <definedName name="FERC_BS_Data_Var_D_F_WORKING_FUNDS">#REF!</definedName>
    <definedName name="FERC_BS_Data_Var_D_Merch">#REF!</definedName>
    <definedName name="FERC_BS_Data_Var_D_NONRegAccts">#REF!</definedName>
    <definedName name="FERC_BS_Data_Var_T_F_ASSETS">#REF!</definedName>
    <definedName name="FERC_BS_Data_Var_T_F_CURR_ACCR_LIAB">#REF!</definedName>
    <definedName name="FERC_BS_Data_Var_T_F_CURR_ACCRU_ASSETS">#REF!</definedName>
    <definedName name="FERC_BS_Data_Var_T_F_LIABILITIES_OTH_CR">#REF!</definedName>
    <definedName name="FERC_BS_Data_Var_T_F_LT_DEBT">#REF!</definedName>
    <definedName name="FERC_BS_Data_Var_T_F_OTH_NON_CURR_LIAB">#REF!</definedName>
    <definedName name="FERC_BS_Data_Var_T_F_OTH_PROP_INVEST">#REF!</definedName>
    <definedName name="FERC_BS_Data_Var_T_F_PROP_CAP">#REF!</definedName>
    <definedName name="FERC_BS_Data_YTD_D_F_ACCR_UTIL_REV">#REF!</definedName>
    <definedName name="FERC_BS_Data_YTD_D_F_ACCT_PAY_ASSOC_CO">#REF!</definedName>
    <definedName name="FERC_BS_Data_YTD_D_F_ACCT_REC_ASSOC_CO">#REF!</definedName>
    <definedName name="FERC_BS_Data_YTD_D_F_ACCTS_PAYABLE">#REF!</definedName>
    <definedName name="FERC_BS_Data_YTD_D_F_ACCUM_DEF_INC_OTH">#REF!</definedName>
    <definedName name="FERC_BS_Data_YTD_D_F_ACCUM_DEF_INC_TAX">#REF!</definedName>
    <definedName name="FERC_BS_Data_YTD_D_F_ACCUM_DEF_INC_TX">#REF!</definedName>
    <definedName name="FERC_BS_Data_YTD_D_F_ACCUM_DEF_INV_TAX">#REF!</definedName>
    <definedName name="FERC_BS_Data_YTD_D_F_ACCUM_OTH_COMP_INC">#REF!</definedName>
    <definedName name="FERC_BS_Data_YTD_D_F_ACCUM_PROV_UNCOL">#REF!</definedName>
    <definedName name="FERC_BS_Data_YTD_D_F_ADV_FROM_ASSOC_CO">#REF!</definedName>
    <definedName name="FERC_BS_Data_YTD_D_F_ALLOWANCES">#REF!</definedName>
    <definedName name="FERC_BS_Data_YTD_D_F_ASSET_RET_OB">#REF!</definedName>
    <definedName name="FERC_BS_Data_YTD_D_F_BONDS">#REF!</definedName>
    <definedName name="FERC_BS_Data_YTD_D_F_CAP_STOCK_EXP">#REF!</definedName>
    <definedName name="FERC_BS_Data_YTD_D_F_CASH">#REF!</definedName>
    <definedName name="FERC_BS_Data_YTD_D_F_CD_TAXES_ACCRUED">#REF!</definedName>
    <definedName name="FERC_BS_Data_YTD_D_F_CLEARING_ACCTS">#REF!</definedName>
    <definedName name="FERC_BS_Data_YTD_D_F_COMMON_STOCK">#REF!</definedName>
    <definedName name="FERC_BS_Data_YTD_D_F_CONST_WIP">#REF!</definedName>
    <definedName name="FERC_BS_Data_YTD_D_F_CUST_ACCT_REC">#REF!</definedName>
    <definedName name="FERC_BS_Data_YTD_D_F_CUST_ADV_CONST">#REF!</definedName>
    <definedName name="FERC_BS_Data_YTD_D_F_CUST_DEPOSITS">#REF!</definedName>
    <definedName name="FERC_BS_Data_YTD_D_F_DEF_CREDITS">#REF!</definedName>
    <definedName name="FERC_BS_Data_YTD_D_F_DEF_DEBITS">#REF!</definedName>
    <definedName name="FERC_BS_Data_YTD_D_F_DEF_INC_TAX_OTH">#REF!</definedName>
    <definedName name="FERC_BS_Data_YTD_D_F_DERIV_INST_LIAB3">#REF!</definedName>
    <definedName name="FERC_BS_Data_YTD_D_F_DERIV_INST_LT_LESS">#REF!</definedName>
    <definedName name="FERC_BS_Data_YTD_D_F_DERIV_INSTR_HEDGE">#REF!</definedName>
    <definedName name="FERC_BS_Data_YTD_D_F_DERIV_INSTR_LT">#REF!</definedName>
    <definedName name="FERC_BS_Data_YTD_D_F_DERIV_INSTR1">#REF!</definedName>
    <definedName name="FERC_BS_Data_YTD_D_F_DERV_HDG_LT_LESS">#REF!</definedName>
    <definedName name="FERC_BS_Data_YTD_D_F_DIV_DECLARED">#REF!</definedName>
    <definedName name="FERC_BS_Data_YTD_D_F_EXTRA_PROP_LOSSES">#REF!</definedName>
    <definedName name="FERC_BS_Data_YTD_D_F_FUEL_STOCK">#REF!</definedName>
    <definedName name="FERC_BS_Data_YTD_D_F_GAS_STORED_UGRD_NC">#REF!</definedName>
    <definedName name="FERC_BS_Data_YTD_D_F_GAS_STORED_UNGRD">#REF!</definedName>
    <definedName name="FERC_BS_Data_YTD_D_F_INT_ACCRUED">#REF!</definedName>
    <definedName name="FERC_BS_Data_YTD_D_F_INT_DIV_REC">#REF!</definedName>
    <definedName name="FERC_BS_Data_YTD_D_F_INV_SUB_CO">#REF!</definedName>
    <definedName name="FERC_BS_Data_YTD_D_F_LESS_NC_ALLOW">#REF!</definedName>
    <definedName name="FERC_BS_Data_YTD_D_F_LT_DERIV_ASSET_HED">#REF!</definedName>
    <definedName name="FERC_BS_Data_YTD_D_F_LT_DERIV_HDG_LESS">#REF!</definedName>
    <definedName name="FERC_BS_Data_YTD_D_F_LT_DERIV_INST">#REF!</definedName>
    <definedName name="FERC_BS_Data_YTD_D_F_LT_DERIV_INST_HDGC">#REF!</definedName>
    <definedName name="FERC_BS_Data_YTD_D_F_LT_DERIV_INST_HEDG">#REF!</definedName>
    <definedName name="FERC_BS_Data_YTD_D_F_LT_DERV_LIAB_LESS">#REF!</definedName>
    <definedName name="FERC_BS_Data_YTD_D_F_MISC_CURR_ACCR">#REF!</definedName>
    <definedName name="FERC_BS_Data_YTD_D_F_MISC_CURR_ACCRU">#REF!</definedName>
    <definedName name="FERC_BS_Data_YTD_D_F_MISC_DEF_DEBITS">#REF!</definedName>
    <definedName name="FERC_BS_Data_YTD_D_F_MISC_OP_PROV">#REF!</definedName>
    <definedName name="FERC_BS_Data_YTD_D_F_NC_PORTION_ALLOW">#REF!</definedName>
    <definedName name="FERC_BS_Data_YTD_D_F_NET_NUC_FUEL">#REF!</definedName>
    <definedName name="FERC_BS_Data_YTD_D_F_NET_UTIL_PLT">#REF!</definedName>
    <definedName name="FERC_BS_Data_YTD_D_F_NON_UTIL_DEPR_AM">#REF!</definedName>
    <definedName name="FERC_BS_Data_YTD_D_F_NON_UTIL_PROP">#REF!</definedName>
    <definedName name="FERC_BS_Data_YTD_D_F_NOTES_PAY_ASSOC_CO">#REF!</definedName>
    <definedName name="FERC_BS_Data_YTD_D_F_NOTES_PAYABLE">#REF!</definedName>
    <definedName name="FERC_BS_Data_YTD_D_F_NOTES_REC">#REF!</definedName>
    <definedName name="FERC_BS_Data_YTD_D_F_NOTES_REC_ASSOC_CO">#REF!</definedName>
    <definedName name="FERC_BS_Data_YTD_D_F_NUC_FUEL_ASSEM">#REF!</definedName>
    <definedName name="FERC_BS_Data_YTD_D_F_NUC_FUEL_IN_PROC">#REF!</definedName>
    <definedName name="FERC_BS_Data_YTD_D_F_NUC_MAT_ASSEM">#REF!</definedName>
    <definedName name="FERC_BS_Data_YTD_D_F_OB_CAP_LEASE">#REF!</definedName>
    <definedName name="FERC_BS_Data_YTD_D_F_OBL_CAP_LEASES">#REF!</definedName>
    <definedName name="FERC_BS_Data_YTD_D_F_OTH_ACCT_REC">#REF!</definedName>
    <definedName name="FERC_BS_Data_YTD_D_F_OTH_DEF_CR">#REF!</definedName>
    <definedName name="FERC_BS_Data_YTD_D_F_OTH_INV">#REF!</definedName>
    <definedName name="FERC_BS_Data_YTD_D_F_OTH_LT_DEBT">#REF!</definedName>
    <definedName name="FERC_BS_Data_YTD_D_F_OTH_MAT_SUPP">#REF!</definedName>
    <definedName name="FERC_BS_Data_YTD_D_F_OTH_PAID_IN_CAP">#REF!</definedName>
    <definedName name="FERC_BS_Data_YTD_D_F_OTH_REG_ASSETS">#REF!</definedName>
    <definedName name="FERC_BS_Data_YTD_D_F_OTH_REG_LIAB">#REF!</definedName>
    <definedName name="FERC_BS_Data_YTD_D_F_OTH_SP_FUNDS">#REF!</definedName>
    <definedName name="FERC_BS_Data_YTD_D_F_PLT_MAT_OP_SUPP">#REF!</definedName>
    <definedName name="FERC_BS_Data_YTD_D_F_PREF_STOCK_ISSUED">#REF!</definedName>
    <definedName name="FERC_BS_Data_YTD_D_F_PRELIM_SURV_INV">#REF!</definedName>
    <definedName name="FERC_BS_Data_YTD_D_F_PREM_CAP_STOCK">#REF!</definedName>
    <definedName name="FERC_BS_Data_YTD_D_F_PREPAYMENTS">#REF!</definedName>
    <definedName name="FERC_BS_Data_YTD_D_F_PROV_AMORT_NUC">#REF!</definedName>
    <definedName name="FERC_BS_Data_YTD_D_F_PROV_DEPR_AMORT">#REF!</definedName>
    <definedName name="FERC_BS_Data_YTD_D_F_PROV_INJ_DAMAGE">#REF!</definedName>
    <definedName name="FERC_BS_Data_YTD_D_F_PROV_PENS_BENE">#REF!</definedName>
    <definedName name="FERC_BS_Data_YTD_D_F_PROV_PROP_INS">#REF!</definedName>
    <definedName name="FERC_BS_Data_YTD_D_F_PROV_RATE_REFUND">#REF!</definedName>
    <definedName name="FERC_BS_Data_YTD_D_F_REAQUIRED_CAP_ST">#REF!</definedName>
    <definedName name="FERC_BS_Data_YTD_D_F_RENTS_REC">#REF!</definedName>
    <definedName name="FERC_BS_Data_YTD_D_F_RETAINED_EARNINGS">#REF!</definedName>
    <definedName name="FERC_BS_Data_YTD_D_F_SP_DEPOSITS">#REF!</definedName>
    <definedName name="FERC_BS_Data_YTD_D_F_SPENT_NUC_FUEL">#REF!</definedName>
    <definedName name="FERC_BS_Data_YTD_D_F_STORE_EXP_UNDIS">#REF!</definedName>
    <definedName name="FERC_BS_Data_YTD_D_F_TAX_COLLEC_PAYABLE">#REF!</definedName>
    <definedName name="FERC_BS_Data_YTD_D_F_TEMP_CASH_INV">#REF!</definedName>
    <definedName name="FERC_BS_Data_YTD_D_F_TEMP_FAC">#REF!</definedName>
    <definedName name="FERC_BS_Data_YTD_D_F_TOT_NET_UTIL_PLT">#REF!</definedName>
    <definedName name="FERC_BS_Data_YTD_D_F_TOT_UTIL_PLT">#REF!</definedName>
    <definedName name="FERC_BS_Data_YTD_D_F_UNAM_DEBT_EXP">#REF!</definedName>
    <definedName name="FERC_BS_Data_YTD_D_F_UNAM_DISC_LT_DEBT">#REF!</definedName>
    <definedName name="FERC_BS_Data_YTD_D_F_UNAM_LOSS">#REF!</definedName>
    <definedName name="FERC_BS_Data_YTD_D_F_UNAM_PREM_LT_DEBT">#REF!</definedName>
    <definedName name="FERC_BS_Data_YTD_D_F_UNAMT_GAIN_REAQ_DT">#REF!</definedName>
    <definedName name="FERC_BS_Data_YTD_D_F_UNAP_UNDIS_SUB">#REF!</definedName>
    <definedName name="FERC_BS_Data_YTD_D_F_UNREC_PURCH_GAS">#REF!</definedName>
    <definedName name="FERC_BS_Data_YTD_D_F_UNRECOV_PLT_REG">#REF!</definedName>
    <definedName name="FERC_BS_Data_YTD_D_F_UTIL_PLT">#REF!</definedName>
    <definedName name="FERC_BS_Data_YTD_D_F_UTIL_PLT_ADJS">#REF!</definedName>
    <definedName name="FERC_BS_Data_YTD_D_F_WORKING_FUNDS">#REF!</definedName>
    <definedName name="FERC_BS_Data_YTD_D_Merch">#REF!</definedName>
    <definedName name="FERC_BS_Data_YTD_D_NONRegAccts">#REF!</definedName>
    <definedName name="FERC_BS_Data_YTD_T_F_ASSETS">#REF!</definedName>
    <definedName name="FERC_BS_Data_YTD_T_F_CURR_ACCR_LIAB">#REF!</definedName>
    <definedName name="FERC_BS_Data_YTD_T_F_CURR_ACCRU_ASSETS">#REF!</definedName>
    <definedName name="FERC_BS_Data_YTD_T_F_LIABILITIES_OTH_CR">#REF!</definedName>
    <definedName name="FERC_BS_Data_YTD_T_F_LT_DEBT">#REF!</definedName>
    <definedName name="FERC_BS_Data_YTD_T_F_OTH_NON_CURR_LIAB">#REF!</definedName>
    <definedName name="FERC_BS_Data_YTD_T_F_OTH_PROP_INVEST">#REF!</definedName>
    <definedName name="FERC_BS_Data_YTD_T_F_PROP_CAP">#REF!</definedName>
    <definedName name="FERC_BS_Data_YTDPriorYear_D_F_ACCR_UTIL_REV">#REF!</definedName>
    <definedName name="FERC_BS_Data_YTDPriorYear_D_F_ACCT_PAY_ASSOC_CO">#REF!</definedName>
    <definedName name="FERC_BS_Data_YTDPriorYear_D_F_ACCT_REC_ASSOC_CO">#REF!</definedName>
    <definedName name="FERC_BS_Data_YTDPriorYear_D_F_ACCTS_PAYABLE">#REF!</definedName>
    <definedName name="FERC_BS_Data_YTDPriorYear_D_F_ACCUM_DEF_INC_OTH">#REF!</definedName>
    <definedName name="FERC_BS_Data_YTDPriorYear_D_F_ACCUM_DEF_INC_TAX">#REF!</definedName>
    <definedName name="FERC_BS_Data_YTDPriorYear_D_F_ACCUM_DEF_INC_TX">#REF!</definedName>
    <definedName name="FERC_BS_Data_YTDPriorYear_D_F_ACCUM_DEF_INV_TAX">#REF!</definedName>
    <definedName name="FERC_BS_Data_YTDPriorYear_D_F_ACCUM_OTH_COMP_INC">#REF!</definedName>
    <definedName name="FERC_BS_Data_YTDPriorYear_D_F_ACCUM_PROV_UNCOL">#REF!</definedName>
    <definedName name="FERC_BS_Data_YTDPriorYear_D_F_ADV_FROM_ASSOC_CO">#REF!</definedName>
    <definedName name="FERC_BS_Data_YTDPriorYear_D_F_ALLOWANCES">#REF!</definedName>
    <definedName name="FERC_BS_Data_YTDPriorYear_D_F_ASSET_RET_OB">#REF!</definedName>
    <definedName name="FERC_BS_Data_YTDPriorYear_D_F_BONDS">#REF!</definedName>
    <definedName name="FERC_BS_Data_YTDPriorYear_D_F_CAP_STOCK_EXP">#REF!</definedName>
    <definedName name="FERC_BS_Data_YTDPriorYear_D_F_CASH">#REF!</definedName>
    <definedName name="FERC_BS_Data_YTDPriorYear_D_F_CD_TAXES_ACCRUED">#REF!</definedName>
    <definedName name="FERC_BS_Data_YTDPriorYear_D_F_CLEARING_ACCTS">#REF!</definedName>
    <definedName name="FERC_BS_Data_YTDPriorYear_D_F_COMMON_STOCK">#REF!</definedName>
    <definedName name="FERC_BS_Data_YTDPriorYear_D_F_CONST_WIP">#REF!</definedName>
    <definedName name="FERC_BS_Data_YTDPriorYear_D_F_CUST_ACCT_REC">#REF!</definedName>
    <definedName name="FERC_BS_Data_YTDPriorYear_D_F_CUST_ADV_CONST">#REF!</definedName>
    <definedName name="FERC_BS_Data_YTDPriorYear_D_F_CUST_DEPOSITS">#REF!</definedName>
    <definedName name="FERC_BS_Data_YTDPriorYear_D_F_DEF_CREDITS">#REF!</definedName>
    <definedName name="FERC_BS_Data_YTDPriorYear_D_F_DEF_DEBITS">#REF!</definedName>
    <definedName name="FERC_BS_Data_YTDPriorYear_D_F_DEF_INC_TAX_OTH">#REF!</definedName>
    <definedName name="FERC_BS_Data_YTDPriorYear_D_F_DERIV_INST_LIAB3">#REF!</definedName>
    <definedName name="FERC_BS_Data_YTDPriorYear_D_F_DERIV_INST_LT_LESS">#REF!</definedName>
    <definedName name="FERC_BS_Data_YTDPriorYear_D_F_DERIV_INSTR_HEDGE">#REF!</definedName>
    <definedName name="FERC_BS_Data_YTDPriorYear_D_F_DERIV_INSTR_LT">#REF!</definedName>
    <definedName name="FERC_BS_Data_YTDPriorYear_D_F_DERIV_INSTR1">#REF!</definedName>
    <definedName name="FERC_BS_Data_YTDPriorYear_D_F_DERV_HDG_LT_LESS">#REF!</definedName>
    <definedName name="FERC_BS_Data_YTDPriorYear_D_F_DIV_DECLARED">#REF!</definedName>
    <definedName name="FERC_BS_Data_YTDPriorYear_D_F_EXTRA_PROP_LOSSES">#REF!</definedName>
    <definedName name="FERC_BS_Data_YTDPriorYear_D_F_FUEL_STOCK">#REF!</definedName>
    <definedName name="FERC_BS_Data_YTDPriorYear_D_F_GAS_STORED_UGRD_NC">#REF!</definedName>
    <definedName name="FERC_BS_Data_YTDPriorYear_D_F_GAS_STORED_UNGRD">#REF!</definedName>
    <definedName name="FERC_BS_Data_YTDPriorYear_D_F_INT_ACCRUED">#REF!</definedName>
    <definedName name="FERC_BS_Data_YTDPriorYear_D_F_INT_DIV_REC">#REF!</definedName>
    <definedName name="FERC_BS_Data_YTDPriorYear_D_F_INV_SUB_CO">#REF!</definedName>
    <definedName name="FERC_BS_Data_YTDPriorYear_D_F_LESS_NC_ALLOW">#REF!</definedName>
    <definedName name="FERC_BS_Data_YTDPriorYear_D_F_LT_DERIV_ASSET_HED">#REF!</definedName>
    <definedName name="FERC_BS_Data_YTDPriorYear_D_F_LT_DERIV_HDG_LESS">#REF!</definedName>
    <definedName name="FERC_BS_Data_YTDPriorYear_D_F_LT_DERIV_INST">#REF!</definedName>
    <definedName name="FERC_BS_Data_YTDPriorYear_D_F_LT_DERIV_INST_HDGC">#REF!</definedName>
    <definedName name="FERC_BS_Data_YTDPriorYear_D_F_LT_DERIV_INST_HEDG">#REF!</definedName>
    <definedName name="FERC_BS_Data_YTDPriorYear_D_F_LT_DERV_LIAB_LESS">#REF!</definedName>
    <definedName name="FERC_BS_Data_YTDPriorYear_D_F_MISC_CURR_ACCR">#REF!</definedName>
    <definedName name="FERC_BS_Data_YTDPriorYear_D_F_MISC_CURR_ACCRU">#REF!</definedName>
    <definedName name="FERC_BS_Data_YTDPriorYear_D_F_MISC_DEF_DEBITS">#REF!</definedName>
    <definedName name="FERC_BS_Data_YTDPriorYear_D_F_MISC_OP_PROV">#REF!</definedName>
    <definedName name="FERC_BS_Data_YTDPriorYear_D_F_NC_PORTION_ALLOW">#REF!</definedName>
    <definedName name="FERC_BS_Data_YTDPriorYear_D_F_NET_NUC_FUEL">#REF!</definedName>
    <definedName name="FERC_BS_Data_YTDPriorYear_D_F_NET_UTIL_PLT">#REF!</definedName>
    <definedName name="FERC_BS_Data_YTDPriorYear_D_F_NON_UTIL_DEPR_AM">#REF!</definedName>
    <definedName name="FERC_BS_Data_YTDPriorYear_D_F_NON_UTIL_PROP">#REF!</definedName>
    <definedName name="FERC_BS_Data_YTDPriorYear_D_F_NOTES_PAY_ASSOC_CO">#REF!</definedName>
    <definedName name="FERC_BS_Data_YTDPriorYear_D_F_NOTES_PAYABLE">#REF!</definedName>
    <definedName name="FERC_BS_Data_YTDPriorYear_D_F_NOTES_REC">#REF!</definedName>
    <definedName name="FERC_BS_Data_YTDPriorYear_D_F_NOTES_REC_ASSOC_CO">#REF!</definedName>
    <definedName name="FERC_BS_Data_YTDPriorYear_D_F_NUC_FUEL_ASSEM">#REF!</definedName>
    <definedName name="FERC_BS_Data_YTDPriorYear_D_F_NUC_FUEL_IN_PROC">#REF!</definedName>
    <definedName name="FERC_BS_Data_YTDPriorYear_D_F_NUC_MAT_ASSEM">#REF!</definedName>
    <definedName name="FERC_BS_Data_YTDPriorYear_D_F_OB_CAP_LEASE">#REF!</definedName>
    <definedName name="FERC_BS_Data_YTDPriorYear_D_F_OBL_CAP_LEASES">#REF!</definedName>
    <definedName name="FERC_BS_Data_YTDPriorYear_D_F_OTH_ACCT_REC">#REF!</definedName>
    <definedName name="FERC_BS_Data_YTDPriorYear_D_F_OTH_DEF_CR">#REF!</definedName>
    <definedName name="FERC_BS_Data_YTDPriorYear_D_F_OTH_INV">#REF!</definedName>
    <definedName name="FERC_BS_Data_YTDPriorYear_D_F_OTH_LT_DEBT">#REF!</definedName>
    <definedName name="FERC_BS_Data_YTDPriorYear_D_F_OTH_MAT_SUPP">#REF!</definedName>
    <definedName name="FERC_BS_Data_YTDPriorYear_D_F_OTH_PAID_IN_CAP">#REF!</definedName>
    <definedName name="FERC_BS_Data_YTDPriorYear_D_F_OTH_REG_ASSETS">#REF!</definedName>
    <definedName name="FERC_BS_Data_YTDPriorYear_D_F_OTH_REG_LIAB">#REF!</definedName>
    <definedName name="FERC_BS_Data_YTDPriorYear_D_F_OTH_SP_FUNDS">#REF!</definedName>
    <definedName name="FERC_BS_Data_YTDPriorYear_D_F_PLT_MAT_OP_SUPP">#REF!</definedName>
    <definedName name="FERC_BS_Data_YTDPriorYear_D_F_PREF_STOCK_ISSUED">#REF!</definedName>
    <definedName name="FERC_BS_Data_YTDPriorYear_D_F_PRELIM_SURV_INV">#REF!</definedName>
    <definedName name="FERC_BS_Data_YTDPriorYear_D_F_PREM_CAP_STOCK">#REF!</definedName>
    <definedName name="FERC_BS_Data_YTDPriorYear_D_F_PREPAYMENTS">#REF!</definedName>
    <definedName name="FERC_BS_Data_YTDPriorYear_D_F_PROV_AMORT_NUC">#REF!</definedName>
    <definedName name="FERC_BS_Data_YTDPriorYear_D_F_PROV_DEPR_AMORT">#REF!</definedName>
    <definedName name="FERC_BS_Data_YTDPriorYear_D_F_PROV_INJ_DAMAGE">#REF!</definedName>
    <definedName name="FERC_BS_Data_YTDPriorYear_D_F_PROV_PENS_BENE">#REF!</definedName>
    <definedName name="FERC_BS_Data_YTDPriorYear_D_F_PROV_PROP_INS">#REF!</definedName>
    <definedName name="FERC_BS_Data_YTDPriorYear_D_F_PROV_RATE_REFUND">#REF!</definedName>
    <definedName name="FERC_BS_Data_YTDPriorYear_D_F_REAQUIRED_CAP_ST">#REF!</definedName>
    <definedName name="FERC_BS_Data_YTDPriorYear_D_F_RENTS_REC">#REF!</definedName>
    <definedName name="FERC_BS_Data_YTDPriorYear_D_F_RETAINED_EARNINGS">#REF!</definedName>
    <definedName name="FERC_BS_Data_YTDPriorYear_D_F_SP_DEPOSITS">#REF!</definedName>
    <definedName name="FERC_BS_Data_YTDPriorYear_D_F_SPENT_NUC_FUEL">#REF!</definedName>
    <definedName name="FERC_BS_Data_YTDPriorYear_D_F_STORE_EXP_UNDIS">#REF!</definedName>
    <definedName name="FERC_BS_Data_YTDPriorYear_D_F_TAX_COLLEC_PAYABLE">#REF!</definedName>
    <definedName name="FERC_BS_Data_YTDPriorYear_D_F_TEMP_CASH_INV">#REF!</definedName>
    <definedName name="FERC_BS_Data_YTDPriorYear_D_F_TEMP_FAC">#REF!</definedName>
    <definedName name="FERC_BS_Data_YTDPriorYear_D_F_TOT_NET_UTIL_PLT">#REF!</definedName>
    <definedName name="FERC_BS_Data_YTDPriorYear_D_F_TOT_UTIL_PLT">#REF!</definedName>
    <definedName name="FERC_BS_Data_YTDPriorYear_D_F_UNAM_DEBT_EXP">#REF!</definedName>
    <definedName name="FERC_BS_Data_YTDPriorYear_D_F_UNAM_DISC_LT_DEBT">#REF!</definedName>
    <definedName name="FERC_BS_Data_YTDPriorYear_D_F_UNAM_LOSS">#REF!</definedName>
    <definedName name="FERC_BS_Data_YTDPriorYear_D_F_UNAM_PREM_LT_DEBT">#REF!</definedName>
    <definedName name="FERC_BS_Data_YTDPriorYear_D_F_UNAMT_GAIN_REAQ_DT">#REF!</definedName>
    <definedName name="FERC_BS_Data_YTDPriorYear_D_F_UNAP_UNDIS_SUB">#REF!</definedName>
    <definedName name="FERC_BS_Data_YTDPriorYear_D_F_UNREC_PURCH_GAS">#REF!</definedName>
    <definedName name="FERC_BS_Data_YTDPriorYear_D_F_UNRECOV_PLT_REG">#REF!</definedName>
    <definedName name="FERC_BS_Data_YTDPriorYear_D_F_UTIL_PLT">#REF!</definedName>
    <definedName name="FERC_BS_Data_YTDPriorYear_D_F_UTIL_PLT_ADJS">#REF!</definedName>
    <definedName name="FERC_BS_Data_YTDPriorYear_D_F_WORKING_FUNDS">#REF!</definedName>
    <definedName name="FERC_BS_Data_YTDPriorYear_D_Merch">#REF!</definedName>
    <definedName name="FERC_BS_Data_YTDPriorYear_D_NONRegAccts">#REF!</definedName>
    <definedName name="FERC_BS_Data_YTDPriorYear_T_F_ASSETS">#REF!</definedName>
    <definedName name="FERC_BS_Data_YTDPriorYear_T_F_CURR_ACCR_LIAB">#REF!</definedName>
    <definedName name="FERC_BS_Data_YTDPriorYear_T_F_CURR_ACCRU_ASSETS">#REF!</definedName>
    <definedName name="FERC_BS_Data_YTDPriorYear_T_F_LIABILITIES_OTH_CR">#REF!</definedName>
    <definedName name="FERC_BS_Data_YTDPriorYear_T_F_LT_DEBT">#REF!</definedName>
    <definedName name="FERC_BS_Data_YTDPriorYear_T_F_OTH_NON_CURR_LIAB">#REF!</definedName>
    <definedName name="FERC_BS_Data_YTDPriorYear_T_F_OTH_PROP_INVEST">#REF!</definedName>
    <definedName name="FERC_BS_Data_YTDPriorYear_T_F_PROP_CAP">#REF!</definedName>
    <definedName name="FERC_IS_Data_YTD_D_F_EQITY_SUB">#REF!</definedName>
    <definedName name="FERC_IS_Data_YTD_D_F_INC_TAX_FED">#REF!</definedName>
    <definedName name="FERC_IS_Data_YTD_D_F_INC_TAX_NON_UT_FED">#REF!</definedName>
    <definedName name="FERC_IS_Data_YTD_D_F_INC_TAX_NON_UTIL">#REF!</definedName>
    <definedName name="FERC_IS_Data_YTD_D_OPERATING_REVENUE">#REF!</definedName>
    <definedName name="FERC_IS_Data_YTD_T_F_NET_INCOME">#REF!</definedName>
    <definedName name="FERC_IS_Data_YTD_T_F_UTIL_OP_EXP">#REF!</definedName>
    <definedName name="FERCAcct" localSheetId="21">#REF!</definedName>
    <definedName name="FERCAcct">#REF!</definedName>
    <definedName name="FERCBP">#REF!</definedName>
    <definedName name="FERCFP">#REF!</definedName>
    <definedName name="FERCIS" localSheetId="21">#REF!</definedName>
    <definedName name="FERCIS">#REF!</definedName>
    <definedName name="ff" hidden="1">{#N/A,#N/A,FALSE,"Pharm";#N/A,#N/A,FALSE,"WWCM"}</definedName>
    <definedName name="FFAPPCOLNAME1_1">#REF!</definedName>
    <definedName name="FFAPPCOLNAME10_1">#REF!</definedName>
    <definedName name="FFAPPCOLNAME11_1">#REF!</definedName>
    <definedName name="FFAPPCOLNAME12_1">#REF!</definedName>
    <definedName name="FFAPPCOLNAME13_1">#REF!</definedName>
    <definedName name="FFAPPCOLNAME14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APPCOLNAME6_1">#REF!</definedName>
    <definedName name="FFAPPCOLNAME7_1">#REF!</definedName>
    <definedName name="FFAPPCOLNAME8_1">#REF!</definedName>
    <definedName name="FFAPPCOLNAME9_1">#REF!</definedName>
    <definedName name="ffb" localSheetId="21">#REF!</definedName>
    <definedName name="ffb">#REF!</definedName>
    <definedName name="FFDCFSens">#REF!</definedName>
    <definedName name="fff" hidden="1">{#N/A,#N/A,FALSE,"F96AOP3";#N/A,#N/A,FALSE,"summary"}</definedName>
    <definedName name="ffff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ffff" hidden="1">{#N/A,#N/A,FALSE,"CreditStat";#N/A,#N/A,FALSE,"SPbrkup";#N/A,#N/A,FALSE,"MerSPsyn";#N/A,#N/A,FALSE,"MerSPwKCsyn";#N/A,#N/A,FALSE,"MerSPwKCsyn (2)";#N/A,#N/A,FALSE,"CreditStat (2)"}</definedName>
    <definedName name="fffffff" hidden="1">{#N/A,#N/A,FALSE,"Contribution Analysis"}</definedName>
    <definedName name="fffffffffff">#REF!</definedName>
    <definedName name="FFSEGMENT1_1">#REF!</definedName>
    <definedName name="FFSEGMENT10_1">#REF!</definedName>
    <definedName name="FFSEGMENT11_1">#REF!</definedName>
    <definedName name="FFSEGMENT12_1">#REF!</definedName>
    <definedName name="FFSEGMENT13_1">#REF!</definedName>
    <definedName name="FFSEGMENT14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MENT6_1">#REF!</definedName>
    <definedName name="FFSEGMENT7_1">#REF!</definedName>
    <definedName name="FFSEGMENT8_1">#REF!</definedName>
    <definedName name="FFSEGMENT9_1">#REF!</definedName>
    <definedName name="FFSEGSEPARATOR1">#REF!</definedName>
    <definedName name="fg">#REF!</definedName>
    <definedName name="FG_cost">#REF!</definedName>
    <definedName name="FGC">#REF!</definedName>
    <definedName name="FGD">#REF!</definedName>
    <definedName name="fgdfg" hidden="1">{#N/A,#N/A,FALSE,"F96AOP3";#N/A,#N/A,FALSE,"summary"}</definedName>
    <definedName name="fgfdg" hidden="1">{"Print Top",#N/A,FALSE,"Europe Model";"Print Bottom",#N/A,FALSE,"Europe Model"}</definedName>
    <definedName name="fgfgf" hidden="1">{#N/A,#N/A,FALSE,"R&amp;D Quick Calc";#N/A,#N/A,FALSE,"DOE Fee Schedule"}</definedName>
    <definedName name="fgg">#REF!</definedName>
    <definedName name="fgh" hidden="1">{#N/A,#N/A,FALSE,"ORIX CSC"}</definedName>
    <definedName name="FGHFGHFG" hidden="1">{#N/A,#N/A,FALSE,"Check-Figure Variances"}</definedName>
    <definedName name="FGHFGHFGH" hidden="1">{#N/A,#N/A,FALSE,"Wholesale+W Inc 12m"}</definedName>
    <definedName name="fghsfh" hidden="1">{#N/A,#N/A,FALSE,"Sheet1";#N/A,#N/A,FALSE,"Sheet2";#N/A,#N/A,FALSE,"Sheet3"}</definedName>
    <definedName name="fgj" hidden="1">{"MMERINO",#N/A,FALSE,"1) Income Statement (2)"}</definedName>
    <definedName name="fgkjkh" hidden="1">{#N/A,#N/A,FALSE,"REPORT"}</definedName>
    <definedName name="fgrseZe" hidden="1">#REF!</definedName>
    <definedName name="fh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FI_Tax_Entry_Year" localSheetId="21">#REF!</definedName>
    <definedName name="FI_Tax_Entry_Year">#REF!</definedName>
    <definedName name="FICATAX">#REF!</definedName>
    <definedName name="fiddlersrecon" localSheetId="21">#REF!</definedName>
    <definedName name="fiddlersrecon">#REF!</definedName>
    <definedName name="fieldinput" localSheetId="21">#REF!</definedName>
    <definedName name="fieldinput">#REF!</definedName>
    <definedName name="FIELDNAMECOLUMN1">#REF!</definedName>
    <definedName name="FIELDNAMEROW1">#REF!</definedName>
    <definedName name="FileHeader" localSheetId="21">#REF!</definedName>
    <definedName name="FileHeader">#REF!</definedName>
    <definedName name="FileHeaderEndCol" localSheetId="21">#REF!</definedName>
    <definedName name="FileHeaderEndCol">#REF!</definedName>
    <definedName name="FileHeaderStartCol" localSheetId="21">#REF!</definedName>
    <definedName name="FileHeaderStartCol">#REF!</definedName>
    <definedName name="FILEINDEX">#REF!</definedName>
    <definedName name="FILENAME" localSheetId="21">#REF!</definedName>
    <definedName name="FILENAME">#REF!</definedName>
    <definedName name="filepathinput" localSheetId="21">#REF!</definedName>
    <definedName name="filepathinput">#REF!</definedName>
    <definedName name="fillhere">#REF!</definedName>
    <definedName name="FIN_BOND">#REF!</definedName>
    <definedName name="Fin_Fee_Value">#REF!</definedName>
    <definedName name="Fin_Plan_1293">#REF!</definedName>
    <definedName name="Final_Consolidation">#REF!</definedName>
    <definedName name="final_page" localSheetId="21">#REF!</definedName>
    <definedName name="final_page">#REF!</definedName>
    <definedName name="Final_Values_Query">#REF!</definedName>
    <definedName name="finance" localSheetId="2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_factor">#REF!</definedName>
    <definedName name="FinanceCost">#REF!</definedName>
    <definedName name="Financial">#REF!</definedName>
    <definedName name="Financial_Analysis_Report">#REF!</definedName>
    <definedName name="Financials">#REF!</definedName>
    <definedName name="Financials2" hidden="1">{#N/A,#N/A,FALSE,"UNIT";#N/A,#N/A,FALSE,"EROSION";#N/A,#N/A,FALSE,"BASE"}</definedName>
    <definedName name="FinancialStartUpDate">#REF!</definedName>
    <definedName name="find" hidden="1">{"total",#N/A,FALSE,"5YR TREND";"CASH FLOW",#N/A,FALSE,"5YR TREND";"BALANCE SHEET",#N/A,FALSE,"5YR TREND";"baseline",#N/A,FALSE,"5YR TREND";"investment",#N/A,FALSE,"5YR TREND"}</definedName>
    <definedName name="FinEquity_perc">#REF!</definedName>
    <definedName name="Fines" localSheetId="21">#REF!</definedName>
    <definedName name="Fines">#REF!</definedName>
    <definedName name="FINISH" localSheetId="21">#REF!</definedName>
    <definedName name="FINISH">#REF!</definedName>
    <definedName name="FINLAND">#REF!</definedName>
    <definedName name="FIRST" localSheetId="21">#REF!</definedName>
    <definedName name="FIRST">#REF!</definedName>
    <definedName name="first_adte">#REF!</definedName>
    <definedName name="first_date" localSheetId="21">#REF!</definedName>
    <definedName name="first_date">#REF!</definedName>
    <definedName name="first_year">#REF!</definedName>
    <definedName name="FIRSTDATAROW1">#REF!</definedName>
    <definedName name="FirstOne">#REF!</definedName>
    <definedName name="FIRSTPAGE" localSheetId="21">#REF!</definedName>
    <definedName name="FIRSTPAGE">#REF!</definedName>
    <definedName name="firstqtr">#REF!</definedName>
    <definedName name="firstyearofservice">#REF!</definedName>
    <definedName name="FiscalYearStart" localSheetId="21">#REF!</definedName>
    <definedName name="FiscalYearStart">#REF!</definedName>
    <definedName name="fish06" hidden="1">{#N/A,#N/A,FALSE,"SLSBUD"}</definedName>
    <definedName name="Fishbud06" hidden="1">{#N/A,#N/A,FALSE,"SLSBUD"}</definedName>
    <definedName name="FIT">#REF!</definedName>
    <definedName name="five" hidden="1">#REF!,#REF!</definedName>
    <definedName name="fixed.asset" hidden="1">{#N/A,#N/A,FALSE,"Income";#N/A,#N/A,FALSE,"Cost of Goods Sold";#N/A,#N/A,FALSE,"Other Costs";#N/A,#N/A,FALSE,"Other Income";#N/A,#N/A,FALSE,"Taxes";#N/A,#N/A,FALSE,"Other Deductions";#N/A,#N/A,FALSE,"Compensation of Officers"}</definedName>
    <definedName name="Fixed.Assets" hidden="1">{#N/A,#N/A,FALSE,"Income";#N/A,#N/A,FALSE,"Cost of Goods Sold";#N/A,#N/A,FALSE,"Other Costs";#N/A,#N/A,FALSE,"Other Income";#N/A,#N/A,FALSE,"Taxes";#N/A,#N/A,FALSE,"Other Deductions";#N/A,#N/A,FALSE,"Compensation of Officers"}</definedName>
    <definedName name="fixed.assets1" hidden="1">{#N/A,#N/A,FALSE,"Income";#N/A,#N/A,FALSE,"Cost of Goods Sold";#N/A,#N/A,FALSE,"Other Costs";#N/A,#N/A,FALSE,"Other Income";#N/A,#N/A,FALSE,"Taxes";#N/A,#N/A,FALSE,"Other Deductions";#N/A,#N/A,FALSE,"Compensation of Officers"}</definedName>
    <definedName name="fixed_assets">#REF!</definedName>
    <definedName name="FixedAssets">#REF!</definedName>
    <definedName name="FJEZK" hidden="1">{#N/A,#N/A,FALSE,"Pharm";#N/A,#N/A,FALSE,"WWCM"}</definedName>
    <definedName name="FL_Bonus_Rates">#REF!</definedName>
    <definedName name="Florida" localSheetId="21">#REF!</definedName>
    <definedName name="Florida">#REF!</definedName>
    <definedName name="Florida_Power_Corporation" localSheetId="21">#REF!</definedName>
    <definedName name="Florida_Power_Corporation">#REF!</definedName>
    <definedName name="FLOW" localSheetId="21">#REF!</definedName>
    <definedName name="FLOW">#REF!</definedName>
    <definedName name="FLOWS_1" localSheetId="21">#REF!</definedName>
    <definedName name="FLOWS_1">#REF!</definedName>
    <definedName name="FLOWS_2" localSheetId="21">#REF!</definedName>
    <definedName name="FLOWS_2">#REF!</definedName>
    <definedName name="FLOWS_3" localSheetId="21">#REF!</definedName>
    <definedName name="FLOWS_3">#REF!</definedName>
    <definedName name="FLOWS_4" localSheetId="21">#REF!</definedName>
    <definedName name="FLOWS_4">#REF!</definedName>
    <definedName name="FLOWS_5" localSheetId="21">#REF!</definedName>
    <definedName name="FLOWS_5">#REF!</definedName>
    <definedName name="FLOWS_6" localSheetId="21">#REF!</definedName>
    <definedName name="FLOWS_6">#REF!</definedName>
    <definedName name="FLOWS_7" localSheetId="21">#REF!</definedName>
    <definedName name="FLOWS_7">#REF!</definedName>
    <definedName name="Flujo_dolar">#REF!</definedName>
    <definedName name="FMACRO">#REF!</definedName>
    <definedName name="fmis">#REF!</definedName>
    <definedName name="FMPAFAC">#REF!</definedName>
    <definedName name="fn_cms_iss" localSheetId="21">#REF!</definedName>
    <definedName name="fn_cms_iss">#REF!</definedName>
    <definedName name="fn_lcp_app" localSheetId="21">#REF!</definedName>
    <definedName name="fn_lcp_app">#REF!</definedName>
    <definedName name="fn_lcp_bal" localSheetId="21">#REF!</definedName>
    <definedName name="fn_lcp_bal">#REF!</definedName>
    <definedName name="fn_lcp_interest" localSheetId="21">#REF!</definedName>
    <definedName name="fn_lcp_interest">#REF!</definedName>
    <definedName name="fn_lcp_iss" localSheetId="21">#REF!</definedName>
    <definedName name="fn_lcp_iss">#REF!</definedName>
    <definedName name="fn_lcp_rate" localSheetId="21">#REF!</definedName>
    <definedName name="fn_lcp_rate">#REF!</definedName>
    <definedName name="fn_ltd_app" localSheetId="21">#REF!</definedName>
    <definedName name="fn_ltd_app">#REF!</definedName>
    <definedName name="fn_ltd_intnew" localSheetId="21">#REF!</definedName>
    <definedName name="fn_ltd_intnew">#REF!</definedName>
    <definedName name="fn_ltd_iss" localSheetId="21">#REF!</definedName>
    <definedName name="fn_ltd_iss">#REF!</definedName>
    <definedName name="fn_ltd_off_bs_CMDCC" localSheetId="21">#REF!</definedName>
    <definedName name="fn_ltd_off_bs_CMDCC">#REF!</definedName>
    <definedName name="fn_ltd_off_bs_CMDEC" localSheetId="21">#REF!</definedName>
    <definedName name="fn_ltd_off_bs_CMDEC">#REF!</definedName>
    <definedName name="fn_ltd_off_bs_CMDEG" localSheetId="21">#REF!</definedName>
    <definedName name="fn_ltd_off_bs_CMDEG">#REF!</definedName>
    <definedName name="fn_ltd_off_bs_CMELE" localSheetId="21">#REF!</definedName>
    <definedName name="fn_ltd_off_bs_CMELE">#REF!</definedName>
    <definedName name="fn_ltd_paynew" localSheetId="21">#REF!</definedName>
    <definedName name="fn_ltd_paynew">#REF!</definedName>
    <definedName name="fn_ltd_rate" localSheetId="21">#REF!</definedName>
    <definedName name="fn_ltd_rate">#REF!</definedName>
    <definedName name="fn_ltd_wgt" localSheetId="21">#REF!</definedName>
    <definedName name="fn_ltd_wgt">#REF!</definedName>
    <definedName name="fn_ltd_wgtnew" localSheetId="21">#REF!</definedName>
    <definedName name="fn_ltd_wgtnew">#REF!</definedName>
    <definedName name="fn_pfs_app" localSheetId="21">#REF!</definedName>
    <definedName name="fn_pfs_app">#REF!</definedName>
    <definedName name="fn_pfs_divnew" localSheetId="21">#REF!</definedName>
    <definedName name="fn_pfs_divnew">#REF!</definedName>
    <definedName name="fn_pfs_expense" localSheetId="21">#REF!</definedName>
    <definedName name="fn_pfs_expense">#REF!</definedName>
    <definedName name="fn_pfs_iss" localSheetId="21">#REF!</definedName>
    <definedName name="fn_pfs_iss">#REF!</definedName>
    <definedName name="fn_pfs_paynew" localSheetId="21">#REF!</definedName>
    <definedName name="fn_pfs_paynew">#REF!</definedName>
    <definedName name="fn_pfs_rate" localSheetId="21">#REF!</definedName>
    <definedName name="fn_pfs_rate">#REF!</definedName>
    <definedName name="fn_pfs_wgt" localSheetId="21">#REF!</definedName>
    <definedName name="fn_pfs_wgt">#REF!</definedName>
    <definedName name="fn_pfs_wgtnew" localSheetId="21">#REF!</definedName>
    <definedName name="fn_pfs_wgtnew">#REF!</definedName>
    <definedName name="fn_quips_CMDCC" localSheetId="21">#REF!</definedName>
    <definedName name="fn_quips_CMDCC">#REF!</definedName>
    <definedName name="fn_quips_CMDEC" localSheetId="21">#REF!</definedName>
    <definedName name="fn_quips_CMDEC">#REF!</definedName>
    <definedName name="fn_quips_CMDEG" localSheetId="21">#REF!</definedName>
    <definedName name="fn_quips_CMDEG">#REF!</definedName>
    <definedName name="fn_quips_CMELE" localSheetId="21">#REF!</definedName>
    <definedName name="fn_quips_CMELE">#REF!</definedName>
    <definedName name="FNDNAM1">#REF!</definedName>
    <definedName name="FNDUSERID1">#REF!</definedName>
    <definedName name="Footnote">#REF!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_Demands">#REF!</definedName>
    <definedName name="Forecast_Name">#REF!</definedName>
    <definedName name="Forecast1">#REF!</definedName>
    <definedName name="Forecast10">#REF!</definedName>
    <definedName name="Forecast11">#REF!</definedName>
    <definedName name="Forecast12">#REF!</definedName>
    <definedName name="Forecast2">#REF!</definedName>
    <definedName name="Forecast3">#REF!</definedName>
    <definedName name="forecast4">#REF!</definedName>
    <definedName name="Forecast5">#REF!</definedName>
    <definedName name="Forecast6">#REF!</definedName>
    <definedName name="Forecast7">#REF!</definedName>
    <definedName name="Forecast8">#REF!</definedName>
    <definedName name="Forecast9">#REF!</definedName>
    <definedName name="ForecastLife">#REF!</definedName>
    <definedName name="Foreign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ign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Forest_City_Del1_Bill" localSheetId="21">#REF!</definedName>
    <definedName name="Forest_City_Del1_Bill">#REF!</definedName>
    <definedName name="Forest_City_Del2_Bill" localSheetId="21">#REF!</definedName>
    <definedName name="Forest_City_Del2_Bill">#REF!</definedName>
    <definedName name="Forest_City_Del3_Bill" localSheetId="21">#REF!</definedName>
    <definedName name="Forest_City_Del3_Bill">#REF!</definedName>
    <definedName name="forget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FORM" localSheetId="21">#REF!</definedName>
    <definedName name="FORM">#REF!</definedName>
    <definedName name="FORM_4626" localSheetId="21">#REF!</definedName>
    <definedName name="FORM_4626">#REF!</definedName>
    <definedName name="form1cat">#REF!</definedName>
    <definedName name="FORM42_1A">#REF!</definedName>
    <definedName name="FORM42_2A">#REF!</definedName>
    <definedName name="FORM42_3A">#REF!</definedName>
    <definedName name="FORM42_4A">#REF!</definedName>
    <definedName name="Form42_4P_P13">#REF!</definedName>
    <definedName name="FORM42_6A">#REF!</definedName>
    <definedName name="FORM42_8A_P1">#REF!</definedName>
    <definedName name="FORM42_8A_P10">#REF!</definedName>
    <definedName name="FORM42_8A_P11">#REF!</definedName>
    <definedName name="FORM42_8A_P12">#REF!</definedName>
    <definedName name="FORM42_8A_P13">#REF!</definedName>
    <definedName name="FORM42_8A_P14">#REF!</definedName>
    <definedName name="FORM42_8A_P15">#REF!</definedName>
    <definedName name="FORM42_8A_P16">#REF!</definedName>
    <definedName name="FORM42_8A_P17">#REF!</definedName>
    <definedName name="FORM42_8A_P18">#REF!</definedName>
    <definedName name="FORM42_8A_P19">#REF!</definedName>
    <definedName name="FORM42_8A_P2">#REF!</definedName>
    <definedName name="FORM42_8A_P20">#REF!</definedName>
    <definedName name="FORM42_8A_P3">#REF!</definedName>
    <definedName name="FORM42_8A_P4">#REF!</definedName>
    <definedName name="FORM42_8A_P5">#REF!</definedName>
    <definedName name="FORM42_8A_P6">#REF!</definedName>
    <definedName name="FORM42_8A_P7">#REF!</definedName>
    <definedName name="FORM42_8A_P8">#REF!</definedName>
    <definedName name="FORM42_8A_P9">#REF!</definedName>
    <definedName name="FORM4626" localSheetId="21">#REF!</definedName>
    <definedName name="FORM4626">#REF!</definedName>
    <definedName name="Format">#REF!</definedName>
    <definedName name="FormatRow" localSheetId="21">#REF!</definedName>
    <definedName name="FormatRow">#REF!</definedName>
    <definedName name="FORMr2_2A_2">#REF!</definedName>
    <definedName name="FORMULA">#REF!</definedName>
    <definedName name="Formula_1999">#REF!</definedName>
    <definedName name="Formula_2000">#REF!</definedName>
    <definedName name="Formula_2001">#REF!</definedName>
    <definedName name="Formula_2002">#REF!</definedName>
    <definedName name="Formula_2003">#REF!</definedName>
    <definedName name="Formula_2004">#REF!</definedName>
    <definedName name="Formula_2005">#REF!</definedName>
    <definedName name="Formula_2006">#REF!</definedName>
    <definedName name="Formula_2007">#REF!</definedName>
    <definedName name="Formula_2008">#REF!</definedName>
    <definedName name="Formula_2009">#REF!</definedName>
    <definedName name="Formula_2010">#REF!</definedName>
    <definedName name="Formula_2011">#REF!</definedName>
    <definedName name="Formula_2012">#REF!</definedName>
    <definedName name="Formula_2013">#REF!</definedName>
    <definedName name="Formula_2014">#REF!</definedName>
    <definedName name="Formula_2015">#REF!</definedName>
    <definedName name="Formula_2016">#REF!</definedName>
    <definedName name="Formula_2017">#REF!</definedName>
    <definedName name="Formula_2018">#REF!</definedName>
    <definedName name="Formula_2019">#REF!</definedName>
    <definedName name="Formula_2020">#REF!</definedName>
    <definedName name="FORMULAS">#REF!</definedName>
    <definedName name="four" hidden="1">#REF!,#REF!,#REF!</definedName>
    <definedName name="four_three_last">#REF!</definedName>
    <definedName name="FOURTEEN">#REF!</definedName>
    <definedName name="FPBargAdjustAmount">#REF!</definedName>
    <definedName name="FPC" localSheetId="21">#REF!</definedName>
    <definedName name="FPC">#REF!</definedName>
    <definedName name="FPC_Del_Inc">#REF!</definedName>
    <definedName name="FPCCAP">#REF!</definedName>
    <definedName name="FPERIOD">#REF!</definedName>
    <definedName name="FPrev1">#REF!</definedName>
    <definedName name="FPrev10">#REF!</definedName>
    <definedName name="FPrev11">#REF!</definedName>
    <definedName name="FPrev12">#REF!</definedName>
    <definedName name="FPrev2">#REF!</definedName>
    <definedName name="FPrev3">#REF!</definedName>
    <definedName name="FPrev4">#REF!</definedName>
    <definedName name="FPrev5">#REF!</definedName>
    <definedName name="FPrev6">#REF!</definedName>
    <definedName name="FPrev7">#REF!</definedName>
    <definedName name="FPrev8">#REF!</definedName>
    <definedName name="FPrev9">#REF!</definedName>
    <definedName name="FPrevAcct">#REF!</definedName>
    <definedName name="FPrevProd">#REF!</definedName>
    <definedName name="FR_AND_U">#REF!</definedName>
    <definedName name="FRA_BOND">#REF!</definedName>
    <definedName name="Fran">#REF!</definedName>
    <definedName name="FRANCE">#REF!</definedName>
    <definedName name="franchise_tax" localSheetId="21">#REF!</definedName>
    <definedName name="franchise_tax">#REF!</definedName>
    <definedName name="FRANFORMPG1">#REF!</definedName>
    <definedName name="Fred">#REF!</definedName>
    <definedName name="freezedata" localSheetId="21">#REF!</definedName>
    <definedName name="freezedata">#REF!</definedName>
    <definedName name="fregion_id">#REF!</definedName>
    <definedName name="Frequency">#REF!</definedName>
    <definedName name="fresfg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FRF" hidden="1">{#N/A,#N/A,FALSE,"1";#N/A,#N/A,FALSE,"2";#N/A,#N/A,FALSE,"16 - 17";#N/A,#N/A,FALSE,"18 - 19";#N/A,#N/A,FALSE,"26";#N/A,#N/A,FALSE,"27";#N/A,#N/A,FALSE,"28"}</definedName>
    <definedName name="FRFERFE" hidden="1">{#N/A,#N/A,FALSE,"Pharm";#N/A,#N/A,FALSE,"WWCM"}</definedName>
    <definedName name="Fringe_Rate_1995">#REF!</definedName>
    <definedName name="Fringe_Rate_1996">#REF!</definedName>
    <definedName name="Fringe_Rate_1997">#REF!</definedName>
    <definedName name="Fringe_Rate_1998">#REF!</definedName>
    <definedName name="Fringe_Rate_1999">#REF!</definedName>
    <definedName name="Fringe_Rate_2000">#REF!</definedName>
    <definedName name="frozenunder65">#REF!</definedName>
    <definedName name="frt" localSheetId="21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S">#REF!</definedName>
    <definedName name="fs_cms" localSheetId="21">#REF!</definedName>
    <definedName name="fs_cms">#REF!</definedName>
    <definedName name="fs_cms_book_ratio_CMDCC" localSheetId="21">#REF!</definedName>
    <definedName name="fs_cms_book_ratio_CMDCC">#REF!</definedName>
    <definedName name="fs_cms_book_ratio_CMDEC" localSheetId="21">#REF!</definedName>
    <definedName name="fs_cms_book_ratio_CMDEC">#REF!</definedName>
    <definedName name="fs_cms_book_ratio_CMDEG" localSheetId="21">#REF!</definedName>
    <definedName name="fs_cms_book_ratio_CMDEG">#REF!</definedName>
    <definedName name="fs_cms_book_ratio_CMELE" localSheetId="21">#REF!</definedName>
    <definedName name="fs_cms_book_ratio_CMELE">#REF!</definedName>
    <definedName name="fs_cms_impratio" localSheetId="21">#REF!</definedName>
    <definedName name="fs_cms_impratio">#REF!</definedName>
    <definedName name="fs_cms_rate" localSheetId="21">#REF!</definedName>
    <definedName name="fs_cms_rate">#REF!</definedName>
    <definedName name="fs_cms_ratio" localSheetId="21">#REF!</definedName>
    <definedName name="fs_cms_ratio">#REF!</definedName>
    <definedName name="fs_cms_ratio_CMDCC" localSheetId="21">#REF!</definedName>
    <definedName name="fs_cms_ratio_CMDCC">#REF!</definedName>
    <definedName name="fs_cms_ratio_CMDEC" localSheetId="21">#REF!</definedName>
    <definedName name="fs_cms_ratio_CMDEC">#REF!</definedName>
    <definedName name="fs_cms_ratio_CMDEG" localSheetId="21">#REF!</definedName>
    <definedName name="fs_cms_ratio_CMDEG">#REF!</definedName>
    <definedName name="fs_cms_ratio_CMELE" localSheetId="21">#REF!</definedName>
    <definedName name="fs_cms_ratio_CMELE">#REF!</definedName>
    <definedName name="fs_cms_ratio_sp_CMDCC" localSheetId="21">#REF!</definedName>
    <definedName name="fs_cms_ratio_sp_CMDCC">#REF!</definedName>
    <definedName name="fs_cms_ratio_sp_CMDEC" localSheetId="21">#REF!</definedName>
    <definedName name="fs_cms_ratio_sp_CMDEC">#REF!</definedName>
    <definedName name="fs_cms_ratio_sp_CMDEG" localSheetId="21">#REF!</definedName>
    <definedName name="fs_cms_ratio_sp_CMDEG">#REF!</definedName>
    <definedName name="fs_cms_ratio_sp_CMELE" localSheetId="21">#REF!</definedName>
    <definedName name="fs_cms_ratio_sp_CMELE">#REF!</definedName>
    <definedName name="fs_coc_imputed" localSheetId="21">#REF!</definedName>
    <definedName name="fs_coc_imputed">#REF!</definedName>
    <definedName name="fs_convert_book_ratio_CM1DC" localSheetId="21">#REF!</definedName>
    <definedName name="fs_convert_book_ratio_CM1DC">#REF!</definedName>
    <definedName name="fs_convert_book_ratio_CM1DE" localSheetId="21">#REF!</definedName>
    <definedName name="fs_convert_book_ratio_CM1DE">#REF!</definedName>
    <definedName name="fs_convert_book_ratio_CM1EL" localSheetId="21">#REF!</definedName>
    <definedName name="fs_convert_book_ratio_CM1EL">#REF!</definedName>
    <definedName name="fs_convert_book_ratio_CM4EL" localSheetId="21">#REF!</definedName>
    <definedName name="fs_convert_book_ratio_CM4EL">#REF!</definedName>
    <definedName name="fs_convert_book_ratio_CMDCC" localSheetId="21">#REF!</definedName>
    <definedName name="fs_convert_book_ratio_CMDCC">#REF!</definedName>
    <definedName name="fs_convert_book_ratio_CMDEC" localSheetId="21">#REF!</definedName>
    <definedName name="fs_convert_book_ratio_CMDEC">#REF!</definedName>
    <definedName name="fs_convert_book_ratio_CMDEG" localSheetId="21">#REF!</definedName>
    <definedName name="fs_convert_book_ratio_CMDEG">#REF!</definedName>
    <definedName name="fs_convert_book_ratio_CMELE" localSheetId="21">#REF!</definedName>
    <definedName name="fs_convert_book_ratio_CMELE">#REF!</definedName>
    <definedName name="fs_convert_ratio_CMDCC" localSheetId="21">#REF!</definedName>
    <definedName name="fs_convert_ratio_CMDCC">#REF!</definedName>
    <definedName name="fs_convert_ratio_CMDEC" localSheetId="21">#REF!</definedName>
    <definedName name="fs_convert_ratio_CMDEC">#REF!</definedName>
    <definedName name="fs_convert_ratio_CMDEG" localSheetId="21">#REF!</definedName>
    <definedName name="fs_convert_ratio_CMDEG">#REF!</definedName>
    <definedName name="fs_convert_ratio_CMELE" localSheetId="21">#REF!</definedName>
    <definedName name="fs_convert_ratio_CMELE">#REF!</definedName>
    <definedName name="fs_convert_ratio_sp_CMDCC" localSheetId="21">#REF!</definedName>
    <definedName name="fs_convert_ratio_sp_CMDCC">#REF!</definedName>
    <definedName name="fs_convert_ratio_sp_CMDEC" localSheetId="21">#REF!</definedName>
    <definedName name="fs_convert_ratio_sp_CMDEC">#REF!</definedName>
    <definedName name="fs_convert_ratio_sp_CMDEG" localSheetId="21">#REF!</definedName>
    <definedName name="fs_convert_ratio_sp_CMDEG">#REF!</definedName>
    <definedName name="fs_convert_ratio_sp_CMELE" localSheetId="21">#REF!</definedName>
    <definedName name="fs_convert_ratio_sp_CMELE">#REF!</definedName>
    <definedName name="fs_cost_of_cap" localSheetId="21">#REF!</definedName>
    <definedName name="fs_cost_of_cap">#REF!</definedName>
    <definedName name="fs_ffo_interest_CM1EL" localSheetId="21">#REF!</definedName>
    <definedName name="fs_ffo_interest_CM1EL">#REF!</definedName>
    <definedName name="fs_ffo_interest_CM4EL" localSheetId="21">#REF!</definedName>
    <definedName name="fs_ffo_interest_CM4EL">#REF!</definedName>
    <definedName name="fs_ffo_interest_CMDCC" localSheetId="21">#REF!</definedName>
    <definedName name="fs_ffo_interest_CMDCC">#REF!</definedName>
    <definedName name="fs_ffo_interest_CMDEC" localSheetId="21">#REF!</definedName>
    <definedName name="fs_ffo_interest_CMDEC">#REF!</definedName>
    <definedName name="fs_ffo_interest_CMELE" localSheetId="21">#REF!</definedName>
    <definedName name="fs_ffo_interest_CMELE">#REF!</definedName>
    <definedName name="fs_ffo_to_debt_CM1EL" localSheetId="21">#REF!</definedName>
    <definedName name="fs_ffo_to_debt_CM1EL">#REF!</definedName>
    <definedName name="fs_ffo_to_debt_CM4EL" localSheetId="21">#REF!</definedName>
    <definedName name="fs_ffo_to_debt_CM4EL">#REF!</definedName>
    <definedName name="fs_ffo_to_debt_CMDCC" localSheetId="21">#REF!</definedName>
    <definedName name="fs_ffo_to_debt_CMDCC">#REF!</definedName>
    <definedName name="fs_ffo_to_debt_CMDEC" localSheetId="21">#REF!</definedName>
    <definedName name="fs_ffo_to_debt_CMDEC">#REF!</definedName>
    <definedName name="fs_ffo_to_debt_CMELE" localSheetId="21">#REF!</definedName>
    <definedName name="fs_ffo_to_debt_CMELE">#REF!</definedName>
    <definedName name="fs_lcp_ratio" localSheetId="21">#REF!</definedName>
    <definedName name="fs_lcp_ratio">#REF!</definedName>
    <definedName name="fs_ltd" localSheetId="21">#REF!</definedName>
    <definedName name="fs_ltd">#REF!</definedName>
    <definedName name="fs_ltd_book_ratio_CMDCC" localSheetId="21">#REF!</definedName>
    <definedName name="fs_ltd_book_ratio_CMDCC">#REF!</definedName>
    <definedName name="fs_ltd_book_ratio_CMDEC" localSheetId="21">#REF!</definedName>
    <definedName name="fs_ltd_book_ratio_CMDEC">#REF!</definedName>
    <definedName name="fs_ltd_book_ratio_CMDEG" localSheetId="21">#REF!</definedName>
    <definedName name="fs_ltd_book_ratio_CMDEG">#REF!</definedName>
    <definedName name="fs_ltd_book_ratio_CMELE" localSheetId="21">#REF!</definedName>
    <definedName name="fs_ltd_book_ratio_CMELE">#REF!</definedName>
    <definedName name="fs_ltd_impratio" localSheetId="21">#REF!</definedName>
    <definedName name="fs_ltd_impratio">#REF!</definedName>
    <definedName name="fs_ltd_rate" localSheetId="21">#REF!</definedName>
    <definedName name="fs_ltd_rate">#REF!</definedName>
    <definedName name="fs_ltd_ratio" localSheetId="21">#REF!</definedName>
    <definedName name="fs_ltd_ratio">#REF!</definedName>
    <definedName name="fs_ltd_ratio_CMDCC" localSheetId="21">#REF!</definedName>
    <definedName name="fs_ltd_ratio_CMDCC">#REF!</definedName>
    <definedName name="fs_ltd_ratio_CMDEC" localSheetId="21">#REF!</definedName>
    <definedName name="fs_ltd_ratio_CMDEC">#REF!</definedName>
    <definedName name="fs_ltd_ratio_CMDEG" localSheetId="21">#REF!</definedName>
    <definedName name="fs_ltd_ratio_CMDEG">#REF!</definedName>
    <definedName name="fs_ltd_ratio_CMELE" localSheetId="21">#REF!</definedName>
    <definedName name="fs_ltd_ratio_CMELE">#REF!</definedName>
    <definedName name="fs_ltd_ratio_sp_CMDCC" localSheetId="21">#REF!</definedName>
    <definedName name="fs_ltd_ratio_sp_CMDCC">#REF!</definedName>
    <definedName name="fs_ltd_ratio_sp_CMDEC" localSheetId="21">#REF!</definedName>
    <definedName name="fs_ltd_ratio_sp_CMDEC">#REF!</definedName>
    <definedName name="fs_ltd_ratio_sp_CMDEG" localSheetId="21">#REF!</definedName>
    <definedName name="fs_ltd_ratio_sp_CMDEG">#REF!</definedName>
    <definedName name="fs_ltd_ratio_sp_CMELE" localSheetId="21">#REF!</definedName>
    <definedName name="fs_ltd_ratio_sp_CMELE">#REF!</definedName>
    <definedName name="fs_minint_book_ratio_CM1EL" localSheetId="21">#REF!</definedName>
    <definedName name="fs_minint_book_ratio_CM1EL">#REF!</definedName>
    <definedName name="fs_minint_book_ratio_CM4EL" localSheetId="21">#REF!</definedName>
    <definedName name="fs_minint_book_ratio_CM4EL">#REF!</definedName>
    <definedName name="fs_minint_book_ratio_CMDCC" localSheetId="21">#REF!</definedName>
    <definedName name="fs_minint_book_ratio_CMDCC">#REF!</definedName>
    <definedName name="fs_minint_book_ratio_CMDEC" localSheetId="21">#REF!</definedName>
    <definedName name="fs_minint_book_ratio_CMDEC">#REF!</definedName>
    <definedName name="fs_minint_book_ratio_CMDEG" localSheetId="21">#REF!</definedName>
    <definedName name="fs_minint_book_ratio_CMDEG">#REF!</definedName>
    <definedName name="fs_minint_book_ratio_CMELE" localSheetId="21">#REF!</definedName>
    <definedName name="fs_minint_book_ratio_CMELE">#REF!</definedName>
    <definedName name="fs_minint_ratio_CMDCC" localSheetId="21">#REF!</definedName>
    <definedName name="fs_minint_ratio_CMDCC">#REF!</definedName>
    <definedName name="fs_minint_ratio_CMDEC" localSheetId="21">#REF!</definedName>
    <definedName name="fs_minint_ratio_CMDEC">#REF!</definedName>
    <definedName name="fs_minint_ratio_CMDEG" localSheetId="21">#REF!</definedName>
    <definedName name="fs_minint_ratio_CMDEG">#REF!</definedName>
    <definedName name="fs_minint_ratio_CMELE" localSheetId="21">#REF!</definedName>
    <definedName name="fs_minint_ratio_CMELE">#REF!</definedName>
    <definedName name="fs_minint_ratio_sp_CMDCC" localSheetId="21">#REF!</definedName>
    <definedName name="fs_minint_ratio_sp_CMDCC">#REF!</definedName>
    <definedName name="fs_minint_ratio_sp_CMDEC" localSheetId="21">#REF!</definedName>
    <definedName name="fs_minint_ratio_sp_CMDEC">#REF!</definedName>
    <definedName name="fs_minint_ratio_sp_CMDEG" localSheetId="21">#REF!</definedName>
    <definedName name="fs_minint_ratio_sp_CMDEG">#REF!</definedName>
    <definedName name="fs_minint_ratio_sp_CMELE" localSheetId="21">#REF!</definedName>
    <definedName name="fs_minint_ratio_sp_CMELE">#REF!</definedName>
    <definedName name="fs_oplease_ratio_sp_CMDCC" localSheetId="21">#REF!</definedName>
    <definedName name="fs_oplease_ratio_sp_CMDCC">#REF!</definedName>
    <definedName name="fs_oplease_ratio_sp_CMDEC" localSheetId="21">#REF!</definedName>
    <definedName name="fs_oplease_ratio_sp_CMDEC">#REF!</definedName>
    <definedName name="fs_oplease_ratio_sp_CMDEG" localSheetId="21">#REF!</definedName>
    <definedName name="fs_oplease_ratio_sp_CMDEG">#REF!</definedName>
    <definedName name="fs_oplease_ratio_sp_CMELE" localSheetId="21">#REF!</definedName>
    <definedName name="fs_oplease_ratio_sp_CMELE">#REF!</definedName>
    <definedName name="fs_permanent" localSheetId="21">#REF!</definedName>
    <definedName name="fs_permanent">#REF!</definedName>
    <definedName name="fs_pfs" localSheetId="21">#REF!</definedName>
    <definedName name="fs_pfs">#REF!</definedName>
    <definedName name="fs_pfs_book_ratio_CMDCC" localSheetId="21">#REF!</definedName>
    <definedName name="fs_pfs_book_ratio_CMDCC">#REF!</definedName>
    <definedName name="fs_pfs_book_ratio_CMDEC" localSheetId="21">#REF!</definedName>
    <definedName name="fs_pfs_book_ratio_CMDEC">#REF!</definedName>
    <definedName name="fs_pfs_book_ratio_CMDEG" localSheetId="21">#REF!</definedName>
    <definedName name="fs_pfs_book_ratio_CMDEG">#REF!</definedName>
    <definedName name="fs_pfs_book_ratio_CMELE" localSheetId="21">#REF!</definedName>
    <definedName name="fs_pfs_book_ratio_CMELE">#REF!</definedName>
    <definedName name="fs_pfs_impratio" localSheetId="21">#REF!</definedName>
    <definedName name="fs_pfs_impratio">#REF!</definedName>
    <definedName name="fs_pfs_rate" localSheetId="21">#REF!</definedName>
    <definedName name="fs_pfs_rate">#REF!</definedName>
    <definedName name="fs_pfs_ratio" localSheetId="21">#REF!</definedName>
    <definedName name="fs_pfs_ratio">#REF!</definedName>
    <definedName name="fs_pfs_ratio_CMDCC" localSheetId="21">#REF!</definedName>
    <definedName name="fs_pfs_ratio_CMDCC">#REF!</definedName>
    <definedName name="fs_pfs_ratio_CMDEC" localSheetId="21">#REF!</definedName>
    <definedName name="fs_pfs_ratio_CMDEC">#REF!</definedName>
    <definedName name="fs_pfs_ratio_CMDEG" localSheetId="21">#REF!</definedName>
    <definedName name="fs_pfs_ratio_CMDEG">#REF!</definedName>
    <definedName name="fs_pfs_ratio_CMELE" localSheetId="21">#REF!</definedName>
    <definedName name="fs_pfs_ratio_CMELE">#REF!</definedName>
    <definedName name="fs_pfs_ratio_sp_CMDCC" localSheetId="21">#REF!</definedName>
    <definedName name="fs_pfs_ratio_sp_CMDCC">#REF!</definedName>
    <definedName name="fs_pfs_ratio_sp_CMDEC" localSheetId="21">#REF!</definedName>
    <definedName name="fs_pfs_ratio_sp_CMDEC">#REF!</definedName>
    <definedName name="fs_pfs_ratio_sp_CMDEG" localSheetId="21">#REF!</definedName>
    <definedName name="fs_pfs_ratio_sp_CMDEG">#REF!</definedName>
    <definedName name="fs_pfs_ratio_sp_CMELE" localSheetId="21">#REF!</definedName>
    <definedName name="fs_pfs_ratio_sp_CMELE">#REF!</definedName>
    <definedName name="fs_pretax_interest_CM1EL" localSheetId="21">#REF!</definedName>
    <definedName name="fs_pretax_interest_CM1EL">#REF!</definedName>
    <definedName name="fs_pretax_interest_CM4EL" localSheetId="21">#REF!</definedName>
    <definedName name="fs_pretax_interest_CM4EL">#REF!</definedName>
    <definedName name="fs_pretax_interest_CMDCC" localSheetId="21">#REF!</definedName>
    <definedName name="fs_pretax_interest_CMDCC">#REF!</definedName>
    <definedName name="fs_pretax_interest_CMDEC" localSheetId="21">#REF!</definedName>
    <definedName name="fs_pretax_interest_CMDEC">#REF!</definedName>
    <definedName name="fs_pretax_interest_CMELE" localSheetId="21">#REF!</definedName>
    <definedName name="fs_pretax_interest_CMELE">#REF!</definedName>
    <definedName name="fs_quips_book_ratio_CMDCC" localSheetId="21">#REF!</definedName>
    <definedName name="fs_quips_book_ratio_CMDCC">#REF!</definedName>
    <definedName name="fs_quips_book_ratio_CMDEC" localSheetId="21">#REF!</definedName>
    <definedName name="fs_quips_book_ratio_CMDEC">#REF!</definedName>
    <definedName name="fs_quips_book_ratio_CMDEG" localSheetId="21">#REF!</definedName>
    <definedName name="fs_quips_book_ratio_CMDEG">#REF!</definedName>
    <definedName name="fs_quips_book_ratio_CMELE" localSheetId="21">#REF!</definedName>
    <definedName name="fs_quips_book_ratio_CMELE">#REF!</definedName>
    <definedName name="fs_quips_ratio_CMDCC" localSheetId="21">#REF!</definedName>
    <definedName name="fs_quips_ratio_CMDCC">#REF!</definedName>
    <definedName name="fs_quips_ratio_CMDEC" localSheetId="21">#REF!</definedName>
    <definedName name="fs_quips_ratio_CMDEC">#REF!</definedName>
    <definedName name="fs_quips_ratio_CMDEG" localSheetId="21">#REF!</definedName>
    <definedName name="fs_quips_ratio_CMDEG">#REF!</definedName>
    <definedName name="fs_quips_ratio_CMELE" localSheetId="21">#REF!</definedName>
    <definedName name="fs_quips_ratio_CMELE">#REF!</definedName>
    <definedName name="fs_quips_ratio_sp_CMDCC" localSheetId="21">#REF!</definedName>
    <definedName name="fs_quips_ratio_sp_CMDCC">#REF!</definedName>
    <definedName name="fs_quips_ratio_sp_CMDEC" localSheetId="21">#REF!</definedName>
    <definedName name="fs_quips_ratio_sp_CMDEC">#REF!</definedName>
    <definedName name="fs_quips_ratio_sp_CMDEG" localSheetId="21">#REF!</definedName>
    <definedName name="fs_quips_ratio_sp_CMDEG">#REF!</definedName>
    <definedName name="fs_quips_ratio_sp_CMELE" localSheetId="21">#REF!</definedName>
    <definedName name="fs_quips_ratio_sp_CMELE">#REF!</definedName>
    <definedName name="fs_roe_CMDCC" localSheetId="21">#REF!</definedName>
    <definedName name="fs_roe_CMDCC">#REF!</definedName>
    <definedName name="fs_roe_CMDEC" localSheetId="21">#REF!</definedName>
    <definedName name="fs_roe_CMDEC">#REF!</definedName>
    <definedName name="fs_roe_CMDEG" localSheetId="21">#REF!</definedName>
    <definedName name="fs_roe_CMDEG">#REF!</definedName>
    <definedName name="fs_roe_CMELE" localSheetId="21">#REF!</definedName>
    <definedName name="fs_roe_CMELE">#REF!</definedName>
    <definedName name="fs_std_rate" localSheetId="21">#REF!</definedName>
    <definedName name="fs_std_rate">#REF!</definedName>
    <definedName name="fs_vfs_ratio_sp_CM1DE" localSheetId="21">#REF!</definedName>
    <definedName name="fs_vfs_ratio_sp_CM1DE">#REF!</definedName>
    <definedName name="fs_vfs_ratio_sp_CMDCC" localSheetId="21">#REF!</definedName>
    <definedName name="fs_vfs_ratio_sp_CMDCC">#REF!</definedName>
    <definedName name="fs_vfs_ratio_sp_CMDEC" localSheetId="21">#REF!</definedName>
    <definedName name="fs_vfs_ratio_sp_CMDEC">#REF!</definedName>
    <definedName name="fs_vfs_ratio_sp_CMDEG" localSheetId="21">#REF!</definedName>
    <definedName name="fs_vfs_ratio_sp_CMDEG">#REF!</definedName>
    <definedName name="fs_vfs_ratio_sp_CMELE" localSheetId="21">#REF!</definedName>
    <definedName name="fs_vfs_ratio_sp_CMELE">#REF!</definedName>
    <definedName name="fsad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fsd" localSheetId="21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" hidden="1">{"IS FE with Ratios",#N/A,FALSE,"Far East";"PF CF Far East",#N/A,FALSE,"Far East";"DCF Far East Matrix",#N/A,FALSE,"Far East"}</definedName>
    <definedName name="FSDFSDF">IF(FEIN="","",FEIN)</definedName>
    <definedName name="fses" hidden="1">#REF!</definedName>
    <definedName name="FSIT236">#REF!</definedName>
    <definedName name="FSoPacific" hidden="1">{"BS",#N/A,FALSE,"USA"}</definedName>
    <definedName name="FSPCB_A" localSheetId="21">#REF!</definedName>
    <definedName name="FSPCB_A">#REF!</definedName>
    <definedName name="FSPCB_D" localSheetId="21">#REF!</definedName>
    <definedName name="FSPCB_D">#REF!</definedName>
    <definedName name="FSPCB_F" localSheetId="21">#REF!</definedName>
    <definedName name="FSPCB_F">#REF!</definedName>
    <definedName name="FSPCB_N" localSheetId="21">#REF!</definedName>
    <definedName name="FSPCB_N">#REF!</definedName>
    <definedName name="FSPCB_O" localSheetId="21">#REF!</definedName>
    <definedName name="FSPCB_O">#REF!</definedName>
    <definedName name="FSPCB_S" localSheetId="21">#REF!</definedName>
    <definedName name="FSPCB_S">#REF!</definedName>
    <definedName name="FSPPB_A" localSheetId="21">#REF!</definedName>
    <definedName name="FSPPB_A">#REF!</definedName>
    <definedName name="FSPPB_D" localSheetId="21">#REF!</definedName>
    <definedName name="FSPPB_D">#REF!</definedName>
    <definedName name="FSPPB_F" localSheetId="21">#REF!</definedName>
    <definedName name="FSPPB_F">#REF!</definedName>
    <definedName name="FSPPB_N" localSheetId="21">#REF!</definedName>
    <definedName name="FSPPB_N">#REF!</definedName>
    <definedName name="FSPPB_O" localSheetId="21">#REF!</definedName>
    <definedName name="FSPPB_O">#REF!</definedName>
    <definedName name="FSPPB_S" localSheetId="21">#REF!</definedName>
    <definedName name="FSPPB_S">#REF!</definedName>
    <definedName name="FSREAL">#REF!</definedName>
    <definedName name="FSREF_A" localSheetId="21">#REF!</definedName>
    <definedName name="FSREF_A">#REF!</definedName>
    <definedName name="FSREF_D" localSheetId="21">#REF!</definedName>
    <definedName name="FSREF_D">#REF!</definedName>
    <definedName name="FSREF_F" localSheetId="21">#REF!</definedName>
    <definedName name="FSREF_F">#REF!</definedName>
    <definedName name="FSREF_N" localSheetId="21">#REF!</definedName>
    <definedName name="FSREF_N">#REF!</definedName>
    <definedName name="FSREF_O" localSheetId="21">#REF!</definedName>
    <definedName name="FSREF_O">#REF!</definedName>
    <definedName name="FSREF_S" localSheetId="21">#REF!</definedName>
    <definedName name="FSREF_S">#REF!</definedName>
    <definedName name="FSRFP_A" localSheetId="21">#REF!</definedName>
    <definedName name="FSRFP_A">#REF!</definedName>
    <definedName name="FSRFP_D" localSheetId="21">#REF!</definedName>
    <definedName name="FSRFP_D">#REF!</definedName>
    <definedName name="FSRFP_F" localSheetId="21">#REF!</definedName>
    <definedName name="FSRFP_F">#REF!</definedName>
    <definedName name="FSRFP_N" localSheetId="21">#REF!</definedName>
    <definedName name="FSRFP_N">#REF!</definedName>
    <definedName name="FSRFP_O" localSheetId="21">#REF!</definedName>
    <definedName name="FSRFP_O">#REF!</definedName>
    <definedName name="FSRFP_S" localSheetId="21">#REF!</definedName>
    <definedName name="FSRFP_S">#REF!</definedName>
    <definedName name="FSRPC_A" localSheetId="21">#REF!</definedName>
    <definedName name="FSRPC_A">#REF!</definedName>
    <definedName name="FSRPC_D" localSheetId="21">#REF!</definedName>
    <definedName name="FSRPC_D">#REF!</definedName>
    <definedName name="FSRPC_F" localSheetId="21">#REF!</definedName>
    <definedName name="FSRPC_F">#REF!</definedName>
    <definedName name="FSRPC_N" localSheetId="21">#REF!</definedName>
    <definedName name="FSRPC_N">#REF!</definedName>
    <definedName name="FSRPC_O" localSheetId="21">#REF!</definedName>
    <definedName name="FSRPC_O">#REF!</definedName>
    <definedName name="FSRPC_S" localSheetId="21">#REF!</definedName>
    <definedName name="FSRPC_S">#REF!</definedName>
    <definedName name="FtCV">#REF!</definedName>
    <definedName name="FTDM">#REF!</definedName>
    <definedName name="FTG">#REF!</definedName>
    <definedName name="FtGP">#REF!</definedName>
    <definedName name="ftimemap_entry">#REF!</definedName>
    <definedName name="FtPP">#REF!</definedName>
    <definedName name="fubar" hidden="1">{#N/A,#N/A,TRUE,"MAIN FT TERM";#N/A,#N/A,TRUE,"MCI  FT TERM ";#N/A,#N/A,TRUE,"OC12 EQV"}</definedName>
    <definedName name="fuck" hidden="1">{#N/A,#N/A,FALSE,"Taxblinc";#N/A,#N/A,FALSE,"Rsvsacls"}</definedName>
    <definedName name="fucklalll" hidden="1">{#N/A,#N/A,FALSE,"91NOLCB";#N/A,#N/A,FALSE,"92NOLCB";#N/A,#N/A,FALSE,"93NOLCB"}</definedName>
    <definedName name="fuel_charge">#REF!</definedName>
    <definedName name="fuel_rate_NC" localSheetId="21">#REF!</definedName>
    <definedName name="fuel_rate_NC">#REF!</definedName>
    <definedName name="fuel_rate_sc" localSheetId="21">#REF!</definedName>
    <definedName name="fuel_rate_sc">#REF!</definedName>
    <definedName name="fuel_rte_sc">#REF!</definedName>
    <definedName name="fuel_rte_wa_nc" localSheetId="21">#REF!</definedName>
    <definedName name="fuel_rte_wa_nc">#REF!</definedName>
    <definedName name="fuel_rte_wh">#REF!</definedName>
    <definedName name="FuelCredit" localSheetId="21">#REF!</definedName>
    <definedName name="FuelCredit">#REF!</definedName>
    <definedName name="FUELSTOCK" localSheetId="21">#REF!</definedName>
    <definedName name="FUELSTOCK">#REF!</definedName>
    <definedName name="FULL_NAME">#REF!</definedName>
    <definedName name="Full_Print">#REF!</definedName>
    <definedName name="fun" hidden="1">{"SUMMARY",#N/A,FALSE,"FORMS"}</definedName>
    <definedName name="func_comp_avg_weight">#REF!</definedName>
    <definedName name="func_comp_avg_weight_col">#REF!</definedName>
    <definedName name="func_comp_avg_weight_row">#REF!</definedName>
    <definedName name="func_master">#REF!</definedName>
    <definedName name="func_master_col">#REF!</definedName>
    <definedName name="func_master_row">#REF!</definedName>
    <definedName name="func_reduction_actual_total">#REF!</definedName>
    <definedName name="func_reduction_actual_total_minus1">#REF!</definedName>
    <definedName name="func_rpt_col">#REF!</definedName>
    <definedName name="FUNCTION" localSheetId="21">#REF!</definedName>
    <definedName name="FUNCTION">#REF!</definedName>
    <definedName name="FUNCTIONALCURRENCY1">#REF!</definedName>
    <definedName name="funnydata">#REF!</definedName>
    <definedName name="FurnaceYield">#REF!</definedName>
    <definedName name="FutDates">#REF!</definedName>
    <definedName name="FutMTM">#REF!</definedName>
    <definedName name="Future">#REF!</definedName>
    <definedName name="Futures">#REF!</definedName>
    <definedName name="FutVol">#REF!</definedName>
    <definedName name="FVA_Range" localSheetId="21">#REF!</definedName>
    <definedName name="FVA_Range">#REF!</definedName>
    <definedName name="FVA_RangePRW" localSheetId="21">#REF!</definedName>
    <definedName name="FVA_RangePRW">#REF!</definedName>
    <definedName name="FVASheet" localSheetId="21">#REF!</definedName>
    <definedName name="FVASheet">#REF!</definedName>
    <definedName name="FVG" hidden="1">{#N/A,#N/A,FALSE,"Pharm";#N/A,#N/A,FALSE,"WWCM"}</definedName>
    <definedName name="Fwd_apr" localSheetId="21">#REF!</definedName>
    <definedName name="Fwd_apr">#REF!</definedName>
    <definedName name="Fwd_aug" localSheetId="21">#REF!</definedName>
    <definedName name="Fwd_aug">#REF!</definedName>
    <definedName name="Fwd_Curve_Peak_2004">#REF!</definedName>
    <definedName name="Fwd_Curve_Peak_2005">#REF!</definedName>
    <definedName name="Fwd_Curve_Peak_2006">#REF!</definedName>
    <definedName name="Fwd_Curve_Peak_2007">#REF!</definedName>
    <definedName name="Fwd_Curve_Peak_2008">#REF!</definedName>
    <definedName name="Fwd_dec" localSheetId="21">#REF!</definedName>
    <definedName name="Fwd_dec">#REF!</definedName>
    <definedName name="Fwd_feb" localSheetId="21">#REF!</definedName>
    <definedName name="Fwd_feb">#REF!</definedName>
    <definedName name="Fwd_jan" localSheetId="21">#REF!</definedName>
    <definedName name="Fwd_jan">#REF!</definedName>
    <definedName name="Fwd_jul" localSheetId="21">#REF!</definedName>
    <definedName name="Fwd_jul">#REF!</definedName>
    <definedName name="Fwd_jun" localSheetId="21">#REF!</definedName>
    <definedName name="Fwd_jun">#REF!</definedName>
    <definedName name="Fwd_mar" localSheetId="21">#REF!</definedName>
    <definedName name="Fwd_mar">#REF!</definedName>
    <definedName name="Fwd_may" localSheetId="21">#REF!</definedName>
    <definedName name="Fwd_may">#REF!</definedName>
    <definedName name="Fwd_nov" localSheetId="21">#REF!</definedName>
    <definedName name="Fwd_nov">#REF!</definedName>
    <definedName name="Fwd_oct" localSheetId="21">#REF!</definedName>
    <definedName name="Fwd_oct">#REF!</definedName>
    <definedName name="Fwd_sep" localSheetId="21">#REF!</definedName>
    <definedName name="Fwd_sep">#REF!</definedName>
    <definedName name="FY" localSheetId="21">#REF!</definedName>
    <definedName name="FY">#REF!</definedName>
    <definedName name="FY2_" localSheetId="21">#REF!</definedName>
    <definedName name="FY2_">#REF!</definedName>
    <definedName name="FY4_" localSheetId="21">#REF!</definedName>
    <definedName name="FY4_">#REF!</definedName>
    <definedName name="FYE" localSheetId="21">"FYE"</definedName>
    <definedName name="FYE">#REF!</definedName>
    <definedName name="fzrg" hidden="1">#REF!</definedName>
    <definedName name="g" hidden="1">{"SourcesUses",#N/A,TRUE,#N/A;"TransOverview",#N/A,TRUE,"CFMODEL"}</definedName>
    <definedName name="G_SERV_PPTO">#REF!</definedName>
    <definedName name="G_SERV_REAL">#REF!</definedName>
    <definedName name="G1ClearAll" hidden="1">g1clear,G1Clear2</definedName>
    <definedName name="GA">#REF!</definedName>
    <definedName name="ga_range2">#REF!</definedName>
    <definedName name="GAAPBal" localSheetId="21">#REF!</definedName>
    <definedName name="GAAPBal">#REF!</definedName>
    <definedName name="gadhfdsh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gain">#REF!</definedName>
    <definedName name="GainLoss" localSheetId="21">#REF!</definedName>
    <definedName name="GainLoss">#REF!</definedName>
    <definedName name="galsas" hidden="1">{"'Feb 99'!$A$1:$G$30"}</definedName>
    <definedName name="GAM83F" localSheetId="21">#REF!</definedName>
    <definedName name="GAM83F">#REF!</definedName>
    <definedName name="GAM83M" localSheetId="21">#REF!</definedName>
    <definedName name="GAM83M">#REF!</definedName>
    <definedName name="GARRARD">#REF!</definedName>
    <definedName name="gas">#REF!</definedName>
    <definedName name="gas_rev_detail" localSheetId="21">#REF!</definedName>
    <definedName name="gas_rev_detail">#REF!</definedName>
    <definedName name="GAS_WKS">#REF!</definedName>
    <definedName name="gasdesignheat">#REF!</definedName>
    <definedName name="GasServicesDates">#REF!</definedName>
    <definedName name="GasServicesMTM">#REF!</definedName>
    <definedName name="GasServicesVol">#REF!</definedName>
    <definedName name="gastos">#REF!</definedName>
    <definedName name="Gastos_a_prorratear">#REF!</definedName>
    <definedName name="Gastos_Ajustados">#REF!</definedName>
    <definedName name="Gastos_Calculos">#REF!</definedName>
    <definedName name="gbfb" hidden="1">{"NA Top",#N/A,FALSE,"NA-ULV";"NA Bottom",#N/A,FALSE,"NA-ULV"}</definedName>
    <definedName name="GBP_to_EUR__ALL____Prices_from_18_1_2002">#REF!</definedName>
    <definedName name="gd" hidden="1">{#N/A,#N/A,FALSE,"CreditStat";#N/A,#N/A,FALSE,"SPbrkup";#N/A,#N/A,FALSE,"MerSPsyn";#N/A,#N/A,FALSE,"MerSPwKCsyn";#N/A,#N/A,FALSE,"MerSPwKCsyn (2)";#N/A,#N/A,FALSE,"CreditStat (2)"}</definedName>
    <definedName name="gdas">#REF!</definedName>
    <definedName name="gdfgdf" hidden="1">{#N/A,#N/A,FALSE,"Pharm";#N/A,#N/A,FALSE,"WWCM"}</definedName>
    <definedName name="gdgfdsf" hidden="1">{"Eur Base Top",#N/A,FALSE,"Europe Base";"Eur Base Bottom",#N/A,FALSE,"Europe Base"}</definedName>
    <definedName name="GDV">#REF!</definedName>
    <definedName name="GE">#REF!</definedName>
    <definedName name="GEN">#REF!</definedName>
    <definedName name="GENERAL">#REF!</definedName>
    <definedName name="general_use_occupancy">#REF!</definedName>
    <definedName name="GENERATE">#REF!</definedName>
    <definedName name="GENMISA" localSheetId="21">#REF!</definedName>
    <definedName name="GENMISA">#REF!</definedName>
    <definedName name="GENMISB" localSheetId="21">#REF!</definedName>
    <definedName name="GENMISB">#REF!</definedName>
    <definedName name="GENMISC" localSheetId="21">#REF!</definedName>
    <definedName name="GENMISC">#REF!</definedName>
    <definedName name="GENTA" localSheetId="21">#REF!</definedName>
    <definedName name="GENTA">#REF!</definedName>
    <definedName name="GENTAX" localSheetId="21">#REF!</definedName>
    <definedName name="GENTAX">#REF!</definedName>
    <definedName name="GENTB" localSheetId="21">#REF!</definedName>
    <definedName name="GENTB">#REF!</definedName>
    <definedName name="GENTC" localSheetId="21">#REF!</definedName>
    <definedName name="GENTC">#REF!</definedName>
    <definedName name="Georgia" hidden="1">{#N/A,#N/A,FALSE,"Aging Summary";#N/A,#N/A,FALSE,"Ratio Analysis";#N/A,#N/A,FALSE,"Test 120 Day Accts";#N/A,#N/A,FALSE,"Tickmarks"}</definedName>
    <definedName name="GeoTrans">#REF!</definedName>
    <definedName name="GER_BOND">#REF!</definedName>
    <definedName name="gerencia">IF(#REF!&lt;1,0,#REF!*#REF!/2)</definedName>
    <definedName name="GERENCIA1">#REF!</definedName>
    <definedName name="GERMANY">#REF!</definedName>
    <definedName name="GET_RACKS">#REF!</definedName>
    <definedName name="gfdjhjh" hidden="1">{#N/A,#N/A,FALSE,"Pharm";#N/A,#N/A,FALSE,"WWCM"}</definedName>
    <definedName name="gfds" hidden="1">{#N/A,#N/A,TRUE,"Assumptions";#N/A,#N/A,TRUE,"Book Annual";#N/A,#N/A,TRUE,"Tax Annual";#N/A,#N/A,TRUE,"Valuation";#N/A,#N/A,TRUE,"Tax Dep'n";#N/A,#N/A,TRUE,"Book Dep'n";#N/A,#N/A,TRUE,"Monthly"}</definedName>
    <definedName name="gfhhgf">#REF!</definedName>
    <definedName name="gg">#REF!</definedName>
    <definedName name="ｇｇ" hidden="1">{#N/A,#N/A,FALSE,"Cover (Japan)";#N/A,#N/A,FALSE,"Index";#N/A,#N/A,FALSE,"Comment sum"}</definedName>
    <definedName name="ggg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gggg" hidden="1">{"SourcesUses",#N/A,TRUE,#N/A;"TransOverview",#N/A,TRUE,"CFMODEL"}</definedName>
    <definedName name="gggggggggg" hidden="1">{#N/A,#N/A,FALSE,"ORIX CSC"}</definedName>
    <definedName name="gh" hidden="1">{#N/A,#N/A,FALSE,"CreditStat";#N/A,#N/A,FALSE,"SPbrkup";#N/A,#N/A,FALSE,"MerSPsyn";#N/A,#N/A,FALSE,"MerSPwKCsyn";#N/A,#N/A,FALSE,"MerSPwKCsyn (2)";#N/A,#N/A,FALSE,"CreditStat (2)"}</definedName>
    <definedName name="ghfghfg">#REF!</definedName>
    <definedName name="ghjggjh" hidden="1">{#N/A,#N/A,FALSE,"Pharm";#N/A,#N/A,FALSE,"WWCM"}</definedName>
    <definedName name="ghy">#REF!</definedName>
    <definedName name="Gibson5P1" localSheetId="21">#REF!</definedName>
    <definedName name="Gibson5P1">#REF!</definedName>
    <definedName name="Gibson5P2" localSheetId="21">#REF!</definedName>
    <definedName name="Gibson5P2">#REF!</definedName>
    <definedName name="Gibson5P3" localSheetId="21">#REF!</definedName>
    <definedName name="Gibson5P3">#REF!</definedName>
    <definedName name="Gibson5P4" localSheetId="21">#REF!</definedName>
    <definedName name="Gibson5P4">#REF!</definedName>
    <definedName name="Gibson5P5" localSheetId="21">#REF!</definedName>
    <definedName name="Gibson5P5">#REF!</definedName>
    <definedName name="Gibson5P6" localSheetId="21">#REF!</definedName>
    <definedName name="Gibson5P6">#REF!</definedName>
    <definedName name="Gibson5P7" localSheetId="21">#REF!</definedName>
    <definedName name="Gibson5P7">#REF!</definedName>
    <definedName name="Gibson5P8" localSheetId="21">#REF!</definedName>
    <definedName name="Gibson5P8">#REF!</definedName>
    <definedName name="Gibson5Table" localSheetId="21">#REF!</definedName>
    <definedName name="Gibson5Table">#REF!</definedName>
    <definedName name="GibsonAcct" localSheetId="21">#REF!</definedName>
    <definedName name="GibsonAcct">#REF!</definedName>
    <definedName name="GibsonAmt" localSheetId="21">#REF!</definedName>
    <definedName name="GibsonAmt">#REF!</definedName>
    <definedName name="GibsonFERC" localSheetId="21">#REF!</definedName>
    <definedName name="GibsonFERC">#REF!</definedName>
    <definedName name="GibsonWPP1" localSheetId="21">#REF!</definedName>
    <definedName name="GibsonWPP1">#REF!</definedName>
    <definedName name="GibsonWPP2" localSheetId="21">#REF!</definedName>
    <definedName name="GibsonWPP2">#REF!</definedName>
    <definedName name="GibsonWPP3" localSheetId="21">#REF!</definedName>
    <definedName name="GibsonWPP3">#REF!</definedName>
    <definedName name="GibsonWPP4" localSheetId="21">#REF!</definedName>
    <definedName name="GibsonWPP4">#REF!</definedName>
    <definedName name="GIRO_NEGO_DETALLE">#REF!</definedName>
    <definedName name="giro_negocio">#REF!</definedName>
    <definedName name="Girokreditering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GIT" localSheetId="21">#REF!</definedName>
    <definedName name="GIT">#REF!</definedName>
    <definedName name="GJ_Mmbtu">#REF!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_Tie">#REF!</definedName>
    <definedName name="GLAccount">#REF!</definedName>
    <definedName name="GLAmort_Range" localSheetId="21">#REF!</definedName>
    <definedName name="GLAmort_Range">#REF!</definedName>
    <definedName name="GLAmort_RangePRW" localSheetId="21">#REF!</definedName>
    <definedName name="GLAmort_RangePRW">#REF!</definedName>
    <definedName name="glenivyrecon" localSheetId="21">#REF!</definedName>
    <definedName name="glenivyrecon">#REF!</definedName>
    <definedName name="Glenn">#REF!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lobal">#REF!</definedName>
    <definedName name="Global_Asset_Development___Co._10014" localSheetId="21">#REF!</definedName>
    <definedName name="Global_Asset_Development___Co._10014">#REF!</definedName>
    <definedName name="Global_S">#REF!</definedName>
    <definedName name="Global1" hidden="1">{#N/A,#N/A,FALSE,"Pharm";#N/A,#N/A,FALSE,"WWCM"}</definedName>
    <definedName name="GM_Util_AcumuladaReal2005">#REF!</definedName>
    <definedName name="GM_Util_PptoAnual2005">#REF!</definedName>
    <definedName name="GM_Util_PptoAnual2005Avance">#REF!</definedName>
    <definedName name="GMACRO">#REF!</definedName>
    <definedName name="gooch" hidden="1">{#N/A,#N/A,FALSE,"Projections";#N/A,#N/A,FALSE,"Multiples Valuation";#N/A,#N/A,FALSE,"LBO";#N/A,#N/A,FALSE,"Multiples_Sensitivity";#N/A,#N/A,FALSE,"Summary"}</definedName>
    <definedName name="Goodwill" localSheetId="21">#REF!</definedName>
    <definedName name="Goodwill">#REF!</definedName>
    <definedName name="GOTO_CITGO_PRIC">#REF!</definedName>
    <definedName name="GOTO_GRS_P_3820">#REF!</definedName>
    <definedName name="GOTO_PUR_3840_">#REF!</definedName>
    <definedName name="Goto_Rates" localSheetId="21">#REF!</definedName>
    <definedName name="Goto_Rates" localSheetId="15">#REF!</definedName>
    <definedName name="Goto_Rates">#REF!</definedName>
    <definedName name="GOTO_SAL_3840_">#REF!</definedName>
    <definedName name="GOTO_W_REG_RACK">#REF!</definedName>
    <definedName name="GOTOMACRO" localSheetId="21">#REF!</definedName>
    <definedName name="GOTOMACRO">#REF!</definedName>
    <definedName name="GP_Util_AcumuladaReal2005">#REF!</definedName>
    <definedName name="GP_Util_PptoAnual2005">#REF!</definedName>
    <definedName name="GP_Util_PptoAnual2005Avance">#REF!</definedName>
    <definedName name="GpBal" localSheetId="21">#REF!</definedName>
    <definedName name="GpBal">#REF!</definedName>
    <definedName name="GPIF" localSheetId="21">#REF!</definedName>
    <definedName name="GPIF">#REF!</definedName>
    <definedName name="GPXA">#REF!</definedName>
    <definedName name="GradeRecipeList">#REF!</definedName>
    <definedName name="grandTotMinus1">#REF!</definedName>
    <definedName name="graph" hidden="1">{#N/A,#N/A,FALSE,"REPORT"}</definedName>
    <definedName name="GRCF" localSheetId="21">#REF!</definedName>
    <definedName name="GRCF">#REF!</definedName>
    <definedName name="GRCFdiff">#REF!</definedName>
    <definedName name="GRCFold">#REF!</definedName>
    <definedName name="GRE_BOND">#REF!</definedName>
    <definedName name="GREECE">#REF!</definedName>
    <definedName name="green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Group" localSheetId="21">#REF!</definedName>
    <definedName name="Group">#REF!</definedName>
    <definedName name="GrpAcct1" hidden="1">"6411"</definedName>
    <definedName name="GrpLevel" hidden="1">2</definedName>
    <definedName name="gsdfgdsfg" hidden="1">{"IS w Ratios",#N/A,FALSE,"Europe";"PF CF Europe",#N/A,FALSE,"Europe";"DCF Eur Matrix",#N/A,FALSE,"Europe"}</definedName>
    <definedName name="gsdgfs" hidden="1">{"Far East Top",#N/A,FALSE,"FE Model";"Far East Bottom",#N/A,FALSE,"FE Model"}</definedName>
    <definedName name="GT_pkg_print" localSheetId="21">#REF!</definedName>
    <definedName name="GT_pkg_print">#REF!</definedName>
    <definedName name="GTO">#REF!</definedName>
    <definedName name="GTO_NAT_PPTO">#REF!</definedName>
    <definedName name="GTO_NAT_REAL">#REF!</definedName>
    <definedName name="GTOP">#REF!</definedName>
    <definedName name="GTOPY">#REF!</definedName>
    <definedName name="GTOS06">#REF!</definedName>
    <definedName name="gtr" hidden="1">{#N/A,#N/A,FALSE,"Antony Financials";#N/A,#N/A,FALSE,"Cowboy Financials";#N/A,#N/A,FALSE,"Combined";#N/A,#N/A,FALSE,"Valuematrix";#N/A,#N/A,FALSE,"DCFAntony";#N/A,#N/A,FALSE,"DCFCowboy";#N/A,#N/A,FALSE,"DCFCombined"}</definedName>
    <definedName name="GULFPOWER">#REF!</definedName>
    <definedName name="GWYUID1">#REF!</definedName>
    <definedName name="gztdr" hidden="1">#REF!</definedName>
    <definedName name="h">#REF!</definedName>
    <definedName name="H_1">#REF!</definedName>
    <definedName name="happ" hidden="1">255</definedName>
    <definedName name="HARRIS">#REF!</definedName>
    <definedName name="HARRIS07">#REF!</definedName>
    <definedName name="hdf" hidden="1">{"mgmt forecast",#N/A,FALSE,"Mgmt Forecast";"dcf table",#N/A,FALSE,"Mgmt Forecast";"sensitivity",#N/A,FALSE,"Mgmt Forecast";"table inputs",#N/A,FALSE,"Mgmt Forecast";"calculations",#N/A,FALSE,"Mgmt Forecast"}</definedName>
    <definedName name="HDLSW">#REF!</definedName>
    <definedName name="HDR.FAC" localSheetId="21">#REF!</definedName>
    <definedName name="HDR.FAC">#REF!</definedName>
    <definedName name="HEAD">#REF!</definedName>
    <definedName name="Headcount2" hidden="1">{"'WS Sales by Rep'!$A$24:$L$46"}</definedName>
    <definedName name="Headcount3" hidden="1">{"'WS Sales by Rep'!$A$24:$L$46"}</definedName>
    <definedName name="header_name">#REF!</definedName>
    <definedName name="Header_Row">ROW(#REF!)</definedName>
    <definedName name="HeaderRange">#REF!</definedName>
    <definedName name="HeaderRow" localSheetId="21">#REF!</definedName>
    <definedName name="HeaderRow">#REF!</definedName>
    <definedName name="HealthLifeLoad" localSheetId="21">#REF!</definedName>
    <definedName name="HealthLifeLoad">#REF!</definedName>
    <definedName name="Heat_rate">#REF!</definedName>
    <definedName name="HeatExchangers">#REF!</definedName>
    <definedName name="helenrecon" localSheetId="21">#REF!</definedName>
    <definedName name="helenrecon">#REF!</definedName>
    <definedName name="hello">#REF!</definedName>
    <definedName name="help\">#REF!</definedName>
    <definedName name="HEntry_Type_RITEM_FENTRY_TYPE_B">#REF!</definedName>
    <definedName name="hfds" hidden="1">{"IS w Ratios",#N/A,FALSE,"Europe";"PF CF Europe",#N/A,FALSE,"Europe";"DCF Eur Matrix",#N/A,FALSE,"Europe"}</definedName>
    <definedName name="hfgfh">#REF!</definedName>
    <definedName name="HFinGraph" hidden="1">{#N/A,#N/A,FALSE,"Pharm";#N/A,#N/A,FALSE,"WWCM"}</definedName>
    <definedName name="HFJ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hgf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hgfhdfg" hidden="1">{"NA Top",#N/A,FALSE,"NA Model";"NA Bottom",#N/A,FALSE,"NA Model"}</definedName>
    <definedName name="HGP_Consumables_Cost">#REF!</definedName>
    <definedName name="hh">#REF!</definedName>
    <definedName name="hhh" localSheetId="21" hidden="1">{#N/A,#N/A,FALSE,"Assessment";#N/A,#N/A,FALSE,"Staffing";#N/A,#N/A,FALSE,"Hires";#N/A,#N/A,FALSE,"Assumptions"}</definedName>
    <definedName name="hhh" hidden="1">{#N/A,#N/A,FALSE,"Assessment";#N/A,#N/A,FALSE,"Staffing";#N/A,#N/A,FALSE,"Hires";#N/A,#N/A,FALSE,"Assumptions"}</definedName>
    <definedName name="hhhh" hidden="1">{"SourcesUses",#N/A,TRUE,#N/A;"TransOverview",#N/A,TRUE,"CFMODEL"}</definedName>
    <definedName name="hhhhh" hidden="1">{#N/A,#N/A,FALSE,"Aging Summary";#N/A,#N/A,FALSE,"Ratio Analysis";#N/A,#N/A,FALSE,"Test 120 Day Accts";#N/A,#N/A,FALSE,"Tickmarks"}</definedName>
    <definedName name="hhjkhjkjkjkl" hidden="1">{"'WS Sales by Rep'!$A$24:$L$46"}</definedName>
    <definedName name="hi" hidden="1">{"CSN M Detail",#N/A,FALSE,"Sch M Detail"}</definedName>
    <definedName name="Hibh" hidden="1">{#N/A,#N/A,FALSE,"Pharm";#N/A,#N/A,FALSE,"WWCM"}</definedName>
    <definedName name="High" hidden="1">{#N/A,#N/A,FALSE,"Pharm";#N/A,#N/A,FALSE,"WWCM"}</definedName>
    <definedName name="Highlights_Print_Area">#REF!</definedName>
    <definedName name="Hillsboro">#REF!</definedName>
    <definedName name="Hillsboroo">#REF!</definedName>
    <definedName name="HINDMAN">#REF!</definedName>
    <definedName name="HistSheet">#REF!</definedName>
    <definedName name="HJ" hidden="1">#REF!</definedName>
    <definedName name="hjhjffukfuk" hidden="1">{#N/A,#N/A,FALSE,"Pharm";#N/A,#N/A,FALSE,"WWCM"}</definedName>
    <definedName name="hjhjfkfukywrte" hidden="1">{#N/A,#N/A,FALSE,"Pharm";#N/A,#N/A,FALSE,"WWCM"}</definedName>
    <definedName name="hjhkjkl" hidden="1">{#N/A,#N/A,FALSE,"Pharm";#N/A,#N/A,FALSE,"WWCM"}</definedName>
    <definedName name="hjjjkk" hidden="1">{#N/A,#N/A,FALSE,"REPORT"}</definedName>
    <definedName name="hjjkk" hidden="1">{#N/A,#N/A,FALSE,"Pharm";#N/A,#N/A,FALSE,"WWCM"}</definedName>
    <definedName name="hjkk" hidden="1">{#N/A,#N/A,FALSE,"Pharm";#N/A,#N/A,FALSE,"WWCM"}</definedName>
    <definedName name="HK_BOND">#REF!</definedName>
    <definedName name="HKSH" hidden="1">{#N/A,#N/A,FALSE,"REPORT"}</definedName>
    <definedName name="HMG" hidden="1">{#N/A,#N/A,FALSE,"REPORT"}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Delete015" hidden="1">#REF!,#REF!,#REF!,#REF!</definedName>
    <definedName name="hn.domestic" hidden="1">#REF!</definedName>
    <definedName name="hn.DZ_MultByFXRates" hidden="1">#REF!,#REF!,#REF!,#REF!</definedName>
    <definedName name="hn.ExtDb">FALSE</definedName>
    <definedName name="hn.Global" hidden="1">#REF!</definedName>
    <definedName name="hn.LTM_MultByFXRates" hidden="1">#REF!,#REF!,#REF!,#REF!,#REF!,#REF!,#REF!</definedName>
    <definedName name="hn.ModelType">"DEAL"</definedName>
    <definedName name="hn.ModelVersion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>0</definedName>
    <definedName name="hn.RolledForward" hidden="1">FALSE</definedName>
    <definedName name="hn.Version">"Version 2.14"</definedName>
    <definedName name="hn.YearLabel" hidden="1">#REF!</definedName>
    <definedName name="HN86A">#REF!</definedName>
    <definedName name="HN86A2">#REF!</definedName>
    <definedName name="HN86AD">#REF!</definedName>
    <definedName name="HN86R">#REF!</definedName>
    <definedName name="HN86R2">#REF!</definedName>
    <definedName name="HN86RD">#REF!</definedName>
    <definedName name="HN87R">#REF!</definedName>
    <definedName name="HN87R2">#REF!</definedName>
    <definedName name="HN88R">#REF!</definedName>
    <definedName name="HN88R2">#REF!</definedName>
    <definedName name="hn88rd">#REF!</definedName>
    <definedName name="HN89R">#REF!</definedName>
    <definedName name="HN89R2">#REF!</definedName>
    <definedName name="hnbde0">#REF!</definedName>
    <definedName name="hnbde1">#REF!</definedName>
    <definedName name="hnbde2">#REF!</definedName>
    <definedName name="hnesube0">#REF!</definedName>
    <definedName name="hnesube1">#REF!</definedName>
    <definedName name="hnesube2">#REF!</definedName>
    <definedName name="HNOOASUBE0">#REF!</definedName>
    <definedName name="HNOOASUBE1">#REF!</definedName>
    <definedName name="HNOOASUBE2">#REF!</definedName>
    <definedName name="HNS">#REF!</definedName>
    <definedName name="HNSD">#REF!</definedName>
    <definedName name="HNSP">#REF!</definedName>
    <definedName name="HNSP2">#REF!</definedName>
    <definedName name="HNSUBE0">#REF!</definedName>
    <definedName name="HNSUBE1">#REF!</definedName>
    <definedName name="HNSUBE2">#REF!</definedName>
    <definedName name="HOCO">#REF!</definedName>
    <definedName name="hod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LA">#REF!</definedName>
    <definedName name="holding1" localSheetId="21">#REF!</definedName>
    <definedName name="holding1">#REF!</definedName>
    <definedName name="holding2" localSheetId="21">#REF!</definedName>
    <definedName name="holding2">#REF!</definedName>
    <definedName name="holding3" localSheetId="21">#REF!</definedName>
    <definedName name="holding3">#REF!</definedName>
    <definedName name="hols">#REF!</definedName>
    <definedName name="Hom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HOMFE" hidden="1">{#N/A,#N/A,FALSE,"Assessment";#N/A,#N/A,FALSE,"Staffing";#N/A,#N/A,FALSE,"Hires";#N/A,#N/A,FALSE,"Assumptions"}</definedName>
    <definedName name="HONG_KONG">#REF!</definedName>
    <definedName name="HongKong">#REF!</definedName>
    <definedName name="HostFileNAme" localSheetId="21">#REF!</definedName>
    <definedName name="HostFileNAme">#REF!</definedName>
    <definedName name="Hot_Gas_Path_Hours">#REF!</definedName>
    <definedName name="Hot_Gas_Path_Starts">#REF!</definedName>
    <definedName name="houeling" hidden="1">{#N/A,#N/A,FALSE,"Aging Summary";#N/A,#N/A,FALSE,"Ratio Analysis";#N/A,#N/A,FALSE,"Test 120 Day Accts";#N/A,#N/A,FALSE,"Tickmarks"}</definedName>
    <definedName name="Housing" localSheetId="21">#REF!</definedName>
    <definedName name="Housing">#REF!</definedName>
    <definedName name="houy" hidden="1">{#N/A,#N/A,FALSE,"AD_Purchase";#N/A,#N/A,FALSE,"Credit";#N/A,#N/A,FALSE,"PF Acquisition";#N/A,#N/A,FALSE,"PF Offering"}</definedName>
    <definedName name="HOWARD_COMBS">#REF!</definedName>
    <definedName name="HowCorrected">#REF!</definedName>
    <definedName name="HowIdentified">#REF!</definedName>
    <definedName name="HQ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HRConversionFactors">#REF!</definedName>
    <definedName name="HS">#REF!</definedName>
    <definedName name="hsfg" hidden="1">{"JG FE Top",#N/A,FALSE,"JG FE $";"JG FE Bottom",#N/A,FALSE,"JG FE $"}</definedName>
    <definedName name="hshs" hidden="1">{#N/A,#N/A,FALSE,"A&amp;E";#N/A,#N/A,FALSE,"HighTop";#N/A,#N/A,FALSE,"JG";#N/A,#N/A,FALSE,"RI";#N/A,#N/A,FALSE,"woHT";#N/A,#N/A,FALSE,"woHT&amp;JG"}</definedName>
    <definedName name="HSSE">#REF!</definedName>
    <definedName name="HT_Util_AcumuladaReal2005">#REF!</definedName>
    <definedName name="HT_Util_PptoAnual2005">#REF!</definedName>
    <definedName name="HT_Util_PptoAnual2005Avance">#REF!</definedName>
    <definedName name="htm" hidden="1">{"'WS Sales by Rep'!$A$24:$L$46"}</definedName>
    <definedName name="htm_cc" hidden="1">{"'WS Sales by Rep'!$A$24:$L$46"}</definedName>
    <definedName name="htm_cc_ws" hidden="1">{"'WS Sales by Rep'!$A$24:$L$46"}</definedName>
    <definedName name="htm_cc_ws4" hidden="1">{"'WS Sales by Rep'!$A$24:$L$46"}</definedName>
    <definedName name="htm_cc2" hidden="1">{"'WS Sales by Rep'!$A$24:$L$46"}</definedName>
    <definedName name="htm_cc2_ws" hidden="1">{"'WS Sales by Rep'!$A$24:$L$46"}</definedName>
    <definedName name="htm_cc3" hidden="1">{"'WS Sales by Rep'!$A$24:$L$46"}</definedName>
    <definedName name="htm_cc3_ws" hidden="1">{"'WS Sales by Rep'!$A$24:$L$46"}</definedName>
    <definedName name="htm_cc4" hidden="1">{"'WS Sales by Rep'!$A$24:$L$46"}</definedName>
    <definedName name="htm_fac" hidden="1">{"'WS Sales by Rep'!$A$24:$L$46"}</definedName>
    <definedName name="htm_fac2" hidden="1">{"'WS Sales by Rep'!$A$24:$L$46"}</definedName>
    <definedName name="htm_fin" hidden="1">{"'WS Sales by Rep'!$A$24:$L$46"}</definedName>
    <definedName name="htm_fin2" hidden="1">{"'WS Sales by Rep'!$A$24:$L$46"}</definedName>
    <definedName name="htm_fin3" hidden="1">{"'WS Sales by Rep'!$A$24:$L$46"}</definedName>
    <definedName name="htm_fin4" hidden="1">{"'WS Sales by Rep'!$A$24:$L$46"}</definedName>
    <definedName name="htm_fin5" hidden="1">{"'WS Sales by Rep'!$A$24:$L$46"}</definedName>
    <definedName name="htm_ga" hidden="1">{"'WS Sales by Rep'!$A$24:$L$46"}</definedName>
    <definedName name="htm_ga_fin" hidden="1">{"'WS Sales by Rep'!$A$24:$L$46"}</definedName>
    <definedName name="htm_hr" hidden="1">{"'WS Sales by Rep'!$A$24:$L$46"}</definedName>
    <definedName name="htm_hr2" hidden="1">{"'WS Sales by Rep'!$A$24:$L$46"}</definedName>
    <definedName name="htm_plan_cc" hidden="1">{"'WS Sales by Rep'!$A$24:$L$46"}</definedName>
    <definedName name="htm_plan_cc2" hidden="1">{"'WS Sales by Rep'!$A$24:$L$46"}</definedName>
    <definedName name="htm_plan_fin5" hidden="1">{"'WS Sales by Rep'!$A$24:$L$46"}</definedName>
    <definedName name="htm_plana" hidden="1">{"'WS Sales by Rep'!$A$24:$L$46"}</definedName>
    <definedName name="htm_plana_fin" hidden="1">{"'WS Sales by Rep'!$A$24:$L$46"}</definedName>
    <definedName name="htm_planfac" hidden="1">{"'WS Sales by Rep'!$A$24:$L$46"}</definedName>
    <definedName name="htm_planfin" hidden="1">{"'WS Sales by Rep'!$A$24:$L$46"}</definedName>
    <definedName name="htm_planhr" hidden="1">{"'WS Sales by Rep'!$A$24:$L$46"}</definedName>
    <definedName name="htm_ws" hidden="1">{"'WS Sales by Rep'!$A$24:$L$46"}</definedName>
    <definedName name="HTML_Aging">{"'Theta'!$A$1:$K$22"}</definedName>
    <definedName name="HTML_CodePage">1252</definedName>
    <definedName name="HTML_Control">{"'Sheet1'!$A$1:$I$89"}</definedName>
    <definedName name="html_control_cc" hidden="1">{"'WS Sales by Rep'!$A$24:$L$46"}</definedName>
    <definedName name="html_control_cc2" hidden="1">{"'WS Sales by Rep'!$A$24:$L$46"}</definedName>
    <definedName name="html_control_cc3" hidden="1">{"'WS Sales by Rep'!$A$24:$L$46"}</definedName>
    <definedName name="html_control_cc4" hidden="1">{"'WS Sales by Rep'!$A$24:$L$46"}</definedName>
    <definedName name="html_control_fac" hidden="1">{"'WS Sales by Rep'!$A$24:$L$46"}</definedName>
    <definedName name="html_control_fac2" hidden="1">{"'WS Sales by Rep'!$A$24:$L$46"}</definedName>
    <definedName name="HTML_Control_fin" hidden="1">{"'WS Sales by Rep'!$A$24:$L$46"}</definedName>
    <definedName name="html_control_fin2" hidden="1">{"'WS Sales by Rep'!$A$24:$L$46"}</definedName>
    <definedName name="html_control_fin3" hidden="1">{"'WS Sales by Rep'!$A$24:$L$46"}</definedName>
    <definedName name="html_control_fin4" hidden="1">{"'WS Sales by Rep'!$A$24:$L$46"}</definedName>
    <definedName name="html_control_fin5" hidden="1">{"'WS Sales by Rep'!$A$24:$L$46"}</definedName>
    <definedName name="html_control_fin6" hidden="1">{"'WS Sales by Rep'!$A$24:$L$46"}</definedName>
    <definedName name="html_control_finance" hidden="1">{"'WS Sales by Rep'!$A$24:$L$46"}</definedName>
    <definedName name="html_control_ga" hidden="1">{"'WS Sales by Rep'!$A$24:$L$46"}</definedName>
    <definedName name="html_control_hr" hidden="1">{"'WS Sales by Rep'!$A$24:$L$46"}</definedName>
    <definedName name="html_control_hr2" hidden="1">{"'WS Sales by Rep'!$A$24:$L$46"}</definedName>
    <definedName name="html_control_plan_cc" hidden="1">{"'WS Sales by Rep'!$A$24:$L$46"}</definedName>
    <definedName name="html_control_plan_cc3" hidden="1">{"'WS Sales by Rep'!$A$24:$L$46"}</definedName>
    <definedName name="html_control_plana" hidden="1">{"'WS Sales by Rep'!$A$24:$L$46"}</definedName>
    <definedName name="html_control_planfac" hidden="1">{"'WS Sales by Rep'!$A$24:$L$46"}</definedName>
    <definedName name="html_control_planfin" hidden="1">{"'WS Sales by Rep'!$A$24:$L$46"}</definedName>
    <definedName name="html_control_planfin2" hidden="1">{"'WS Sales by Rep'!$A$24:$L$46"}</definedName>
    <definedName name="html_control_planhr" hidden="1">{"'WS Sales by Rep'!$A$24:$L$46"}</definedName>
    <definedName name="html_control1">{"'Sheet1'!$A$1:$I$89"}</definedName>
    <definedName name="HTML_Control2">{"'Attachment'!$A$1:$L$49"}</definedName>
    <definedName name="HTML_Control3">{"'Attachment'!$A$1:$L$49"}</definedName>
    <definedName name="HTML_Description">""</definedName>
    <definedName name="HTML_Email">""</definedName>
    <definedName name="HTML_Header">"Manager/Director"</definedName>
    <definedName name="HTML_LastUpdate">"2/19/99"</definedName>
    <definedName name="HTML_LineAfter">FALSE</definedName>
    <definedName name="HTML_LineBefore">FALSE</definedName>
    <definedName name="HTML_Name">"bf3qt7k"</definedName>
    <definedName name="HTML_OBDlg2">TRUE</definedName>
    <definedName name="HTML_OBDlg4">TRUE</definedName>
    <definedName name="HTML_OS">0</definedName>
    <definedName name="HTML_PathFile">"F:\98comb.htm"</definedName>
    <definedName name="HTML_PathFileMac" hidden="1">"Web Site Backup:sitingcases:MyHTML.html"</definedName>
    <definedName name="HTML_Title">"Combined Ranking - 1998 Final"</definedName>
    <definedName name="HTML1_1">"'[Performance Report.xls]April Summary Template'!$A$1:$Q$82"</definedName>
    <definedName name="HTML1_10">""</definedName>
    <definedName name="HTML1_11">1</definedName>
    <definedName name="HTML1_12">"C:\MY DOCUMENTS\MyHTML.htm"</definedName>
    <definedName name="HTML1_13" hidden="1">#N/A</definedName>
    <definedName name="HTML1_14" hidden="1">#N/A</definedName>
    <definedName name="HTML1_15" hidden="1">#N/A</definedName>
    <definedName name="HTML1_2">1</definedName>
    <definedName name="HTML1_3">"Performance Report"</definedName>
    <definedName name="HTML1_4">"April Summary Template"</definedName>
    <definedName name="HTML1_5">""</definedName>
    <definedName name="HTML1_6">-4146</definedName>
    <definedName name="HTML1_7">1</definedName>
    <definedName name="HTML1_8">"5/29/97"</definedName>
    <definedName name="HTML1_9">"SIWWIN95"</definedName>
    <definedName name="HTML10_1">"'[97RNKAPR.XLS]North'!$A$1:$H$255"</definedName>
    <definedName name="HTML10_10">""</definedName>
    <definedName name="HTML10_11">1</definedName>
    <definedName name="HTML10_12">"D:\nthrnk.htm"</definedName>
    <definedName name="HTML10_2">1</definedName>
    <definedName name="HTML10_3">"97RNKAPR"</definedName>
    <definedName name="HTML10_4">"North"</definedName>
    <definedName name="HTML10_5">""</definedName>
    <definedName name="HTML10_6">1</definedName>
    <definedName name="HTML10_7">-4146</definedName>
    <definedName name="HTML10_8">"5/22/97"</definedName>
    <definedName name="HTML10_9">"Bell Atlantic"</definedName>
    <definedName name="HTML11_1">"'[97RNKAPR.XLS]South'!$A$1:$H$161"</definedName>
    <definedName name="HTML11_10">""</definedName>
    <definedName name="HTML11_11">1</definedName>
    <definedName name="HTML11_12">"D:\sthrnk.htm"</definedName>
    <definedName name="HTML11_2">1</definedName>
    <definedName name="HTML11_3">"97RNKAPR"</definedName>
    <definedName name="HTML11_4">"South"</definedName>
    <definedName name="HTML11_5">""</definedName>
    <definedName name="HTML11_6">1</definedName>
    <definedName name="HTML11_7">-4146</definedName>
    <definedName name="HTML11_8">"5/22/97"</definedName>
    <definedName name="HTML11_9">"Bell Atlantic"</definedName>
    <definedName name="HTML12_1">"'[97RNKAPR.XLS]Overview'!$A$1:$I$61"</definedName>
    <definedName name="HTML12_10">""</definedName>
    <definedName name="HTML12_11">1</definedName>
    <definedName name="HTML12_12">"D:\rankovw.htm"</definedName>
    <definedName name="HTML12_2">1</definedName>
    <definedName name="HTML12_3">"97RNKAPR"</definedName>
    <definedName name="HTML12_4">"Overview"</definedName>
    <definedName name="HTML12_5">""</definedName>
    <definedName name="HTML12_6">-4146</definedName>
    <definedName name="HTML12_7">-4146</definedName>
    <definedName name="HTML12_8">"5/22/97"</definedName>
    <definedName name="HTML12_9">"Bell Atlantic"</definedName>
    <definedName name="HTML13_1">"'[97RNKAUG.XLS]Regional'!$A$1:$H$225"</definedName>
    <definedName name="HTML13_10">""</definedName>
    <definedName name="HTML13_11">1</definedName>
    <definedName name="HTML13_12">"D:\regrnk.htm"</definedName>
    <definedName name="HTML13_2">1</definedName>
    <definedName name="HTML13_3">"97RNKAUG"</definedName>
    <definedName name="HTML13_4">"Regional"</definedName>
    <definedName name="HTML13_5">""</definedName>
    <definedName name="HTML13_6">1</definedName>
    <definedName name="HTML13_7">1</definedName>
    <definedName name="HTML13_8">"9/16/97"</definedName>
    <definedName name="HTML13_9">"Bell Atlantic"</definedName>
    <definedName name="HTML14_1">"'[97RNKAUG.XLS]ReglSys'!$A$1:$H$179"</definedName>
    <definedName name="HTML14_10">""</definedName>
    <definedName name="HTML14_11">1</definedName>
    <definedName name="HTML14_12">"D:\sernk.htm"</definedName>
    <definedName name="HTML14_2">1</definedName>
    <definedName name="HTML14_3">"97RNKAUG"</definedName>
    <definedName name="HTML14_4">"ReglSys"</definedName>
    <definedName name="HTML14_5">""</definedName>
    <definedName name="HTML14_6">1</definedName>
    <definedName name="HTML14_7">1</definedName>
    <definedName name="HTML14_8">"9/16/97"</definedName>
    <definedName name="HTML14_9">"Bell Atlantic"</definedName>
    <definedName name="HTML15_1">"'[97RNKAUG.XLS]North'!$A$1:$H$261"</definedName>
    <definedName name="HTML15_10">""</definedName>
    <definedName name="HTML15_11">1</definedName>
    <definedName name="HTML15_12">"D:\nthrnk.htm"</definedName>
    <definedName name="HTML15_2">1</definedName>
    <definedName name="HTML15_3">"97RNKAUG"</definedName>
    <definedName name="HTML15_4">"North"</definedName>
    <definedName name="HTML15_5">""</definedName>
    <definedName name="HTML15_6">1</definedName>
    <definedName name="HTML15_7">1</definedName>
    <definedName name="HTML15_8">"9/16/97"</definedName>
    <definedName name="HTML15_9">"Bell Atlantic"</definedName>
    <definedName name="HTML16_1">"'[97RNKAUG.XLS]South'!$A$1:$H$159"</definedName>
    <definedName name="HTML16_10">""</definedName>
    <definedName name="HTML16_11">1</definedName>
    <definedName name="HTML16_12">"D:\sthrnk.htm"</definedName>
    <definedName name="HTML16_2">1</definedName>
    <definedName name="HTML16_3">"97RNKAUG"</definedName>
    <definedName name="HTML16_4">"South"</definedName>
    <definedName name="HTML16_5">""</definedName>
    <definedName name="HTML16_6">1</definedName>
    <definedName name="HTML16_7">1</definedName>
    <definedName name="HTML16_8">"9/16/97"</definedName>
    <definedName name="HTML16_9">"Bell Atlantic"</definedName>
    <definedName name="HTML17_1">"'[97RNK.xls]ReglSys'!$A$1:$H$179"</definedName>
    <definedName name="HTML17_10">""</definedName>
    <definedName name="HTML17_11">1</definedName>
    <definedName name="HTML17_12">"D:\sernk.htm"</definedName>
    <definedName name="HTML17_2">1</definedName>
    <definedName name="HTML17_3">"97RNK"</definedName>
    <definedName name="HTML17_4">"ReglSys"</definedName>
    <definedName name="HTML17_5">""</definedName>
    <definedName name="HTML17_6">1</definedName>
    <definedName name="HTML17_7">1</definedName>
    <definedName name="HTML17_8">"9/16/97"</definedName>
    <definedName name="HTML17_9">"Bell Atlantic"</definedName>
    <definedName name="HTML18_1">"'[97RNKNOV.XLS]Regional'!$A$1:$H$225"</definedName>
    <definedName name="HTML18_10">""</definedName>
    <definedName name="HTML18_11">1</definedName>
    <definedName name="HTML18_12">"D:\regrnk.htm"</definedName>
    <definedName name="HTML18_2">1</definedName>
    <definedName name="HTML18_3">"97RNKNOV"</definedName>
    <definedName name="HTML18_4">"Regional"</definedName>
    <definedName name="HTML18_5">""</definedName>
    <definedName name="HTML18_6">1</definedName>
    <definedName name="HTML18_7">1</definedName>
    <definedName name="HTML18_8">"12/22/97"</definedName>
    <definedName name="HTML18_9">"Bell Atlantic"</definedName>
    <definedName name="HTML19_1">"'[97RNKNOV.XLS]ReglSys'!$A$1:$H$183"</definedName>
    <definedName name="HTML19_10">""</definedName>
    <definedName name="HTML19_11">1</definedName>
    <definedName name="HTML19_12">"D:\sernk.htm"</definedName>
    <definedName name="HTML19_2">1</definedName>
    <definedName name="HTML19_3">"97RNKNOV"</definedName>
    <definedName name="HTML19_4">"ReglSys"</definedName>
    <definedName name="HTML19_5">""</definedName>
    <definedName name="HTML19_6">1</definedName>
    <definedName name="HTML19_7">1</definedName>
    <definedName name="HTML19_8">"12/23/97"</definedName>
    <definedName name="HTML19_9">"Bell Atlantic"</definedName>
    <definedName name="HTML2">{"'Theta'!$A$1:$K$22"}</definedName>
    <definedName name="HTML2_1">"'[96RNKNOV.XLS]North'!$A$1:$I$150"</definedName>
    <definedName name="HTML2_10">""</definedName>
    <definedName name="HTML2_11">1</definedName>
    <definedName name="HTML2_12">"D:\nthrnk11.htm"</definedName>
    <definedName name="HTML2_13" hidden="1">#N/A</definedName>
    <definedName name="HTML2_14" hidden="1">#N/A</definedName>
    <definedName name="HTML2_15" hidden="1">#N/A</definedName>
    <definedName name="HTML2_2">1</definedName>
    <definedName name="HTML2_3">"96RNKNOV"</definedName>
    <definedName name="HTML2_4">"North"</definedName>
    <definedName name="HTML2_5">"November - North Rankings"</definedName>
    <definedName name="HTML2_6">-4146</definedName>
    <definedName name="HTML2_7">1</definedName>
    <definedName name="HTML2_8">"1/13/97"</definedName>
    <definedName name="HTML2_9">"Bell Atlantic"</definedName>
    <definedName name="HTML20_1">"'[97RNKNOV.XLS]North'!$A$1:$H$259"</definedName>
    <definedName name="HTML20_10">""</definedName>
    <definedName name="HTML20_11">1</definedName>
    <definedName name="HTML20_12">"D:\nthrnk.htm"</definedName>
    <definedName name="HTML20_2">1</definedName>
    <definedName name="HTML20_3">"97RNKNOV"</definedName>
    <definedName name="HTML20_4">"North"</definedName>
    <definedName name="HTML20_5">""</definedName>
    <definedName name="HTML20_6">1</definedName>
    <definedName name="HTML20_7">1</definedName>
    <definedName name="HTML20_8">"12/23/97"</definedName>
    <definedName name="HTML20_9">"Bell Atlantic"</definedName>
    <definedName name="HTML21_1">"'[97RNKNOV.XLS]South'!$A$1:$H$164"</definedName>
    <definedName name="HTML21_10">""</definedName>
    <definedName name="HTML21_11">1</definedName>
    <definedName name="HTML21_12">"D:\sthrnk.htm"</definedName>
    <definedName name="HTML21_2">1</definedName>
    <definedName name="HTML21_3">"97RNKNOV"</definedName>
    <definedName name="HTML21_4">"South"</definedName>
    <definedName name="HTML21_5">""</definedName>
    <definedName name="HTML21_6">1</definedName>
    <definedName name="HTML21_7">1</definedName>
    <definedName name="HTML21_8">"12/23/97"</definedName>
    <definedName name="HTML21_9">"Bell Atlantic"</definedName>
    <definedName name="HTML22_1">"'[97RNKDEC.XLS]CAM Perf Model'!$A$1:$J$39"</definedName>
    <definedName name="HTML22_10">""</definedName>
    <definedName name="HTML22_11">1</definedName>
    <definedName name="HTML22_12">"D:\perfgrf.htm"</definedName>
    <definedName name="HTML22_2">1</definedName>
    <definedName name="HTML22_3">"97RNKDEC"</definedName>
    <definedName name="HTML22_4">"CAM Perf Model"</definedName>
    <definedName name="HTML22_5">""</definedName>
    <definedName name="HTML22_6">1</definedName>
    <definedName name="HTML22_7">1</definedName>
    <definedName name="HTML22_8">"1/20/98"</definedName>
    <definedName name="HTML22_9">"Bell Atlantic"</definedName>
    <definedName name="HTML23_1">"'[97RNK.xls]Regional'!$A$1:$G$226"</definedName>
    <definedName name="HTML23_10">""</definedName>
    <definedName name="HTML23_11">1</definedName>
    <definedName name="HTML23_12">"D:\regrnk.htm"</definedName>
    <definedName name="HTML23_2">1</definedName>
    <definedName name="HTML23_3">"97RNK"</definedName>
    <definedName name="HTML23_4">"Regional"</definedName>
    <definedName name="HTML23_5">""</definedName>
    <definedName name="HTML23_6">1</definedName>
    <definedName name="HTML23_7">1</definedName>
    <definedName name="HTML23_8">"1/21/98"</definedName>
    <definedName name="HTML23_9">"Bell Atlantic"</definedName>
    <definedName name="HTML24_1">"'[97RNK.xls]ReglSys'!$A$1:$G$186"</definedName>
    <definedName name="HTML24_10">""</definedName>
    <definedName name="HTML24_11">1</definedName>
    <definedName name="HTML24_12">"D:\sernk.htm"</definedName>
    <definedName name="HTML24_2">1</definedName>
    <definedName name="HTML24_3">"97RNK"</definedName>
    <definedName name="HTML24_4">"ReglSys"</definedName>
    <definedName name="HTML24_5">""</definedName>
    <definedName name="HTML24_6">1</definedName>
    <definedName name="HTML24_7">1</definedName>
    <definedName name="HTML24_8">"1/21/98"</definedName>
    <definedName name="HTML24_9">"Bell Atlantic"</definedName>
    <definedName name="HTML25_1">"'[97RNK.xls]North'!$A$1:$G$260"</definedName>
    <definedName name="HTML25_10">""</definedName>
    <definedName name="HTML25_11">1</definedName>
    <definedName name="HTML25_12">"D:\nthrnk.htm"</definedName>
    <definedName name="HTML25_2">1</definedName>
    <definedName name="HTML25_3">"97RNK"</definedName>
    <definedName name="HTML25_4">"North"</definedName>
    <definedName name="HTML25_5">""</definedName>
    <definedName name="HTML25_6">1</definedName>
    <definedName name="HTML25_7">1</definedName>
    <definedName name="HTML25_8">"1/21/98"</definedName>
    <definedName name="HTML25_9">"Bell Atlantic"</definedName>
    <definedName name="HTML26_1">"'[97RNK.xls]South'!$A$1:$G$167"</definedName>
    <definedName name="HTML26_10">""</definedName>
    <definedName name="HTML26_11">1</definedName>
    <definedName name="HTML26_12">"D:\sthrnk.htm"</definedName>
    <definedName name="HTML26_2">1</definedName>
    <definedName name="HTML26_3">"97RNK"</definedName>
    <definedName name="HTML26_4">"South"</definedName>
    <definedName name="HTML26_5">""</definedName>
    <definedName name="HTML26_6">1</definedName>
    <definedName name="HTML26_7">1</definedName>
    <definedName name="HTML26_8">"1/21/98"</definedName>
    <definedName name="HTML26_9">"Bell Atlantic"</definedName>
    <definedName name="HTML27_1">"'[98RANK03.XLS]ReglSys'!$A$1:$H$189"</definedName>
    <definedName name="HTML27_10">""</definedName>
    <definedName name="HTML27_11">1</definedName>
    <definedName name="HTML27_12">"D:\sernk.htm"</definedName>
    <definedName name="HTML27_2">1</definedName>
    <definedName name="HTML27_3">"98RANK03"</definedName>
    <definedName name="HTML27_4">"ReglSys"</definedName>
    <definedName name="HTML27_5">""</definedName>
    <definedName name="HTML27_6">1</definedName>
    <definedName name="HTML27_7">1</definedName>
    <definedName name="HTML27_8">"4/21/98"</definedName>
    <definedName name="HTML27_9">"Bell Atlantic"</definedName>
    <definedName name="HTML28_1">"'[98RANK03.XLS]South'!$A$1:$H$196"</definedName>
    <definedName name="HTML28_10">""</definedName>
    <definedName name="HTML28_11">1</definedName>
    <definedName name="HTML28_12">"D:\sthrnk.htm"</definedName>
    <definedName name="HTML28_2">1</definedName>
    <definedName name="HTML28_3">"98RANK03"</definedName>
    <definedName name="HTML28_4">"South"</definedName>
    <definedName name="HTML28_5">""</definedName>
    <definedName name="HTML28_6">1</definedName>
    <definedName name="HTML28_7">1</definedName>
    <definedName name="HTML28_8">"4/21/98"</definedName>
    <definedName name="HTML28_9">"Bell Atlantic"</definedName>
    <definedName name="HTML29_1">"'[98RANK03.XLS]North'!$A$1:$H$243"</definedName>
    <definedName name="HTML29_10">""</definedName>
    <definedName name="HTML29_11">1</definedName>
    <definedName name="HTML29_12">"D:\nthrnk.htm"</definedName>
    <definedName name="HTML29_2">1</definedName>
    <definedName name="HTML29_3">"98RANK03"</definedName>
    <definedName name="HTML29_4">"North"</definedName>
    <definedName name="HTML29_5">""</definedName>
    <definedName name="HTML29_6">1</definedName>
    <definedName name="HTML29_7">1</definedName>
    <definedName name="HTML29_8">"4/21/98"</definedName>
    <definedName name="HTML29_9">"Bell Atlantic"</definedName>
    <definedName name="HTML3">{"'Theta'!$A$1:$K$22"}</definedName>
    <definedName name="HTML3_1">"'[96RNKNOV.XLS]South'!$A$1:$I$100"</definedName>
    <definedName name="HTML3_10">""</definedName>
    <definedName name="HTML3_11">1</definedName>
    <definedName name="HTML3_12">"D:\sthrnk11.htm"</definedName>
    <definedName name="HTML3_2">1</definedName>
    <definedName name="HTML3_3">"96RNKNOV"</definedName>
    <definedName name="HTML3_4">"South"</definedName>
    <definedName name="HTML3_5">"November - South Rankings"</definedName>
    <definedName name="HTML3_6">-4146</definedName>
    <definedName name="HTML3_7">1</definedName>
    <definedName name="HTML3_8">"1/13/97"</definedName>
    <definedName name="HTML3_9">"Bell Atlantic"</definedName>
    <definedName name="HTML30_1">"'[98RNK.XLS]Regional'!$A$1:$H$232"</definedName>
    <definedName name="HTML30_10">""</definedName>
    <definedName name="HTML30_11">1</definedName>
    <definedName name="HTML30_12">"D:\regrnk.htm"</definedName>
    <definedName name="HTML30_2">1</definedName>
    <definedName name="HTML30_3">"98RNK"</definedName>
    <definedName name="HTML30_4">"Regional"</definedName>
    <definedName name="HTML30_5">""</definedName>
    <definedName name="HTML30_6">1</definedName>
    <definedName name="HTML30_7">1</definedName>
    <definedName name="HTML30_8">"5/21/98"</definedName>
    <definedName name="HTML30_9">"Bell Atlantic"</definedName>
    <definedName name="HTML31_1">"'[98RNK.XLS]ReglSys'!$A$1:$H$186"</definedName>
    <definedName name="HTML31_10">""</definedName>
    <definedName name="HTML31_11">1</definedName>
    <definedName name="HTML31_12">"D:\sernk.htm"</definedName>
    <definedName name="HTML31_2">1</definedName>
    <definedName name="HTML31_3">"98RNK"</definedName>
    <definedName name="HTML31_4">"ReglSys"</definedName>
    <definedName name="HTML31_5">""</definedName>
    <definedName name="HTML31_6">1</definedName>
    <definedName name="HTML31_7">1</definedName>
    <definedName name="HTML31_8">"5/21/98"</definedName>
    <definedName name="HTML31_9">"Bell Atlantic"</definedName>
    <definedName name="HTML32_1">"'[98RNK.XLS]MidAtlantic'!$A$1:$H$244"</definedName>
    <definedName name="HTML32_10">""</definedName>
    <definedName name="HTML32_11">1</definedName>
    <definedName name="HTML32_12">"D:\nthrnk.htm"</definedName>
    <definedName name="HTML32_2">1</definedName>
    <definedName name="HTML32_3">"98RNK"</definedName>
    <definedName name="HTML32_4">"MidAtlantic"</definedName>
    <definedName name="HTML32_5">""</definedName>
    <definedName name="HTML32_6">1</definedName>
    <definedName name="HTML32_7">1</definedName>
    <definedName name="HTML32_8">"5/21/98"</definedName>
    <definedName name="HTML32_9">"Bell Atlantic"</definedName>
    <definedName name="HTML33_1">"'[98RNK.XLS]Gateway'!$A$1:$H$192"</definedName>
    <definedName name="HTML33_10">""</definedName>
    <definedName name="HTML33_11">1</definedName>
    <definedName name="HTML33_12">"D:\sthrnk.htm"</definedName>
    <definedName name="HTML33_2">1</definedName>
    <definedName name="HTML33_3">"98RNK"</definedName>
    <definedName name="HTML33_4">"Gateway"</definedName>
    <definedName name="HTML33_5">""</definedName>
    <definedName name="HTML33_6">1</definedName>
    <definedName name="HTML33_7">1</definedName>
    <definedName name="HTML33_8">"5/21/98"</definedName>
    <definedName name="HTML33_9">"Bell Atlantic"</definedName>
    <definedName name="HTML34_1">"'[98RANK05.XLS]Regional'!$A$1:$H$232"</definedName>
    <definedName name="HTML34_10">""</definedName>
    <definedName name="HTML34_11">1</definedName>
    <definedName name="HTML34_12">"D:\regrnk.htm"</definedName>
    <definedName name="HTML34_2">1</definedName>
    <definedName name="HTML34_3">"98RANK05"</definedName>
    <definedName name="HTML34_4">"Regional"</definedName>
    <definedName name="HTML34_5">""</definedName>
    <definedName name="HTML34_6">1</definedName>
    <definedName name="HTML34_7">1</definedName>
    <definedName name="HTML34_8">"6/18/98"</definedName>
    <definedName name="HTML34_9">"Bell Atlantic"</definedName>
    <definedName name="HTML35_1">"'[98RANK05.XLS]ReglSys'!$A$1:$H$186"</definedName>
    <definedName name="HTML35_10">""</definedName>
    <definedName name="HTML35_11">1</definedName>
    <definedName name="HTML35_12">"D:\sernk.htm"</definedName>
    <definedName name="HTML35_2">1</definedName>
    <definedName name="HTML35_3">"98RANK05"</definedName>
    <definedName name="HTML35_4">"ReglSys"</definedName>
    <definedName name="HTML35_5">""</definedName>
    <definedName name="HTML35_6">1</definedName>
    <definedName name="HTML35_7">1</definedName>
    <definedName name="HTML35_8">"6/18/98"</definedName>
    <definedName name="HTML35_9">"Bell Atlantic"</definedName>
    <definedName name="HTML36_1">"'[98RANK05.XLS]MidAtlantic'!$A$1:$H$245"</definedName>
    <definedName name="HTML36_10">""</definedName>
    <definedName name="HTML36_11">1</definedName>
    <definedName name="HTML36_12">"D:\nthrnk.htm"</definedName>
    <definedName name="HTML36_2">1</definedName>
    <definedName name="HTML36_3">"98RANK05"</definedName>
    <definedName name="HTML36_4">"MidAtlantic"</definedName>
    <definedName name="HTML36_5">""</definedName>
    <definedName name="HTML36_6">1</definedName>
    <definedName name="HTML36_7">1</definedName>
    <definedName name="HTML36_8">"6/18/98"</definedName>
    <definedName name="HTML36_9">"Bell Atlantic"</definedName>
    <definedName name="HTML37_1">"'[98RANK05.XLS]Gateway'!$A$1:$H$191"</definedName>
    <definedName name="HTML37_10">""</definedName>
    <definedName name="HTML37_11">1</definedName>
    <definedName name="HTML37_12">"D:\sthrnk.htm"</definedName>
    <definedName name="HTML37_2">1</definedName>
    <definedName name="HTML37_3">"98RANK05"</definedName>
    <definedName name="HTML37_4">"Gateway"</definedName>
    <definedName name="HTML37_5">""</definedName>
    <definedName name="HTML37_6">1</definedName>
    <definedName name="HTML37_7">1</definedName>
    <definedName name="HTML37_8">"6/18/98"</definedName>
    <definedName name="HTML37_9">"Bell Atlantic"</definedName>
    <definedName name="HTML38_1">"'[98RNK.xls]ReglSys'!$A$1:$H$186"</definedName>
    <definedName name="HTML38_10">""</definedName>
    <definedName name="HTML38_11">1</definedName>
    <definedName name="HTML38_12">"D:\sernk.htm"</definedName>
    <definedName name="HTML38_2">1</definedName>
    <definedName name="HTML38_3">"98RNK"</definedName>
    <definedName name="HTML38_4">"ReglSys"</definedName>
    <definedName name="HTML38_5">""</definedName>
    <definedName name="HTML38_6">1</definedName>
    <definedName name="HTML38_7">1</definedName>
    <definedName name="HTML38_8">"8/20/98"</definedName>
    <definedName name="HTML38_9">"Bell Atlantic"</definedName>
    <definedName name="HTML39_1">"'[98RANK07.XLS]ReglSys'!$A$1:$H$186"</definedName>
    <definedName name="HTML39_10">""</definedName>
    <definedName name="HTML39_11">1</definedName>
    <definedName name="HTML39_12">"D:\sernk.htm"</definedName>
    <definedName name="HTML39_2">1</definedName>
    <definedName name="HTML39_3">"98RANK07"</definedName>
    <definedName name="HTML39_4">"ReglSys"</definedName>
    <definedName name="HTML39_5">""</definedName>
    <definedName name="HTML39_6">1</definedName>
    <definedName name="HTML39_7">1</definedName>
    <definedName name="HTML39_8">"8/20/98"</definedName>
    <definedName name="HTML39_9">"Bell Atlantic"</definedName>
    <definedName name="HTML4">{"'Theta'!$A$1:$K$22"}</definedName>
    <definedName name="HTML4_1">"'[96RNKNOV.XLS]SE Rankings'!$A$1:$I$17"</definedName>
    <definedName name="HTML4_10">""</definedName>
    <definedName name="HTML4_11">1</definedName>
    <definedName name="HTML4_12">"D:\sernk11.htm"</definedName>
    <definedName name="HTML4_2">1</definedName>
    <definedName name="HTML4_3">"96RNKNOV"</definedName>
    <definedName name="HTML4_4">"SE Rankings"</definedName>
    <definedName name="HTML4_5">"November - SE Rankings"</definedName>
    <definedName name="HTML4_6">-4146</definedName>
    <definedName name="HTML4_7">1</definedName>
    <definedName name="HTML4_8">"1/13/97"</definedName>
    <definedName name="HTML4_9">"Bell Atlantic"</definedName>
    <definedName name="HTML40_1">"'[98RANK07.XLS]MidAtlantic'!$A$1:$H$246"</definedName>
    <definedName name="HTML40_10">""</definedName>
    <definedName name="HTML40_11">1</definedName>
    <definedName name="HTML40_12">"D:\nthrnk.htm"</definedName>
    <definedName name="HTML40_2">1</definedName>
    <definedName name="HTML40_3">"98RANK07"</definedName>
    <definedName name="HTML40_4">"MidAtlantic"</definedName>
    <definedName name="HTML40_5">""</definedName>
    <definedName name="HTML40_6">1</definedName>
    <definedName name="HTML40_7">1</definedName>
    <definedName name="HTML40_8">"8/20/98"</definedName>
    <definedName name="HTML40_9">"Bell Atlantic"</definedName>
    <definedName name="HTML41_1">"'[98RANK07.XLS]Gateway'!$A$1:$H$193"</definedName>
    <definedName name="HTML41_10">""</definedName>
    <definedName name="HTML41_11">1</definedName>
    <definedName name="HTML41_12">"D:\sthrnk.htm"</definedName>
    <definedName name="HTML41_2">1</definedName>
    <definedName name="HTML41_3">"98RANK07"</definedName>
    <definedName name="HTML41_4">"Gateway"</definedName>
    <definedName name="HTML41_5">""</definedName>
    <definedName name="HTML41_6">1</definedName>
    <definedName name="HTML41_7">1</definedName>
    <definedName name="HTML41_8">"8/20/98"</definedName>
    <definedName name="HTML41_9">"Bell Atlantic"</definedName>
    <definedName name="HTML5_1">"'[96RNKNOV.XLS]Appl. Spec.'!$A$1:$O$183"</definedName>
    <definedName name="HTML5_10">""</definedName>
    <definedName name="HTML5_11">1</definedName>
    <definedName name="HTML5_12">"D:\asrnk11.htm"</definedName>
    <definedName name="HTML5_2">1</definedName>
    <definedName name="HTML5_3">"96RNKNOV"</definedName>
    <definedName name="HTML5_4">"Appl. Spec."</definedName>
    <definedName name="HTML5_5">"November - AS/ASM Rankings"</definedName>
    <definedName name="HTML5_6">-4146</definedName>
    <definedName name="HTML5_7">1</definedName>
    <definedName name="HTML5_8">"1/13/97"</definedName>
    <definedName name="HTML5_9">"Bell Atlantic"</definedName>
    <definedName name="HTML6_1">"'[97RNK.xls]North'!$A$1:$H$255"</definedName>
    <definedName name="HTML6_10">""</definedName>
    <definedName name="HTML6_11">1</definedName>
    <definedName name="HTML6_12">"D:\nthrnk.htm"</definedName>
    <definedName name="HTML6_2">1</definedName>
    <definedName name="HTML6_3">"97RNK"</definedName>
    <definedName name="HTML6_4">"North"</definedName>
    <definedName name="HTML6_5">""</definedName>
    <definedName name="HTML6_6">1</definedName>
    <definedName name="HTML6_7">1</definedName>
    <definedName name="HTML6_8">"3/24/97"</definedName>
    <definedName name="HTML6_9">"Bell Atlantic"</definedName>
    <definedName name="HTML7_1">"'[97RNK.xls]South'!$A$1:$H$159"</definedName>
    <definedName name="HTML7_10">""</definedName>
    <definedName name="HTML7_11">1</definedName>
    <definedName name="HTML7_12">"D:\sthrnk.htm"</definedName>
    <definedName name="HTML7_2">1</definedName>
    <definedName name="HTML7_3">"97RNK"</definedName>
    <definedName name="HTML7_4">"South"</definedName>
    <definedName name="HTML7_5">""</definedName>
    <definedName name="HTML7_6">1</definedName>
    <definedName name="HTML7_7">1</definedName>
    <definedName name="HTML7_8">"3/24/97"</definedName>
    <definedName name="HTML7_9">"Bell Atlantic"</definedName>
    <definedName name="HTML8_1">"'[97RNKAPR.XLS]Regional'!$A$1:$H$227"</definedName>
    <definedName name="HTML8_10">""</definedName>
    <definedName name="HTML8_11">1</definedName>
    <definedName name="HTML8_12">"D:\regrnk.htm"</definedName>
    <definedName name="HTML8_2">1</definedName>
    <definedName name="HTML8_3">"97RNKAPR"</definedName>
    <definedName name="HTML8_4">"Regional"</definedName>
    <definedName name="HTML8_5">""</definedName>
    <definedName name="HTML8_6">1</definedName>
    <definedName name="HTML8_7">-4146</definedName>
    <definedName name="HTML8_8">"5/22/97"</definedName>
    <definedName name="HTML8_9">"Bell Atlantic"</definedName>
    <definedName name="HTML9_1">"'[97RNKAPR.XLS]ReglSys'!$A$1:$H$173"</definedName>
    <definedName name="HTML9_10">""</definedName>
    <definedName name="HTML9_11">1</definedName>
    <definedName name="HTML9_12">"D:\sernk.htm"</definedName>
    <definedName name="HTML9_2">1</definedName>
    <definedName name="HTML9_3">"97RNKAPR"</definedName>
    <definedName name="HTML9_4">"ReglSys"</definedName>
    <definedName name="HTML9_5">""</definedName>
    <definedName name="HTML9_6">1</definedName>
    <definedName name="HTML9_7">-4146</definedName>
    <definedName name="HTML9_8">"5/22/97"</definedName>
    <definedName name="HTML9_9">"Bell Atlantic"</definedName>
    <definedName name="HTMLCount">1</definedName>
    <definedName name="htyuityuiotio" hidden="1">{#N/A,#N/A,FALSE,"REPORT"}</definedName>
    <definedName name="hu" hidden="1">{"comps",#N/A,FALSE,"TXTCOMPS";"segment_EPS",#N/A,FALSE,"TXTCOMPS";"valuation",#N/A,FALSE,"TXTCOMPS"}</definedName>
    <definedName name="Hub_Trades_Data">#REF!</definedName>
    <definedName name="huji" hidden="1">{"comps",#N/A,FALSE,"TXTCOMPS"}</definedName>
    <definedName name="HUN_BOND">#REF!</definedName>
    <definedName name="HUNGARY">#REF!</definedName>
    <definedName name="Hurdle_Rate" localSheetId="21">#REF!</definedName>
    <definedName name="Hurdle_Rate">#REF!</definedName>
    <definedName name="Hypassets" localSheetId="21">#REF!</definedName>
    <definedName name="Hypassets">#REF!</definedName>
    <definedName name="Hypertention" hidden="1">{#N/A,#N/A,FALSE,"Pharm";#N/A,#N/A,FALSE,"WWCM"}</definedName>
    <definedName name="hypo" hidden="1">{#N/A,#N/A,FALSE,"Pharm";#N/A,#N/A,FALSE,"WWCM"}</definedName>
    <definedName name="i">#REF!</definedName>
    <definedName name="I_SERV_PPTO">#REF!</definedName>
    <definedName name="I_SERV_REAL">#REF!</definedName>
    <definedName name="IADGNT">#REF!</definedName>
    <definedName name="IADIYGDON">#REF!</definedName>
    <definedName name="IAR">#REF!</definedName>
    <definedName name="iarypd">#REF!</definedName>
    <definedName name="IBM_Contract">#REF!</definedName>
    <definedName name="IBM_Outsource">#REF!</definedName>
    <definedName name="IBM_Outsource_Contract">#REF!</definedName>
    <definedName name="IC">#REF!</definedName>
    <definedName name="IC_Range" localSheetId="21">#REF!</definedName>
    <definedName name="IC_Range">#REF!</definedName>
    <definedName name="IC_RangePRW" localSheetId="21">#REF!</definedName>
    <definedName name="IC_RangePRW">#REF!</definedName>
    <definedName name="ICO">#REF!</definedName>
    <definedName name="ICOKK">#REF!</definedName>
    <definedName name="ICOMEGA">#REF!</definedName>
    <definedName name="ICP" localSheetId="21">#REF!</definedName>
    <definedName name="ICP">#REF!</definedName>
    <definedName name="ICT" localSheetId="21">#REF!</definedName>
    <definedName name="ICT">#REF!</definedName>
    <definedName name="ID_sorted" localSheetId="21">#REF!</definedName>
    <definedName name="ID_sorted">#REF!</definedName>
    <definedName name="Identifier" localSheetId="21">#REF!</definedName>
    <definedName name="Identifier">#REF!</definedName>
    <definedName name="IDN" localSheetId="21">#REF!</definedName>
    <definedName name="IDN">#REF!</definedName>
    <definedName name="idps">#REF!</definedName>
    <definedName name="IFN" localSheetId="21">#REF!</definedName>
    <definedName name="IFN">#REF!</definedName>
    <definedName name="III">#REF!</definedName>
    <definedName name="iiiiii" hidden="1">{#N/A,#N/A,FALSE,"PERSONAL";#N/A,#N/A,FALSE,"explotación";#N/A,#N/A,FALSE,"generales"}</definedName>
    <definedName name="iiiiiii">#REF!</definedName>
    <definedName name="ILight_b">#REF!</definedName>
    <definedName name="ILight_m">#REF!</definedName>
    <definedName name="IMACRO">#REF!</definedName>
    <definedName name="IMPM">#REF!</definedName>
    <definedName name="import" localSheetId="21">#REF!</definedName>
    <definedName name="import">#REF!</definedName>
    <definedName name="IMPORT_WORK">#REF!</definedName>
    <definedName name="importarea" localSheetId="21">#REF!</definedName>
    <definedName name="importarea">#REF!</definedName>
    <definedName name="IMPORTBORDER" localSheetId="21">#REF!</definedName>
    <definedName name="IMPORTBORDER">#REF!</definedName>
    <definedName name="IMPORTDFF1">#REF!</definedName>
    <definedName name="IMPORTE">#REF!</definedName>
    <definedName name="IMPORTE1">#REF!</definedName>
    <definedName name="IMPORTE2">#REF!</definedName>
    <definedName name="IMPORTE20">#REF!</definedName>
    <definedName name="IMPORTE3">#REF!</definedName>
    <definedName name="IMPORTE4">#REF!</definedName>
    <definedName name="IMPORTE5">#REF!</definedName>
    <definedName name="IMPORTE6">#REF!</definedName>
    <definedName name="imported_data" localSheetId="21">#REF!</definedName>
    <definedName name="imported_data">#REF!</definedName>
    <definedName name="IMPORTEMANT">#REF!</definedName>
    <definedName name="importlease" localSheetId="21">#REF!</definedName>
    <definedName name="importlease">#REF!</definedName>
    <definedName name="importprint" localSheetId="21">#REF!</definedName>
    <definedName name="importprint">#REF!</definedName>
    <definedName name="IMPORTPRIOR">#REF!</definedName>
    <definedName name="ImptoChile">#REF!,#REF!</definedName>
    <definedName name="IMPUEST_PPTO">#REF!</definedName>
    <definedName name="IMPUEST_REAL">#REF!</definedName>
    <definedName name="imputent">#REF!</definedName>
    <definedName name="In.3" localSheetId="21">#REF!</definedName>
    <definedName name="In.3">#REF!</definedName>
    <definedName name="INACTIVE" localSheetId="21">#REF!</definedName>
    <definedName name="INACTIVE">#REF!</definedName>
    <definedName name="Inc">#REF!</definedName>
    <definedName name="Inc_Stat_Chilquinta_5year">#REF!</definedName>
    <definedName name="Inc_Stat_Chilquinta_Budget">#REF!</definedName>
    <definedName name="Inc_Stat_Inversiones_5year">#REF!</definedName>
    <definedName name="Inc_Stat_Inversiones_Budget">#REF!</definedName>
    <definedName name="IncAcct">#REF!</definedName>
    <definedName name="IncDesc">#REF!</definedName>
    <definedName name="Incentive">#REF!</definedName>
    <definedName name="INCO_STAT_US_PPTO">#REF!</definedName>
    <definedName name="INCO_STAT_US_REAL">#REF!</definedName>
    <definedName name="INCOM_ACUM">#REF!</definedName>
    <definedName name="INCOM_MES">#REF!</definedName>
    <definedName name="INCOME_ACUM">#REF!</definedName>
    <definedName name="INCOME_ACUM_MES">#REF!</definedName>
    <definedName name="INCOME_MONTH">#REF!</definedName>
    <definedName name="income_new">#REF!</definedName>
    <definedName name="income_new_complete">#REF!</definedName>
    <definedName name="Income_Statement">#REF!</definedName>
    <definedName name="Income_Statement_10_years">#REF!</definedName>
    <definedName name="Income_Statement_2001_2006">#REF!</definedName>
    <definedName name="Income_Statement_Analisis">#REF!</definedName>
    <definedName name="Income_Statement_Analysis">#REF!</definedName>
    <definedName name="INCOMETAX" localSheetId="21">#REF!</definedName>
    <definedName name="INCOMETAX">#REF!</definedName>
    <definedName name="incstat" localSheetId="21">#REF!</definedName>
    <definedName name="incstat">#REF!</definedName>
    <definedName name="Indata">#REF!</definedName>
    <definedName name="INDATAA">#REF!</definedName>
    <definedName name="INDEX" localSheetId="21">#REF!</definedName>
    <definedName name="INDEX">#REF!</definedName>
    <definedName name="Index2" hidden="1">{#N/A,#N/A,FALSE,"R&amp;D Quick Calc";#N/A,#N/A,FALSE,"DOE Fee Schedule"}</definedName>
    <definedName name="Index3" hidden="1">{#N/A,#N/A,FALSE,"R&amp;D Quick Calc";#N/A,#N/A,FALSE,"DOE Fee Schedule"}</definedName>
    <definedName name="IndexNames" hidden="1">Indexn1,IndexN2</definedName>
    <definedName name="indexx" hidden="1">Indexx1,Indexx2</definedName>
    <definedName name="indFY" localSheetId="21">#REF!</definedName>
    <definedName name="indFY">#REF!</definedName>
    <definedName name="indicadore">#REF!</definedName>
    <definedName name="Indice">#REF!</definedName>
    <definedName name="IndifRtLstDt">#REF!</definedName>
    <definedName name="INDIRDEPT">#REF!</definedName>
    <definedName name="indirect_labor">#REF!</definedName>
    <definedName name="indirect_labor_sag">#REF!</definedName>
    <definedName name="IndTable">#REF!</definedName>
    <definedName name="IndusComm">#REF!</definedName>
    <definedName name="Industrial_Rev_Growth">#REF!</definedName>
    <definedName name="Indy">#REF!</definedName>
    <definedName name="inflation">#REF!</definedName>
    <definedName name="Inflation_1996">#REF!</definedName>
    <definedName name="Inflation_1997">#REF!</definedName>
    <definedName name="Inflation_1998">#REF!</definedName>
    <definedName name="Inflation_1999">#REF!</definedName>
    <definedName name="Inflation_2000">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fo_for_IFPS_Input__based_on_weighted_average_rates" localSheetId="21">#REF!</definedName>
    <definedName name="Info_for_IFPS_Input__based_on_weighted_average_rates">#REF!</definedName>
    <definedName name="INGF">#REF!</definedName>
    <definedName name="INI">#REF!</definedName>
    <definedName name="InitialCF">#REF!</definedName>
    <definedName name="initialcol">#REF!</definedName>
    <definedName name="Initiatives">#REF!</definedName>
    <definedName name="INPDEPT">#REF!</definedName>
    <definedName name="inprocess3" hidden="1">{#N/A,#N/A,TRUE,"MAIN FT TERM";#N/A,#N/A,TRUE,"MCI  FT TERM ";#N/A,#N/A,TRUE,"OC12 EQV"}</definedName>
    <definedName name="inprocess3_1" hidden="1">{#N/A,#N/A,TRUE,"MAIN FT TERM";#N/A,#N/A,TRUE,"MCI  FT TERM ";#N/A,#N/A,TRUE,"OC12 EQV"}</definedName>
    <definedName name="inprocess3_2" hidden="1">{#N/A,#N/A,TRUE,"MAIN FT TERM";#N/A,#N/A,TRUE,"MCI  FT TERM ";#N/A,#N/A,TRUE,"OC12 EQV"}</definedName>
    <definedName name="inprocess3_3" hidden="1">{#N/A,#N/A,TRUE,"MAIN FT TERM";#N/A,#N/A,TRUE,"MCI  FT TERM ";#N/A,#N/A,TRUE,"OC12 EQV"}</definedName>
    <definedName name="inprocess3_4" hidden="1">{#N/A,#N/A,TRUE,"MAIN FT TERM";#N/A,#N/A,TRUE,"MCI  FT TERM ";#N/A,#N/A,TRUE,"OC12 EQV"}</definedName>
    <definedName name="inprocess3_5" hidden="1">{#N/A,#N/A,TRUE,"MAIN FT TERM";#N/A,#N/A,TRUE,"MCI  FT TERM ";#N/A,#N/A,TRUE,"OC12 EQV"}</definedName>
    <definedName name="INPUT" localSheetId="21">#REF!</definedName>
    <definedName name="INPUT">#REF!</definedName>
    <definedName name="INPUT_3" localSheetId="21">#REF!</definedName>
    <definedName name="INPUT_3">#REF!</definedName>
    <definedName name="input_base" localSheetId="21">#REF!</definedName>
    <definedName name="input_base">#REF!</definedName>
    <definedName name="input_esc" localSheetId="21">#REF!</definedName>
    <definedName name="input_esc">#REF!</definedName>
    <definedName name="Input_Month">#REF!</definedName>
    <definedName name="Input2" localSheetId="21">#REF!</definedName>
    <definedName name="Input2">#REF!</definedName>
    <definedName name="inputarea" localSheetId="21">#REF!</definedName>
    <definedName name="inputarea">#REF!</definedName>
    <definedName name="INPUTBORDER" localSheetId="21">#REF!</definedName>
    <definedName name="INPUTBORDER">#REF!</definedName>
    <definedName name="InputColumns">#REF!</definedName>
    <definedName name="InputData" localSheetId="21">#REF!</definedName>
    <definedName name="InputData">#REF!</definedName>
    <definedName name="inputent">#REF!</definedName>
    <definedName name="Inputs_BUToggle">#REF!</definedName>
    <definedName name="inputs_manual" localSheetId="21">#REF!</definedName>
    <definedName name="inputs_manual">#REF!</definedName>
    <definedName name="Inputs_RegToggle">#REF!</definedName>
    <definedName name="INREPORT">#REF!</definedName>
    <definedName name="INREPORTT">#REF!</definedName>
    <definedName name="InsertLine" localSheetId="21">#REF!</definedName>
    <definedName name="InsertLine">#REF!</definedName>
    <definedName name="Installed_capacity">#REF!</definedName>
    <definedName name="Instr" hidden="1">{#N/A,#N/A,FALSE,"summary";#N/A,#N/A,FALSE,"Input"}</definedName>
    <definedName name="Instructions" localSheetId="21">#REF!</definedName>
    <definedName name="Instructions">#REF!</definedName>
    <definedName name="Instructions_for_completing_Income_Statement_template" localSheetId="21">#REF!</definedName>
    <definedName name="Instructions_for_completing_Income_Statement_template">#REF!</definedName>
    <definedName name="INSUR" localSheetId="21">#REF!</definedName>
    <definedName name="INSUR">#REF!</definedName>
    <definedName name="Insurance1" localSheetId="21">#REF!</definedName>
    <definedName name="Insurance1">#REF!</definedName>
    <definedName name="Insurance2" localSheetId="21">#REF!</definedName>
    <definedName name="Insurance2">#REF!</definedName>
    <definedName name="Int">#REF!</definedName>
    <definedName name="int_amort_detail" localSheetId="21">#REF!</definedName>
    <definedName name="int_amort_detail">#REF!</definedName>
    <definedName name="Intan">#REF!</definedName>
    <definedName name="Intan_106_amt">#REF!</definedName>
    <definedName name="Intangible" localSheetId="21">#REF!</definedName>
    <definedName name="Intangible">#REF!</definedName>
    <definedName name="IntCred_Range" localSheetId="21">#REF!</definedName>
    <definedName name="IntCred_Range">#REF!</definedName>
    <definedName name="INTER_CO_PROFIT" localSheetId="21">#REF!</definedName>
    <definedName name="INTER_CO_PROFIT">#REF!</definedName>
    <definedName name="Inter_Unit_Acct" localSheetId="21">#REF!</definedName>
    <definedName name="Inter_Unit_Acct">#REF!</definedName>
    <definedName name="Intercept">#REF!</definedName>
    <definedName name="INTERCO" localSheetId="21">#REF!</definedName>
    <definedName name="INTERCO">#REF!</definedName>
    <definedName name="intercompany_esterline">#REF!</definedName>
    <definedName name="intercompany_subsidiaries">#REF!</definedName>
    <definedName name="Interest" localSheetId="21">#REF!</definedName>
    <definedName name="Interest">#REF!</definedName>
    <definedName name="Interest_Rate">#REF!</definedName>
    <definedName name="InterestRate">#REF!</definedName>
    <definedName name="Interim_macro" localSheetId="21">#REF!</definedName>
    <definedName name="Interim_macro">#REF!</definedName>
    <definedName name="interimprint" localSheetId="21">#REF!</definedName>
    <definedName name="interimprint">#REF!</definedName>
    <definedName name="INTEROFFICE" localSheetId="21">#REF!</definedName>
    <definedName name="INTEROFFICE">#REF!</definedName>
    <definedName name="InterProfits" localSheetId="21">#REF!</definedName>
    <definedName name="InterProfits">#REF!</definedName>
    <definedName name="INTIALS">#REF!</definedName>
    <definedName name="INTL_03TO04">#REF!</definedName>
    <definedName name="INTL_05TO06">#REF!</definedName>
    <definedName name="IntlHoldings">#REF!</definedName>
    <definedName name="IntRate">#REF!</definedName>
    <definedName name="IntRate2">#REF!</definedName>
    <definedName name="IntRate3">#REF!</definedName>
    <definedName name="INVENTORY" localSheetId="21">#REF!</definedName>
    <definedName name="INVENTORY">#REF!</definedName>
    <definedName name="InventoryRes" localSheetId="21">#REF!</definedName>
    <definedName name="InventoryRes">#REF!</definedName>
    <definedName name="inverpem2">#REF!</definedName>
    <definedName name="inverperm2">#REF!</definedName>
    <definedName name="INVERS_PPTO">#REF!</definedName>
    <definedName name="INVERS_REAL">#REF!</definedName>
    <definedName name="INVERSI">#REF!</definedName>
    <definedName name="Inversion_Obra">#REF!</definedName>
    <definedName name="Inversion_Obras">#REF!</definedName>
    <definedName name="Inversion_Saldo">#REF!</definedName>
    <definedName name="Inversiones_ChileanGaap">#REF!</definedName>
    <definedName name="Inversiones_Mayor">#REF!</definedName>
    <definedName name="Inversiones_MayorUSGaap">#REF!</definedName>
    <definedName name="Inversiones_Menor">#REF!</definedName>
    <definedName name="Inversiones_MenorUSGaap">#REF!</definedName>
    <definedName name="Inversiones_Pesos">#REF!</definedName>
    <definedName name="Inversiones_USGaap">#REF!</definedName>
    <definedName name="InvestInflex" localSheetId="21">#REF!</definedName>
    <definedName name="InvestInflex">#REF!</definedName>
    <definedName name="INVOICE">#REF!</definedName>
    <definedName name="InvoiceType">#REF!</definedName>
    <definedName name="IO">#REF!</definedName>
    <definedName name="IP" hidden="1">{#N/A,#N/A,FALSE,"Pharm";#N/A,#N/A,FALSE,"WWCM"}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CCEPTANCES_OTHER_FOREIGN_BANKS_LL_REC_FFIEC" hidden="1">"c15293"</definedName>
    <definedName name="IQ_ACCEPTANCES_OTHER_US_BANKS_LL_REC_FFIEC" hidden="1">"c15292"</definedName>
    <definedName name="IQ_ACCOUNT_CHANGE">"c1449"</definedName>
    <definedName name="IQ_ACCOUNT_CODE_INTEREST_PENALTIES" hidden="1">"c15741"</definedName>
    <definedName name="IQ_ACCOUNTING_FFIEC" hidden="1">"c13054"</definedName>
    <definedName name="IQ_ACCOUNTING_STANDARD">"c4539"</definedName>
    <definedName name="IQ_ACCOUNTING_STANDARD_CIQ_COL" hidden="1">"c11739"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RUED_INTEREST_RECEIVABLE_FFIEC" hidden="1">"c12842"</definedName>
    <definedName name="IQ_ACCT_RECV_10YR_ANN_CAGR">"c6159"</definedName>
    <definedName name="IQ_ACCT_RECV_10YR_ANN_GROWTH">"c1924"</definedName>
    <definedName name="IQ_ACCT_RECV_1YR_ANN_GROWTH">"c1919"</definedName>
    <definedName name="IQ_ACCT_RECV_2YR_ANN_CAGR">"c6155"</definedName>
    <definedName name="IQ_ACCT_RECV_2YR_ANN_GROWTH">"c1920"</definedName>
    <definedName name="IQ_ACCT_RECV_3YR_ANN_CAGR">"c6156"</definedName>
    <definedName name="IQ_ACCT_RECV_3YR_ANN_GROWTH">"c1921"</definedName>
    <definedName name="IQ_ACCT_RECV_5YR_ANN_CAGR">"c6157"</definedName>
    <definedName name="IQ_ACCT_RECV_5YR_ANN_GROWTH">"c1922"</definedName>
    <definedName name="IQ_ACCT_RECV_7YR_ANN_CAGR">"c6158"</definedName>
    <definedName name="IQ_ACCT_RECV_7YR_ANN_GROWTH">"c1923"</definedName>
    <definedName name="IQ_ACCUM_AMORT_GW" hidden="1">"c17749"</definedName>
    <definedName name="IQ_ACCUM_AMORT_INTAN_ASSETS" hidden="1">"c17747"</definedName>
    <definedName name="IQ_ACCUM_DEP">"c1340"</definedName>
    <definedName name="IQ_ACCUMULATED_PENSION_OBLIGATION">"c2244"</definedName>
    <definedName name="IQ_ACCUMULATED_PENSION_OBLIGATION_DOMESTIC" hidden="1">"c2657"</definedName>
    <definedName name="IQ_ACCUMULATED_PENSION_OBLIGATION_FOREIGN" hidden="1">"c2665"</definedName>
    <definedName name="IQ_ACQ_COST_SUB">"c2125"</definedName>
    <definedName name="IQ_ACQ_COST_WIRELESS_SUB" hidden="1">"c2125"</definedName>
    <definedName name="IQ_ACQ_COSTS_CAPITALIZED">"c5"</definedName>
    <definedName name="IQ_ACQUIRE_REAL_ESTATE_CF">"c6"</definedName>
    <definedName name="IQ_ACQUIRED_BY_REPORTING_BANK_FDIC" hidden="1">"c6535"</definedName>
    <definedName name="IQ_ACQUISITION_COST_SUB" hidden="1">"c15807"</definedName>
    <definedName name="IQ_ACQUISITION_RE_ASSETS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>"c7"</definedName>
    <definedName name="IQ_ADD_PAID_IN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>"c2246"</definedName>
    <definedName name="IQ_ADVERTISING_MARKETING">"c1566"</definedName>
    <definedName name="IQ_ADVERTISING_MARKETING_EXPENSES_FFIEC" hidden="1">"c13048"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">"c6195"</definedName>
    <definedName name="IQ_AE_REIT">"c13"</definedName>
    <definedName name="IQ_AE_UTI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_LL_LOSSES_FFIEC" hidden="1">"c12810"</definedName>
    <definedName name="IQ_ALLOWABLE_T2_CAPITAL_FFIEC" hidden="1">"c13150"</definedName>
    <definedName name="IQ_ALLOWANCE_10YR_ANN_CAGR">"c6035"</definedName>
    <definedName name="IQ_ALLOWANCE_10YR_ANN_GROWTH">"c18"</definedName>
    <definedName name="IQ_ALLOWANCE_1YR_ANN_GROWTH">"c19"</definedName>
    <definedName name="IQ_ALLOWANCE_2YR_ANN_CAGR">"c6036"</definedName>
    <definedName name="IQ_ALLOWANCE_2YR_ANN_GROWTH">"c20"</definedName>
    <definedName name="IQ_ALLOWANCE_3YR_ANN_CAGR">"c6037"</definedName>
    <definedName name="IQ_ALLOWANCE_3YR_ANN_GROWTH">"c21"</definedName>
    <definedName name="IQ_ALLOWANCE_5YR_ANN_CAGR">"c6038"</definedName>
    <definedName name="IQ_ALLOWANCE_5YR_ANN_GROWTH">"c22"</definedName>
    <definedName name="IQ_ALLOWANCE_7YR_ANN_CAGR">"c6039"</definedName>
    <definedName name="IQ_ALLOWANCE_7YR_ANN_GROWTH">"c23"</definedName>
    <definedName name="IQ_ALLOWANCE_CHARGE_OFFS">"c24"</definedName>
    <definedName name="IQ_ALLOWANCE_CREDIT_LOSSES_OFF_BS_FFIEC" hidden="1">"c12871"</definedName>
    <definedName name="IQ_ALLOWANCE_LL_LOSSES_T2_FFIEC" hidden="1">"c13146"</definedName>
    <definedName name="IQ_ALLOWANCE_NON_PERF_LOANS">"c25"</definedName>
    <definedName name="IQ_ALLOWANCE_TOTAL_LOANS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NNUITY_SALES_FEES_COMMISSIONS_FFIEC" hidden="1">"c13007"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">"c6196"</definedName>
    <definedName name="IQ_AP_REIT">"c37"</definedName>
    <definedName name="IQ_AP_UTI">"c38"</definedName>
    <definedName name="IQ_APIC">"c39"</definedName>
    <definedName name="IQ_APPLICABLE_INCOME_TAXES_FTE_FFIEC" hidden="1">"c13853"</definedName>
    <definedName name="IQ_AR">"c40"</definedName>
    <definedName name="IQ_AR_BR">"c41"</definedName>
    <definedName name="IQ_AR_LT">"c42"</definedName>
    <definedName name="IQ_AR_RE">"c6197"</definedName>
    <definedName name="IQ_AR_REIT">"c43"</definedName>
    <definedName name="IQ_AR_TURNS">"c44"</definedName>
    <definedName name="IQ_AR_UTI">"c45"</definedName>
    <definedName name="IQ_ARPU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ANAGED_GROWTH_RATE" hidden="1">"c20434"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">"c6198"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">"c6199"</definedName>
    <definedName name="IQ_ASSET_WRITEDOWN_REIT">"c60"</definedName>
    <definedName name="IQ_ASSET_WRITEDOWN_SUPPLE" hidden="1">"c13812"</definedName>
    <definedName name="IQ_ASSET_WRITEDOWN_UTI">"c61"</definedName>
    <definedName name="IQ_ASSETS_AP" hidden="1">"c8883"</definedName>
    <definedName name="IQ_ASSETS_AP_ABS" hidden="1">"c8902"</definedName>
    <definedName name="IQ_ASSETS_CAP_LEASE_DEPR">"c2068"</definedName>
    <definedName name="IQ_ASSETS_CAP_LEASE_GROSS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>"c2070"</definedName>
    <definedName name="IQ_ASSETS_OPER_LEASE_GROSS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>"c1539"</definedName>
    <definedName name="IQ_AUDITOR_OPINION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>"c2072"</definedName>
    <definedName name="IQ_AVG_BANK_LOANS">"c2073"</definedName>
    <definedName name="IQ_AVG_BROKER_REC">"c63"</definedName>
    <definedName name="IQ_AVG_BROKER_REC_CIQ" hidden="1">"c3612"</definedName>
    <definedName name="IQ_AVG_BROKER_REC_NO">"c64"</definedName>
    <definedName name="IQ_AVG_BROKER_REC_NO_CIQ" hidden="1">"c4657"</definedName>
    <definedName name="IQ_AVG_BROKER_REC_NO_REUT">"c5315"</definedName>
    <definedName name="IQ_AVG_BROKER_REC_NO_THOM" hidden="1">"c5094"</definedName>
    <definedName name="IQ_AVG_BROKER_REC_REUT">"c3630"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>"c65"</definedName>
    <definedName name="IQ_AVG_EMPLOYEES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>"c4455"</definedName>
    <definedName name="IQ_AVG_INDUSTRY_REC_CIQ" hidden="1">"c4984"</definedName>
    <definedName name="IQ_AVG_INDUSTRY_REC_CIQ_COL" hidden="1">"c11631"</definedName>
    <definedName name="IQ_AVG_INDUSTRY_REC_NO">"c4454"</definedName>
    <definedName name="IQ_AVG_INDUSTRY_REC_NO_CIQ_COL" hidden="1">"c11630"</definedName>
    <definedName name="IQ_AVG_INT_BEAR_LIAB">"c66"</definedName>
    <definedName name="IQ_AVG_INT_BEAR_LIAB_10YR_ANN_CAGR">"c6040"</definedName>
    <definedName name="IQ_AVG_INT_BEAR_LIAB_10YR_ANN_GROWTH">"c67"</definedName>
    <definedName name="IQ_AVG_INT_BEAR_LIAB_1YR_ANN_GROWTH">"c68"</definedName>
    <definedName name="IQ_AVG_INT_BEAR_LIAB_2YR_ANN_CAGR">"c6041"</definedName>
    <definedName name="IQ_AVG_INT_BEAR_LIAB_2YR_ANN_GROWTH">"c69"</definedName>
    <definedName name="IQ_AVG_INT_BEAR_LIAB_3YR_ANN_CAGR">"c6042"</definedName>
    <definedName name="IQ_AVG_INT_BEAR_LIAB_3YR_ANN_GROWTH">"c70"</definedName>
    <definedName name="IQ_AVG_INT_BEAR_LIAB_5YR_ANN_CAGR">"c6043"</definedName>
    <definedName name="IQ_AVG_INT_BEAR_LIAB_5YR_ANN_GROWTH">"c71"</definedName>
    <definedName name="IQ_AVG_INT_BEAR_LIAB_7YR_ANN_CAGR">"c6044"</definedName>
    <definedName name="IQ_AVG_INT_BEAR_LIAB_7YR_ANN_GROWTH">"c72"</definedName>
    <definedName name="IQ_AVG_INT_EARN_ASSETS">"c73"</definedName>
    <definedName name="IQ_AVG_INT_EARN_ASSETS_10YR_ANN_CAGR">"c6045"</definedName>
    <definedName name="IQ_AVG_INT_EARN_ASSETS_10YR_ANN_GROWTH">"c74"</definedName>
    <definedName name="IQ_AVG_INT_EARN_ASSETS_1YR_ANN_GROWTH">"c75"</definedName>
    <definedName name="IQ_AVG_INT_EARN_ASSETS_2YR_ANN_CAGR">"c6046"</definedName>
    <definedName name="IQ_AVG_INT_EARN_ASSETS_2YR_ANN_GROWTH">"c76"</definedName>
    <definedName name="IQ_AVG_INT_EARN_ASSETS_3YR_ANN_CAGR">"c6047"</definedName>
    <definedName name="IQ_AVG_INT_EARN_ASSETS_3YR_ANN_GROWTH">"c77"</definedName>
    <definedName name="IQ_AVG_INT_EARN_ASSETS_5YR_ANN_CAGR">"c6048"</definedName>
    <definedName name="IQ_AVG_INT_EARN_ASSETS_5YR_ANN_GROWTH">"c78"</definedName>
    <definedName name="IQ_AVG_INT_EARN_ASSETS_7YR_ANN_CAGR">"c6049"</definedName>
    <definedName name="IQ_AVG_INT_EARN_ASSETS_7YR_ANN_GROWTH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>"c80"</definedName>
    <definedName name="IQ_AVG_PORTFOLIO_DURATION" hidden="1">"c17693"</definedName>
    <definedName name="IQ_AVG_PRICE">"c81"</definedName>
    <definedName name="IQ_AVG_PRICE_TARGET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>"c83"</definedName>
    <definedName name="IQ_AVG_TEMP_EMPLOYEES">"c6020"</definedName>
    <definedName name="IQ_AVG_TEV">"c84"</definedName>
    <definedName name="IQ_AVG_TOTAL_ASSETS_LEVERAGE_CAPITAL_FFIEC" hidden="1">"c13159"</definedName>
    <definedName name="IQ_AVG_TOTAL_ASSETS_LEVERAGE_RATIO_FFIEC" hidden="1">"c13154"</definedName>
    <definedName name="IQ_AVG_VOLUME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>"c85"</definedName>
    <definedName name="IQ_BASIC_EPS_INCL">"c86"</definedName>
    <definedName name="IQ_BASIC_NAV_SHARES" hidden="1">"c16012"</definedName>
    <definedName name="IQ_BASIC_NORMAL_EPS">"c1592"</definedName>
    <definedName name="IQ_BASIC_OUTSTANDING_CURRENT_EST">"c4128"</definedName>
    <definedName name="IQ_BASIC_OUTSTANDING_CURRENT_HIGH_EST">"c4129"</definedName>
    <definedName name="IQ_BASIC_OUTSTANDING_CURRENT_LOW_EST">"c4130"</definedName>
    <definedName name="IQ_BASIC_OUTSTANDING_CURRENT_MEDIAN_EST">"c4131"</definedName>
    <definedName name="IQ_BASIC_OUTSTANDING_CURRENT_NUM_EST">"c4132"</definedName>
    <definedName name="IQ_BASIC_OUTSTANDING_CURRENT_STDDEV_EST">"c4133"</definedName>
    <definedName name="IQ_BASIC_OUTSTANDING_EST">"c4134"</definedName>
    <definedName name="IQ_BASIC_OUTSTANDING_HIGH_EST">"c4135"</definedName>
    <definedName name="IQ_BASIC_OUTSTANDING_LOW_EST">"c4136"</definedName>
    <definedName name="IQ_BASIC_OUTSTANDING_MEDIAN_EST">"c4137"</definedName>
    <definedName name="IQ_BASIC_OUTSTANDING_NUM_EST">"c4138"</definedName>
    <definedName name="IQ_BASIC_OUTSTANDING_STDDEV_EST">"c4139"</definedName>
    <definedName name="IQ_BASIC_WEIGHT">"c87"</definedName>
    <definedName name="IQ_BASIC_WEIGHT_EST">"c4140"</definedName>
    <definedName name="IQ_BASIC_WEIGHT_GUIDANCE">"c4141"</definedName>
    <definedName name="IQ_BASIC_WEIGHT_HIGH_EST">"c4142"</definedName>
    <definedName name="IQ_BASIC_WEIGHT_LOW_EST">"c4143"</definedName>
    <definedName name="IQ_BASIC_WEIGHT_MEDIAN_EST">"c4144"</definedName>
    <definedName name="IQ_BASIC_WEIGHT_NUM_EST">"c4145"</definedName>
    <definedName name="IQ_BASIC_WEIGHT_STDDEV_EST">"c4146"</definedName>
    <definedName name="IQ_BENCHMARK_SECURITY">"c2154"</definedName>
    <definedName name="IQ_BENCHMARK_SPRD">"c2153"</definedName>
    <definedName name="IQ_BENCHMARK_YIELD" hidden="1">"c8955"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>"c2183"</definedName>
    <definedName name="IQ_BOND_COUPON_TYPE">"c2184"</definedName>
    <definedName name="IQ_BOND_LIST" hidden="1">"c13505"</definedName>
    <definedName name="IQ_BOND_PRICE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>"c98"</definedName>
    <definedName name="IQ_BROK_COMMISSION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>"c99"</definedName>
    <definedName name="IQ_BUS_SEG_ASSETS">"c4067"</definedName>
    <definedName name="IQ_BUS_SEG_ASSETS_ABS">"c4089"</definedName>
    <definedName name="IQ_BUS_SEG_ASSETS_TOTAL">"c4112"</definedName>
    <definedName name="IQ_BUS_SEG_CAPEX">"c4079"</definedName>
    <definedName name="IQ_BUS_SEG_CAPEX_ABS">"c4101"</definedName>
    <definedName name="IQ_BUS_SEG_CAPEX_TOTAL">"c4116"</definedName>
    <definedName name="IQ_BUS_SEG_DA">"c4078"</definedName>
    <definedName name="IQ_BUS_SEG_DA_ABS">"c4100"</definedName>
    <definedName name="IQ_BUS_SEG_DA_TOTAL">"c4115"</definedName>
    <definedName name="IQ_BUS_SEG_DESCRIPTION" hidden="1">"c15589"</definedName>
    <definedName name="IQ_BUS_SEG_DESCRIPTION_ABS" hidden="1">"c15577"</definedName>
    <definedName name="IQ_BUS_SEG_EARNINGS_OP">"c4063"</definedName>
    <definedName name="IQ_BUS_SEG_EARNINGS_OP_ABS">"c4085"</definedName>
    <definedName name="IQ_BUS_SEG_EARNINGS_OP_TOTAL">"c4108"</definedName>
    <definedName name="IQ_BUS_SEG_EBT">"c4064"</definedName>
    <definedName name="IQ_BUS_SEG_EBT_ABS">"c4086"</definedName>
    <definedName name="IQ_BUS_SEG_EBT_TOTAL">"c4110"</definedName>
    <definedName name="IQ_BUS_SEG_GP">"c4066"</definedName>
    <definedName name="IQ_BUS_SEG_GP_ABS">"c4088"</definedName>
    <definedName name="IQ_BUS_SEG_GP_TOTAL">"c4109"</definedName>
    <definedName name="IQ_BUS_SEG_INC_TAX">"c4077"</definedName>
    <definedName name="IQ_BUS_SEG_INC_TAX_ABS">"c4099"</definedName>
    <definedName name="IQ_BUS_SEG_INC_TAX_TOTAL">"c4114"</definedName>
    <definedName name="IQ_BUS_SEG_INTEREST_EXP">"c4076"</definedName>
    <definedName name="IQ_BUS_SEG_INTEREST_EXP_ABS">"c4098"</definedName>
    <definedName name="IQ_BUS_SEG_INTEREST_EXP_TOTAL">"c4113"</definedName>
    <definedName name="IQ_BUS_SEG_NAIC" hidden="1">"c15588"</definedName>
    <definedName name="IQ_BUS_SEG_NAIC_ABS" hidden="1">"c15576"</definedName>
    <definedName name="IQ_BUS_SEG_NAME">"c5482"</definedName>
    <definedName name="IQ_BUS_SEG_NAME_ABS">"c5483"</definedName>
    <definedName name="IQ_BUS_SEG_NI">"c4065"</definedName>
    <definedName name="IQ_BUS_SEG_NI_ABS">"c4087"</definedName>
    <definedName name="IQ_BUS_SEG_NI_TOTAL">"c4111"</definedName>
    <definedName name="IQ_BUS_SEG_OPER_INC">"c4062"</definedName>
    <definedName name="IQ_BUS_SEG_OPER_INC_ABS">"c4084"</definedName>
    <definedName name="IQ_BUS_SEG_OPER_INC_TOTAL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>"c4068"</definedName>
    <definedName name="IQ_BUS_SEG_REV_ABS">"c4090"</definedName>
    <definedName name="IQ_BUS_SEG_REV_TOTAL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>"c322"</definedName>
    <definedName name="IQ_BV_ACT_OR_EST_CIQ" hidden="1">"c5068"</definedName>
    <definedName name="IQ_BV_ACT_OR_EST_CIQ_COL" hidden="1">"c11715"</definedName>
    <definedName name="IQ_BV_ACT_OR_EST_REUT" hidden="1">"c5471"</definedName>
    <definedName name="IQ_BV_ACT_OR_EST_THOM" hidden="1">"c5308"</definedName>
    <definedName name="IQ_BV_EST">"c5624"</definedName>
    <definedName name="IQ_BV_EST_REUT" hidden="1">"c5403"</definedName>
    <definedName name="IQ_BV_EST_THOM" hidden="1">"c5147"</definedName>
    <definedName name="IQ_BV_HIGH_EST">"c5626"</definedName>
    <definedName name="IQ_BV_HIGH_EST_REUT" hidden="1">"c5405"</definedName>
    <definedName name="IQ_BV_HIGH_EST_THOM" hidden="1">"c5149"</definedName>
    <definedName name="IQ_BV_LOW_EST">"c5627"</definedName>
    <definedName name="IQ_BV_LOW_EST_REUT" hidden="1">"c5406"</definedName>
    <definedName name="IQ_BV_LOW_EST_THOM" hidden="1">"c5150"</definedName>
    <definedName name="IQ_BV_MEDIAN_EST">"c5625"</definedName>
    <definedName name="IQ_BV_MEDIAN_EST_REUT" hidden="1">"c5404"</definedName>
    <definedName name="IQ_BV_MEDIAN_EST_THOM" hidden="1">"c5148"</definedName>
    <definedName name="IQ_BV_NUM_EST">"c5628"</definedName>
    <definedName name="IQ_BV_NUM_EST_REUT" hidden="1">"c5407"</definedName>
    <definedName name="IQ_BV_NUM_EST_THOM" hidden="1">"c5151"</definedName>
    <definedName name="IQ_BV_OVER_SHARES">"c1349"</definedName>
    <definedName name="IQ_BV_SHARE">"c100"</definedName>
    <definedName name="IQ_BV_SHARE_ACT_OR_EST">"c3587"</definedName>
    <definedName name="IQ_BV_SHARE_ACT_OR_EST_CIQ_COL" hidden="1">"c11719"</definedName>
    <definedName name="IQ_BV_SHARE_ACT_OR_EST_REUT">"c5477"</definedName>
    <definedName name="IQ_BV_SHARE_ACT_OR_EST_THOM" hidden="1">"c5312"</definedName>
    <definedName name="IQ_BV_SHARE_EST">"c3541"</definedName>
    <definedName name="IQ_BV_SHARE_EST_REUT">"c5439"</definedName>
    <definedName name="IQ_BV_SHARE_EST_THOM" hidden="1">"c4020"</definedName>
    <definedName name="IQ_BV_SHARE_HIGH_EST">"c3542"</definedName>
    <definedName name="IQ_BV_SHARE_HIGH_EST_REUT">"c5441"</definedName>
    <definedName name="IQ_BV_SHARE_HIGH_EST_THOM" hidden="1">"c4022"</definedName>
    <definedName name="IQ_BV_SHARE_LOW_EST">"c3543"</definedName>
    <definedName name="IQ_BV_SHARE_LOW_EST_REUT">"c5442"</definedName>
    <definedName name="IQ_BV_SHARE_LOW_EST_THOM" hidden="1">"c4023"</definedName>
    <definedName name="IQ_BV_SHARE_MEDIAN_EST">"c3544"</definedName>
    <definedName name="IQ_BV_SHARE_MEDIAN_EST_REUT">"c5440"</definedName>
    <definedName name="IQ_BV_SHARE_MEDIAN_EST_THOM" hidden="1">"c4021"</definedName>
    <definedName name="IQ_BV_SHARE_NUM_EST">"c3539"</definedName>
    <definedName name="IQ_BV_SHARE_NUM_EST_REUT">"c5443"</definedName>
    <definedName name="IQ_BV_SHARE_NUM_EST_THOM" hidden="1">"c4024"</definedName>
    <definedName name="IQ_BV_SHARE_STDDEV_EST">"c3540"</definedName>
    <definedName name="IQ_BV_SHARE_STDDEV_EST_REUT">"c5444"</definedName>
    <definedName name="IQ_BV_SHARE_STDDEV_EST_THOM" hidden="1">"c4025"</definedName>
    <definedName name="IQ_BV_STDDEV_EST">"c5629"</definedName>
    <definedName name="IQ_BV_STDDEV_EST_REUT" hidden="1">"c5408"</definedName>
    <definedName name="IQ_BV_STDDEV_EST_THOM" hidden="1">"c5152"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REUT" hidden="1">"c6800"</definedName>
    <definedName name="IQ_CAL_Q_EST_THOM" hidden="1">"c6804"</definedName>
    <definedName name="IQ_CAL_Y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>"c2197"</definedName>
    <definedName name="IQ_CALL_PRICE_SCHEDULE" hidden="1">"c2482"</definedName>
    <definedName name="IQ_CALLABLE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>"c103"</definedName>
    <definedName name="IQ_CAPEX_10YR_ANN_CAGR">"c6050"</definedName>
    <definedName name="IQ_CAPEX_10YR_ANN_GROWTH">"c104"</definedName>
    <definedName name="IQ_CAPEX_1YR_ANN_GROWTH">"c105"</definedName>
    <definedName name="IQ_CAPEX_2YR_ANN_CAGR">"c6051"</definedName>
    <definedName name="IQ_CAPEX_2YR_ANN_GROWTH">"c106"</definedName>
    <definedName name="IQ_CAPEX_3YR_ANN_CAGR">"c6052"</definedName>
    <definedName name="IQ_CAPEX_3YR_ANN_GROWTH">"c107"</definedName>
    <definedName name="IQ_CAPEX_5YR_ANN_CAGR">"c6053"</definedName>
    <definedName name="IQ_CAPEX_5YR_ANN_GROWTH">"c108"</definedName>
    <definedName name="IQ_CAPEX_7YR_ANN_CAGR">"c6054"</definedName>
    <definedName name="IQ_CAPEX_7YR_ANN_GROWTH">"c109"</definedName>
    <definedName name="IQ_CAPEX_ACT_OR_EST">"c3584"</definedName>
    <definedName name="IQ_CAPEX_ACT_OR_EST_CIQ_COL" hidden="1">"c11718"</definedName>
    <definedName name="IQ_CAPEX_ACT_OR_EST_REUT">"c5474"</definedName>
    <definedName name="IQ_CAPEX_ACT_OR_EST_THOM" hidden="1">"c5546"</definedName>
    <definedName name="IQ_CAPEX_BNK">"c110"</definedName>
    <definedName name="IQ_CAPEX_BR">"c111"</definedName>
    <definedName name="IQ_CAPEX_EST">"c3523"</definedName>
    <definedName name="IQ_CAPEX_EST_REUT">"c3969"</definedName>
    <definedName name="IQ_CAPEX_EST_THOM" hidden="1">"c5502"</definedName>
    <definedName name="IQ_CAPEX_FIN">"c112"</definedName>
    <definedName name="IQ_CAPEX_GUIDANCE">"c4150"</definedName>
    <definedName name="IQ_CAPEX_GUIDANCE_CIQ" hidden="1">"c4562"</definedName>
    <definedName name="IQ_CAPEX_GUIDANCE_CIQ_COL" hidden="1">"c11211"</definedName>
    <definedName name="IQ_CAPEX_HIGH_EST">"c3524"</definedName>
    <definedName name="IQ_CAPEX_HIGH_EST_REUT">"c3971"</definedName>
    <definedName name="IQ_CAPEX_HIGH_EST_THOM" hidden="1">"c5504"</definedName>
    <definedName name="IQ_CAPEX_HIGH_GUIDANCE">"c4180"</definedName>
    <definedName name="IQ_CAPEX_HIGH_GUIDANCE_CIQ" hidden="1">"c4592"</definedName>
    <definedName name="IQ_CAPEX_HIGH_GUIDANCE_CIQ_COL" hidden="1">"c11241"</definedName>
    <definedName name="IQ_CAPEX_INS">"c113"</definedName>
    <definedName name="IQ_CAPEX_LOW_EST">"c3525"</definedName>
    <definedName name="IQ_CAPEX_LOW_EST_REUT">"c3972"</definedName>
    <definedName name="IQ_CAPEX_LOW_EST_THOM" hidden="1">"c5505"</definedName>
    <definedName name="IQ_CAPEX_LOW_GUIDANCE">"c4220"</definedName>
    <definedName name="IQ_CAPEX_LOW_GUIDANCE_CIQ" hidden="1">"c4632"</definedName>
    <definedName name="IQ_CAPEX_LOW_GUIDANCE_CIQ_COL" hidden="1">"c11281"</definedName>
    <definedName name="IQ_CAPEX_MEDIAN_EST">"c3526"</definedName>
    <definedName name="IQ_CAPEX_MEDIAN_EST_REUT">"c3970"</definedName>
    <definedName name="IQ_CAPEX_MEDIAN_EST_THOM" hidden="1">"c5503"</definedName>
    <definedName name="IQ_CAPEX_NUM_EST">"c3521"</definedName>
    <definedName name="IQ_CAPEX_NUM_EST_REUT">"c3973"</definedName>
    <definedName name="IQ_CAPEX_NUM_EST_THOM" hidden="1">"c5506"</definedName>
    <definedName name="IQ_CAPEX_PCT_REV" hidden="1">"c19144"</definedName>
    <definedName name="IQ_CAPEX_STDDEV_EST">"c3522"</definedName>
    <definedName name="IQ_CAPEX_STDDEV_EST_REUT">"c3974"</definedName>
    <definedName name="IQ_CAPEX_STDDEV_EST_THOM" hidden="1">"c5507"</definedName>
    <definedName name="IQ_CAPEX_UTI">"c114"</definedName>
    <definedName name="IQ_CAPITAL_ALLOCATION_ADJUSTMENT_FOREIGN_FFIEC" hidden="1">"c15389"</definedName>
    <definedName name="IQ_CAPITAL_LEASE">"c1350"</definedName>
    <definedName name="IQ_CAPITAL_LEASES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>"c1458"</definedName>
    <definedName name="IQ_CASH_ACQUIRE_CF">"c1630"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>"c5638"</definedName>
    <definedName name="IQ_CASH_EPS_ACT_OR_EST_THOM" hidden="1">"c5646"</definedName>
    <definedName name="IQ_CASH_EPS_EST">"c5631"</definedName>
    <definedName name="IQ_CASH_EPS_EST_THOM" hidden="1">"c5639"</definedName>
    <definedName name="IQ_CASH_EPS_HIGH_EST">"c5633"</definedName>
    <definedName name="IQ_CASH_EPS_HIGH_EST_THOM" hidden="1">"c5641"</definedName>
    <definedName name="IQ_CASH_EPS_LOW_EST">"c5634"</definedName>
    <definedName name="IQ_CASH_EPS_LOW_EST_THOM" hidden="1">"c5642"</definedName>
    <definedName name="IQ_CASH_EPS_MEDIAN_EST">"c5632"</definedName>
    <definedName name="IQ_CASH_EPS_MEDIAN_EST_THOM" hidden="1">"c5640"</definedName>
    <definedName name="IQ_CASH_EPS_NUM_EST">"c5635"</definedName>
    <definedName name="IQ_CASH_EPS_NUM_EST_THOM" hidden="1">"c5643"</definedName>
    <definedName name="IQ_CASH_EPS_STDDEV_EST">"c5636"</definedName>
    <definedName name="IQ_CASH_EPS_STDDEV_EST_THOM" hidden="1">"c5644"</definedName>
    <definedName name="IQ_CASH_EQUIV">"c118"</definedName>
    <definedName name="IQ_CASH_FINAN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>"c4154"</definedName>
    <definedName name="IQ_CASH_FLOW_ACT_OR_EST_CIQ" hidden="1">"c4566"</definedName>
    <definedName name="IQ_CASH_FLOW_ACT_OR_EST_CIQ_COL" hidden="1">"c11215"</definedName>
    <definedName name="IQ_CASH_FLOW_EST">"c4153"</definedName>
    <definedName name="IQ_CASH_FLOW_GUIDANCE">"c4155"</definedName>
    <definedName name="IQ_CASH_FLOW_GUIDANCE_CIQ" hidden="1">"c4567"</definedName>
    <definedName name="IQ_CASH_FLOW_GUIDANCE_CIQ_COL" hidden="1">"c11216"</definedName>
    <definedName name="IQ_CASH_FLOW_HIGH_EST">"c4156"</definedName>
    <definedName name="IQ_CASH_FLOW_HIGH_GUIDANCE">"c4201"</definedName>
    <definedName name="IQ_CASH_FLOW_HIGH_GUIDANCE_CIQ" hidden="1">"c4613"</definedName>
    <definedName name="IQ_CASH_FLOW_HIGH_GUIDANCE_CIQ_COL" hidden="1">"c11262"</definedName>
    <definedName name="IQ_CASH_FLOW_LOW_EST">"c4157"</definedName>
    <definedName name="IQ_CASH_FLOW_LOW_GUIDANCE">"c4241"</definedName>
    <definedName name="IQ_CASH_FLOW_LOW_GUIDANCE_CIQ" hidden="1">"c4653"</definedName>
    <definedName name="IQ_CASH_FLOW_LOW_GUIDANCE_CIQ_COL" hidden="1">"c11302"</definedName>
    <definedName name="IQ_CASH_FLOW_MEDIAN_EST">"c4158"</definedName>
    <definedName name="IQ_CASH_FLOW_NUM_EST">"c4159"</definedName>
    <definedName name="IQ_CASH_FLOW_STDDEV_EST">"c4160"</definedName>
    <definedName name="IQ_CASH_FOREIGN_BRANCH_OTHER_US_BANKS_FFIEC" hidden="1">"c15282"</definedName>
    <definedName name="IQ_CASH_IN_PROCESS_FDIC" hidden="1">"c6386"</definedName>
    <definedName name="IQ_CASH_INTEREST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>"c122"</definedName>
    <definedName name="IQ_CASH_OPER_ACT_OR_EST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>"c4163"</definedName>
    <definedName name="IQ_CASH_OPER_GUIDANCE">"c4165"</definedName>
    <definedName name="IQ_CASH_OPER_GUIDANCE_CIQ" hidden="1">"c4577"</definedName>
    <definedName name="IQ_CASH_OPER_GUIDANCE_CIQ_COL" hidden="1">"c11226"</definedName>
    <definedName name="IQ_CASH_OPER_HIGH_EST">"c4166"</definedName>
    <definedName name="IQ_CASH_OPER_HIGH_GUIDANCE">"c4185"</definedName>
    <definedName name="IQ_CASH_OPER_HIGH_GUIDANCE_CIQ" hidden="1">"c4597"</definedName>
    <definedName name="IQ_CASH_OPER_HIGH_GUIDANCE_CIQ_COL" hidden="1">"c11246"</definedName>
    <definedName name="IQ_CASH_OPER_LOW_EST">"c4244"</definedName>
    <definedName name="IQ_CASH_OPER_LOW_GUIDANCE">"c4225"</definedName>
    <definedName name="IQ_CASH_OPER_LOW_GUIDANCE_CIQ" hidden="1">"c4637"</definedName>
    <definedName name="IQ_CASH_OPER_LOW_GUIDANCE_CIQ_COL" hidden="1">"c11286"</definedName>
    <definedName name="IQ_CASH_OPER_MEDIAN_EST">"c4245"</definedName>
    <definedName name="IQ_CASH_OPER_NAME_AP" hidden="1">"c8926"</definedName>
    <definedName name="IQ_CASH_OPER_NAME_AP_ABS" hidden="1">"c8945"</definedName>
    <definedName name="IQ_CASH_OPER_NUM_EST">"c4246"</definedName>
    <definedName name="IQ_CASH_OPER_STDDEV_EST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_INVEST_EST">"c4249"</definedName>
    <definedName name="IQ_CASH_ST_INVEST_GUIDANCE">"c4250"</definedName>
    <definedName name="IQ_CASH_ST_INVEST_GUIDANCE_CIQ" hidden="1">"c4776"</definedName>
    <definedName name="IQ_CASH_ST_INVEST_GUIDANCE_CIQ_COL" hidden="1">"c11423"</definedName>
    <definedName name="IQ_CASH_ST_INVEST_HIGH_EST">"c4251"</definedName>
    <definedName name="IQ_CASH_ST_INVEST_HIGH_GUIDANCE">"c4195"</definedName>
    <definedName name="IQ_CASH_ST_INVEST_HIGH_GUIDANCE_CIQ" hidden="1">"c4607"</definedName>
    <definedName name="IQ_CASH_ST_INVEST_HIGH_GUIDANCE_CIQ_COL" hidden="1">"c11256"</definedName>
    <definedName name="IQ_CASH_ST_INVEST_LOW_EST">"c4252"</definedName>
    <definedName name="IQ_CASH_ST_INVEST_LOW_GUIDANCE">"c4235"</definedName>
    <definedName name="IQ_CASH_ST_INVEST_LOW_GUIDANCE_CIQ" hidden="1">"c4647"</definedName>
    <definedName name="IQ_CASH_ST_INVEST_LOW_GUIDANCE_CIQ_COL" hidden="1">"c11296"</definedName>
    <definedName name="IQ_CASH_ST_INVEST_MEDIAN_EST">"c4253"</definedName>
    <definedName name="IQ_CASH_ST_INVEST_NUM_EST">"c4254"</definedName>
    <definedName name="IQ_CASH_ST_INVEST_STDDEV_EST">"c4255"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E_FDIC" hidden="1">"c6296"</definedName>
    <definedName name="IQ_CDS_5YR_CIQID" hidden="1">"c11751"</definedName>
    <definedName name="IQ_CDS_ASK">"c6027"</definedName>
    <definedName name="IQ_CDS_BID">"c6026"</definedName>
    <definedName name="IQ_CDS_COUPON" hidden="1">"c15234"</definedName>
    <definedName name="IQ_CDS_CURRENCY">"c6031"</definedName>
    <definedName name="IQ_CDS_DERIVATIVES_BENEFICIARY_FFIEC" hidden="1">"c13119"</definedName>
    <definedName name="IQ_CDS_DERIVATIVES_GUARANTOR_FFIEC" hidden="1">"c13112"</definedName>
    <definedName name="IQ_CDS_EVAL_DATE">"c6029"</definedName>
    <definedName name="IQ_CDS_LIST" hidden="1">"c13510"</definedName>
    <definedName name="IQ_CDS_LOAN_LIST" hidden="1">"c13518"</definedName>
    <definedName name="IQ_CDS_MID">"c6028"</definedName>
    <definedName name="IQ_CDS_NAME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>"c6030"</definedName>
    <definedName name="IQ_CDS_TYPE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>"c6055"</definedName>
    <definedName name="IQ_CFO_10YR_ANN_GROWTH">"c126"</definedName>
    <definedName name="IQ_CFO_1YR_ANN_GROWTH">"c127"</definedName>
    <definedName name="IQ_CFO_2YR_ANN_CAGR">"c6056"</definedName>
    <definedName name="IQ_CFO_2YR_ANN_GROWTH">"c128"</definedName>
    <definedName name="IQ_CFO_3YR_ANN_CAGR">"c6057"</definedName>
    <definedName name="IQ_CFO_3YR_ANN_GROWTH">"c129"</definedName>
    <definedName name="IQ_CFO_5YR_ANN_CAGR">"c6058"</definedName>
    <definedName name="IQ_CFO_5YR_ANN_GROWTH">"c130"</definedName>
    <definedName name="IQ_CFO_7YR_ANN_CAGR">"c6059"</definedName>
    <definedName name="IQ_CFO_7YR_ANN_GROWTH">"c131"</definedName>
    <definedName name="IQ_CFO_CURRENT_LIAB">"c132"</definedName>
    <definedName name="IQ_CFO_ID" hidden="1">"c15212"</definedName>
    <definedName name="IQ_CFO_NAME" hidden="1">"c15211"</definedName>
    <definedName name="IQ_CFPS_ACT_OR_EST">"c2217"</definedName>
    <definedName name="IQ_CFPS_ACT_OR_EST_CIQ_COL" hidden="1">"c11708"</definedName>
    <definedName name="IQ_CFPS_ACT_OR_EST_REUT">"c5463"</definedName>
    <definedName name="IQ_CFPS_ACT_OR_EST_THOM" hidden="1">"c5301"</definedName>
    <definedName name="IQ_CFPS_EST">"c1667"</definedName>
    <definedName name="IQ_CFPS_EST_REUT">"c3844"</definedName>
    <definedName name="IQ_CFPS_EST_THOM" hidden="1">"c4006"</definedName>
    <definedName name="IQ_CFPS_GUIDANCE">"c4256"</definedName>
    <definedName name="IQ_CFPS_GUIDANCE_CIQ" hidden="1">"c4782"</definedName>
    <definedName name="IQ_CFPS_GUIDANCE_CIQ_COL" hidden="1">"c11429"</definedName>
    <definedName name="IQ_CFPS_HIGH_EST">"c1669"</definedName>
    <definedName name="IQ_CFPS_HIGH_EST_REUT">"c3846"</definedName>
    <definedName name="IQ_CFPS_HIGH_EST_THOM" hidden="1">"c4008"</definedName>
    <definedName name="IQ_CFPS_HIGH_GUIDANCE">"c4167"</definedName>
    <definedName name="IQ_CFPS_HIGH_GUIDANCE_CIQ" hidden="1">"c4579"</definedName>
    <definedName name="IQ_CFPS_HIGH_GUIDANCE_CIQ_COL" hidden="1">"c11228"</definedName>
    <definedName name="IQ_CFPS_LOW_EST">"c1670"</definedName>
    <definedName name="IQ_CFPS_LOW_EST_REUT">"c3847"</definedName>
    <definedName name="IQ_CFPS_LOW_EST_THOM" hidden="1">"c4009"</definedName>
    <definedName name="IQ_CFPS_LOW_GUIDANCE">"c4207"</definedName>
    <definedName name="IQ_CFPS_LOW_GUIDANCE_CIQ" hidden="1">"c4619"</definedName>
    <definedName name="IQ_CFPS_LOW_GUIDANCE_CIQ_COL" hidden="1">"c11268"</definedName>
    <definedName name="IQ_CFPS_MEDIAN_EST">"c1668"</definedName>
    <definedName name="IQ_CFPS_MEDIAN_EST_REUT">"c3845"</definedName>
    <definedName name="IQ_CFPS_MEDIAN_EST_THOM" hidden="1">"c4007"</definedName>
    <definedName name="IQ_CFPS_NUM_EST">"c1671"</definedName>
    <definedName name="IQ_CFPS_NUM_EST_REUT">"c3848"</definedName>
    <definedName name="IQ_CFPS_NUM_EST_THOM" hidden="1">"c4010"</definedName>
    <definedName name="IQ_CFPS_STDDEV_EST">"c1672"</definedName>
    <definedName name="IQ_CFPS_STDDEV_EST_REUT">"c3849"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">"c6200"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">"c6201"</definedName>
    <definedName name="IQ_CHANGE_AR_REIT">"c145"</definedName>
    <definedName name="IQ_CHANGE_AR_UTI">"c146"</definedName>
    <definedName name="IQ_CHANGE_DEF_TAX">"c147"</definedName>
    <definedName name="IQ_CHANGE_DEF_TAX_TOTAL" hidden="1">"c15557"</definedName>
    <definedName name="IQ_CHANGE_DEPOSIT_ACCT">"c148"</definedName>
    <definedName name="IQ_CHANGE_FAIR_VALUE_FINANCIAL_LIAB_T1_FFIEC" hidden="1">"c13138"</definedName>
    <definedName name="IQ_CHANGE_FAIR_VALUE_OPTIONS_FFIEC" hidden="1">"c13045"</definedName>
    <definedName name="IQ_CHANGE_INC_TAX">"c149"</definedName>
    <definedName name="IQ_CHANGE_INS_RES_LIAB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>"c151"</definedName>
    <definedName name="IQ_CHANGE_NET_OPER_ASSETS" hidden="1">"c3592"</definedName>
    <definedName name="IQ_CHANGE_NET_WORKING_CAPITAL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>"c6285"</definedName>
    <definedName name="IQ_CHANGE_OTHER_NET_OPER_ASSETS_REIT" hidden="1">"c3598"</definedName>
    <definedName name="IQ_CHANGE_OTHER_NET_OPER_ASSETS_UTI" hidden="1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>"c159"</definedName>
    <definedName name="IQ_CHANGE_UNEARN_REV">"c160"</definedName>
    <definedName name="IQ_CHANGE_UNRECOG_TAX_BENEFIT_1_YR_MAX" hidden="1">"c15747"</definedName>
    <definedName name="IQ_CHANGE_UNRECOG_TAX_BENEFIT_1_YR_MIN" hidden="1">"c15746"</definedName>
    <definedName name="IQ_CHANGE_WORK_CAP">"c161"</definedName>
    <definedName name="IQ_CHANGES_WORK_CAP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>"c164"</definedName>
    <definedName name="IQ_CHARGE_OFFS_TOTAL_AVG_LOANS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>"c166"</definedName>
    <definedName name="IQ_CL_AP" hidden="1">"c8884"</definedName>
    <definedName name="IQ_CL_AP_ABS" hidden="1">"c8903"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NAME_AP" hidden="1">"c8922"</definedName>
    <definedName name="IQ_CL_NAME_AP_ABS" hidden="1">"c8941"</definedName>
    <definedName name="IQ_CL_OBLIGATION_IMMEDIATE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>"c5809"</definedName>
    <definedName name="IQ_CLASSA_OPTIONS_EXERCISED" hidden="1">"c2681"</definedName>
    <definedName name="IQ_CLASSA_OPTIONS_GRANTED" hidden="1">"c2680"</definedName>
    <definedName name="IQ_CLASSA_OPTIONS_STRIKE_PRICE_BEG_OS">"c5810"</definedName>
    <definedName name="IQ_CLASSA_OPTIONS_STRIKE_PRICE_CANCELLED">"c5812"</definedName>
    <definedName name="IQ_CLASSA_OPTIONS_STRIKE_PRICE_EXERCISABLE">"c5813"</definedName>
    <definedName name="IQ_CLASSA_OPTIONS_STRIKE_PRICE_EXERCISED">"c5811"</definedName>
    <definedName name="IQ_CLASSA_OPTIONS_STRIKE_PRICE_OS" hidden="1">"c2684"</definedName>
    <definedName name="IQ_CLASSA_OUTSTANDING_BS_DATE">"c1971"</definedName>
    <definedName name="IQ_CLASSA_OUTSTANDING_FILING_DATE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>"c174"</definedName>
    <definedName name="IQ_CLOSEPRICE_ADJ">"c2115"</definedName>
    <definedName name="IQ_CLOSEPRICE_RT" hidden="1">"CLOSE"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>"c177"</definedName>
    <definedName name="IQ_COMMERCIAL_FIRE_WRITTEN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>"c180"</definedName>
    <definedName name="IQ_COMMISSION_DEF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">"c6202"</definedName>
    <definedName name="IQ_COMMON_APIC_REIT">"c188"</definedName>
    <definedName name="IQ_COMMON_APIC_UTI">"c189"</definedName>
    <definedName name="IQ_COMMON_DIV" hidden="1">"c3006"</definedName>
    <definedName name="IQ_COMMON_DIV_CF">"c190"</definedName>
    <definedName name="IQ_COMMON_EQUITY_10YR_ANN_CAGR">"c6060"</definedName>
    <definedName name="IQ_COMMON_EQUITY_10YR_ANN_GROWTH">"c191"</definedName>
    <definedName name="IQ_COMMON_EQUITY_1YR_ANN_GROWTH">"c192"</definedName>
    <definedName name="IQ_COMMON_EQUITY_2YR_ANN_CAGR">"c6061"</definedName>
    <definedName name="IQ_COMMON_EQUITY_2YR_ANN_GROWTH">"c193"</definedName>
    <definedName name="IQ_COMMON_EQUITY_3YR_ANN_CAGR">"c6062"</definedName>
    <definedName name="IQ_COMMON_EQUITY_3YR_ANN_GROWTH">"c194"</definedName>
    <definedName name="IQ_COMMON_EQUITY_5YR_ANN_CAGR">"c6063"</definedName>
    <definedName name="IQ_COMMON_EQUITY_5YR_ANN_GROWTH">"c195"</definedName>
    <definedName name="IQ_COMMON_EQUITY_7YR_ANN_CAGR">"c6064"</definedName>
    <definedName name="IQ_COMMON_EQUITY_7YR_ANN_GROWTH">"c196"</definedName>
    <definedName name="IQ_COMMON_FDIC" hidden="1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">"c6203"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">"c6204"</definedName>
    <definedName name="IQ_COMMON_REP_REIT">"c211"</definedName>
    <definedName name="IQ_COMMON_REP_UTI">"c212"</definedName>
    <definedName name="IQ_COMMON_STOCK">"c1358"</definedName>
    <definedName name="IQ_COMMON_STOCK_FFIEC" hidden="1">"c12876"</definedName>
    <definedName name="IQ_COMP_BENEFITS">"c213"</definedName>
    <definedName name="IQ_COMPANY_ADDRESS">"c214"</definedName>
    <definedName name="IQ_COMPANY_ID" hidden="1">"c3513"</definedName>
    <definedName name="IQ_COMPANY_ID_QUICK_MATCH" hidden="1">"c16227"</definedName>
    <definedName name="IQ_COMPANY_NAME">"c215"</definedName>
    <definedName name="IQ_COMPANY_NAME_LONG">"c1585"</definedName>
    <definedName name="IQ_COMPANY_NAME_QUICK_MATCH" hidden="1">"c16228"</definedName>
    <definedName name="IQ_COMPANY_NOTE" hidden="1">"c6792"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 hidden="1">"c15490"</definedName>
    <definedName name="IQ_COMPANY_TYPE">"c2096"</definedName>
    <definedName name="IQ_COMPANY_WEBSITE">"c220"</definedName>
    <definedName name="IQ_COMPANY_ZIP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INGENT_RENTAL" hidden="1">"c17746"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>"c2191"</definedName>
    <definedName name="IQ_CONV_EXP_DATE" hidden="1">"c3043"</definedName>
    <definedName name="IQ_CONV_PARITY" hidden="1">"c16197"</definedName>
    <definedName name="IQ_CONV_PREMIUM">"c2195"</definedName>
    <definedName name="IQ_CONV_PRICE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>"c2192"</definedName>
    <definedName name="IQ_CONV_RATIO" hidden="1">"c2192"</definedName>
    <definedName name="IQ_CONV_SECURITY">"c2189"</definedName>
    <definedName name="IQ_CONV_SECURITY_ISSUER">"c2190"</definedName>
    <definedName name="IQ_CONV_SECURITY_PRICE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DEBT" hidden="1">"c224"</definedName>
    <definedName name="IQ_CONVERT_PCT" hidden="1">"c2537"</definedName>
    <definedName name="IQ_CONVEXITY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>"c226"</definedName>
    <definedName name="IQ_COST_REVENUE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>"c227"</definedName>
    <definedName name="IQ_COST_SERVICE">"c228"</definedName>
    <definedName name="IQ_COST_SOLVENCY_CAPITAL_COVERED" hidden="1">"c9965"</definedName>
    <definedName name="IQ_COST_SOLVENCY_CAPITAL_GROUP" hidden="1">"c9951"</definedName>
    <definedName name="IQ_COST_TOTAL_BORROWINGS">"c229"</definedName>
    <definedName name="IQ_COUNTRY_NAME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>"c231"</definedName>
    <definedName name="IQ_CREDIT_CARD_FEE_FIN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>"c2074"</definedName>
    <definedName name="IQ_CURR_FOREIGN_TAXES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">"c6205"</definedName>
    <definedName name="IQ_CURRENCY_GAIN_REIT">"c239"</definedName>
    <definedName name="IQ_CURRENCY_GAIN_UTI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DERIVATIVES" hidden="1">"c17742"</definedName>
    <definedName name="IQ_CURRENT_PORT_DEBT_FIN">"c1568"</definedName>
    <definedName name="IQ_CURRENT_PORT_DEBT_INS">"c1569"</definedName>
    <definedName name="IQ_CURRENT_PORT_DEBT_RE">"c6283"</definedName>
    <definedName name="IQ_CURRENT_PORT_DEBT_REIT">"c1570"</definedName>
    <definedName name="IQ_CURRENT_PORT_DEBT_UTI">"c1571"</definedName>
    <definedName name="IQ_CURRENT_PORT_FHLB_DEBT">"c5657"</definedName>
    <definedName name="IQ_CURRENT_PORT_LEASES">"c245"</definedName>
    <definedName name="IQ_CURRENT_PORT_PCT" hidden="1">"c2541"</definedName>
    <definedName name="IQ_CURRENT_RATIO">"c246"</definedName>
    <definedName name="IQ_CUSIP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">"c6206"</definedName>
    <definedName name="IQ_DA_CF_REIT">"c254"</definedName>
    <definedName name="IQ_DA_CF_UTI">"c255"</definedName>
    <definedName name="IQ_DA_EBITDA">"c5528"</definedName>
    <definedName name="IQ_DA_FIN">"c256"</definedName>
    <definedName name="IQ_DA_INS">"c257"</definedName>
    <definedName name="IQ_DA_RE">"c6207"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">"c6208"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">"c6209"</definedName>
    <definedName name="IQ_DA_SUPPL_REIT">"c270"</definedName>
    <definedName name="IQ_DA_SUPPL_UTI">"c271"</definedName>
    <definedName name="IQ_DA_UTI">"c272"</definedName>
    <definedName name="IQ_DAILY" hidden="1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>"c2185"</definedName>
    <definedName name="IQ_DAY_COUNT">"c2161"</definedName>
    <definedName name="IQ_DAYS_COVER_SHORT">"c1578"</definedName>
    <definedName name="IQ_DAYS_DELAY" hidden="1">"c8963"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>"c4257"</definedName>
    <definedName name="IQ_DEBT_EQUITY_HIGH_EST">"c4258"</definedName>
    <definedName name="IQ_DEBT_EQUITY_LOW_EST">"c4259"</definedName>
    <definedName name="IQ_DEBT_EQUITY_MEDIAN_EST">"c4260"</definedName>
    <definedName name="IQ_DEBT_EQUITY_NUM_EST">"c4261"</definedName>
    <definedName name="IQ_DEBT_EQUITY_STDDEV_EST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 hidden="1">"c2652"</definedName>
    <definedName name="IQ_DEF_BENEFIT_INTEREST_COST_FOREIGN" hidden="1">"c2660"</definedName>
    <definedName name="IQ_DEF_BENEFIT_OTHER_COST">"c284"</definedName>
    <definedName name="IQ_DEF_BENEFIT_OTHER_COST_DOMESTIC" hidden="1">"c2654"</definedName>
    <definedName name="IQ_DEF_BENEFIT_OTHER_COST_FOREIGN" hidden="1">"c2662"</definedName>
    <definedName name="IQ_DEF_BENEFIT_ROA">"c285"</definedName>
    <definedName name="IQ_DEF_BENEFIT_ROA_DOMESTIC" hidden="1">"c2653"</definedName>
    <definedName name="IQ_DEF_BENEFIT_ROA_FOREIGN" hidden="1">"c2661"</definedName>
    <definedName name="IQ_DEF_BENEFIT_SERVICE_COST">"c286"</definedName>
    <definedName name="IQ_DEF_BENEFIT_SERVICE_COST_DOMESTIC" hidden="1">"c2651"</definedName>
    <definedName name="IQ_DEF_BENEFIT_SERVICE_COST_FOREIGN" hidden="1">"c2659"</definedName>
    <definedName name="IQ_DEF_BENEFIT_TOTAL_COST">"c287"</definedName>
    <definedName name="IQ_DEF_BENEFIT_TOTAL_COST_DOMESTIC" hidden="1">"c2655"</definedName>
    <definedName name="IQ_DEF_BENEFIT_TOTAL_COST_FOREIGN" hidden="1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">"c6210"</definedName>
    <definedName name="IQ_DEF_CHARGES_LT_REIT">"c297"</definedName>
    <definedName name="IQ_DEF_CHARGES_LT_UTI">"c298"</definedName>
    <definedName name="IQ_DEF_CHARGES_RE">"c6211"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>"c304"</definedName>
    <definedName name="IQ_DEF_TAX_ASSET_LT_FIN">"c305"</definedName>
    <definedName name="IQ_DEF_TAX_ASSET_LT_INS">"c306"</definedName>
    <definedName name="IQ_DEF_TAX_ASSET_LT_RE">"c6212"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">"c6213"</definedName>
    <definedName name="IQ_DEF_TAX_LIAB_LT_REIT">"c318"</definedName>
    <definedName name="IQ_DEF_TAX_LIAB_LT_UTI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>"c2077"</definedName>
    <definedName name="IQ_DEFERRED_FOREIGN_TAXES">"c2078"</definedName>
    <definedName name="IQ_DEFERRED_INC_TAX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ASSETS_LT" hidden="1">"c17745"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>"c1520"</definedName>
    <definedName name="IQ_DEVELOP_LAND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>"c1854"</definedName>
    <definedName name="IQ_DIFF_LASTCLOSE_TARGET_PRICE_CIQ" hidden="1">"c4767"</definedName>
    <definedName name="IQ_DIFF_LASTCLOSE_TARGET_PRICE_REUT">"c5436"</definedName>
    <definedName name="IQ_DIFF_LASTCLOSE_TARGET_PRICE_THOM" hidden="1">"c5278"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OUTSTANDING_CURRENT_EST">"c4263"</definedName>
    <definedName name="IQ_DILUT_OUTSTANDING_CURRENT_HIGH_EST">"c4264"</definedName>
    <definedName name="IQ_DILUT_OUTSTANDING_CURRENT_LOW_EST">"c4265"</definedName>
    <definedName name="IQ_DILUT_OUTSTANDING_CURRENT_MEDIAN_EST">"c4266"</definedName>
    <definedName name="IQ_DILUT_OUTSTANDING_CURRENT_NUM_EST">"c4267"</definedName>
    <definedName name="IQ_DILUT_OUTSTANDING_CURRENT_STDDEV_EST">"c4268"</definedName>
    <definedName name="IQ_DILUT_WEIGHT">"c326"</definedName>
    <definedName name="IQ_DILUT_WEIGHT_EST">"c4269"</definedName>
    <definedName name="IQ_DILUT_WEIGHT_GUIDANCE">"c4270"</definedName>
    <definedName name="IQ_DILUT_WEIGHT_HIGH_EST">"c4271"</definedName>
    <definedName name="IQ_DILUT_WEIGHT_LOW_EST">"c4272"</definedName>
    <definedName name="IQ_DILUT_WEIGHT_MEDIAN_EST">"c4273"</definedName>
    <definedName name="IQ_DILUT_WEIGHT_NUM_EST">"c4274"</definedName>
    <definedName name="IQ_DILUT_WEIGHT_STDDEV_EST">"c4275"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>"c1367"</definedName>
    <definedName name="IQ_DISCOUNT_RATE_PENSION_DOMESTIC">"c327"</definedName>
    <definedName name="IQ_DISCOUNT_RATE_PENSION_FOREIGN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>"c329"</definedName>
    <definedName name="IQ_DISTRIBUTABLE_CASH" hidden="1">"c3002"</definedName>
    <definedName name="IQ_DISTRIBUTABLE_CASH_ACT_OR_EST">"c4278"</definedName>
    <definedName name="IQ_DISTRIBUTABLE_CASH_ACT_OR_EST_CIQ" hidden="1">"c4803"</definedName>
    <definedName name="IQ_DISTRIBUTABLE_CASH_ACT_OR_EST_CIQ_COL" hidden="1">"c11450"</definedName>
    <definedName name="IQ_DISTRIBUTABLE_CASH_EST">"c4277"</definedName>
    <definedName name="IQ_DISTRIBUTABLE_CASH_EST_CIQ" hidden="1">"c4802"</definedName>
    <definedName name="IQ_DISTRIBUTABLE_CASH_GUIDANCE">"c4279"</definedName>
    <definedName name="IQ_DISTRIBUTABLE_CASH_GUIDANCE_CIQ" hidden="1">"c4804"</definedName>
    <definedName name="IQ_DISTRIBUTABLE_CASH_GUIDANCE_CIQ_COL" hidden="1">"c11451"</definedName>
    <definedName name="IQ_DISTRIBUTABLE_CASH_HIGH_EST">"c4280"</definedName>
    <definedName name="IQ_DISTRIBUTABLE_CASH_HIGH_EST_CIQ" hidden="1">"c4805"</definedName>
    <definedName name="IQ_DISTRIBUTABLE_CASH_HIGH_GUIDANCE">"c4198"</definedName>
    <definedName name="IQ_DISTRIBUTABLE_CASH_HIGH_GUIDANCE_CIQ" hidden="1">"c4610"</definedName>
    <definedName name="IQ_DISTRIBUTABLE_CASH_HIGH_GUIDANCE_CIQ_COL" hidden="1">"c11259"</definedName>
    <definedName name="IQ_DISTRIBUTABLE_CASH_LOW_EST">"c4281"</definedName>
    <definedName name="IQ_DISTRIBUTABLE_CASH_LOW_EST_CIQ" hidden="1">"c4806"</definedName>
    <definedName name="IQ_DISTRIBUTABLE_CASH_LOW_GUIDANCE">"c4238"</definedName>
    <definedName name="IQ_DISTRIBUTABLE_CASH_LOW_GUIDANCE_CIQ" hidden="1">"c4650"</definedName>
    <definedName name="IQ_DISTRIBUTABLE_CASH_LOW_GUIDANCE_CIQ_COL" hidden="1">"c11299"</definedName>
    <definedName name="IQ_DISTRIBUTABLE_CASH_MEDIAN_EST">"c4282"</definedName>
    <definedName name="IQ_DISTRIBUTABLE_CASH_MEDIAN_EST_CIQ" hidden="1">"c4807"</definedName>
    <definedName name="IQ_DISTRIBUTABLE_CASH_NUM_EST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>"c4285"</definedName>
    <definedName name="IQ_DISTRIBUTABLE_CASH_SHARE_EST_CIQ" hidden="1">"c4810"</definedName>
    <definedName name="IQ_DISTRIBUTABLE_CASH_SHARE_GUIDANCE">"c4287"</definedName>
    <definedName name="IQ_DISTRIBUTABLE_CASH_SHARE_GUIDANCE_CIQ" hidden="1">"c4812"</definedName>
    <definedName name="IQ_DISTRIBUTABLE_CASH_SHARE_GUIDANCE_CIQ_COL" hidden="1">"c11459"</definedName>
    <definedName name="IQ_DISTRIBUTABLE_CASH_SHARE_HIGH_EST">"c4288"</definedName>
    <definedName name="IQ_DISTRIBUTABLE_CASH_SHARE_HIGH_EST_CIQ" hidden="1">"c4813"</definedName>
    <definedName name="IQ_DISTRIBUTABLE_CASH_SHARE_HIGH_GUIDANCE">"c4199"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>"c4289"</definedName>
    <definedName name="IQ_DISTRIBUTABLE_CASH_SHARE_LOW_EST_CIQ" hidden="1">"c4814"</definedName>
    <definedName name="IQ_DISTRIBUTABLE_CASH_SHARE_LOW_GUIDANCE">"c4239"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>"c4290"</definedName>
    <definedName name="IQ_DISTRIBUTABLE_CASH_SHARE_MEDIAN_EST_CIQ" hidden="1">"c4815"</definedName>
    <definedName name="IQ_DISTRIBUTABLE_CASH_SHARE_NUM_EST">"c4291"</definedName>
    <definedName name="IQ_DISTRIBUTABLE_CASH_SHARE_NUM_EST_CIQ" hidden="1">"c4816"</definedName>
    <definedName name="IQ_DISTRIBUTABLE_CASH_SHARE_STDDEV_EST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STRIBUTABLE_CASH_STDDEV_EST">"c4294"</definedName>
    <definedName name="IQ_DISTRIBUTABLE_CASH_STDDEV_EST_CIQ" hidden="1">"c4819"</definedName>
    <definedName name="IQ_DIV_AMOUNT" hidden="1">"c3041"</definedName>
    <definedName name="IQ_DIV_AMOUNT_LIST" hidden="1">"c17417"</definedName>
    <definedName name="IQ_DIV_PAYMENT_DATE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>"c2204"</definedName>
    <definedName name="IQ_DIV_RECORD_DATE_LIST" hidden="1">"c17420"</definedName>
    <definedName name="IQ_DIV_SHARE">"c330"</definedName>
    <definedName name="IQ_DIVEST_CF">"c331"</definedName>
    <definedName name="IQ_DIVID_SHARE">"c1366"</definedName>
    <definedName name="IQ_DIVIDEND_EST">"c4296"</definedName>
    <definedName name="IQ_DIVIDEND_HIGH_EST">"c4297"</definedName>
    <definedName name="IQ_DIVIDEND_LOW_EST">"c4298"</definedName>
    <definedName name="IQ_DIVIDEND_MEDIAN_EST">"c4299"</definedName>
    <definedName name="IQ_DIVIDEND_NUM_EST">"c4300"</definedName>
    <definedName name="IQ_DIVIDEND_STDDEV_EST">"c4301"</definedName>
    <definedName name="IQ_DIVIDEND_YIELD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OC_CLAUSE">"c6032"</definedName>
    <definedName name="IQ_DOM_OFFICE_DEPOSITS_TOT_DEPOSITS_FFIEC" hidden="1">"c13910"</definedName>
    <definedName name="IQ_DPAC" hidden="1">"c2801"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>"c6065"</definedName>
    <definedName name="IQ_DPS_10YR_ANN_GROWTH">"c337"</definedName>
    <definedName name="IQ_DPS_1YR_ANN_GROWTH">"c338"</definedName>
    <definedName name="IQ_DPS_2YR_ANN_CAGR">"c6066"</definedName>
    <definedName name="IQ_DPS_2YR_ANN_GROWTH">"c339"</definedName>
    <definedName name="IQ_DPS_3YR_ANN_CAGR">"c6067"</definedName>
    <definedName name="IQ_DPS_3YR_ANN_GROWTH">"c340"</definedName>
    <definedName name="IQ_DPS_5YR_ANN_CAGR">"c6068"</definedName>
    <definedName name="IQ_DPS_5YR_ANN_GROWTH">"c341"</definedName>
    <definedName name="IQ_DPS_7YR_ANN_CAGR">"c6069"</definedName>
    <definedName name="IQ_DPS_7YR_ANN_GROWTH">"c342"</definedName>
    <definedName name="IQ_DPS_ACT_OR_EST">"c2218"</definedName>
    <definedName name="IQ_DPS_ACT_OR_EST_CIQ_COL" hidden="1">"c11709"</definedName>
    <definedName name="IQ_DPS_ACT_OR_EST_REUT">"c5464"</definedName>
    <definedName name="IQ_DPS_ACT_OR_EST_THOM" hidden="1">"c5302"</definedName>
    <definedName name="IQ_DPS_EST">"c1674"</definedName>
    <definedName name="IQ_DPS_EST_BOTTOM_UP">"c5493"</definedName>
    <definedName name="IQ_DPS_EST_BOTTOM_UP_REUT">"c5501"</definedName>
    <definedName name="IQ_DPS_EST_REUT">"c3851"</definedName>
    <definedName name="IQ_DPS_EST_THOM" hidden="1">"c4013"</definedName>
    <definedName name="IQ_DPS_GUIDANCE">"c4302"</definedName>
    <definedName name="IQ_DPS_GUIDANCE_CIQ" hidden="1">"c4827"</definedName>
    <definedName name="IQ_DPS_GUIDANCE_CIQ_COL" hidden="1">"c11474"</definedName>
    <definedName name="IQ_DPS_HIGH_EST">"c1676"</definedName>
    <definedName name="IQ_DPS_HIGH_EST_REUT">"c3853"</definedName>
    <definedName name="IQ_DPS_HIGH_EST_THOM" hidden="1">"c4015"</definedName>
    <definedName name="IQ_DPS_HIGH_GUIDANCE">"c4168"</definedName>
    <definedName name="IQ_DPS_HIGH_GUIDANCE_CIQ" hidden="1">"c4580"</definedName>
    <definedName name="IQ_DPS_HIGH_GUIDANCE_CIQ_COL" hidden="1">"c11229"</definedName>
    <definedName name="IQ_DPS_LOW_EST">"c1677"</definedName>
    <definedName name="IQ_DPS_LOW_EST_REUT">"c3854"</definedName>
    <definedName name="IQ_DPS_LOW_EST_THOM" hidden="1">"c4016"</definedName>
    <definedName name="IQ_DPS_LOW_GUIDANCE">"c4208"</definedName>
    <definedName name="IQ_DPS_LOW_GUIDANCE_CIQ" hidden="1">"c4620"</definedName>
    <definedName name="IQ_DPS_LOW_GUIDANCE_CIQ_COL" hidden="1">"c11269"</definedName>
    <definedName name="IQ_DPS_MEDIAN_EST">"c1675"</definedName>
    <definedName name="IQ_DPS_MEDIAN_EST_REUT">"c3852"</definedName>
    <definedName name="IQ_DPS_MEDIAN_EST_THOM" hidden="1">"c4014"</definedName>
    <definedName name="IQ_DPS_NUM_EST">"c1678"</definedName>
    <definedName name="IQ_DPS_NUM_EST_REUT">"c3855"</definedName>
    <definedName name="IQ_DPS_NUM_EST_THOM" hidden="1">"c4017"</definedName>
    <definedName name="IQ_DPS_STDDEV_EST">"c1679"</definedName>
    <definedName name="IQ_DPS_STDDEV_EST_REUT">"c3856"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>"c2181"</definedName>
    <definedName name="IQ_EARNING_ASSET_INT_BEAR_LIABILITIES" hidden="1">"c15703"</definedName>
    <definedName name="IQ_EARNING_ASSET_YIELD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>"c344"</definedName>
    <definedName name="IQ_EARNING_CO_10YR_ANN_CAGR">"c6070"</definedName>
    <definedName name="IQ_EARNING_CO_10YR_ANN_GROWTH">"c345"</definedName>
    <definedName name="IQ_EARNING_CO_1YR_ANN_GROWTH">"c346"</definedName>
    <definedName name="IQ_EARNING_CO_2YR_ANN_CAGR">"c6071"</definedName>
    <definedName name="IQ_EARNING_CO_2YR_ANN_GROWTH">"c347"</definedName>
    <definedName name="IQ_EARNING_CO_3YR_ANN_CAGR">"c6072"</definedName>
    <definedName name="IQ_EARNING_CO_3YR_ANN_GROWTH">"c348"</definedName>
    <definedName name="IQ_EARNING_CO_5YR_ANN_CAGR">"c6073"</definedName>
    <definedName name="IQ_EARNING_CO_5YR_ANN_GROWTH">"c349"</definedName>
    <definedName name="IQ_EARNING_CO_7YR_ANN_CAGR">"c6074"</definedName>
    <definedName name="IQ_EARNING_CO_7YR_ANN_GROWTH">"c350"</definedName>
    <definedName name="IQ_EARNING_CO_MARGIN">"c351"</definedName>
    <definedName name="IQ_EARNINGS_ANNOUNCE_DATE">"c1649"</definedName>
    <definedName name="IQ_EARNINGS_ANNOUNCE_DATE_CIQ" hidden="1">"c4656"</definedName>
    <definedName name="IQ_EARNINGS_ANNOUNCE_DATE_REUT">"c5314"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>"c6075"</definedName>
    <definedName name="IQ_EBIT_10YR_ANN_GROWTH">"c353"</definedName>
    <definedName name="IQ_EBIT_1YR_ANN_GROWTH">"c354"</definedName>
    <definedName name="IQ_EBIT_2YR_ANN_CAGR">"c6076"</definedName>
    <definedName name="IQ_EBIT_2YR_ANN_GROWTH">"c355"</definedName>
    <definedName name="IQ_EBIT_3YR_ANN_CAGR">"c6077"</definedName>
    <definedName name="IQ_EBIT_3YR_ANN_GROWTH">"c356"</definedName>
    <definedName name="IQ_EBIT_5YR_ANN_CAGR">"c6078"</definedName>
    <definedName name="IQ_EBIT_5YR_ANN_GROWTH">"c357"</definedName>
    <definedName name="IQ_EBIT_7YR_ANN_CAGR">"c6079"</definedName>
    <definedName name="IQ_EBIT_7YR_ANN_GROWTH">"c358"</definedName>
    <definedName name="IQ_EBIT_ACT_OR_EST">"c2219"</definedName>
    <definedName name="IQ_EBIT_ACT_OR_EST_CIQ_COL" hidden="1">"c11710"</definedName>
    <definedName name="IQ_EBIT_ACT_OR_EST_REUT">"c5465"</definedName>
    <definedName name="IQ_EBIT_ACT_OR_EST_THOM" hidden="1">"c5303"</definedName>
    <definedName name="IQ_EBIT_EQ_INC" hidden="1">"c3498"</definedName>
    <definedName name="IQ_EBIT_EQ_INC_EXCL_SBC" hidden="1">"c3502"</definedName>
    <definedName name="IQ_EBIT_EST">"c1681"</definedName>
    <definedName name="IQ_EBIT_EST_REUT">"c5333"</definedName>
    <definedName name="IQ_EBIT_EST_THOM" hidden="1">"c5105"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>"c4303"</definedName>
    <definedName name="IQ_EBIT_GUIDANCE_CIQ" hidden="1">"c4828"</definedName>
    <definedName name="IQ_EBIT_GUIDANCE_CIQ_COL" hidden="1">"c11475"</definedName>
    <definedName name="IQ_EBIT_GW_ACT_OR_EST">"c4306"</definedName>
    <definedName name="IQ_EBIT_GW_ACT_OR_EST_CIQ_COL" hidden="1">"c11478"</definedName>
    <definedName name="IQ_EBIT_GW_EST">"c4305"</definedName>
    <definedName name="IQ_EBIT_GW_GUIDANCE">"c4307"</definedName>
    <definedName name="IQ_EBIT_GW_GUIDANCE_CIQ" hidden="1">"c4832"</definedName>
    <definedName name="IQ_EBIT_GW_GUIDANCE_CIQ_COL" hidden="1">"c11479"</definedName>
    <definedName name="IQ_EBIT_GW_HIGH_EST">"c4308"</definedName>
    <definedName name="IQ_EBIT_GW_HIGH_GUIDANCE">"c4171"</definedName>
    <definedName name="IQ_EBIT_GW_HIGH_GUIDANCE_CIQ" hidden="1">"c4583"</definedName>
    <definedName name="IQ_EBIT_GW_HIGH_GUIDANCE_CIQ_COL" hidden="1">"c11232"</definedName>
    <definedName name="IQ_EBIT_GW_LOW_EST">"c4309"</definedName>
    <definedName name="IQ_EBIT_GW_LOW_GUIDANCE">"c4211"</definedName>
    <definedName name="IQ_EBIT_GW_LOW_GUIDANCE_CIQ" hidden="1">"c4623"</definedName>
    <definedName name="IQ_EBIT_GW_LOW_GUIDANCE_CIQ_COL" hidden="1">"c11272"</definedName>
    <definedName name="IQ_EBIT_GW_MEDIAN_EST">"c4310"</definedName>
    <definedName name="IQ_EBIT_GW_NUM_EST">"c4311"</definedName>
    <definedName name="IQ_EBIT_GW_STDDEV_EST">"c4312"</definedName>
    <definedName name="IQ_EBIT_HIGH_EST">"c1683"</definedName>
    <definedName name="IQ_EBIT_HIGH_EST_REUT">"c5335"</definedName>
    <definedName name="IQ_EBIT_HIGH_EST_THOM" hidden="1">"c5107"</definedName>
    <definedName name="IQ_EBIT_HIGH_GUIDANCE">"c4172"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>"c360"</definedName>
    <definedName name="IQ_EBIT_LOW_EST">"c1684"</definedName>
    <definedName name="IQ_EBIT_LOW_EST_REUT">"c5336"</definedName>
    <definedName name="IQ_EBIT_LOW_EST_THOM" hidden="1">"c5108"</definedName>
    <definedName name="IQ_EBIT_LOW_GUIDANCE">"c4212"</definedName>
    <definedName name="IQ_EBIT_LOW_GUIDANCE_CIQ" hidden="1">"c4624"</definedName>
    <definedName name="IQ_EBIT_LOW_GUIDANCE_CIQ_COL" hidden="1">"c11273"</definedName>
    <definedName name="IQ_EBIT_MARGIN">"c359"</definedName>
    <definedName name="IQ_EBIT_MEDIAN_EST">"c1682"</definedName>
    <definedName name="IQ_EBIT_MEDIAN_EST_REUT">"c5334"</definedName>
    <definedName name="IQ_EBIT_MEDIAN_EST_THOM" hidden="1">"c5106"</definedName>
    <definedName name="IQ_EBIT_NUM_EST">"c1685"</definedName>
    <definedName name="IQ_EBIT_NUM_EST_REUT">"c5337"</definedName>
    <definedName name="IQ_EBIT_NUM_EST_THOM" hidden="1">"c5109"</definedName>
    <definedName name="IQ_EBIT_OVER_IE">"c1369"</definedName>
    <definedName name="IQ_EBIT_SBC_ACT_OR_EST">"c4316"</definedName>
    <definedName name="IQ_EBIT_SBC_ACT_OR_EST_CIQ" hidden="1">"c4841"</definedName>
    <definedName name="IQ_EBIT_SBC_ACT_OR_EST_CIQ_COL" hidden="1">"c11488"</definedName>
    <definedName name="IQ_EBIT_SBC_EST">"c4315"</definedName>
    <definedName name="IQ_EBIT_SBC_GUIDANCE">"c4317"</definedName>
    <definedName name="IQ_EBIT_SBC_GUIDANCE_CIQ" hidden="1">"c4842"</definedName>
    <definedName name="IQ_EBIT_SBC_GUIDANCE_CIQ_COL" hidden="1">"c11489"</definedName>
    <definedName name="IQ_EBIT_SBC_GW_ACT_OR_EST">"c4320"</definedName>
    <definedName name="IQ_EBIT_SBC_GW_ACT_OR_EST_CIQ" hidden="1">"c4845"</definedName>
    <definedName name="IQ_EBIT_SBC_GW_ACT_OR_EST_CIQ_COL" hidden="1">"c11492"</definedName>
    <definedName name="IQ_EBIT_SBC_GW_EST">"c4319"</definedName>
    <definedName name="IQ_EBIT_SBC_GW_GUIDANCE">"c4321"</definedName>
    <definedName name="IQ_EBIT_SBC_GW_GUIDANCE_CIQ" hidden="1">"c4846"</definedName>
    <definedName name="IQ_EBIT_SBC_GW_GUIDANCE_CIQ_COL" hidden="1">"c11493"</definedName>
    <definedName name="IQ_EBIT_SBC_GW_HIGH_EST">"c4322"</definedName>
    <definedName name="IQ_EBIT_SBC_GW_HIGH_GUIDANCE">"c4193"</definedName>
    <definedName name="IQ_EBIT_SBC_GW_HIGH_GUIDANCE_CIQ" hidden="1">"c4605"</definedName>
    <definedName name="IQ_EBIT_SBC_GW_HIGH_GUIDANCE_CIQ_COL" hidden="1">"c11254"</definedName>
    <definedName name="IQ_EBIT_SBC_GW_LOW_EST">"c4323"</definedName>
    <definedName name="IQ_EBIT_SBC_GW_LOW_GUIDANCE">"c4233"</definedName>
    <definedName name="IQ_EBIT_SBC_GW_LOW_GUIDANCE_CIQ" hidden="1">"c4645"</definedName>
    <definedName name="IQ_EBIT_SBC_GW_LOW_GUIDANCE_CIQ_COL" hidden="1">"c11294"</definedName>
    <definedName name="IQ_EBIT_SBC_GW_MEDIAN_EST">"c4324"</definedName>
    <definedName name="IQ_EBIT_SBC_GW_NUM_EST">"c4325"</definedName>
    <definedName name="IQ_EBIT_SBC_GW_STDDEV_EST">"c4326"</definedName>
    <definedName name="IQ_EBIT_SBC_HIGH_EST">"c4328"</definedName>
    <definedName name="IQ_EBIT_SBC_HIGH_GUIDANCE">"c4192"</definedName>
    <definedName name="IQ_EBIT_SBC_HIGH_GUIDANCE_CIQ" hidden="1">"c4604"</definedName>
    <definedName name="IQ_EBIT_SBC_HIGH_GUIDANCE_CIQ_COL" hidden="1">"c11253"</definedName>
    <definedName name="IQ_EBIT_SBC_LOW_EST">"c4329"</definedName>
    <definedName name="IQ_EBIT_SBC_LOW_GUIDANCE">"c4232"</definedName>
    <definedName name="IQ_EBIT_SBC_LOW_GUIDANCE_CIQ" hidden="1">"c4644"</definedName>
    <definedName name="IQ_EBIT_SBC_LOW_GUIDANCE_CIQ_COL" hidden="1">"c11293"</definedName>
    <definedName name="IQ_EBIT_SBC_MEDIAN_EST">"c4330"</definedName>
    <definedName name="IQ_EBIT_SBC_NUM_EST">"c4331"</definedName>
    <definedName name="IQ_EBIT_SBC_STDDEV_EST">"c4332"</definedName>
    <definedName name="IQ_EBIT_STDDEV_EST">"c1686"</definedName>
    <definedName name="IQ_EBIT_STDDEV_EST_REUT">"c5338"</definedName>
    <definedName name="IQ_EBIT_STDDEV_EST_THOM" hidden="1">"c5110"</definedName>
    <definedName name="IQ_EBITA">"c1910"</definedName>
    <definedName name="IQ_EBITA_10YR_ANN_CAGR">"c6184"</definedName>
    <definedName name="IQ_EBITA_10YR_ANN_GROWTH">"c1954"</definedName>
    <definedName name="IQ_EBITA_1YR_ANN_GROWTH">"c1949"</definedName>
    <definedName name="IQ_EBITA_2YR_ANN_CAGR">"c6180"</definedName>
    <definedName name="IQ_EBITA_2YR_ANN_GROWTH">"c1950"</definedName>
    <definedName name="IQ_EBITA_3YR_ANN_CAGR">"c6181"</definedName>
    <definedName name="IQ_EBITA_3YR_ANN_GROWTH">"c1951"</definedName>
    <definedName name="IQ_EBITA_5YR_ANN_CAGR">"c6182"</definedName>
    <definedName name="IQ_EBITA_5YR_ANN_GROWTH">"c1952"</definedName>
    <definedName name="IQ_EBITA_7YR_ANN_CAGR">"c6183"</definedName>
    <definedName name="IQ_EBITA_7YR_ANN_GROWTH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>"c1963"</definedName>
    <definedName name="IQ_EBITDA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>"c6080"</definedName>
    <definedName name="IQ_EBITDA_10YR_ANN_GROWTH">"c362"</definedName>
    <definedName name="IQ_EBITDA_1YR_ANN_GROWTH">"c363"</definedName>
    <definedName name="IQ_EBITDA_2YR_ANN_CAGR">"c6081"</definedName>
    <definedName name="IQ_EBITDA_2YR_ANN_GROWTH">"c364"</definedName>
    <definedName name="IQ_EBITDA_3YR_ANN_CAGR">"c6082"</definedName>
    <definedName name="IQ_EBITDA_3YR_ANN_GROWTH">"c365"</definedName>
    <definedName name="IQ_EBITDA_5YR_ANN_CAGR">"c6083"</definedName>
    <definedName name="IQ_EBITDA_5YR_ANN_GROWTH">"c366"</definedName>
    <definedName name="IQ_EBITDA_7YR_ANN_CAGR">"c6084"</definedName>
    <definedName name="IQ_EBITDA_7YR_ANN_GROWTH">"c367"</definedName>
    <definedName name="IQ_EBITDA_ACT_OR_EST">"c2215"</definedName>
    <definedName name="IQ_EBITDA_ACT_OR_EST_CIQ" hidden="1">"c5060"</definedName>
    <definedName name="IQ_EBITDA_ACT_OR_EST_CIQ_COL" hidden="1">"c11707"</definedName>
    <definedName name="IQ_EBITDA_ACT_OR_EST_REUT">"c5462"</definedName>
    <definedName name="IQ_EBITDA_ACT_OR_EST_THOM" hidden="1">"c5300"</definedName>
    <definedName name="IQ_EBITDA_CAPEX" hidden="1">"c19143"</definedName>
    <definedName name="IQ_EBITDA_CAPEX_INT">"c368"</definedName>
    <definedName name="IQ_EBITDA_CAPEX_OVER_TOTAL_IE">"c1370"</definedName>
    <definedName name="IQ_EBITDA_EQ_INC" hidden="1">"c3496"</definedName>
    <definedName name="IQ_EBITDA_EQ_INC_EXCL_SBC" hidden="1">"c3500"</definedName>
    <definedName name="IQ_EBITDA_EST">"c369"</definedName>
    <definedName name="IQ_EBITDA_EST_CIQ" hidden="1">"c3622"</definedName>
    <definedName name="IQ_EBITDA_EST_REUT">"c3640"</definedName>
    <definedName name="IQ_EBITDA_EST_THOM" hidden="1">"c3658"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>"c4334"</definedName>
    <definedName name="IQ_EBITDA_GUIDANCE_CIQ" hidden="1">"c4859"</definedName>
    <definedName name="IQ_EBITDA_GUIDANCE_CIQ_COL" hidden="1">"c11506"</definedName>
    <definedName name="IQ_EBITDA_HIGH_EST">"c370"</definedName>
    <definedName name="IQ_EBITDA_HIGH_EST_CIQ" hidden="1">"c3624"</definedName>
    <definedName name="IQ_EBITDA_HIGH_EST_REUT">"c3642"</definedName>
    <definedName name="IQ_EBITDA_HIGH_EST_THOM" hidden="1">"c3660"</definedName>
    <definedName name="IQ_EBITDA_HIGH_GUIDANCE">"c4170"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>"c373"</definedName>
    <definedName name="IQ_EBITDA_LOW_EST">"c371"</definedName>
    <definedName name="IQ_EBITDA_LOW_EST_CIQ" hidden="1">"c3625"</definedName>
    <definedName name="IQ_EBITDA_LOW_EST_REUT">"c3643"</definedName>
    <definedName name="IQ_EBITDA_LOW_EST_THOM" hidden="1">"c3661"</definedName>
    <definedName name="IQ_EBITDA_LOW_GUIDANCE">"c4210"</definedName>
    <definedName name="IQ_EBITDA_LOW_GUIDANCE_CIQ" hidden="1">"c4622"</definedName>
    <definedName name="IQ_EBITDA_LOW_GUIDANCE_CIQ_COL" hidden="1">"c11271"</definedName>
    <definedName name="IQ_EBITDA_MARGIN">"c372"</definedName>
    <definedName name="IQ_EBITDA_MEDIAN_EST">"c1663"</definedName>
    <definedName name="IQ_EBITDA_MEDIAN_EST_CIQ" hidden="1">"c3623"</definedName>
    <definedName name="IQ_EBITDA_MEDIAN_EST_REUT">"c3641"</definedName>
    <definedName name="IQ_EBITDA_MEDIAN_EST_THOM" hidden="1">"c3659"</definedName>
    <definedName name="IQ_EBITDA_NO_EST" hidden="1">"c267"</definedName>
    <definedName name="IQ_EBITDA_NUM_EST">"c374"</definedName>
    <definedName name="IQ_EBITDA_NUM_EST_CIQ" hidden="1">"c3626"</definedName>
    <definedName name="IQ_EBITDA_NUM_EST_REUT">"c3644"</definedName>
    <definedName name="IQ_EBITDA_NUM_EST_THOM" hidden="1">"c3662"</definedName>
    <definedName name="IQ_EBITDA_OVER_TOTAL_IE">"c1371"</definedName>
    <definedName name="IQ_EBITDA_SBC_ACT_OR_EST">"c4337"</definedName>
    <definedName name="IQ_EBITDA_SBC_ACT_OR_EST_CIQ" hidden="1">"c4862"</definedName>
    <definedName name="IQ_EBITDA_SBC_ACT_OR_EST_CIQ_COL" hidden="1">"c11509"</definedName>
    <definedName name="IQ_EBITDA_SBC_EST">"c4336"</definedName>
    <definedName name="IQ_EBITDA_SBC_GUIDANCE">"c4338"</definedName>
    <definedName name="IQ_EBITDA_SBC_GUIDANCE_CIQ" hidden="1">"c4863"</definedName>
    <definedName name="IQ_EBITDA_SBC_GUIDANCE_CIQ_COL" hidden="1">"c11510"</definedName>
    <definedName name="IQ_EBITDA_SBC_HIGH_EST">"c4339"</definedName>
    <definedName name="IQ_EBITDA_SBC_HIGH_GUIDANCE">"c4194"</definedName>
    <definedName name="IQ_EBITDA_SBC_HIGH_GUIDANCE_CIQ" hidden="1">"c4606"</definedName>
    <definedName name="IQ_EBITDA_SBC_HIGH_GUIDANCE_CIQ_COL" hidden="1">"c11255"</definedName>
    <definedName name="IQ_EBITDA_SBC_LOW_EST">"c4340"</definedName>
    <definedName name="IQ_EBITDA_SBC_LOW_GUIDANCE">"c4234"</definedName>
    <definedName name="IQ_EBITDA_SBC_LOW_GUIDANCE_CIQ" hidden="1">"c4646"</definedName>
    <definedName name="IQ_EBITDA_SBC_LOW_GUIDANCE_CIQ_COL" hidden="1">"c11295"</definedName>
    <definedName name="IQ_EBITDA_SBC_MEDIAN_EST">"c4341"</definedName>
    <definedName name="IQ_EBITDA_SBC_NUM_EST">"c4342"</definedName>
    <definedName name="IQ_EBITDA_SBC_STDDEV_EST">"c4343"</definedName>
    <definedName name="IQ_EBITDA_STDDEV_EST">"c375"</definedName>
    <definedName name="IQ_EBITDA_STDDEV_EST_CIQ" hidden="1">"c3627"</definedName>
    <definedName name="IQ_EBITDA_STDDEV_EST_REUT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">"c6214"</definedName>
    <definedName name="IQ_EBT_EXCL_REIT">"c384"</definedName>
    <definedName name="IQ_EBT_EXCL_UTI">"c385"</definedName>
    <definedName name="IQ_EBT_FFIEC" hidden="1">"c13029"</definedName>
    <definedName name="IQ_EBT_FIN">"c386"</definedName>
    <definedName name="IQ_EBT_FTE_FFIEC" hidden="1">"c13037"</definedName>
    <definedName name="IQ_EBT_GAAP_GUIDANCE">"c4345"</definedName>
    <definedName name="IQ_EBT_GAAP_GUIDANCE_CIQ" hidden="1">"c4870"</definedName>
    <definedName name="IQ_EBT_GAAP_GUIDANCE_CIQ_COL" hidden="1">"c11517"</definedName>
    <definedName name="IQ_EBT_GAAP_HIGH_GUIDANCE">"c4174"</definedName>
    <definedName name="IQ_EBT_GAAP_HIGH_GUIDANCE_CIQ" hidden="1">"c4586"</definedName>
    <definedName name="IQ_EBT_GAAP_HIGH_GUIDANCE_CIQ_COL" hidden="1">"c11235"</definedName>
    <definedName name="IQ_EBT_GAAP_LOW_GUIDANCE">"c4214"</definedName>
    <definedName name="IQ_EBT_GAAP_LOW_GUIDANCE_CIQ" hidden="1">"c4626"</definedName>
    <definedName name="IQ_EBT_GAAP_LOW_GUIDANCE_CIQ_COL" hidden="1">"c11275"</definedName>
    <definedName name="IQ_EBT_GUIDANCE">"c4346"</definedName>
    <definedName name="IQ_EBT_GUIDANCE_CIQ" hidden="1">"c4871"</definedName>
    <definedName name="IQ_EBT_GUIDANCE_CIQ_COL" hidden="1">"c11518"</definedName>
    <definedName name="IQ_EBT_GW_GUIDANCE">"c4347"</definedName>
    <definedName name="IQ_EBT_GW_GUIDANCE_CIQ" hidden="1">"c4872"</definedName>
    <definedName name="IQ_EBT_GW_GUIDANCE_CIQ_COL" hidden="1">"c11519"</definedName>
    <definedName name="IQ_EBT_GW_HIGH_GUIDANCE">"c4175"</definedName>
    <definedName name="IQ_EBT_GW_HIGH_GUIDANCE_CIQ" hidden="1">"c4587"</definedName>
    <definedName name="IQ_EBT_GW_HIGH_GUIDANCE_CIQ_COL" hidden="1">"c11236"</definedName>
    <definedName name="IQ_EBT_GW_LOW_GUIDANCE">"c4215"</definedName>
    <definedName name="IQ_EBT_GW_LOW_GUIDANCE_CIQ" hidden="1">"c4627"</definedName>
    <definedName name="IQ_EBT_GW_LOW_GUIDANCE_CIQ_COL" hidden="1">"c11276"</definedName>
    <definedName name="IQ_EBT_HIGH_GUIDANCE">"c4173"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>"c387"</definedName>
    <definedName name="IQ_EBT_INS">"c388"</definedName>
    <definedName name="IQ_EBT_LOW_GUIDANCE">"c4213"</definedName>
    <definedName name="IQ_EBT_LOW_GUIDANCE_CIQ" hidden="1">"c4625"</definedName>
    <definedName name="IQ_EBT_LOW_GUIDANCE_CIQ_COL" hidden="1">"c11274"</definedName>
    <definedName name="IQ_EBT_RE">"c6215"</definedName>
    <definedName name="IQ_EBT_REIT">"c389"</definedName>
    <definedName name="IQ_EBT_SBC_ACT_OR_EST">"c4350"</definedName>
    <definedName name="IQ_EBT_SBC_ACT_OR_EST_CIQ" hidden="1">"c4875"</definedName>
    <definedName name="IQ_EBT_SBC_ACT_OR_EST_CIQ_COL" hidden="1">"c11522"</definedName>
    <definedName name="IQ_EBT_SBC_EST">"c4349"</definedName>
    <definedName name="IQ_EBT_SBC_GUIDANCE">"c4351"</definedName>
    <definedName name="IQ_EBT_SBC_GUIDANCE_CIQ" hidden="1">"c4876"</definedName>
    <definedName name="IQ_EBT_SBC_GUIDANCE_CIQ_COL" hidden="1">"c11523"</definedName>
    <definedName name="IQ_EBT_SBC_GW_ACT_OR_EST">"c4354"</definedName>
    <definedName name="IQ_EBT_SBC_GW_ACT_OR_EST_CIQ" hidden="1">"c4879"</definedName>
    <definedName name="IQ_EBT_SBC_GW_ACT_OR_EST_CIQ_COL" hidden="1">"c11526"</definedName>
    <definedName name="IQ_EBT_SBC_GW_EST">"c4353"</definedName>
    <definedName name="IQ_EBT_SBC_GW_GUIDANCE">"c4355"</definedName>
    <definedName name="IQ_EBT_SBC_GW_GUIDANCE_CIQ" hidden="1">"c4880"</definedName>
    <definedName name="IQ_EBT_SBC_GW_GUIDANCE_CIQ_COL" hidden="1">"c11527"</definedName>
    <definedName name="IQ_EBT_SBC_GW_HIGH_EST">"c4356"</definedName>
    <definedName name="IQ_EBT_SBC_GW_HIGH_GUIDANCE">"c4191"</definedName>
    <definedName name="IQ_EBT_SBC_GW_HIGH_GUIDANCE_CIQ" hidden="1">"c4603"</definedName>
    <definedName name="IQ_EBT_SBC_GW_HIGH_GUIDANCE_CIQ_COL" hidden="1">"c11252"</definedName>
    <definedName name="IQ_EBT_SBC_GW_LOW_EST">"c4357"</definedName>
    <definedName name="IQ_EBT_SBC_GW_LOW_GUIDANCE">"c4231"</definedName>
    <definedName name="IQ_EBT_SBC_GW_LOW_GUIDANCE_CIQ" hidden="1">"c4643"</definedName>
    <definedName name="IQ_EBT_SBC_GW_LOW_GUIDANCE_CIQ_COL" hidden="1">"c11292"</definedName>
    <definedName name="IQ_EBT_SBC_GW_MEDIAN_EST">"c4358"</definedName>
    <definedName name="IQ_EBT_SBC_GW_NUM_EST">"c4359"</definedName>
    <definedName name="IQ_EBT_SBC_GW_STDDEV_EST">"c4360"</definedName>
    <definedName name="IQ_EBT_SBC_HIGH_EST">"c4362"</definedName>
    <definedName name="IQ_EBT_SBC_HIGH_GUIDANCE">"c4190"</definedName>
    <definedName name="IQ_EBT_SBC_HIGH_GUIDANCE_CIQ" hidden="1">"c4602"</definedName>
    <definedName name="IQ_EBT_SBC_HIGH_GUIDANCE_CIQ_COL" hidden="1">"c11251"</definedName>
    <definedName name="IQ_EBT_SBC_LOW_EST">"c4363"</definedName>
    <definedName name="IQ_EBT_SBC_LOW_GUIDANCE">"c4230"</definedName>
    <definedName name="IQ_EBT_SBC_LOW_GUIDANCE_CIQ" hidden="1">"c4642"</definedName>
    <definedName name="IQ_EBT_SBC_LOW_GUIDANCE_CIQ_COL" hidden="1">"c11291"</definedName>
    <definedName name="IQ_EBT_SBC_MEDIAN_EST">"c4364"</definedName>
    <definedName name="IQ_EBT_SBC_NUM_EST">"c4365"</definedName>
    <definedName name="IQ_EBT_SBC_STDDEV_EST">"c4366"</definedName>
    <definedName name="IQ_EBT_SUBTOTAL_AP" hidden="1">"c8982"</definedName>
    <definedName name="IQ_EBT_UTI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>"c5583"</definedName>
    <definedName name="IQ_ECS_AUTHORIZED_SHARES_ABS">"c5597"</definedName>
    <definedName name="IQ_ECS_AUTHORIZED_SHARES_OTHER" hidden="1">"c15613"</definedName>
    <definedName name="IQ_ECS_AUTHORIZED_SHARES_OTHER_ABS" hidden="1">"c15630"</definedName>
    <definedName name="IQ_ECS_CONVERT_FACTOR">"c5581"</definedName>
    <definedName name="IQ_ECS_CONVERT_FACTOR_ABS">"c5595"</definedName>
    <definedName name="IQ_ECS_CONVERT_FACTOR_OTHER" hidden="1">"c15611"</definedName>
    <definedName name="IQ_ECS_CONVERT_FACTOR_OTHER_ABS" hidden="1">"c15628"</definedName>
    <definedName name="IQ_ECS_CONVERT_INTO">"c5580"</definedName>
    <definedName name="IQ_ECS_CONVERT_INTO_ABS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>"c5579"</definedName>
    <definedName name="IQ_ECS_CONVERT_TYPE_ABS">"c5593"</definedName>
    <definedName name="IQ_ECS_CONVERT_TYPE_OTHER" hidden="1">"c15609"</definedName>
    <definedName name="IQ_ECS_CONVERT_TYPE_OTHER_ABS" hidden="1">"c15626"</definedName>
    <definedName name="IQ_ECS_INACTIVE_DATE">"c5576"</definedName>
    <definedName name="IQ_ECS_INACTIVE_DATE_ABS">"c5590"</definedName>
    <definedName name="IQ_ECS_INACTIVE_DATE_OTHER" hidden="1">"c15606"</definedName>
    <definedName name="IQ_ECS_INACTIVE_DATE_OTHER_ABS" hidden="1">"c15623"</definedName>
    <definedName name="IQ_ECS_NAME">"c5571"</definedName>
    <definedName name="IQ_ECS_NAME_ABS">"c5585"</definedName>
    <definedName name="IQ_ECS_NAME_OTHER" hidden="1">"c15599"</definedName>
    <definedName name="IQ_ECS_NAME_OTHER_ABS" hidden="1">"c15616"</definedName>
    <definedName name="IQ_ECS_NUM_SHAREHOLDERS">"c5584"</definedName>
    <definedName name="IQ_ECS_NUM_SHAREHOLDERS_ABS">"c5598"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>"c5577"</definedName>
    <definedName name="IQ_ECS_PAR_VALUE_ABS">"c5591"</definedName>
    <definedName name="IQ_ECS_PAR_VALUE_CURRENCY">"c5578"</definedName>
    <definedName name="IQ_ECS_PAR_VALUE_CURRENCY_ABS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>"c5572"</definedName>
    <definedName name="IQ_ECS_SHARES_OUT_BS_DATE_ABS">"c5586"</definedName>
    <definedName name="IQ_ECS_SHARES_OUT_BS_DATE_OTHER" hidden="1">"c15600"</definedName>
    <definedName name="IQ_ECS_SHARES_OUT_BS_DATE_OTHER_ABS" hidden="1">"c15617"</definedName>
    <definedName name="IQ_ECS_SHARES_OUT_FILING_DATE">"c5573"</definedName>
    <definedName name="IQ_ECS_SHARES_OUT_FILING_DATE_ABS">"c5587"</definedName>
    <definedName name="IQ_ECS_SHARES_OUT_FILING_DATE_OTHER" hidden="1">"c15601"</definedName>
    <definedName name="IQ_ECS_SHARES_OUT_FILING_DATE_OTHER_ABS" hidden="1">"c15618"</definedName>
    <definedName name="IQ_ECS_START_DATE">"c5575"</definedName>
    <definedName name="IQ_ECS_START_DATE_ABS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>"c5574"</definedName>
    <definedName name="IQ_ECS_TYPE_ABS">"c5588"</definedName>
    <definedName name="IQ_ECS_TYPE_OTHER" hidden="1">"c15604"</definedName>
    <definedName name="IQ_ECS_TYPE_OTHER_ABS" hidden="1">"c15621"</definedName>
    <definedName name="IQ_ECS_VOTING">"c5582"</definedName>
    <definedName name="IQ_ECS_VOTING_ABS">"c5596"</definedName>
    <definedName name="IQ_ECS_VOTING_OTHER" hidden="1">"c15612"</definedName>
    <definedName name="IQ_ECS_VOTING_OTHER_ABS" hidden="1">"c15629"</definedName>
    <definedName name="IQ_EFFECT_SPECIAL_CHARGE">"c1595"</definedName>
    <definedName name="IQ_EFFECT_TAX_RATE">"c1899"</definedName>
    <definedName name="IQ_EFFECTIVE_DATE" hidden="1">"c8966"</definedName>
    <definedName name="IQ_EFFICIENCY_RATIO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>"c392"</definedName>
    <definedName name="IQ_EMPLOYEES_FFIEC" hidden="1">"c13035"</definedName>
    <definedName name="IQ_EMPLOYEES_UNDER_UNION_CONTRACTS" hidden="1">"c16109"</definedName>
    <definedName name="IQ_ENTERPRISE_VALUE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>"c6085"</definedName>
    <definedName name="IQ_EPS_10YR_ANN_GROWTH">"c393"</definedName>
    <definedName name="IQ_EPS_1YR_ANN_GROWTH">"c394"</definedName>
    <definedName name="IQ_EPS_2YR_ANN_CAGR">"c6086"</definedName>
    <definedName name="IQ_EPS_2YR_ANN_GROWTH">"c395"</definedName>
    <definedName name="IQ_EPS_3YR_ANN_CAGR">"c6087"</definedName>
    <definedName name="IQ_EPS_3YR_ANN_GROWTH">"c396"</definedName>
    <definedName name="IQ_EPS_5YR_ANN_CAGR">"c6088"</definedName>
    <definedName name="IQ_EPS_5YR_ANN_GROWTH">"c397"</definedName>
    <definedName name="IQ_EPS_7YR_ANN_CAGR">"c6089"</definedName>
    <definedName name="IQ_EPS_7YR_ANN_GROWTH">"c398"</definedName>
    <definedName name="IQ_EPS_ACT_OR_EST">"c2213"</definedName>
    <definedName name="IQ_EPS_ACT_OR_EST_CIQ" hidden="1">"c5058"</definedName>
    <definedName name="IQ_EPS_ACT_OR_EST_CIQ_COL" hidden="1">"c11705"</definedName>
    <definedName name="IQ_EPS_ACT_OR_EST_REUT">"c5460"</definedName>
    <definedName name="IQ_EPS_ACT_OR_EST_THOM" hidden="1">"c5298"</definedName>
    <definedName name="IQ_EPS_AP" hidden="1">"c8880"</definedName>
    <definedName name="IQ_EPS_AP_ABS" hidden="1">"c8899"</definedName>
    <definedName name="IQ_EPS_EST">"c399"</definedName>
    <definedName name="IQ_EPS_EST_1" hidden="1">"IQ_EPS_EST_1"</definedName>
    <definedName name="IQ_EPS_EST_BOTTOM_UP">"c5489"</definedName>
    <definedName name="IQ_EPS_EST_BOTTOM_UP_CIQ" hidden="1">"c12026"</definedName>
    <definedName name="IQ_EPS_EST_BOTTOM_UP_REUT">"c5497"</definedName>
    <definedName name="IQ_EPS_EST_BOTTOM_UP_THOM" hidden="1">"c5647"</definedName>
    <definedName name="IQ_EPS_EST_CIQ" hidden="1">"c4994"</definedName>
    <definedName name="IQ_EPS_EST_REUT">"c5453"</definedName>
    <definedName name="IQ_EPS_EST_THOM" hidden="1">"c5290"</definedName>
    <definedName name="IQ_EPS_EXCL_GUIDANCE">"c4368"</definedName>
    <definedName name="IQ_EPS_EXCL_GUIDANCE_CIQ" hidden="1">"c4893"</definedName>
    <definedName name="IQ_EPS_EXCL_GUIDANCE_CIQ_COL" hidden="1">"c11540"</definedName>
    <definedName name="IQ_EPS_EXCL_HIGH_GUIDANCE">"c4369"</definedName>
    <definedName name="IQ_EPS_EXCL_HIGH_GUIDANCE_CIQ" hidden="1">"c4894"</definedName>
    <definedName name="IQ_EPS_EXCL_HIGH_GUIDANCE_CIQ_COL" hidden="1">"c11541"</definedName>
    <definedName name="IQ_EPS_EXCL_LOW_GUIDANCE">"c4204"</definedName>
    <definedName name="IQ_EPS_EXCL_LOW_GUIDANCE_CIQ" hidden="1">"c4616"</definedName>
    <definedName name="IQ_EPS_EXCL_LOW_GUIDANCE_CIQ_COL" hidden="1">"c11265"</definedName>
    <definedName name="IQ_EPS_GAAP_GUIDANCE">"c4370"</definedName>
    <definedName name="IQ_EPS_GAAP_GUIDANCE_CIQ" hidden="1">"c4895"</definedName>
    <definedName name="IQ_EPS_GAAP_GUIDANCE_CIQ_COL" hidden="1">"c11542"</definedName>
    <definedName name="IQ_EPS_GAAP_HIGH_GUIDANCE">"c4371"</definedName>
    <definedName name="IQ_EPS_GAAP_HIGH_GUIDANCE_CIQ" hidden="1">"c4896"</definedName>
    <definedName name="IQ_EPS_GAAP_HIGH_GUIDANCE_CIQ_COL" hidden="1">"c11543"</definedName>
    <definedName name="IQ_EPS_GAAP_LOW_GUIDANCE">"c4205"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>"c2223"</definedName>
    <definedName name="IQ_EPS_GW_ACT_OR_EST_CIQ" hidden="1">"c5066"</definedName>
    <definedName name="IQ_EPS_GW_ACT_OR_EST_REUT">"c5469"</definedName>
    <definedName name="IQ_EPS_GW_EST">"c1737"</definedName>
    <definedName name="IQ_EPS_GW_EST_BOTTOM_UP">"c5491"</definedName>
    <definedName name="IQ_EPS_GW_EST_BOTTOM_UP_CIQ" hidden="1">"c12028"</definedName>
    <definedName name="IQ_EPS_GW_EST_BOTTOM_UP_REUT">"c5499"</definedName>
    <definedName name="IQ_EPS_GW_EST_CIQ" hidden="1">"c4723"</definedName>
    <definedName name="IQ_EPS_GW_EST_REUT">"c5389"</definedName>
    <definedName name="IQ_EPS_GW_EST_THOM" hidden="1">"c5133"</definedName>
    <definedName name="IQ_EPS_GW_GUIDANCE">"c4372"</definedName>
    <definedName name="IQ_EPS_GW_GUIDANCE_CIQ" hidden="1">"c4897"</definedName>
    <definedName name="IQ_EPS_GW_GUIDANCE_CIQ_COL" hidden="1">"c11544"</definedName>
    <definedName name="IQ_EPS_GW_HIGH_EST">"c1739"</definedName>
    <definedName name="IQ_EPS_GW_HIGH_EST_CIQ" hidden="1">"c4725"</definedName>
    <definedName name="IQ_EPS_GW_HIGH_EST_REUT">"c5391"</definedName>
    <definedName name="IQ_EPS_GW_HIGH_EST_THOM" hidden="1">"c5135"</definedName>
    <definedName name="IQ_EPS_GW_HIGH_GUIDANCE">"c4373"</definedName>
    <definedName name="IQ_EPS_GW_HIGH_GUIDANCE_CIQ" hidden="1">"c4898"</definedName>
    <definedName name="IQ_EPS_GW_HIGH_GUIDANCE_CIQ_COL" hidden="1">"c11545"</definedName>
    <definedName name="IQ_EPS_GW_LOW_EST">"c1740"</definedName>
    <definedName name="IQ_EPS_GW_LOW_EST_CIQ" hidden="1">"c4726"</definedName>
    <definedName name="IQ_EPS_GW_LOW_EST_REUT">"c5392"</definedName>
    <definedName name="IQ_EPS_GW_LOW_EST_THOM" hidden="1">"c5136"</definedName>
    <definedName name="IQ_EPS_GW_LOW_GUIDANCE">"c4206"</definedName>
    <definedName name="IQ_EPS_GW_LOW_GUIDANCE_CIQ" hidden="1">"c4618"</definedName>
    <definedName name="IQ_EPS_GW_LOW_GUIDANCE_CIQ_COL" hidden="1">"c11267"</definedName>
    <definedName name="IQ_EPS_GW_MEDIAN_EST">"c1738"</definedName>
    <definedName name="IQ_EPS_GW_MEDIAN_EST_CIQ" hidden="1">"c4724"</definedName>
    <definedName name="IQ_EPS_GW_MEDIAN_EST_REUT">"c5390"</definedName>
    <definedName name="IQ_EPS_GW_MEDIAN_EST_THOM" hidden="1">"c5134"</definedName>
    <definedName name="IQ_EPS_GW_NUM_EST">"c1741"</definedName>
    <definedName name="IQ_EPS_GW_NUM_EST_CIQ" hidden="1">"c4727"</definedName>
    <definedName name="IQ_EPS_GW_NUM_EST_REUT">"c5393"</definedName>
    <definedName name="IQ_EPS_GW_NUM_EST_THOM" hidden="1">"c5137"</definedName>
    <definedName name="IQ_EPS_GW_STDDEV_EST">"c1742"</definedName>
    <definedName name="IQ_EPS_GW_STDDEV_EST_CIQ" hidden="1">"c4728"</definedName>
    <definedName name="IQ_EPS_GW_STDDEV_EST_REUT">"c5394"</definedName>
    <definedName name="IQ_EPS_GW_STDDEV_EST_THOM" hidden="1">"c5138"</definedName>
    <definedName name="IQ_EPS_HIGH_EST">"c400"</definedName>
    <definedName name="IQ_EPS_HIGH_EST_CIQ" hidden="1">"c4995"</definedName>
    <definedName name="IQ_EPS_HIGH_EST_REUT">"c5454"</definedName>
    <definedName name="IQ_EPS_HIGH_EST_THOM" hidden="1">"c5291"</definedName>
    <definedName name="IQ_EPS_LOW_EST">"c401"</definedName>
    <definedName name="IQ_EPS_LOW_EST_CIQ" hidden="1">"c4996"</definedName>
    <definedName name="IQ_EPS_LOW_EST_REUT">"c5455"</definedName>
    <definedName name="IQ_EPS_LOW_EST_THOM" hidden="1">"c5292"</definedName>
    <definedName name="IQ_EPS_MEDIAN_EST">"c1661"</definedName>
    <definedName name="IQ_EPS_MEDIAN_EST_CIQ" hidden="1">"c4997"</definedName>
    <definedName name="IQ_EPS_MEDIAN_EST_REUT">"c5456"</definedName>
    <definedName name="IQ_EPS_MEDIAN_EST_THOM" hidden="1">"c5293"</definedName>
    <definedName name="IQ_EPS_NAME_AP" hidden="1">"c8918"</definedName>
    <definedName name="IQ_EPS_NAME_AP_ABS" hidden="1">"c8937"</definedName>
    <definedName name="IQ_EPS_NO_EST" hidden="1">"c271"</definedName>
    <definedName name="IQ_EPS_NORM">"c1902"</definedName>
    <definedName name="IQ_EPS_NORM_EST">"c2226"</definedName>
    <definedName name="IQ_EPS_NORM_EST_BOTTOM_UP">"c5490"</definedName>
    <definedName name="IQ_EPS_NORM_EST_BOTTOM_UP_CIQ" hidden="1">"c12027"</definedName>
    <definedName name="IQ_EPS_NORM_EST_BOTTOM_UP_REUT">"c5498"</definedName>
    <definedName name="IQ_EPS_NORM_EST_CIQ" hidden="1">"c4667"</definedName>
    <definedName name="IQ_EPS_NORM_EST_REUT">"c5326"</definedName>
    <definedName name="IQ_EPS_NORM_HIGH_EST">"c2228"</definedName>
    <definedName name="IQ_EPS_NORM_HIGH_EST_CIQ" hidden="1">"c4669"</definedName>
    <definedName name="IQ_EPS_NORM_HIGH_EST_REUT">"c5328"</definedName>
    <definedName name="IQ_EPS_NORM_LOW_EST">"c2229"</definedName>
    <definedName name="IQ_EPS_NORM_LOW_EST_CIQ" hidden="1">"c4670"</definedName>
    <definedName name="IQ_EPS_NORM_LOW_EST_REUT">"c5329"</definedName>
    <definedName name="IQ_EPS_NORM_MEDIAN_EST">"c2227"</definedName>
    <definedName name="IQ_EPS_NORM_MEDIAN_EST_CIQ" hidden="1">"c4668"</definedName>
    <definedName name="IQ_EPS_NORM_MEDIAN_EST_REUT">"c5327"</definedName>
    <definedName name="IQ_EPS_NORM_NUM_EST">"c2230"</definedName>
    <definedName name="IQ_EPS_NORM_NUM_EST_CIQ" hidden="1">"c4671"</definedName>
    <definedName name="IQ_EPS_NORM_NUM_EST_REUT">"c5330"</definedName>
    <definedName name="IQ_EPS_NORM_STDDEV_EST">"c2231"</definedName>
    <definedName name="IQ_EPS_NORM_STDDEV_EST_CIQ" hidden="1">"c4672"</definedName>
    <definedName name="IQ_EPS_NORM_STDDEV_EST_REUT">"c5331"</definedName>
    <definedName name="IQ_EPS_NUM_EST">"c402"</definedName>
    <definedName name="IQ_EPS_NUM_EST_CIQ" hidden="1">"c4992"</definedName>
    <definedName name="IQ_EPS_NUM_EST_REUT">"c5451"</definedName>
    <definedName name="IQ_EPS_NUM_EST_THOM" hidden="1">"c5288"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PS_REPORT_ACT_OR_EST">"c2224"</definedName>
    <definedName name="IQ_EPS_REPORT_ACT_OR_EST_CIQ" hidden="1">"c5067"</definedName>
    <definedName name="IQ_EPS_REPORT_ACT_OR_EST_REUT">"c5470"</definedName>
    <definedName name="IQ_EPS_REPORT_ACT_OR_EST_THOM" hidden="1">"c5307"</definedName>
    <definedName name="IQ_EPS_REPORTED_EST">"c1744"</definedName>
    <definedName name="IQ_EPS_REPORTED_EST_BOTTOM_UP">"c5492"</definedName>
    <definedName name="IQ_EPS_REPORTED_EST_BOTTOM_UP_CIQ" hidden="1">"c12029"</definedName>
    <definedName name="IQ_EPS_REPORTED_EST_BOTTOM_UP_REUT">"c5500"</definedName>
    <definedName name="IQ_EPS_REPORTED_EST_CIQ" hidden="1">"c4730"</definedName>
    <definedName name="IQ_EPS_REPORTED_EST_REUT">"c5396"</definedName>
    <definedName name="IQ_EPS_REPORTED_EST_THOM" hidden="1">"c5140"</definedName>
    <definedName name="IQ_EPS_REPORTED_HIGH_EST">"c1746"</definedName>
    <definedName name="IQ_EPS_REPORTED_HIGH_EST_CIQ" hidden="1">"c4732"</definedName>
    <definedName name="IQ_EPS_REPORTED_HIGH_EST_REUT">"c5398"</definedName>
    <definedName name="IQ_EPS_REPORTED_HIGH_EST_THOM" hidden="1">"c5142"</definedName>
    <definedName name="IQ_EPS_REPORTED_LOW_EST">"c1747"</definedName>
    <definedName name="IQ_EPS_REPORTED_LOW_EST_CIQ" hidden="1">"c4733"</definedName>
    <definedName name="IQ_EPS_REPORTED_LOW_EST_REUT">"c5399"</definedName>
    <definedName name="IQ_EPS_REPORTED_LOW_EST_THOM" hidden="1">"c5143"</definedName>
    <definedName name="IQ_EPS_REPORTED_MEDIAN_EST">"c1745"</definedName>
    <definedName name="IQ_EPS_REPORTED_MEDIAN_EST_CIQ" hidden="1">"c4731"</definedName>
    <definedName name="IQ_EPS_REPORTED_MEDIAN_EST_REUT">"c5397"</definedName>
    <definedName name="IQ_EPS_REPORTED_MEDIAN_EST_THOM" hidden="1">"c5141"</definedName>
    <definedName name="IQ_EPS_REPORTED_NUM_EST">"c1748"</definedName>
    <definedName name="IQ_EPS_REPORTED_NUM_EST_CIQ" hidden="1">"c4734"</definedName>
    <definedName name="IQ_EPS_REPORTED_NUM_EST_REUT">"c5400"</definedName>
    <definedName name="IQ_EPS_REPORTED_NUM_EST_THOM" hidden="1">"c5144"</definedName>
    <definedName name="IQ_EPS_REPORTED_STDDEV_EST">"c1749"</definedName>
    <definedName name="IQ_EPS_REPORTED_STDDEV_EST_CIQ" hidden="1">"c4735"</definedName>
    <definedName name="IQ_EPS_REPORTED_STDDEV_EST_REUT">"c5401"</definedName>
    <definedName name="IQ_EPS_REPORTED_STDDEV_EST_THOM" hidden="1">"c5145"</definedName>
    <definedName name="IQ_EPS_SBC_ACT_OR_EST">"c4376"</definedName>
    <definedName name="IQ_EPS_SBC_ACT_OR_EST_CIQ" hidden="1">"c4901"</definedName>
    <definedName name="IQ_EPS_SBC_ACT_OR_EST_CIQ_COL" hidden="1">"c11548"</definedName>
    <definedName name="IQ_EPS_SBC_EST">"c4375"</definedName>
    <definedName name="IQ_EPS_SBC_GUIDANCE">"c4377"</definedName>
    <definedName name="IQ_EPS_SBC_GUIDANCE_CIQ" hidden="1">"c4902"</definedName>
    <definedName name="IQ_EPS_SBC_GUIDANCE_CIQ_COL" hidden="1">"c11549"</definedName>
    <definedName name="IQ_EPS_SBC_GW_ACT_OR_EST">"c4380"</definedName>
    <definedName name="IQ_EPS_SBC_GW_ACT_OR_EST_CIQ" hidden="1">"c4905"</definedName>
    <definedName name="IQ_EPS_SBC_GW_ACT_OR_EST_CIQ_COL" hidden="1">"c11552"</definedName>
    <definedName name="IQ_EPS_SBC_GW_EST">"c4379"</definedName>
    <definedName name="IQ_EPS_SBC_GW_GUIDANCE">"c4381"</definedName>
    <definedName name="IQ_EPS_SBC_GW_GUIDANCE_CIQ" hidden="1">"c4906"</definedName>
    <definedName name="IQ_EPS_SBC_GW_GUIDANCE_CIQ_COL" hidden="1">"c11553"</definedName>
    <definedName name="IQ_EPS_SBC_GW_HIGH_EST">"c4382"</definedName>
    <definedName name="IQ_EPS_SBC_GW_HIGH_GUIDANCE">"c4189"</definedName>
    <definedName name="IQ_EPS_SBC_GW_HIGH_GUIDANCE_CIQ" hidden="1">"c4601"</definedName>
    <definedName name="IQ_EPS_SBC_GW_HIGH_GUIDANCE_CIQ_COL" hidden="1">"c11250"</definedName>
    <definedName name="IQ_EPS_SBC_GW_LOW_EST">"c4383"</definedName>
    <definedName name="IQ_EPS_SBC_GW_LOW_GUIDANCE">"c4229"</definedName>
    <definedName name="IQ_EPS_SBC_GW_LOW_GUIDANCE_CIQ" hidden="1">"c4641"</definedName>
    <definedName name="IQ_EPS_SBC_GW_LOW_GUIDANCE_CIQ_COL" hidden="1">"c11290"</definedName>
    <definedName name="IQ_EPS_SBC_GW_MEDIAN_EST">"c4384"</definedName>
    <definedName name="IQ_EPS_SBC_GW_NUM_EST">"c4385"</definedName>
    <definedName name="IQ_EPS_SBC_GW_STDDEV_EST">"c4386"</definedName>
    <definedName name="IQ_EPS_SBC_HIGH_EST">"c4388"</definedName>
    <definedName name="IQ_EPS_SBC_HIGH_GUIDANCE">"c4188"</definedName>
    <definedName name="IQ_EPS_SBC_HIGH_GUIDANCE_CIQ" hidden="1">"c4600"</definedName>
    <definedName name="IQ_EPS_SBC_HIGH_GUIDANCE_CIQ_COL" hidden="1">"c11249"</definedName>
    <definedName name="IQ_EPS_SBC_LOW_EST">"c4389"</definedName>
    <definedName name="IQ_EPS_SBC_LOW_GUIDANCE">"c4228"</definedName>
    <definedName name="IQ_EPS_SBC_LOW_GUIDANCE_CIQ" hidden="1">"c4640"</definedName>
    <definedName name="IQ_EPS_SBC_LOW_GUIDANCE_CIQ_COL" hidden="1">"c11289"</definedName>
    <definedName name="IQ_EPS_SBC_MEDIAN_EST">"c4390"</definedName>
    <definedName name="IQ_EPS_SBC_NUM_EST">"c4391"</definedName>
    <definedName name="IQ_EPS_SBC_STDDEV_EST">"c4392"</definedName>
    <definedName name="IQ_EPS_STDDEV_EST">"c403"</definedName>
    <definedName name="IQ_EPS_STDDEV_EST_CIQ" hidden="1">"c4993"</definedName>
    <definedName name="IQ_EPS_STDDEV_EST_REUT">"c5452"</definedName>
    <definedName name="IQ_EPS_STDDEV_EST_THOM" hidden="1">"c5289"</definedName>
    <definedName name="IQ_EQUITY_AFFIL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>"c1596"</definedName>
    <definedName name="IQ_EQV_OVER_LTM_PRETAX_INC">"c1390"</definedName>
    <definedName name="IQ_ESOP_DEBT">"c1597"</definedName>
    <definedName name="IQ_ESOP_DEBT_GUARANTEED_FFIEC" hidden="1">"c12971"</definedName>
    <definedName name="IQ_ESOP_OVER_TOTAL" hidden="1">"c13768"</definedName>
    <definedName name="IQ_EST_ACT_BV">"c5630"</definedName>
    <definedName name="IQ_EST_ACT_BV_REUT" hidden="1">"c5409"</definedName>
    <definedName name="IQ_EST_ACT_BV_SHARE">"c3549"</definedName>
    <definedName name="IQ_EST_ACT_BV_SHARE_REUT">"c5445"</definedName>
    <definedName name="IQ_EST_ACT_BV_SHARE_THOM" hidden="1">"c4026"</definedName>
    <definedName name="IQ_EST_ACT_BV_THOM" hidden="1">"c5153"</definedName>
    <definedName name="IQ_EST_ACT_CAPEX">"c3546"</definedName>
    <definedName name="IQ_EST_ACT_CAPEX_REUT">"c3975"</definedName>
    <definedName name="IQ_EST_ACT_CAPEX_THOM" hidden="1">"c5508"</definedName>
    <definedName name="IQ_EST_ACT_CASH_EPS">"c5637"</definedName>
    <definedName name="IQ_EST_ACT_CASH_EPS_THOM" hidden="1">"c5645"</definedName>
    <definedName name="IQ_EST_ACT_CASH_FLOW">"c4394"</definedName>
    <definedName name="IQ_EST_ACT_CASH_OPER">"c4395"</definedName>
    <definedName name="IQ_EST_ACT_CFPS">"c1673"</definedName>
    <definedName name="IQ_EST_ACT_CFPS_REUT">"c3850"</definedName>
    <definedName name="IQ_EST_ACT_CFPS_THOM" hidden="1">"c4012"</definedName>
    <definedName name="IQ_EST_ACT_DISTRIBUTABLE_CASH">"c4396"</definedName>
    <definedName name="IQ_EST_ACT_DISTRIBUTABLE_CASH_CIQ_COL" hidden="1">"c11568"</definedName>
    <definedName name="IQ_EST_ACT_DISTRIBUTABLE_CASH_SHARE">"c4397"</definedName>
    <definedName name="IQ_EST_ACT_DPS">"c1680"</definedName>
    <definedName name="IQ_EST_ACT_DPS_REUT">"c3857"</definedName>
    <definedName name="IQ_EST_ACT_DPS_THOM" hidden="1">"c4019"</definedName>
    <definedName name="IQ_EST_ACT_EBIT">"c1687"</definedName>
    <definedName name="IQ_EST_ACT_EBIT_GW">"c4398"</definedName>
    <definedName name="IQ_EST_ACT_EBIT_REUT">"c5339"</definedName>
    <definedName name="IQ_EST_ACT_EBIT_SBC">"c4399"</definedName>
    <definedName name="IQ_EST_ACT_EBIT_SBC_GW">"c4400"</definedName>
    <definedName name="IQ_EST_ACT_EBIT_THOM" hidden="1">"c5111"</definedName>
    <definedName name="IQ_EST_ACT_EBITDA">"c1664"</definedName>
    <definedName name="IQ_EST_ACT_EBITDA_CIQ" hidden="1">"c3667"</definedName>
    <definedName name="IQ_EST_ACT_EBITDA_REUT">"c3836"</definedName>
    <definedName name="IQ_EST_ACT_EBITDA_SBC">"c4401"</definedName>
    <definedName name="IQ_EST_ACT_EBITDA_THOM" hidden="1">"c3998"</definedName>
    <definedName name="IQ_EST_ACT_EBT_SBC">"c4402"</definedName>
    <definedName name="IQ_EST_ACT_EBT_SBC_GW">"c4403"</definedName>
    <definedName name="IQ_EST_ACT_EPS">"c1648"</definedName>
    <definedName name="IQ_EST_ACT_EPS_CIQ" hidden="1">"c4998"</definedName>
    <definedName name="IQ_EST_ACT_EPS_GW">"c1743"</definedName>
    <definedName name="IQ_EST_ACT_EPS_GW_CIQ" hidden="1">"c4729"</definedName>
    <definedName name="IQ_EST_ACT_EPS_GW_REUT">"c5395"</definedName>
    <definedName name="IQ_EST_ACT_EPS_GW_THOM" hidden="1">"c5139"</definedName>
    <definedName name="IQ_EST_ACT_EPS_NORM">"c2232"</definedName>
    <definedName name="IQ_EST_ACT_EPS_NORM_CIQ" hidden="1">"c4673"</definedName>
    <definedName name="IQ_EST_ACT_EPS_NORM_REUT">"c5332"</definedName>
    <definedName name="IQ_EST_ACT_EPS_PRIMARY" hidden="1">"c2232"</definedName>
    <definedName name="IQ_EST_ACT_EPS_REPORTED">"c1750"</definedName>
    <definedName name="IQ_EST_ACT_EPS_REPORTED_CIQ" hidden="1">"c4736"</definedName>
    <definedName name="IQ_EST_ACT_EPS_REPORTED_REUT">"c5402"</definedName>
    <definedName name="IQ_EST_ACT_EPS_REPORTED_THOM" hidden="1">"c5146"</definedName>
    <definedName name="IQ_EST_ACT_EPS_REUT">"c5457"</definedName>
    <definedName name="IQ_EST_ACT_EPS_SBC">"c4404"</definedName>
    <definedName name="IQ_EST_ACT_EPS_SBC_GW">"c4405"</definedName>
    <definedName name="IQ_EST_ACT_EPS_THOM" hidden="1">"c5294"</definedName>
    <definedName name="IQ_EST_ACT_FFO">"c1666"</definedName>
    <definedName name="IQ_EST_ACT_FFO_ADJ">"c4406"</definedName>
    <definedName name="IQ_EST_ACT_FFO_CIQ_COL" hidden="1">"c11579"</definedName>
    <definedName name="IQ_EST_ACT_FFO_REUT">"c3843"</definedName>
    <definedName name="IQ_EST_ACT_FFO_SHARE">"c4407"</definedName>
    <definedName name="IQ_EST_ACT_FFO_THOM" hidden="1">"c4005"</definedName>
    <definedName name="IQ_EST_ACT_GROSS_MARGIN">"c5553"</definedName>
    <definedName name="IQ_EST_ACT_GROSS_MARGIN_THOM" hidden="1">"c5561"</definedName>
    <definedName name="IQ_EST_ACT_MAINT_CAPEX">"c4408"</definedName>
    <definedName name="IQ_EST_ACT_NAV">"c1757"</definedName>
    <definedName name="IQ_EST_ACT_NAV_SHARE">"c5608"</definedName>
    <definedName name="IQ_EST_ACT_NAV_SHARE_REUT">"c5616"</definedName>
    <definedName name="IQ_EST_ACT_NAV_THOM" hidden="1">"c5600"</definedName>
    <definedName name="IQ_EST_ACT_NET_DEBT">"c3545"</definedName>
    <definedName name="IQ_EST_ACT_NET_DEBT_REUT">"c5446"</definedName>
    <definedName name="IQ_EST_ACT_NET_DEBT_THOM" hidden="1">"c4033"</definedName>
    <definedName name="IQ_EST_ACT_NI">"c1722"</definedName>
    <definedName name="IQ_EST_ACT_NI_GW">"c1729"</definedName>
    <definedName name="IQ_EST_ACT_NI_GW_REUT">"c5381"</definedName>
    <definedName name="IQ_EST_ACT_NI_REPORTED">"c1736"</definedName>
    <definedName name="IQ_EST_ACT_NI_REPORTED_REUT">"c5388"</definedName>
    <definedName name="IQ_EST_ACT_NI_REUT">"c5374"</definedName>
    <definedName name="IQ_EST_ACT_NI_SBC">"c4409"</definedName>
    <definedName name="IQ_EST_ACT_NI_SBC_GW">"c4410"</definedName>
    <definedName name="IQ_EST_ACT_NI_THOM" hidden="1">"c5132"</definedName>
    <definedName name="IQ_EST_ACT_OPER_INC">"c1694"</definedName>
    <definedName name="IQ_EST_ACT_OPER_INC_REUT">"c5346"</definedName>
    <definedName name="IQ_EST_ACT_OPER_INC_THOM" hidden="1">"c5118"</definedName>
    <definedName name="IQ_EST_ACT_PRETAX_GW_INC">"c1708"</definedName>
    <definedName name="IQ_EST_ACT_PRETAX_GW_INC_REUT">"c5360"</definedName>
    <definedName name="IQ_EST_ACT_PRETAX_INC">"c1701"</definedName>
    <definedName name="IQ_EST_ACT_PRETAX_INC_REUT">"c5353"</definedName>
    <definedName name="IQ_EST_ACT_PRETAX_INC_THOM" hidden="1">"c5125"</definedName>
    <definedName name="IQ_EST_ACT_PRETAX_REPORT_INC">"c1715"</definedName>
    <definedName name="IQ_EST_ACT_PRETAX_REPORT_INC_REUT">"c5367"</definedName>
    <definedName name="IQ_EST_ACT_RECURRING_PROFIT">"c4411"</definedName>
    <definedName name="IQ_EST_ACT_RECURRING_PROFIT_SHARE">"c4412"</definedName>
    <definedName name="IQ_EST_ACT_RETURN_ASSETS">"c3547"</definedName>
    <definedName name="IQ_EST_ACT_RETURN_ASSETS_REUT">"c3996"</definedName>
    <definedName name="IQ_EST_ACT_RETURN_ASSETS_THOM" hidden="1">"c4040"</definedName>
    <definedName name="IQ_EST_ACT_RETURN_EQUITY">"c3548"</definedName>
    <definedName name="IQ_EST_ACT_RETURN_EQUITY_REUT">"c3989"</definedName>
    <definedName name="IQ_EST_ACT_RETURN_EQUITY_THOM" hidden="1">"c5287"</definedName>
    <definedName name="IQ_EST_ACT_REV">"c2113"</definedName>
    <definedName name="IQ_EST_ACT_REV_CIQ" hidden="1">"c3666"</definedName>
    <definedName name="IQ_EST_ACT_REV_REUT">"c3835"</definedName>
    <definedName name="IQ_EST_ACT_REV_THOM" hidden="1">"c3997"</definedName>
    <definedName name="IQ_EST_BV_DIFF_REUT" hidden="1">"c5433"</definedName>
    <definedName name="IQ_EST_BV_DIFF_THOM" hidden="1">"c5204"</definedName>
    <definedName name="IQ_EST_BV_SHARE_DIFF">"c4147"</definedName>
    <definedName name="IQ_EST_BV_SHARE_SURPRISE_PERCENT">"c4148"</definedName>
    <definedName name="IQ_EST_BV_SURPRISE_PERCENT_REUT" hidden="1">"c5434"</definedName>
    <definedName name="IQ_EST_BV_SURPRISE_PERCENT_THOM" hidden="1">"c5205"</definedName>
    <definedName name="IQ_EST_CAPEX_DIFF">"c4149"</definedName>
    <definedName name="IQ_EST_CAPEX_GROWTH_1YR">"c3588"</definedName>
    <definedName name="IQ_EST_CAPEX_GROWTH_1YR_REUT">"c5447"</definedName>
    <definedName name="IQ_EST_CAPEX_GROWTH_1YR_THOM" hidden="1">"c5542"</definedName>
    <definedName name="IQ_EST_CAPEX_GROWTH_2YR">"c3589"</definedName>
    <definedName name="IQ_EST_CAPEX_GROWTH_2YR_REUT">"c5448"</definedName>
    <definedName name="IQ_EST_CAPEX_GROWTH_2YR_THOM" hidden="1">"c5543"</definedName>
    <definedName name="IQ_EST_CAPEX_GROWTH_Q_1YR">"c3590"</definedName>
    <definedName name="IQ_EST_CAPEX_GROWTH_Q_1YR_REUT">"c5449"</definedName>
    <definedName name="IQ_EST_CAPEX_GROWTH_Q_1YR_THOM" hidden="1">"c5544"</definedName>
    <definedName name="IQ_EST_CAPEX_SEQ_GROWTH_Q">"c3591"</definedName>
    <definedName name="IQ_EST_CAPEX_SEQ_GROWTH_Q_REUT">"c5450"</definedName>
    <definedName name="IQ_EST_CAPEX_SEQ_GROWTH_Q_THOM" hidden="1">"c5545"</definedName>
    <definedName name="IQ_EST_CAPEX_SURPRISE_PERCENT">"c4151"</definedName>
    <definedName name="IQ_EST_CASH_FLOW_DIFF">"c4152"</definedName>
    <definedName name="IQ_EST_CASH_FLOW_DIFF_CIQ_COL" hidden="1">"c11213"</definedName>
    <definedName name="IQ_EST_CASH_FLOW_SURPRISE_PERCENT">"c4161"</definedName>
    <definedName name="IQ_EST_CASH_FLOW_SURPRISE_PERCENT_CIQ_COL" hidden="1">"c11222"</definedName>
    <definedName name="IQ_EST_CASH_OPER_DIFF">"c4162"</definedName>
    <definedName name="IQ_EST_CASH_OPER_DIFF_CIQ_COL" hidden="1">"c11223"</definedName>
    <definedName name="IQ_EST_CASH_OPER_SURPRISE_PERCENT">"c4248"</definedName>
    <definedName name="IQ_EST_CASH_OPER_SURPRISE_PERCENT_CIQ_COL" hidden="1">"c11421"</definedName>
    <definedName name="IQ_EST_CFPS_DIFF">"c1871"</definedName>
    <definedName name="IQ_EST_CFPS_DIFF_REUT">"c3892"</definedName>
    <definedName name="IQ_EST_CFPS_DIFF_THOM" hidden="1">"c5188"</definedName>
    <definedName name="IQ_EST_CFPS_GROWTH_1YR">"c1774"</definedName>
    <definedName name="IQ_EST_CFPS_GROWTH_1YR_REUT">"c3878"</definedName>
    <definedName name="IQ_EST_CFPS_GROWTH_1YR_THOM" hidden="1">"c5174"</definedName>
    <definedName name="IQ_EST_CFPS_GROWTH_2YR">"c1775"</definedName>
    <definedName name="IQ_EST_CFPS_GROWTH_2YR_REUT">"c3879"</definedName>
    <definedName name="IQ_EST_CFPS_GROWTH_2YR_THOM" hidden="1">"c5175"</definedName>
    <definedName name="IQ_EST_CFPS_GROWTH_Q_1YR">"c1776"</definedName>
    <definedName name="IQ_EST_CFPS_GROWTH_Q_1YR_REUT">"c3880"</definedName>
    <definedName name="IQ_EST_CFPS_GROWTH_Q_1YR_THOM" hidden="1">"c5176"</definedName>
    <definedName name="IQ_EST_CFPS_SEQ_GROWTH_Q">"c1777"</definedName>
    <definedName name="IQ_EST_CFPS_SEQ_GROWTH_Q_REUT">"c3881"</definedName>
    <definedName name="IQ_EST_CFPS_SEQ_GROWTH_Q_THOM" hidden="1">"c5177"</definedName>
    <definedName name="IQ_EST_CFPS_SURPRISE_PERCENT">"c1872"</definedName>
    <definedName name="IQ_EST_CFPS_SURPRISE_PERCENT_REUT">"c3893"</definedName>
    <definedName name="IQ_EST_CFPS_SURPRISE_PERCENT_THOM" hidden="1">"c5189"</definedName>
    <definedName name="IQ_EST_CURRENCY">"c2140"</definedName>
    <definedName name="IQ_EST_CURRENCY_CIQ" hidden="1">"c4769"</definedName>
    <definedName name="IQ_EST_CURRENCY_REUT">"c5437"</definedName>
    <definedName name="IQ_EST_CURRENCY_THOM" hidden="1">"c5280"</definedName>
    <definedName name="IQ_EST_DATE">"c1634"</definedName>
    <definedName name="IQ_EST_DATE_CIQ" hidden="1">"c4770"</definedName>
    <definedName name="IQ_EST_DATE_REUT">"c5438"</definedName>
    <definedName name="IQ_EST_DATE_THOM" hidden="1">"c5281"</definedName>
    <definedName name="IQ_EST_DISTRIBUTABLE_CASH_DIFF">"c4276"</definedName>
    <definedName name="IQ_EST_DISTRIBUTABLE_CASH_DIFF_CIQ_COL" hidden="1">"c11448"</definedName>
    <definedName name="IQ_EST_DISTRIBUTABLE_CASH_GROWTH_1YR">"c4413"</definedName>
    <definedName name="IQ_EST_DISTRIBUTABLE_CASH_GROWTH_1YR_CIQ_COL" hidden="1">"c11585"</definedName>
    <definedName name="IQ_EST_DISTRIBUTABLE_CASH_GROWTH_2YR">"c4414"</definedName>
    <definedName name="IQ_EST_DISTRIBUTABLE_CASH_GROWTH_2YR_CIQ_COL" hidden="1">"c11586"</definedName>
    <definedName name="IQ_EST_DISTRIBUTABLE_CASH_GROWTH_Q_1YR">"c4415"</definedName>
    <definedName name="IQ_EST_DISTRIBUTABLE_CASH_GROWTH_Q_1YR_CIQ_COL" hidden="1">"c11587"</definedName>
    <definedName name="IQ_EST_DISTRIBUTABLE_CASH_SEQ_GROWTH_Q">"c4416"</definedName>
    <definedName name="IQ_EST_DISTRIBUTABLE_CASH_SEQ_GROWTH_Q_CIQ_COL" hidden="1">"c11588"</definedName>
    <definedName name="IQ_EST_DISTRIBUTABLE_CASH_SHARE_DIFF">"c4284"</definedName>
    <definedName name="IQ_EST_DISTRIBUTABLE_CASH_SHARE_DIFF_CIQ_COL" hidden="1">"c11456"</definedName>
    <definedName name="IQ_EST_DISTRIBUTABLE_CASH_SHARE_GROWTH_1YR">"c4417"</definedName>
    <definedName name="IQ_EST_DISTRIBUTABLE_CASH_SHARE_GROWTH_1YR_CIQ_COL" hidden="1">"c11589"</definedName>
    <definedName name="IQ_EST_DISTRIBUTABLE_CASH_SHARE_GROWTH_2YR">"c4418"</definedName>
    <definedName name="IQ_EST_DISTRIBUTABLE_CASH_SHARE_GROWTH_2YR_CIQ_COL" hidden="1">"c11590"</definedName>
    <definedName name="IQ_EST_DISTRIBUTABLE_CASH_SHARE_GROWTH_Q_1YR">"c4419"</definedName>
    <definedName name="IQ_EST_DISTRIBUTABLE_CASH_SHARE_GROWTH_Q_1YR_CIQ_COL" hidden="1">"c11591"</definedName>
    <definedName name="IQ_EST_DISTRIBUTABLE_CASH_SHARE_SEQ_GROWTH_Q">"c4420"</definedName>
    <definedName name="IQ_EST_DISTRIBUTABLE_CASH_SHARE_SEQ_GROWTH_Q_CIQ_COL" hidden="1">"c11592"</definedName>
    <definedName name="IQ_EST_DISTRIBUTABLE_CASH_SHARE_SURPRISE_PERCENT">"c4293"</definedName>
    <definedName name="IQ_EST_DISTRIBUTABLE_CASH_SHARE_SURPRISE_PERCENT_CIQ_COL" hidden="1">"c11465"</definedName>
    <definedName name="IQ_EST_DISTRIBUTABLE_CASH_SURPRISE_PERCENT">"c4295"</definedName>
    <definedName name="IQ_EST_DISTRIBUTABLE_CASH_SURPRISE_PERCENT_CIQ_COL" hidden="1">"c11467"</definedName>
    <definedName name="IQ_EST_DPS_DIFF">"c1873"</definedName>
    <definedName name="IQ_EST_DPS_DIFF_REUT">"c3894"</definedName>
    <definedName name="IQ_EST_DPS_DIFF_THOM" hidden="1">"c5190"</definedName>
    <definedName name="IQ_EST_DPS_GROWTH_1YR">"c1778"</definedName>
    <definedName name="IQ_EST_DPS_GROWTH_1YR_REUT">"c3882"</definedName>
    <definedName name="IQ_EST_DPS_GROWTH_1YR_THOM" hidden="1">"c5178"</definedName>
    <definedName name="IQ_EST_DPS_GROWTH_2YR">"c1779"</definedName>
    <definedName name="IQ_EST_DPS_GROWTH_2YR_REUT">"c3883"</definedName>
    <definedName name="IQ_EST_DPS_GROWTH_2YR_THOM" hidden="1">"c5179"</definedName>
    <definedName name="IQ_EST_DPS_GROWTH_Q_1YR">"c1780"</definedName>
    <definedName name="IQ_EST_DPS_GROWTH_Q_1YR_REUT">"c3884"</definedName>
    <definedName name="IQ_EST_DPS_GROWTH_Q_1YR_THOM" hidden="1">"c5180"</definedName>
    <definedName name="IQ_EST_DPS_SEQ_GROWTH_Q">"c1781"</definedName>
    <definedName name="IQ_EST_DPS_SEQ_GROWTH_Q_REUT">"c3885"</definedName>
    <definedName name="IQ_EST_DPS_SEQ_GROWTH_Q_THOM" hidden="1">"c5181"</definedName>
    <definedName name="IQ_EST_DPS_SURPRISE_PERCENT">"c1874"</definedName>
    <definedName name="IQ_EST_DPS_SURPRISE_PERCENT_REUT">"c3895"</definedName>
    <definedName name="IQ_EST_DPS_SURPRISE_PERCENT_THOM" hidden="1">"c5191"</definedName>
    <definedName name="IQ_EST_EBIT_DIFF">"c1875"</definedName>
    <definedName name="IQ_EST_EBIT_DIFF_REUT">"c5413"</definedName>
    <definedName name="IQ_EST_EBIT_DIFF_THOM" hidden="1">"c5192"</definedName>
    <definedName name="IQ_EST_EBIT_GW_DIFF">"c4304"</definedName>
    <definedName name="IQ_EST_EBIT_GW_DIFF_CIQ_COL" hidden="1">"c11476"</definedName>
    <definedName name="IQ_EST_EBIT_GW_SURPRISE_PERCENT">"c4313"</definedName>
    <definedName name="IQ_EST_EBIT_GW_SURPRISE_PERCENT_CIQ_COL" hidden="1">"c11485"</definedName>
    <definedName name="IQ_EST_EBIT_SBC_DIFF">"c4314"</definedName>
    <definedName name="IQ_EST_EBIT_SBC_DIFF_CIQ_COL" hidden="1">"c11486"</definedName>
    <definedName name="IQ_EST_EBIT_SBC_GW_DIFF">"c4318"</definedName>
    <definedName name="IQ_EST_EBIT_SBC_GW_DIFF_CIQ_COL" hidden="1">"c11490"</definedName>
    <definedName name="IQ_EST_EBIT_SBC_GW_SURPRISE_PERCENT">"c4327"</definedName>
    <definedName name="IQ_EST_EBIT_SBC_GW_SURPRISE_PERCENT_CIQ_COL" hidden="1">"c11499"</definedName>
    <definedName name="IQ_EST_EBIT_SBC_SURPRISE_PERCENT">"c4333"</definedName>
    <definedName name="IQ_EST_EBIT_SBC_SURPRISE_PERCENT_CIQ_COL" hidden="1">"c11505"</definedName>
    <definedName name="IQ_EST_EBIT_SURPRISE_PERCENT">"c1876"</definedName>
    <definedName name="IQ_EST_EBIT_SURPRISE_PERCENT_REUT">"c5414"</definedName>
    <definedName name="IQ_EST_EBIT_SURPRISE_PERCENT_THOM" hidden="1">"c5193"</definedName>
    <definedName name="IQ_EST_EBITDA_DIFF">"c1867"</definedName>
    <definedName name="IQ_EST_EBITDA_DIFF_CIQ" hidden="1">"c3719"</definedName>
    <definedName name="IQ_EST_EBITDA_DIFF_REUT">"c3888"</definedName>
    <definedName name="IQ_EST_EBITDA_DIFF_THOM" hidden="1">"c5184"</definedName>
    <definedName name="IQ_EST_EBITDA_GROWTH_1YR">"c1766"</definedName>
    <definedName name="IQ_EST_EBITDA_GROWTH_1YR_CIQ" hidden="1">"c3695"</definedName>
    <definedName name="IQ_EST_EBITDA_GROWTH_1YR_REUT">"c3864"</definedName>
    <definedName name="IQ_EST_EBITDA_GROWTH_1YR_THOM" hidden="1">"c5161"</definedName>
    <definedName name="IQ_EST_EBITDA_GROWTH_2YR">"c1767"</definedName>
    <definedName name="IQ_EST_EBITDA_GROWTH_2YR_CIQ" hidden="1">"c3696"</definedName>
    <definedName name="IQ_EST_EBITDA_GROWTH_2YR_REUT">"c3865"</definedName>
    <definedName name="IQ_EST_EBITDA_GROWTH_2YR_THOM" hidden="1">"c5162"</definedName>
    <definedName name="IQ_EST_EBITDA_GROWTH_Q_1YR">"c1768"</definedName>
    <definedName name="IQ_EST_EBITDA_GROWTH_Q_1YR_CIQ" hidden="1">"c3697"</definedName>
    <definedName name="IQ_EST_EBITDA_GROWTH_Q_1YR_REUT">"c3866"</definedName>
    <definedName name="IQ_EST_EBITDA_GROWTH_Q_1YR_THOM" hidden="1">"c5163"</definedName>
    <definedName name="IQ_EST_EBITDA_SBC_DIFF">"c4335"</definedName>
    <definedName name="IQ_EST_EBITDA_SBC_DIFF_CIQ_COL" hidden="1">"c11507"</definedName>
    <definedName name="IQ_EST_EBITDA_SBC_SURPRISE_PERCENT">"c4344"</definedName>
    <definedName name="IQ_EST_EBITDA_SBC_SURPRISE_PERCENT_CIQ_COL" hidden="1">"c11516"</definedName>
    <definedName name="IQ_EST_EBITDA_SEQ_GROWTH_Q">"c1769"</definedName>
    <definedName name="IQ_EST_EBITDA_SEQ_GROWTH_Q_CIQ" hidden="1">"c3698"</definedName>
    <definedName name="IQ_EST_EBITDA_SEQ_GROWTH_Q_REUT">"c3867"</definedName>
    <definedName name="IQ_EST_EBITDA_SEQ_GROWTH_Q_THOM" hidden="1">"c5164"</definedName>
    <definedName name="IQ_EST_EBITDA_SURPRISE_PERCENT">"c1868"</definedName>
    <definedName name="IQ_EST_EBITDA_SURPRISE_PERCENT_CIQ" hidden="1">"c3720"</definedName>
    <definedName name="IQ_EST_EBITDA_SURPRISE_PERCENT_REUT">"c3889"</definedName>
    <definedName name="IQ_EST_EBITDA_SURPRISE_PERCENT_THOM" hidden="1">"c5185"</definedName>
    <definedName name="IQ_EST_EBT_SBC_DIFF">"c4348"</definedName>
    <definedName name="IQ_EST_EBT_SBC_DIFF_CIQ_COL" hidden="1">"c11520"</definedName>
    <definedName name="IQ_EST_EBT_SBC_GW_DIFF">"c4352"</definedName>
    <definedName name="IQ_EST_EBT_SBC_GW_DIFF_CIQ_COL" hidden="1">"c11524"</definedName>
    <definedName name="IQ_EST_EBT_SBC_GW_SURPRISE_PERCENT">"c4361"</definedName>
    <definedName name="IQ_EST_EBT_SBC_GW_SURPRISE_PERCENT_CIQ_COL" hidden="1">"c11533"</definedName>
    <definedName name="IQ_EST_EBT_SBC_SURPRISE_PERCENT">"c4367"</definedName>
    <definedName name="IQ_EST_EBT_SBC_SURPRISE_PERCENT_CIQ_COL" hidden="1">"c11539"</definedName>
    <definedName name="IQ_EST_EPS_DIFF">"c1864"</definedName>
    <definedName name="IQ_EST_EPS_DIFF_CIQ" hidden="1">"c4999"</definedName>
    <definedName name="IQ_EST_EPS_DIFF_REUT">"c5458"</definedName>
    <definedName name="IQ_EST_EPS_DIFF_THOM" hidden="1">"c5295"</definedName>
    <definedName name="IQ_EST_EPS_GROWTH_1YR">"c1636"</definedName>
    <definedName name="IQ_EST_EPS_GROWTH_1YR_CIQ" hidden="1">"c3628"</definedName>
    <definedName name="IQ_EST_EPS_GROWTH_1YR_REUT">"c3646"</definedName>
    <definedName name="IQ_EST_EPS_GROWTH_1YR_THOM" hidden="1">"c3664"</definedName>
    <definedName name="IQ_EST_EPS_GROWTH_2YR">"c1637"</definedName>
    <definedName name="IQ_EST_EPS_GROWTH_2YR_CIQ" hidden="1">"c3689"</definedName>
    <definedName name="IQ_EST_EPS_GROWTH_2YR_REUT">"c3858"</definedName>
    <definedName name="IQ_EST_EPS_GROWTH_2YR_THOM" hidden="1">"c5154"</definedName>
    <definedName name="IQ_EST_EPS_GROWTH_5YR">"c1655"</definedName>
    <definedName name="IQ_EST_EPS_GROWTH_5YR_BOTTOM_UP">"c5487"</definedName>
    <definedName name="IQ_EST_EPS_GROWTH_5YR_BOTTOM_UP_CIQ" hidden="1">"c12024"</definedName>
    <definedName name="IQ_EST_EPS_GROWTH_5YR_BOTTOM_UP_REUT">"c5495"</definedName>
    <definedName name="IQ_EST_EPS_GROWTH_5YR_CIQ" hidden="1">"c3615"</definedName>
    <definedName name="IQ_EST_EPS_GROWTH_5YR_HIGH">"c1657"</definedName>
    <definedName name="IQ_EST_EPS_GROWTH_5YR_HIGH_CIQ" hidden="1">"c4663"</definedName>
    <definedName name="IQ_EST_EPS_GROWTH_5YR_HIGH_REUT">"c5322"</definedName>
    <definedName name="IQ_EST_EPS_GROWTH_5YR_HIGH_THOM" hidden="1">"c5101"</definedName>
    <definedName name="IQ_EST_EPS_GROWTH_5YR_LOW">"c1658"</definedName>
    <definedName name="IQ_EST_EPS_GROWTH_5YR_LOW_CIQ" hidden="1">"c4664"</definedName>
    <definedName name="IQ_EST_EPS_GROWTH_5YR_LOW_REUT">"c5323"</definedName>
    <definedName name="IQ_EST_EPS_GROWTH_5YR_LOW_THOM" hidden="1">"c5102"</definedName>
    <definedName name="IQ_EST_EPS_GROWTH_5YR_MEDIAN">"c1656"</definedName>
    <definedName name="IQ_EST_EPS_GROWTH_5YR_MEDIAN_CIQ" hidden="1">"c5480"</definedName>
    <definedName name="IQ_EST_EPS_GROWTH_5YR_MEDIAN_REUT">"c5321"</definedName>
    <definedName name="IQ_EST_EPS_GROWTH_5YR_MEDIAN_THOM" hidden="1">"c5100"</definedName>
    <definedName name="IQ_EST_EPS_GROWTH_5YR_NUM">"c1659"</definedName>
    <definedName name="IQ_EST_EPS_GROWTH_5YR_NUM_CIQ" hidden="1">"c4665"</definedName>
    <definedName name="IQ_EST_EPS_GROWTH_5YR_NUM_REUT">"c5324"</definedName>
    <definedName name="IQ_EST_EPS_GROWTH_5YR_NUM_THOM" hidden="1">"c5103"</definedName>
    <definedName name="IQ_EST_EPS_GROWTH_5YR_REUT">"c3633"</definedName>
    <definedName name="IQ_EST_EPS_GROWTH_5YR_STDDEV">"c1660"</definedName>
    <definedName name="IQ_EST_EPS_GROWTH_5YR_STDDEV_CIQ" hidden="1">"c4666"</definedName>
    <definedName name="IQ_EST_EPS_GROWTH_5YR_STDDEV_REUT">"c5325"</definedName>
    <definedName name="IQ_EST_EPS_GROWTH_5YR_STDDEV_THOM" hidden="1">"c5104"</definedName>
    <definedName name="IQ_EST_EPS_GROWTH_5YR_THOM" hidden="1">"c3651"</definedName>
    <definedName name="IQ_EST_EPS_GROWTH_Q_1YR">"c1641"</definedName>
    <definedName name="IQ_EST_EPS_GROWTH_Q_1YR_CIQ" hidden="1">"c4744"</definedName>
    <definedName name="IQ_EST_EPS_GROWTH_Q_1YR_REUT">"c5410"</definedName>
    <definedName name="IQ_EST_EPS_GROWTH_Q_1YR_THOM" hidden="1">"c5155"</definedName>
    <definedName name="IQ_EST_EPS_GW_DIFF">"c1891"</definedName>
    <definedName name="IQ_EST_EPS_GW_DIFF_CIQ" hidden="1">"c4761"</definedName>
    <definedName name="IQ_EST_EPS_GW_DIFF_REUT">"c5429"</definedName>
    <definedName name="IQ_EST_EPS_GW_DIFF_THOM" hidden="1">"c5200"</definedName>
    <definedName name="IQ_EST_EPS_GW_SURPRISE_PERCENT">"c1892"</definedName>
    <definedName name="IQ_EST_EPS_GW_SURPRISE_PERCENT_CIQ" hidden="1">"c4762"</definedName>
    <definedName name="IQ_EST_EPS_GW_SURPRISE_PERCENT_REUT">"c5430"</definedName>
    <definedName name="IQ_EST_EPS_GW_SURPRISE_PERCENT_THOM" hidden="1">"c5201"</definedName>
    <definedName name="IQ_EST_EPS_NORM_DIFF">"c2247"</definedName>
    <definedName name="IQ_EST_EPS_NORM_DIFF_CIQ" hidden="1">"c4745"</definedName>
    <definedName name="IQ_EST_EPS_NORM_DIFF_REUT">"c5411"</definedName>
    <definedName name="IQ_EST_EPS_NORM_SURPRISE_PERCENT">"c2248"</definedName>
    <definedName name="IQ_EST_EPS_NORM_SURPRISE_PERCENT_CIQ" hidden="1">"c4746"</definedName>
    <definedName name="IQ_EST_EPS_NORM_SURPRISE_PERCENT_REUT">"c5412"</definedName>
    <definedName name="IQ_EST_EPS_REPORT_DIFF">"c1893"</definedName>
    <definedName name="IQ_EST_EPS_REPORT_DIFF_CIQ" hidden="1">"c4763"</definedName>
    <definedName name="IQ_EST_EPS_REPORT_DIFF_REUT">"c5431"</definedName>
    <definedName name="IQ_EST_EPS_REPORT_DIFF_THOM" hidden="1">"c5202"</definedName>
    <definedName name="IQ_EST_EPS_REPORT_SURPRISE_PERCENT">"c1894"</definedName>
    <definedName name="IQ_EST_EPS_REPORT_SURPRISE_PERCENT_CIQ" hidden="1">"c4764"</definedName>
    <definedName name="IQ_EST_EPS_REPORT_SURPRISE_PERCENT_REUT">"c5432"</definedName>
    <definedName name="IQ_EST_EPS_REPORT_SURPRISE_PERCENT_THOM" hidden="1">"c5203"</definedName>
    <definedName name="IQ_EST_EPS_SBC_DIFF">"c4374"</definedName>
    <definedName name="IQ_EST_EPS_SBC_DIFF_CIQ_COL" hidden="1">"c11546"</definedName>
    <definedName name="IQ_EST_EPS_SBC_GW_DIFF">"c4378"</definedName>
    <definedName name="IQ_EST_EPS_SBC_GW_DIFF_CIQ_COL" hidden="1">"c11550"</definedName>
    <definedName name="IQ_EST_EPS_SBC_GW_SURPRISE_PERCENT">"c4387"</definedName>
    <definedName name="IQ_EST_EPS_SBC_GW_SURPRISE_PERCENT_CIQ_COL" hidden="1">"c11559"</definedName>
    <definedName name="IQ_EST_EPS_SBC_SURPRISE_PERCENT">"c4393"</definedName>
    <definedName name="IQ_EST_EPS_SBC_SURPRISE_PERCENT_CIQ_COL" hidden="1">"c11565"</definedName>
    <definedName name="IQ_EST_EPS_SEQ_GROWTH_Q">"c1764"</definedName>
    <definedName name="IQ_EST_EPS_SEQ_GROWTH_Q_CIQ" hidden="1">"c3690"</definedName>
    <definedName name="IQ_EST_EPS_SEQ_GROWTH_Q_REUT">"c3859"</definedName>
    <definedName name="IQ_EST_EPS_SEQ_GROWTH_Q_THOM" hidden="1">"c5156"</definedName>
    <definedName name="IQ_EST_EPS_SURPRISE" hidden="1">"c1635"</definedName>
    <definedName name="IQ_EST_EPS_SURPRISE_PERCENT">"c1635"</definedName>
    <definedName name="IQ_EST_EPS_SURPRISE_PERCENT_CIQ" hidden="1">"c5000"</definedName>
    <definedName name="IQ_EST_EPS_SURPRISE_PERCENT_REUT">"c5459"</definedName>
    <definedName name="IQ_EST_EPS_SURPRISE_PERCENT_THOM" hidden="1">"c5296"</definedName>
    <definedName name="IQ_EST_FAIR_VALUE_MORT_SERVICING_ASSETS_FFIEC" hidden="1">"c12956"</definedName>
    <definedName name="IQ_EST_FFO_ADJ_DIFF">"c4433"</definedName>
    <definedName name="IQ_EST_FFO_ADJ_DIFF_CIQ_COL" hidden="1">"c11605"</definedName>
    <definedName name="IQ_EST_FFO_ADJ_GROWTH_1YR">"c4421"</definedName>
    <definedName name="IQ_EST_FFO_ADJ_GROWTH_1YR_CIQ_COL" hidden="1">"c11593"</definedName>
    <definedName name="IQ_EST_FFO_ADJ_GROWTH_2YR">"c4422"</definedName>
    <definedName name="IQ_EST_FFO_ADJ_GROWTH_2YR_CIQ_COL" hidden="1">"c11594"</definedName>
    <definedName name="IQ_EST_FFO_ADJ_GROWTH_Q_1YR">"c4423"</definedName>
    <definedName name="IQ_EST_FFO_ADJ_GROWTH_Q_1YR_CIQ_COL" hidden="1">"c11595"</definedName>
    <definedName name="IQ_EST_FFO_ADJ_SEQ_GROWTH_Q">"c4424"</definedName>
    <definedName name="IQ_EST_FFO_ADJ_SEQ_GROWTH_Q_CIQ_COL" hidden="1">"c11596"</definedName>
    <definedName name="IQ_EST_FFO_ADJ_SURPRISE_PERCENT">"c4442"</definedName>
    <definedName name="IQ_EST_FFO_ADJ_SURPRISE_PERCENT_CIQ_COL" hidden="1">"c11614"</definedName>
    <definedName name="IQ_EST_FFO_DIFF">"c1869"</definedName>
    <definedName name="IQ_EST_FFO_DIFF_CIQ_COL" hidden="1">"c11616"</definedName>
    <definedName name="IQ_EST_FFO_DIFF_REUT">"c3890"</definedName>
    <definedName name="IQ_EST_FFO_DIFF_THOM" hidden="1">"c5186"</definedName>
    <definedName name="IQ_EST_FFO_GROWTH_1YR">"c1770"</definedName>
    <definedName name="IQ_EST_FFO_GROWTH_1YR_CIQ_COL" hidden="1">"c11597"</definedName>
    <definedName name="IQ_EST_FFO_GROWTH_1YR_REUT">"c3874"</definedName>
    <definedName name="IQ_EST_FFO_GROWTH_1YR_THOM" hidden="1">"c5170"</definedName>
    <definedName name="IQ_EST_FFO_GROWTH_2YR">"c1771"</definedName>
    <definedName name="IQ_EST_FFO_GROWTH_2YR_CIQ_COL" hidden="1">"c11598"</definedName>
    <definedName name="IQ_EST_FFO_GROWTH_2YR_REUT">"c3875"</definedName>
    <definedName name="IQ_EST_FFO_GROWTH_2YR_THOM" hidden="1">"c5171"</definedName>
    <definedName name="IQ_EST_FFO_GROWTH_Q_1YR">"c1772"</definedName>
    <definedName name="IQ_EST_FFO_GROWTH_Q_1YR_CIQ_COL" hidden="1">"c11599"</definedName>
    <definedName name="IQ_EST_FFO_GROWTH_Q_1YR_REUT">"c3876"</definedName>
    <definedName name="IQ_EST_FFO_GROWTH_Q_1YR_THOM" hidden="1">"c5172"</definedName>
    <definedName name="IQ_EST_FFO_SEQ_GROWTH_Q">"c1773"</definedName>
    <definedName name="IQ_EST_FFO_SEQ_GROWTH_Q_CIQ_COL" hidden="1">"c11600"</definedName>
    <definedName name="IQ_EST_FFO_SEQ_GROWTH_Q_REUT">"c3877"</definedName>
    <definedName name="IQ_EST_FFO_SEQ_GROWTH_Q_THOM" hidden="1">"c5173"</definedName>
    <definedName name="IQ_EST_FFO_SHARE_DIFF">"c4444"</definedName>
    <definedName name="IQ_EST_FFO_SHARE_GROWTH_1YR">"c4425"</definedName>
    <definedName name="IQ_EST_FFO_SHARE_GROWTH_2YR">"c4426"</definedName>
    <definedName name="IQ_EST_FFO_SHARE_GROWTH_Q_1YR">"c4427"</definedName>
    <definedName name="IQ_EST_FFO_SHARE_SEQ_GROWTH_Q">"c4428"</definedName>
    <definedName name="IQ_EST_FFO_SHARE_SURPRISE_PERCENT">"c4453"</definedName>
    <definedName name="IQ_EST_FFO_SURPRISE_PERCENT">"c1870"</definedName>
    <definedName name="IQ_EST_FFO_SURPRISE_PERCENT_CIQ_COL" hidden="1">"c11629"</definedName>
    <definedName name="IQ_EST_FFO_SURPRISE_PERCENT_REUT">"c3891"</definedName>
    <definedName name="IQ_EST_FFO_SURPRISE_PERCENT_THOM" hidden="1">"c5187"</definedName>
    <definedName name="IQ_EST_FOOTNOTE">"c4540"</definedName>
    <definedName name="IQ_EST_FOOTNOTE_CIQ" hidden="1">"c12022"</definedName>
    <definedName name="IQ_EST_FOOTNOTE_REUT">"c5478"</definedName>
    <definedName name="IQ_EST_FOOTNOTE_THOM" hidden="1">"c5313"</definedName>
    <definedName name="IQ_EST_MAINT_CAPEX_DIFF">"c4456"</definedName>
    <definedName name="IQ_EST_MAINT_CAPEX_DIFF_CIQ_COL" hidden="1">"c11632"</definedName>
    <definedName name="IQ_EST_MAINT_CAPEX_GROWTH_1YR">"c4429"</definedName>
    <definedName name="IQ_EST_MAINT_CAPEX_GROWTH_1YR_CIQ_COL" hidden="1">"c11601"</definedName>
    <definedName name="IQ_EST_MAINT_CAPEX_GROWTH_2YR">"c4430"</definedName>
    <definedName name="IQ_EST_MAINT_CAPEX_GROWTH_2YR_CIQ_COL" hidden="1">"c11602"</definedName>
    <definedName name="IQ_EST_MAINT_CAPEX_GROWTH_Q_1YR">"c4431"</definedName>
    <definedName name="IQ_EST_MAINT_CAPEX_GROWTH_Q_1YR_CIQ_COL" hidden="1">"c11603"</definedName>
    <definedName name="IQ_EST_MAINT_CAPEX_SEQ_GROWTH_Q">"c4432"</definedName>
    <definedName name="IQ_EST_MAINT_CAPEX_SEQ_GROWTH_Q_CIQ_COL" hidden="1">"c11604"</definedName>
    <definedName name="IQ_EST_MAINT_CAPEX_SURPRISE_PERCENT">"c4465"</definedName>
    <definedName name="IQ_EST_MAINT_CAPEX_SURPRISE_PERCENT_CIQ_COL" hidden="1">"c11650"</definedName>
    <definedName name="IQ_EST_NAV_DIFF">"c1895"</definedName>
    <definedName name="IQ_EST_NAV_SHARE_SURPRISE_PERCENT">"c1896"</definedName>
    <definedName name="IQ_EST_NAV_SURPRISE_PERCENT">"c1896"</definedName>
    <definedName name="IQ_EST_NET_DEBT_DIFF">"c4466"</definedName>
    <definedName name="IQ_EST_NET_DEBT_SURPRISE_PERCENT">"c4468"</definedName>
    <definedName name="IQ_EST_NEXT_EARNINGS_DATE" hidden="1">"c13591"</definedName>
    <definedName name="IQ_EST_NI_DIFF">"c1885"</definedName>
    <definedName name="IQ_EST_NI_DIFF_REUT">"c5423"</definedName>
    <definedName name="IQ_EST_NI_DIFF_THOM" hidden="1">"c5198"</definedName>
    <definedName name="IQ_EST_NI_GW_DIFF">"c1887"</definedName>
    <definedName name="IQ_EST_NI_GW_DIFF_REUT">"c5425"</definedName>
    <definedName name="IQ_EST_NI_GW_SURPRISE_PERCENT">"c1888"</definedName>
    <definedName name="IQ_EST_NI_GW_SURPRISE_PERCENT_REUT">"c5426"</definedName>
    <definedName name="IQ_EST_NI_REPORT_DIFF">"c1889"</definedName>
    <definedName name="IQ_EST_NI_REPORT_DIFF_REUT">"c5427"</definedName>
    <definedName name="IQ_EST_NI_REPORT_SURPRISE_PERCENT">"c1890"</definedName>
    <definedName name="IQ_EST_NI_REPORT_SURPRISE_PERCENT_REUT">"c5428"</definedName>
    <definedName name="IQ_EST_NI_SBC_DIFF">"c4472"</definedName>
    <definedName name="IQ_EST_NI_SBC_DIFF_CIQ_COL" hidden="1">"c11657"</definedName>
    <definedName name="IQ_EST_NI_SBC_GW_DIFF">"c4476"</definedName>
    <definedName name="IQ_EST_NI_SBC_GW_DIFF_CIQ_COL" hidden="1">"c11661"</definedName>
    <definedName name="IQ_EST_NI_SBC_GW_SURPRISE_PERCENT">"c4485"</definedName>
    <definedName name="IQ_EST_NI_SBC_GW_SURPRISE_PERCENT_CIQ_COL" hidden="1">"c11670"</definedName>
    <definedName name="IQ_EST_NI_SBC_SURPRISE_PERCENT">"c4491"</definedName>
    <definedName name="IQ_EST_NI_SBC_SURPRISE_PERCENT_CIQ_COL" hidden="1">"c11676"</definedName>
    <definedName name="IQ_EST_NI_SURPRISE_PERCENT">"c1886"</definedName>
    <definedName name="IQ_EST_NI_SURPRISE_PERCENT_REUT">"c5424"</definedName>
    <definedName name="IQ_EST_NI_SURPRISE_PERCENT_THOM" hidden="1">"c5199"</definedName>
    <definedName name="IQ_EST_NUM_BUY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>"c5649"</definedName>
    <definedName name="IQ_EST_NUM_HIGH_REC_CIQ" hidden="1">"c3701"</definedName>
    <definedName name="IQ_EST_NUM_HIGH_REC_REUT">"c3870"</definedName>
    <definedName name="IQ_EST_NUM_HIGH_REC_THOM" hidden="1">"c5166"</definedName>
    <definedName name="IQ_EST_NUM_HIGHEST_REC">"c5648"</definedName>
    <definedName name="IQ_EST_NUM_HIGHEST_REC_CIQ" hidden="1">"c3700"</definedName>
    <definedName name="IQ_EST_NUM_HIGHEST_REC_REUT">"c3869"</definedName>
    <definedName name="IQ_EST_NUM_HIGHEST_REC_THOM" hidden="1">"c5165"</definedName>
    <definedName name="IQ_EST_NUM_HOLD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>"c5651"</definedName>
    <definedName name="IQ_EST_NUM_LOW_REC_CIQ" hidden="1">"c3703"</definedName>
    <definedName name="IQ_EST_NUM_LOW_REC_REUT">"c3872"</definedName>
    <definedName name="IQ_EST_NUM_LOW_REC_THOM" hidden="1">"c5168"</definedName>
    <definedName name="IQ_EST_NUM_LOWEST_REC">"c5652"</definedName>
    <definedName name="IQ_EST_NUM_LOWEST_REC_CIQ" hidden="1">"c3704"</definedName>
    <definedName name="IQ_EST_NUM_LOWEST_REC_REUT">"c3873"</definedName>
    <definedName name="IQ_EST_NUM_LOWEST_REC_THOM" hidden="1">"c5169"</definedName>
    <definedName name="IQ_EST_NUM_NEUTRAL_REC">"c5650"</definedName>
    <definedName name="IQ_EST_NUM_NEUTRAL_REC_CIQ" hidden="1">"c3702"</definedName>
    <definedName name="IQ_EST_NUM_NEUTRAL_REC_REUT">"c3871"</definedName>
    <definedName name="IQ_EST_NUM_NEUTRAL_REC_THOM" hidden="1">"c5167"</definedName>
    <definedName name="IQ_EST_NUM_NO_OPINION">"c1758"</definedName>
    <definedName name="IQ_EST_NUM_NO_OPINION_CIQ" hidden="1">"c3699"</definedName>
    <definedName name="IQ_EST_NUM_NO_OPINION_REUT">"c3868"</definedName>
    <definedName name="IQ_EST_NUM_OUTPERFORM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>"c1877"</definedName>
    <definedName name="IQ_EST_OPER_INC_DIFF_REUT">"c5415"</definedName>
    <definedName name="IQ_EST_OPER_INC_DIFF_THOM" hidden="1">"c5194"</definedName>
    <definedName name="IQ_EST_OPER_INC_SURPRISE_PERCENT">"c1878"</definedName>
    <definedName name="IQ_EST_OPER_INC_SURPRISE_PERCENT_REUT">"c5416"</definedName>
    <definedName name="IQ_EST_OPER_INC_SURPRISE_PERCENT_THOM" hidden="1">"c5195"</definedName>
    <definedName name="IQ_EST_PERIOD_ID" hidden="1">"c13923"</definedName>
    <definedName name="IQ_EST_PRE_TAX_DIFF">"c1879"</definedName>
    <definedName name="IQ_EST_PRE_TAX_DIFF_REUT">"c5417"</definedName>
    <definedName name="IQ_EST_PRE_TAX_DIFF_THOM" hidden="1">"c5196"</definedName>
    <definedName name="IQ_EST_PRE_TAX_GW_DIFF">"c1881"</definedName>
    <definedName name="IQ_EST_PRE_TAX_GW_DIFF_REUT">"c5419"</definedName>
    <definedName name="IQ_EST_PRE_TAX_GW_SURPRISE_PERCENT">"c1882"</definedName>
    <definedName name="IQ_EST_PRE_TAX_GW_SURPRISE_PERCENT_REUT">"c5420"</definedName>
    <definedName name="IQ_EST_PRE_TAX_REPORT_DIFF">"c1883"</definedName>
    <definedName name="IQ_EST_PRE_TAX_REPORT_DIFF_REUT">"c5421"</definedName>
    <definedName name="IQ_EST_PRE_TAX_REPORT_SURPRISE_PERCENT">"c1884"</definedName>
    <definedName name="IQ_EST_PRE_TAX_REPORT_SURPRISE_PERCENT_REUT">"c5422"</definedName>
    <definedName name="IQ_EST_PRE_TAX_SURPRISE_PERCENT">"c1880"</definedName>
    <definedName name="IQ_EST_PRE_TAX_SURPRISE_PERCENT_REUT">"c5418"</definedName>
    <definedName name="IQ_EST_PRE_TAX_SURPRISE_PERCENT_THOM" hidden="1">"c5197"</definedName>
    <definedName name="IQ_EST_RECURRING_PROFIT_SHARE_DIFF">"c4505"</definedName>
    <definedName name="IQ_EST_RECURRING_PROFIT_SHARE_DIFF_CIQ_COL" hidden="1">"c11690"</definedName>
    <definedName name="IQ_EST_RECURRING_PROFIT_SHARE_SURPRISE_PERCENT">"c4515"</definedName>
    <definedName name="IQ_EST_RECURRING_PROFIT_SHARE_SURPRISE_PERCENT_CIQ_COL" hidden="1">"c11700"</definedName>
    <definedName name="IQ_EST_REV_DIFF">"c1865"</definedName>
    <definedName name="IQ_EST_REV_DIFF_CIQ" hidden="1">"c3717"</definedName>
    <definedName name="IQ_EST_REV_DIFF_REUT">"c3886"</definedName>
    <definedName name="IQ_EST_REV_DIFF_THOM" hidden="1">"c5182"</definedName>
    <definedName name="IQ_EST_REV_GROWTH_1YR">"c1638"</definedName>
    <definedName name="IQ_EST_REV_GROWTH_1YR_CIQ" hidden="1">"c3691"</definedName>
    <definedName name="IQ_EST_REV_GROWTH_1YR_REUT">"c3860"</definedName>
    <definedName name="IQ_EST_REV_GROWTH_1YR_THOM" hidden="1">"c5157"</definedName>
    <definedName name="IQ_EST_REV_GROWTH_2YR">"c1639"</definedName>
    <definedName name="IQ_EST_REV_GROWTH_2YR_CIQ" hidden="1">"c3692"</definedName>
    <definedName name="IQ_EST_REV_GROWTH_2YR_REUT">"c3861"</definedName>
    <definedName name="IQ_EST_REV_GROWTH_2YR_THOM" hidden="1">"c5158"</definedName>
    <definedName name="IQ_EST_REV_GROWTH_Q_1YR">"c1640"</definedName>
    <definedName name="IQ_EST_REV_GROWTH_Q_1YR_CIQ" hidden="1">"c3693"</definedName>
    <definedName name="IQ_EST_REV_GROWTH_Q_1YR_REUT">"c3862"</definedName>
    <definedName name="IQ_EST_REV_GROWTH_Q_1YR_THOM" hidden="1">"c5159"</definedName>
    <definedName name="IQ_EST_REV_SEQ_GROWTH_Q">"c1765"</definedName>
    <definedName name="IQ_EST_REV_SEQ_GROWTH_Q_CIQ" hidden="1">"c3694"</definedName>
    <definedName name="IQ_EST_REV_SEQ_GROWTH_Q_REUT">"c3863"</definedName>
    <definedName name="IQ_EST_REV_SEQ_GROWTH_Q_THOM" hidden="1">"c5160"</definedName>
    <definedName name="IQ_EST_REV_SURPRISE_PERCENT">"c1866"</definedName>
    <definedName name="IQ_EST_REV_SURPRISE_PERCENT_CIQ" hidden="1">"c3718"</definedName>
    <definedName name="IQ_EST_REV_SURPRISE_PERCENT_REUT">"c3887"</definedName>
    <definedName name="IQ_EST_REV_SURPRISE_PERCENT_THOM" hidden="1">"c5183"</definedName>
    <definedName name="IQ_EST_VENDOR">"c5564"</definedName>
    <definedName name="IQ_ESTIMATED_ASSESSABLE_DEPOSITS_FDIC" hidden="1">"c6490"</definedName>
    <definedName name="IQ_ESTIMATED_INSURED_DEPOSITS_FDIC" hidden="1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_OVER_REVENUE_EST" hidden="1">"IQ_EV_OVER_REVENUE_EST"</definedName>
    <definedName name="IQ_EV_OVER_REVENUE_EST_1" hidden="1">"IQ_EV_OVER_REVENUE_EST_1"</definedName>
    <definedName name="IQ_EVAL_DATE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>"c405"</definedName>
    <definedName name="IQ_EXCISE_TAXES_EXCL_SALES">"c5515"</definedName>
    <definedName name="IQ_EXCISE_TAXES_INCL_SALES">"c5514"</definedName>
    <definedName name="IQ_EXERCISE_PRICE">"c1897"</definedName>
    <definedName name="IQ_EXERCISED">"c406"</definedName>
    <definedName name="IQ_EXP_REIMBURSE_RENTAL_REVENUE" hidden="1">"c16064"</definedName>
    <definedName name="IQ_EXP_RETURN_PENSION_DOMESTIC">"c407"</definedName>
    <definedName name="IQ_EXP_RETURN_PENSION_FOREIGN">"c408"</definedName>
    <definedName name="IQ_EXPENSE_CODE_">"24782 P173968"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">"c6216"</definedName>
    <definedName name="IQ_EXTRA_ACC_ITEMS_REIT">"c415"</definedName>
    <definedName name="IQ_EXTRA_ACC_ITEMS_UTI">"c416"</definedName>
    <definedName name="IQ_EXTRA_AVG_ASSETS_FFIEC" hidden="1">"c13369"</definedName>
    <definedName name="IQ_EXTRA_ITEMS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>"c1574"</definedName>
    <definedName name="IQ_FFO_ACT_OR_EST">"c2216"</definedName>
    <definedName name="IQ_FFO_ADJ_ACT_OR_EST">"c4435"</definedName>
    <definedName name="IQ_FFO_ADJ_ACT_OR_EST_CIQ" hidden="1">"c4960"</definedName>
    <definedName name="IQ_FFO_ADJ_ACT_OR_EST_CIQ_COL" hidden="1">"c11607"</definedName>
    <definedName name="IQ_FFO_ADJ_EST">"c4434"</definedName>
    <definedName name="IQ_FFO_ADJ_EST_CIQ" hidden="1">"c4959"</definedName>
    <definedName name="IQ_FFO_ADJ_GUIDANCE">"c4436"</definedName>
    <definedName name="IQ_FFO_ADJ_GUIDANCE_CIQ" hidden="1">"c4961"</definedName>
    <definedName name="IQ_FFO_ADJ_GUIDANCE_CIQ_COL" hidden="1">"c11608"</definedName>
    <definedName name="IQ_FFO_ADJ_HIGH_EST">"c4437"</definedName>
    <definedName name="IQ_FFO_ADJ_HIGH_EST_CIQ" hidden="1">"c4962"</definedName>
    <definedName name="IQ_FFO_ADJ_HIGH_GUIDANCE">"c4202"</definedName>
    <definedName name="IQ_FFO_ADJ_HIGH_GUIDANCE_CIQ" hidden="1">"c4614"</definedName>
    <definedName name="IQ_FFO_ADJ_HIGH_GUIDANCE_CIQ_COL" hidden="1">"c11263"</definedName>
    <definedName name="IQ_FFO_ADJ_LOW_EST">"c4438"</definedName>
    <definedName name="IQ_FFO_ADJ_LOW_EST_CIQ" hidden="1">"c4963"</definedName>
    <definedName name="IQ_FFO_ADJ_LOW_GUIDANCE">"c4242"</definedName>
    <definedName name="IQ_FFO_ADJ_LOW_GUIDANCE_CIQ" hidden="1">"c4654"</definedName>
    <definedName name="IQ_FFO_ADJ_LOW_GUIDANCE_CIQ_COL" hidden="1">"c11303"</definedName>
    <definedName name="IQ_FFO_ADJ_MEDIAN_EST">"c4439"</definedName>
    <definedName name="IQ_FFO_ADJ_MEDIAN_EST_CIQ" hidden="1">"c4964"</definedName>
    <definedName name="IQ_FFO_ADJ_NUM_EST">"c4440"</definedName>
    <definedName name="IQ_FFO_ADJ_NUM_EST_CIQ" hidden="1">"c4965"</definedName>
    <definedName name="IQ_FFO_ADJ_STDDEV_EST">"c4441"</definedName>
    <definedName name="IQ_FFO_ADJ_STDDEV_EST_CIQ" hidden="1">"c4966"</definedName>
    <definedName name="IQ_FFO_DILUTED" hidden="1">"c16186"</definedName>
    <definedName name="IQ_FFO_EST">"c418"</definedName>
    <definedName name="IQ_FFO_EST_CIQ" hidden="1">"c3668"</definedName>
    <definedName name="IQ_FFO_EST_CIQ_COL" hidden="1">"c11617"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DATE" hidden="1">"c12212"</definedName>
    <definedName name="IQ_FFO_EST_DET_EST_DATE_CIQ" hidden="1">"c12267"</definedName>
    <definedName name="IQ_FFO_EST_DET_EST_INCL" hidden="1">"c12349"</definedName>
    <definedName name="IQ_FFO_EST_DET_EST_INCL_CIQ" hidden="1">"c12395"</definedName>
    <definedName name="IQ_FFO_EST_DET_EST_ORIGIN" hidden="1">"c12722"</definedName>
    <definedName name="IQ_FFO_EST_DET_EST_ORIGIN_CIQ" hidden="1">"c12720"</definedName>
    <definedName name="IQ_FFO_EST_REUT">"c3837"</definedName>
    <definedName name="IQ_FFO_EST_THOM" hidden="1">"c3999"</definedName>
    <definedName name="IQ_FFO_GUIDANCE">"c4443"</definedName>
    <definedName name="IQ_FFO_GUIDANCE_CIQ" hidden="1">"c4968"</definedName>
    <definedName name="IQ_FFO_GUIDANCE_CIQ_COL" hidden="1">"c11615"</definedName>
    <definedName name="IQ_FFO_HIGH_EST">"c419"</definedName>
    <definedName name="IQ_FFO_HIGH_EST_CIQ" hidden="1">"c3670"</definedName>
    <definedName name="IQ_FFO_HIGH_EST_CIQ_COL" hidden="1">"c11624"</definedName>
    <definedName name="IQ_FFO_HIGH_EST_REUT">"c3839"</definedName>
    <definedName name="IQ_FFO_HIGH_EST_THOM" hidden="1">"c4001"</definedName>
    <definedName name="IQ_FFO_HIGH_GUIDANCE">"c4184"</definedName>
    <definedName name="IQ_FFO_HIGH_GUIDANCE_CIQ" hidden="1">"c4596"</definedName>
    <definedName name="IQ_FFO_HIGH_GUIDANCE_CIQ_COL" hidden="1">"c11245"</definedName>
    <definedName name="IQ_FFO_LOW_EST">"c420"</definedName>
    <definedName name="IQ_FFO_LOW_EST_CIQ" hidden="1">"c3671"</definedName>
    <definedName name="IQ_FFO_LOW_EST_CIQ_COL" hidden="1">"c11625"</definedName>
    <definedName name="IQ_FFO_LOW_EST_REUT">"c3840"</definedName>
    <definedName name="IQ_FFO_LOW_EST_THOM" hidden="1">"c4002"</definedName>
    <definedName name="IQ_FFO_LOW_GUIDANCE">"c4224"</definedName>
    <definedName name="IQ_FFO_LOW_GUIDANCE_CIQ" hidden="1">"c4636"</definedName>
    <definedName name="IQ_FFO_LOW_GUIDANCE_CIQ_COL" hidden="1">"c11285"</definedName>
    <definedName name="IQ_FFO_MEDIAN_EST">"c1665"</definedName>
    <definedName name="IQ_FFO_MEDIAN_EST_CIQ" hidden="1">"c3669"</definedName>
    <definedName name="IQ_FFO_MEDIAN_EST_CIQ_COL" hidden="1">"c11626"</definedName>
    <definedName name="IQ_FFO_MEDIAN_EST_REUT">"c3838"</definedName>
    <definedName name="IQ_FFO_MEDIAN_EST_THOM" hidden="1">"c4000"</definedName>
    <definedName name="IQ_FFO_NO_EST" hidden="1">"c276"</definedName>
    <definedName name="IQ_FFO_NUM_EST">"c421"</definedName>
    <definedName name="IQ_FFO_NUM_EST_CIQ" hidden="1">"c3672"</definedName>
    <definedName name="IQ_FFO_NUM_EST_CIQ_COL" hidden="1">"c11627"</definedName>
    <definedName name="IQ_FFO_NUM_EST_REUT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>"c4446"</definedName>
    <definedName name="IQ_FFO_SHARE_ACT_OR_EST_CIQ" hidden="1">"c4971"</definedName>
    <definedName name="IQ_FFO_SHARE_ACT_OR_EST_CIQ_COL" hidden="1">"c11618"</definedName>
    <definedName name="IQ_FFO_SHARE_EST">"c4445"</definedName>
    <definedName name="IQ_FFO_SHARE_GUIDANCE">"c4447"</definedName>
    <definedName name="IQ_FFO_SHARE_GUIDANCE_CIQ" hidden="1">"c4976"</definedName>
    <definedName name="IQ_FFO_SHARE_GUIDANCE_CIQ_COL" hidden="1">"c11623"</definedName>
    <definedName name="IQ_FFO_SHARE_HIGH_EST">"c4448"</definedName>
    <definedName name="IQ_FFO_SHARE_HIGH_GUIDANCE">"c4203"</definedName>
    <definedName name="IQ_FFO_SHARE_HIGH_GUIDANCE_CIQ" hidden="1">"c4615"</definedName>
    <definedName name="IQ_FFO_SHARE_HIGH_GUIDANCE_CIQ_COL" hidden="1">"c11264"</definedName>
    <definedName name="IQ_FFO_SHARE_LOW_EST">"c4449"</definedName>
    <definedName name="IQ_FFO_SHARE_LOW_GUIDANCE">"c4243"</definedName>
    <definedName name="IQ_FFO_SHARE_LOW_GUIDANCE_CIQ" hidden="1">"c4655"</definedName>
    <definedName name="IQ_FFO_SHARE_LOW_GUIDANCE_CIQ_COL" hidden="1">"c11304"</definedName>
    <definedName name="IQ_FFO_SHARE_MEDIAN_EST">"c4450"</definedName>
    <definedName name="IQ_FFO_SHARE_NUM_EST">"c4451"</definedName>
    <definedName name="IQ_FFO_SHARE_STDDEV_EST">"c4452"</definedName>
    <definedName name="IQ_FFO_SHARES_BASIC" hidden="1">"c16185"</definedName>
    <definedName name="IQ_FFO_SHARES_DILUTED" hidden="1">"c16187"</definedName>
    <definedName name="IQ_FFO_STDDEV_EST">"c422"</definedName>
    <definedName name="IQ_FFO_STDDEV_EST_CIQ" hidden="1">"c3673"</definedName>
    <definedName name="IQ_FFO_STDDEV_EST_CIQ_COL" hidden="1">"c11628"</definedName>
    <definedName name="IQ_FFO_STDDEV_EST_REUT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>"c2129"</definedName>
    <definedName name="IQ_FILING_CURRENCY_AP" hidden="1">"c11747"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>"c427"</definedName>
    <definedName name="IQ_FIN_DIV_ASSETS_LT">"c428"</definedName>
    <definedName name="IQ_FIN_DIV_CASH_EQUIV" hidden="1">"c6289"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DEBT_TOTAL">"c5656"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LT_DEBT_TOTAL">"c5655"</definedName>
    <definedName name="IQ_FIN_DIV_NOTES_PAY_TOTAL">"c5522"</definedName>
    <definedName name="IQ_FIN_DIV_REV">"c437"</definedName>
    <definedName name="IQ_FIN_DIV_ST_DEBT_TOTAL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>"c1405"</definedName>
    <definedName name="IQ_FINANCING_CASH_SUPPL">"c1406"</definedName>
    <definedName name="IQ_FINANCING_OBLIG_CURRENT">"c6190"</definedName>
    <definedName name="IQ_FINANCING_OBLIG_NON_CURRENT">"c6191"</definedName>
    <definedName name="IQ_FINISHED_INV">"c438"</definedName>
    <definedName name="IQ_FIRST_INT_DATE">"c2186"</definedName>
    <definedName name="IQ_FIRST_YEAR_LIFE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REUT" hidden="1">"c6798"</definedName>
    <definedName name="IQ_FISCAL_Q_EST_THOM" hidden="1">"c6802"</definedName>
    <definedName name="IQ_FISCAL_Y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REUT" hidden="1">"c6799"</definedName>
    <definedName name="IQ_FISCAL_Y_EST_THOM" hidden="1">"c6803"</definedName>
    <definedName name="IQ_FIVE_PERCENT_AMOUNT" hidden="1">"c240"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>"c443"</definedName>
    <definedName name="IQ_FIVEPERCENT_SHARES">"c444"</definedName>
    <definedName name="IQ_FIX_FREQUENCY" hidden="1">"c8964"</definedName>
    <definedName name="IQ_FIXED_ASSET_TURNS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" hidden="1">"c17421"</definedName>
    <definedName name="IQ_FLOAT_PERCENT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>"c446"</definedName>
    <definedName name="IQ_FOREIGN_DEP_NON_IB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>"c449"</definedName>
    <definedName name="IQ_FULL_TIME">"c450"</definedName>
    <definedName name="IQ_FULLY_INSURED_BROKERED_DEPOSITS_FFIEC" hidden="1">"c15305"</definedName>
    <definedName name="IQ_FULLY_INSURED_DEPOSITS_FDIC" hidden="1">"c6487"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XPENSE_RATIO" hidden="1">"c2780"</definedName>
    <definedName name="IQ_GAAP_IS">"c6194"</definedName>
    <definedName name="IQ_GAAP_LOSS" hidden="1">"c2779"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">"c6217"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">"c6218"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">"c6219"</definedName>
    <definedName name="IQ_GAIN_ASSETS_REV_REIT">"c477"</definedName>
    <definedName name="IQ_GAIN_ASSETS_REV_UTI">"c478"</definedName>
    <definedName name="IQ_GAIN_ASSETS_UTI">"c479"</definedName>
    <definedName name="IQ_GAIN_CREDIT_DERIVATIVES_FFIEC" hidden="1">"c13066"</definedName>
    <definedName name="IQ_GAIN_CREDIT_DERIVATIVES_NON_TRADING_FFIEC" hidden="1">"c13067"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">"c6220"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">"c6278"</definedName>
    <definedName name="IQ_GAIN_INVEST_REC_BNK" hidden="1">"c488"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">"c6221"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 hidden="1">"c15384"</definedName>
    <definedName name="IQ_GAIN_SALE_ASSETS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>"c4069"</definedName>
    <definedName name="IQ_GEO_SEG_ASSETS_ABS">"c4091"</definedName>
    <definedName name="IQ_GEO_SEG_ASSETS_TOTAL">"c4123"</definedName>
    <definedName name="IQ_GEO_SEG_CAPEX">"c4083"</definedName>
    <definedName name="IQ_GEO_SEG_CAPEX_ABS">"c4105"</definedName>
    <definedName name="IQ_GEO_SEG_CAPEX_TOTAL">"c4127"</definedName>
    <definedName name="IQ_GEO_SEG_DA">"c4082"</definedName>
    <definedName name="IQ_GEO_SEG_DA_ABS">"c4104"</definedName>
    <definedName name="IQ_GEO_SEG_DA_TOTAL">"c4126"</definedName>
    <definedName name="IQ_GEO_SEG_EARNINGS_OP">"c4073"</definedName>
    <definedName name="IQ_GEO_SEG_EARNINGS_OP_ABS">"c4095"</definedName>
    <definedName name="IQ_GEO_SEG_EARNINGS_OP_TOTAL">"c4119"</definedName>
    <definedName name="IQ_GEO_SEG_EBT">"c4072"</definedName>
    <definedName name="IQ_GEO_SEG_EBT_ABS">"c4094"</definedName>
    <definedName name="IQ_GEO_SEG_EBT_TOTAL">"c4121"</definedName>
    <definedName name="IQ_GEO_SEG_GP">"c4070"</definedName>
    <definedName name="IQ_GEO_SEG_GP_ABS">"c4092"</definedName>
    <definedName name="IQ_GEO_SEG_GP_TOTAL">"c4120"</definedName>
    <definedName name="IQ_GEO_SEG_INC_TAX">"c4081"</definedName>
    <definedName name="IQ_GEO_SEG_INC_TAX_ABS">"c4103"</definedName>
    <definedName name="IQ_GEO_SEG_INC_TAX_TOTAL">"c4125"</definedName>
    <definedName name="IQ_GEO_SEG_INTEREST_EXP">"c4080"</definedName>
    <definedName name="IQ_GEO_SEG_INTEREST_EXP_ABS">"c4102"</definedName>
    <definedName name="IQ_GEO_SEG_INTEREST_EXP_TOTAL">"c4124"</definedName>
    <definedName name="IQ_GEO_SEG_NAME">"c5484"</definedName>
    <definedName name="IQ_GEO_SEG_NAME_ABS">"c5485"</definedName>
    <definedName name="IQ_GEO_SEG_NI">"c4071"</definedName>
    <definedName name="IQ_GEO_SEG_NI_ABS">"c4093"</definedName>
    <definedName name="IQ_GEO_SEG_NI_TOTAL">"c4122"</definedName>
    <definedName name="IQ_GEO_SEG_OPER_INC">"c4075"</definedName>
    <definedName name="IQ_GEO_SEG_OPER_INC_ABS">"c4097"</definedName>
    <definedName name="IQ_GEO_SEG_OPER_INC_TOTAL">"c4118"</definedName>
    <definedName name="IQ_GEO_SEG_REV">"c4074"</definedName>
    <definedName name="IQ_GEO_SEG_REV_ABS">"c4096"</definedName>
    <definedName name="IQ_GEO_SEG_REV_TOTAL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>"c511"</definedName>
    <definedName name="IQ_GP_10YR_ANN_CAGR">"c6090"</definedName>
    <definedName name="IQ_GP_10YR_ANN_GROWTH">"c512"</definedName>
    <definedName name="IQ_GP_1YR_ANN_GROWTH">"c513"</definedName>
    <definedName name="IQ_GP_2YR_ANN_CAGR">"c6091"</definedName>
    <definedName name="IQ_GP_2YR_ANN_GROWTH">"c514"</definedName>
    <definedName name="IQ_GP_3YR_ANN_CAGR">"c6092"</definedName>
    <definedName name="IQ_GP_3YR_ANN_GROWTH">"c515"</definedName>
    <definedName name="IQ_GP_5YR_ANN_CAGR">"c6093"</definedName>
    <definedName name="IQ_GP_5YR_ANN_GROWTH">"c516"</definedName>
    <definedName name="IQ_GP_7YR_ANN_CAGR">"c6094"</definedName>
    <definedName name="IQ_GP_7YR_ANN_GROWTH">"c517"</definedName>
    <definedName name="IQ_GPPE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>"c1446"</definedName>
    <definedName name="IQ_GROSS_EARNED" hidden="1">"c2732"</definedName>
    <definedName name="IQ_GROSS_GW" hidden="1">"c17750"</definedName>
    <definedName name="IQ_GROSS_INTAN" hidden="1">"c520"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S">"c521"</definedName>
    <definedName name="IQ_GROSS_LOANS_10YR_ANN_CAGR">"c6095"</definedName>
    <definedName name="IQ_GROSS_LOANS_10YR_ANN_GROWTH">"c522"</definedName>
    <definedName name="IQ_GROSS_LOANS_1YR_ANN_GROWTH">"c523"</definedName>
    <definedName name="IQ_GROSS_LOANS_2YR_ANN_CAGR">"c6096"</definedName>
    <definedName name="IQ_GROSS_LOANS_2YR_ANN_GROWTH">"c524"</definedName>
    <definedName name="IQ_GROSS_LOANS_3YR_ANN_CAGR">"c6097"</definedName>
    <definedName name="IQ_GROSS_LOANS_3YR_ANN_GROWTH">"c525"</definedName>
    <definedName name="IQ_GROSS_LOANS_5YR_ANN_CAGR">"c6098"</definedName>
    <definedName name="IQ_GROSS_LOANS_5YR_ANN_GROWTH">"c526"</definedName>
    <definedName name="IQ_GROSS_LOANS_7YR_ANN_CAGR">"c6099"</definedName>
    <definedName name="IQ_GROSS_LOANS_7YR_ANN_GROWTH">"c527"</definedName>
    <definedName name="IQ_GROSS_LOANS_TOTAL_DEPOSITS">"c528"</definedName>
    <definedName name="IQ_GROSS_LOSSES" hidden="1">"c15871"</definedName>
    <definedName name="IQ_GROSS_LOSSES_AVG_LOANS_FFIEC" hidden="1">"c13475"</definedName>
    <definedName name="IQ_GROSS_MARGIN">"c529"</definedName>
    <definedName name="IQ_GROSS_MARGIN_ACT_OR_EST">"c5554"</definedName>
    <definedName name="IQ_GROSS_MARGIN_ACT_OR_EST_THOM" hidden="1">"c5562"</definedName>
    <definedName name="IQ_GROSS_MARGIN_EST">"c5547"</definedName>
    <definedName name="IQ_GROSS_MARGIN_EST_THOM" hidden="1">"c5555"</definedName>
    <definedName name="IQ_GROSS_MARGIN_HIGH_EST">"c5549"</definedName>
    <definedName name="IQ_GROSS_MARGIN_HIGH_EST_THOM" hidden="1">"c5557"</definedName>
    <definedName name="IQ_GROSS_MARGIN_LOW_EST">"c5550"</definedName>
    <definedName name="IQ_GROSS_MARGIN_LOW_EST_THOM" hidden="1">"c5558"</definedName>
    <definedName name="IQ_GROSS_MARGIN_MEDIAN_EST">"c5548"</definedName>
    <definedName name="IQ_GROSS_MARGIN_MEDIAN_EST_THOM" hidden="1">"c5556"</definedName>
    <definedName name="IQ_GROSS_MARGIN_NUM_EST">"c5551"</definedName>
    <definedName name="IQ_GROSS_MARGIN_NUM_EST_THOM" hidden="1">"c5559"</definedName>
    <definedName name="IQ_GROSS_MARGIN_STDDEV_EST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>"c1378"</definedName>
    <definedName name="IQ_GROSS_SPRD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" hidden="1">"c19145"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">"c6279"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">"c6280"</definedName>
    <definedName name="IQ_GW_INTAN_AMORT_REIT">"c1480"</definedName>
    <definedName name="IQ_GW_INTAN_AMORT_UTI">"c1481"</definedName>
    <definedName name="IQ_HC_ADJUSTED_DISCHARGES" hidden="1">"c9977"</definedName>
    <definedName name="IQ_HC_ADMISSIONS">"c5953"</definedName>
    <definedName name="IQ_HC_ADMISSIONS_GROWTH">"c5997"</definedName>
    <definedName name="IQ_HC_ADMISSIONS_MANAGED_CARE">"c5956"</definedName>
    <definedName name="IQ_HC_ADMISSIONS_MEDICAID">"c5955"</definedName>
    <definedName name="IQ_HC_ADMISSIONS_MEDICARE">"c5954"</definedName>
    <definedName name="IQ_HC_ADMISSIONS_OTHER">"c5957"</definedName>
    <definedName name="IQ_HC_ADMISSIONS_SF">"c6006"</definedName>
    <definedName name="IQ_HC_ALFS">"c5952"</definedName>
    <definedName name="IQ_HC_ASO_COVERED_LIVES" hidden="1">"c9982"</definedName>
    <definedName name="IQ_HC_ASO_MEMBERSHIP" hidden="1">"c9985"</definedName>
    <definedName name="IQ_HC_AVG_BEDS_SVC">"c5951"</definedName>
    <definedName name="IQ_HC_AVG_DAILY_CENSUS">"c5965"</definedName>
    <definedName name="IQ_HC_AVG_LICENSED_BEDS">"c5949"</definedName>
    <definedName name="IQ_HC_AVG_LICENSED_BEDS_SF">"c6004"</definedName>
    <definedName name="IQ_HC_AVG_STAY">"c5966"</definedName>
    <definedName name="IQ_HC_AVG_STAY_SF">"c6016"</definedName>
    <definedName name="IQ_HC_BEDS_SVC">"c5950"</definedName>
    <definedName name="IQ_HC_CASES" hidden="1">"c9978"</definedName>
    <definedName name="IQ_HC_CLAIMS_RESERVES" hidden="1">"c9989"</definedName>
    <definedName name="IQ_HC_DAYS_REV_OUT">"c5993"</definedName>
    <definedName name="IQ_HC_DISCHARGES" hidden="1">"c9976"</definedName>
    <definedName name="IQ_HC_EQUIV_ADMISSIONS_GROWTH">"c5998"</definedName>
    <definedName name="IQ_HC_EQUIVALENT_ADMISSIONS">"c5958"</definedName>
    <definedName name="IQ_HC_EQUIVALENT_ADMISSIONS_SF">"c6007"</definedName>
    <definedName name="IQ_HC_EQUIVALENT_PATIENT_DAYS" hidden="1">"c9980"</definedName>
    <definedName name="IQ_HC_ER_VISITS">"c5964"</definedName>
    <definedName name="IQ_HC_ER_VISITS_SF">"c6017"</definedName>
    <definedName name="IQ_HC_GROSS_INPATIENT_REV">"c5987"</definedName>
    <definedName name="IQ_HC_GROSS_OUTPATIENT_REV">"c5988"</definedName>
    <definedName name="IQ_HC_GROSS_PATIENT_REV">"c5989"</definedName>
    <definedName name="IQ_HC_HOSP_FACILITIES_CONSOL">"c5945"</definedName>
    <definedName name="IQ_HC_HOSP_FACILITIES_CONSOL_SF">"c6000"</definedName>
    <definedName name="IQ_HC_HOSP_FACILITIES_NON_CONSOL">"c5946"</definedName>
    <definedName name="IQ_HC_HOSP_FACILITIES_NON_CONSOL_SF">"c6001"</definedName>
    <definedName name="IQ_HC_HOSP_FACILITIES_TOTAL">"c5947"</definedName>
    <definedName name="IQ_HC_HOSP_FACILITIES_TOTAL_SF">"c6002"</definedName>
    <definedName name="IQ_HC_INPATIENT_PROCEDURES">"c5961"</definedName>
    <definedName name="IQ_HC_INPATIENT_PROCEDURES_SF">"c6011"</definedName>
    <definedName name="IQ_HC_INPATIENT_REV_PER_ADMISSION">"c5994"</definedName>
    <definedName name="IQ_HC_INTPATIENT_SVCS_PCT_REV">"c5975"</definedName>
    <definedName name="IQ_HC_INTPATIENT_SVCS_PCT_REV_SF">"c6015"</definedName>
    <definedName name="IQ_HC_LICENSED_BEDS">"c5948"</definedName>
    <definedName name="IQ_HC_LICENSED_BEDS_SF">"c6003"</definedName>
    <definedName name="IQ_HC_MANAGED_CARE_PCT_ADMISSIONS">"c5982"</definedName>
    <definedName name="IQ_HC_MANAGED_CARE_PCT_REV">"c5978"</definedName>
    <definedName name="IQ_HC_MEDICAID_PCT_ADMISSIONS">"c5981"</definedName>
    <definedName name="IQ_HC_MEDICAID_PCT_REV">"c5977"</definedName>
    <definedName name="IQ_HC_MEDICAL_EXPENSE_RATIO" hidden="1">"c9987"</definedName>
    <definedName name="IQ_HC_MEDICARE_PCT_ADMISSIONS">"c5980"</definedName>
    <definedName name="IQ_HC_MEDICARE_PCT_REV">"c5976"</definedName>
    <definedName name="IQ_HC_NET_INPATIENT_REV">"c5984"</definedName>
    <definedName name="IQ_HC_NET_OUTPATIENT_REV">"c5985"</definedName>
    <definedName name="IQ_HC_NET_PATIENT_REV">"c5986"</definedName>
    <definedName name="IQ_HC_NET_PATIENT_REV_SF">"c6005"</definedName>
    <definedName name="IQ_HC_OCC_RATE">"c5967"</definedName>
    <definedName name="IQ_HC_OCC_RATE_LICENSED_BEDS">"c5968"</definedName>
    <definedName name="IQ_HC_OCC_RATE_SF">"c6009"</definedName>
    <definedName name="IQ_HC_OPEX_SUPPLIES">"c5990"</definedName>
    <definedName name="IQ_HC_OTHER_OPEX_PCT_REV">"c5973"</definedName>
    <definedName name="IQ_HC_OUTPATIENT_PROCEDURES">"c5962"</definedName>
    <definedName name="IQ_HC_OUTPATIENT_PROCEDURES_SF">"c6012"</definedName>
    <definedName name="IQ_HC_OUTPATIENT_REV_PER_ADMISSION">"c5995"</definedName>
    <definedName name="IQ_HC_OUTPATIENT_SVCS_PCT_REV">"c5974"</definedName>
    <definedName name="IQ_HC_OUTPATIENT_SVCS_PCT_REV_SF">"c6014"</definedName>
    <definedName name="IQ_HC_PATIENT_DAYS">"c5960"</definedName>
    <definedName name="IQ_HC_PATIENT_DAYS_SF">"c6010"</definedName>
    <definedName name="IQ_HC_PROF_GEN_LIAB_CLAIM_PAID">"c5991"</definedName>
    <definedName name="IQ_HC_PROF_GEN_LIAB_EXP_BENEFIT">"c5992"</definedName>
    <definedName name="IQ_HC_PROVISION_DOUBTFUL_PCT_REV">"c5972"</definedName>
    <definedName name="IQ_HC_REV_GROWTH">"c5996"</definedName>
    <definedName name="IQ_HC_REV_PER_CASE" hidden="1">"c9979"</definedName>
    <definedName name="IQ_HC_REV_PER_DISCHARGE" hidden="1">"c9990"</definedName>
    <definedName name="IQ_HC_REV_PER_EQUIV_ADMISSION">"c5959"</definedName>
    <definedName name="IQ_HC_REV_PER_EQUIV_ADMISSION_SF">"c6008"</definedName>
    <definedName name="IQ_HC_REV_PER_EQUIV_ADMISSIONS_GROWTH">"c5999"</definedName>
    <definedName name="IQ_HC_REV_PER_PATIENT_DAY">"c5969"</definedName>
    <definedName name="IQ_HC_REV_PER_PATIENT_DAY_SF">"c6018"</definedName>
    <definedName name="IQ_HC_RISK_COVERED_LIVES" hidden="1">"c9981"</definedName>
    <definedName name="IQ_HC_RISK_MEMBERSHIP" hidden="1">"c9984"</definedName>
    <definedName name="IQ_HC_SALARIES_PCT_REV">"c5970"</definedName>
    <definedName name="IQ_HC_SGA_MARGIN" hidden="1">"c9988"</definedName>
    <definedName name="IQ_HC_SUPPLIES_PCT_REV">"c5971"</definedName>
    <definedName name="IQ_HC_TOTAL_COVERED_LIVES" hidden="1">"c9983"</definedName>
    <definedName name="IQ_HC_TOTAL_MEMBERSHIP" hidden="1">"c9986"</definedName>
    <definedName name="IQ_HC_TOTAL_PROCEDURES">"c5963"</definedName>
    <definedName name="IQ_HC_TOTAL_PROCEDURES_SF">"c6013"</definedName>
    <definedName name="IQ_HC_UNINSURED_PCT_ADMISSIONS">"c5983"</definedName>
    <definedName name="IQ_HC_UNINSURED_PCT_REV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>"c1651"</definedName>
    <definedName name="IQ_HIGH_TARGET_PRICE_CIQ" hidden="1">"c4659"</definedName>
    <definedName name="IQ_HIGH_TARGET_PRICE_REUT">"c5317"</definedName>
    <definedName name="IQ_HIGH_TARGET_PRICE_THOM" hidden="1">"c5096"</definedName>
    <definedName name="IQ_HIGHPRICE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>"c5911"</definedName>
    <definedName name="IQ_HOME_BACKLOG">"c5844"</definedName>
    <definedName name="IQ_HOME_BACKLOG_AVG_JV">"c5848"</definedName>
    <definedName name="IQ_HOME_BACKLOG_AVG_JV_GROWTH">"c5928"</definedName>
    <definedName name="IQ_HOME_BACKLOG_AVG_JV_INC">"c5851"</definedName>
    <definedName name="IQ_HOME_BACKLOG_AVG_JV_INC_GROWTH">"c5931"</definedName>
    <definedName name="IQ_HOME_BACKLOG_AVG_PRICE">"c5845"</definedName>
    <definedName name="IQ_HOME_BACKLOG_AVG_PRICE_GROWTH">"c5925"</definedName>
    <definedName name="IQ_HOME_BACKLOG_GROWTH">"c5924"</definedName>
    <definedName name="IQ_HOME_BACKLOG_JV">"c5847"</definedName>
    <definedName name="IQ_HOME_BACKLOG_JV_GROWTH">"c5927"</definedName>
    <definedName name="IQ_HOME_BACKLOG_JV_INC">"c5850"</definedName>
    <definedName name="IQ_HOME_BACKLOG_JV_INC_GROWTH">"c5930"</definedName>
    <definedName name="IQ_HOME_BACKLOG_VALUE">"c5846"</definedName>
    <definedName name="IQ_HOME_BACKLOG_VALUE_GROWTH">"c5926"</definedName>
    <definedName name="IQ_HOME_BACKLOG_VALUE_JV">"c5849"</definedName>
    <definedName name="IQ_HOME_BACKLOG_VALUE_JV_GROWTH">"c5929"</definedName>
    <definedName name="IQ_HOME_BACKLOG_VALUE_JV_INC">"c5852"</definedName>
    <definedName name="IQ_HOME_BACKLOG_VALUE_JV_INC_GROWTH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>"c5862"</definedName>
    <definedName name="IQ_HOME_COMMUNITIES_ACTIVE_GROWTH">"c5942"</definedName>
    <definedName name="IQ_HOME_COMMUNITIES_ACTIVE_JV">"c5863"</definedName>
    <definedName name="IQ_HOME_COMMUNITIES_ACTIVE_JV_GROWTH">"c5943"</definedName>
    <definedName name="IQ_HOME_COMMUNITIES_ACTIVE_JV_INC">"c5864"</definedName>
    <definedName name="IQ_HOME_COMMUNITIES_ACTIVE_JV_INC_GROWTH">"c5944"</definedName>
    <definedName name="IQ_HOME_COST_CONSTRUCTION_SVCS">"c5882"</definedName>
    <definedName name="IQ_HOME_COST_ELIMINATIONS_OTHER">"c5883"</definedName>
    <definedName name="IQ_HOME_COST_FINANCIAL_SVCS">"c5881"</definedName>
    <definedName name="IQ_HOME_COST_HOUSING">"c5877"</definedName>
    <definedName name="IQ_HOME_COST_LAND_LOT">"c5878"</definedName>
    <definedName name="IQ_HOME_COST_OTHER_HOMEBUILDING">"c5879"</definedName>
    <definedName name="IQ_HOME_COST_TOTAL">"c5884"</definedName>
    <definedName name="IQ_HOME_COST_TOTAL_HOMEBUILDING">"c5880"</definedName>
    <definedName name="IQ_HOME_DELIVERED">"c5835"</definedName>
    <definedName name="IQ_HOME_DELIVERED_AVG_PRICE">"c5836"</definedName>
    <definedName name="IQ_HOME_DELIVERED_AVG_PRICE_GROWTH">"c5916"</definedName>
    <definedName name="IQ_HOME_DELIVERED_AVG_PRICE_JV">"c5839"</definedName>
    <definedName name="IQ_HOME_DELIVERED_AVG_PRICE_JV_GROWTH">"c5919"</definedName>
    <definedName name="IQ_HOME_DELIVERED_AVG_PRICE_JV_INC">"c5842"</definedName>
    <definedName name="IQ_HOME_DELIVERED_AVG_PRICE_JV_INC_GROWTH">"c5922"</definedName>
    <definedName name="IQ_HOME_DELIVERED_GROWTH">"c5915"</definedName>
    <definedName name="IQ_HOME_DELIVERED_JV">"c5838"</definedName>
    <definedName name="IQ_HOME_DELIVERED_JV_GROWTH">"c5918"</definedName>
    <definedName name="IQ_HOME_DELIVERED_JV_INC">"c5841"</definedName>
    <definedName name="IQ_HOME_DELIVERED_JV_INC_GROWTH">"c5921"</definedName>
    <definedName name="IQ_HOME_DELIVERED_VALUE">"c5837"</definedName>
    <definedName name="IQ_HOME_DELIVERED_VALUE_GROWTH">"c5917"</definedName>
    <definedName name="IQ_HOME_DELIVERED_VALUE_JV">"c5840"</definedName>
    <definedName name="IQ_HOME_DELIVERED_VALUE_JV_GROWTH">"c5920"</definedName>
    <definedName name="IQ_HOME_DELIVERED_VALUE_JV_INC">"c5843"</definedName>
    <definedName name="IQ_HOME_DELIVERED_VALUE_JV_INC_GROWTH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>"c5865"</definedName>
    <definedName name="IQ_HOME_FIRSTLIEN_MORT_ORIGINATED">"c5905"</definedName>
    <definedName name="IQ_HOME_FIRSTLIEN_MORT_ORIGINATED_VOL">"c5908"</definedName>
    <definedName name="IQ_HOME_HUC">"c5822"</definedName>
    <definedName name="IQ_HOME_HUC_JV">"c5823"</definedName>
    <definedName name="IQ_HOME_HUC_JV_INC">"c5824"</definedName>
    <definedName name="IQ_HOME_INV_NOT_OWNED">"c5868"</definedName>
    <definedName name="IQ_HOME_LAND_DEVELOPMENT">"c5866"</definedName>
    <definedName name="IQ_HOME_LAND_FUTURE_DEVELOPMENT">"c5867"</definedName>
    <definedName name="IQ_HOME_LOAN_APPLICATIONS">"c5910"</definedName>
    <definedName name="IQ_HOME_LOANS_SOLD_COUNT">"c5912"</definedName>
    <definedName name="IQ_HOME_LOANS_SOLD_VALUE">"c5913"</definedName>
    <definedName name="IQ_HOME_LOTS_CONTROLLED">"c5831"</definedName>
    <definedName name="IQ_HOME_LOTS_FINISHED">"c5827"</definedName>
    <definedName name="IQ_HOME_LOTS_HELD_SALE">"c5830"</definedName>
    <definedName name="IQ_HOME_LOTS_JV">"c5833"</definedName>
    <definedName name="IQ_HOME_LOTS_JV_INC">"c5834"</definedName>
    <definedName name="IQ_HOME_LOTS_OTHER">"c5832"</definedName>
    <definedName name="IQ_HOME_LOTS_OWNED">"c5828"</definedName>
    <definedName name="IQ_HOME_LOTS_UNDER_DEVELOPMENT">"c5826"</definedName>
    <definedName name="IQ_HOME_LOTS_UNDER_OPTION">"c5829"</definedName>
    <definedName name="IQ_HOME_LOTS_UNDEVELOPED">"c5825"</definedName>
    <definedName name="IQ_HOME_MORT_CAPTURE_RATE">"c5906"</definedName>
    <definedName name="IQ_HOME_MORT_ORIGINATED">"c5907"</definedName>
    <definedName name="IQ_HOME_OBLIGATIONS_INV_NOT_OWNED">"c5914"</definedName>
    <definedName name="IQ_HOME_ORDERS">"c5853"</definedName>
    <definedName name="IQ_HOME_ORDERS_AVG_PRICE">"c5854"</definedName>
    <definedName name="IQ_HOME_ORDERS_AVG_PRICE_GROWTH">"c5934"</definedName>
    <definedName name="IQ_HOME_ORDERS_AVG_PRICE_JV">"c5857"</definedName>
    <definedName name="IQ_HOME_ORDERS_AVG_PRICE_JV_GROWTH">"c5937"</definedName>
    <definedName name="IQ_HOME_ORDERS_AVG_PRICE_JV_INC">"c5860"</definedName>
    <definedName name="IQ_HOME_ORDERS_AVG_PRICE_JV_INC_GROWTH">"c5940"</definedName>
    <definedName name="IQ_HOME_ORDERS_GROWTH">"c5933"</definedName>
    <definedName name="IQ_HOME_ORDERS_JV">"c5856"</definedName>
    <definedName name="IQ_HOME_ORDERS_JV_GROWTH">"c5936"</definedName>
    <definedName name="IQ_HOME_ORDERS_JV_INC">"c5859"</definedName>
    <definedName name="IQ_HOME_ORDERS_JV_INC_GROWTH">"c5939"</definedName>
    <definedName name="IQ_HOME_ORDERS_VALUE">"c5855"</definedName>
    <definedName name="IQ_HOME_ORDERS_VALUE_GROWTH">"c5935"</definedName>
    <definedName name="IQ_HOME_ORDERS_VALUE_JV">"c5858"</definedName>
    <definedName name="IQ_HOME_ORDERS_VALUE_JV_GROWTH">"c5938"</definedName>
    <definedName name="IQ_HOME_ORDERS_VALUE_JV_INC">"c5861"</definedName>
    <definedName name="IQ_HOME_ORDERS_VALUE_JV_INC_GROWTH">"c5941"</definedName>
    <definedName name="IQ_HOME_ORIGINATION_TOTAL">"c5909"</definedName>
    <definedName name="IQ_HOME_PRETAX_INC_CONSTRUCTION_SVCS">"c5890"</definedName>
    <definedName name="IQ_HOME_PRETAX_INC_ELIMINATIONS_OTHER">"c5891"</definedName>
    <definedName name="IQ_HOME_PRETAX_INC_FINANCIAL_SVCS">"c5889"</definedName>
    <definedName name="IQ_HOME_PRETAX_INC_HOUSING">"c5885"</definedName>
    <definedName name="IQ_HOME_PRETAX_INC_LAND_LOT">"c5886"</definedName>
    <definedName name="IQ_HOME_PRETAX_INC_OTHER_HOMEBUILDING">"c5887"</definedName>
    <definedName name="IQ_HOME_PRETAX_INC_TOTAL">"c5892"</definedName>
    <definedName name="IQ_HOME_PRETAX_INC_TOTAL_HOMEBUILDING">"c5888"</definedName>
    <definedName name="IQ_HOME_PURCH_OBLIGATION_1YR">"c5898"</definedName>
    <definedName name="IQ_HOME_PURCH_OBLIGATION_2YR">"c5899"</definedName>
    <definedName name="IQ_HOME_PURCH_OBLIGATION_3YR">"c5900"</definedName>
    <definedName name="IQ_HOME_PURCH_OBLIGATION_4YR">"c5901"</definedName>
    <definedName name="IQ_HOME_PURCH_OBLIGATION_5YR">"c5902"</definedName>
    <definedName name="IQ_HOME_PURCH_OBLIGATION_AFTER5">"c5903"</definedName>
    <definedName name="IQ_HOME_PURCH_OBLIGATION_TOTAL">"c5904"</definedName>
    <definedName name="IQ_HOME_REV_CONSTRUCTION_SERVICES">"c5874"</definedName>
    <definedName name="IQ_HOME_REV_ELIMINATIONS_OTHER">"c5875"</definedName>
    <definedName name="IQ_HOME_REV_FINANCIAL_SERVICES">"c5873"</definedName>
    <definedName name="IQ_HOME_REV_HOUSING">"c5872"</definedName>
    <definedName name="IQ_HOME_REV_LAND_LOT">"c5870"</definedName>
    <definedName name="IQ_HOME_REV_OTHER_HOMEBUILDING">"c5871"</definedName>
    <definedName name="IQ_HOME_REV_TOTAL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>"c5869"</definedName>
    <definedName name="IQ_HOME_WARRANTY_RES_BEG">"c5893"</definedName>
    <definedName name="IQ_HOME_WARRANTY_RES_END">"c5897"</definedName>
    <definedName name="IQ_HOME_WARRANTY_RES_ISS">"c5894"</definedName>
    <definedName name="IQ_HOME_WARRANTY_RES_OTHER">"c5896"</definedName>
    <definedName name="IQ_HOME_WARRANTY_RES_PAY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>"c547"</definedName>
    <definedName name="IQ_IMPAIRED_LOANS" hidden="1">"c15250"</definedName>
    <definedName name="IQ_IMPAIRMENT_GW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DOM_LOANS_FFIEC" hidden="1">"c12975"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">"c6222"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>"c3601"</definedName>
    <definedName name="IQ_INDUSTRY_GROUP">"c3602"</definedName>
    <definedName name="IQ_INDUSTRY_SECTOR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>"c563"</definedName>
    <definedName name="IQ_INS_ANNUITY_REV" hidden="1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">"c6223"</definedName>
    <definedName name="IQ_INS_SETTLE_REIT">"c575"</definedName>
    <definedName name="IQ_INS_SETTLE_SUPPLE" hidden="1">"c13814"</definedName>
    <definedName name="IQ_INS_SETTLE_UTI">"c576"</definedName>
    <definedName name="IQ_INSIDER_3MTH_BOUGHT" hidden="1">"c1534"</definedName>
    <definedName name="IQ_INSIDER_3MTH_BOUGHT_PCT">"c1534"</definedName>
    <definedName name="IQ_INSIDER_3MTH_NET" hidden="1">"c1535"</definedName>
    <definedName name="IQ_INSIDER_3MTH_NET_PCT">"c1535"</definedName>
    <definedName name="IQ_INSIDER_3MTH_SOLD" hidden="1">"c1533"</definedName>
    <definedName name="IQ_INSIDER_3MTH_SOLD_PCT">"c1533"</definedName>
    <definedName name="IQ_INSIDER_6MTH_BOUGHT" hidden="1">"c1537"</definedName>
    <definedName name="IQ_INSIDER_6MTH_BOUGHT_PCT">"c1537"</definedName>
    <definedName name="IQ_INSIDER_6MTH_NET" hidden="1">"c1538"</definedName>
    <definedName name="IQ_INSIDER_6MTH_NET_PCT">"c1538"</definedName>
    <definedName name="IQ_INSIDER_6MTH_SOLD" hidden="1">"c1536"</definedName>
    <definedName name="IQ_INSIDER_6MTH_SOLD_PCT">"c1536"</definedName>
    <definedName name="IQ_INSIDER_AMOUNT" hidden="1">"c238"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>"c1581"</definedName>
    <definedName name="IQ_INSIDER_OWNER">"c577"</definedName>
    <definedName name="IQ_INSIDER_PERCENT">"c578"</definedName>
    <definedName name="IQ_INSIDER_POSITION_DATE" hidden="1">"c19104"</definedName>
    <definedName name="IQ_INSIDER_SHARES">"c579"</definedName>
    <definedName name="IQ_INSIDER_VALUE" hidden="1">"c19103"</definedName>
    <definedName name="IQ_INST_DEPOSITS" hidden="1">"c89"</definedName>
    <definedName name="IQ_INSTITUTIONAL_AMOUNT" hidden="1">"c236"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>"c1580"</definedName>
    <definedName name="IQ_INSTITUTIONAL_OWNER">"c580"</definedName>
    <definedName name="IQ_INSTITUTIONAL_PERCENT">"c581"</definedName>
    <definedName name="IQ_INSTITUTIONAL_POSITION_DATE" hidden="1">"c19109"</definedName>
    <definedName name="IQ_INSTITUTIONAL_SHARES">"c582"</definedName>
    <definedName name="IQ_INSTITUTIONAL_VALUE" hidden="1">"c19108"</definedName>
    <definedName name="IQ_INSTITUTIONS_EARNINGS_GAINS_FDIC" hidden="1">"c6723"</definedName>
    <definedName name="IQ_INSUR_RECEIV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>"c583"</definedName>
    <definedName name="IQ_INT_DEMAND_NOTES_FDIC" hidden="1">"c6567"</definedName>
    <definedName name="IQ_INT_DEPOSITS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>"c586"</definedName>
    <definedName name="IQ_INT_EXP_COVERAGE">"c587"</definedName>
    <definedName name="IQ_INT_EXP_EARNING_ASSETS_FFIEC" hidden="1">"c13376"</definedName>
    <definedName name="IQ_INT_EXP_FED_FUNDS_PURCHASED_FFIEC" hidden="1">"c12996"</definedName>
    <definedName name="IQ_INT_EXP_FIN">"c588"</definedName>
    <definedName name="IQ_INT_EXP_INCL_CAP" hidden="1">"c2988"</definedName>
    <definedName name="IQ_INT_EXP_INS">"c589"</definedName>
    <definedName name="IQ_INT_EXP_LTD">"c2086"</definedName>
    <definedName name="IQ_INT_EXP_RE">"c6224"</definedName>
    <definedName name="IQ_INT_EXP_REIT">"c590"</definedName>
    <definedName name="IQ_INT_EXP_TOTAL">"c591"</definedName>
    <definedName name="IQ_INT_EXP_TOTAL_BNK_SUBTOTAL_AP" hidden="1">"c8977"</definedName>
    <definedName name="IQ_INT_EXP_TOTAL_FDIC" hidden="1">"c6569"</definedName>
    <definedName name="IQ_INT_EXP_UTI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>"c594"</definedName>
    <definedName name="IQ_INT_INC_FOREIGN_LOANS_FDIC" hidden="1">"c6556"</definedName>
    <definedName name="IQ_INT_INC_INVEST">"c595"</definedName>
    <definedName name="IQ_INT_INC_LEASE_RECEIVABLES_FDIC" hidden="1">"c6557"</definedName>
    <definedName name="IQ_INT_INC_LOANS">"c596"</definedName>
    <definedName name="IQ_INT_INC_OTHER_FDIC" hidden="1">"c6562"</definedName>
    <definedName name="IQ_INT_INC_RE">"c6225"</definedName>
    <definedName name="IQ_INT_INC_REIT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>"c600"</definedName>
    <definedName name="IQ_INT_INV_INC_RE">"c6226"</definedName>
    <definedName name="IQ_INT_INV_INC_REIT">"c601"</definedName>
    <definedName name="IQ_INT_INV_INC_UTI">"c602"</definedName>
    <definedName name="IQ_INT_ON_BORROWING_COVERAGE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>"c1407"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>"c1384"</definedName>
    <definedName name="IQ_INTEREST_INVEST_INC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>"c6164"</definedName>
    <definedName name="IQ_INV_10YR_ANN_GROWTH">"c1930"</definedName>
    <definedName name="IQ_INV_1YR_ANN_GROWTH">"c1925"</definedName>
    <definedName name="IQ_INV_2YR_ANN_CAGR">"c6160"</definedName>
    <definedName name="IQ_INV_2YR_ANN_GROWTH">"c1926"</definedName>
    <definedName name="IQ_INV_3YR_ANN_CAGR">"c6161"</definedName>
    <definedName name="IQ_INV_3YR_ANN_GROWTH">"c1927"</definedName>
    <definedName name="IQ_INV_5YR_ANN_CAGR">"c6162"</definedName>
    <definedName name="IQ_INV_5YR_ANN_GROWTH">"c1928"</definedName>
    <definedName name="IQ_INV_7YR_ANN_CAGR">"c6163"</definedName>
    <definedName name="IQ_INV_7YR_ANN_GROWTH">"c1929"</definedName>
    <definedName name="IQ_INV_BANKING_FEE">"c620"</definedName>
    <definedName name="IQ_INV_METHOD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>"c622"</definedName>
    <definedName name="IQ_INVENTORY_TURNS">"c623"</definedName>
    <definedName name="IQ_INVENTORY_UTI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>"c626"</definedName>
    <definedName name="IQ_INVEST_FHLB">"c627"</definedName>
    <definedName name="IQ_INVEST_GOV_SECURITY">"c5510"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">"c6227"</definedName>
    <definedName name="IQ_INVEST_LOANS_CF_REIT">"c633"</definedName>
    <definedName name="IQ_INVEST_LOANS_CF_UTI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>"c5512"</definedName>
    <definedName name="IQ_INVEST_REAL_ESTATE">"c635"</definedName>
    <definedName name="IQ_INVEST_SECURITIES_ASSETS_TOT_FFIEC" hidden="1">"c13440"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">"c6228"</definedName>
    <definedName name="IQ_INVEST_SECURITY_CF_REIT">"c642"</definedName>
    <definedName name="IQ_INVEST_SECURITY_CF_UTI">"c643"</definedName>
    <definedName name="IQ_INVEST_SECURITY_SUPPL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US_FDIC" hidden="1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>"c2188"</definedName>
    <definedName name="IQ_LAST_SPLIT_DATE">"c2095"</definedName>
    <definedName name="IQ_LAST_SPLIT_FACTOR">"c2093"</definedName>
    <definedName name="IQ_LASTPRICINGDATE" hidden="1">"c3051"</definedName>
    <definedName name="IQ_LASTSALEPRICE">"c646"</definedName>
    <definedName name="IQ_LASTSALEPRICE_DATE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">"c6229"</definedName>
    <definedName name="IQ_LEGAL_SETTLE_REIT">"c652"</definedName>
    <definedName name="IQ_LEGAL_SETTLE_SUPPLE" hidden="1">"c13815"</definedName>
    <definedName name="IQ_LEGAL_SETTLE_UTI">"c653"</definedName>
    <definedName name="IQ_LEVERAGE_RATIO">"c654"</definedName>
    <definedName name="IQ_LEVERED_FCF">"c1907"</definedName>
    <definedName name="IQ_LFCF_10YR_ANN_CAGR">"c6174"</definedName>
    <definedName name="IQ_LFCF_10YR_ANN_GROWTH">"c1942"</definedName>
    <definedName name="IQ_LFCF_1YR_ANN_GROWTH">"c1937"</definedName>
    <definedName name="IQ_LFCF_2YR_ANN_CAGR">"c6170"</definedName>
    <definedName name="IQ_LFCF_2YR_ANN_GROWTH">"c1938"</definedName>
    <definedName name="IQ_LFCF_3YR_ANN_CAGR">"c6171"</definedName>
    <definedName name="IQ_LFCF_3YR_ANN_GROWTH">"c1939"</definedName>
    <definedName name="IQ_LFCF_5YR_ANN_CAGR">"c6172"</definedName>
    <definedName name="IQ_LFCF_5YR_ANN_GROWTH">"c1940"</definedName>
    <definedName name="IQ_LFCF_7YR_ANN_CAGR">"c6173"</definedName>
    <definedName name="IQ_LFCF_7YR_ANN_GROWTH">"c1941"</definedName>
    <definedName name="IQ_LFCF_MARGIN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>"c657"</definedName>
    <definedName name="IQ_LOAN_LOSS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>"c658"</definedName>
    <definedName name="IQ_LOANS_AGRICULTURAL_PROD_LL_REC_FFIEC" hidden="1">"c12886"</definedName>
    <definedName name="IQ_LOANS_AND_LEASES_HELD_FDIC" hidden="1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">"c6230"</definedName>
    <definedName name="IQ_LOANS_CF_REIT">"c664"</definedName>
    <definedName name="IQ_LOANS_CF_UTI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>"c667"</definedName>
    <definedName name="IQ_LOANS_PURCHASING_CARRYING_SECURITIES_LL_REC_DOM_FFIEC" hidden="1">"c12913"</definedName>
    <definedName name="IQ_LOANS_RECEIV_CURRENT">"c668"</definedName>
    <definedName name="IQ_LOANS_RECEIV_LT">"c669"</definedName>
    <definedName name="IQ_LOANS_RECEIV_LT_UTI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 hidden="1">"c6739"</definedName>
    <definedName name="IQ_LOSS_AVAIL_SALE_EQUITY_SEC_T1_FFIEC" hidden="1">"c13132"</definedName>
    <definedName name="IQ_LOSS_LOSS_EXP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>"c1652"</definedName>
    <definedName name="IQ_LOW_TARGET_PRICE_CIQ" hidden="1">"c4660"</definedName>
    <definedName name="IQ_LOW_TARGET_PRICE_REUT">"c5318"</definedName>
    <definedName name="IQ_LOW_TARGET_PRICE_THOM" hidden="1">"c5097"</definedName>
    <definedName name="IQ_LOWPRICE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 hidden="1">"c2542"</definedName>
    <definedName name="IQ_LT_DEBT_CAPITAL_LEASES_PCT" hidden="1">"c2543"</definedName>
    <definedName name="IQ_LT_DEBT_DERIVATIVES" hidden="1">"c17743"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">"c6231"</definedName>
    <definedName name="IQ_LT_DEBT_ISSUED_REIT">"c686"</definedName>
    <definedName name="IQ_LT_DEBT_ISSUED_UTI">"c687"</definedName>
    <definedName name="IQ_LT_DEBT_MATURING_1YR_INT_SENSITIVITY_FFIEC" hidden="1">"c13097"</definedName>
    <definedName name="IQ_LT_DEBT_RE">"c6232"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">"c6233"</definedName>
    <definedName name="IQ_LT_DEBT_REPAID_REIT">"c694"</definedName>
    <definedName name="IQ_LT_DEBT_REPAID_UTI">"c695"</definedName>
    <definedName name="IQ_LT_DEBT_REPRICE_ASSETS_TOT_FFIEC" hidden="1">"c13453"</definedName>
    <definedName name="IQ_LT_DEBT_REPRICING_WITHIN_1_YR_INT_SENSITIVITY_FFIEC" hidden="1">"c13095"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">"c6234"</definedName>
    <definedName name="IQ_LT_INVEST_REIT">"c700"</definedName>
    <definedName name="IQ_LT_INVEST_UTI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>"c1602"</definedName>
    <definedName name="IQ_LT_SENIOR_DEBT" hidden="1">"c702"</definedName>
    <definedName name="IQ_LT_SUB_DEBT" hidden="1">"c703"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 hidden="1">2000</definedName>
    <definedName name="IQ_LTM_DATE" hidden="1">"IQ_LTM_DATE"</definedName>
    <definedName name="IQ_LTM_REVENUE_OVER_EMPLOYEES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>"c711"</definedName>
    <definedName name="IQ_MAINT_CAPEX" hidden="1">"c2947"</definedName>
    <definedName name="IQ_MAINT_CAPEX_ACT_OR_EST">"c4458"</definedName>
    <definedName name="IQ_MAINT_CAPEX_ACT_OR_EST_CIQ" hidden="1">"c4987"</definedName>
    <definedName name="IQ_MAINT_CAPEX_ACT_OR_EST_CIQ_COL" hidden="1">"c11634"</definedName>
    <definedName name="IQ_MAINT_CAPEX_EST">"c4457"</definedName>
    <definedName name="IQ_MAINT_CAPEX_GUIDANCE">"c4459"</definedName>
    <definedName name="IQ_MAINT_CAPEX_GUIDANCE_CIQ" hidden="1">"c4988"</definedName>
    <definedName name="IQ_MAINT_CAPEX_GUIDANCE_CIQ_COL" hidden="1">"c11635"</definedName>
    <definedName name="IQ_MAINT_CAPEX_HIGH_EST">"c4460"</definedName>
    <definedName name="IQ_MAINT_CAPEX_HIGH_GUIDANCE">"c4197"</definedName>
    <definedName name="IQ_MAINT_CAPEX_HIGH_GUIDANCE_CIQ" hidden="1">"c4609"</definedName>
    <definedName name="IQ_MAINT_CAPEX_HIGH_GUIDANCE_CIQ_COL" hidden="1">"c11258"</definedName>
    <definedName name="IQ_MAINT_CAPEX_LOW_EST">"c4461"</definedName>
    <definedName name="IQ_MAINT_CAPEX_LOW_GUIDANCE">"c4237"</definedName>
    <definedName name="IQ_MAINT_CAPEX_LOW_GUIDANCE_CIQ" hidden="1">"c4649"</definedName>
    <definedName name="IQ_MAINT_CAPEX_LOW_GUIDANCE_CIQ_COL" hidden="1">"c11298"</definedName>
    <definedName name="IQ_MAINT_CAPEX_MEDIAN_EST">"c4462"</definedName>
    <definedName name="IQ_MAINT_CAPEX_NUM_EST">"c4463"</definedName>
    <definedName name="IQ_MAINT_CAPEX_STDDEV_EST">"c4464"</definedName>
    <definedName name="IQ_MAINT_REPAIR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>"c2209"</definedName>
    <definedName name="IQ_MARKETCAP">"c712"</definedName>
    <definedName name="IQ_MARKETING">"c2239"</definedName>
    <definedName name="IQ_MARKETING_PROMOTION_EXPENSE" hidden="1">"c16035"</definedName>
    <definedName name="IQ_MARKTCAP" hidden="1">"c258"</definedName>
    <definedName name="IQ_MATERIALS_SUPPLES_INVENTORY_COAL" hidden="1">"c15942"</definedName>
    <definedName name="IQ_MATURITY_DATE">"c2146"</definedName>
    <definedName name="IQ_MATURITY_ONE_YEAR_LESS_FDIC" hidden="1">"c6425"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>"c1650"</definedName>
    <definedName name="IQ_MEDIAN_TARGET_PRICE_CIQ" hidden="1">"c4658"</definedName>
    <definedName name="IQ_MEDIAN_TARGET_PRICE_REUT">"c5316"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">"c6235"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">"c6236"</definedName>
    <definedName name="IQ_MERGER_RESTRUCTURE_REIT">"c724"</definedName>
    <definedName name="IQ_MERGER_RESTRUCTURE_UTI">"c725"</definedName>
    <definedName name="IQ_MERGER_SUPPLE" hidden="1">"c13810"</definedName>
    <definedName name="IQ_MERGER_UTI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">"c6237"</definedName>
    <definedName name="IQ_MINORITY_INTEREST_REIT">"c734"</definedName>
    <definedName name="IQ_MINORITY_INTEREST_TOTAL">"c1905"</definedName>
    <definedName name="IQ_MINORITY_INTEREST_UTI">"c735"</definedName>
    <definedName name="IQ_MINTUTES_USED_LOCAL" hidden="1">"c15808"</definedName>
    <definedName name="IQ_MINTUTES_USED_LONG_DIST" hidden="1">"c15809"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KTCAP_TOTAL_REV_FWD_CIQ" hidden="1">"c4041"</definedName>
    <definedName name="IQ_MKTCAP_TOTAL_REV_FWD_REUT">"c4048"</definedName>
    <definedName name="IQ_MKTCAP_TOTAL_REV_FWD_THOM" hidden="1">"c4055"</definedName>
    <definedName name="IQ_MM_ACCOUNT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 hidden="1">"c6402"</definedName>
    <definedName name="IQ_MORTGAGE_DEBT_UNDER_CAPITAL_LEASES_FFIEC" hidden="1">"c15276"</definedName>
    <definedName name="IQ_MORTGAGE_SERV_RIGHTS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LIST" hidden="1">"c19092"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NAMES_REVISION_DATE_" localSheetId="21">40231.5582175926</definedName>
    <definedName name="IQ_NAMES_REVISION_DATE_" hidden="1">40661.3016898148</definedName>
    <definedName name="IQ_NAMES_REVISION_DATE__1" hidden="1">41529.4582060185</definedName>
    <definedName name="IQ_NAMES_REVISION_DATE__2" hidden="1">41925.7347685185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ACT_OR_EST" hidden="1">"c2225"</definedName>
    <definedName name="IQ_NAV_ACT_OR_EST_THOM" hidden="1">"c5607"</definedName>
    <definedName name="IQ_NAV_EST">"c1751"</definedName>
    <definedName name="IQ_NAV_EST_THOM" hidden="1">"c5601"</definedName>
    <definedName name="IQ_NAV_HIGH_EST">"c1753"</definedName>
    <definedName name="IQ_NAV_HIGH_EST_THOM" hidden="1">"c5604"</definedName>
    <definedName name="IQ_NAV_LOW_EST">"c1754"</definedName>
    <definedName name="IQ_NAV_LOW_EST_THOM" hidden="1">"c5605"</definedName>
    <definedName name="IQ_NAV_MEDIAN_EST">"c1752"</definedName>
    <definedName name="IQ_NAV_MEDIAN_EST_THOM" hidden="1">"c5602"</definedName>
    <definedName name="IQ_NAV_NUM_EST">"c1755"</definedName>
    <definedName name="IQ_NAV_NUM_EST_THOM" hidden="1">"c5606"</definedName>
    <definedName name="IQ_NAV_RE" hidden="1">"c15996"</definedName>
    <definedName name="IQ_NAV_SHARE_ACT_OR_EST">"c5615"</definedName>
    <definedName name="IQ_NAV_SHARE_ACT_OR_EST_REUT">"c5623"</definedName>
    <definedName name="IQ_NAV_SHARE_EST">"c5609"</definedName>
    <definedName name="IQ_NAV_SHARE_EST_REUT">"c5617"</definedName>
    <definedName name="IQ_NAV_SHARE_HIGH_EST">"c5612"</definedName>
    <definedName name="IQ_NAV_SHARE_HIGH_EST_REUT">"c5620"</definedName>
    <definedName name="IQ_NAV_SHARE_LOW_EST">"c5613"</definedName>
    <definedName name="IQ_NAV_SHARE_LOW_EST_REUT">"c5621"</definedName>
    <definedName name="IQ_NAV_SHARE_MEDIAN_EST">"c5610"</definedName>
    <definedName name="IQ_NAV_SHARE_MEDIAN_EST_REUT">"c5618"</definedName>
    <definedName name="IQ_NAV_SHARE_NUM_EST">"c5614"</definedName>
    <definedName name="IQ_NAV_SHARE_NUM_EST_REUT">"c5622"</definedName>
    <definedName name="IQ_NAV_SHARE_RE" hidden="1">"c16011"</definedName>
    <definedName name="IQ_NAV_SHARE_STDDEV_EST">"c5611"</definedName>
    <definedName name="IQ_NAV_SHARE_STDDEV_EST_REUT">"c5619"</definedName>
    <definedName name="IQ_NAV_STDDEV_EST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>"c1584"</definedName>
    <definedName name="IQ_NET_DEBT_ACT_OR_EST">"c3583"</definedName>
    <definedName name="IQ_NET_DEBT_ACT_OR_EST_CIQ_COL" hidden="1">"c11717"</definedName>
    <definedName name="IQ_NET_DEBT_ACT_OR_EST_REUT">"c5473"</definedName>
    <definedName name="IQ_NET_DEBT_ACT_OR_EST_THOM" hidden="1">"c5309"</definedName>
    <definedName name="IQ_NET_DEBT_EBITDA">"c750"</definedName>
    <definedName name="IQ_NET_DEBT_EBITDA_CAPEX" hidden="1">"c2949"</definedName>
    <definedName name="IQ_NET_DEBT_EST">"c3517"</definedName>
    <definedName name="IQ_NET_DEBT_EST_REUT">"c3976"</definedName>
    <definedName name="IQ_NET_DEBT_EST_THOM" hidden="1">"c4027"</definedName>
    <definedName name="IQ_NET_DEBT_GUIDANCE">"c4467"</definedName>
    <definedName name="IQ_NET_DEBT_GUIDANCE_CIQ" hidden="1">"c5005"</definedName>
    <definedName name="IQ_NET_DEBT_GUIDANCE_CIQ_COL" hidden="1">"c11652"</definedName>
    <definedName name="IQ_NET_DEBT_HIGH_EST">"c3518"</definedName>
    <definedName name="IQ_NET_DEBT_HIGH_EST_REUT">"c3978"</definedName>
    <definedName name="IQ_NET_DEBT_HIGH_EST_THOM" hidden="1">"c4029"</definedName>
    <definedName name="IQ_NET_DEBT_HIGH_GUIDANCE">"c4181"</definedName>
    <definedName name="IQ_NET_DEBT_HIGH_GUIDANCE_CIQ" hidden="1">"c4593"</definedName>
    <definedName name="IQ_NET_DEBT_HIGH_GUIDANCE_CIQ_COL" hidden="1">"c11242"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">"c6238"</definedName>
    <definedName name="IQ_NET_DEBT_ISSUED_REIT">"c756"</definedName>
    <definedName name="IQ_NET_DEBT_ISSUED_UTI">"c757"</definedName>
    <definedName name="IQ_NET_DEBT_LOW_EST">"c3519"</definedName>
    <definedName name="IQ_NET_DEBT_LOW_EST_REUT">"c3979"</definedName>
    <definedName name="IQ_NET_DEBT_LOW_EST_THOM" hidden="1">"c4030"</definedName>
    <definedName name="IQ_NET_DEBT_LOW_GUIDANCE">"c4221"</definedName>
    <definedName name="IQ_NET_DEBT_LOW_GUIDANCE_CIQ" hidden="1">"c4633"</definedName>
    <definedName name="IQ_NET_DEBT_LOW_GUIDANCE_CIQ_COL" hidden="1">"c11282"</definedName>
    <definedName name="IQ_NET_DEBT_MEDIAN_EST">"c3520"</definedName>
    <definedName name="IQ_NET_DEBT_MEDIAN_EST_REUT">"c3977"</definedName>
    <definedName name="IQ_NET_DEBT_MEDIAN_EST_THOM" hidden="1">"c4028"</definedName>
    <definedName name="IQ_NET_DEBT_NUM_EST">"c3515"</definedName>
    <definedName name="IQ_NET_DEBT_NUM_EST_REUT">"c3980"</definedName>
    <definedName name="IQ_NET_DEBT_NUM_EST_THOM" hidden="1">"c4031"</definedName>
    <definedName name="IQ_NET_DEBT_STDDEV_EST">"c3516"</definedName>
    <definedName name="IQ_NET_DEBT_STDDEV_EST_REUT">"c3981"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>"c1368"</definedName>
    <definedName name="IQ_NET_INC_CF">"c1397"</definedName>
    <definedName name="IQ_NET_INC_GROWTH_1" hidden="1">"IQ_NET_INC_GROWTH_1"</definedName>
    <definedName name="IQ_NET_INC_GROWTH_2" hidden="1">"IQ_NET_INC_GROWTH_2"</definedName>
    <definedName name="IQ_NET_INC_MARGIN">"c1398"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>"c6100"</definedName>
    <definedName name="IQ_NET_INT_INC_10YR_ANN_GROWTH">"c758"</definedName>
    <definedName name="IQ_NET_INT_INC_1YR_ANN_GROWTH">"c759"</definedName>
    <definedName name="IQ_NET_INT_INC_2YR_ANN_CAGR">"c6101"</definedName>
    <definedName name="IQ_NET_INT_INC_2YR_ANN_GROWTH">"c760"</definedName>
    <definedName name="IQ_NET_INT_INC_3YR_ANN_CAGR">"c6102"</definedName>
    <definedName name="IQ_NET_INT_INC_3YR_ANN_GROWTH">"c761"</definedName>
    <definedName name="IQ_NET_INT_INC_5YR_ANN_CAGR">"c6103"</definedName>
    <definedName name="IQ_NET_INT_INC_5YR_ANN_GROWTH">"c762"</definedName>
    <definedName name="IQ_NET_INT_INC_7YR_ANN_CAGR">"c6104"</definedName>
    <definedName name="IQ_NET_INT_INC_7YR_ANN_GROWTH">"c763"</definedName>
    <definedName name="IQ_NET_INT_INC_AFTER_LL_BNK_SUBTOTAL_AP" hidden="1">"c8979"</definedName>
    <definedName name="IQ_NET_INT_INC_BNK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>"c765"</definedName>
    <definedName name="IQ_NET_INT_INC_FIN">"c766"</definedName>
    <definedName name="IQ_NET_INT_INC_TOTAL_REV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>"c768"</definedName>
    <definedName name="IQ_NET_INTEREST_EXP">"c769"</definedName>
    <definedName name="IQ_NET_INTEREST_EXP_RE">"c6239"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>"c772"</definedName>
    <definedName name="IQ_NET_LOANS_10YR_ANN_CAGR">"c6105"</definedName>
    <definedName name="IQ_NET_LOANS_10YR_ANN_GROWTH">"c773"</definedName>
    <definedName name="IQ_NET_LOANS_1YR_ANN_GROWTH">"c774"</definedName>
    <definedName name="IQ_NET_LOANS_2YR_ANN_CAGR">"c6106"</definedName>
    <definedName name="IQ_NET_LOANS_2YR_ANN_GROWTH">"c775"</definedName>
    <definedName name="IQ_NET_LOANS_3YR_ANN_CAGR">"c6107"</definedName>
    <definedName name="IQ_NET_LOANS_3YR_ANN_GROWTH">"c776"</definedName>
    <definedName name="IQ_NET_LOANS_5YR_ANN_CAGR">"c6108"</definedName>
    <definedName name="IQ_NET_LOANS_5YR_ANN_GROWTH">"c777"</definedName>
    <definedName name="IQ_NET_LOANS_7YR_ANN_CAGR">"c6109"</definedName>
    <definedName name="IQ_NET_LOANS_7YR_ANN_GROWTH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>"c779"</definedName>
    <definedName name="IQ_NET_LOSSES" hidden="1">"c15873"</definedName>
    <definedName name="IQ_NET_NEW_CLIENT_ASSETS" hidden="1">"c20430"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>"c2198"</definedName>
    <definedName name="IQ_NEXT_CALL_PRICE">"c2199"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>"c2187"</definedName>
    <definedName name="IQ_NEXT_PUT_DATE">"c2200"</definedName>
    <definedName name="IQ_NEXT_PUT_PRICE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>"c781"</definedName>
    <definedName name="IQ_NI_10YR_ANN_CAGR">"c6110"</definedName>
    <definedName name="IQ_NI_10YR_ANN_GROWTH">"c782"</definedName>
    <definedName name="IQ_NI_1YR_ANN_GROWTH">"c783"</definedName>
    <definedName name="IQ_NI_2YR_ANN_CAGR">"c6111"</definedName>
    <definedName name="IQ_NI_2YR_ANN_GROWTH">"c784"</definedName>
    <definedName name="IQ_NI_3YR_ANN_CAGR">"c6112"</definedName>
    <definedName name="IQ_NI_3YR_ANN_GROWTH">"c785"</definedName>
    <definedName name="IQ_NI_5YR_ANN_CAGR">"c6113"</definedName>
    <definedName name="IQ_NI_5YR_ANN_GROWTH">"c786"</definedName>
    <definedName name="IQ_NI_7YR_ANN_CAGR">"c6114"</definedName>
    <definedName name="IQ_NI_7YR_ANN_GROWTH">"c787"</definedName>
    <definedName name="IQ_NI_ACT_OR_EST">"c2222"</definedName>
    <definedName name="IQ_NI_ACT_OR_EST_CIQ_COL" hidden="1">"c11712"</definedName>
    <definedName name="IQ_NI_ACT_OR_EST_REUT">"c5468"</definedName>
    <definedName name="IQ_NI_ACT_OR_EST_THOM" hidden="1">"c5306"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>"c792"</definedName>
    <definedName name="IQ_NI_BEFORE_INTERNAL_ALLOCATIONS_FOREIGN_FFIEC" hidden="1">"c15393"</definedName>
    <definedName name="IQ_NI_CF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>"c1716"</definedName>
    <definedName name="IQ_NI_EST_REUT">"c5368"</definedName>
    <definedName name="IQ_NI_EST_THOM" hidden="1">"c5126"</definedName>
    <definedName name="IQ_NI_FFIEC" hidden="1">"c13034"</definedName>
    <definedName name="IQ_NI_GAAP_GUIDANCE">"c4470"</definedName>
    <definedName name="IQ_NI_GAAP_GUIDANCE_CIQ" hidden="1">"c5008"</definedName>
    <definedName name="IQ_NI_GAAP_GUIDANCE_CIQ_COL" hidden="1">"c11655"</definedName>
    <definedName name="IQ_NI_GAAP_HIGH_GUIDANCE">"c4177"</definedName>
    <definedName name="IQ_NI_GAAP_HIGH_GUIDANCE_CIQ" hidden="1">"c4589"</definedName>
    <definedName name="IQ_NI_GAAP_HIGH_GUIDANCE_CIQ_COL" hidden="1">"c11238"</definedName>
    <definedName name="IQ_NI_GAAP_LOW_GUIDANCE">"c4217"</definedName>
    <definedName name="IQ_NI_GAAP_LOW_GUIDANCE_CIQ" hidden="1">"c4629"</definedName>
    <definedName name="IQ_NI_GAAP_LOW_GUIDANCE_CIQ_COL" hidden="1">"c11278"</definedName>
    <definedName name="IQ_NI_GUIDANCE">"c4469"</definedName>
    <definedName name="IQ_NI_GUIDANCE_CIQ" hidden="1">"c5007"</definedName>
    <definedName name="IQ_NI_GUIDANCE_CIQ_COL" hidden="1">"c11654"</definedName>
    <definedName name="IQ_NI_GW_EST">"c1723"</definedName>
    <definedName name="IQ_NI_GW_EST_REUT">"c5375"</definedName>
    <definedName name="IQ_NI_GW_GUIDANCE">"c4471"</definedName>
    <definedName name="IQ_NI_GW_GUIDANCE_CIQ" hidden="1">"c5009"</definedName>
    <definedName name="IQ_NI_GW_GUIDANCE_CIQ_COL" hidden="1">"c11656"</definedName>
    <definedName name="IQ_NI_GW_HIGH_EST">"c1725"</definedName>
    <definedName name="IQ_NI_GW_HIGH_EST_REUT">"c5377"</definedName>
    <definedName name="IQ_NI_GW_HIGH_GUIDANCE">"c4178"</definedName>
    <definedName name="IQ_NI_GW_HIGH_GUIDANCE_CIQ" hidden="1">"c4590"</definedName>
    <definedName name="IQ_NI_GW_HIGH_GUIDANCE_CIQ_COL" hidden="1">"c11239"</definedName>
    <definedName name="IQ_NI_GW_LOW_EST">"c1726"</definedName>
    <definedName name="IQ_NI_GW_LOW_EST_REUT">"c5378"</definedName>
    <definedName name="IQ_NI_GW_LOW_GUIDANCE">"c4218"</definedName>
    <definedName name="IQ_NI_GW_LOW_GUIDANCE_CIQ" hidden="1">"c4630"</definedName>
    <definedName name="IQ_NI_GW_LOW_GUIDANCE_CIQ_COL" hidden="1">"c11279"</definedName>
    <definedName name="IQ_NI_GW_MEDIAN_EST">"c1724"</definedName>
    <definedName name="IQ_NI_GW_MEDIAN_EST_REUT">"c5376"</definedName>
    <definedName name="IQ_NI_GW_NUM_EST">"c1727"</definedName>
    <definedName name="IQ_NI_GW_NUM_EST_REUT">"c5379"</definedName>
    <definedName name="IQ_NI_GW_STDDEV_EST">"c1728"</definedName>
    <definedName name="IQ_NI_GW_STDDEV_EST_REUT">"c5380"</definedName>
    <definedName name="IQ_NI_HIGH_EST">"c1718"</definedName>
    <definedName name="IQ_NI_HIGH_EST_REUT">"c5370"</definedName>
    <definedName name="IQ_NI_HIGH_EST_THOM" hidden="1">"c5128"</definedName>
    <definedName name="IQ_NI_HIGH_GUIDANCE">"c4176"</definedName>
    <definedName name="IQ_NI_HIGH_GUIDANCE_CIQ" hidden="1">"c4588"</definedName>
    <definedName name="IQ_NI_HIGH_GUIDANCE_CIQ_COL" hidden="1">"c11237"</definedName>
    <definedName name="IQ_NI_LOW_EST">"c1719"</definedName>
    <definedName name="IQ_NI_LOW_EST_REUT">"c5371"</definedName>
    <definedName name="IQ_NI_LOW_EST_THOM" hidden="1">"c5129"</definedName>
    <definedName name="IQ_NI_LOW_GUIDANCE">"c4216"</definedName>
    <definedName name="IQ_NI_LOW_GUIDANCE_CIQ" hidden="1">"c4628"</definedName>
    <definedName name="IQ_NI_LOW_GUIDANCE_CIQ_COL" hidden="1">"c11277"</definedName>
    <definedName name="IQ_NI_MARGIN">"c794"</definedName>
    <definedName name="IQ_NI_MEDIAN_EST">"c1717"</definedName>
    <definedName name="IQ_NI_MEDIAN_EST_REUT">"c5369"</definedName>
    <definedName name="IQ_NI_MEDIAN_EST_THOM" hidden="1">"c5127"</definedName>
    <definedName name="IQ_NI_NON_CONTROLLING_INTERESTS_FFIEC" hidden="1">"c15366"</definedName>
    <definedName name="IQ_NI_NORM">"c1901"</definedName>
    <definedName name="IQ_NI_NORM_10YR_ANN_CAGR">"c6189"</definedName>
    <definedName name="IQ_NI_NORM_10YR_ANN_GROWTH">"c1960"</definedName>
    <definedName name="IQ_NI_NORM_1YR_ANN_GROWTH">"c1955"</definedName>
    <definedName name="IQ_NI_NORM_2YR_ANN_CAGR">"c6185"</definedName>
    <definedName name="IQ_NI_NORM_2YR_ANN_GROWTH">"c1956"</definedName>
    <definedName name="IQ_NI_NORM_3YR_ANN_CAGR">"c6186"</definedName>
    <definedName name="IQ_NI_NORM_3YR_ANN_GROWTH">"c1957"</definedName>
    <definedName name="IQ_NI_NORM_5YR_ANN_CAGR">"c6187"</definedName>
    <definedName name="IQ_NI_NORM_5YR_ANN_GROWTH">"c1958"</definedName>
    <definedName name="IQ_NI_NORM_7YR_ANN_CAGR">"c6188"</definedName>
    <definedName name="IQ_NI_NORM_7YR_ANN_GROWTH">"c1959"</definedName>
    <definedName name="IQ_NI_NORM_MARGIN">"c1964"</definedName>
    <definedName name="IQ_NI_NUM_EST">"c1720"</definedName>
    <definedName name="IQ_NI_NUM_EST_REUT">"c5372"</definedName>
    <definedName name="IQ_NI_NUM_EST_THOM" hidden="1">"c5130"</definedName>
    <definedName name="IQ_NI_REPORTED_EST">"c1730"</definedName>
    <definedName name="IQ_NI_REPORTED_EST_REUT">"c5382"</definedName>
    <definedName name="IQ_NI_REPORTED_HIGH_EST">"c1732"</definedName>
    <definedName name="IQ_NI_REPORTED_HIGH_EST_REUT">"c5384"</definedName>
    <definedName name="IQ_NI_REPORTED_LOW_EST">"c1733"</definedName>
    <definedName name="IQ_NI_REPORTED_LOW_EST_REUT">"c5385"</definedName>
    <definedName name="IQ_NI_REPORTED_MEDIAN_EST">"c1731"</definedName>
    <definedName name="IQ_NI_REPORTED_MEDIAN_EST_REUT">"c5383"</definedName>
    <definedName name="IQ_NI_REPORTED_NUM_EST">"c1734"</definedName>
    <definedName name="IQ_NI_REPORTED_NUM_EST_REUT">"c5386"</definedName>
    <definedName name="IQ_NI_REPORTED_STDDEV_EST">"c1735"</definedName>
    <definedName name="IQ_NI_REPORTED_STDDEV_EST_REUT">"c5387"</definedName>
    <definedName name="IQ_NI_SBC_ACT_OR_EST">"c4474"</definedName>
    <definedName name="IQ_NI_SBC_ACT_OR_EST_CIQ" hidden="1">"c5012"</definedName>
    <definedName name="IQ_NI_SBC_ACT_OR_EST_CIQ_COL" hidden="1">"c11659"</definedName>
    <definedName name="IQ_NI_SBC_EST">"c4473"</definedName>
    <definedName name="IQ_NI_SBC_GUIDANCE">"c4475"</definedName>
    <definedName name="IQ_NI_SBC_GUIDANCE_CIQ" hidden="1">"c5013"</definedName>
    <definedName name="IQ_NI_SBC_GUIDANCE_CIQ_COL" hidden="1">"c11660"</definedName>
    <definedName name="IQ_NI_SBC_GW_ACT_OR_EST">"c4478"</definedName>
    <definedName name="IQ_NI_SBC_GW_ACT_OR_EST_CIQ" hidden="1">"c5016"</definedName>
    <definedName name="IQ_NI_SBC_GW_ACT_OR_EST_CIQ_COL" hidden="1">"c11663"</definedName>
    <definedName name="IQ_NI_SBC_GW_EST">"c4477"</definedName>
    <definedName name="IQ_NI_SBC_GW_GUIDANCE">"c4479"</definedName>
    <definedName name="IQ_NI_SBC_GW_GUIDANCE_CIQ" hidden="1">"c5017"</definedName>
    <definedName name="IQ_NI_SBC_GW_GUIDANCE_CIQ_COL" hidden="1">"c11664"</definedName>
    <definedName name="IQ_NI_SBC_GW_HIGH_EST">"c4480"</definedName>
    <definedName name="IQ_NI_SBC_GW_HIGH_GUIDANCE">"c4187"</definedName>
    <definedName name="IQ_NI_SBC_GW_HIGH_GUIDANCE_CIQ" hidden="1">"c4599"</definedName>
    <definedName name="IQ_NI_SBC_GW_HIGH_GUIDANCE_CIQ_COL" hidden="1">"c11248"</definedName>
    <definedName name="IQ_NI_SBC_GW_LOW_EST">"c4481"</definedName>
    <definedName name="IQ_NI_SBC_GW_LOW_GUIDANCE">"c4227"</definedName>
    <definedName name="IQ_NI_SBC_GW_LOW_GUIDANCE_CIQ" hidden="1">"c4639"</definedName>
    <definedName name="IQ_NI_SBC_GW_LOW_GUIDANCE_CIQ_COL" hidden="1">"c11288"</definedName>
    <definedName name="IQ_NI_SBC_GW_MEDIAN_EST">"c4482"</definedName>
    <definedName name="IQ_NI_SBC_GW_NUM_EST">"c4483"</definedName>
    <definedName name="IQ_NI_SBC_GW_STDDEV_EST">"c4484"</definedName>
    <definedName name="IQ_NI_SBC_HIGH_EST">"c4486"</definedName>
    <definedName name="IQ_NI_SBC_HIGH_GUIDANCE">"c4186"</definedName>
    <definedName name="IQ_NI_SBC_HIGH_GUIDANCE_CIQ" hidden="1">"c4598"</definedName>
    <definedName name="IQ_NI_SBC_HIGH_GUIDANCE_CIQ_COL" hidden="1">"c11247"</definedName>
    <definedName name="IQ_NI_SBC_LOW_EST">"c4487"</definedName>
    <definedName name="IQ_NI_SBC_LOW_GUIDANCE">"c4226"</definedName>
    <definedName name="IQ_NI_SBC_LOW_GUIDANCE_CIQ" hidden="1">"c4638"</definedName>
    <definedName name="IQ_NI_SBC_LOW_GUIDANCE_CIQ_COL" hidden="1">"c11287"</definedName>
    <definedName name="IQ_NI_SBC_MEDIAN_EST">"c4488"</definedName>
    <definedName name="IQ_NI_SBC_NUM_EST">"c4489"</definedName>
    <definedName name="IQ_NI_SBC_STDDEV_EST">"c4490"</definedName>
    <definedName name="IQ_NI_SFAS">"c795"</definedName>
    <definedName name="IQ_NI_STDDEV_EST">"c1721"</definedName>
    <definedName name="IQ_NI_STDDEV_EST_REUT">"c5373"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>"c796"</definedName>
    <definedName name="IQ_NON_CASH">"c1399"</definedName>
    <definedName name="IQ_NON_CASH_ITEMS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>"c798"</definedName>
    <definedName name="IQ_NON_INS_REV">"c799"</definedName>
    <definedName name="IQ_NON_INT_BAL_OTHER_INSTITUTIONS_FFIEC" hidden="1">"c12950"</definedName>
    <definedName name="IQ_NON_INT_BEAR_CD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AVG_ASSET" hidden="1">"c15708"</definedName>
    <definedName name="IQ_NON_INT_EXPENSE_FFIEC" hidden="1">"c13028"</definedName>
    <definedName name="IQ_NON_INT_INC">"c802"</definedName>
    <definedName name="IQ_NON_INT_INC_10YR_ANN_CAGR">"c6115"</definedName>
    <definedName name="IQ_NON_INT_INC_10YR_ANN_GROWTH">"c803"</definedName>
    <definedName name="IQ_NON_INT_INC_1YR_ANN_GROWTH">"c804"</definedName>
    <definedName name="IQ_NON_INT_INC_2YR_ANN_CAGR">"c6116"</definedName>
    <definedName name="IQ_NON_INT_INC_2YR_ANN_GROWTH">"c805"</definedName>
    <definedName name="IQ_NON_INT_INC_3YR_ANN_CAGR">"c6117"</definedName>
    <definedName name="IQ_NON_INT_INC_3YR_ANN_GROWTH">"c806"</definedName>
    <definedName name="IQ_NON_INT_INC_5YR_ANN_CAGR">"c6118"</definedName>
    <definedName name="IQ_NON_INT_INC_5YR_ANN_GROWTH">"c807"</definedName>
    <definedName name="IQ_NON_INT_INC_7YR_ANN_CAGR">"c6119"</definedName>
    <definedName name="IQ_NON_INT_INC_7YR_ANN_GROWTH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CAGR">"c6120"</definedName>
    <definedName name="IQ_NON_PERF_ASSETS_10YR_ANN_GROWTH">"c811"</definedName>
    <definedName name="IQ_NON_PERF_ASSETS_1YR_ANN_GROWTH">"c812"</definedName>
    <definedName name="IQ_NON_PERF_ASSETS_2YR_ANN_CAGR">"c6121"</definedName>
    <definedName name="IQ_NON_PERF_ASSETS_2YR_ANN_GROWTH">"c813"</definedName>
    <definedName name="IQ_NON_PERF_ASSETS_3YR_ANN_CAGR">"c6122"</definedName>
    <definedName name="IQ_NON_PERF_ASSETS_3YR_ANN_GROWTH">"c814"</definedName>
    <definedName name="IQ_NON_PERF_ASSETS_5YR_ANN_CAGR">"c6123"</definedName>
    <definedName name="IQ_NON_PERF_ASSETS_5YR_ANN_GROWTH">"c815"</definedName>
    <definedName name="IQ_NON_PERF_ASSETS_7YR_ANN_CAGR">"c6124"</definedName>
    <definedName name="IQ_NON_PERF_ASSETS_7YR_ANN_GROWTH">"c816"</definedName>
    <definedName name="IQ_NON_PERF_ASSETS_EQUITY" hidden="1">"c15702"</definedName>
    <definedName name="IQ_NON_PERF_ASSETS_LOANS_OREO" hidden="1">"c15701"</definedName>
    <definedName name="IQ_NON_PERF_ASSETS_TOTAL_ASSETS">"c817"</definedName>
    <definedName name="IQ_NON_PERF_LOANS_10YR_ANN_CAGR">"c6125"</definedName>
    <definedName name="IQ_NON_PERF_LOANS_10YR_ANN_GROWTH">"c818"</definedName>
    <definedName name="IQ_NON_PERF_LOANS_1YR_ANN_GROWTH">"c819"</definedName>
    <definedName name="IQ_NON_PERF_LOANS_2YR_ANN_CAGR">"c6126"</definedName>
    <definedName name="IQ_NON_PERF_LOANS_2YR_ANN_GROWTH">"c820"</definedName>
    <definedName name="IQ_NON_PERF_LOANS_3YR_ANN_CAGR">"c6127"</definedName>
    <definedName name="IQ_NON_PERF_LOANS_3YR_ANN_GROWTH">"c821"</definedName>
    <definedName name="IQ_NON_PERF_LOANS_5YR_ANN_CAGR">"c6128"</definedName>
    <definedName name="IQ_NON_PERF_LOANS_5YR_ANN_GROWTH">"c822"</definedName>
    <definedName name="IQ_NON_PERF_LOANS_7YR_ANN_CAGR">"c6129"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ASSETS_FFIEC" hidden="1">"c13859"</definedName>
    <definedName name="IQ_NON_PERFORMING_LOANS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>"c2089"</definedName>
    <definedName name="IQ_NORM_EPS_ACT_OR_EST">"c2249"</definedName>
    <definedName name="IQ_NORM_EPS_ACT_OR_EST_CIQ" hidden="1">"c5069"</definedName>
    <definedName name="IQ_NORM_EPS_ACT_OR_EST_REUT">"c5472"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>"c829"</definedName>
    <definedName name="IQ_NPPE_10YR_ANN_CAGR">"c6130"</definedName>
    <definedName name="IQ_NPPE_10YR_ANN_GROWTH">"c830"</definedName>
    <definedName name="IQ_NPPE_1YR_ANN_GROWTH">"c831"</definedName>
    <definedName name="IQ_NPPE_2YR_ANN_CAGR">"c6131"</definedName>
    <definedName name="IQ_NPPE_2YR_ANN_GROWTH">"c832"</definedName>
    <definedName name="IQ_NPPE_3YR_ANN_CAGR">"c6132"</definedName>
    <definedName name="IQ_NPPE_3YR_ANN_GROWTH">"c833"</definedName>
    <definedName name="IQ_NPPE_5YR_ANN_CAGR">"c6133"</definedName>
    <definedName name="IQ_NPPE_5YR_ANN_GROWTH">"c834"</definedName>
    <definedName name="IQ_NPPE_7YR_ANN_CAGR">"c6134"</definedName>
    <definedName name="IQ_NPPE_7YR_ANN_GROWTH">"c835"</definedName>
    <definedName name="IQ_NTM" hidden="1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_CONTRIBUTORS" hidden="1">"c13739"</definedName>
    <definedName name="IQ_NUMBER_ADRHOLDERS">"c1970"</definedName>
    <definedName name="IQ_NUMBER_CELL_SITES" hidden="1">"c15762"</definedName>
    <definedName name="IQ_NUMBER_DAYS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>"c1967"</definedName>
    <definedName name="IQ_NUMBER_SHAREHOLDERS_CLASSA">"c1968"</definedName>
    <definedName name="IQ_NUMBER_SHAREHOLDERS_OTHER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>"c5797"</definedName>
    <definedName name="IQ_OG_AVG_DAILY_SALES_VOL_EQ_INC_NGL">"c5798"</definedName>
    <definedName name="IQ_OG_AVG_DAILY_SALES_VOL_EQ_INC_OIL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>"c2049"</definedName>
    <definedName name="IQ_OG_CLOSE_BALANCE_NGL" hidden="1">"c2920"</definedName>
    <definedName name="IQ_OG_CLOSE_BALANCE_OIL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>"c2023"</definedName>
    <definedName name="IQ_OG_DCF_BEFORE_TAXES_GAS">"c2025"</definedName>
    <definedName name="IQ_OG_DCF_BEFORE_TAXES_OIL">"c2024"</definedName>
    <definedName name="IQ_OG_DEVELOPED_ACRE_GROSS_EQ_INC">"c5802"</definedName>
    <definedName name="IQ_OG_DEVELOPED_ACRE_NET_EQ_INC">"c5803"</definedName>
    <definedName name="IQ_OG_DEVELOPED_RESERVES_GAS">"c2053"</definedName>
    <definedName name="IQ_OG_DEVELOPED_RESERVES_GAS_BCM" hidden="1">"c10045"</definedName>
    <definedName name="IQ_OG_DEVELOPED_RESERVES_NGL" hidden="1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AFFILIATES_RESERVES_GAS_BCM" hidden="1">"c10047"</definedName>
    <definedName name="IQ_OG_EQUITY_DCF">"c2002"</definedName>
    <definedName name="IQ_OG_EQUITY_DCF_GAS">"c2022"</definedName>
    <definedName name="IQ_OG_EQUITY_DCF_OIL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>"c2050"</definedName>
    <definedName name="IQ_OG_EQUTY_RESERVES_NGL" hidden="1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PLORATION_DEVELOPMENT_COST" hidden="1">"c10081"</definedName>
    <definedName name="IQ_OG_EXT_DISC_GAS">"c2043"</definedName>
    <definedName name="IQ_OG_EXT_DISC_NGL" hidden="1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>"c2044"</definedName>
    <definedName name="IQ_OG_IMPROVED_RECOVERY_NGL" hidden="1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>"c1996"</definedName>
    <definedName name="IQ_OG_NET_FUTURE_CASH_FLOWS_GAS">"c2016"</definedName>
    <definedName name="IQ_OG_NET_FUTURE_CASH_FLOWS_OIL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>"c2055"</definedName>
    <definedName name="IQ_OG_OIL_PRICE_UNHEDGED">"c2057"</definedName>
    <definedName name="IQ_OG_OPEN_BALANCE_GAS">"c2041"</definedName>
    <definedName name="IQ_OG_OPEN_BALANCE_NGL" hidden="1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 hidden="1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>"c2035"</definedName>
    <definedName name="IQ_OG_PURCHASES_GAS">"c2045"</definedName>
    <definedName name="IQ_OG_PURCHASES_NGL" hidden="1">"c2916"</definedName>
    <definedName name="IQ_OG_PURCHASES_OIL">"c2033"</definedName>
    <definedName name="IQ_OG_RESERVE_REPLACEMENT_RATIO">"c5799"</definedName>
    <definedName name="IQ_OG_REVISIONS_GAS">"c2042"</definedName>
    <definedName name="IQ_OG_REVISIONS_NGL" hidden="1">"c2913"</definedName>
    <definedName name="IQ_OG_REVISIONS_OIL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>"c2046"</definedName>
    <definedName name="IQ_OG_SALES_IN_PLACE_NGL" hidden="1">"c2917"</definedName>
    <definedName name="IQ_OG_SALES_IN_PLACE_OIL">"c2034"</definedName>
    <definedName name="IQ_OG_SALES_VOL_EQ_INC_GAS">"c5794"</definedName>
    <definedName name="IQ_OG_SALES_VOL_EQ_INC_NGL">"c5795"</definedName>
    <definedName name="IQ_OG_SALES_VOL_EQ_INC_OIL">"c5793"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EQUIV_PRODUCTION_BCFE" hidden="1">"c10058"</definedName>
    <definedName name="IQ_OG_TOTAL_GAS_PRODUCTION">"c2060"</definedName>
    <definedName name="IQ_OG_TOTAL_LIQUID_GAS_PRODUCTION">"c2235"</definedName>
    <definedName name="IQ_OG_TOTAL_OIL_EQUIV_PRODUCTION_MMBOE" hidden="1">"c10057"</definedName>
    <definedName name="IQ_OG_TOTAL_OIL_PRODUCTION">"c2059"</definedName>
    <definedName name="IQ_OG_TOTAL_OIL_PRODUCTON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>"c5800"</definedName>
    <definedName name="IQ_OG_UNDEVELOPED_ACRE_NET_EQ_INC">"c5801"</definedName>
    <definedName name="IQ_OG_UNDEVELOPED_RESERVES_GAS">"c2051"</definedName>
    <definedName name="IQ_OG_UNDEVELOPED_RESERVES_GAS_BCM" hidden="1">"c10044"</definedName>
    <definedName name="IQ_OG_UNDEVELOPED_RESERVES_NGL" hidden="1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>"c5774"</definedName>
    <definedName name="IQ_OPEB_ACT_NEXT_DOM">"c5772"</definedName>
    <definedName name="IQ_OPEB_ACT_NEXT_FOREIGN">"c5773"</definedName>
    <definedName name="IQ_OPEB_AMT_RECOG_NEXT">"c5783"</definedName>
    <definedName name="IQ_OPEB_AMT_RECOG_NEXT_DOM">"c5781"</definedName>
    <definedName name="IQ_OPEB_AMT_RECOG_NEXT_FOREIGN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>"c5759"</definedName>
    <definedName name="IQ_OPEB_CI_ACT_DOM">"c5757"</definedName>
    <definedName name="IQ_OPEB_CI_ACT_FOREIGN">"c5758"</definedName>
    <definedName name="IQ_OPEB_CI_NET_AMT_RECOG">"c5771"</definedName>
    <definedName name="IQ_OPEB_CI_NET_AMT_RECOG_DOM">"c5769"</definedName>
    <definedName name="IQ_OPEB_CI_NET_AMT_RECOG_FOREIGN">"c5770"</definedName>
    <definedName name="IQ_OPEB_CI_OTHER_MISC_ADJ">"c5768"</definedName>
    <definedName name="IQ_OPEB_CI_OTHER_MISC_ADJ_DOM">"c5766"</definedName>
    <definedName name="IQ_OPEB_CI_OTHER_MISC_ADJ_FOREIGN">"c5767"</definedName>
    <definedName name="IQ_OPEB_CI_PRIOR_SERVICE">"c5762"</definedName>
    <definedName name="IQ_OPEB_CI_PRIOR_SERVICE_DOM">"c5760"</definedName>
    <definedName name="IQ_OPEB_CI_PRIOR_SERVICE_FOREIGN">"c5761"</definedName>
    <definedName name="IQ_OPEB_CI_TRANSITION">"c5765"</definedName>
    <definedName name="IQ_OPEB_CI_TRANSITION_DOM">"c5763"</definedName>
    <definedName name="IQ_OPEB_CI_TRANSITION_FOREIGN">"c5764"</definedName>
    <definedName name="IQ_OPEB_CL">"c5789"</definedName>
    <definedName name="IQ_OPEB_CL_DOM">"c5787"</definedName>
    <definedName name="IQ_OPEB_CL_FOREIGN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>"c5786"</definedName>
    <definedName name="IQ_OPEB_LT_ASSETS_DOM">"c5784"</definedName>
    <definedName name="IQ_OPEB_LT_ASSETS_FOREIGN">"c5785"</definedName>
    <definedName name="IQ_OPEB_LT_LIAB">"c5792"</definedName>
    <definedName name="IQ_OPEB_LT_LIAB_DOM">"c5790"</definedName>
    <definedName name="IQ_OPEB_LT_LIAB_FOREIGN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>"c5777"</definedName>
    <definedName name="IQ_OPEB_PRIOR_SERVICE_NEXT_DOM">"c5775"</definedName>
    <definedName name="IQ_OPEB_PRIOR_SERVICE_NEXT_FOREIGN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>"c5780"</definedName>
    <definedName name="IQ_OPEB_TRANSITION_NEXT_DOM">"c5778"</definedName>
    <definedName name="IQ_OPEB_TRANSITION_NEXT_FOREIGN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>"c848"</definedName>
    <definedName name="IQ_OPER_INC">"c849"</definedName>
    <definedName name="IQ_OPER_INC_ACT_OR_EST">"c2220"</definedName>
    <definedName name="IQ_OPER_INC_ACT_OR_EST_REUT">"c5466"</definedName>
    <definedName name="IQ_OPER_INC_ACT_OR_EST_THOM" hidden="1">"c5304"</definedName>
    <definedName name="IQ_OPER_INC_BR">"c850"</definedName>
    <definedName name="IQ_OPER_INC_EST">"c1688"</definedName>
    <definedName name="IQ_OPER_INC_EST_REUT">"c5340"</definedName>
    <definedName name="IQ_OPER_INC_EST_THOM" hidden="1">"c5112"</definedName>
    <definedName name="IQ_OPER_INC_FIN">"c851"</definedName>
    <definedName name="IQ_OPER_INC_HIGH_EST">"c1690"</definedName>
    <definedName name="IQ_OPER_INC_HIGH_EST_REUT">"c5342"</definedName>
    <definedName name="IQ_OPER_INC_HIGH_EST_THOM" hidden="1">"c5114"</definedName>
    <definedName name="IQ_OPER_INC_INS">"c852"</definedName>
    <definedName name="IQ_OPER_INC_LOW_EST">"c1691"</definedName>
    <definedName name="IQ_OPER_INC_LOW_EST_REUT">"c5343"</definedName>
    <definedName name="IQ_OPER_INC_LOW_EST_THOM" hidden="1">"c5115"</definedName>
    <definedName name="IQ_OPER_INC_MARGIN">"c1448"</definedName>
    <definedName name="IQ_OPER_INC_MEDIAN_EST">"c1689"</definedName>
    <definedName name="IQ_OPER_INC_MEDIAN_EST_REUT">"c5341"</definedName>
    <definedName name="IQ_OPER_INC_MEDIAN_EST_THOM" hidden="1">"c5113"</definedName>
    <definedName name="IQ_OPER_INC_NUM_EST">"c1692"</definedName>
    <definedName name="IQ_OPER_INC_NUM_EST_REUT">"c5344"</definedName>
    <definedName name="IQ_OPER_INC_NUM_EST_THOM" hidden="1">"c5116"</definedName>
    <definedName name="IQ_OPER_INC_RE">"c6240"</definedName>
    <definedName name="IQ_OPER_INC_REIT">"c853"</definedName>
    <definedName name="IQ_OPER_INC_STDDEV_EST">"c1693"</definedName>
    <definedName name="IQ_OPER_INC_STDDEV_EST_REUT">"c5345"</definedName>
    <definedName name="IQ_OPER_INC_STDDEV_EST_THOM" hidden="1">"c5117"</definedName>
    <definedName name="IQ_OPER_INC_UTI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ABLE_END_OS">"c5804"</definedName>
    <definedName name="IQ_OPTIONS_EXERCISED">"c2116"</definedName>
    <definedName name="IQ_OPTIONS_GRANTED" hidden="1">"c2673"</definedName>
    <definedName name="IQ_OPTIONS_ISSUED">"c857"</definedName>
    <definedName name="IQ_OPTIONS_OS" hidden="1">"c858"</definedName>
    <definedName name="IQ_OPTIONS_STRIKE_PRICE_BEG_OS">"c5805"</definedName>
    <definedName name="IQ_OPTIONS_STRIKE_PRICE_CANCELLED">"c5807"</definedName>
    <definedName name="IQ_OPTIONS_STRIKE_PRICE_EXERCISABLE">"c5808"</definedName>
    <definedName name="IQ_OPTIONS_STRIKE_PRICE_EXERCISED">"c5806"</definedName>
    <definedName name="IQ_OPTIONS_STRIKE_PRICE_GRANTED" hidden="1">"c2678"</definedName>
    <definedName name="IQ_OPTIONS_STRIKE_PRICE_OS" hidden="1">"c2677"</definedName>
    <definedName name="IQ_ORDER_BACKLOG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RGANIC_GROWTH_RATE" hidden="1">"c20429"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>"c5563"</definedName>
    <definedName name="IQ_OTHER_AMORT_BNK">"c5565"</definedName>
    <definedName name="IQ_OTHER_AMORT_BR" hidden="1">"c5566"</definedName>
    <definedName name="IQ_OTHER_AMORT_FIN">"c5567"</definedName>
    <definedName name="IQ_OTHER_AMORT_INS">"c5568"</definedName>
    <definedName name="IQ_OTHER_AMORT_RE">"c6287"</definedName>
    <definedName name="IQ_OTHER_AMORT_REIT">"c5569"</definedName>
    <definedName name="IQ_OTHER_AMORT_UTI">"c5570"</definedName>
    <definedName name="IQ_OTHER_ASSETS">"c860"</definedName>
    <definedName name="IQ_OTHER_ASSETS_BNK">"c861"</definedName>
    <definedName name="IQ_OTHER_ASSETS_BR">"c862"</definedName>
    <definedName name="IQ_OTHER_ASSETS_FDIC" hidden="1">"c6338"</definedName>
    <definedName name="IQ_OTHER_ASSETS_FFIEC" hidden="1">"c12848"</definedName>
    <definedName name="IQ_OTHER_ASSETS_FIN">"c863"</definedName>
    <definedName name="IQ_OTHER_ASSETS_INS">"c864"</definedName>
    <definedName name="IQ_OTHER_ASSETS_RE">"c6241"</definedName>
    <definedName name="IQ_OTHER_ASSETS_REIT">"c865"</definedName>
    <definedName name="IQ_OTHER_ASSETS_SERV_RIGHTS">"c2243"</definedName>
    <definedName name="IQ_OTHER_ASSETS_TOTAL_FFIEC" hidden="1">"c12841"</definedName>
    <definedName name="IQ_OTHER_ASSETS_UTI">"c866"</definedName>
    <definedName name="IQ_OTHER_BEARING_LIAB">"c1608"</definedName>
    <definedName name="IQ_OTHER_BEDS" hidden="1">"c8784"</definedName>
    <definedName name="IQ_OTHER_BENEFITS_OBLIGATION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">"c6242"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INS">"C6021"</definedName>
    <definedName name="IQ_OTHER_CL_SUPPL_RE">"c6243"</definedName>
    <definedName name="IQ_OTHER_CL_SUPPL_REIT">"c882"</definedName>
    <definedName name="IQ_OTHER_CL_SUPPL_UTI">"c883"</definedName>
    <definedName name="IQ_OTHER_CL_UTI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>"c1403"</definedName>
    <definedName name="IQ_OTHER_CURRENT_LIAB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LEVERAGE_RATIO_FFIEC" hidden="1">"c13158"</definedName>
    <definedName name="IQ_OTHER_DEP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>"c1609"</definedName>
    <definedName name="IQ_OTHER_EPRA_NAV_ADJ" hidden="1">"c16004"</definedName>
    <definedName name="IQ_OTHER_EPRA_NNAV_ADJ" hidden="1">"c16009"</definedName>
    <definedName name="IQ_OTHER_EQUITY">"c886"</definedName>
    <definedName name="IQ_OTHER_EQUITY_BNK">"c887"</definedName>
    <definedName name="IQ_OTHER_EQUITY_BR">"c888"</definedName>
    <definedName name="IQ_OTHER_EQUITY_CAPITAL_COMPS_FFIEC" hidden="1">"c12880"</definedName>
    <definedName name="IQ_OTHER_EQUITY_FFIEC" hidden="1">"c12879"</definedName>
    <definedName name="IQ_OTHER_EQUITY_FIN">"c889"</definedName>
    <definedName name="IQ_OTHER_EQUITY_INS">"c890"</definedName>
    <definedName name="IQ_OTHER_EQUITY_RE">"c6244"</definedName>
    <definedName name="IQ_OTHER_EQUITY_REIT">"c891"</definedName>
    <definedName name="IQ_OTHER_EQUITY_UTI">"c892"</definedName>
    <definedName name="IQ_OTHER_EXP_OPERATING_INC_FFIEC" hidden="1">"c13381"</definedName>
    <definedName name="IQ_OTHER_FAD" hidden="1">"c16184"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">"c6245"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">"c6246"</definedName>
    <definedName name="IQ_OTHER_FINANCE_ACT_SUPPL_REIT">"c904"</definedName>
    <definedName name="IQ_OTHER_FINANCE_ACT_SUPPL_UTI">"c905"</definedName>
    <definedName name="IQ_OTHER_FINANCE_ACT_UTI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">"c6247"</definedName>
    <definedName name="IQ_OTHER_INTAN_REIT">"c912"</definedName>
    <definedName name="IQ_OTHER_INTAN_UTI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">"c6248"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">"c6249"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">"c6250"</definedName>
    <definedName name="IQ_OTHER_LIAB_LT_REIT">"c940"</definedName>
    <definedName name="IQ_OTHER_LIAB_LT_UTI">"c941"</definedName>
    <definedName name="IQ_OTHER_LIAB_RE">"c6251"</definedName>
    <definedName name="IQ_OTHER_LIAB_REIT">"c942"</definedName>
    <definedName name="IQ_OTHER_LIAB_UTI">"c943"</definedName>
    <definedName name="IQ_OTHER_LIAB_WRITTEN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">"c6252"</definedName>
    <definedName name="IQ_OTHER_LT_ASSETS_REIT">"c951"</definedName>
    <definedName name="IQ_OTHER_LT_ASSETS_UTI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>"c1453"</definedName>
    <definedName name="IQ_OTHER_NON_INT_ALLOCATIONS_FFIEC" hidden="1">"c13065"</definedName>
    <definedName name="IQ_OTHER_NON_INT_EXP">"c953"</definedName>
    <definedName name="IQ_OTHER_NON_INT_EXP_FDIC" hidden="1">"c6578"</definedName>
    <definedName name="IQ_OTHER_NON_INT_EXP_FFIEC" hidden="1">"c13027"</definedName>
    <definedName name="IQ_OTHER_NON_INT_EXP_TOTAL">"c954"</definedName>
    <definedName name="IQ_OTHER_NON_INT_EXPENSE_FDIC" hidden="1">"c6679"</definedName>
    <definedName name="IQ_OTHER_NON_INT_INC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">"c6253"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">"c6254"</definedName>
    <definedName name="IQ_OTHER_NON_OPER_EXP_SUPPL_REIT">"c965"</definedName>
    <definedName name="IQ_OTHER_NON_OPER_EXP_SUPPL_UTI">"c966"</definedName>
    <definedName name="IQ_OTHER_NON_OPER_EXP_UTI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">"c6255"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">"c6256"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">"c6257"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">"c6258"</definedName>
    <definedName name="IQ_OTHER_OPER_TOT_REIT">"c1003"</definedName>
    <definedName name="IQ_OTHER_OPER_TOT_UTI">"c1004"</definedName>
    <definedName name="IQ_OTHER_OPER_UTI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>"c5814"</definedName>
    <definedName name="IQ_OTHER_OPTIONS_EXERCISED" hidden="1">"c2688"</definedName>
    <definedName name="IQ_OTHER_OPTIONS_GRANTED" hidden="1">"c2687"</definedName>
    <definedName name="IQ_OTHER_OPTIONS_STRIKE_PRICE_BEG_OS">"c5815"</definedName>
    <definedName name="IQ_OTHER_OPTIONS_STRIKE_PRICE_CANCELLED">"c5817"</definedName>
    <definedName name="IQ_OTHER_OPTIONS_STRIKE_PRICE_EXERCISABLE">"c5818"</definedName>
    <definedName name="IQ_OTHER_OPTIONS_STRIKE_PRICE_EXERCISED">"c5816"</definedName>
    <definedName name="IQ_OTHER_OPTIONS_STRIKE_PRICE_OS" hidden="1">"c2691"</definedName>
    <definedName name="IQ_OTHER_OUTSTANDING_BS_DATE">"c1972"</definedName>
    <definedName name="IQ_OTHER_OUTSTANDING_FILING_DATE">"c1974"</definedName>
    <definedName name="IQ_OTHER_OVER_TOTAL" hidden="1">"c13770"</definedName>
    <definedName name="IQ_OTHER_PC_WRITTEN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">"c6259"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">"c6260"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">"c6282"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">"c6281"</definedName>
    <definedName name="IQ_OTHER_UNUSUAL_SUPPL_REIT">"c1499"</definedName>
    <definedName name="IQ_OTHER_UNUSUAL_SUPPL_UTI">"c1500"</definedName>
    <definedName name="IQ_OTHER_UNUSUAL_SUPPLE" hidden="1">"c13816"</definedName>
    <definedName name="IQ_OTHER_UNUSUAL_UTI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>"c2128"</definedName>
    <definedName name="IQ_OUTSTANDING_FILING_DATE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>"c2160"</definedName>
    <definedName name="IQ_PART_TIME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EXCL_FWD_CIQ" hidden="1">"c4042"</definedName>
    <definedName name="IQ_PE_EXCL_FWD_REUT">"c4049"</definedName>
    <definedName name="IQ_PE_EXCL_FWD_THOM" hidden="1">"c4056"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>"c2207"</definedName>
    <definedName name="IQ_PE_RATIO">"c1610"</definedName>
    <definedName name="IQ_PEG_FWD">"c1863"</definedName>
    <definedName name="IQ_PEG_FWD_CIQ" hidden="1">"c4045"</definedName>
    <definedName name="IQ_PEG_FWD_REUT">"c4052"</definedName>
    <definedName name="IQ_PEG_FWD_THOM" hidden="1">"c4059"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>"c5738"</definedName>
    <definedName name="IQ_PENSION_ACT_NEXT_DOM">"c5736"</definedName>
    <definedName name="IQ_PENSION_ACT_NEXT_FOREIGN">"c5737"</definedName>
    <definedName name="IQ_PENSION_AMT_RECOG_NEXT_DOM">"c5745"</definedName>
    <definedName name="IQ_PENSION_AMT_RECOG_NEXT_FOREIGN">"c5746"</definedName>
    <definedName name="IQ_PENSION_AMT_RECOG_PERIOD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>"c5723"</definedName>
    <definedName name="IQ_PENSION_CI_ACT_DOM">"c5721"</definedName>
    <definedName name="IQ_PENSION_CI_ACT_FOREIGN">"c5722"</definedName>
    <definedName name="IQ_PENSION_CI_NET_AMT_RECOG">"c5735"</definedName>
    <definedName name="IQ_PENSION_CI_NET_AMT_RECOG_DOM">"c5733"</definedName>
    <definedName name="IQ_PENSION_CI_NET_AMT_RECOG_FOREIGN">"c5734"</definedName>
    <definedName name="IQ_PENSION_CI_OTHER_MISC_ADJ">"c5732"</definedName>
    <definedName name="IQ_PENSION_CI_OTHER_MISC_ADJ_DOM">"c5730"</definedName>
    <definedName name="IQ_PENSION_CI_OTHER_MISC_ADJ_FOREIGN">"c5731"</definedName>
    <definedName name="IQ_PENSION_CI_PRIOR_SERVICE">"c5726"</definedName>
    <definedName name="IQ_PENSION_CI_PRIOR_SERVICE_DOM">"c5724"</definedName>
    <definedName name="IQ_PENSION_CI_PRIOR_SERVICE_FOREIGN">"c5725"</definedName>
    <definedName name="IQ_PENSION_CI_TRANSITION">"c5729"</definedName>
    <definedName name="IQ_PENSION_CI_TRANSITION_DOM">"c5727"</definedName>
    <definedName name="IQ_PENSION_CI_TRANSITION_FOREIGN">"c5728"</definedName>
    <definedName name="IQ_PENSION_CL">"c5753"</definedName>
    <definedName name="IQ_PENSION_CL_DOM">"c5751"</definedName>
    <definedName name="IQ_PENSION_CL_FOREIGN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>"c5750"</definedName>
    <definedName name="IQ_PENSION_LT_ASSETS_DOM">"c5748"</definedName>
    <definedName name="IQ_PENSION_LT_ASSETS_FOREIGN">"c5749"</definedName>
    <definedName name="IQ_PENSION_LT_LIAB">"c5756"</definedName>
    <definedName name="IQ_PENSION_LT_LIAB_DOM">"c5754"</definedName>
    <definedName name="IQ_PENSION_LT_LIAB_FOREIGN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>"c5741"</definedName>
    <definedName name="IQ_PENSION_PRIOR_SERVICE_NEXT_DOM">"c5739"</definedName>
    <definedName name="IQ_PENSION_PRIOR_SERVICE_NEXT_FOREIGN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>"c5744"</definedName>
    <definedName name="IQ_PENSION_TRANSITION_NEXT_DOM">"c5742"</definedName>
    <definedName name="IQ_PENSION_TRANSITION_NEXT_FOREIGN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>"c1852"</definedName>
    <definedName name="IQ_PERCENT_CHANGE_EST_5YR_GROWTH_RATE_12MONTHS_CIQ" hidden="1">"c3790"</definedName>
    <definedName name="IQ_PERCENT_CHANGE_EST_5YR_GROWTH_RATE_12MONTHS_REUT">"c3959"</definedName>
    <definedName name="IQ_PERCENT_CHANGE_EST_5YR_GROWTH_RATE_12MONTHS_THOM" hidden="1">"c5269"</definedName>
    <definedName name="IQ_PERCENT_CHANGE_EST_5YR_GROWTH_RATE_18MONTHS">"c1853"</definedName>
    <definedName name="IQ_PERCENT_CHANGE_EST_5YR_GROWTH_RATE_18MONTHS_CIQ" hidden="1">"c3791"</definedName>
    <definedName name="IQ_PERCENT_CHANGE_EST_5YR_GROWTH_RATE_18MONTHS_REUT">"c3960"</definedName>
    <definedName name="IQ_PERCENT_CHANGE_EST_5YR_GROWTH_RATE_18MONTHS_THOM" hidden="1">"c5270"</definedName>
    <definedName name="IQ_PERCENT_CHANGE_EST_5YR_GROWTH_RATE_3MONTHS">"c1849"</definedName>
    <definedName name="IQ_PERCENT_CHANGE_EST_5YR_GROWTH_RATE_3MONTHS_CIQ" hidden="1">"c3787"</definedName>
    <definedName name="IQ_PERCENT_CHANGE_EST_5YR_GROWTH_RATE_3MONTHS_REUT">"c3956"</definedName>
    <definedName name="IQ_PERCENT_CHANGE_EST_5YR_GROWTH_RATE_3MONTHS_THOM" hidden="1">"c5266"</definedName>
    <definedName name="IQ_PERCENT_CHANGE_EST_5YR_GROWTH_RATE_6MONTHS">"c1850"</definedName>
    <definedName name="IQ_PERCENT_CHANGE_EST_5YR_GROWTH_RATE_6MONTHS_CIQ" hidden="1">"c3788"</definedName>
    <definedName name="IQ_PERCENT_CHANGE_EST_5YR_GROWTH_RATE_6MONTHS_REUT">"c3957"</definedName>
    <definedName name="IQ_PERCENT_CHANGE_EST_5YR_GROWTH_RATE_6MONTHS_THOM" hidden="1">"c5267"</definedName>
    <definedName name="IQ_PERCENT_CHANGE_EST_5YR_GROWTH_RATE_9MONTHS">"c1851"</definedName>
    <definedName name="IQ_PERCENT_CHANGE_EST_5YR_GROWTH_RATE_9MONTHS_CIQ" hidden="1">"c3789"</definedName>
    <definedName name="IQ_PERCENT_CHANGE_EST_5YR_GROWTH_RATE_9MONTHS_REUT">"c3958"</definedName>
    <definedName name="IQ_PERCENT_CHANGE_EST_5YR_GROWTH_RATE_9MONTHS_THOM" hidden="1">"c5268"</definedName>
    <definedName name="IQ_PERCENT_CHANGE_EST_5YR_GROWTH_RATE_DAY">"c1846"</definedName>
    <definedName name="IQ_PERCENT_CHANGE_EST_5YR_GROWTH_RATE_DAY_CIQ" hidden="1">"c3785"</definedName>
    <definedName name="IQ_PERCENT_CHANGE_EST_5YR_GROWTH_RATE_DAY_REUT">"c3954"</definedName>
    <definedName name="IQ_PERCENT_CHANGE_EST_5YR_GROWTH_RATE_DAY_THOM" hidden="1">"c5264"</definedName>
    <definedName name="IQ_PERCENT_CHANGE_EST_5YR_GROWTH_RATE_MONTH">"c1848"</definedName>
    <definedName name="IQ_PERCENT_CHANGE_EST_5YR_GROWTH_RATE_MONTH_CIQ" hidden="1">"c3786"</definedName>
    <definedName name="IQ_PERCENT_CHANGE_EST_5YR_GROWTH_RATE_MONTH_REUT">"c3955"</definedName>
    <definedName name="IQ_PERCENT_CHANGE_EST_5YR_GROWTH_RATE_MONTH_THOM" hidden="1">"c5265"</definedName>
    <definedName name="IQ_PERCENT_CHANGE_EST_5YR_GROWTH_RATE_WEEK">"c1847"</definedName>
    <definedName name="IQ_PERCENT_CHANGE_EST_5YR_GROWTH_RATE_WEEK_CIQ" hidden="1">"c3797"</definedName>
    <definedName name="IQ_PERCENT_CHANGE_EST_5YR_GROWTH_RATE_WEEK_REUT">"c5435"</definedName>
    <definedName name="IQ_PERCENT_CHANGE_EST_5YR_GROWTH_RATE_WEEK_THOM" hidden="1">"c5277"</definedName>
    <definedName name="IQ_PERCENT_CHANGE_EST_CFPS_12MONTHS">"c1812"</definedName>
    <definedName name="IQ_PERCENT_CHANGE_EST_CFPS_12MONTHS_REUT">"c3924"</definedName>
    <definedName name="IQ_PERCENT_CHANGE_EST_CFPS_12MONTHS_THOM" hidden="1">"c5234"</definedName>
    <definedName name="IQ_PERCENT_CHANGE_EST_CFPS_18MONTHS">"c1813"</definedName>
    <definedName name="IQ_PERCENT_CHANGE_EST_CFPS_18MONTHS_REUT">"c3925"</definedName>
    <definedName name="IQ_PERCENT_CHANGE_EST_CFPS_18MONTHS_THOM" hidden="1">"c5235"</definedName>
    <definedName name="IQ_PERCENT_CHANGE_EST_CFPS_3MONTHS">"c1809"</definedName>
    <definedName name="IQ_PERCENT_CHANGE_EST_CFPS_3MONTHS_REUT">"c3921"</definedName>
    <definedName name="IQ_PERCENT_CHANGE_EST_CFPS_3MONTHS_THOM" hidden="1">"c5231"</definedName>
    <definedName name="IQ_PERCENT_CHANGE_EST_CFPS_6MONTHS">"c1810"</definedName>
    <definedName name="IQ_PERCENT_CHANGE_EST_CFPS_6MONTHS_REUT">"c3922"</definedName>
    <definedName name="IQ_PERCENT_CHANGE_EST_CFPS_6MONTHS_THOM" hidden="1">"c5232"</definedName>
    <definedName name="IQ_PERCENT_CHANGE_EST_CFPS_9MONTHS">"c1811"</definedName>
    <definedName name="IQ_PERCENT_CHANGE_EST_CFPS_9MONTHS_REUT">"c3923"</definedName>
    <definedName name="IQ_PERCENT_CHANGE_EST_CFPS_9MONTHS_THOM" hidden="1">"c5233"</definedName>
    <definedName name="IQ_PERCENT_CHANGE_EST_CFPS_DAY">"c1806"</definedName>
    <definedName name="IQ_PERCENT_CHANGE_EST_CFPS_DAY_REUT">"c3919"</definedName>
    <definedName name="IQ_PERCENT_CHANGE_EST_CFPS_DAY_THOM" hidden="1">"c5229"</definedName>
    <definedName name="IQ_PERCENT_CHANGE_EST_CFPS_MONTH">"c1808"</definedName>
    <definedName name="IQ_PERCENT_CHANGE_EST_CFPS_MONTH_REUT">"c3920"</definedName>
    <definedName name="IQ_PERCENT_CHANGE_EST_CFPS_MONTH_THOM" hidden="1">"c5230"</definedName>
    <definedName name="IQ_PERCENT_CHANGE_EST_CFPS_WEEK">"c1807"</definedName>
    <definedName name="IQ_PERCENT_CHANGE_EST_CFPS_WEEK_REUT">"c3962"</definedName>
    <definedName name="IQ_PERCENT_CHANGE_EST_CFPS_WEEK_THOM" hidden="1">"c5272"</definedName>
    <definedName name="IQ_PERCENT_CHANGE_EST_DPS_12MONTHS">"c1820"</definedName>
    <definedName name="IQ_PERCENT_CHANGE_EST_DPS_12MONTHS_REUT">"c3931"</definedName>
    <definedName name="IQ_PERCENT_CHANGE_EST_DPS_12MONTHS_THOM" hidden="1">"c5241"</definedName>
    <definedName name="IQ_PERCENT_CHANGE_EST_DPS_18MONTHS">"c1821"</definedName>
    <definedName name="IQ_PERCENT_CHANGE_EST_DPS_18MONTHS_REUT">"c3932"</definedName>
    <definedName name="IQ_PERCENT_CHANGE_EST_DPS_18MONTHS_THOM" hidden="1">"c5242"</definedName>
    <definedName name="IQ_PERCENT_CHANGE_EST_DPS_3MONTHS">"c1817"</definedName>
    <definedName name="IQ_PERCENT_CHANGE_EST_DPS_3MONTHS_REUT">"c3928"</definedName>
    <definedName name="IQ_PERCENT_CHANGE_EST_DPS_3MONTHS_THOM" hidden="1">"c5238"</definedName>
    <definedName name="IQ_PERCENT_CHANGE_EST_DPS_6MONTHS">"c1818"</definedName>
    <definedName name="IQ_PERCENT_CHANGE_EST_DPS_6MONTHS_REUT">"c3929"</definedName>
    <definedName name="IQ_PERCENT_CHANGE_EST_DPS_6MONTHS_THOM" hidden="1">"c5239"</definedName>
    <definedName name="IQ_PERCENT_CHANGE_EST_DPS_9MONTHS">"c1819"</definedName>
    <definedName name="IQ_PERCENT_CHANGE_EST_DPS_9MONTHS_REUT">"c3930"</definedName>
    <definedName name="IQ_PERCENT_CHANGE_EST_DPS_9MONTHS_THOM" hidden="1">"c5240"</definedName>
    <definedName name="IQ_PERCENT_CHANGE_EST_DPS_DAY">"c1814"</definedName>
    <definedName name="IQ_PERCENT_CHANGE_EST_DPS_DAY_REUT">"c3926"</definedName>
    <definedName name="IQ_PERCENT_CHANGE_EST_DPS_DAY_THOM" hidden="1">"c5236"</definedName>
    <definedName name="IQ_PERCENT_CHANGE_EST_DPS_MONTH">"c1816"</definedName>
    <definedName name="IQ_PERCENT_CHANGE_EST_DPS_MONTH_REUT">"c3927"</definedName>
    <definedName name="IQ_PERCENT_CHANGE_EST_DPS_MONTH_THOM" hidden="1">"c5237"</definedName>
    <definedName name="IQ_PERCENT_CHANGE_EST_DPS_WEEK">"c1815"</definedName>
    <definedName name="IQ_PERCENT_CHANGE_EST_DPS_WEEK_REUT">"c3963"</definedName>
    <definedName name="IQ_PERCENT_CHANGE_EST_DPS_WEEK_THOM" hidden="1">"c5273"</definedName>
    <definedName name="IQ_PERCENT_CHANGE_EST_EBITDA_12MONTHS">"c1804"</definedName>
    <definedName name="IQ_PERCENT_CHANGE_EST_EBITDA_12MONTHS_CIQ" hidden="1">"c3748"</definedName>
    <definedName name="IQ_PERCENT_CHANGE_EST_EBITDA_12MONTHS_REUT">"c3917"</definedName>
    <definedName name="IQ_PERCENT_CHANGE_EST_EBITDA_12MONTHS_THOM" hidden="1">"c5227"</definedName>
    <definedName name="IQ_PERCENT_CHANGE_EST_EBITDA_18MONTHS">"c1805"</definedName>
    <definedName name="IQ_PERCENT_CHANGE_EST_EBITDA_18MONTHS_CIQ" hidden="1">"c3749"</definedName>
    <definedName name="IQ_PERCENT_CHANGE_EST_EBITDA_18MONTHS_REUT">"c3918"</definedName>
    <definedName name="IQ_PERCENT_CHANGE_EST_EBITDA_18MONTHS_THOM" hidden="1">"c5228"</definedName>
    <definedName name="IQ_PERCENT_CHANGE_EST_EBITDA_3MONTHS">"c1801"</definedName>
    <definedName name="IQ_PERCENT_CHANGE_EST_EBITDA_3MONTHS_CIQ" hidden="1">"c3745"</definedName>
    <definedName name="IQ_PERCENT_CHANGE_EST_EBITDA_3MONTHS_REUT">"c3914"</definedName>
    <definedName name="IQ_PERCENT_CHANGE_EST_EBITDA_3MONTHS_THOM" hidden="1">"c5224"</definedName>
    <definedName name="IQ_PERCENT_CHANGE_EST_EBITDA_6MONTHS">"c1802"</definedName>
    <definedName name="IQ_PERCENT_CHANGE_EST_EBITDA_6MONTHS_CIQ" hidden="1">"c3746"</definedName>
    <definedName name="IQ_PERCENT_CHANGE_EST_EBITDA_6MONTHS_REUT">"c3915"</definedName>
    <definedName name="IQ_PERCENT_CHANGE_EST_EBITDA_6MONTHS_THOM" hidden="1">"c5225"</definedName>
    <definedName name="IQ_PERCENT_CHANGE_EST_EBITDA_9MONTHS">"c1803"</definedName>
    <definedName name="IQ_PERCENT_CHANGE_EST_EBITDA_9MONTHS_CIQ" hidden="1">"c3747"</definedName>
    <definedName name="IQ_PERCENT_CHANGE_EST_EBITDA_9MONTHS_REUT">"c3916"</definedName>
    <definedName name="IQ_PERCENT_CHANGE_EST_EBITDA_9MONTHS_THOM" hidden="1">"c5226"</definedName>
    <definedName name="IQ_PERCENT_CHANGE_EST_EBITDA_DAY">"c1798"</definedName>
    <definedName name="IQ_PERCENT_CHANGE_EST_EBITDA_DAY_CIQ" hidden="1">"c3743"</definedName>
    <definedName name="IQ_PERCENT_CHANGE_EST_EBITDA_DAY_REUT">"c3912"</definedName>
    <definedName name="IQ_PERCENT_CHANGE_EST_EBITDA_DAY_THOM" hidden="1">"c5222"</definedName>
    <definedName name="IQ_PERCENT_CHANGE_EST_EBITDA_MONTH">"c1800"</definedName>
    <definedName name="IQ_PERCENT_CHANGE_EST_EBITDA_MONTH_CIQ" hidden="1">"c3744"</definedName>
    <definedName name="IQ_PERCENT_CHANGE_EST_EBITDA_MONTH_REUT">"c3913"</definedName>
    <definedName name="IQ_PERCENT_CHANGE_EST_EBITDA_MONTH_THOM" hidden="1">"c5223"</definedName>
    <definedName name="IQ_PERCENT_CHANGE_EST_EBITDA_WEEK">"c1799"</definedName>
    <definedName name="IQ_PERCENT_CHANGE_EST_EBITDA_WEEK_CIQ" hidden="1">"c3792"</definedName>
    <definedName name="IQ_PERCENT_CHANGE_EST_EBITDA_WEEK_REUT">"c3961"</definedName>
    <definedName name="IQ_PERCENT_CHANGE_EST_EBITDA_WEEK_THOM" hidden="1">"c5271"</definedName>
    <definedName name="IQ_PERCENT_CHANGE_EST_EPS_12MONTHS">"c1788"</definedName>
    <definedName name="IQ_PERCENT_CHANGE_EST_EPS_12MONTHS_CIQ" hidden="1">"c3733"</definedName>
    <definedName name="IQ_PERCENT_CHANGE_EST_EPS_12MONTHS_REUT">"c3902"</definedName>
    <definedName name="IQ_PERCENT_CHANGE_EST_EPS_12MONTHS_THOM" hidden="1">"c5212"</definedName>
    <definedName name="IQ_PERCENT_CHANGE_EST_EPS_18MONTHS">"c1789"</definedName>
    <definedName name="IQ_PERCENT_CHANGE_EST_EPS_18MONTHS_CIQ" hidden="1">"c3734"</definedName>
    <definedName name="IQ_PERCENT_CHANGE_EST_EPS_18MONTHS_REUT">"c3903"</definedName>
    <definedName name="IQ_PERCENT_CHANGE_EST_EPS_18MONTHS_THOM" hidden="1">"c5213"</definedName>
    <definedName name="IQ_PERCENT_CHANGE_EST_EPS_3MONTHS">"c1785"</definedName>
    <definedName name="IQ_PERCENT_CHANGE_EST_EPS_3MONTHS_CIQ" hidden="1">"c3730"</definedName>
    <definedName name="IQ_PERCENT_CHANGE_EST_EPS_3MONTHS_REUT">"c3899"</definedName>
    <definedName name="IQ_PERCENT_CHANGE_EST_EPS_3MONTHS_THOM" hidden="1">"c5209"</definedName>
    <definedName name="IQ_PERCENT_CHANGE_EST_EPS_6MONTHS">"c1786"</definedName>
    <definedName name="IQ_PERCENT_CHANGE_EST_EPS_6MONTHS_CIQ" hidden="1">"c3731"</definedName>
    <definedName name="IQ_PERCENT_CHANGE_EST_EPS_6MONTHS_REUT">"c3900"</definedName>
    <definedName name="IQ_PERCENT_CHANGE_EST_EPS_6MONTHS_THOM" hidden="1">"c5210"</definedName>
    <definedName name="IQ_PERCENT_CHANGE_EST_EPS_9MONTHS">"c1787"</definedName>
    <definedName name="IQ_PERCENT_CHANGE_EST_EPS_9MONTHS_CIQ" hidden="1">"c3732"</definedName>
    <definedName name="IQ_PERCENT_CHANGE_EST_EPS_9MONTHS_REUT">"c3901"</definedName>
    <definedName name="IQ_PERCENT_CHANGE_EST_EPS_9MONTHS_THOM" hidden="1">"c5211"</definedName>
    <definedName name="IQ_PERCENT_CHANGE_EST_EPS_DAY">"c1782"</definedName>
    <definedName name="IQ_PERCENT_CHANGE_EST_EPS_DAY_CIQ" hidden="1">"c3727"</definedName>
    <definedName name="IQ_PERCENT_CHANGE_EST_EPS_DAY_REUT">"c3896"</definedName>
    <definedName name="IQ_PERCENT_CHANGE_EST_EPS_DAY_THOM" hidden="1">"c5206"</definedName>
    <definedName name="IQ_PERCENT_CHANGE_EST_EPS_MONTH">"c1784"</definedName>
    <definedName name="IQ_PERCENT_CHANGE_EST_EPS_MONTH_CIQ" hidden="1">"c3729"</definedName>
    <definedName name="IQ_PERCENT_CHANGE_EST_EPS_MONTH_REUT">"c3898"</definedName>
    <definedName name="IQ_PERCENT_CHANGE_EST_EPS_MONTH_THOM" hidden="1">"c5208"</definedName>
    <definedName name="IQ_PERCENT_CHANGE_EST_EPS_WEEK">"c1783"</definedName>
    <definedName name="IQ_PERCENT_CHANGE_EST_EPS_WEEK_CIQ" hidden="1">"c3728"</definedName>
    <definedName name="IQ_PERCENT_CHANGE_EST_EPS_WEEK_REUT">"c3897"</definedName>
    <definedName name="IQ_PERCENT_CHANGE_EST_EPS_WEEK_THOM" hidden="1">"c5207"</definedName>
    <definedName name="IQ_PERCENT_CHANGE_EST_FFO_12MONTHS">"c1828"</definedName>
    <definedName name="IQ_PERCENT_CHANGE_EST_FFO_12MONTHS_CIQ" hidden="1">"c3769"</definedName>
    <definedName name="IQ_PERCENT_CHANGE_EST_FFO_12MONTHS_REUT">"c3938"</definedName>
    <definedName name="IQ_PERCENT_CHANGE_EST_FFO_12MONTHS_THOM" hidden="1">"c5248"</definedName>
    <definedName name="IQ_PERCENT_CHANGE_EST_FFO_18MONTHS">"c1829"</definedName>
    <definedName name="IQ_PERCENT_CHANGE_EST_FFO_18MONTHS_CIQ" hidden="1">"c3770"</definedName>
    <definedName name="IQ_PERCENT_CHANGE_EST_FFO_18MONTHS_REUT">"c3939"</definedName>
    <definedName name="IQ_PERCENT_CHANGE_EST_FFO_18MONTHS_THOM" hidden="1">"c5249"</definedName>
    <definedName name="IQ_PERCENT_CHANGE_EST_FFO_3MONTHS">"c1825"</definedName>
    <definedName name="IQ_PERCENT_CHANGE_EST_FFO_3MONTHS_CIQ" hidden="1">"c3766"</definedName>
    <definedName name="IQ_PERCENT_CHANGE_EST_FFO_3MONTHS_REUT">"c3935"</definedName>
    <definedName name="IQ_PERCENT_CHANGE_EST_FFO_3MONTHS_THOM" hidden="1">"c5245"</definedName>
    <definedName name="IQ_PERCENT_CHANGE_EST_FFO_6MONTHS">"c1826"</definedName>
    <definedName name="IQ_PERCENT_CHANGE_EST_FFO_6MONTHS_CIQ" hidden="1">"c3767"</definedName>
    <definedName name="IQ_PERCENT_CHANGE_EST_FFO_6MONTHS_REUT">"c3936"</definedName>
    <definedName name="IQ_PERCENT_CHANGE_EST_FFO_6MONTHS_THOM" hidden="1">"c5246"</definedName>
    <definedName name="IQ_PERCENT_CHANGE_EST_FFO_9MONTHS">"c1827"</definedName>
    <definedName name="IQ_PERCENT_CHANGE_EST_FFO_9MONTHS_CIQ" hidden="1">"c3768"</definedName>
    <definedName name="IQ_PERCENT_CHANGE_EST_FFO_9MONTHS_REUT">"c3937"</definedName>
    <definedName name="IQ_PERCENT_CHANGE_EST_FFO_9MONTHS_THOM" hidden="1">"c5247"</definedName>
    <definedName name="IQ_PERCENT_CHANGE_EST_FFO_DAY">"c1822"</definedName>
    <definedName name="IQ_PERCENT_CHANGE_EST_FFO_DAY_CIQ" hidden="1">"c3764"</definedName>
    <definedName name="IQ_PERCENT_CHANGE_EST_FFO_DAY_REUT">"c3933"</definedName>
    <definedName name="IQ_PERCENT_CHANGE_EST_FFO_DAY_THOM" hidden="1">"c5243"</definedName>
    <definedName name="IQ_PERCENT_CHANGE_EST_FFO_MONTH">"c1824"</definedName>
    <definedName name="IQ_PERCENT_CHANGE_EST_FFO_MONTH_CIQ" hidden="1">"c3765"</definedName>
    <definedName name="IQ_PERCENT_CHANGE_EST_FFO_MONTH_REUT">"c3934"</definedName>
    <definedName name="IQ_PERCENT_CHANGE_EST_FFO_MONTH_THOM" hidden="1">"c5244"</definedName>
    <definedName name="IQ_PERCENT_CHANGE_EST_FFO_WEEK">"c1823"</definedName>
    <definedName name="IQ_PERCENT_CHANGE_EST_FFO_WEEK_CIQ" hidden="1">"c3795"</definedName>
    <definedName name="IQ_PERCENT_CHANGE_EST_FFO_WEEK_REUT">"c3964"</definedName>
    <definedName name="IQ_PERCENT_CHANGE_EST_FFO_WEEK_THOM" hidden="1">"c5274"</definedName>
    <definedName name="IQ_PERCENT_CHANGE_EST_PRICE_TARGET_12MONTHS">"c1844"</definedName>
    <definedName name="IQ_PERCENT_CHANGE_EST_PRICE_TARGET_12MONTHS_CIQ" hidden="1">"c3783"</definedName>
    <definedName name="IQ_PERCENT_CHANGE_EST_PRICE_TARGET_12MONTHS_REUT">"c3952"</definedName>
    <definedName name="IQ_PERCENT_CHANGE_EST_PRICE_TARGET_12MONTHS_THOM" hidden="1">"c5262"</definedName>
    <definedName name="IQ_PERCENT_CHANGE_EST_PRICE_TARGET_18MONTHS">"c1845"</definedName>
    <definedName name="IQ_PERCENT_CHANGE_EST_PRICE_TARGET_18MONTHS_CIQ" hidden="1">"c3784"</definedName>
    <definedName name="IQ_PERCENT_CHANGE_EST_PRICE_TARGET_18MONTHS_REUT">"c3953"</definedName>
    <definedName name="IQ_PERCENT_CHANGE_EST_PRICE_TARGET_18MONTHS_THOM" hidden="1">"c5263"</definedName>
    <definedName name="IQ_PERCENT_CHANGE_EST_PRICE_TARGET_3MONTHS">"c1841"</definedName>
    <definedName name="IQ_PERCENT_CHANGE_EST_PRICE_TARGET_3MONTHS_CIQ" hidden="1">"c3780"</definedName>
    <definedName name="IQ_PERCENT_CHANGE_EST_PRICE_TARGET_3MONTHS_REUT">"c3949"</definedName>
    <definedName name="IQ_PERCENT_CHANGE_EST_PRICE_TARGET_3MONTHS_THOM" hidden="1">"c5259"</definedName>
    <definedName name="IQ_PERCENT_CHANGE_EST_PRICE_TARGET_6MONTHS">"c1842"</definedName>
    <definedName name="IQ_PERCENT_CHANGE_EST_PRICE_TARGET_6MONTHS_CIQ" hidden="1">"c3781"</definedName>
    <definedName name="IQ_PERCENT_CHANGE_EST_PRICE_TARGET_6MONTHS_REUT">"c3950"</definedName>
    <definedName name="IQ_PERCENT_CHANGE_EST_PRICE_TARGET_6MONTHS_THOM" hidden="1">"c5260"</definedName>
    <definedName name="IQ_PERCENT_CHANGE_EST_PRICE_TARGET_9MONTHS">"c1843"</definedName>
    <definedName name="IQ_PERCENT_CHANGE_EST_PRICE_TARGET_9MONTHS_CIQ" hidden="1">"c3782"</definedName>
    <definedName name="IQ_PERCENT_CHANGE_EST_PRICE_TARGET_9MONTHS_REUT">"c3951"</definedName>
    <definedName name="IQ_PERCENT_CHANGE_EST_PRICE_TARGET_9MONTHS_THOM" hidden="1">"c5261"</definedName>
    <definedName name="IQ_PERCENT_CHANGE_EST_PRICE_TARGET_DAY">"c1838"</definedName>
    <definedName name="IQ_PERCENT_CHANGE_EST_PRICE_TARGET_DAY_CIQ" hidden="1">"c3778"</definedName>
    <definedName name="IQ_PERCENT_CHANGE_EST_PRICE_TARGET_DAY_REUT">"c3947"</definedName>
    <definedName name="IQ_PERCENT_CHANGE_EST_PRICE_TARGET_DAY_THOM" hidden="1">"c5257"</definedName>
    <definedName name="IQ_PERCENT_CHANGE_EST_PRICE_TARGET_MONTH">"c1840"</definedName>
    <definedName name="IQ_PERCENT_CHANGE_EST_PRICE_TARGET_MONTH_CIQ" hidden="1">"c3779"</definedName>
    <definedName name="IQ_PERCENT_CHANGE_EST_PRICE_TARGET_MONTH_REUT">"c3948"</definedName>
    <definedName name="IQ_PERCENT_CHANGE_EST_PRICE_TARGET_MONTH_THOM" hidden="1">"c5258"</definedName>
    <definedName name="IQ_PERCENT_CHANGE_EST_PRICE_TARGET_WEEK">"c1839"</definedName>
    <definedName name="IQ_PERCENT_CHANGE_EST_PRICE_TARGET_WEEK_CIQ" hidden="1">"c3798"</definedName>
    <definedName name="IQ_PERCENT_CHANGE_EST_PRICE_TARGET_WEEK_REUT">"c3967"</definedName>
    <definedName name="IQ_PERCENT_CHANGE_EST_PRICE_TARGET_WEEK_THOM" hidden="1">"c5276"</definedName>
    <definedName name="IQ_PERCENT_CHANGE_EST_RECO_12MONTHS">"c1836"</definedName>
    <definedName name="IQ_PERCENT_CHANGE_EST_RECO_12MONTHS_CIQ" hidden="1">"c3776"</definedName>
    <definedName name="IQ_PERCENT_CHANGE_EST_RECO_12MONTHS_REUT">"c3945"</definedName>
    <definedName name="IQ_PERCENT_CHANGE_EST_RECO_12MONTHS_THOM" hidden="1">"c5255"</definedName>
    <definedName name="IQ_PERCENT_CHANGE_EST_RECO_18MONTHS">"c1837"</definedName>
    <definedName name="IQ_PERCENT_CHANGE_EST_RECO_18MONTHS_CIQ" hidden="1">"c3777"</definedName>
    <definedName name="IQ_PERCENT_CHANGE_EST_RECO_18MONTHS_REUT">"c3946"</definedName>
    <definedName name="IQ_PERCENT_CHANGE_EST_RECO_18MONTHS_THOM" hidden="1">"c5256"</definedName>
    <definedName name="IQ_PERCENT_CHANGE_EST_RECO_3MONTHS">"c1833"</definedName>
    <definedName name="IQ_PERCENT_CHANGE_EST_RECO_3MONTHS_CIQ" hidden="1">"c3773"</definedName>
    <definedName name="IQ_PERCENT_CHANGE_EST_RECO_3MONTHS_REUT">"c3942"</definedName>
    <definedName name="IQ_PERCENT_CHANGE_EST_RECO_3MONTHS_THOM" hidden="1">"c5252"</definedName>
    <definedName name="IQ_PERCENT_CHANGE_EST_RECO_6MONTHS">"c1834"</definedName>
    <definedName name="IQ_PERCENT_CHANGE_EST_RECO_6MONTHS_CIQ" hidden="1">"c3774"</definedName>
    <definedName name="IQ_PERCENT_CHANGE_EST_RECO_6MONTHS_REUT">"c3943"</definedName>
    <definedName name="IQ_PERCENT_CHANGE_EST_RECO_6MONTHS_THOM" hidden="1">"c5253"</definedName>
    <definedName name="IQ_PERCENT_CHANGE_EST_RECO_9MONTHS">"c1835"</definedName>
    <definedName name="IQ_PERCENT_CHANGE_EST_RECO_9MONTHS_CIQ" hidden="1">"c3775"</definedName>
    <definedName name="IQ_PERCENT_CHANGE_EST_RECO_9MONTHS_REUT">"c3944"</definedName>
    <definedName name="IQ_PERCENT_CHANGE_EST_RECO_9MONTHS_THOM" hidden="1">"c5254"</definedName>
    <definedName name="IQ_PERCENT_CHANGE_EST_RECO_DAY">"c1830"</definedName>
    <definedName name="IQ_PERCENT_CHANGE_EST_RECO_DAY_CIQ" hidden="1">"c3771"</definedName>
    <definedName name="IQ_PERCENT_CHANGE_EST_RECO_DAY_REUT">"c3940"</definedName>
    <definedName name="IQ_PERCENT_CHANGE_EST_RECO_DAY_THOM" hidden="1">"c5250"</definedName>
    <definedName name="IQ_PERCENT_CHANGE_EST_RECO_MONTH">"c1832"</definedName>
    <definedName name="IQ_PERCENT_CHANGE_EST_RECO_MONTH_CIQ" hidden="1">"c3772"</definedName>
    <definedName name="IQ_PERCENT_CHANGE_EST_RECO_MONTH_REUT">"c3941"</definedName>
    <definedName name="IQ_PERCENT_CHANGE_EST_RECO_MONTH_THOM" hidden="1">"c5251"</definedName>
    <definedName name="IQ_PERCENT_CHANGE_EST_RECO_WEEK">"c1831"</definedName>
    <definedName name="IQ_PERCENT_CHANGE_EST_RECO_WEEK_CIQ" hidden="1">"c3796"</definedName>
    <definedName name="IQ_PERCENT_CHANGE_EST_RECO_WEEK_REUT">"c3965"</definedName>
    <definedName name="IQ_PERCENT_CHANGE_EST_RECO_WEEK_THOM" hidden="1">"c5275"</definedName>
    <definedName name="IQ_PERCENT_CHANGE_EST_REV_12MONTHS">"c1796"</definedName>
    <definedName name="IQ_PERCENT_CHANGE_EST_REV_12MONTHS_CIQ" hidden="1">"c3741"</definedName>
    <definedName name="IQ_PERCENT_CHANGE_EST_REV_12MONTHS_REUT">"c3910"</definedName>
    <definedName name="IQ_PERCENT_CHANGE_EST_REV_12MONTHS_THOM" hidden="1">"c5220"</definedName>
    <definedName name="IQ_PERCENT_CHANGE_EST_REV_18MONTHS">"c1797"</definedName>
    <definedName name="IQ_PERCENT_CHANGE_EST_REV_18MONTHS_CIQ" hidden="1">"c3742"</definedName>
    <definedName name="IQ_PERCENT_CHANGE_EST_REV_18MONTHS_REUT">"c3911"</definedName>
    <definedName name="IQ_PERCENT_CHANGE_EST_REV_18MONTHS_THOM" hidden="1">"c5221"</definedName>
    <definedName name="IQ_PERCENT_CHANGE_EST_REV_3MONTHS">"c1793"</definedName>
    <definedName name="IQ_PERCENT_CHANGE_EST_REV_3MONTHS_CIQ" hidden="1">"c3738"</definedName>
    <definedName name="IQ_PERCENT_CHANGE_EST_REV_3MONTHS_REUT">"c3907"</definedName>
    <definedName name="IQ_PERCENT_CHANGE_EST_REV_3MONTHS_THOM" hidden="1">"c5217"</definedName>
    <definedName name="IQ_PERCENT_CHANGE_EST_REV_6MONTHS">"c1794"</definedName>
    <definedName name="IQ_PERCENT_CHANGE_EST_REV_6MONTHS_CIQ" hidden="1">"c3739"</definedName>
    <definedName name="IQ_PERCENT_CHANGE_EST_REV_6MONTHS_REUT">"c3908"</definedName>
    <definedName name="IQ_PERCENT_CHANGE_EST_REV_6MONTHS_THOM" hidden="1">"c5218"</definedName>
    <definedName name="IQ_PERCENT_CHANGE_EST_REV_9MONTHS">"c1795"</definedName>
    <definedName name="IQ_PERCENT_CHANGE_EST_REV_9MONTHS_CIQ" hidden="1">"c3740"</definedName>
    <definedName name="IQ_PERCENT_CHANGE_EST_REV_9MONTHS_REUT">"c3909"</definedName>
    <definedName name="IQ_PERCENT_CHANGE_EST_REV_9MONTHS_THOM" hidden="1">"c5219"</definedName>
    <definedName name="IQ_PERCENT_CHANGE_EST_REV_DAY">"c1790"</definedName>
    <definedName name="IQ_PERCENT_CHANGE_EST_REV_DAY_CIQ" hidden="1">"c3735"</definedName>
    <definedName name="IQ_PERCENT_CHANGE_EST_REV_DAY_REUT">"c3904"</definedName>
    <definedName name="IQ_PERCENT_CHANGE_EST_REV_DAY_THOM" hidden="1">"c5214"</definedName>
    <definedName name="IQ_PERCENT_CHANGE_EST_REV_MONTH">"c1792"</definedName>
    <definedName name="IQ_PERCENT_CHANGE_EST_REV_MONTH_CIQ" hidden="1">"c3737"</definedName>
    <definedName name="IQ_PERCENT_CHANGE_EST_REV_MONTH_REUT">"c3906"</definedName>
    <definedName name="IQ_PERCENT_CHANGE_EST_REV_MONTH_THOM" hidden="1">"c5216"</definedName>
    <definedName name="IQ_PERCENT_CHANGE_EST_REV_WEEK">"c1791"</definedName>
    <definedName name="IQ_PERCENT_CHANGE_EST_REV_WEEK_CIQ" hidden="1">"c3736"</definedName>
    <definedName name="IQ_PERCENT_CHANGE_EST_REV_WEEK_REUT">"c3905"</definedName>
    <definedName name="IQ_PERCENT_CHANGE_EST_REV_WEEK_THOM" hidden="1">"c5215"</definedName>
    <definedName name="IQ_PERCENT_FLOAT" hidden="1">"c227"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>"c1414"</definedName>
    <definedName name="IQ_PERIODDATE_AP" hidden="1">"c11745"</definedName>
    <definedName name="IQ_PERIODDATE_BS">"c1032"</definedName>
    <definedName name="IQ_PERIODDATE_CF">"c1033"</definedName>
    <definedName name="IQ_PERIODDATE_FDIC" hidden="1">"c13646"</definedName>
    <definedName name="IQ_PERIODDATE_FFIEC" hidden="1">"c13645"</definedName>
    <definedName name="IQ_PERIODDATE_IS">"c1034"</definedName>
    <definedName name="IQ_PERIODLENGTH_AP" hidden="1">"c11746"</definedName>
    <definedName name="IQ_PERIODLENGTH_CF">"c1502"</definedName>
    <definedName name="IQ_PERIODLENGTH_IS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>"c1039"</definedName>
    <definedName name="IQ_POSTAGE_FFIEC" hidden="1">"c13051"</definedName>
    <definedName name="IQ_POSTPAID_CHURN">"c2121"</definedName>
    <definedName name="IQ_POSTPAID_SUBS">"c2118"</definedName>
    <definedName name="IQ_POTENTIAL_UPSIDE">"c1855"</definedName>
    <definedName name="IQ_POTENTIAL_UPSIDE_CIQ" hidden="1">"c3799"</definedName>
    <definedName name="IQ_POTENTIAL_UPSIDE_REUT">"c3968"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>"c1040"</definedName>
    <definedName name="IQ_PRE_TAX_ACT_OR_EST">"c2221"</definedName>
    <definedName name="IQ_PRE_TAX_ACT_OR_EST_CIQ_COL" hidden="1">"c11711"</definedName>
    <definedName name="IQ_PRE_TAX_ACT_OR_EST_REUT">"c5467"</definedName>
    <definedName name="IQ_PRE_TAX_ACT_OR_EST_THOM" hidden="1">"c5305"</definedName>
    <definedName name="IQ_PRE_TAX_INCOME_FDIC" hidden="1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">"c6261"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">"c6262"</definedName>
    <definedName name="IQ_PREF_OTHER_REIT">"c1058"</definedName>
    <definedName name="IQ_PREF_OTHER_UTI">"C6022"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">"c6263"</definedName>
    <definedName name="IQ_PREF_REP_REIT">"c1065"</definedName>
    <definedName name="IQ_PREF_REP_UTI">"c1066"</definedName>
    <definedName name="IQ_PREF_STOCK">"c1416"</definedName>
    <definedName name="IQ_PREF_STOCK_FFIEC" hidden="1">"c12875"</definedName>
    <definedName name="IQ_PREF_TOT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 hidden="1">"c15216"</definedName>
    <definedName name="IQ_PRESIDENT_NAME" hidden="1">"c15215"</definedName>
    <definedName name="IQ_PRETAX_GW_INC_EST">"c1702"</definedName>
    <definedName name="IQ_PRETAX_GW_INC_EST_REUT">"c5354"</definedName>
    <definedName name="IQ_PRETAX_GW_INC_HIGH_EST">"c1704"</definedName>
    <definedName name="IQ_PRETAX_GW_INC_HIGH_EST_REUT">"c5356"</definedName>
    <definedName name="IQ_PRETAX_GW_INC_LOW_EST">"c1705"</definedName>
    <definedName name="IQ_PRETAX_GW_INC_LOW_EST_REUT">"c5357"</definedName>
    <definedName name="IQ_PRETAX_GW_INC_MEDIAN_EST">"c1703"</definedName>
    <definedName name="IQ_PRETAX_GW_INC_MEDIAN_EST_REUT">"c5355"</definedName>
    <definedName name="IQ_PRETAX_GW_INC_NUM_EST">"c1706"</definedName>
    <definedName name="IQ_PRETAX_GW_INC_NUM_EST_REUT">"c5358"</definedName>
    <definedName name="IQ_PRETAX_GW_INC_STDDEV_EST">"c1707"</definedName>
    <definedName name="IQ_PRETAX_GW_INC_STDDEV_EST_REUT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EST">"c1695"</definedName>
    <definedName name="IQ_PRETAX_INC_EST_REUT">"c5347"</definedName>
    <definedName name="IQ_PRETAX_INC_EST_THOM" hidden="1">"c5119"</definedName>
    <definedName name="IQ_PRETAX_INC_HIGH_EST">"c1697"</definedName>
    <definedName name="IQ_PRETAX_INC_HIGH_EST_REUT">"c5349"</definedName>
    <definedName name="IQ_PRETAX_INC_HIGH_EST_THOM" hidden="1">"c5121"</definedName>
    <definedName name="IQ_PRETAX_INC_LOW_EST">"c1698"</definedName>
    <definedName name="IQ_PRETAX_INC_LOW_EST_REUT">"c5350"</definedName>
    <definedName name="IQ_PRETAX_INC_LOW_EST_THOM" hidden="1">"c5122"</definedName>
    <definedName name="IQ_PRETAX_INC_MEDIAN_EST">"c1696"</definedName>
    <definedName name="IQ_PRETAX_INC_MEDIAN_EST_REUT">"c5348"</definedName>
    <definedName name="IQ_PRETAX_INC_MEDIAN_EST_THOM" hidden="1">"c5120"</definedName>
    <definedName name="IQ_PRETAX_INC_NUM_EST">"c1699"</definedName>
    <definedName name="IQ_PRETAX_INC_NUM_EST_REUT">"c5351"</definedName>
    <definedName name="IQ_PRETAX_INC_NUM_EST_THOM" hidden="1">"c5123"</definedName>
    <definedName name="IQ_PRETAX_INC_STDDEV_EST">"c1700"</definedName>
    <definedName name="IQ_PRETAX_INC_STDDEV_EST_REUT">"c5352"</definedName>
    <definedName name="IQ_PRETAX_INC_STDDEV_EST_THOM" hidden="1">"c5124"</definedName>
    <definedName name="IQ_PRETAX_OPERATING_INC_AVG_ASSETS_FFIEC" hidden="1">"c13365"</definedName>
    <definedName name="IQ_PRETAX_REPORT_INC_EST">"c1709"</definedName>
    <definedName name="IQ_PRETAX_REPORT_INC_EST_REUT">"c5361"</definedName>
    <definedName name="IQ_PRETAX_REPORT_INC_HIGH_EST">"c1711"</definedName>
    <definedName name="IQ_PRETAX_REPORT_INC_HIGH_EST_REUT">"c5363"</definedName>
    <definedName name="IQ_PRETAX_REPORT_INC_LOW_EST">"c1712"</definedName>
    <definedName name="IQ_PRETAX_REPORT_INC_LOW_EST_REUT">"c5364"</definedName>
    <definedName name="IQ_PRETAX_REPORT_INC_MEDIAN_EST">"c1710"</definedName>
    <definedName name="IQ_PRETAX_REPORT_INC_MEDIAN_EST_REUT">"c5362"</definedName>
    <definedName name="IQ_PRETAX_REPORT_INC_NUM_EST">"c1713"</definedName>
    <definedName name="IQ_PRETAX_REPORT_INC_NUM_EST_REUT">"c5365"</definedName>
    <definedName name="IQ_PRETAX_REPORT_INC_STDDEV_EST">"c1714"</definedName>
    <definedName name="IQ_PRETAX_REPORT_INC_STDDEV_EST_REUT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>"c2237"</definedName>
    <definedName name="IQ_PRICE_CFPS_FWD_REUT">"c4053"</definedName>
    <definedName name="IQ_PRICE_CFPS_FWD_THOM" hidden="1">"c4060"</definedName>
    <definedName name="IQ_PRICE_OVER_BVPS">"c1412"</definedName>
    <definedName name="IQ_PRICE_OVER_EPS_EST" hidden="1">"IQ_PRICE_OVER_EPS_EST"</definedName>
    <definedName name="IQ_PRICE_OVER_EPS_EST_1" hidden="1">"IQ_PRICE_OVER_EPS_EST_1"</definedName>
    <definedName name="IQ_PRICE_OVER_LTM_EPS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>"c82"</definedName>
    <definedName name="IQ_PRICE_TARGET_BOTTOM_UP">"c5486"</definedName>
    <definedName name="IQ_PRICE_TARGET_BOTTOM_UP_CIQ" hidden="1">"c12023"</definedName>
    <definedName name="IQ_PRICE_TARGET_BOTTOM_UP_REUT">"c5494"</definedName>
    <definedName name="IQ_PRICE_TARGET_CIQ" hidden="1">"c3613"</definedName>
    <definedName name="IQ_PRICE_TARGET_REUT">"c3631"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>"c4492"</definedName>
    <definedName name="IQ_PRICE_VOLATILITY_EST_CIQ_COL" hidden="1">"c11677"</definedName>
    <definedName name="IQ_PRICE_VOLATILITY_HIGH">"c4493"</definedName>
    <definedName name="IQ_PRICE_VOLATILITY_HIGH_CIQ_COL" hidden="1">"c11678"</definedName>
    <definedName name="IQ_PRICE_VOLATILITY_LOW">"c4494"</definedName>
    <definedName name="IQ_PRICE_VOLATILITY_LOW_CIQ_COL" hidden="1">"c11679"</definedName>
    <definedName name="IQ_PRICE_VOLATILITY_MEDIAN">"c4495"</definedName>
    <definedName name="IQ_PRICE_VOLATILITY_MEDIAN_CIQ_COL" hidden="1">"c11680"</definedName>
    <definedName name="IQ_PRICE_VOLATILITY_NUM">"c4496"</definedName>
    <definedName name="IQ_PRICE_VOLATILITY_NUM_CIQ_COL" hidden="1">"c11681"</definedName>
    <definedName name="IQ_PRICE_VOLATILITY_STDDEV">"c4497"</definedName>
    <definedName name="IQ_PRICE_VOLATILITY_STDDEV_CIQ_COL" hidden="1">"c11682"</definedName>
    <definedName name="IQ_PRICEDATE">"c1069"</definedName>
    <definedName name="IQ_PRICEDATETIME" hidden="1">"IQ_PRICEDATETIME"</definedName>
    <definedName name="IQ_PRICING_DATE">"c1613"</definedName>
    <definedName name="IQ_PRIMARY_EPS_TYPE">"c4498"</definedName>
    <definedName name="IQ_PRIMARY_EPS_TYPE_REUT">"c5481"</definedName>
    <definedName name="IQ_PRIMARY_EPS_TYPE_THOM" hidden="1">"c5297"</definedName>
    <definedName name="IQ_PRIMARY_INDUSTRY">"c1070"</definedName>
    <definedName name="IQ_PRIMARY_SIC_CODE" hidden="1">"c16218"</definedName>
    <definedName name="IQ_PRIMARY_SIC_INDUSTRY" hidden="1">"c16217"</definedName>
    <definedName name="IQ_PRINCIPAL_AMT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>"c1614"</definedName>
    <definedName name="IQ_PRO_FORMA_DILUT_EPS">"c1615"</definedName>
    <definedName name="IQ_PRO_FORMA_NET_INC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PERTY_TAX_INSURANCE" hidden="1">"c16033"</definedName>
    <definedName name="IQ_PROV_BAD_DEBTS">"c1075"</definedName>
    <definedName name="IQ_PROV_BAD_DEBTS_CF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>"c6135"</definedName>
    <definedName name="IQ_PROVISION_10YR_ANN_GROWTH">"c1077"</definedName>
    <definedName name="IQ_PROVISION_1YR_ANN_GROWTH">"c1078"</definedName>
    <definedName name="IQ_PROVISION_2YR_ANN_CAGR">"c6136"</definedName>
    <definedName name="IQ_PROVISION_2YR_ANN_GROWTH">"c1079"</definedName>
    <definedName name="IQ_PROVISION_3YR_ANN_CAGR">"c6137"</definedName>
    <definedName name="IQ_PROVISION_3YR_ANN_GROWTH">"c1080"</definedName>
    <definedName name="IQ_PROVISION_5YR_ANN_CAGR">"c6138"</definedName>
    <definedName name="IQ_PROVISION_5YR_ANN_GROWTH">"c1081"</definedName>
    <definedName name="IQ_PROVISION_7YR_ANN_CAGR">"c6139"</definedName>
    <definedName name="IQ_PROVISION_7YR_ANN_GROWTH">"c1082"</definedName>
    <definedName name="IQ_PROVISION_AVG_LOANS" hidden="1">"c15717"</definedName>
    <definedName name="IQ_PROVISION_CHARGE_OFFS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>"c1084"</definedName>
    <definedName name="IQ_PTBV_AVG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>"c1086"</definedName>
    <definedName name="IQ_RATE_COMP_GROWTH_DOMESTIC">"c1087"</definedName>
    <definedName name="IQ_RATE_COMP_GROWTH_FOREIGN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>"c1089"</definedName>
    <definedName name="IQ_RAW_SALEABLE_INVENTORY_COAL" hidden="1">"c15941"</definedName>
    <definedName name="IQ_RC" hidden="1">"c2497"</definedName>
    <definedName name="IQ_RC_PCT" hidden="1">"c2498"</definedName>
    <definedName name="IQ_RD_EXP">"c1090"</definedName>
    <definedName name="IQ_RD_EXP_FN">"c1091"</definedName>
    <definedName name="IQ_RE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>"c1093"</definedName>
    <definedName name="IQ_REAL_ESTATE_ASSETS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>"c4507"</definedName>
    <definedName name="IQ_RECURRING_PROFIT_ACT_OR_EST_CIQ" hidden="1">"c5045"</definedName>
    <definedName name="IQ_RECURRING_PROFIT_ACT_OR_EST_CIQ_COL" hidden="1">"c11692"</definedName>
    <definedName name="IQ_RECURRING_PROFIT_EST">"c4499"</definedName>
    <definedName name="IQ_RECURRING_PROFIT_GUIDANCE">"c4500"</definedName>
    <definedName name="IQ_RECURRING_PROFIT_GUIDANCE_CIQ" hidden="1">"c5038"</definedName>
    <definedName name="IQ_RECURRING_PROFIT_GUIDANCE_CIQ_COL" hidden="1">"c11685"</definedName>
    <definedName name="IQ_RECURRING_PROFIT_HIGH_EST">"c4501"</definedName>
    <definedName name="IQ_RECURRING_PROFIT_HIGH_GUIDANCE">"c4179"</definedName>
    <definedName name="IQ_RECURRING_PROFIT_HIGH_GUIDANCE_CIQ" hidden="1">"c4591"</definedName>
    <definedName name="IQ_RECURRING_PROFIT_HIGH_GUIDANCE_CIQ_COL" hidden="1">"c11240"</definedName>
    <definedName name="IQ_RECURRING_PROFIT_LOW_EST">"c4502"</definedName>
    <definedName name="IQ_RECURRING_PROFIT_LOW_GUIDANCE">"c4219"</definedName>
    <definedName name="IQ_RECURRING_PROFIT_LOW_GUIDANCE_CIQ" hidden="1">"c4631"</definedName>
    <definedName name="IQ_RECURRING_PROFIT_LOW_GUIDANCE_CIQ_COL" hidden="1">"c11280"</definedName>
    <definedName name="IQ_RECURRING_PROFIT_MEDIAN_EST">"c4503"</definedName>
    <definedName name="IQ_RECURRING_PROFIT_NUM_EST">"c4504"</definedName>
    <definedName name="IQ_RECURRING_PROFIT_SHARE_ACT_OR_EST">"c4508"</definedName>
    <definedName name="IQ_RECURRING_PROFIT_SHARE_ACT_OR_EST_CIQ" hidden="1">"c5046"</definedName>
    <definedName name="IQ_RECURRING_PROFIT_SHARE_ACT_OR_EST_CIQ_COL" hidden="1">"c11693"</definedName>
    <definedName name="IQ_RECURRING_PROFIT_SHARE_EST">"c4506"</definedName>
    <definedName name="IQ_RECURRING_PROFIT_SHARE_GUIDANCE">"c4509"</definedName>
    <definedName name="IQ_RECURRING_PROFIT_SHARE_GUIDANCE_CIQ" hidden="1">"c5047"</definedName>
    <definedName name="IQ_RECURRING_PROFIT_SHARE_GUIDANCE_CIQ_COL" hidden="1">"c11694"</definedName>
    <definedName name="IQ_RECURRING_PROFIT_SHARE_HIGH_EST">"c4510"</definedName>
    <definedName name="IQ_RECURRING_PROFIT_SHARE_HIGH_GUIDANCE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>"c4511"</definedName>
    <definedName name="IQ_RECURRING_PROFIT_SHARE_LOW_GUIDANCE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>"c4512"</definedName>
    <definedName name="IQ_RECURRING_PROFIT_SHARE_NUM_EST">"c4513"</definedName>
    <definedName name="IQ_RECURRING_PROFIT_SHARE_STDDEV_EST">"c4514"</definedName>
    <definedName name="IQ_RECURRING_PROFIT_STDDEV_EST">"c4516"</definedName>
    <definedName name="IQ_REDEEM_PREF_STOCK">"c1417"</definedName>
    <definedName name="IQ_REDUCTION_TAX_POSITION_CURRENT_YR" hidden="1">"c15734"</definedName>
    <definedName name="IQ_REDUCTION_TAX_POSITION_PRIOR_YRS" hidden="1">"c15736"</definedName>
    <definedName name="IQ_REF_ENTITY">"c6033"</definedName>
    <definedName name="IQ_REF_ENTITY_CIQID">"c6024"</definedName>
    <definedName name="IQ_REF_ENTITY_TICKER">"c6023"</definedName>
    <definedName name="IQ_REG_ASSETS">"c1095"</definedName>
    <definedName name="IQ_REINSTATED" hidden="1">"c16221"</definedName>
    <definedName name="IQ_REINSTATEMENT_DATE" hidden="1">"c16222"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>"c1419"</definedName>
    <definedName name="IQ_RESIDENTIAL_LOANS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>"c1643"</definedName>
    <definedName name="IQ_RESTATEMENT_CF">"c1644"</definedName>
    <definedName name="IQ_RESTATEMENT_IS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>"c1103"</definedName>
    <definedName name="IQ_RESTRICTED_CASH_NON_CURRENT">"c6192"</definedName>
    <definedName name="IQ_RESTRICTED_CASH_TOTAL">"c6193"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">"c6264"</definedName>
    <definedName name="IQ_RESTRUCTURE_REIT">"c1110"</definedName>
    <definedName name="IQ_RESTRUCTURE_SUPPLE" hidden="1">"c13809"</definedName>
    <definedName name="IQ_RESTRUCTURE_UTI">"c1111"</definedName>
    <definedName name="IQ_RESTRUCTURED_LOANS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>"c2066"</definedName>
    <definedName name="IQ_RETAIL_AVG_STORE_SIZE_NET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>"c2064"</definedName>
    <definedName name="IQ_RETAIL_STORE_SELLING_AREA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>"c2061"</definedName>
    <definedName name="IQ_RETAIL_WHOLESALE_REVENUES" hidden="1">"c15895"</definedName>
    <definedName name="IQ_RETAINED_EARN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>"c1113"</definedName>
    <definedName name="IQ_RETURN_ASSETS_ACT_OR_EST">"c3585"</definedName>
    <definedName name="IQ_RETURN_ASSETS_ACT_OR_EST_REUT">"c5475"</definedName>
    <definedName name="IQ_RETURN_ASSETS_ACT_OR_EST_THOM" hidden="1">"c5310"</definedName>
    <definedName name="IQ_RETURN_ASSETS_BANK">"c1114"</definedName>
    <definedName name="IQ_RETURN_ASSETS_BROK">"c1115"</definedName>
    <definedName name="IQ_RETURN_ASSETS_EST">"c3529"</definedName>
    <definedName name="IQ_RETURN_ASSETS_EST_REUT">"c3990"</definedName>
    <definedName name="IQ_RETURN_ASSETS_EST_THOM" hidden="1">"c4034"</definedName>
    <definedName name="IQ_RETURN_ASSETS_FDIC" hidden="1">"c6730"</definedName>
    <definedName name="IQ_RETURN_ASSETS_FS">"c1116"</definedName>
    <definedName name="IQ_RETURN_ASSETS_GUIDANCE">"c4517"</definedName>
    <definedName name="IQ_RETURN_ASSETS_GUIDANCE_CIQ" hidden="1">"c5055"</definedName>
    <definedName name="IQ_RETURN_ASSETS_GUIDANCE_CIQ_COL" hidden="1">"c11702"</definedName>
    <definedName name="IQ_RETURN_ASSETS_HIGH_EST">"c3530"</definedName>
    <definedName name="IQ_RETURN_ASSETS_HIGH_EST_REUT">"c3992"</definedName>
    <definedName name="IQ_RETURN_ASSETS_HIGH_EST_THOM" hidden="1">"c4036"</definedName>
    <definedName name="IQ_RETURN_ASSETS_HIGH_GUIDANCE">"c4183"</definedName>
    <definedName name="IQ_RETURN_ASSETS_HIGH_GUIDANCE_CIQ" hidden="1">"c4595"</definedName>
    <definedName name="IQ_RETURN_ASSETS_HIGH_GUIDANCE_CIQ_COL" hidden="1">"c11244"</definedName>
    <definedName name="IQ_RETURN_ASSETS_LOW_EST">"c3531"</definedName>
    <definedName name="IQ_RETURN_ASSETS_LOW_EST_REUT">"c3993"</definedName>
    <definedName name="IQ_RETURN_ASSETS_LOW_EST_THOM" hidden="1">"c4037"</definedName>
    <definedName name="IQ_RETURN_ASSETS_LOW_GUIDANCE">"c4223"</definedName>
    <definedName name="IQ_RETURN_ASSETS_LOW_GUIDANCE_CIQ" hidden="1">"c4635"</definedName>
    <definedName name="IQ_RETURN_ASSETS_LOW_GUIDANCE_CIQ_COL" hidden="1">"c11284"</definedName>
    <definedName name="IQ_RETURN_ASSETS_MEDIAN_EST">"c3532"</definedName>
    <definedName name="IQ_RETURN_ASSETS_MEDIAN_EST_REUT">"c3991"</definedName>
    <definedName name="IQ_RETURN_ASSETS_MEDIAN_EST_THOM" hidden="1">"c4035"</definedName>
    <definedName name="IQ_RETURN_ASSETS_NUM_EST">"c3527"</definedName>
    <definedName name="IQ_RETURN_ASSETS_NUM_EST_REUT">"c3994"</definedName>
    <definedName name="IQ_RETURN_ASSETS_NUM_EST_THOM" hidden="1">"c4038"</definedName>
    <definedName name="IQ_RETURN_ASSETS_STDDEV_EST">"c3528"</definedName>
    <definedName name="IQ_RETURN_ASSETS_STDDEV_EST_REUT">"c3995"</definedName>
    <definedName name="IQ_RETURN_ASSETS_STDDEV_EST_THOM" hidden="1">"c4039"</definedName>
    <definedName name="IQ_RETURN_CAPITAL">"c1117"</definedName>
    <definedName name="IQ_RETURN_COMMON_EQUITY" hidden="1">"c13838"</definedName>
    <definedName name="IQ_RETURN_EMBEDDED_VALUE" hidden="1">"c9974"</definedName>
    <definedName name="IQ_RETURN_EQUITY">"c1118"</definedName>
    <definedName name="IQ_RETURN_EQUITY_ACT_OR_EST">"c3586"</definedName>
    <definedName name="IQ_RETURN_EQUITY_ACT_OR_EST_REUT">"c5476"</definedName>
    <definedName name="IQ_RETURN_EQUITY_ACT_OR_EST_THOM" hidden="1">"c5311"</definedName>
    <definedName name="IQ_RETURN_EQUITY_BANK">"c1119"</definedName>
    <definedName name="IQ_RETURN_EQUITY_BROK">"c1120"</definedName>
    <definedName name="IQ_RETURN_EQUITY_EST">"c3535"</definedName>
    <definedName name="IQ_RETURN_EQUITY_EST_REUT">"c3983"</definedName>
    <definedName name="IQ_RETURN_EQUITY_EST_THOM" hidden="1">"c5479"</definedName>
    <definedName name="IQ_RETURN_EQUITY_FDIC" hidden="1">"c6732"</definedName>
    <definedName name="IQ_RETURN_EQUITY_FS">"c1121"</definedName>
    <definedName name="IQ_RETURN_EQUITY_GUIDANCE">"c4518"</definedName>
    <definedName name="IQ_RETURN_EQUITY_GUIDANCE_CIQ" hidden="1">"c5056"</definedName>
    <definedName name="IQ_RETURN_EQUITY_GUIDANCE_CIQ_COL" hidden="1">"c11703"</definedName>
    <definedName name="IQ_RETURN_EQUITY_HIGH_EST">"c3536"</definedName>
    <definedName name="IQ_RETURN_EQUITY_HIGH_EST_REUT">"c3985"</definedName>
    <definedName name="IQ_RETURN_EQUITY_HIGH_EST_THOM" hidden="1">"c5283"</definedName>
    <definedName name="IQ_RETURN_EQUITY_HIGH_GUIDANCE">"c4182"</definedName>
    <definedName name="IQ_RETURN_EQUITY_HIGH_GUIDANCE_CIQ" hidden="1">"c4594"</definedName>
    <definedName name="IQ_RETURN_EQUITY_HIGH_GUIDANCE_CIQ_COL" hidden="1">"c11243"</definedName>
    <definedName name="IQ_RETURN_EQUITY_LOW_EST">"c3537"</definedName>
    <definedName name="IQ_RETURN_EQUITY_LOW_EST_REUT">"c3986"</definedName>
    <definedName name="IQ_RETURN_EQUITY_LOW_EST_THOM" hidden="1">"c5284"</definedName>
    <definedName name="IQ_RETURN_EQUITY_LOW_GUIDANCE">"c4222"</definedName>
    <definedName name="IQ_RETURN_EQUITY_LOW_GUIDANCE_CIQ" hidden="1">"c4634"</definedName>
    <definedName name="IQ_RETURN_EQUITY_LOW_GUIDANCE_CIQ_COL" hidden="1">"c11283"</definedName>
    <definedName name="IQ_RETURN_EQUITY_MEDIAN_EST">"c3538"</definedName>
    <definedName name="IQ_RETURN_EQUITY_MEDIAN_EST_REUT">"c3984"</definedName>
    <definedName name="IQ_RETURN_EQUITY_MEDIAN_EST_THOM" hidden="1">"c5282"</definedName>
    <definedName name="IQ_RETURN_EQUITY_NUM_EST">"c3533"</definedName>
    <definedName name="IQ_RETURN_EQUITY_NUM_EST_REUT">"c3987"</definedName>
    <definedName name="IQ_RETURN_EQUITY_NUM_EST_THOM" hidden="1">"c5285"</definedName>
    <definedName name="IQ_RETURN_EQUITY_STDDEV_EST">"c3534"</definedName>
    <definedName name="IQ_RETURN_EQUITY_STDDEV_EST_REUT">"c3988"</definedName>
    <definedName name="IQ_RETURN_EQUITY_STDDEV_EST_THOM" hidden="1">"c5286"</definedName>
    <definedName name="IQ_RETURN_INVESTMENT">"c1421"</definedName>
    <definedName name="IQ_REV">"c1122"</definedName>
    <definedName name="IQ_REV_AP" hidden="1">"c8873"</definedName>
    <definedName name="IQ_REV_AP_ABS" hidden="1">"c8892"</definedName>
    <definedName name="IQ_REV_BEFORE_LL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>"c1124"</definedName>
    <definedName name="IQ_REV_STDDEV_EST_CIQ" hidden="1">"c3621"</definedName>
    <definedName name="IQ_REV_STDDEV_EST_REUT">"c3639"</definedName>
    <definedName name="IQ_REV_STDDEV_EST_THOM" hidden="1">"c3657"</definedName>
    <definedName name="IQ_REV_UTI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>"c2214"</definedName>
    <definedName name="IQ_REVENUE_ACT_OR_EST_CIQ" hidden="1">"c5059"</definedName>
    <definedName name="IQ_REVENUE_ACT_OR_EST_CIQ_COL" hidden="1">"c11706"</definedName>
    <definedName name="IQ_REVENUE_ACT_OR_EST_REUT">"c5461"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>"c1126"</definedName>
    <definedName name="IQ_REVENUE_EST_1" hidden="1">"IQ_REVENUE_EST_1"</definedName>
    <definedName name="IQ_REVENUE_EST_BOTTOM_UP">"c5488"</definedName>
    <definedName name="IQ_REVENUE_EST_BOTTOM_UP_CIQ" hidden="1">"c12025"</definedName>
    <definedName name="IQ_REVENUE_EST_BOTTOM_UP_REUT">"c5496"</definedName>
    <definedName name="IQ_REVENUE_EST_CIQ" hidden="1">"c3616"</definedName>
    <definedName name="IQ_REVENUE_EST_REUT">"c3634"</definedName>
    <definedName name="IQ_REVENUE_EST_THOM" hidden="1">"c3652"</definedName>
    <definedName name="IQ_REVENUE_GROWTH_1" hidden="1">"IQ_REVENUE_GROWTH_1"</definedName>
    <definedName name="IQ_REVENUE_GROWTH_2" hidden="1">"IQ_REVENUE_GROWTH_2"</definedName>
    <definedName name="IQ_REVENUE_GUIDANCE">"c4519"</definedName>
    <definedName name="IQ_REVENUE_GUIDANCE_CIQ" hidden="1">"c5057"</definedName>
    <definedName name="IQ_REVENUE_GUIDANCE_CIQ_COL" hidden="1">"c11704"</definedName>
    <definedName name="IQ_REVENUE_HIGH_EST">"c1127"</definedName>
    <definedName name="IQ_REVENUE_HIGH_EST_CIQ" hidden="1">"c3618"</definedName>
    <definedName name="IQ_REVENUE_HIGH_EST_REUT">"c3636"</definedName>
    <definedName name="IQ_REVENUE_HIGH_EST_THOM" hidden="1">"c3654"</definedName>
    <definedName name="IQ_REVENUE_HIGH_GUIDANCE">"c4169"</definedName>
    <definedName name="IQ_REVENUE_HIGH_GUIDANCE_CIQ" hidden="1">"c4581"</definedName>
    <definedName name="IQ_REVENUE_HIGH_GUIDANCE_CIQ_COL" hidden="1">"c11230"</definedName>
    <definedName name="IQ_REVENUE_LOW_EST">"c1128"</definedName>
    <definedName name="IQ_REVENUE_LOW_EST_CIQ" hidden="1">"c3619"</definedName>
    <definedName name="IQ_REVENUE_LOW_EST_REUT">"c3637"</definedName>
    <definedName name="IQ_REVENUE_LOW_EST_THOM" hidden="1">"c3655"</definedName>
    <definedName name="IQ_REVENUE_LOW_GUIDANCE">"c4209"</definedName>
    <definedName name="IQ_REVENUE_LOW_GUIDANCE_CIQ" hidden="1">"c4621"</definedName>
    <definedName name="IQ_REVENUE_LOW_GUIDANCE_CIQ_COL" hidden="1">"c11270"</definedName>
    <definedName name="IQ_REVENUE_MEDIAN_EST">"c1662"</definedName>
    <definedName name="IQ_REVENUE_MEDIAN_EST_CIQ" hidden="1">"c3617"</definedName>
    <definedName name="IQ_REVENUE_MEDIAN_EST_REUT">"c3635"</definedName>
    <definedName name="IQ_REVENUE_MEDIAN_EST_THOM" hidden="1">"c3653"</definedName>
    <definedName name="IQ_REVENUE_NO_EST" hidden="1">"c263"</definedName>
    <definedName name="IQ_REVENUE_NUM_EST">"c1129"</definedName>
    <definedName name="IQ_REVENUE_NUM_EST_CIQ" hidden="1">"c3620"</definedName>
    <definedName name="IQ_REVENUE_NUM_EST_REUT">"c3638"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39155.6128472222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">"c6284"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PREF_FFIEC" hidden="1">"c12961"</definedName>
    <definedName name="IQ_SALE_PROP" hidden="1">"c16029"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_TREASURY_FFIEC" hidden="1">"c12965"</definedName>
    <definedName name="IQ_SALES_COAL" hidden="1">"c15930"</definedName>
    <definedName name="IQ_SALES_MARKETING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AFS_AMORT_COST_FFIEC" hidden="1">"c20488"</definedName>
    <definedName name="IQ_SECURITIES_AFS_FAIR_VAL_FFIEC" hidden="1">"c20453"</definedName>
    <definedName name="IQ_SECURITIES_GAINS_FDIC" hidden="1">"c6584"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STATES_FDIC" hidden="1">"c6300"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>"c1152"</definedName>
    <definedName name="IQ_SECURITY_FEATURES" hidden="1">"c17681"</definedName>
    <definedName name="IQ_SECURITY_LEVEL">"c2159"</definedName>
    <definedName name="IQ_SECURITY_NAME" hidden="1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>"c1155"</definedName>
    <definedName name="IQ_SEPARATE_ACCT_LIAB">"c1156"</definedName>
    <definedName name="IQ_SERV_CHARGE_DEPOSITS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>"c1158"</definedName>
    <definedName name="IQ_SGA_BNK">"c1159"</definedName>
    <definedName name="IQ_SGA_INS">"c1160"</definedName>
    <definedName name="IQ_SGA_MARGIN">"c1898"</definedName>
    <definedName name="IQ_SGA_RE">"c6265"</definedName>
    <definedName name="IQ_SGA_REIT">"c1161"</definedName>
    <definedName name="IQ_SGA_SUPPL">"c1162"</definedName>
    <definedName name="IQ_SGA_UTI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>"c1347"</definedName>
    <definedName name="IQ_SHARES_PER_DR" hidden="1">"c204"</definedName>
    <definedName name="IQ_SHARES_PURCHASED_AVERAGE_PRICE">"c5821"</definedName>
    <definedName name="IQ_SHARES_PURCHASED_QUARTER">"c5820"</definedName>
    <definedName name="IQ_SHARESOUTSTANDING">"c1164"</definedName>
    <definedName name="IQ_SHORT_INTEREST">"c1165"</definedName>
    <definedName name="IQ_SHORT_INTEREST_OVER_FLOAT">"c1577"</definedName>
    <definedName name="IQ_SHORT_INTEREST_OVER_INST_OWNERSHIP" hidden="1">"c17422"</definedName>
    <definedName name="IQ_SHORT_INTEREST_PERCENT">"c1576"</definedName>
    <definedName name="IQ_SHORT_INTEREST_VOLUME" hidden="1">"c228"</definedName>
    <definedName name="IQ_SHORT_POSITIONS_FFIEC" hidden="1">"c12859"</definedName>
    <definedName name="IQ_SHORT_SCORE_DX" hidden="1">"c17439"</definedName>
    <definedName name="IQ_SHORT_TERM_INVEST">"c1425"</definedName>
    <definedName name="IQ_SMALL_INT_BEAR_CD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>"c1167"</definedName>
    <definedName name="IQ_SOLD_COAL" hidden="1">"c15936"</definedName>
    <definedName name="IQ_SOURCE">"c1168"</definedName>
    <definedName name="IQ_SP">"c2171"</definedName>
    <definedName name="IQ_SP_BANK" hidden="1">"c2637"</definedName>
    <definedName name="IQ_SP_BANK_ACTION" hidden="1">"c2636"</definedName>
    <definedName name="IQ_SP_BANK_DATE" hidden="1">"c2635"</definedName>
    <definedName name="IQ_SP_DATE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C_ACTION" hidden="1">"c2644"</definedName>
    <definedName name="IQ_SP_ISSUE_LC_DATE" hidden="1">"c2643"</definedName>
    <definedName name="IQ_SP_ISSUE_LC_LT" hidden="1">"c2645"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REASON">"c2174"</definedName>
    <definedName name="IQ_SP_STARS_DESCRIPTION" hidden="1">"c17408"</definedName>
    <definedName name="IQ_SP_STARS_VALUE" hidden="1">"c17407"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">"c6266"</definedName>
    <definedName name="IQ_SPECIAL_DIV_CF_REIT">"c1174"</definedName>
    <definedName name="IQ_SPECIAL_DIV_CF_UTI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>"c1176"</definedName>
    <definedName name="IQ_ST_DEBT_BNK">"c1177"</definedName>
    <definedName name="IQ_ST_DEBT_BR">"c1178"</definedName>
    <definedName name="IQ_ST_DEBT_DERIVATIVES" hidden="1">"c17741"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">"c6267"</definedName>
    <definedName name="IQ_ST_DEBT_ISSUED_REIT">"c1186"</definedName>
    <definedName name="IQ_ST_DEBT_ISSUED_UTI">"c1187"</definedName>
    <definedName name="IQ_ST_DEBT_PCT" hidden="1">"c2539"</definedName>
    <definedName name="IQ_ST_DEBT_RE">"c6268"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">"c6269"</definedName>
    <definedName name="IQ_ST_DEBT_REPAID_REIT">"c1194"</definedName>
    <definedName name="IQ_ST_DEBT_REPAID_UTI">"c1195"</definedName>
    <definedName name="IQ_ST_DEBT_UTI">"c1196"</definedName>
    <definedName name="IQ_ST_FHLB_DEBT">"c5658"</definedName>
    <definedName name="IQ_ST_INVEST">"c1197"</definedName>
    <definedName name="IQ_ST_INVEST_ASSETS_TOT_FFIEC" hidden="1">"c13438"</definedName>
    <definedName name="IQ_ST_INVEST_ST_NONCORE_FUNDING_FFIEC" hidden="1">"c13338"</definedName>
    <definedName name="IQ_ST_INVEST_UTI">"c1198"</definedName>
    <definedName name="IQ_ST_NOTE_RECEIV">"c1199"</definedName>
    <definedName name="IQ_STANDBY_LOC_FHLB_BANK_BEHALF_OFF_BS_FFIEC" hidden="1">"c15412"</definedName>
    <definedName name="IQ_STATE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>"c1201"</definedName>
    <definedName name="IQ_STATUTORY_SURPLUS_GAAP_EQUITY" hidden="1">"c15883"</definedName>
    <definedName name="IQ_STOCK_BASED">"c1202"</definedName>
    <definedName name="IQ_STOCK_BASED_AT" hidden="1">"c2999"</definedName>
    <definedName name="IQ_STOCK_BASED_CF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>"c4520"</definedName>
    <definedName name="IQ_STOCK_BASED_EXPLORE_DRILL" hidden="1">"c13851"</definedName>
    <definedName name="IQ_STOCK_BASED_GA" hidden="1">"c2993"</definedName>
    <definedName name="IQ_STOCK_BASED_HIGH_EST">"c4521"</definedName>
    <definedName name="IQ_STOCK_BASED_LOW_EST">"c4522"</definedName>
    <definedName name="IQ_STOCK_BASED_MEDIAN_EST">"c4523"</definedName>
    <definedName name="IQ_STOCK_BASED_NUM_EST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>"c1645"</definedName>
    <definedName name="IQ_STRIKE_PRICE_OS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>"c1214"</definedName>
    <definedName name="IQ_SYMBOL_RT" hidden="1">"SYMBOL"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>"c1653"</definedName>
    <definedName name="IQ_TARGET_PRICE_NUM_CIQ" hidden="1">"c4661"</definedName>
    <definedName name="IQ_TARGET_PRICE_NUM_REUT">"c5319"</definedName>
    <definedName name="IQ_TARGET_PRICE_NUM_THOM" hidden="1">"c5098"</definedName>
    <definedName name="IQ_TARGET_PRICE_STDDEV">"c1654"</definedName>
    <definedName name="IQ_TARGET_PRICE_STDDEV_CIQ" hidden="1">"c4662"</definedName>
    <definedName name="IQ_TARGET_PRICE_STDDEV_REUT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>"c1215"</definedName>
    <definedName name="IQ_TAX_EQUIV_NET_INT_INC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>"c1906"</definedName>
    <definedName name="IQ_TBV_10YR_ANN_CAGR">"c6169"</definedName>
    <definedName name="IQ_TBV_10YR_ANN_GROWTH">"c1936"</definedName>
    <definedName name="IQ_TBV_1YR_ANN_GROWTH">"c1931"</definedName>
    <definedName name="IQ_TBV_2YR_ANN_CAGR">"c6165"</definedName>
    <definedName name="IQ_TBV_2YR_ANN_GROWTH">"c1932"</definedName>
    <definedName name="IQ_TBV_3YR_ANN_CAGR">"c6166"</definedName>
    <definedName name="IQ_TBV_3YR_ANN_GROWTH">"c1933"</definedName>
    <definedName name="IQ_TBV_5YR_ANN_CAGR">"c6167"</definedName>
    <definedName name="IQ_TBV_5YR_ANN_GROWTH">"c1934"</definedName>
    <definedName name="IQ_TBV_7YR_ANN_CAGR">"c6168"</definedName>
    <definedName name="IQ_TBV_7YR_ANN_GROWTH">"c1935"</definedName>
    <definedName name="IQ_TBV_EXCL_FFIEC" hidden="1">"c13516"</definedName>
    <definedName name="IQ_TBV_SHARE">"c1217"</definedName>
    <definedName name="IQ_TBV_SHARE_REPORTED" hidden="1">"c19140"</definedName>
    <definedName name="IQ_TELECOM_FFIEC" hidden="1">"c13057"</definedName>
    <definedName name="IQ_TEMPLATE">"c1521"</definedName>
    <definedName name="IQ_TENANT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_FWD_REUT">"c4054"</definedName>
    <definedName name="IQ_TEV_EBIT_FWD_THOM" hidden="1">"c4061"</definedName>
    <definedName name="IQ_TEV_EBITDA">"c1222"</definedName>
    <definedName name="IQ_TEV_EBITDA_AVG">"c1223"</definedName>
    <definedName name="IQ_TEV_EBITDA_CAPEX" hidden="1">"c17553"</definedName>
    <definedName name="IQ_TEV_EBITDA_FWD">"c1224"</definedName>
    <definedName name="IQ_TEV_EBITDA_FWD_CIQ" hidden="1">"c4043"</definedName>
    <definedName name="IQ_TEV_EBITDA_FWD_REUT">"c4050"</definedName>
    <definedName name="IQ_TEV_EBITDA_FWD_THOM" hidden="1">"c4057"</definedName>
    <definedName name="IQ_TEV_EMPLOYEE_AVG">"c1225"</definedName>
    <definedName name="IQ_TEV_EST">"c4526"</definedName>
    <definedName name="IQ_TEV_EST_THOM" hidden="1">"c5529"</definedName>
    <definedName name="IQ_TEV_HIGH_EST">"c4527"</definedName>
    <definedName name="IQ_TEV_HIGH_EST_THOM" hidden="1">"c5530"</definedName>
    <definedName name="IQ_TEV_LOW_EST">"c4528"</definedName>
    <definedName name="IQ_TEV_LOW_EST_THOM" hidden="1">"c5531"</definedName>
    <definedName name="IQ_TEV_MEDIAN_EST">"c4529"</definedName>
    <definedName name="IQ_TEV_MEDIAN_EST_THOM" hidden="1">"c5532"</definedName>
    <definedName name="IQ_TEV_NUM_EST">"c4530"</definedName>
    <definedName name="IQ_TEV_NUM_EST_THOM" hidden="1">"c5533"</definedName>
    <definedName name="IQ_TEV_STDDEV_EST">"c4531"</definedName>
    <definedName name="IQ_TEV_STDDEV_EST_THOM" hidden="1">"c5534"</definedName>
    <definedName name="IQ_TEV_TOTAL_REV">"c1226"</definedName>
    <definedName name="IQ_TEV_TOTAL_REV_AVG">"c1227"</definedName>
    <definedName name="IQ_TEV_TOTAL_REV_FWD">"c1228"</definedName>
    <definedName name="IQ_TEV_TOTAL_REV_FWD_CIQ" hidden="1">"c4044"</definedName>
    <definedName name="IQ_TEV_TOTAL_REV_FWD_REUT">"c4051"</definedName>
    <definedName name="IQ_TEV_TOTAL_REV_FWD_THOM" hidden="1">"c4058"</definedName>
    <definedName name="IQ_TEV_UFCF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>"c1229"</definedName>
    <definedName name="IQ_TIER_TWO_CAPITAL" hidden="1">"c2669"</definedName>
    <definedName name="IQ_TIER_TWO_CAPITAL_RATIO" hidden="1">"c15241"</definedName>
    <definedName name="IQ_TIME_DEP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>"c1231"</definedName>
    <definedName name="IQ_TOTAL_AR_RE">"c6270"</definedName>
    <definedName name="IQ_TOTAL_AR_REIT">"c1232"</definedName>
    <definedName name="IQ_TOTAL_AR_UTI">"c1233"</definedName>
    <definedName name="IQ_TOTAL_ASSETS">"c1234"</definedName>
    <definedName name="IQ_TOTAL_ASSETS_10YR_ANN_CAGR">"c6140"</definedName>
    <definedName name="IQ_TOTAL_ASSETS_10YR_ANN_GROWTH">"c1235"</definedName>
    <definedName name="IQ_TOTAL_ASSETS_1YR_ANN_GROWTH">"c1236"</definedName>
    <definedName name="IQ_TOTAL_ASSETS_2YR_ANN_CAGR">"c6141"</definedName>
    <definedName name="IQ_TOTAL_ASSETS_2YR_ANN_GROWTH">"c1237"</definedName>
    <definedName name="IQ_TOTAL_ASSETS_3YR_ANN_CAGR">"c6142"</definedName>
    <definedName name="IQ_TOTAL_ASSETS_3YR_ANN_GROWTH">"c1238"</definedName>
    <definedName name="IQ_TOTAL_ASSETS_5YR_ANN_CAGR">"c6143"</definedName>
    <definedName name="IQ_TOTAL_ASSETS_5YR_ANN_GROWTH">"c1239"</definedName>
    <definedName name="IQ_TOTAL_ASSETS_7YR_ANN_CAGR">"c6144"</definedName>
    <definedName name="IQ_TOTAL_ASSETS_7YR_ANN_GROWTH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>"c1241"</definedName>
    <definedName name="IQ_TOTAL_AVG_EQUITY_TOTAL_AVG_ASSETS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>"c1243"</definedName>
    <definedName name="IQ_TOTAL_CA_SUBTOTAL_AP" hidden="1">"c8986"</definedName>
    <definedName name="IQ_TOTAL_CAP">"c1507"</definedName>
    <definedName name="IQ_TOTAL_CAPITAL_RATIO">"c1244"</definedName>
    <definedName name="IQ_TOTAL_CASH_DIVID">"c1455"</definedName>
    <definedName name="IQ_TOTAL_CASH_DUE_DEPOSITORY_INSTIT_DOM_FFIEC" hidden="1">"c15291"</definedName>
    <definedName name="IQ_TOTAL_CASH_DUE_DEPOSITORY_INSTIT_FFIEC" hidden="1">"c15285"</definedName>
    <definedName name="IQ_TOTAL_CASH_FINAN">"c1352"</definedName>
    <definedName name="IQ_TOTAL_CASH_INVEST">"c1353"</definedName>
    <definedName name="IQ_TOTAL_CASH_OPER">"c1354"</definedName>
    <definedName name="IQ_TOTAL_CHARGE_OFFS_FDIC" hidden="1">"c6603"</definedName>
    <definedName name="IQ_TOTAL_CHURN">"c2122"</definedName>
    <definedName name="IQ_TOTAL_CL">"c1245"</definedName>
    <definedName name="IQ_TOTAL_CL_SUBTOTAL_AP" hidden="1">"c8987"</definedName>
    <definedName name="IQ_TOTAL_COAL_PRODUCTION_COAL" hidden="1">"c9824"</definedName>
    <definedName name="IQ_TOTAL_COMMON">"c1411"</definedName>
    <definedName name="IQ_TOTAL_COMMON_EQUITY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CURRENT" hidden="1">"c6190"</definedName>
    <definedName name="IQ_TOTAL_DEBT_EBITDA">"c1249"</definedName>
    <definedName name="IQ_TOTAL_DEBT_EBITDA_CAPEX" hidden="1">"c2948"</definedName>
    <definedName name="IQ_TOTAL_DEBT_EQUITY">"c1250"</definedName>
    <definedName name="IQ_TOTAL_DEBT_EST">"c4532"</definedName>
    <definedName name="IQ_TOTAL_DEBT_EXCL_FIN" hidden="1">"c2937"</definedName>
    <definedName name="IQ_TOTAL_DEBT_GUIDANCE">"c4533"</definedName>
    <definedName name="IQ_TOTAL_DEBT_GUIDANCE_CIQ" hidden="1">"c5086"</definedName>
    <definedName name="IQ_TOTAL_DEBT_GUIDANCE_CIQ_COL" hidden="1">"c11733"</definedName>
    <definedName name="IQ_TOTAL_DEBT_HIGH_EST">"c4534"</definedName>
    <definedName name="IQ_TOTAL_DEBT_HIGH_GUIDANCE">"c4196"</definedName>
    <definedName name="IQ_TOTAL_DEBT_HIGH_GUIDANCE_CIQ" hidden="1">"c4608"</definedName>
    <definedName name="IQ_TOTAL_DEBT_HIGH_GUIDANCE_CIQ_COL" hidden="1">"c11257"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">"c6271"</definedName>
    <definedName name="IQ_TOTAL_DEBT_ISSUED_REIT">"c1255"</definedName>
    <definedName name="IQ_TOTAL_DEBT_ISSUED_UTI">"c1256"</definedName>
    <definedName name="IQ_TOTAL_DEBT_ISSUES_INS">"c1257"</definedName>
    <definedName name="IQ_TOTAL_DEBT_LOW_EST">"c4535"</definedName>
    <definedName name="IQ_TOTAL_DEBT_LOW_GUIDANCE">"c4236"</definedName>
    <definedName name="IQ_TOTAL_DEBT_LOW_GUIDANCE_CIQ" hidden="1">"c4648"</definedName>
    <definedName name="IQ_TOTAL_DEBT_LOW_GUIDANCE_CIQ_COL" hidden="1">"c11297"</definedName>
    <definedName name="IQ_TOTAL_DEBT_MEDIAN_EST">"c4536"</definedName>
    <definedName name="IQ_TOTAL_DEBT_NON_CURRENT" hidden="1">"c6191"</definedName>
    <definedName name="IQ_TOTAL_DEBT_NUM_EST">"c4537"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">"c6272"</definedName>
    <definedName name="IQ_TOTAL_DEBT_REPAID_REIT">"c1263"</definedName>
    <definedName name="IQ_TOTAL_DEBT_REPAID_UTI">"c1264"</definedName>
    <definedName name="IQ_TOTAL_DEBT_SECURITIES_FDIC" hidden="1">"c6410"</definedName>
    <definedName name="IQ_TOTAL_DEBT_STDDEV_EST">"c4538"</definedName>
    <definedName name="IQ_TOTAL_DEPOSITS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>"c1266"</definedName>
    <definedName name="IQ_TOTAL_EMPLOYEE">"c2141"</definedName>
    <definedName name="IQ_TOTAL_EMPLOYEES">"c1522"</definedName>
    <definedName name="IQ_TOTAL_EMPLOYEES_FDIC" hidden="1">"c6355"</definedName>
    <definedName name="IQ_TOTAL_EQUITY">"c1267"</definedName>
    <definedName name="IQ_TOTAL_EQUITY_10YR_ANN_CAGR">"c6145"</definedName>
    <definedName name="IQ_TOTAL_EQUITY_10YR_ANN_GROWTH">"c1268"</definedName>
    <definedName name="IQ_TOTAL_EQUITY_1YR_ANN_GROWTH">"c1269"</definedName>
    <definedName name="IQ_TOTAL_EQUITY_2YR_ANN_CAGR">"c6146"</definedName>
    <definedName name="IQ_TOTAL_EQUITY_2YR_ANN_GROWTH">"c1270"</definedName>
    <definedName name="IQ_TOTAL_EQUITY_3YR_ANN_CAGR">"c6147"</definedName>
    <definedName name="IQ_TOTAL_EQUITY_3YR_ANN_GROWTH">"c1271"</definedName>
    <definedName name="IQ_TOTAL_EQUITY_5YR_ANN_CAGR">"c6148"</definedName>
    <definedName name="IQ_TOTAL_EQUITY_5YR_ANN_GROWTH">"c1272"</definedName>
    <definedName name="IQ_TOTAL_EQUITY_7YR_ANN_CAGR">"c6149"</definedName>
    <definedName name="IQ_TOTAL_EQUITY_7YR_ANN_GROWTH">"c1273"</definedName>
    <definedName name="IQ_TOTAL_EQUITY_ALLOWANCE_TOTAL_LOANS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>"c1382"</definedName>
    <definedName name="IQ_TOTAL_INTEREST_EXP_FOREIGN_FFIEC" hidden="1">"c15374"</definedName>
    <definedName name="IQ_TOTAL_INTEREST_INC_FOREIGN_FFIEC" hidden="1">"c15373"</definedName>
    <definedName name="IQ_TOTAL_INVENTORY">"c1385"</definedName>
    <definedName name="IQ_TOTAL_INVEST">"c1275"</definedName>
    <definedName name="IQ_TOTAL_IRA_KEOGH_PLAN_ACCOUNTS_FFIEC" hidden="1">"c15303"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 hidden="1">"c6354"</definedName>
    <definedName name="IQ_TOTAL_LIAB_EQUITY_SUBTOTAL_AP" hidden="1">"c8988"</definedName>
    <definedName name="IQ_TOTAL_LIAB_FIN">"c1280"</definedName>
    <definedName name="IQ_TOTAL_LIAB_INS">"c1281"</definedName>
    <definedName name="IQ_TOTAL_LIAB_RE">"c6273"</definedName>
    <definedName name="IQ_TOTAL_LIAB_REIT">"c1282"</definedName>
    <definedName name="IQ_TOTAL_LIAB_SHAREHOLD">"c1435"</definedName>
    <definedName name="IQ_TOTAL_LIAB_TOTAL_ASSETS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>"c1617"</definedName>
    <definedName name="IQ_TOTAL_NON_REC">"c1444"</definedName>
    <definedName name="IQ_TOTAL_NON_TRANS_ACCTS_FFIEC" hidden="1">"c15328"</definedName>
    <definedName name="IQ_TOTAL_NONINTEREST_EXPENSE_FOREIGN_FFIEC" hidden="1">"c15386"</definedName>
    <definedName name="IQ_TOTAL_OPER_EXP_BR">"c1284"</definedName>
    <definedName name="IQ_TOTAL_OPER_EXP_FIN">"c1285"</definedName>
    <definedName name="IQ_TOTAL_OPER_EXP_INS">"c1286"</definedName>
    <definedName name="IQ_TOTAL_OPER_EXP_RE">"c6274"</definedName>
    <definedName name="IQ_TOTAL_OPER_EXP_REIT">"c1287"</definedName>
    <definedName name="IQ_TOTAL_OPER_EXP_UTI">"c1288"</definedName>
    <definedName name="IQ_TOTAL_OPER_EXPEN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 hidden="1">"c2658"</definedName>
    <definedName name="IQ_TOTAL_PENSION_ASSETS_FOREIGN" hidden="1">"c2666"</definedName>
    <definedName name="IQ_TOTAL_PENSION_EXP">"c1291"</definedName>
    <definedName name="IQ_TOTAL_PENSION_OBLIGATION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>"c2040"</definedName>
    <definedName name="IQ_TOTAL_RE_LOANS_TOTAL_LOANS" hidden="1">"c15715"</definedName>
    <definedName name="IQ_TOTAL_RE_NOI_AVG_GROSS_PROP" hidden="1">"c16059"</definedName>
    <definedName name="IQ_TOTAL_RECEIV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>"c1294"</definedName>
    <definedName name="IQ_TOTAL_REV_10YR_ANN_CAGR">"c6150"</definedName>
    <definedName name="IQ_TOTAL_REV_10YR_ANN_GROWTH">"c1295"</definedName>
    <definedName name="IQ_TOTAL_REV_1YR_ANN_GROWTH">"c1296"</definedName>
    <definedName name="IQ_TOTAL_REV_2YR_ANN_CAGR">"c6151"</definedName>
    <definedName name="IQ_TOTAL_REV_2YR_ANN_GROWTH">"c1297"</definedName>
    <definedName name="IQ_TOTAL_REV_3YR_ANN_CAGR">"c6152"</definedName>
    <definedName name="IQ_TOTAL_REV_3YR_ANN_GROWTH">"c1298"</definedName>
    <definedName name="IQ_TOTAL_REV_5YR_ANN_CAGR">"c6153"</definedName>
    <definedName name="IQ_TOTAL_REV_5YR_ANN_GROWTH">"c1299"</definedName>
    <definedName name="IQ_TOTAL_REV_7YR_ANN_CAGR">"c6154"</definedName>
    <definedName name="IQ_TOTAL_REV_7YR_ANN_GROWTH">"c1300"</definedName>
    <definedName name="IQ_TOTAL_REV_AS_REPORTED">"c1301"</definedName>
    <definedName name="IQ_TOTAL_REV_BNK">"c1302"</definedName>
    <definedName name="IQ_TOTAL_REV_BNK_FDIC" hidden="1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">"c6275"</definedName>
    <definedName name="IQ_TOTAL_REV_REIT">"c1307"</definedName>
    <definedName name="IQ_TOTAL_REV_SHARE">"c1912"</definedName>
    <definedName name="IQ_TOTAL_REV_SUBTOTAL_AP" hidden="1">"c8975"</definedName>
    <definedName name="IQ_TOTAL_REV_UTI">"c1308"</definedName>
    <definedName name="IQ_TOTAL_REVENUE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>"c1618"</definedName>
    <definedName name="IQ_TOTAL_SQ_FT" hidden="1">"c8781"</definedName>
    <definedName name="IQ_TOTAL_ST_BORROW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ED_COMMITMENTS_FDIC" hidden="1">"c6536"</definedName>
    <definedName name="IQ_TOTAL_UNUSUAL">"c1508"</definedName>
    <definedName name="IQ_TOTAL_UNUSUAL_BNK">"c5516"</definedName>
    <definedName name="IQ_TOTAL_UNUSUAL_BR" hidden="1">"c5517"</definedName>
    <definedName name="IQ_TOTAL_UNUSUAL_FIN">"c5518"</definedName>
    <definedName name="IQ_TOTAL_UNUSUAL_INS">"c5519"</definedName>
    <definedName name="IQ_TOTAL_UNUSUAL_RE">"c6286"</definedName>
    <definedName name="IQ_TOTAL_UNUSUAL_REIT">"c5520"</definedName>
    <definedName name="IQ_TOTAL_UNUSUAL_SUPPLE" hidden="1">"c13817"</definedName>
    <definedName name="IQ_TOTAL_UNUSUAL_UTI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>"c3611"</definedName>
    <definedName name="IQ_TR_ACQ_EBITDA" hidden="1">"c2381"</definedName>
    <definedName name="IQ_TR_ACQ_EBITDA_EQ_INC">"c3610"</definedName>
    <definedName name="IQ_TR_ACQ_FILING_CURRENCY" hidden="1">"c3033"</definedName>
    <definedName name="IQ_TR_ACQ_FILINGDATE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ADVISORS" hidden="1">"c2387"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ADVISORS" hidden="1">"c2388"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BDEBT" hidden="1">"c2370"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ADVISORS" hidden="1">"c2386"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>"c3609"</definedName>
    <definedName name="IQ_TR_TARGET_EBITDA" hidden="1">"c2334"</definedName>
    <definedName name="IQ_TR_TARGET_EBITDA_EQ_INC">"c3608"</definedName>
    <definedName name="IQ_TR_TARGET_FILING_CURRENCY" hidden="1">"c3034"</definedName>
    <definedName name="IQ_TR_TARGET_FILINGDATE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>"c1345"</definedName>
    <definedName name="IQ_TRADE_PRINCIPAL">"c1309"</definedName>
    <definedName name="IQ_TRADING_ACCOUNT_GAINS_FEES_FDIC" hidden="1">"c6573"</definedName>
    <definedName name="IQ_TRADING_ASSETS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>"c1311"</definedName>
    <definedName name="IQ_TREASURY_INVEST_SECURITIES_FFIEC" hidden="1">"c13457"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">"c6276"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>"c1319"</definedName>
    <definedName name="IQ_TRUST_PREF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>"c6179"</definedName>
    <definedName name="IQ_UFCF_10YR_ANN_GROWTH">"c1948"</definedName>
    <definedName name="IQ_UFCF_1YR_ANN_GROWTH">"c1943"</definedName>
    <definedName name="IQ_UFCF_2YR_ANN_CAGR">"c6175"</definedName>
    <definedName name="IQ_UFCF_2YR_ANN_GROWTH">"c1944"</definedName>
    <definedName name="IQ_UFCF_3YR_ANN_CAGR">"c6176"</definedName>
    <definedName name="IQ_UFCF_3YR_ANN_GROWTH">"c1945"</definedName>
    <definedName name="IQ_UFCF_5YR_ANN_CAGR">"c6177"</definedName>
    <definedName name="IQ_UFCF_5YR_ANN_GROWTH">"c1946"</definedName>
    <definedName name="IQ_UFCF_7YR_ANN_CAGR">"c6178"</definedName>
    <definedName name="IQ_UFCF_7YR_ANN_GROWTH">"c1947"</definedName>
    <definedName name="IQ_UFCF_MARGIN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">"c6277"</definedName>
    <definedName name="IQ_UNEARN_REV_CURRENT_REIT">"c1327"</definedName>
    <definedName name="IQ_UNEARN_REV_CURRENT_UTI">"c1328"</definedName>
    <definedName name="IQ_UNEARN_REV_LT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>"c1908"</definedName>
    <definedName name="IQ_UNPAID_CLAIMS">"c1330"</definedName>
    <definedName name="IQ_UNPROFITABLE_INSTITUTIONS_FDIC" hidden="1">"c6722"</definedName>
    <definedName name="IQ_UNREALIZED_GAIN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" hidden="1">"c2930"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" hidden="1">"c2932"</definedName>
    <definedName name="IQ_US_GAAP_CL_ADJ" hidden="1">"c2927"</definedName>
    <definedName name="IQ_US_GAAP_COST_REV" hidden="1">"c2965"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" hidden="1">"c2973"</definedName>
    <definedName name="IQ_US_GAAP_DO_ADJ" hidden="1">"c2959"</definedName>
    <definedName name="IQ_US_GAAP_EXTRA_ACC_ITEMS" hidden="1">"c2972"</definedName>
    <definedName name="IQ_US_GAAP_EXTRA_ACC_ITEMS_ADJ" hidden="1">"c2958"</definedName>
    <definedName name="IQ_US_GAAP_INC_TAX" hidden="1">"c2975"</definedName>
    <definedName name="IQ_US_GAAP_INC_TAX_ADJ" hidden="1">"c2961"</definedName>
    <definedName name="IQ_US_GAAP_INTEREST_EXP" hidden="1">"c2971"</definedName>
    <definedName name="IQ_US_GAAP_INTEREST_EXP_ADJ" hidden="1">"c2957"</definedName>
    <definedName name="IQ_US_GAAP_LIAB_LT" hidden="1">"c2933"</definedName>
    <definedName name="IQ_US_GAAP_LIAB_LT_ADJ" hidden="1">"c2928"</definedName>
    <definedName name="IQ_US_GAAP_LIAB_TOTAL_LIAB" hidden="1">"c2933"</definedName>
    <definedName name="IQ_US_GAAP_MINORITY_INTEREST_IS" hidden="1">"c2974"</definedName>
    <definedName name="IQ_US_GAAP_MINORITY_INTEREST_IS_ADJ" hidden="1">"c2960"</definedName>
    <definedName name="IQ_US_GAAP_NCA" hidden="1">"c2931"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EXCL" hidden="1">"c2977"</definedName>
    <definedName name="IQ_US_GAAP_NI_AVAIL_INCL" hidden="1">"c2978"</definedName>
    <definedName name="IQ_US_GAAP_OTHER_ADJ_ADJ" hidden="1">"c2962"</definedName>
    <definedName name="IQ_US_GAAP_OTHER_NON_OPER" hidden="1">"c2969"</definedName>
    <definedName name="IQ_US_GAAP_OTHER_NON_OPER_ADJ" hidden="1">"c2955"</definedName>
    <definedName name="IQ_US_GAAP_OTHER_OPER" hidden="1">"c2968"</definedName>
    <definedName name="IQ_US_GAAP_OTHER_OPER_ADJ" hidden="1">"c2954"</definedName>
    <definedName name="IQ_US_GAAP_RD" hidden="1">"c2967"</definedName>
    <definedName name="IQ_US_GAAP_RD_ADJ" hidden="1">"c2953"</definedName>
    <definedName name="IQ_US_GAAP_SGA" hidden="1">"c2966"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" hidden="1">"c2964"</definedName>
    <definedName name="IQ_US_GAAP_TOTAL_REV_ADJ" hidden="1">"c2950"</definedName>
    <definedName name="IQ_US_GAAP_TOTAL_UNUSUAL" hidden="1">"c2970"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T_SEC_GOVT_AGENCY_CORP_QUARTERLY_AVG_FFIEC" hidden="1">"c15469"</definedName>
    <definedName name="IQ_UST_SECURITIES_GOVT_AGENCY_QUARTERLY_AVG_FFIEC" hidden="1">"c15468"</definedName>
    <definedName name="IQ_UTIL_PPE_NET">"c1620"</definedName>
    <definedName name="IQ_UTIL_REV">"c2091"</definedName>
    <definedName name="IQ_UTILITY_EXPENSE" hidden="1">"c16031"</definedName>
    <definedName name="IQ_UV_PENSION_LIAB">"c1332"</definedName>
    <definedName name="IQ_VALUATION_ALLOWANCES_FDIC" hidden="1">"c6400"</definedName>
    <definedName name="IQ_VALUE_CUSTOMER_ASSETS" hidden="1">"c20433"</definedName>
    <definedName name="IQ_VALUE_TRADED" hidden="1">"c1519"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 hidden="1">"c6364"</definedName>
    <definedName name="IQ_VOLUME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>"c1335"</definedName>
    <definedName name="IQ_WIRELESS_PENETRATION" hidden="1">"c15767"</definedName>
    <definedName name="IQ_WORKING_CAP" hidden="1">"c3494"</definedName>
    <definedName name="IQ_WORKMEN_WRITTEN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>"c2203"</definedName>
    <definedName name="IQ_XDIV_DATE_LIST" hidden="1">"c17416"</definedName>
    <definedName name="IQ_YEAR_FOUNDED" hidden="1">"c6793"</definedName>
    <definedName name="IQ_YEARHIGH">"c1337"</definedName>
    <definedName name="IQ_YEARHIGH_DATE">"c2250"</definedName>
    <definedName name="IQ_YEARHIGH_RT" hidden="1">"YEARHIGH"</definedName>
    <definedName name="IQ_YEARLOW">"c1338"</definedName>
    <definedName name="IQ_YEARLOW_DATE">"c2251"</definedName>
    <definedName name="IQ_YEARLOW_RT" hidden="1">"YEARLOW"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>"c2163"</definedName>
    <definedName name="IQ_YTW_DATE">"c2164"</definedName>
    <definedName name="IQ_YTW_DATE_TYPE">"c2165"</definedName>
    <definedName name="IQ_Z_SCORE">"c1339"</definedName>
    <definedName name="IQB_BOOKMARK_COUNT" hidden="1">1</definedName>
    <definedName name="IQB_BOOKMARK_LOCATION_0" hidden="1">#REF!</definedName>
    <definedName name="IQRA10" hidden="1">"$A$11:$A$262"</definedName>
    <definedName name="IQRB14" hidden="1">"$B$15:$B$518"</definedName>
    <definedName name="IQRB15" hidden="1">"$B$16:$B$17"</definedName>
    <definedName name="IQRB16" hidden="1">"$B$17:$B$520"</definedName>
    <definedName name="IQRB17" hidden="1">"$B$18:$B$78"</definedName>
    <definedName name="IQRB18" hidden="1">"$B$19:$B$522"</definedName>
    <definedName name="IQRB19" hidden="1">"$B$20:$B$24"</definedName>
    <definedName name="IQRB20" hidden="1">"$B$21:$B$25"</definedName>
    <definedName name="IQRB21" hidden="1">"$B$22:$B$26"</definedName>
    <definedName name="IQRB22" hidden="1">"$B$23:$B$27"</definedName>
    <definedName name="IQRB23" hidden="1">"$B$24:$B$28"</definedName>
    <definedName name="IQRB24" hidden="1">"$B$25:$B$29"</definedName>
    <definedName name="IQRB32" hidden="1">"$B$33:$B$37"</definedName>
    <definedName name="IQRB33" hidden="1">"$B$34:$B$38"</definedName>
    <definedName name="IQRB34" hidden="1">"$B$35:$B$39"</definedName>
    <definedName name="IQRBB17" hidden="1">"$BB$18:$BB$1299"</definedName>
    <definedName name="IQRC14" hidden="1">"$C$15:$C$119"</definedName>
    <definedName name="IQRC15" hidden="1">"$C$16:$C$20"</definedName>
    <definedName name="IQRC24" hidden="1">"$C$25:$C$29"</definedName>
    <definedName name="IQRD108" hidden="1">"$D$109:$D$111"</definedName>
    <definedName name="IQRD11" hidden="1">"$D$12:$D$21"</definedName>
    <definedName name="IQRD14" hidden="1">"$D$15:$D$38"</definedName>
    <definedName name="IQRD15" hidden="1">"$D$16:$D$17"</definedName>
    <definedName name="IQRD22" hidden="1">"$D$23:$D$24"</definedName>
    <definedName name="IQRD44" hidden="1">"$D$45:$D$54"</definedName>
    <definedName name="IQRD66" hidden="1">"$D$67:$D$69"</definedName>
    <definedName name="IQRD77" hidden="1">"$D$78:$D$87"</definedName>
    <definedName name="IQRD88" hidden="1">"$D$89"</definedName>
    <definedName name="iQShowHideColumns" hidden="1">"iQShowAll"</definedName>
    <definedName name="ir">#REF!</definedName>
    <definedName name="Iranian_Light_b">#REF!</definedName>
    <definedName name="Iranian_Light_m">#REF!</definedName>
    <definedName name="Irbe" hidden="1">{#N/A,#N/A,FALSE,"Pharm";#N/A,#N/A,FALSE,"WWCM"}</definedName>
    <definedName name="IRD">#REF!</definedName>
    <definedName name="IRE_BOND">#REF!</definedName>
    <definedName name="IRELAND">#REF!</definedName>
    <definedName name="IRPD3">#REF!</definedName>
    <definedName name="IS">#N/A</definedName>
    <definedName name="IS_1">#REF!</definedName>
    <definedName name="IS_2">#REF!</definedName>
    <definedName name="IS_3">#REF!</definedName>
    <definedName name="IS_4">#REF!</definedName>
    <definedName name="is_act_rev_nc" localSheetId="21">#REF!</definedName>
    <definedName name="is_act_rev_nc">#REF!</definedName>
    <definedName name="is_act_rev_sc" localSheetId="21">#REF!</definedName>
    <definedName name="is_act_rev_sc">#REF!</definedName>
    <definedName name="is_adc_odr" localSheetId="21">#REF!</definedName>
    <definedName name="is_adc_odr">#REF!</definedName>
    <definedName name="is_afudc" localSheetId="21">#REF!</definedName>
    <definedName name="is_afudc">#REF!</definedName>
    <definedName name="is_afudcb" localSheetId="21">#REF!</definedName>
    <definedName name="is_afudcb">#REF!</definedName>
    <definedName name="is_afudcb_CMDCC" localSheetId="21">#REF!</definedName>
    <definedName name="is_afudcb_CMDCC">#REF!</definedName>
    <definedName name="is_afudcb_CMDEC" localSheetId="21">#REF!</definedName>
    <definedName name="is_afudcb_CMDEC">#REF!</definedName>
    <definedName name="is_afudcb_CMDEG" localSheetId="21">#REF!</definedName>
    <definedName name="is_afudcb_CMDEG">#REF!</definedName>
    <definedName name="is_afudcb_CMELE" localSheetId="21">#REF!</definedName>
    <definedName name="is_afudcb_CMELE">#REF!</definedName>
    <definedName name="is_afudcb_cres" localSheetId="21">#REF!</definedName>
    <definedName name="is_afudcb_cres">#REF!</definedName>
    <definedName name="is_afudcb_crmw" localSheetId="21">#REF!</definedName>
    <definedName name="is_afudcb_crmw">#REF!</definedName>
    <definedName name="is_afudcb_dadj" localSheetId="21">#REF!</definedName>
    <definedName name="is_afudcb_dadj">#REF!</definedName>
    <definedName name="is_afudcb_dcc" localSheetId="21">#REF!</definedName>
    <definedName name="is_afudcb_dcc">#REF!</definedName>
    <definedName name="is_afudcb_dccw" localSheetId="21">#REF!</definedName>
    <definedName name="is_afudcb_dccw">#REF!</definedName>
    <definedName name="is_afudcb_dcom" localSheetId="21">#REF!</definedName>
    <definedName name="is_afudcb_dcom">#REF!</definedName>
    <definedName name="is_afudcb_degw" localSheetId="21">#REF!</definedName>
    <definedName name="is_afudcb_degw">#REF!</definedName>
    <definedName name="is_afudcb_deiw" localSheetId="21">#REF!</definedName>
    <definedName name="is_afudcb_deiw">#REF!</definedName>
    <definedName name="is_afudcb_denw" localSheetId="21">#REF!</definedName>
    <definedName name="is_afudcb_denw">#REF!</definedName>
    <definedName name="is_afudcb_desi" localSheetId="21">#REF!</definedName>
    <definedName name="is_afudcb_desi">#REF!</definedName>
    <definedName name="is_afudcb_dess" localSheetId="21">#REF!</definedName>
    <definedName name="is_afudcb_dess">#REF!</definedName>
    <definedName name="is_afudcb_dfd" localSheetId="21">#REF!</definedName>
    <definedName name="is_afudcb_dfd">#REF!</definedName>
    <definedName name="is_afudcb_dnet" localSheetId="21">#REF!</definedName>
    <definedName name="is_afudcb_dnet">#REF!</definedName>
    <definedName name="is_afudcb_dpbg" localSheetId="21">#REF!</definedName>
    <definedName name="is_afudcb_dpbg">#REF!</definedName>
    <definedName name="is_afudcb_dsol" localSheetId="21">#REF!</definedName>
    <definedName name="is_afudcb_dsol">#REF!</definedName>
    <definedName name="is_afudcb_elec" localSheetId="21">#REF!</definedName>
    <definedName name="is_afudcb_elec">#REF!</definedName>
    <definedName name="is_afudcb_esvc" localSheetId="21">#REF!</definedName>
    <definedName name="is_afudcb_esvc">#REF!</definedName>
    <definedName name="is_afudcb_fnco" localSheetId="21">#REF!</definedName>
    <definedName name="is_afudcb_fnco">#REF!</definedName>
    <definedName name="is_afudcb_fsac" localSheetId="21">#REF!</definedName>
    <definedName name="is_afudcb_fsac">#REF!</definedName>
    <definedName name="is_afudcb_fser" localSheetId="21">#REF!</definedName>
    <definedName name="is_afudcb_fser">#REF!</definedName>
    <definedName name="is_afudcb_fstp" localSheetId="21">#REF!</definedName>
    <definedName name="is_afudcb_fstp">#REF!</definedName>
    <definedName name="is_afudcb_gadd" localSheetId="21">#REF!</definedName>
    <definedName name="is_afudcb_gadd">#REF!</definedName>
    <definedName name="is_afudcb_gadi" localSheetId="21">#REF!</definedName>
    <definedName name="is_afudcb_gadi">#REF!</definedName>
    <definedName name="is_afudcb_govd" localSheetId="21">#REF!</definedName>
    <definedName name="is_afudcb_govd">#REF!</definedName>
    <definedName name="is_afudcb_gove" localSheetId="21">#REF!</definedName>
    <definedName name="is_afudcb_gove">#REF!</definedName>
    <definedName name="is_afudcb_nep" localSheetId="21">#REF!</definedName>
    <definedName name="is_afudcb_nep">#REF!</definedName>
    <definedName name="is_afudcb_resm" localSheetId="21">#REF!</definedName>
    <definedName name="is_afudcb_resm">#REF!</definedName>
    <definedName name="is_afudcb_sols" localSheetId="21">#REF!</definedName>
    <definedName name="is_afudcb_sols">#REF!</definedName>
    <definedName name="is_afudcb_tam" localSheetId="21">#REF!</definedName>
    <definedName name="is_afudcb_tam">#REF!</definedName>
    <definedName name="is_afudcb_tsc" localSheetId="21">#REF!</definedName>
    <definedName name="is_afudcb_tsc">#REF!</definedName>
    <definedName name="is_afudcb_vent" localSheetId="21">#REF!</definedName>
    <definedName name="is_afudcb_vent">#REF!</definedName>
    <definedName name="is_afudcb_watr" localSheetId="21">#REF!</definedName>
    <definedName name="is_afudcb_watr">#REF!</definedName>
    <definedName name="is_afudcb_west" localSheetId="21">#REF!</definedName>
    <definedName name="is_afudcb_west">#REF!</definedName>
    <definedName name="is_afudce" localSheetId="21">#REF!</definedName>
    <definedName name="is_afudce">#REF!</definedName>
    <definedName name="is_all_fuel" localSheetId="21">#REF!</definedName>
    <definedName name="is_all_fuel">#REF!</definedName>
    <definedName name="is_allrtn_fuel" localSheetId="21">#REF!</definedName>
    <definedName name="is_allrtn_fuel">#REF!</definedName>
    <definedName name="is_amort" localSheetId="21">#REF!</definedName>
    <definedName name="is_amort">#REF!</definedName>
    <definedName name="is_amort_dbt_disc" localSheetId="21">#REF!</definedName>
    <definedName name="is_amort_dbt_disc">#REF!</definedName>
    <definedName name="is_amort_dbt_exp" localSheetId="21">#REF!</definedName>
    <definedName name="is_amort_dbt_exp">#REF!</definedName>
    <definedName name="is_amort_dbt_loss" localSheetId="21">#REF!</definedName>
    <definedName name="is_amort_dbt_loss">#REF!</definedName>
    <definedName name="is_amort_depr" localSheetId="21">#REF!</definedName>
    <definedName name="is_amort_depr">#REF!</definedName>
    <definedName name="is_amort_goodwill" localSheetId="21">#REF!</definedName>
    <definedName name="is_amort_goodwill">#REF!</definedName>
    <definedName name="is_amort_other" localSheetId="21">#REF!</definedName>
    <definedName name="is_amort_other">#REF!</definedName>
    <definedName name="is_asset_sale" localSheetId="21">#REF!</definedName>
    <definedName name="is_asset_sale">#REF!</definedName>
    <definedName name="is_avg_cms_out" localSheetId="21">#REF!</definedName>
    <definedName name="is_avg_cms_out">#REF!</definedName>
    <definedName name="is_avg_cms_out_CMDCC" localSheetId="21">#REF!</definedName>
    <definedName name="is_avg_cms_out_CMDCC">#REF!</definedName>
    <definedName name="is_avg_cms_out_CMDEC" localSheetId="21">#REF!</definedName>
    <definedName name="is_avg_cms_out_CMDEC">#REF!</definedName>
    <definedName name="is_avg_cms_out_CMDEG" localSheetId="21">#REF!</definedName>
    <definedName name="is_avg_cms_out_CMDEG">#REF!</definedName>
    <definedName name="is_avg_cms_out_CMELE" localSheetId="21">#REF!</definedName>
    <definedName name="is_avg_cms_out_CMELE">#REF!</definedName>
    <definedName name="is_capacity" localSheetId="21">#REF!</definedName>
    <definedName name="is_capacity">#REF!</definedName>
    <definedName name="is_cms_div_CMDCC" localSheetId="21">#REF!</definedName>
    <definedName name="is_cms_div_CMDCC">#REF!</definedName>
    <definedName name="is_cms_div_CMDEC" localSheetId="21">#REF!</definedName>
    <definedName name="is_cms_div_CMDEC">#REF!</definedName>
    <definedName name="is_cms_div_CMDEG" localSheetId="21">#REF!</definedName>
    <definedName name="is_cms_div_CMDEG">#REF!</definedName>
    <definedName name="is_cms_div_CMELE" localSheetId="21">#REF!</definedName>
    <definedName name="is_cms_div_CMELE">#REF!</definedName>
    <definedName name="is_cms_earnings" localSheetId="21">#REF!</definedName>
    <definedName name="is_cms_earnings">#REF!</definedName>
    <definedName name="is_cms_earnings_CMDCC" localSheetId="21">#REF!</definedName>
    <definedName name="is_cms_earnings_CMDCC">#REF!</definedName>
    <definedName name="is_cms_earnings_CMDEC" localSheetId="21">#REF!</definedName>
    <definedName name="is_cms_earnings_CMDEC">#REF!</definedName>
    <definedName name="is_cms_earnings_CMDEG" localSheetId="21">#REF!</definedName>
    <definedName name="is_cms_earnings_CMDEG">#REF!</definedName>
    <definedName name="is_cms_earnings_CMELE" localSheetId="21">#REF!</definedName>
    <definedName name="is_cms_earnings_CMELE">#REF!</definedName>
    <definedName name="is_cms_earnings_cres" localSheetId="21">#REF!</definedName>
    <definedName name="is_cms_earnings_cres">#REF!</definedName>
    <definedName name="is_cms_earnings_crmw" localSheetId="21">#REF!</definedName>
    <definedName name="is_cms_earnings_crmw">#REF!</definedName>
    <definedName name="is_cms_earnings_dadj" localSheetId="21">#REF!</definedName>
    <definedName name="is_cms_earnings_dadj">#REF!</definedName>
    <definedName name="is_cms_earnings_DCC" localSheetId="21">#REF!</definedName>
    <definedName name="is_cms_earnings_DCC">#REF!</definedName>
    <definedName name="is_cms_earnings_dccw" localSheetId="21">#REF!</definedName>
    <definedName name="is_cms_earnings_dccw">#REF!</definedName>
    <definedName name="is_cms_earnings_dcom" localSheetId="21">#REF!</definedName>
    <definedName name="is_cms_earnings_dcom">#REF!</definedName>
    <definedName name="is_cms_earnings_degw" localSheetId="21">#REF!</definedName>
    <definedName name="is_cms_earnings_degw">#REF!</definedName>
    <definedName name="is_cms_earnings_deiw" localSheetId="21">#REF!</definedName>
    <definedName name="is_cms_earnings_deiw">#REF!</definedName>
    <definedName name="is_cms_earnings_denw" localSheetId="21">#REF!</definedName>
    <definedName name="is_cms_earnings_denw">#REF!</definedName>
    <definedName name="is_cms_earnings_desi" localSheetId="21">#REF!</definedName>
    <definedName name="is_cms_earnings_desi">#REF!</definedName>
    <definedName name="is_cms_earnings_dess" localSheetId="21">#REF!</definedName>
    <definedName name="is_cms_earnings_dess">#REF!</definedName>
    <definedName name="is_cms_earnings_dfd" localSheetId="21">#REF!</definedName>
    <definedName name="is_cms_earnings_dfd">#REF!</definedName>
    <definedName name="is_cms_earnings_dnet" localSheetId="21">#REF!</definedName>
    <definedName name="is_cms_earnings_dnet">#REF!</definedName>
    <definedName name="is_cms_earnings_dpbg" localSheetId="21">#REF!</definedName>
    <definedName name="is_cms_earnings_dpbg">#REF!</definedName>
    <definedName name="is_cms_earnings_dsol" localSheetId="21">#REF!</definedName>
    <definedName name="is_cms_earnings_dsol">#REF!</definedName>
    <definedName name="is_cms_earnings_elec" localSheetId="21">#REF!</definedName>
    <definedName name="is_cms_earnings_elec">#REF!</definedName>
    <definedName name="is_cms_earnings_esvc" localSheetId="21">#REF!</definedName>
    <definedName name="is_cms_earnings_esvc">#REF!</definedName>
    <definedName name="is_cms_earnings_fnco" localSheetId="21">#REF!</definedName>
    <definedName name="is_cms_earnings_fnco">#REF!</definedName>
    <definedName name="is_cms_earnings_fsac" localSheetId="21">#REF!</definedName>
    <definedName name="is_cms_earnings_fsac">#REF!</definedName>
    <definedName name="is_cms_earnings_fser" localSheetId="21">#REF!</definedName>
    <definedName name="is_cms_earnings_fser">#REF!</definedName>
    <definedName name="is_cms_earnings_fstp" localSheetId="21">#REF!</definedName>
    <definedName name="is_cms_earnings_fstp">#REF!</definedName>
    <definedName name="is_cms_earnings_gadd" localSheetId="21">#REF!</definedName>
    <definedName name="is_cms_earnings_gadd">#REF!</definedName>
    <definedName name="is_cms_earnings_gadi" localSheetId="21">#REF!</definedName>
    <definedName name="is_cms_earnings_gadi">#REF!</definedName>
    <definedName name="is_cms_earnings_govd" localSheetId="21">#REF!</definedName>
    <definedName name="is_cms_earnings_govd">#REF!</definedName>
    <definedName name="is_cms_earnings_gove" localSheetId="21">#REF!</definedName>
    <definedName name="is_cms_earnings_gove">#REF!</definedName>
    <definedName name="is_cms_earnings_nep" localSheetId="21">#REF!</definedName>
    <definedName name="is_cms_earnings_nep">#REF!</definedName>
    <definedName name="is_cms_earnings_resm" localSheetId="21">#REF!</definedName>
    <definedName name="is_cms_earnings_resm">#REF!</definedName>
    <definedName name="is_cms_earnings_sols" localSheetId="21">#REF!</definedName>
    <definedName name="is_cms_earnings_sols">#REF!</definedName>
    <definedName name="is_cms_earnings_tam" localSheetId="21">#REF!</definedName>
    <definedName name="is_cms_earnings_tam">#REF!</definedName>
    <definedName name="is_cms_earnings_tsc" localSheetId="21">#REF!</definedName>
    <definedName name="is_cms_earnings_tsc">#REF!</definedName>
    <definedName name="is_cms_earnings_vent" localSheetId="21">#REF!</definedName>
    <definedName name="is_cms_earnings_vent">#REF!</definedName>
    <definedName name="is_cms_earnings_watr" localSheetId="21">#REF!</definedName>
    <definedName name="is_cms_earnings_watr">#REF!</definedName>
    <definedName name="is_cms_earnings_west" localSheetId="21">#REF!</definedName>
    <definedName name="is_cms_earnings_west">#REF!</definedName>
    <definedName name="is_cum_change" localSheetId="21">#REF!</definedName>
    <definedName name="is_cum_change">#REF!</definedName>
    <definedName name="is_cur_tax" localSheetId="21">#REF!</definedName>
    <definedName name="is_cur_tax">#REF!</definedName>
    <definedName name="is_cur_tax_adj" localSheetId="21">#REF!</definedName>
    <definedName name="is_cur_tax_adj">#REF!</definedName>
    <definedName name="is_decom" localSheetId="21">#REF!</definedName>
    <definedName name="is_decom">#REF!</definedName>
    <definedName name="is_def_expense" localSheetId="21">#REF!</definedName>
    <definedName name="is_def_expense">#REF!</definedName>
    <definedName name="is_def_purcap" localSheetId="21">#REF!</definedName>
    <definedName name="is_def_purcap">#REF!</definedName>
    <definedName name="is_def_tax" localSheetId="21">#REF!</definedName>
    <definedName name="is_def_tax">#REF!</definedName>
    <definedName name="is_dep" localSheetId="21">#REF!</definedName>
    <definedName name="is_dep">#REF!</definedName>
    <definedName name="is_depamort" localSheetId="21">#REF!</definedName>
    <definedName name="is_depamort">#REF!</definedName>
    <definedName name="is_depreciation" localSheetId="21">#REF!</definedName>
    <definedName name="is_depreciation">#REF!</definedName>
    <definedName name="is_div_payout" localSheetId="21">#REF!</definedName>
    <definedName name="is_div_payout">#REF!</definedName>
    <definedName name="is_div_payout_CMDCC" localSheetId="21">#REF!</definedName>
    <definedName name="is_div_payout_CMDCC">#REF!</definedName>
    <definedName name="is_div_payout_CMDEC" localSheetId="21">#REF!</definedName>
    <definedName name="is_div_payout_CMDEC">#REF!</definedName>
    <definedName name="is_div_payout_CMDEG" localSheetId="21">#REF!</definedName>
    <definedName name="is_div_payout_CMDEG">#REF!</definedName>
    <definedName name="is_div_payout_CMELE" localSheetId="21">#REF!</definedName>
    <definedName name="is_div_payout_CMELE">#REF!</definedName>
    <definedName name="is_div_ps" localSheetId="21">#REF!</definedName>
    <definedName name="is_div_ps">#REF!</definedName>
    <definedName name="is_div_ps_CMDCC" localSheetId="21">#REF!</definedName>
    <definedName name="is_div_ps_CMDCC">#REF!</definedName>
    <definedName name="is_div_ps_CMDEC" localSheetId="21">#REF!</definedName>
    <definedName name="is_div_ps_CMDEC">#REF!</definedName>
    <definedName name="is_div_ps_CMDEG" localSheetId="21">#REF!</definedName>
    <definedName name="is_div_ps_CMDEG">#REF!</definedName>
    <definedName name="is_div_ps_CMELE" localSheetId="21">#REF!</definedName>
    <definedName name="is_div_ps_CMELE">#REF!</definedName>
    <definedName name="is_doec" localSheetId="21">#REF!</definedName>
    <definedName name="is_doec">#REF!</definedName>
    <definedName name="is_drn" localSheetId="21">#REF!</definedName>
    <definedName name="is_drn">#REF!</definedName>
    <definedName name="is_drn_dsm" localSheetId="21">#REF!</definedName>
    <definedName name="is_drn_dsm">#REF!</definedName>
    <definedName name="is_drn_gaap_dsm" localSheetId="21">#REF!</definedName>
    <definedName name="is_drn_gaap_dsm">#REF!</definedName>
    <definedName name="is_drn_gaap_pcap" localSheetId="21">#REF!</definedName>
    <definedName name="is_drn_gaap_pcap">#REF!</definedName>
    <definedName name="is_drn_other" localSheetId="21">#REF!</definedName>
    <definedName name="is_drn_other">#REF!</definedName>
    <definedName name="is_drn_purcap" localSheetId="21">#REF!</definedName>
    <definedName name="is_drn_purcap">#REF!</definedName>
    <definedName name="is_drn_so2" localSheetId="21">#REF!</definedName>
    <definedName name="is_drn_so2">#REF!</definedName>
    <definedName name="is_ebit" localSheetId="21">#REF!</definedName>
    <definedName name="is_ebit">#REF!</definedName>
    <definedName name="is_ebit_CMDCC" localSheetId="21">#REF!</definedName>
    <definedName name="is_ebit_CMDCC">#REF!</definedName>
    <definedName name="is_ebit_CMDEC" localSheetId="21">#REF!</definedName>
    <definedName name="is_ebit_CMDEC">#REF!</definedName>
    <definedName name="is_ebit_CMDEG" localSheetId="21">#REF!</definedName>
    <definedName name="is_ebit_CMDEG">#REF!</definedName>
    <definedName name="is_ebit_CMELE" localSheetId="21">#REF!</definedName>
    <definedName name="is_ebit_CMELE">#REF!</definedName>
    <definedName name="is_ebit_cres" localSheetId="21">#REF!</definedName>
    <definedName name="is_ebit_cres">#REF!</definedName>
    <definedName name="is_ebit_crmw" localSheetId="21">#REF!</definedName>
    <definedName name="is_ebit_crmw">#REF!</definedName>
    <definedName name="is_ebit_dadj" localSheetId="21">#REF!</definedName>
    <definedName name="is_ebit_dadj">#REF!</definedName>
    <definedName name="is_ebit_dcc" localSheetId="21">#REF!</definedName>
    <definedName name="is_ebit_dcc">#REF!</definedName>
    <definedName name="is_ebit_dccw" localSheetId="21">#REF!</definedName>
    <definedName name="is_ebit_dccw">#REF!</definedName>
    <definedName name="is_ebit_dcom" localSheetId="21">#REF!</definedName>
    <definedName name="is_ebit_dcom">#REF!</definedName>
    <definedName name="is_ebit_degw" localSheetId="21">#REF!</definedName>
    <definedName name="is_ebit_degw">#REF!</definedName>
    <definedName name="is_ebit_deiw" localSheetId="21">#REF!</definedName>
    <definedName name="is_ebit_deiw">#REF!</definedName>
    <definedName name="is_ebit_denw" localSheetId="21">#REF!</definedName>
    <definedName name="is_ebit_denw">#REF!</definedName>
    <definedName name="is_ebit_desi" localSheetId="21">#REF!</definedName>
    <definedName name="is_ebit_desi">#REF!</definedName>
    <definedName name="is_ebit_dess" localSheetId="21">#REF!</definedName>
    <definedName name="is_ebit_dess">#REF!</definedName>
    <definedName name="is_ebit_dfd" localSheetId="21">#REF!</definedName>
    <definedName name="is_ebit_dfd">#REF!</definedName>
    <definedName name="is_ebit_dnet" localSheetId="21">#REF!</definedName>
    <definedName name="is_ebit_dnet">#REF!</definedName>
    <definedName name="is_ebit_dpbg" localSheetId="21">#REF!</definedName>
    <definedName name="is_ebit_dpbg">#REF!</definedName>
    <definedName name="is_ebit_dsol" localSheetId="21">#REF!</definedName>
    <definedName name="is_ebit_dsol">#REF!</definedName>
    <definedName name="is_ebit_elec" localSheetId="21">#REF!</definedName>
    <definedName name="is_ebit_elec">#REF!</definedName>
    <definedName name="is_ebit_eso" localSheetId="21">#REF!</definedName>
    <definedName name="is_ebit_eso">#REF!</definedName>
    <definedName name="is_ebit_esvc" localSheetId="21">#REF!</definedName>
    <definedName name="is_ebit_esvc">#REF!</definedName>
    <definedName name="is_ebit_etrn" localSheetId="21">#REF!</definedName>
    <definedName name="is_ebit_etrn">#REF!</definedName>
    <definedName name="is_ebit_fnco" localSheetId="21">#REF!</definedName>
    <definedName name="is_ebit_fnco">#REF!</definedName>
    <definedName name="is_ebit_fsac" localSheetId="21">#REF!</definedName>
    <definedName name="is_ebit_fsac">#REF!</definedName>
    <definedName name="is_ebit_fser" localSheetId="21">#REF!</definedName>
    <definedName name="is_ebit_fser">#REF!</definedName>
    <definedName name="is_ebit_fstp" localSheetId="21">#REF!</definedName>
    <definedName name="is_ebit_fstp">#REF!</definedName>
    <definedName name="is_ebit_gaap_CMDCC" localSheetId="21">#REF!</definedName>
    <definedName name="is_ebit_gaap_CMDCC">#REF!</definedName>
    <definedName name="is_ebit_gaap_CMDEC" localSheetId="21">#REF!</definedName>
    <definedName name="is_ebit_gaap_CMDEC">#REF!</definedName>
    <definedName name="is_ebit_gaap_CMDEG" localSheetId="21">#REF!</definedName>
    <definedName name="is_ebit_gaap_CMDEG">#REF!</definedName>
    <definedName name="is_ebit_gaap_CMELE" localSheetId="21">#REF!</definedName>
    <definedName name="is_ebit_gaap_CMELE">#REF!</definedName>
    <definedName name="is_ebit_gaap_dpbg" localSheetId="21">#REF!</definedName>
    <definedName name="is_ebit_gaap_dpbg">#REF!</definedName>
    <definedName name="is_ebit_gaap_etrn" localSheetId="21">#REF!</definedName>
    <definedName name="is_ebit_gaap_etrn">#REF!</definedName>
    <definedName name="is_ebit_gaap_nep" localSheetId="21">#REF!</definedName>
    <definedName name="is_ebit_gaap_nep">#REF!</definedName>
    <definedName name="is_ebit_gaap_tsc" localSheetId="21">#REF!</definedName>
    <definedName name="is_ebit_gaap_tsc">#REF!</definedName>
    <definedName name="is_ebit_gadd" localSheetId="21">#REF!</definedName>
    <definedName name="is_ebit_gadd">#REF!</definedName>
    <definedName name="is_ebit_gadi" localSheetId="21">#REF!</definedName>
    <definedName name="is_ebit_gadi">#REF!</definedName>
    <definedName name="is_ebit_govd" localSheetId="21">#REF!</definedName>
    <definedName name="is_ebit_govd">#REF!</definedName>
    <definedName name="is_ebit_gove" localSheetId="21">#REF!</definedName>
    <definedName name="is_ebit_gove">#REF!</definedName>
    <definedName name="is_ebit_nep" localSheetId="21">#REF!</definedName>
    <definedName name="is_ebit_nep">#REF!</definedName>
    <definedName name="is_ebit_resm" localSheetId="21">#REF!</definedName>
    <definedName name="is_ebit_resm">#REF!</definedName>
    <definedName name="is_ebit_sols" localSheetId="21">#REF!</definedName>
    <definedName name="is_ebit_sols">#REF!</definedName>
    <definedName name="is_ebit_tam" localSheetId="21">#REF!</definedName>
    <definedName name="is_ebit_tam">#REF!</definedName>
    <definedName name="is_ebit_tsc" localSheetId="21">#REF!</definedName>
    <definedName name="is_ebit_tsc">#REF!</definedName>
    <definedName name="is_ebit_vent" localSheetId="21">#REF!</definedName>
    <definedName name="is_ebit_vent">#REF!</definedName>
    <definedName name="is_ebit_watr" localSheetId="21">#REF!</definedName>
    <definedName name="is_ebit_watr">#REF!</definedName>
    <definedName name="is_ebit_west" localSheetId="21">#REF!</definedName>
    <definedName name="is_ebit_west">#REF!</definedName>
    <definedName name="is_ebitg" localSheetId="21">#REF!</definedName>
    <definedName name="is_ebitg">#REF!</definedName>
    <definedName name="is_ebitg_esvc" localSheetId="21">#REF!</definedName>
    <definedName name="is_ebitg_esvc">#REF!</definedName>
    <definedName name="is_ebitm" localSheetId="21">#REF!</definedName>
    <definedName name="is_ebitm">#REF!</definedName>
    <definedName name="is_ebitm_cres" localSheetId="21">#REF!</definedName>
    <definedName name="is_ebitm_cres">#REF!</definedName>
    <definedName name="is_ebitm_crmw" localSheetId="21">#REF!</definedName>
    <definedName name="is_ebitm_crmw">#REF!</definedName>
    <definedName name="is_ebitm_dadj" localSheetId="21">#REF!</definedName>
    <definedName name="is_ebitm_dadj">#REF!</definedName>
    <definedName name="is_ebitm_dcc" localSheetId="21">#REF!</definedName>
    <definedName name="is_ebitm_dcc">#REF!</definedName>
    <definedName name="is_ebitm_dccw" localSheetId="21">#REF!</definedName>
    <definedName name="is_ebitm_dccw">#REF!</definedName>
    <definedName name="is_ebitm_dcom" localSheetId="21">#REF!</definedName>
    <definedName name="is_ebitm_dcom">#REF!</definedName>
    <definedName name="is_ebitm_degw" localSheetId="21">#REF!</definedName>
    <definedName name="is_ebitm_degw">#REF!</definedName>
    <definedName name="is_ebitm_deiw" localSheetId="21">#REF!</definedName>
    <definedName name="is_ebitm_deiw">#REF!</definedName>
    <definedName name="is_ebitm_denw" localSheetId="21">#REF!</definedName>
    <definedName name="is_ebitm_denw">#REF!</definedName>
    <definedName name="is_ebitm_desi" localSheetId="21">#REF!</definedName>
    <definedName name="is_ebitm_desi">#REF!</definedName>
    <definedName name="is_ebitm_dess" localSheetId="21">#REF!</definedName>
    <definedName name="is_ebitm_dess">#REF!</definedName>
    <definedName name="is_ebitm_dfd" localSheetId="21">#REF!</definedName>
    <definedName name="is_ebitm_dfd">#REF!</definedName>
    <definedName name="is_ebitm_dnet" localSheetId="21">#REF!</definedName>
    <definedName name="is_ebitm_dnet">#REF!</definedName>
    <definedName name="is_ebitm_dpbg" localSheetId="21">#REF!</definedName>
    <definedName name="is_ebitm_dpbg">#REF!</definedName>
    <definedName name="is_ebitm_dsol" localSheetId="21">#REF!</definedName>
    <definedName name="is_ebitm_dsol">#REF!</definedName>
    <definedName name="is_ebitm_elec" localSheetId="21">#REF!</definedName>
    <definedName name="is_ebitm_elec">#REF!</definedName>
    <definedName name="is_ebitm_eso" localSheetId="21">#REF!</definedName>
    <definedName name="is_ebitm_eso">#REF!</definedName>
    <definedName name="is_ebitm_esvc" localSheetId="21">#REF!</definedName>
    <definedName name="is_ebitm_esvc">#REF!</definedName>
    <definedName name="is_ebitm_fnco" localSheetId="21">#REF!</definedName>
    <definedName name="is_ebitm_fnco">#REF!</definedName>
    <definedName name="is_ebitm_fsac" localSheetId="21">#REF!</definedName>
    <definedName name="is_ebitm_fsac">#REF!</definedName>
    <definedName name="is_ebitm_fser" localSheetId="21">#REF!</definedName>
    <definedName name="is_ebitm_fser">#REF!</definedName>
    <definedName name="is_ebitm_fstp" localSheetId="21">#REF!</definedName>
    <definedName name="is_ebitm_fstp">#REF!</definedName>
    <definedName name="is_ebitm_gadd" localSheetId="21">#REF!</definedName>
    <definedName name="is_ebitm_gadd">#REF!</definedName>
    <definedName name="is_ebitm_gadi" localSheetId="21">#REF!</definedName>
    <definedName name="is_ebitm_gadi">#REF!</definedName>
    <definedName name="is_ebitm_govd" localSheetId="21">#REF!</definedName>
    <definedName name="is_ebitm_govd">#REF!</definedName>
    <definedName name="is_ebitm_gove" localSheetId="21">#REF!</definedName>
    <definedName name="is_ebitm_gove">#REF!</definedName>
    <definedName name="is_ebitm_nep" localSheetId="21">#REF!</definedName>
    <definedName name="is_ebitm_nep">#REF!</definedName>
    <definedName name="is_ebitm_resm" localSheetId="21">#REF!</definedName>
    <definedName name="is_ebitm_resm">#REF!</definedName>
    <definedName name="is_ebitm_sols" localSheetId="21">#REF!</definedName>
    <definedName name="is_ebitm_sols">#REF!</definedName>
    <definedName name="is_ebitm_tam" localSheetId="21">#REF!</definedName>
    <definedName name="is_ebitm_tam">#REF!</definedName>
    <definedName name="is_ebitm_tsc" localSheetId="21">#REF!</definedName>
    <definedName name="is_ebitm_tsc">#REF!</definedName>
    <definedName name="is_ebitm_vent" localSheetId="21">#REF!</definedName>
    <definedName name="is_ebitm_vent">#REF!</definedName>
    <definedName name="is_ebitm_watr" localSheetId="21">#REF!</definedName>
    <definedName name="is_ebitm_watr">#REF!</definedName>
    <definedName name="is_ebitm_west" localSheetId="21">#REF!</definedName>
    <definedName name="is_ebitm_west">#REF!</definedName>
    <definedName name="is_eff_tax_rate" localSheetId="21">#REF!</definedName>
    <definedName name="is_eff_tax_rate">#REF!</definedName>
    <definedName name="is_eff_tax_rate_APIP" localSheetId="21">#REF!</definedName>
    <definedName name="is_eff_tax_rate_APIP">#REF!</definedName>
    <definedName name="is_eff_tax_rate_CM4DE" localSheetId="21">#REF!</definedName>
    <definedName name="is_eff_tax_rate_CM4DE">#REF!</definedName>
    <definedName name="is_eff_tax_rate_cres" localSheetId="21">#REF!</definedName>
    <definedName name="is_eff_tax_rate_cres">#REF!</definedName>
    <definedName name="is_eff_tax_rate_DCC" localSheetId="21">#REF!</definedName>
    <definedName name="is_eff_tax_rate_DCC">#REF!</definedName>
    <definedName name="is_eff_tax_rate_dcom" localSheetId="21">#REF!</definedName>
    <definedName name="is_eff_tax_rate_dcom">#REF!</definedName>
    <definedName name="is_eff_tax_rate_desi" localSheetId="21">#REF!</definedName>
    <definedName name="is_eff_tax_rate_desi">#REF!</definedName>
    <definedName name="is_eff_tax_rate_dfd" localSheetId="21">#REF!</definedName>
    <definedName name="is_eff_tax_rate_dfd">#REF!</definedName>
    <definedName name="is_eff_tax_rate_dgov" localSheetId="21">#REF!</definedName>
    <definedName name="is_eff_tax_rate_dgov">#REF!</definedName>
    <definedName name="is_eff_tax_rate_dnet" localSheetId="21">#REF!</definedName>
    <definedName name="is_eff_tax_rate_dnet">#REF!</definedName>
    <definedName name="is_eff_tax_rate_DPBG" localSheetId="21">#REF!</definedName>
    <definedName name="is_eff_tax_rate_DPBG">#REF!</definedName>
    <definedName name="is_eff_tax_rate_dsol" localSheetId="21">#REF!</definedName>
    <definedName name="is_eff_tax_rate_dsol">#REF!</definedName>
    <definedName name="is_eff_tax_rate_egov" localSheetId="21">#REF!</definedName>
    <definedName name="is_eff_tax_rate_egov">#REF!</definedName>
    <definedName name="is_eff_tax_rate_elec" localSheetId="21">#REF!</definedName>
    <definedName name="is_eff_tax_rate_elec">#REF!</definedName>
    <definedName name="is_eff_tax_rate_esvc" localSheetId="21">#REF!</definedName>
    <definedName name="is_eff_tax_rate_esvc">#REF!</definedName>
    <definedName name="is_eff_tax_rate_fnco" localSheetId="21">#REF!</definedName>
    <definedName name="is_eff_tax_rate_fnco">#REF!</definedName>
    <definedName name="is_eff_tax_rate_fsac" localSheetId="21">#REF!</definedName>
    <definedName name="is_eff_tax_rate_fsac">#REF!</definedName>
    <definedName name="is_eff_tax_rate_fser" localSheetId="21">#REF!</definedName>
    <definedName name="is_eff_tax_rate_fser">#REF!</definedName>
    <definedName name="is_eff_tax_rate_fstp" localSheetId="21">#REF!</definedName>
    <definedName name="is_eff_tax_rate_fstp">#REF!</definedName>
    <definedName name="is_eff_tax_rate_gadd" localSheetId="21">#REF!</definedName>
    <definedName name="is_eff_tax_rate_gadd">#REF!</definedName>
    <definedName name="is_eff_tax_rate_gadi" localSheetId="21">#REF!</definedName>
    <definedName name="is_eff_tax_rate_gadi">#REF!</definedName>
    <definedName name="is_eff_tax_rate_gov" localSheetId="21">#REF!</definedName>
    <definedName name="is_eff_tax_rate_gov">#REF!</definedName>
    <definedName name="is_eff_tax_rate_nep" localSheetId="21">#REF!</definedName>
    <definedName name="is_eff_tax_rate_nep">#REF!</definedName>
    <definedName name="is_eff_tax_rate_ngov" localSheetId="21">#REF!</definedName>
    <definedName name="is_eff_tax_rate_ngov">#REF!</definedName>
    <definedName name="is_eff_tax_rate_resm" localSheetId="21">#REF!</definedName>
    <definedName name="is_eff_tax_rate_resm">#REF!</definedName>
    <definedName name="is_eff_tax_rate_rgov" localSheetId="21">#REF!</definedName>
    <definedName name="is_eff_tax_rate_rgov">#REF!</definedName>
    <definedName name="is_eff_tax_rate_tam" localSheetId="21">#REF!</definedName>
    <definedName name="is_eff_tax_rate_tam">#REF!</definedName>
    <definedName name="is_eff_tax_rate_tsc" localSheetId="21">#REF!</definedName>
    <definedName name="is_eff_tax_rate_tsc">#REF!</definedName>
    <definedName name="is_eff_tax_rate_vent" localSheetId="21">#REF!</definedName>
    <definedName name="is_eff_tax_rate_vent">#REF!</definedName>
    <definedName name="is_eff_tax_rate_vfs" localSheetId="21">#REF!</definedName>
    <definedName name="is_eff_tax_rate_vfs">#REF!</definedName>
    <definedName name="is_eff_tax_rate_watr" localSheetId="21">#REF!</definedName>
    <definedName name="is_eff_tax_rate_watr">#REF!</definedName>
    <definedName name="is_eps" localSheetId="21">#REF!</definedName>
    <definedName name="is_eps">#REF!</definedName>
    <definedName name="is_eps_CMDCC" localSheetId="21">#REF!</definedName>
    <definedName name="is_eps_CMDCC">#REF!</definedName>
    <definedName name="is_eps_CMDEC" localSheetId="21">#REF!</definedName>
    <definedName name="is_eps_CMDEC">#REF!</definedName>
    <definedName name="is_eps_CMDEG" localSheetId="21">#REF!</definedName>
    <definedName name="is_eps_CMDEG">#REF!</definedName>
    <definedName name="is_eps_CMELE" localSheetId="21">#REF!</definedName>
    <definedName name="is_eps_CMELE">#REF!</definedName>
    <definedName name="is_equity_earn" localSheetId="21">#REF!</definedName>
    <definedName name="is_equity_earn">#REF!</definedName>
    <definedName name="is_exp_incl_inctaxes" localSheetId="21">#REF!</definedName>
    <definedName name="is_exp_incl_inctaxes">#REF!</definedName>
    <definedName name="IS_EXPECT_US_PPTO">#REF!</definedName>
    <definedName name="IS_EXPECT_US_REAL">#REF!</definedName>
    <definedName name="is_expenses" localSheetId="21">#REF!</definedName>
    <definedName name="is_expenses">#REF!</definedName>
    <definedName name="is_extitem_CMDCC" localSheetId="21">#REF!</definedName>
    <definedName name="is_extitem_CMDCC">#REF!</definedName>
    <definedName name="is_extitem_CMDEC" localSheetId="21">#REF!</definedName>
    <definedName name="is_extitem_CMDEC">#REF!</definedName>
    <definedName name="is_extitem_CMDEG" localSheetId="21">#REF!</definedName>
    <definedName name="is_extitem_CMDEG">#REF!</definedName>
    <definedName name="is_extitem_CMELE" localSheetId="21">#REF!</definedName>
    <definedName name="is_extitem_CMELE">#REF!</definedName>
    <definedName name="is_extitem_DCC" localSheetId="21">#REF!</definedName>
    <definedName name="is_extitem_DCC">#REF!</definedName>
    <definedName name="is_extitem_dpbg" localSheetId="21">#REF!</definedName>
    <definedName name="is_extitem_dpbg">#REF!</definedName>
    <definedName name="is_extitem_fsac" localSheetId="21">#REF!</definedName>
    <definedName name="is_extitem_fsac">#REF!</definedName>
    <definedName name="is_extitem_gadd" localSheetId="21">#REF!</definedName>
    <definedName name="is_extitem_gadd">#REF!</definedName>
    <definedName name="is_extitem_nep" localSheetId="21">#REF!</definedName>
    <definedName name="is_extitem_nep">#REF!</definedName>
    <definedName name="is_extitem_tam" localSheetId="21">#REF!</definedName>
    <definedName name="is_extitem_tam">#REF!</definedName>
    <definedName name="is_fossil" localSheetId="21">#REF!</definedName>
    <definedName name="is_fossil">#REF!</definedName>
    <definedName name="is_fuel" localSheetId="21">#REF!</definedName>
    <definedName name="is_fuel">#REF!</definedName>
    <definedName name="is_fuel_fos" localSheetId="21">#REF!</definedName>
    <definedName name="is_fuel_fos">#REF!</definedName>
    <definedName name="is_fuel_nuc" localSheetId="21">#REF!</definedName>
    <definedName name="is_fuel_nuc">#REF!</definedName>
    <definedName name="is_gad_eq_adj" localSheetId="21">#REF!</definedName>
    <definedName name="is_gad_eq_adj">#REF!</definedName>
    <definedName name="is_gad_gross" localSheetId="21">#REF!</definedName>
    <definedName name="is_gad_gross">#REF!</definedName>
    <definedName name="is_gad_net" localSheetId="21">#REF!</definedName>
    <definedName name="is_gad_net">#REF!</definedName>
    <definedName name="is_gad_new_ebit" localSheetId="21">#REF!</definedName>
    <definedName name="is_gad_new_ebit">#REF!</definedName>
    <definedName name="is_gas_exp" localSheetId="21">#REF!</definedName>
    <definedName name="is_gas_exp">#REF!</definedName>
    <definedName name="is_gas_exp_CM1DC" localSheetId="21">#REF!</definedName>
    <definedName name="is_gas_exp_CM1DC">#REF!</definedName>
    <definedName name="is_gas_exp_CM1DE" localSheetId="21">#REF!</definedName>
    <definedName name="is_gas_exp_CM1DE">#REF!</definedName>
    <definedName name="is_gas_exp_CM1EL" localSheetId="21">#REF!</definedName>
    <definedName name="is_gas_exp_CM1EL">#REF!</definedName>
    <definedName name="is_gas_exp_CM1NE" localSheetId="21">#REF!</definedName>
    <definedName name="is_gas_exp_CM1NE">#REF!</definedName>
    <definedName name="is_gas_exp_cres" localSheetId="21">#REF!</definedName>
    <definedName name="is_gas_exp_cres">#REF!</definedName>
    <definedName name="is_gas_exp_dcc" localSheetId="21">#REF!</definedName>
    <definedName name="is_gas_exp_dcc">#REF!</definedName>
    <definedName name="is_gas_exp_dcom" localSheetId="21">#REF!</definedName>
    <definedName name="is_gas_exp_dcom">#REF!</definedName>
    <definedName name="is_gas_exp_desi" localSheetId="21">#REF!</definedName>
    <definedName name="is_gas_exp_desi">#REF!</definedName>
    <definedName name="is_gas_exp_dfd" localSheetId="21">#REF!</definedName>
    <definedName name="is_gas_exp_dfd">#REF!</definedName>
    <definedName name="is_gas_exp_dnet" localSheetId="21">#REF!</definedName>
    <definedName name="is_gas_exp_dnet">#REF!</definedName>
    <definedName name="is_gas_exp_dpbg" localSheetId="21">#REF!</definedName>
    <definedName name="is_gas_exp_dpbg">#REF!</definedName>
    <definedName name="is_gas_exp_dsol" localSheetId="21">#REF!</definedName>
    <definedName name="is_gas_exp_dsol">#REF!</definedName>
    <definedName name="is_gas_exp_esvc" localSheetId="21">#REF!</definedName>
    <definedName name="is_gas_exp_esvc">#REF!</definedName>
    <definedName name="is_gas_exp_fnco" localSheetId="21">#REF!</definedName>
    <definedName name="is_gas_exp_fnco">#REF!</definedName>
    <definedName name="is_gas_exp_fsac" localSheetId="21">#REF!</definedName>
    <definedName name="is_gas_exp_fsac">#REF!</definedName>
    <definedName name="is_gas_exp_fser" localSheetId="21">#REF!</definedName>
    <definedName name="is_gas_exp_fser">#REF!</definedName>
    <definedName name="is_gas_exp_fstp" localSheetId="21">#REF!</definedName>
    <definedName name="is_gas_exp_fstp">#REF!</definedName>
    <definedName name="is_gas_exp_gadd" localSheetId="21">#REF!</definedName>
    <definedName name="is_gas_exp_gadd">#REF!</definedName>
    <definedName name="is_gas_exp_gadi" localSheetId="21">#REF!</definedName>
    <definedName name="is_gas_exp_gadi">#REF!</definedName>
    <definedName name="is_gas_exp_nep" localSheetId="21">#REF!</definedName>
    <definedName name="is_gas_exp_nep">#REF!</definedName>
    <definedName name="is_gas_exp_resm" localSheetId="21">#REF!</definedName>
    <definedName name="is_gas_exp_resm">#REF!</definedName>
    <definedName name="is_gas_exp_tam" localSheetId="21">#REF!</definedName>
    <definedName name="is_gas_exp_tam">#REF!</definedName>
    <definedName name="is_gas_exp_tsc" localSheetId="21">#REF!</definedName>
    <definedName name="is_gas_exp_tsc">#REF!</definedName>
    <definedName name="is_gas_exp_vent" localSheetId="21">#REF!</definedName>
    <definedName name="is_gas_exp_vent">#REF!</definedName>
    <definedName name="is_gas_exp_vfs" localSheetId="21">#REF!</definedName>
    <definedName name="is_gas_exp_vfs">#REF!</definedName>
    <definedName name="is_gas_exp_watr" localSheetId="21">#REF!</definedName>
    <definedName name="is_gas_exp_watr">#REF!</definedName>
    <definedName name="is_gas_rev_fixed" localSheetId="21">#REF!</definedName>
    <definedName name="is_gas_rev_fixed">#REF!</definedName>
    <definedName name="is_gas_rev_nonr" localSheetId="21">#REF!</definedName>
    <definedName name="is_gas_rev_nonr">#REF!</definedName>
    <definedName name="is_gas_rev_unsp" localSheetId="21">#REF!</definedName>
    <definedName name="is_gas_rev_unsp">#REF!</definedName>
    <definedName name="is_gas_rev_var" localSheetId="21">#REF!</definedName>
    <definedName name="is_gas_rev_var">#REF!</definedName>
    <definedName name="is_gas_track_cost" localSheetId="21">#REF!</definedName>
    <definedName name="is_gas_track_cost">#REF!</definedName>
    <definedName name="is_gen_taxes" localSheetId="21">#REF!</definedName>
    <definedName name="is_gen_taxes">#REF!</definedName>
    <definedName name="is_gentax" localSheetId="21">#REF!</definedName>
    <definedName name="is_gentax">#REF!</definedName>
    <definedName name="is_gentax_fran" localSheetId="21">#REF!</definedName>
    <definedName name="is_gentax_fran">#REF!</definedName>
    <definedName name="is_gentax_oth" localSheetId="21">#REF!</definedName>
    <definedName name="is_gentax_oth">#REF!</definedName>
    <definedName name="is_gentax_pay" localSheetId="21">#REF!</definedName>
    <definedName name="is_gentax_pay">#REF!</definedName>
    <definedName name="is_gentax_pay_adj" localSheetId="21">#REF!</definedName>
    <definedName name="is_gentax_pay_adj">#REF!</definedName>
    <definedName name="is_gentax_pay_Y1" localSheetId="21">#REF!</definedName>
    <definedName name="is_gentax_pay_Y1">#REF!</definedName>
    <definedName name="is_gentax_prop" localSheetId="21">#REF!</definedName>
    <definedName name="is_gentax_prop">#REF!</definedName>
    <definedName name="is_gentax_prop_adj" localSheetId="21">#REF!</definedName>
    <definedName name="is_gentax_prop_adj">#REF!</definedName>
    <definedName name="is_gentax_prop_npl" localSheetId="21">#REF!</definedName>
    <definedName name="is_gentax_prop_npl">#REF!</definedName>
    <definedName name="is_gentax_rev" localSheetId="21">#REF!</definedName>
    <definedName name="is_gentax_rev">#REF!</definedName>
    <definedName name="is_gentax_rev_nc" localSheetId="21">#REF!</definedName>
    <definedName name="is_gentax_rev_nc">#REF!</definedName>
    <definedName name="is_gentax_rev_nc_adj" localSheetId="21">#REF!</definedName>
    <definedName name="is_gentax_rev_nc_adj">#REF!</definedName>
    <definedName name="is_gentax_rev_npl" localSheetId="21">#REF!</definedName>
    <definedName name="is_gentax_rev_npl">#REF!</definedName>
    <definedName name="is_gentax_rev_sc" localSheetId="21">#REF!</definedName>
    <definedName name="is_gentax_rev_sc">#REF!</definedName>
    <definedName name="is_gentax_rev_sc_adj" localSheetId="21">#REF!</definedName>
    <definedName name="is_gentax_rev_sc_adj">#REF!</definedName>
    <definedName name="is_gentax_rev_total" localSheetId="21">#REF!</definedName>
    <definedName name="is_gentax_rev_total">#REF!</definedName>
    <definedName name="is_gross_income" localSheetId="21">#REF!</definedName>
    <definedName name="is_gross_income">#REF!</definedName>
    <definedName name="is_inc_bef_int" localSheetId="21">#REF!</definedName>
    <definedName name="is_inc_bef_int">#REF!</definedName>
    <definedName name="is_inc_bef_int_APIP" localSheetId="21">#REF!</definedName>
    <definedName name="is_inc_bef_int_APIP">#REF!</definedName>
    <definedName name="is_inc_bef_int_CM1DC" localSheetId="21">#REF!</definedName>
    <definedName name="is_inc_bef_int_CM1DC">#REF!</definedName>
    <definedName name="is_inc_bef_int_CM1DE" localSheetId="21">#REF!</definedName>
    <definedName name="is_inc_bef_int_CM1DE">#REF!</definedName>
    <definedName name="is_inc_bef_int_CM1EL" localSheetId="21">#REF!</definedName>
    <definedName name="is_inc_bef_int_CM1EL">#REF!</definedName>
    <definedName name="is_inc_bef_int_CM1NE" localSheetId="21">#REF!</definedName>
    <definedName name="is_inc_bef_int_CM1NE">#REF!</definedName>
    <definedName name="is_inc_bef_int_CM2DC" localSheetId="21">#REF!</definedName>
    <definedName name="is_inc_bef_int_CM2DC">#REF!</definedName>
    <definedName name="is_inc_bef_int_CM2DE" localSheetId="21">#REF!</definedName>
    <definedName name="is_inc_bef_int_CM2DE">#REF!</definedName>
    <definedName name="is_inc_bef_int_CM2EL" localSheetId="21">#REF!</definedName>
    <definedName name="is_inc_bef_int_CM2EL">#REF!</definedName>
    <definedName name="is_inc_bef_int_CM2NE" localSheetId="21">#REF!</definedName>
    <definedName name="is_inc_bef_int_CM2NE">#REF!</definedName>
    <definedName name="is_inc_bef_int_CM3DC" localSheetId="21">#REF!</definedName>
    <definedName name="is_inc_bef_int_CM3DC">#REF!</definedName>
    <definedName name="is_inc_bef_int_CM3DE" localSheetId="21">#REF!</definedName>
    <definedName name="is_inc_bef_int_CM3DE">#REF!</definedName>
    <definedName name="is_inc_bef_int_CM3EL" localSheetId="21">#REF!</definedName>
    <definedName name="is_inc_bef_int_CM3EL">#REF!</definedName>
    <definedName name="is_inc_bef_int_CM3NE" localSheetId="21">#REF!</definedName>
    <definedName name="is_inc_bef_int_CM3NE">#REF!</definedName>
    <definedName name="is_inc_bef_int_CM4DC" localSheetId="21">#REF!</definedName>
    <definedName name="is_inc_bef_int_CM4DC">#REF!</definedName>
    <definedName name="is_inc_bef_int_CM4DE" localSheetId="21">#REF!</definedName>
    <definedName name="is_inc_bef_int_CM4DE">#REF!</definedName>
    <definedName name="is_inc_bef_int_CM4EL" localSheetId="21">#REF!</definedName>
    <definedName name="is_inc_bef_int_CM4EL">#REF!</definedName>
    <definedName name="is_inc_bef_int_CM4NE" localSheetId="21">#REF!</definedName>
    <definedName name="is_inc_bef_int_CM4NE">#REF!</definedName>
    <definedName name="is_inc_bef_int_cres" localSheetId="21">#REF!</definedName>
    <definedName name="is_inc_bef_int_cres">#REF!</definedName>
    <definedName name="is_inc_bef_int_DCC" localSheetId="21">#REF!</definedName>
    <definedName name="is_inc_bef_int_DCC">#REF!</definedName>
    <definedName name="is_inc_bef_int_dcom" localSheetId="21">#REF!</definedName>
    <definedName name="is_inc_bef_int_dcom">#REF!</definedName>
    <definedName name="is_inc_bef_int_desi" localSheetId="21">#REF!</definedName>
    <definedName name="is_inc_bef_int_desi">#REF!</definedName>
    <definedName name="is_inc_bef_int_dfd" localSheetId="21">#REF!</definedName>
    <definedName name="is_inc_bef_int_dfd">#REF!</definedName>
    <definedName name="is_inc_bef_int_dgov" localSheetId="21">#REF!</definedName>
    <definedName name="is_inc_bef_int_dgov">#REF!</definedName>
    <definedName name="is_inc_bef_int_dnet" localSheetId="21">#REF!</definedName>
    <definedName name="is_inc_bef_int_dnet">#REF!</definedName>
    <definedName name="is_inc_bef_int_DPBG" localSheetId="21">#REF!</definedName>
    <definedName name="is_inc_bef_int_DPBG">#REF!</definedName>
    <definedName name="is_inc_bef_int_dsol" localSheetId="21">#REF!</definedName>
    <definedName name="is_inc_bef_int_dsol">#REF!</definedName>
    <definedName name="is_inc_bef_int_egov" localSheetId="21">#REF!</definedName>
    <definedName name="is_inc_bef_int_egov">#REF!</definedName>
    <definedName name="is_inc_bef_int_elec" localSheetId="21">#REF!</definedName>
    <definedName name="is_inc_bef_int_elec">#REF!</definedName>
    <definedName name="is_inc_bef_int_esvc" localSheetId="21">#REF!</definedName>
    <definedName name="is_inc_bef_int_esvc">#REF!</definedName>
    <definedName name="is_inc_bef_int_fnco" localSheetId="21">#REF!</definedName>
    <definedName name="is_inc_bef_int_fnco">#REF!</definedName>
    <definedName name="is_inc_bef_int_fsac" localSheetId="21">#REF!</definedName>
    <definedName name="is_inc_bef_int_fsac">#REF!</definedName>
    <definedName name="is_inc_bef_int_fser" localSheetId="21">#REF!</definedName>
    <definedName name="is_inc_bef_int_fser">#REF!</definedName>
    <definedName name="is_inc_bef_int_fstp" localSheetId="21">#REF!</definedName>
    <definedName name="is_inc_bef_int_fstp">#REF!</definedName>
    <definedName name="is_inc_bef_int_gadd" localSheetId="21">#REF!</definedName>
    <definedName name="is_inc_bef_int_gadd">#REF!</definedName>
    <definedName name="is_inc_bef_int_gadi" localSheetId="21">#REF!</definedName>
    <definedName name="is_inc_bef_int_gadi">#REF!</definedName>
    <definedName name="is_inc_bef_int_gov" localSheetId="21">#REF!</definedName>
    <definedName name="is_inc_bef_int_gov">#REF!</definedName>
    <definedName name="is_inc_bef_int_nep" localSheetId="21">#REF!</definedName>
    <definedName name="is_inc_bef_int_nep">#REF!</definedName>
    <definedName name="is_inc_bef_int_ngov" localSheetId="21">#REF!</definedName>
    <definedName name="is_inc_bef_int_ngov">#REF!</definedName>
    <definedName name="is_inc_bef_int_resm" localSheetId="21">#REF!</definedName>
    <definedName name="is_inc_bef_int_resm">#REF!</definedName>
    <definedName name="is_inc_bef_int_rgov" localSheetId="21">#REF!</definedName>
    <definedName name="is_inc_bef_int_rgov">#REF!</definedName>
    <definedName name="is_inc_bef_int_tam" localSheetId="21">#REF!</definedName>
    <definedName name="is_inc_bef_int_tam">#REF!</definedName>
    <definedName name="is_inc_bef_int_tsc" localSheetId="21">#REF!</definedName>
    <definedName name="is_inc_bef_int_tsc">#REF!</definedName>
    <definedName name="is_inc_bef_int_vent" localSheetId="21">#REF!</definedName>
    <definedName name="is_inc_bef_int_vent">#REF!</definedName>
    <definedName name="is_inc_bef_int_vfs" localSheetId="21">#REF!</definedName>
    <definedName name="is_inc_bef_int_vfs">#REF!</definedName>
    <definedName name="is_inc_bef_int_watr" localSheetId="21">#REF!</definedName>
    <definedName name="is_inc_bef_int_watr">#REF!</definedName>
    <definedName name="is_inc_nonrecur" localSheetId="21">#REF!</definedName>
    <definedName name="is_inc_nonrecur">#REF!</definedName>
    <definedName name="is_inc_tax_CMDCC" localSheetId="21">#REF!</definedName>
    <definedName name="is_inc_tax_CMDCC">#REF!</definedName>
    <definedName name="is_inc_tax_CMDEC" localSheetId="21">#REF!</definedName>
    <definedName name="is_inc_tax_CMDEC">#REF!</definedName>
    <definedName name="is_inc_tax_CMDEG" localSheetId="21">#REF!</definedName>
    <definedName name="is_inc_tax_CMDEG">#REF!</definedName>
    <definedName name="is_inc_tax_CMELE" localSheetId="21">#REF!</definedName>
    <definedName name="is_inc_tax_CMELE">#REF!</definedName>
    <definedName name="is_inc_tax_cons_CM2DC" localSheetId="21">#REF!</definedName>
    <definedName name="is_inc_tax_cons_CM2DC">#REF!</definedName>
    <definedName name="is_inc_tax_cons_CM2DE" localSheetId="21">#REF!</definedName>
    <definedName name="is_inc_tax_cons_CM2DE">#REF!</definedName>
    <definedName name="is_inc_tax_cons_CM2EL" localSheetId="21">#REF!</definedName>
    <definedName name="is_inc_tax_cons_CM2EL">#REF!</definedName>
    <definedName name="is_inc_tax_cons_CM2NE" localSheetId="21">#REF!</definedName>
    <definedName name="is_inc_tax_cons_CM2NE">#REF!</definedName>
    <definedName name="is_inc_tax_cons_CM3DC" localSheetId="21">#REF!</definedName>
    <definedName name="is_inc_tax_cons_CM3DC">#REF!</definedName>
    <definedName name="is_inc_tax_cons_CM3DE" localSheetId="21">#REF!</definedName>
    <definedName name="is_inc_tax_cons_CM3DE">#REF!</definedName>
    <definedName name="is_inc_tax_cons_CM3EL" localSheetId="21">#REF!</definedName>
    <definedName name="is_inc_tax_cons_CM3EL">#REF!</definedName>
    <definedName name="is_inc_tax_cons_CM3NE" localSheetId="21">#REF!</definedName>
    <definedName name="is_inc_tax_cons_CM3NE">#REF!</definedName>
    <definedName name="is_inc_tax_cons_CM4DC" localSheetId="21">#REF!</definedName>
    <definedName name="is_inc_tax_cons_CM4DC">#REF!</definedName>
    <definedName name="is_inc_tax_cons_CM4DE" localSheetId="21">#REF!</definedName>
    <definedName name="is_inc_tax_cons_CM4DE">#REF!</definedName>
    <definedName name="is_inc_tax_cons_CM4EL" localSheetId="21">#REF!</definedName>
    <definedName name="is_inc_tax_cons_CM4EL">#REF!</definedName>
    <definedName name="is_inc_tax_cons_CM4NE" localSheetId="21">#REF!</definedName>
    <definedName name="is_inc_tax_cons_CM4NE">#REF!</definedName>
    <definedName name="is_inc_tax_cres" localSheetId="21">#REF!</definedName>
    <definedName name="is_inc_tax_cres">#REF!</definedName>
    <definedName name="is_inc_tax_crmw" localSheetId="21">#REF!</definedName>
    <definedName name="is_inc_tax_crmw">#REF!</definedName>
    <definedName name="is_inc_tax_dadj" localSheetId="21">#REF!</definedName>
    <definedName name="is_inc_tax_dadj">#REF!</definedName>
    <definedName name="is_inc_tax_dcc" localSheetId="21">#REF!</definedName>
    <definedName name="is_inc_tax_dcc">#REF!</definedName>
    <definedName name="is_inc_tax_dccw" localSheetId="21">#REF!</definedName>
    <definedName name="is_inc_tax_dccw">#REF!</definedName>
    <definedName name="is_inc_tax_dcom" localSheetId="21">#REF!</definedName>
    <definedName name="is_inc_tax_dcom">#REF!</definedName>
    <definedName name="is_inc_tax_degw" localSheetId="21">#REF!</definedName>
    <definedName name="is_inc_tax_degw">#REF!</definedName>
    <definedName name="is_inc_tax_deiw" localSheetId="21">#REF!</definedName>
    <definedName name="is_inc_tax_deiw">#REF!</definedName>
    <definedName name="is_inc_tax_denw" localSheetId="21">#REF!</definedName>
    <definedName name="is_inc_tax_denw">#REF!</definedName>
    <definedName name="is_inc_tax_desi" localSheetId="21">#REF!</definedName>
    <definedName name="is_inc_tax_desi">#REF!</definedName>
    <definedName name="is_inc_tax_dess" localSheetId="21">#REF!</definedName>
    <definedName name="is_inc_tax_dess">#REF!</definedName>
    <definedName name="is_inc_tax_dfd" localSheetId="21">#REF!</definedName>
    <definedName name="is_inc_tax_dfd">#REF!</definedName>
    <definedName name="is_inc_tax_dnet" localSheetId="21">#REF!</definedName>
    <definedName name="is_inc_tax_dnet">#REF!</definedName>
    <definedName name="is_inc_tax_dpbg" localSheetId="21">#REF!</definedName>
    <definedName name="is_inc_tax_dpbg">#REF!</definedName>
    <definedName name="is_inc_tax_dsol" localSheetId="21">#REF!</definedName>
    <definedName name="is_inc_tax_dsol">#REF!</definedName>
    <definedName name="is_inc_tax_elec" localSheetId="21">#REF!</definedName>
    <definedName name="is_inc_tax_elec">#REF!</definedName>
    <definedName name="is_inc_tax_esvc" localSheetId="21">#REF!</definedName>
    <definedName name="is_inc_tax_esvc">#REF!</definedName>
    <definedName name="is_inc_tax_fnco" localSheetId="21">#REF!</definedName>
    <definedName name="is_inc_tax_fnco">#REF!</definedName>
    <definedName name="is_inc_tax_fsac" localSheetId="21">#REF!</definedName>
    <definedName name="is_inc_tax_fsac">#REF!</definedName>
    <definedName name="is_inc_tax_fser" localSheetId="21">#REF!</definedName>
    <definedName name="is_inc_tax_fser">#REF!</definedName>
    <definedName name="is_inc_tax_fstp" localSheetId="21">#REF!</definedName>
    <definedName name="is_inc_tax_fstp">#REF!</definedName>
    <definedName name="is_inc_tax_gadd" localSheetId="21">#REF!</definedName>
    <definedName name="is_inc_tax_gadd">#REF!</definedName>
    <definedName name="is_inc_tax_gadi" localSheetId="21">#REF!</definedName>
    <definedName name="is_inc_tax_gadi">#REF!</definedName>
    <definedName name="is_inc_tax_govd" localSheetId="21">#REF!</definedName>
    <definedName name="is_inc_tax_govd">#REF!</definedName>
    <definedName name="is_inc_tax_gove" localSheetId="21">#REF!</definedName>
    <definedName name="is_inc_tax_gove">#REF!</definedName>
    <definedName name="is_inc_tax_nep" localSheetId="21">#REF!</definedName>
    <definedName name="is_inc_tax_nep">#REF!</definedName>
    <definedName name="is_inc_tax_resm" localSheetId="21">#REF!</definedName>
    <definedName name="is_inc_tax_resm">#REF!</definedName>
    <definedName name="is_inc_tax_sols" localSheetId="21">#REF!</definedName>
    <definedName name="is_inc_tax_sols">#REF!</definedName>
    <definedName name="is_inc_tax_tam" localSheetId="21">#REF!</definedName>
    <definedName name="is_inc_tax_tam">#REF!</definedName>
    <definedName name="is_inc_tax_tsc" localSheetId="21">#REF!</definedName>
    <definedName name="is_inc_tax_tsc">#REF!</definedName>
    <definedName name="is_inc_tax_vent" localSheetId="21">#REF!</definedName>
    <definedName name="is_inc_tax_vent">#REF!</definedName>
    <definedName name="is_inc_tax_watr" localSheetId="21">#REF!</definedName>
    <definedName name="is_inc_tax_watr">#REF!</definedName>
    <definedName name="is_inc_tax_west" localSheetId="21">#REF!</definedName>
    <definedName name="is_inc_tax_west">#REF!</definedName>
    <definedName name="is_income_bit" localSheetId="21">#REF!</definedName>
    <definedName name="is_income_bit">#REF!</definedName>
    <definedName name="is_income_taxes" localSheetId="21">#REF!</definedName>
    <definedName name="is_income_taxes">#REF!</definedName>
    <definedName name="is_int_exp" localSheetId="21">#REF!</definedName>
    <definedName name="is_int_exp">#REF!</definedName>
    <definedName name="is_int_exp_CMDCC" localSheetId="21">#REF!</definedName>
    <definedName name="is_int_exp_CMDCC">#REF!</definedName>
    <definedName name="is_int_exp_CMDEC" localSheetId="21">#REF!</definedName>
    <definedName name="is_int_exp_CMDEC">#REF!</definedName>
    <definedName name="is_int_exp_CMDEG" localSheetId="21">#REF!</definedName>
    <definedName name="is_int_exp_CMDEG">#REF!</definedName>
    <definedName name="is_int_exp_CMELE" localSheetId="21">#REF!</definedName>
    <definedName name="is_int_exp_CMELE">#REF!</definedName>
    <definedName name="is_int_exp_cres" localSheetId="21">#REF!</definedName>
    <definedName name="is_int_exp_cres">#REF!</definedName>
    <definedName name="is_int_exp_crmw" localSheetId="21">#REF!</definedName>
    <definedName name="is_int_exp_crmw">#REF!</definedName>
    <definedName name="is_int_exp_dadj" localSheetId="21">#REF!</definedName>
    <definedName name="is_int_exp_dadj">#REF!</definedName>
    <definedName name="is_int_exp_dcc" localSheetId="21">#REF!</definedName>
    <definedName name="is_int_exp_dcc">#REF!</definedName>
    <definedName name="is_int_exp_dccw" localSheetId="21">#REF!</definedName>
    <definedName name="is_int_exp_dccw">#REF!</definedName>
    <definedName name="is_int_exp_dcom" localSheetId="21">#REF!</definedName>
    <definedName name="is_int_exp_dcom">#REF!</definedName>
    <definedName name="is_int_exp_degw" localSheetId="21">#REF!</definedName>
    <definedName name="is_int_exp_degw">#REF!</definedName>
    <definedName name="is_int_exp_deiw" localSheetId="21">#REF!</definedName>
    <definedName name="is_int_exp_deiw">#REF!</definedName>
    <definedName name="is_int_exp_denw" localSheetId="21">#REF!</definedName>
    <definedName name="is_int_exp_denw">#REF!</definedName>
    <definedName name="is_int_exp_desi" localSheetId="21">#REF!</definedName>
    <definedName name="is_int_exp_desi">#REF!</definedName>
    <definedName name="is_int_exp_dess" localSheetId="21">#REF!</definedName>
    <definedName name="is_int_exp_dess">#REF!</definedName>
    <definedName name="is_int_exp_dfd" localSheetId="21">#REF!</definedName>
    <definedName name="is_int_exp_dfd">#REF!</definedName>
    <definedName name="is_int_exp_dnet" localSheetId="21">#REF!</definedName>
    <definedName name="is_int_exp_dnet">#REF!</definedName>
    <definedName name="is_int_exp_dpbg" localSheetId="21">#REF!</definedName>
    <definedName name="is_int_exp_dpbg">#REF!</definedName>
    <definedName name="is_int_exp_dsol" localSheetId="21">#REF!</definedName>
    <definedName name="is_int_exp_dsol">#REF!</definedName>
    <definedName name="is_int_exp_elec" localSheetId="21">#REF!</definedName>
    <definedName name="is_int_exp_elec">#REF!</definedName>
    <definedName name="is_int_exp_esvc" localSheetId="21">#REF!</definedName>
    <definedName name="is_int_exp_esvc">#REF!</definedName>
    <definedName name="is_int_exp_fnco" localSheetId="21">#REF!</definedName>
    <definedName name="is_int_exp_fnco">#REF!</definedName>
    <definedName name="is_int_exp_fsac" localSheetId="21">#REF!</definedName>
    <definedName name="is_int_exp_fsac">#REF!</definedName>
    <definedName name="is_int_exp_fser" localSheetId="21">#REF!</definedName>
    <definedName name="is_int_exp_fser">#REF!</definedName>
    <definedName name="is_int_exp_fstp" localSheetId="21">#REF!</definedName>
    <definedName name="is_int_exp_fstp">#REF!</definedName>
    <definedName name="is_int_exp_gadd" localSheetId="21">#REF!</definedName>
    <definedName name="is_int_exp_gadd">#REF!</definedName>
    <definedName name="is_int_exp_gadi" localSheetId="21">#REF!</definedName>
    <definedName name="is_int_exp_gadi">#REF!</definedName>
    <definedName name="is_int_exp_govd" localSheetId="21">#REF!</definedName>
    <definedName name="is_int_exp_govd">#REF!</definedName>
    <definedName name="is_int_exp_gove" localSheetId="21">#REF!</definedName>
    <definedName name="is_int_exp_gove">#REF!</definedName>
    <definedName name="is_int_exp_nep" localSheetId="21">#REF!</definedName>
    <definedName name="is_int_exp_nep">#REF!</definedName>
    <definedName name="is_int_exp_oper" localSheetId="21">#REF!</definedName>
    <definedName name="is_int_exp_oper">#REF!</definedName>
    <definedName name="is_int_exp_resm" localSheetId="21">#REF!</definedName>
    <definedName name="is_int_exp_resm">#REF!</definedName>
    <definedName name="is_int_exp_sols" localSheetId="21">#REF!</definedName>
    <definedName name="is_int_exp_sols">#REF!</definedName>
    <definedName name="is_int_exp_tam" localSheetId="21">#REF!</definedName>
    <definedName name="is_int_exp_tam">#REF!</definedName>
    <definedName name="is_int_exp_tsc" localSheetId="21">#REF!</definedName>
    <definedName name="is_int_exp_tsc">#REF!</definedName>
    <definedName name="is_int_exp_vent" localSheetId="21">#REF!</definedName>
    <definedName name="is_int_exp_vent">#REF!</definedName>
    <definedName name="is_int_exp_watr" localSheetId="21">#REF!</definedName>
    <definedName name="is_int_exp_watr">#REF!</definedName>
    <definedName name="is_int_exp_west" localSheetId="21">#REF!</definedName>
    <definedName name="is_int_exp_west">#REF!</definedName>
    <definedName name="is_int_inc" localSheetId="21">#REF!</definedName>
    <definedName name="is_int_inc">#REF!</definedName>
    <definedName name="is_int_inc_oper" localSheetId="21">#REF!</definedName>
    <definedName name="is_int_inc_oper">#REF!</definedName>
    <definedName name="is_int_incpost_CMDCC" localSheetId="21">#REF!</definedName>
    <definedName name="is_int_incpost_CMDCC">#REF!</definedName>
    <definedName name="is_int_incpost_CMDEC" localSheetId="21">#REF!</definedName>
    <definedName name="is_int_incpost_CMDEC">#REF!</definedName>
    <definedName name="is_int_incpost_CMDEG" localSheetId="21">#REF!</definedName>
    <definedName name="is_int_incpost_CMDEG">#REF!</definedName>
    <definedName name="is_int_incpost_CMELE" localSheetId="21">#REF!</definedName>
    <definedName name="is_int_incpost_CMELE">#REF!</definedName>
    <definedName name="is_int_oi" localSheetId="21">#REF!</definedName>
    <definedName name="is_int_oi">#REF!</definedName>
    <definedName name="is_int_other" localSheetId="21">#REF!</definedName>
    <definedName name="is_int_other">#REF!</definedName>
    <definedName name="is_interco_ex" localSheetId="21">#REF!</definedName>
    <definedName name="is_interco_ex">#REF!</definedName>
    <definedName name="is_itc" localSheetId="21">#REF!</definedName>
    <definedName name="is_itc">#REF!</definedName>
    <definedName name="is_juris_int" localSheetId="21">#REF!</definedName>
    <definedName name="is_juris_int">#REF!</definedName>
    <definedName name="is_lcp_interest" localSheetId="21">#REF!</definedName>
    <definedName name="is_lcp_interest">#REF!</definedName>
    <definedName name="is_lcp_interest_adj" localSheetId="21">#REF!</definedName>
    <definedName name="is_lcp_interest_adj">#REF!</definedName>
    <definedName name="is_ltd_amort" localSheetId="21">#REF!</definedName>
    <definedName name="is_ltd_amort">#REF!</definedName>
    <definedName name="is_ltd_amort_ex" localSheetId="21">#REF!</definedName>
    <definedName name="is_ltd_amort_ex">#REF!</definedName>
    <definedName name="is_ltd_amortndp" localSheetId="21">#REF!</definedName>
    <definedName name="is_ltd_amortndp">#REF!</definedName>
    <definedName name="is_ltd_amortnex" localSheetId="21">#REF!</definedName>
    <definedName name="is_ltd_amortnex">#REF!</definedName>
    <definedName name="is_ltd_amt" localSheetId="21">#REF!</definedName>
    <definedName name="is_ltd_amt">#REF!</definedName>
    <definedName name="is_ltd_caplease" localSheetId="21">#REF!</definedName>
    <definedName name="is_ltd_caplease">#REF!</definedName>
    <definedName name="is_ltd_discamort" localSheetId="21">#REF!</definedName>
    <definedName name="is_ltd_discamort">#REF!</definedName>
    <definedName name="is_ltd_expamort" localSheetId="21">#REF!</definedName>
    <definedName name="is_ltd_expamort">#REF!</definedName>
    <definedName name="is_ltd_int" localSheetId="21">#REF!</definedName>
    <definedName name="is_ltd_int">#REF!</definedName>
    <definedName name="is_ltd_interest" localSheetId="21">#REF!</definedName>
    <definedName name="is_ltd_interest">#REF!</definedName>
    <definedName name="is_ltd_intnew" localSheetId="21">#REF!</definedName>
    <definedName name="is_ltd_intnew">#REF!</definedName>
    <definedName name="is_ltd_intoth" localSheetId="21">#REF!</definedName>
    <definedName name="is_ltd_intoth">#REF!</definedName>
    <definedName name="is_minint" localSheetId="21">#REF!</definedName>
    <definedName name="is_minint">#REF!</definedName>
    <definedName name="is_minint_CMDCC" localSheetId="21">#REF!</definedName>
    <definedName name="is_minint_CMDCC">#REF!</definedName>
    <definedName name="is_minint_CMDEC" localSheetId="21">#REF!</definedName>
    <definedName name="is_minint_CMDEC">#REF!</definedName>
    <definedName name="is_minint_CMDEG" localSheetId="21">#REF!</definedName>
    <definedName name="is_minint_CMDEG">#REF!</definedName>
    <definedName name="is_minint_CMELE" localSheetId="21">#REF!</definedName>
    <definedName name="is_minint_CMELE">#REF!</definedName>
    <definedName name="is_minint_cres" localSheetId="21">#REF!</definedName>
    <definedName name="is_minint_cres">#REF!</definedName>
    <definedName name="is_minint_crmw" localSheetId="21">#REF!</definedName>
    <definedName name="is_minint_crmw">#REF!</definedName>
    <definedName name="is_minint_dadj" localSheetId="21">#REF!</definedName>
    <definedName name="is_minint_dadj">#REF!</definedName>
    <definedName name="is_minint_dcc" localSheetId="21">#REF!</definedName>
    <definedName name="is_minint_dcc">#REF!</definedName>
    <definedName name="is_minint_dccw" localSheetId="21">#REF!</definedName>
    <definedName name="is_minint_dccw">#REF!</definedName>
    <definedName name="is_minint_dcom" localSheetId="21">#REF!</definedName>
    <definedName name="is_minint_dcom">#REF!</definedName>
    <definedName name="is_minint_degw" localSheetId="21">#REF!</definedName>
    <definedName name="is_minint_degw">#REF!</definedName>
    <definedName name="is_minint_deiw" localSheetId="21">#REF!</definedName>
    <definedName name="is_minint_deiw">#REF!</definedName>
    <definedName name="is_minint_denw" localSheetId="21">#REF!</definedName>
    <definedName name="is_minint_denw">#REF!</definedName>
    <definedName name="is_minint_desi" localSheetId="21">#REF!</definedName>
    <definedName name="is_minint_desi">#REF!</definedName>
    <definedName name="is_minint_dess" localSheetId="21">#REF!</definedName>
    <definedName name="is_minint_dess">#REF!</definedName>
    <definedName name="is_minint_dfd" localSheetId="21">#REF!</definedName>
    <definedName name="is_minint_dfd">#REF!</definedName>
    <definedName name="is_minint_div_CM1DC" localSheetId="21">#REF!</definedName>
    <definedName name="is_minint_div_CM1DC">#REF!</definedName>
    <definedName name="is_minint_div_CM1DE" localSheetId="21">#REF!</definedName>
    <definedName name="is_minint_div_CM1DE">#REF!</definedName>
    <definedName name="is_minint_div_CM4DC" localSheetId="21">#REF!</definedName>
    <definedName name="is_minint_div_CM4DC">#REF!</definedName>
    <definedName name="is_minint_div_CM4DE" localSheetId="21">#REF!</definedName>
    <definedName name="is_minint_div_CM4DE">#REF!</definedName>
    <definedName name="is_minint_div_CMDCC" localSheetId="21">#REF!</definedName>
    <definedName name="is_minint_div_CMDCC">#REF!</definedName>
    <definedName name="is_minint_div_CMDEC" localSheetId="21">#REF!</definedName>
    <definedName name="is_minint_div_CMDEC">#REF!</definedName>
    <definedName name="is_minint_div_CMDEG" localSheetId="21">#REF!</definedName>
    <definedName name="is_minint_div_CMDEG">#REF!</definedName>
    <definedName name="is_minint_div_cres" localSheetId="21">#REF!</definedName>
    <definedName name="is_minint_div_cres">#REF!</definedName>
    <definedName name="is_minint_div_crmw" localSheetId="21">#REF!</definedName>
    <definedName name="is_minint_div_crmw">#REF!</definedName>
    <definedName name="is_minint_div_dccw" localSheetId="21">#REF!</definedName>
    <definedName name="is_minint_div_dccw">#REF!</definedName>
    <definedName name="is_minint_div_dcom" localSheetId="21">#REF!</definedName>
    <definedName name="is_minint_div_dcom">#REF!</definedName>
    <definedName name="is_minint_div_desi" localSheetId="21">#REF!</definedName>
    <definedName name="is_minint_div_desi">#REF!</definedName>
    <definedName name="is_minint_div_dfd" localSheetId="21">#REF!</definedName>
    <definedName name="is_minint_div_dfd">#REF!</definedName>
    <definedName name="is_minint_div_dnet" localSheetId="21">#REF!</definedName>
    <definedName name="is_minint_div_dnet">#REF!</definedName>
    <definedName name="is_minint_div_dpbg" localSheetId="21">#REF!</definedName>
    <definedName name="is_minint_div_dpbg">#REF!</definedName>
    <definedName name="is_minint_div_dsol" localSheetId="21">#REF!</definedName>
    <definedName name="is_minint_div_dsol">#REF!</definedName>
    <definedName name="is_minint_div_elec" localSheetId="21">#REF!</definedName>
    <definedName name="is_minint_div_elec">#REF!</definedName>
    <definedName name="is_minint_div_esvc" localSheetId="21">#REF!</definedName>
    <definedName name="is_minint_div_esvc">#REF!</definedName>
    <definedName name="is_minint_div_fnco" localSheetId="21">#REF!</definedName>
    <definedName name="is_minint_div_fnco">#REF!</definedName>
    <definedName name="is_minint_div_fsac" localSheetId="21">#REF!</definedName>
    <definedName name="is_minint_div_fsac">#REF!</definedName>
    <definedName name="is_minint_div_fstp" localSheetId="21">#REF!</definedName>
    <definedName name="is_minint_div_fstp">#REF!</definedName>
    <definedName name="is_minint_div_gadd" localSheetId="21">#REF!</definedName>
    <definedName name="is_minint_div_gadd">#REF!</definedName>
    <definedName name="is_minint_div_gadi" localSheetId="21">#REF!</definedName>
    <definedName name="is_minint_div_gadi">#REF!</definedName>
    <definedName name="is_minint_div_govd" localSheetId="21">#REF!</definedName>
    <definedName name="is_minint_div_govd">#REF!</definedName>
    <definedName name="is_minint_div_gove" localSheetId="21">#REF!</definedName>
    <definedName name="is_minint_div_gove">#REF!</definedName>
    <definedName name="is_minint_div_nep" localSheetId="21">#REF!</definedName>
    <definedName name="is_minint_div_nep">#REF!</definedName>
    <definedName name="is_minint_div_resm" localSheetId="21">#REF!</definedName>
    <definedName name="is_minint_div_resm">#REF!</definedName>
    <definedName name="is_minint_div_tam" localSheetId="21">#REF!</definedName>
    <definedName name="is_minint_div_tam">#REF!</definedName>
    <definedName name="is_minint_div_tsc" localSheetId="21">#REF!</definedName>
    <definedName name="is_minint_div_tsc">#REF!</definedName>
    <definedName name="is_minint_div_vent" localSheetId="21">#REF!</definedName>
    <definedName name="is_minint_div_vent">#REF!</definedName>
    <definedName name="is_minint_dnet" localSheetId="21">#REF!</definedName>
    <definedName name="is_minint_dnet">#REF!</definedName>
    <definedName name="is_minint_dpbg" localSheetId="21">#REF!</definedName>
    <definedName name="is_minint_dpbg">#REF!</definedName>
    <definedName name="is_minint_dsol" localSheetId="21">#REF!</definedName>
    <definedName name="is_minint_dsol">#REF!</definedName>
    <definedName name="is_minint_elec" localSheetId="21">#REF!</definedName>
    <definedName name="is_minint_elec">#REF!</definedName>
    <definedName name="is_minint_eso" localSheetId="21">#REF!</definedName>
    <definedName name="is_minint_eso">#REF!</definedName>
    <definedName name="is_minint_esvc" localSheetId="21">#REF!</definedName>
    <definedName name="is_minint_esvc">#REF!</definedName>
    <definedName name="is_minint_etrn" localSheetId="21">#REF!</definedName>
    <definedName name="is_minint_etrn">#REF!</definedName>
    <definedName name="is_minint_fnco" localSheetId="21">#REF!</definedName>
    <definedName name="is_minint_fnco">#REF!</definedName>
    <definedName name="is_minint_fsac" localSheetId="21">#REF!</definedName>
    <definedName name="is_minint_fsac">#REF!</definedName>
    <definedName name="is_minint_fser" localSheetId="21">#REF!</definedName>
    <definedName name="is_minint_fser">#REF!</definedName>
    <definedName name="is_minint_fstp" localSheetId="21">#REF!</definedName>
    <definedName name="is_minint_fstp">#REF!</definedName>
    <definedName name="is_minint_gadd" localSheetId="21">#REF!</definedName>
    <definedName name="is_minint_gadd">#REF!</definedName>
    <definedName name="is_minint_gadi" localSheetId="21">#REF!</definedName>
    <definedName name="is_minint_gadi">#REF!</definedName>
    <definedName name="is_minint_govd" localSheetId="21">#REF!</definedName>
    <definedName name="is_minint_govd">#REF!</definedName>
    <definedName name="is_minint_gove" localSheetId="21">#REF!</definedName>
    <definedName name="is_minint_gove">#REF!</definedName>
    <definedName name="is_minint_int_CMDCC" localSheetId="21">#REF!</definedName>
    <definedName name="is_minint_int_CMDCC">#REF!</definedName>
    <definedName name="is_minint_int_CMDEC" localSheetId="21">#REF!</definedName>
    <definedName name="is_minint_int_CMDEC">#REF!</definedName>
    <definedName name="is_minint_int_CMDEG" localSheetId="21">#REF!</definedName>
    <definedName name="is_minint_int_CMDEG">#REF!</definedName>
    <definedName name="is_minint_int_CMELE" localSheetId="21">#REF!</definedName>
    <definedName name="is_minint_int_CMELE">#REF!</definedName>
    <definedName name="is_minint_int_cres" localSheetId="21">#REF!</definedName>
    <definedName name="is_minint_int_cres">#REF!</definedName>
    <definedName name="is_minint_int_crmw" localSheetId="21">#REF!</definedName>
    <definedName name="is_minint_int_crmw">#REF!</definedName>
    <definedName name="is_minint_int_dadj" localSheetId="21">#REF!</definedName>
    <definedName name="is_minint_int_dadj">#REF!</definedName>
    <definedName name="is_minint_int_dcc" localSheetId="21">#REF!</definedName>
    <definedName name="is_minint_int_dcc">#REF!</definedName>
    <definedName name="is_minint_int_dccw" localSheetId="21">#REF!</definedName>
    <definedName name="is_minint_int_dccw">#REF!</definedName>
    <definedName name="is_minint_int_dcom" localSheetId="21">#REF!</definedName>
    <definedName name="is_minint_int_dcom">#REF!</definedName>
    <definedName name="is_minint_int_degw" localSheetId="21">#REF!</definedName>
    <definedName name="is_minint_int_degw">#REF!</definedName>
    <definedName name="is_minint_int_deiw" localSheetId="21">#REF!</definedName>
    <definedName name="is_minint_int_deiw">#REF!</definedName>
    <definedName name="is_minint_int_denw" localSheetId="21">#REF!</definedName>
    <definedName name="is_minint_int_denw">#REF!</definedName>
    <definedName name="is_minint_int_desi" localSheetId="21">#REF!</definedName>
    <definedName name="is_minint_int_desi">#REF!</definedName>
    <definedName name="is_minint_int_dess" localSheetId="21">#REF!</definedName>
    <definedName name="is_minint_int_dess">#REF!</definedName>
    <definedName name="is_minint_int_dfd" localSheetId="21">#REF!</definedName>
    <definedName name="is_minint_int_dfd">#REF!</definedName>
    <definedName name="is_minint_int_dnet" localSheetId="21">#REF!</definedName>
    <definedName name="is_minint_int_dnet">#REF!</definedName>
    <definedName name="is_minint_int_dpbg" localSheetId="21">#REF!</definedName>
    <definedName name="is_minint_int_dpbg">#REF!</definedName>
    <definedName name="is_minint_int_dsol" localSheetId="21">#REF!</definedName>
    <definedName name="is_minint_int_dsol">#REF!</definedName>
    <definedName name="is_minint_int_elec" localSheetId="21">#REF!</definedName>
    <definedName name="is_minint_int_elec">#REF!</definedName>
    <definedName name="is_minint_int_esvc" localSheetId="21">#REF!</definedName>
    <definedName name="is_minint_int_esvc">#REF!</definedName>
    <definedName name="is_minint_int_fnco" localSheetId="21">#REF!</definedName>
    <definedName name="is_minint_int_fnco">#REF!</definedName>
    <definedName name="is_minint_int_fsac" localSheetId="21">#REF!</definedName>
    <definedName name="is_minint_int_fsac">#REF!</definedName>
    <definedName name="is_minint_int_fser" localSheetId="21">#REF!</definedName>
    <definedName name="is_minint_int_fser">#REF!</definedName>
    <definedName name="is_minint_int_fstp" localSheetId="21">#REF!</definedName>
    <definedName name="is_minint_int_fstp">#REF!</definedName>
    <definedName name="is_minint_int_gadd" localSheetId="21">#REF!</definedName>
    <definedName name="is_minint_int_gadd">#REF!</definedName>
    <definedName name="is_minint_int_gadi" localSheetId="21">#REF!</definedName>
    <definedName name="is_minint_int_gadi">#REF!</definedName>
    <definedName name="is_minint_int_govd" localSheetId="21">#REF!</definedName>
    <definedName name="is_minint_int_govd">#REF!</definedName>
    <definedName name="is_minint_int_gove" localSheetId="21">#REF!</definedName>
    <definedName name="is_minint_int_gove">#REF!</definedName>
    <definedName name="is_minint_int_nep" localSheetId="21">#REF!</definedName>
    <definedName name="is_minint_int_nep">#REF!</definedName>
    <definedName name="is_minint_int_resm" localSheetId="21">#REF!</definedName>
    <definedName name="is_minint_int_resm">#REF!</definedName>
    <definedName name="is_minint_int_sols" localSheetId="21">#REF!</definedName>
    <definedName name="is_minint_int_sols">#REF!</definedName>
    <definedName name="is_minint_int_tam" localSheetId="21">#REF!</definedName>
    <definedName name="is_minint_int_tam">#REF!</definedName>
    <definedName name="is_minint_int_tsc" localSheetId="21">#REF!</definedName>
    <definedName name="is_minint_int_tsc">#REF!</definedName>
    <definedName name="is_minint_int_vent" localSheetId="21">#REF!</definedName>
    <definedName name="is_minint_int_vent">#REF!</definedName>
    <definedName name="is_minint_int_watr" localSheetId="21">#REF!</definedName>
    <definedName name="is_minint_int_watr">#REF!</definedName>
    <definedName name="is_minint_int_west" localSheetId="21">#REF!</definedName>
    <definedName name="is_minint_int_west">#REF!</definedName>
    <definedName name="is_minint_nep" localSheetId="21">#REF!</definedName>
    <definedName name="is_minint_nep">#REF!</definedName>
    <definedName name="is_minint_quips_CMDCC" localSheetId="21">#REF!</definedName>
    <definedName name="is_minint_quips_CMDCC">#REF!</definedName>
    <definedName name="is_minint_quips_CMDEC" localSheetId="21">#REF!</definedName>
    <definedName name="is_minint_quips_CMDEC">#REF!</definedName>
    <definedName name="is_minint_quips_CMDEG" localSheetId="21">#REF!</definedName>
    <definedName name="is_minint_quips_CMDEG">#REF!</definedName>
    <definedName name="is_minint_quips_CMELE" localSheetId="21">#REF!</definedName>
    <definedName name="is_minint_quips_CMELE">#REF!</definedName>
    <definedName name="is_minint_quips_cres" localSheetId="21">#REF!</definedName>
    <definedName name="is_minint_quips_cres">#REF!</definedName>
    <definedName name="is_minint_quips_crmw" localSheetId="21">#REF!</definedName>
    <definedName name="is_minint_quips_crmw">#REF!</definedName>
    <definedName name="is_minint_quips_dadj" localSheetId="21">#REF!</definedName>
    <definedName name="is_minint_quips_dadj">#REF!</definedName>
    <definedName name="is_minint_quips_dcc" localSheetId="21">#REF!</definedName>
    <definedName name="is_minint_quips_dcc">#REF!</definedName>
    <definedName name="is_minint_quips_dccw" localSheetId="21">#REF!</definedName>
    <definedName name="is_minint_quips_dccw">#REF!</definedName>
    <definedName name="is_minint_quips_dcom" localSheetId="21">#REF!</definedName>
    <definedName name="is_minint_quips_dcom">#REF!</definedName>
    <definedName name="is_minint_quips_degw" localSheetId="21">#REF!</definedName>
    <definedName name="is_minint_quips_degw">#REF!</definedName>
    <definedName name="is_minint_quips_deiw" localSheetId="21">#REF!</definedName>
    <definedName name="is_minint_quips_deiw">#REF!</definedName>
    <definedName name="is_minint_quips_denw" localSheetId="21">#REF!</definedName>
    <definedName name="is_minint_quips_denw">#REF!</definedName>
    <definedName name="is_minint_quips_desi" localSheetId="21">#REF!</definedName>
    <definedName name="is_minint_quips_desi">#REF!</definedName>
    <definedName name="is_minint_quips_dfd" localSheetId="21">#REF!</definedName>
    <definedName name="is_minint_quips_dfd">#REF!</definedName>
    <definedName name="is_minint_quips_dnet" localSheetId="21">#REF!</definedName>
    <definedName name="is_minint_quips_dnet">#REF!</definedName>
    <definedName name="is_minint_quips_dpbg" localSheetId="21">#REF!</definedName>
    <definedName name="is_minint_quips_dpbg">#REF!</definedName>
    <definedName name="is_minint_quips_dsol" localSheetId="21">#REF!</definedName>
    <definedName name="is_minint_quips_dsol">#REF!</definedName>
    <definedName name="is_minint_quips_elec" localSheetId="21">#REF!</definedName>
    <definedName name="is_minint_quips_elec">#REF!</definedName>
    <definedName name="is_minint_quips_esvc" localSheetId="21">#REF!</definedName>
    <definedName name="is_minint_quips_esvc">#REF!</definedName>
    <definedName name="is_minint_quips_fnco" localSheetId="21">#REF!</definedName>
    <definedName name="is_minint_quips_fnco">#REF!</definedName>
    <definedName name="is_minint_quips_fsac" localSheetId="21">#REF!</definedName>
    <definedName name="is_minint_quips_fsac">#REF!</definedName>
    <definedName name="is_minint_quips_fser" localSheetId="21">#REF!</definedName>
    <definedName name="is_minint_quips_fser">#REF!</definedName>
    <definedName name="is_minint_quips_fstp" localSheetId="21">#REF!</definedName>
    <definedName name="is_minint_quips_fstp">#REF!</definedName>
    <definedName name="is_minint_quips_gadi" localSheetId="21">#REF!</definedName>
    <definedName name="is_minint_quips_gadi">#REF!</definedName>
    <definedName name="is_minint_quips_govd" localSheetId="21">#REF!</definedName>
    <definedName name="is_minint_quips_govd">#REF!</definedName>
    <definedName name="is_minint_quips_gove" localSheetId="21">#REF!</definedName>
    <definedName name="is_minint_quips_gove">#REF!</definedName>
    <definedName name="is_minint_quips_nep" localSheetId="21">#REF!</definedName>
    <definedName name="is_minint_quips_nep">#REF!</definedName>
    <definedName name="is_minint_quips_resm" localSheetId="21">#REF!</definedName>
    <definedName name="is_minint_quips_resm">#REF!</definedName>
    <definedName name="is_minint_quips_tam" localSheetId="21">#REF!</definedName>
    <definedName name="is_minint_quips_tam">#REF!</definedName>
    <definedName name="is_minint_quips_tsc" localSheetId="21">#REF!</definedName>
    <definedName name="is_minint_quips_tsc">#REF!</definedName>
    <definedName name="is_minint_quips_vent" localSheetId="21">#REF!</definedName>
    <definedName name="is_minint_quips_vent">#REF!</definedName>
    <definedName name="is_minint_quips_watr" localSheetId="21">#REF!</definedName>
    <definedName name="is_minint_quips_watr">#REF!</definedName>
    <definedName name="is_minint_quips_west" localSheetId="21">#REF!</definedName>
    <definedName name="is_minint_quips_west">#REF!</definedName>
    <definedName name="is_minint_resm" localSheetId="21">#REF!</definedName>
    <definedName name="is_minint_resm">#REF!</definedName>
    <definedName name="is_minint_sols" localSheetId="21">#REF!</definedName>
    <definedName name="is_minint_sols">#REF!</definedName>
    <definedName name="is_minint_tam" localSheetId="21">#REF!</definedName>
    <definedName name="is_minint_tam">#REF!</definedName>
    <definedName name="is_minint_tsc" localSheetId="21">#REF!</definedName>
    <definedName name="is_minint_tsc">#REF!</definedName>
    <definedName name="is_minint_vent" localSheetId="21">#REF!</definedName>
    <definedName name="is_minint_vent">#REF!</definedName>
    <definedName name="is_minint_vfs_CM1DC" localSheetId="21">#REF!</definedName>
    <definedName name="is_minint_vfs_CM1DC">#REF!</definedName>
    <definedName name="is_minint_vfs_CM1DE" localSheetId="21">#REF!</definedName>
    <definedName name="is_minint_vfs_CM1DE">#REF!</definedName>
    <definedName name="is_minint_vfs_CM1EL" localSheetId="21">#REF!</definedName>
    <definedName name="is_minint_vfs_CM1EL">#REF!</definedName>
    <definedName name="is_minint_vfs_CM4EL" localSheetId="21">#REF!</definedName>
    <definedName name="is_minint_vfs_CM4EL">#REF!</definedName>
    <definedName name="is_minint_vfs_CMDCC" localSheetId="21">#REF!</definedName>
    <definedName name="is_minint_vfs_CMDCC">#REF!</definedName>
    <definedName name="is_minint_vfs_CMDEC" localSheetId="21">#REF!</definedName>
    <definedName name="is_minint_vfs_CMDEC">#REF!</definedName>
    <definedName name="is_minint_vfs_CMDEG" localSheetId="21">#REF!</definedName>
    <definedName name="is_minint_vfs_CMDEG">#REF!</definedName>
    <definedName name="is_minint_vfs_CMELE" localSheetId="21">#REF!</definedName>
    <definedName name="is_minint_vfs_CMELE">#REF!</definedName>
    <definedName name="is_minint_vfs_cres" localSheetId="21">#REF!</definedName>
    <definedName name="is_minint_vfs_cres">#REF!</definedName>
    <definedName name="is_minint_vfs_crmw" localSheetId="21">#REF!</definedName>
    <definedName name="is_minint_vfs_crmw">#REF!</definedName>
    <definedName name="is_minint_vfs_dadj" localSheetId="21">#REF!</definedName>
    <definedName name="is_minint_vfs_dadj">#REF!</definedName>
    <definedName name="is_minint_vfs_dcc" localSheetId="21">#REF!</definedName>
    <definedName name="is_minint_vfs_dcc">#REF!</definedName>
    <definedName name="is_minint_vfs_dccw" localSheetId="21">#REF!</definedName>
    <definedName name="is_minint_vfs_dccw">#REF!</definedName>
    <definedName name="is_minint_vfs_dcom" localSheetId="21">#REF!</definedName>
    <definedName name="is_minint_vfs_dcom">#REF!</definedName>
    <definedName name="is_minint_vfs_desi" localSheetId="21">#REF!</definedName>
    <definedName name="is_minint_vfs_desi">#REF!</definedName>
    <definedName name="is_minint_vfs_dess" localSheetId="21">#REF!</definedName>
    <definedName name="is_minint_vfs_dess">#REF!</definedName>
    <definedName name="is_minint_vfs_dfd" localSheetId="21">#REF!</definedName>
    <definedName name="is_minint_vfs_dfd">#REF!</definedName>
    <definedName name="is_minint_vfs_dnet" localSheetId="21">#REF!</definedName>
    <definedName name="is_minint_vfs_dnet">#REF!</definedName>
    <definedName name="is_minint_vfs_dpbg" localSheetId="21">#REF!</definedName>
    <definedName name="is_minint_vfs_dpbg">#REF!</definedName>
    <definedName name="is_minint_vfs_dsol" localSheetId="21">#REF!</definedName>
    <definedName name="is_minint_vfs_dsol">#REF!</definedName>
    <definedName name="is_minint_vfs_elec" localSheetId="21">#REF!</definedName>
    <definedName name="is_minint_vfs_elec">#REF!</definedName>
    <definedName name="is_minint_vfs_esvc" localSheetId="21">#REF!</definedName>
    <definedName name="is_minint_vfs_esvc">#REF!</definedName>
    <definedName name="is_minint_vfs_fnco" localSheetId="21">#REF!</definedName>
    <definedName name="is_minint_vfs_fnco">#REF!</definedName>
    <definedName name="is_minint_vfs_fsac" localSheetId="21">#REF!</definedName>
    <definedName name="is_minint_vfs_fsac">#REF!</definedName>
    <definedName name="is_minint_vfs_fstp" localSheetId="21">#REF!</definedName>
    <definedName name="is_minint_vfs_fstp">#REF!</definedName>
    <definedName name="is_minint_vfs_gadd" localSheetId="21">#REF!</definedName>
    <definedName name="is_minint_vfs_gadd">#REF!</definedName>
    <definedName name="is_minint_vfs_gadi" localSheetId="21">#REF!</definedName>
    <definedName name="is_minint_vfs_gadi">#REF!</definedName>
    <definedName name="is_minint_vfs_govd" localSheetId="21">#REF!</definedName>
    <definedName name="is_minint_vfs_govd">#REF!</definedName>
    <definedName name="is_minint_vfs_gove" localSheetId="21">#REF!</definedName>
    <definedName name="is_minint_vfs_gove">#REF!</definedName>
    <definedName name="is_minint_vfs_nep" localSheetId="21">#REF!</definedName>
    <definedName name="is_minint_vfs_nep">#REF!</definedName>
    <definedName name="is_minint_vfs_resm" localSheetId="21">#REF!</definedName>
    <definedName name="is_minint_vfs_resm">#REF!</definedName>
    <definedName name="is_minint_vfs_sols" localSheetId="21">#REF!</definedName>
    <definedName name="is_minint_vfs_sols">#REF!</definedName>
    <definedName name="is_minint_vfs_tam" localSheetId="21">#REF!</definedName>
    <definedName name="is_minint_vfs_tam">#REF!</definedName>
    <definedName name="is_minint_vfs_tsc" localSheetId="21">#REF!</definedName>
    <definedName name="is_minint_vfs_tsc">#REF!</definedName>
    <definedName name="is_minint_vfs_vent" localSheetId="21">#REF!</definedName>
    <definedName name="is_minint_vfs_vent">#REF!</definedName>
    <definedName name="is_minint_watr" localSheetId="21">#REF!</definedName>
    <definedName name="is_minint_watr">#REF!</definedName>
    <definedName name="is_minint_west" localSheetId="21">#REF!</definedName>
    <definedName name="is_minint_west">#REF!</definedName>
    <definedName name="is_mkt_rev" localSheetId="21">#REF!</definedName>
    <definedName name="is_mkt_rev">#REF!</definedName>
    <definedName name="is_mkt_rev_ctc" localSheetId="21">#REF!</definedName>
    <definedName name="is_mkt_rev_ctc">#REF!</definedName>
    <definedName name="is_mkt_rev_dis" localSheetId="21">#REF!</definedName>
    <definedName name="is_mkt_rev_dis">#REF!</definedName>
    <definedName name="is_mkt_rev_fromPP" localSheetId="21">#REF!</definedName>
    <definedName name="is_mkt_rev_fromPP">#REF!</definedName>
    <definedName name="is_mkt_rev_gen" localSheetId="21">#REF!</definedName>
    <definedName name="is_mkt_rev_gen">#REF!</definedName>
    <definedName name="is_mkt_rev_nuc" localSheetId="21">#REF!</definedName>
    <definedName name="is_mkt_rev_nuc">#REF!</definedName>
    <definedName name="is_mkt_rev_oth" localSheetId="21">#REF!</definedName>
    <definedName name="is_mkt_rev_oth">#REF!</definedName>
    <definedName name="is_mkt_rev_pwr" localSheetId="21">#REF!</definedName>
    <definedName name="is_mkt_rev_pwr">#REF!</definedName>
    <definedName name="is_mkt_rev_trn" localSheetId="21">#REF!</definedName>
    <definedName name="is_mkt_rev_trn">#REF!</definedName>
    <definedName name="is_nc_fuel" localSheetId="21">#REF!</definedName>
    <definedName name="is_nc_fuel">#REF!</definedName>
    <definedName name="is_nc_fuel_gen" localSheetId="21">#REF!</definedName>
    <definedName name="is_nc_fuel_gen">#REF!</definedName>
    <definedName name="is_nc_fuel_ind" localSheetId="21">#REF!</definedName>
    <definedName name="is_nc_fuel_ind">#REF!</definedName>
    <definedName name="is_nc_fuel_oth" localSheetId="21">#REF!</definedName>
    <definedName name="is_nc_fuel_oth">#REF!</definedName>
    <definedName name="is_nc_fuel_res" localSheetId="21">#REF!</definedName>
    <definedName name="is_nc_fuel_res">#REF!</definedName>
    <definedName name="IS_NC_fuel_Res_fpp" localSheetId="21">#REF!</definedName>
    <definedName name="IS_NC_fuel_Res_fpp">#REF!</definedName>
    <definedName name="IS_NC_fuel_Res_opti" localSheetId="21">#REF!</definedName>
    <definedName name="IS_NC_fuel_Res_opti">#REF!</definedName>
    <definedName name="IS_NC_fuel_Res_unkn" localSheetId="21">#REF!</definedName>
    <definedName name="IS_NC_fuel_Res_unkn">#REF!</definedName>
    <definedName name="IS_NC_fuel_Res_volt" localSheetId="21">#REF!</definedName>
    <definedName name="IS_NC_fuel_Res_volt">#REF!</definedName>
    <definedName name="is_nc_fuel_tex" localSheetId="21">#REF!</definedName>
    <definedName name="is_nc_fuel_tex">#REF!</definedName>
    <definedName name="is_nc_mwh" localSheetId="21">#REF!</definedName>
    <definedName name="is_nc_mwh">#REF!</definedName>
    <definedName name="is_nc_mwh_gen" localSheetId="21">#REF!</definedName>
    <definedName name="is_nc_mwh_gen">#REF!</definedName>
    <definedName name="is_nc_mwh_gen_bl" localSheetId="21">#REF!</definedName>
    <definedName name="is_nc_mwh_gen_bl">#REF!</definedName>
    <definedName name="is_nc_mwh_gen_fs" localSheetId="21">#REF!</definedName>
    <definedName name="is_nc_mwh_gen_fs">#REF!</definedName>
    <definedName name="is_nc_mwh_gen_lt" localSheetId="21">#REF!</definedName>
    <definedName name="is_nc_mwh_gen_lt">#REF!</definedName>
    <definedName name="is_nc_mwh_ind" localSheetId="21">#REF!</definedName>
    <definedName name="is_nc_mwh_ind">#REF!</definedName>
    <definedName name="is_nc_mwh_ind_pa" localSheetId="21">#REF!</definedName>
    <definedName name="is_nc_mwh_ind_pa">#REF!</definedName>
    <definedName name="is_nc_mwh_oth" localSheetId="21">#REF!</definedName>
    <definedName name="is_nc_mwh_oth">#REF!</definedName>
    <definedName name="is_nc_mwh_res" localSheetId="21">#REF!</definedName>
    <definedName name="is_nc_mwh_res">#REF!</definedName>
    <definedName name="is_nc_mwh_res_epp" localSheetId="21">#REF!</definedName>
    <definedName name="is_nc_mwh_res_epp">#REF!</definedName>
    <definedName name="is_nc_mwh_res_fpp" localSheetId="21">#REF!</definedName>
    <definedName name="is_nc_mwh_res_fpp">#REF!</definedName>
    <definedName name="is_nc_mwh_res_opti" localSheetId="21">#REF!</definedName>
    <definedName name="is_nc_mwh_res_opti">#REF!</definedName>
    <definedName name="is_nc_mwh_res_re" localSheetId="21">#REF!</definedName>
    <definedName name="is_nc_mwh_res_re">#REF!</definedName>
    <definedName name="is_nc_mwh_res_unkn" localSheetId="21">#REF!</definedName>
    <definedName name="is_nc_mwh_res_unkn">#REF!</definedName>
    <definedName name="is_nc_mwh_res_volt" localSheetId="21">#REF!</definedName>
    <definedName name="is_nc_mwh_res_volt">#REF!</definedName>
    <definedName name="is_nc_mwh_tex" localSheetId="21">#REF!</definedName>
    <definedName name="is_nc_mwh_tex">#REF!</definedName>
    <definedName name="is_nc_rev_gen" localSheetId="21">#REF!</definedName>
    <definedName name="is_nc_rev_gen">#REF!</definedName>
    <definedName name="is_nc_rev_ind" localSheetId="21">#REF!</definedName>
    <definedName name="is_nc_rev_ind">#REF!</definedName>
    <definedName name="is_nc_rev_oth" localSheetId="21">#REF!</definedName>
    <definedName name="is_nc_rev_oth">#REF!</definedName>
    <definedName name="is_nc_rev_res" localSheetId="21">#REF!</definedName>
    <definedName name="is_nc_rev_res">#REF!</definedName>
    <definedName name="IS_NC_rev_Res_fpp" localSheetId="21">#REF!</definedName>
    <definedName name="IS_NC_rev_Res_fpp">#REF!</definedName>
    <definedName name="IS_NC_rev_Res_opti" localSheetId="21">#REF!</definedName>
    <definedName name="IS_NC_rev_Res_opti">#REF!</definedName>
    <definedName name="IS_NC_rev_Res_unkn" localSheetId="21">#REF!</definedName>
    <definedName name="IS_NC_rev_Res_unkn">#REF!</definedName>
    <definedName name="IS_NC_rev_Res_volt" localSheetId="21">#REF!</definedName>
    <definedName name="IS_NC_rev_Res_volt">#REF!</definedName>
    <definedName name="is_nc_rev_tex" localSheetId="21">#REF!</definedName>
    <definedName name="is_nc_rev_tex">#REF!</definedName>
    <definedName name="is_netincome" localSheetId="21">#REF!</definedName>
    <definedName name="is_netincome">#REF!</definedName>
    <definedName name="is_nu_depr" localSheetId="21">#REF!</definedName>
    <definedName name="is_nu_depr">#REF!</definedName>
    <definedName name="is_nuclear" localSheetId="21">#REF!</definedName>
    <definedName name="is_nuclear">#REF!</definedName>
    <definedName name="is_nuclear_dc" localSheetId="21">#REF!</definedName>
    <definedName name="is_nuclear_dc">#REF!</definedName>
    <definedName name="is_ogentax" localSheetId="21">#REF!</definedName>
    <definedName name="is_ogentax">#REF!</definedName>
    <definedName name="is_oi" localSheetId="21">#REF!</definedName>
    <definedName name="is_oi">#REF!</definedName>
    <definedName name="is_om" localSheetId="21">#REF!</definedName>
    <definedName name="is_om">#REF!</definedName>
    <definedName name="is_om_base" localSheetId="21">#REF!</definedName>
    <definedName name="is_om_base">#REF!</definedName>
    <definedName name="is_om_CM1DC" localSheetId="21">#REF!</definedName>
    <definedName name="is_om_CM1DC">#REF!</definedName>
    <definedName name="is_om_CM1DE" localSheetId="21">#REF!</definedName>
    <definedName name="is_om_CM1DE">#REF!</definedName>
    <definedName name="is_om_CM1EL" localSheetId="21">#REF!</definedName>
    <definedName name="is_om_CM1EL">#REF!</definedName>
    <definedName name="is_om_CM1NE" localSheetId="21">#REF!</definedName>
    <definedName name="is_om_CM1NE">#REF!</definedName>
    <definedName name="is_om_CMDCC" localSheetId="21">#REF!</definedName>
    <definedName name="is_om_CMDCC">#REF!</definedName>
    <definedName name="is_om_CMDEC" localSheetId="21">#REF!</definedName>
    <definedName name="is_om_CMDEC">#REF!</definedName>
    <definedName name="is_om_CMELE" localSheetId="21">#REF!</definedName>
    <definedName name="is_om_CMELE">#REF!</definedName>
    <definedName name="is_om_CMNEP" localSheetId="21">#REF!</definedName>
    <definedName name="is_om_CMNEP">#REF!</definedName>
    <definedName name="is_om_cres" localSheetId="21">#REF!</definedName>
    <definedName name="is_om_cres">#REF!</definedName>
    <definedName name="is_om_dcc" localSheetId="21">#REF!</definedName>
    <definedName name="is_om_dcc">#REF!</definedName>
    <definedName name="is_om_dcom" localSheetId="21">#REF!</definedName>
    <definedName name="is_om_dcom">#REF!</definedName>
    <definedName name="is_om_def" localSheetId="21">#REF!</definedName>
    <definedName name="is_om_def">#REF!</definedName>
    <definedName name="is_om_desi" localSheetId="21">#REF!</definedName>
    <definedName name="is_om_desi">#REF!</definedName>
    <definedName name="is_om_dfd" localSheetId="21">#REF!</definedName>
    <definedName name="is_om_dfd">#REF!</definedName>
    <definedName name="is_om_dnet" localSheetId="21">#REF!</definedName>
    <definedName name="is_om_dnet">#REF!</definedName>
    <definedName name="is_om_dpbg" localSheetId="21">#REF!</definedName>
    <definedName name="is_om_dpbg">#REF!</definedName>
    <definedName name="is_om_dsol" localSheetId="21">#REF!</definedName>
    <definedName name="is_om_dsol">#REF!</definedName>
    <definedName name="is_om_esvc" localSheetId="21">#REF!</definedName>
    <definedName name="is_om_esvc">#REF!</definedName>
    <definedName name="is_om_fnco" localSheetId="21">#REF!</definedName>
    <definedName name="is_om_fnco">#REF!</definedName>
    <definedName name="is_om_fsac" localSheetId="21">#REF!</definedName>
    <definedName name="is_om_fsac">#REF!</definedName>
    <definedName name="is_om_fser" localSheetId="21">#REF!</definedName>
    <definedName name="is_om_fser">#REF!</definedName>
    <definedName name="is_om_fstp" localSheetId="21">#REF!</definedName>
    <definedName name="is_om_fstp">#REF!</definedName>
    <definedName name="is_om_gadd" localSheetId="21">#REF!</definedName>
    <definedName name="is_om_gadd">#REF!</definedName>
    <definedName name="is_om_gadi" localSheetId="21">#REF!</definedName>
    <definedName name="is_om_gadi">#REF!</definedName>
    <definedName name="is_om_interco" localSheetId="21">#REF!</definedName>
    <definedName name="is_om_interco">#REF!</definedName>
    <definedName name="is_om_labor" localSheetId="21">#REF!</definedName>
    <definedName name="is_om_labor">#REF!</definedName>
    <definedName name="is_om_nep" localSheetId="21">#REF!</definedName>
    <definedName name="is_om_nep">#REF!</definedName>
    <definedName name="is_om_nonrecur" localSheetId="21">#REF!</definedName>
    <definedName name="is_om_nonrecur">#REF!</definedName>
    <definedName name="is_om_resm" localSheetId="21">#REF!</definedName>
    <definedName name="is_om_resm">#REF!</definedName>
    <definedName name="is_om_tam" localSheetId="21">#REF!</definedName>
    <definedName name="is_om_tam">#REF!</definedName>
    <definedName name="is_om_tsc" localSheetId="21">#REF!</definedName>
    <definedName name="is_om_tsc">#REF!</definedName>
    <definedName name="is_om_vent" localSheetId="21">#REF!</definedName>
    <definedName name="is_om_vent">#REF!</definedName>
    <definedName name="is_om_vfs" localSheetId="21">#REF!</definedName>
    <definedName name="is_om_vfs">#REF!</definedName>
    <definedName name="is_om_watr" localSheetId="21">#REF!</definedName>
    <definedName name="is_om_watr">#REF!</definedName>
    <definedName name="is_onet" localSheetId="21">#REF!</definedName>
    <definedName name="is_onet">#REF!</definedName>
    <definedName name="is_onet_om" localSheetId="21">#REF!</definedName>
    <definedName name="is_onet_om">#REF!</definedName>
    <definedName name="is_op_income" localSheetId="21">#REF!</definedName>
    <definedName name="is_op_income">#REF!</definedName>
    <definedName name="is_op_revenue" localSheetId="21">#REF!</definedName>
    <definedName name="is_op_revenue">#REF!</definedName>
    <definedName name="is_op_revenue_CMDCC" localSheetId="21">#REF!</definedName>
    <definedName name="is_op_revenue_CMDCC">#REF!</definedName>
    <definedName name="is_op_revenue_CMDEC" localSheetId="21">#REF!</definedName>
    <definedName name="is_op_revenue_CMDEC">#REF!</definedName>
    <definedName name="is_op_revenue_CMDEG" localSheetId="21">#REF!</definedName>
    <definedName name="is_op_revenue_CMDEG">#REF!</definedName>
    <definedName name="is_op_revenue_CMELE" localSheetId="21">#REF!</definedName>
    <definedName name="is_op_revenue_CMELE">#REF!</definedName>
    <definedName name="is_op_revenue_cres" localSheetId="21">#REF!</definedName>
    <definedName name="is_op_revenue_cres">#REF!</definedName>
    <definedName name="is_op_revenue_crmw" localSheetId="21">#REF!</definedName>
    <definedName name="is_op_revenue_crmw">#REF!</definedName>
    <definedName name="is_op_revenue_dadj" localSheetId="21">#REF!</definedName>
    <definedName name="is_op_revenue_dadj">#REF!</definedName>
    <definedName name="is_op_revenue_dcc" localSheetId="21">#REF!</definedName>
    <definedName name="is_op_revenue_dcc">#REF!</definedName>
    <definedName name="is_op_revenue_dccw" localSheetId="21">#REF!</definedName>
    <definedName name="is_op_revenue_dccw">#REF!</definedName>
    <definedName name="is_op_revenue_dcom" localSheetId="21">#REF!</definedName>
    <definedName name="is_op_revenue_dcom">#REF!</definedName>
    <definedName name="is_op_revenue_degw" localSheetId="21">#REF!</definedName>
    <definedName name="is_op_revenue_degw">#REF!</definedName>
    <definedName name="is_op_revenue_deiw" localSheetId="21">#REF!</definedName>
    <definedName name="is_op_revenue_deiw">#REF!</definedName>
    <definedName name="is_op_revenue_denw" localSheetId="21">#REF!</definedName>
    <definedName name="is_op_revenue_denw">#REF!</definedName>
    <definedName name="is_op_revenue_desi" localSheetId="21">#REF!</definedName>
    <definedName name="is_op_revenue_desi">#REF!</definedName>
    <definedName name="is_op_revenue_dess" localSheetId="21">#REF!</definedName>
    <definedName name="is_op_revenue_dess">#REF!</definedName>
    <definedName name="is_op_revenue_dfd" localSheetId="21">#REF!</definedName>
    <definedName name="is_op_revenue_dfd">#REF!</definedName>
    <definedName name="is_op_revenue_dnet" localSheetId="21">#REF!</definedName>
    <definedName name="is_op_revenue_dnet">#REF!</definedName>
    <definedName name="is_op_revenue_dpbg" localSheetId="21">#REF!</definedName>
    <definedName name="is_op_revenue_dpbg">#REF!</definedName>
    <definedName name="is_op_revenue_dsol" localSheetId="21">#REF!</definedName>
    <definedName name="is_op_revenue_dsol">#REF!</definedName>
    <definedName name="is_op_revenue_elec" localSheetId="21">#REF!</definedName>
    <definedName name="is_op_revenue_elec">#REF!</definedName>
    <definedName name="is_op_revenue_esvc" localSheetId="21">#REF!</definedName>
    <definedName name="is_op_revenue_esvc">#REF!</definedName>
    <definedName name="is_op_revenue_fnco" localSheetId="21">#REF!</definedName>
    <definedName name="is_op_revenue_fnco">#REF!</definedName>
    <definedName name="is_op_revenue_fsac" localSheetId="21">#REF!</definedName>
    <definedName name="is_op_revenue_fsac">#REF!</definedName>
    <definedName name="is_op_revenue_fser" localSheetId="21">#REF!</definedName>
    <definedName name="is_op_revenue_fser">#REF!</definedName>
    <definedName name="is_op_revenue_fstp" localSheetId="21">#REF!</definedName>
    <definedName name="is_op_revenue_fstp">#REF!</definedName>
    <definedName name="is_op_revenue_gadd" localSheetId="21">#REF!</definedName>
    <definedName name="is_op_revenue_gadd">#REF!</definedName>
    <definedName name="is_op_revenue_gadi" localSheetId="21">#REF!</definedName>
    <definedName name="is_op_revenue_gadi">#REF!</definedName>
    <definedName name="is_op_revenue_govd" localSheetId="21">#REF!</definedName>
    <definedName name="is_op_revenue_govd">#REF!</definedName>
    <definedName name="is_op_revenue_gove" localSheetId="21">#REF!</definedName>
    <definedName name="is_op_revenue_gove">#REF!</definedName>
    <definedName name="is_op_revenue_nep" localSheetId="21">#REF!</definedName>
    <definedName name="is_op_revenue_nep">#REF!</definedName>
    <definedName name="is_op_revenue_resm" localSheetId="21">#REF!</definedName>
    <definedName name="is_op_revenue_resm">#REF!</definedName>
    <definedName name="is_op_revenue_sols" localSheetId="21">#REF!</definedName>
    <definedName name="is_op_revenue_sols">#REF!</definedName>
    <definedName name="is_op_revenue_tam" localSheetId="21">#REF!</definedName>
    <definedName name="is_op_revenue_tam">#REF!</definedName>
    <definedName name="is_op_revenue_tsc" localSheetId="21">#REF!</definedName>
    <definedName name="is_op_revenue_tsc">#REF!</definedName>
    <definedName name="is_op_revenue_vent" localSheetId="21">#REF!</definedName>
    <definedName name="is_op_revenue_vent">#REF!</definedName>
    <definedName name="is_op_revenue_watr" localSheetId="21">#REF!</definedName>
    <definedName name="is_op_revenue_watr">#REF!</definedName>
    <definedName name="is_op_revenue_west" localSheetId="21">#REF!</definedName>
    <definedName name="is_op_revenue_west">#REF!</definedName>
    <definedName name="is_op_tax" localSheetId="21">#REF!</definedName>
    <definedName name="is_op_tax">#REF!</definedName>
    <definedName name="is_op_tax_APIP" localSheetId="21">#REF!</definedName>
    <definedName name="is_op_tax_APIP">#REF!</definedName>
    <definedName name="is_op_tax_CM1DC" localSheetId="21">#REF!</definedName>
    <definedName name="is_op_tax_CM1DC">#REF!</definedName>
    <definedName name="is_op_tax_CM1DE" localSheetId="21">#REF!</definedName>
    <definedName name="is_op_tax_CM1DE">#REF!</definedName>
    <definedName name="is_op_tax_CM1EL" localSheetId="21">#REF!</definedName>
    <definedName name="is_op_tax_CM1EL">#REF!</definedName>
    <definedName name="is_op_tax_CM1NE" localSheetId="21">#REF!</definedName>
    <definedName name="is_op_tax_CM1NE">#REF!</definedName>
    <definedName name="is_op_tax_CM2DC" localSheetId="21">#REF!</definedName>
    <definedName name="is_op_tax_CM2DC">#REF!</definedName>
    <definedName name="is_op_tax_CM2DE" localSheetId="21">#REF!</definedName>
    <definedName name="is_op_tax_CM2DE">#REF!</definedName>
    <definedName name="is_op_tax_CM2EL" localSheetId="21">#REF!</definedName>
    <definedName name="is_op_tax_CM2EL">#REF!</definedName>
    <definedName name="is_op_tax_CM2NE" localSheetId="21">#REF!</definedName>
    <definedName name="is_op_tax_CM2NE">#REF!</definedName>
    <definedName name="is_op_tax_CM3DC" localSheetId="21">#REF!</definedName>
    <definedName name="is_op_tax_CM3DC">#REF!</definedName>
    <definedName name="is_op_tax_CM3DE" localSheetId="21">#REF!</definedName>
    <definedName name="is_op_tax_CM3DE">#REF!</definedName>
    <definedName name="is_op_tax_CM3EL" localSheetId="21">#REF!</definedName>
    <definedName name="is_op_tax_CM3EL">#REF!</definedName>
    <definedName name="is_op_tax_CM3NE" localSheetId="21">#REF!</definedName>
    <definedName name="is_op_tax_CM3NE">#REF!</definedName>
    <definedName name="is_op_tax_CM4DC" localSheetId="21">#REF!</definedName>
    <definedName name="is_op_tax_CM4DC">#REF!</definedName>
    <definedName name="is_op_tax_CM4DE" localSheetId="21">#REF!</definedName>
    <definedName name="is_op_tax_CM4DE">#REF!</definedName>
    <definedName name="is_op_tax_CM4EL" localSheetId="21">#REF!</definedName>
    <definedName name="is_op_tax_CM4EL">#REF!</definedName>
    <definedName name="is_op_tax_CM4NE" localSheetId="21">#REF!</definedName>
    <definedName name="is_op_tax_CM4NE">#REF!</definedName>
    <definedName name="is_op_tax_cres" localSheetId="21">#REF!</definedName>
    <definedName name="is_op_tax_cres">#REF!</definedName>
    <definedName name="is_op_tax_DCC" localSheetId="21">#REF!</definedName>
    <definedName name="is_op_tax_DCC">#REF!</definedName>
    <definedName name="is_op_tax_dcom" localSheetId="21">#REF!</definedName>
    <definedName name="is_op_tax_dcom">#REF!</definedName>
    <definedName name="is_op_tax_desi" localSheetId="21">#REF!</definedName>
    <definedName name="is_op_tax_desi">#REF!</definedName>
    <definedName name="is_op_tax_dfd" localSheetId="21">#REF!</definedName>
    <definedName name="is_op_tax_dfd">#REF!</definedName>
    <definedName name="is_op_tax_dgov" localSheetId="21">#REF!</definedName>
    <definedName name="is_op_tax_dgov">#REF!</definedName>
    <definedName name="is_op_tax_dnet" localSheetId="21">#REF!</definedName>
    <definedName name="is_op_tax_dnet">#REF!</definedName>
    <definedName name="is_op_tax_DPBG" localSheetId="21">#REF!</definedName>
    <definedName name="is_op_tax_DPBG">#REF!</definedName>
    <definedName name="is_op_tax_dsol" localSheetId="21">#REF!</definedName>
    <definedName name="is_op_tax_dsol">#REF!</definedName>
    <definedName name="is_op_tax_egov" localSheetId="21">#REF!</definedName>
    <definedName name="is_op_tax_egov">#REF!</definedName>
    <definedName name="is_op_tax_elec" localSheetId="21">#REF!</definedName>
    <definedName name="is_op_tax_elec">#REF!</definedName>
    <definedName name="is_op_tax_esvc" localSheetId="21">#REF!</definedName>
    <definedName name="is_op_tax_esvc">#REF!</definedName>
    <definedName name="is_op_tax_fnco" localSheetId="21">#REF!</definedName>
    <definedName name="is_op_tax_fnco">#REF!</definedName>
    <definedName name="is_op_tax_fsac" localSheetId="21">#REF!</definedName>
    <definedName name="is_op_tax_fsac">#REF!</definedName>
    <definedName name="is_op_tax_fser" localSheetId="21">#REF!</definedName>
    <definedName name="is_op_tax_fser">#REF!</definedName>
    <definedName name="is_op_tax_fstp" localSheetId="21">#REF!</definedName>
    <definedName name="is_op_tax_fstp">#REF!</definedName>
    <definedName name="is_op_tax_gadd" localSheetId="21">#REF!</definedName>
    <definedName name="is_op_tax_gadd">#REF!</definedName>
    <definedName name="is_op_tax_gadi" localSheetId="21">#REF!</definedName>
    <definedName name="is_op_tax_gadi">#REF!</definedName>
    <definedName name="is_op_tax_gov" localSheetId="21">#REF!</definedName>
    <definedName name="is_op_tax_gov">#REF!</definedName>
    <definedName name="is_op_tax_nep" localSheetId="21">#REF!</definedName>
    <definedName name="is_op_tax_nep">#REF!</definedName>
    <definedName name="is_op_tax_ngov" localSheetId="21">#REF!</definedName>
    <definedName name="is_op_tax_ngov">#REF!</definedName>
    <definedName name="is_op_tax_resm" localSheetId="21">#REF!</definedName>
    <definedName name="is_op_tax_resm">#REF!</definedName>
    <definedName name="is_op_tax_rgov" localSheetId="21">#REF!</definedName>
    <definedName name="is_op_tax_rgov">#REF!</definedName>
    <definedName name="is_op_tax_tam" localSheetId="21">#REF!</definedName>
    <definedName name="is_op_tax_tam">#REF!</definedName>
    <definedName name="is_op_tax_tsc" localSheetId="21">#REF!</definedName>
    <definedName name="is_op_tax_tsc">#REF!</definedName>
    <definedName name="is_op_tax_vent" localSheetId="21">#REF!</definedName>
    <definedName name="is_op_tax_vent">#REF!</definedName>
    <definedName name="is_op_tax_vfs" localSheetId="21">#REF!</definedName>
    <definedName name="is_op_tax_vfs">#REF!</definedName>
    <definedName name="is_op_tax_watr" localSheetId="21">#REF!</definedName>
    <definedName name="is_op_tax_watr">#REF!</definedName>
    <definedName name="is_opincome_incl_inctaxes" localSheetId="21">#REF!</definedName>
    <definedName name="is_opincome_incl_inctaxes">#REF!</definedName>
    <definedName name="is_oth_op_rev" localSheetId="21">#REF!</definedName>
    <definedName name="is_oth_op_rev">#REF!</definedName>
    <definedName name="is_othernet" localSheetId="21">#REF!</definedName>
    <definedName name="is_othernet">#REF!</definedName>
    <definedName name="is_othint" localSheetId="21">#REF!</definedName>
    <definedName name="is_othint">#REF!</definedName>
    <definedName name="is_othint_inc_CM1DC" localSheetId="21">#REF!</definedName>
    <definedName name="is_othint_inc_CM1DC">#REF!</definedName>
    <definedName name="is_othint_inc_CM1DE" localSheetId="21">#REF!</definedName>
    <definedName name="is_othint_inc_CM1DE">#REF!</definedName>
    <definedName name="is_othint_inc_CM1EL" localSheetId="21">#REF!</definedName>
    <definedName name="is_othint_inc_CM1EL">#REF!</definedName>
    <definedName name="is_othint_inc_CM4DC" localSheetId="21">#REF!</definedName>
    <definedName name="is_othint_inc_CM4DC">#REF!</definedName>
    <definedName name="is_othint_inc_CM4DE" localSheetId="21">#REF!</definedName>
    <definedName name="is_othint_inc_CM4DE">#REF!</definedName>
    <definedName name="is_othint_inc_CM4EL" localSheetId="21">#REF!</definedName>
    <definedName name="is_othint_inc_CM4EL">#REF!</definedName>
    <definedName name="is_othint_inc_CMDCC" localSheetId="21">#REF!</definedName>
    <definedName name="is_othint_inc_CMDCC">#REF!</definedName>
    <definedName name="is_othint_inc_CMDEC" localSheetId="21">#REF!</definedName>
    <definedName name="is_othint_inc_CMDEC">#REF!</definedName>
    <definedName name="is_othint_inc_CMDEG" localSheetId="21">#REF!</definedName>
    <definedName name="is_othint_inc_CMDEG">#REF!</definedName>
    <definedName name="is_othint_inc_CMELE" localSheetId="21">#REF!</definedName>
    <definedName name="is_othint_inc_CMELE">#REF!</definedName>
    <definedName name="is_othint_inc_dcc" localSheetId="21">#REF!</definedName>
    <definedName name="is_othint_inc_dcc">#REF!</definedName>
    <definedName name="is_othint_inco" localSheetId="21">#REF!</definedName>
    <definedName name="is_othint_inco">#REF!</definedName>
    <definedName name="is_othint_nop" localSheetId="21">#REF!</definedName>
    <definedName name="is_othint_nop">#REF!</definedName>
    <definedName name="is_othint_pfin" localSheetId="21">#REF!</definedName>
    <definedName name="is_othint_pfin">#REF!</definedName>
    <definedName name="is_othnet_sum" localSheetId="21">#REF!</definedName>
    <definedName name="is_othnet_sum">#REF!</definedName>
    <definedName name="is_paytax" localSheetId="21">#REF!</definedName>
    <definedName name="is_paytax">#REF!</definedName>
    <definedName name="is_pfin_adj" localSheetId="21">#REF!</definedName>
    <definedName name="is_pfin_adj">#REF!</definedName>
    <definedName name="is_pfin_adj_esvc" localSheetId="21">#REF!</definedName>
    <definedName name="is_pfin_adj_esvc">#REF!</definedName>
    <definedName name="is_pfin_adj_new_esvc" localSheetId="21">#REF!</definedName>
    <definedName name="is_pfin_adj_new_esvc">#REF!</definedName>
    <definedName name="is_pfin_gross" localSheetId="21">#REF!</definedName>
    <definedName name="is_pfin_gross">#REF!</definedName>
    <definedName name="is_pfs_div" localSheetId="21">#REF!</definedName>
    <definedName name="is_pfs_div">#REF!</definedName>
    <definedName name="is_pfs_div_CMDCC" localSheetId="21">#REF!</definedName>
    <definedName name="is_pfs_div_CMDCC">#REF!</definedName>
    <definedName name="is_pfs_div_CMDEC" localSheetId="21">#REF!</definedName>
    <definedName name="is_pfs_div_CMDEC">#REF!</definedName>
    <definedName name="is_pfs_div_CMDEG" localSheetId="21">#REF!</definedName>
    <definedName name="is_pfs_div_CMDEG">#REF!</definedName>
    <definedName name="is_pfs_div_CMELE" localSheetId="21">#REF!</definedName>
    <definedName name="is_pfs_div_CMELE">#REF!</definedName>
    <definedName name="is_pfs_div_cres" localSheetId="21">#REF!</definedName>
    <definedName name="is_pfs_div_cres">#REF!</definedName>
    <definedName name="is_pfs_div_crmw" localSheetId="21">#REF!</definedName>
    <definedName name="is_pfs_div_crmw">#REF!</definedName>
    <definedName name="is_pfs_div_dadj" localSheetId="21">#REF!</definedName>
    <definedName name="is_pfs_div_dadj">#REF!</definedName>
    <definedName name="is_pfs_div_dcc" localSheetId="21">#REF!</definedName>
    <definedName name="is_pfs_div_dcc">#REF!</definedName>
    <definedName name="is_pfs_div_dccw" localSheetId="21">#REF!</definedName>
    <definedName name="is_pfs_div_dccw">#REF!</definedName>
    <definedName name="is_pfs_div_dcom" localSheetId="21">#REF!</definedName>
    <definedName name="is_pfs_div_dcom">#REF!</definedName>
    <definedName name="is_pfs_div_degw" localSheetId="21">#REF!</definedName>
    <definedName name="is_pfs_div_degw">#REF!</definedName>
    <definedName name="is_pfs_div_deiw" localSheetId="21">#REF!</definedName>
    <definedName name="is_pfs_div_deiw">#REF!</definedName>
    <definedName name="is_pfs_div_denw" localSheetId="21">#REF!</definedName>
    <definedName name="is_pfs_div_denw">#REF!</definedName>
    <definedName name="is_pfs_div_desi" localSheetId="21">#REF!</definedName>
    <definedName name="is_pfs_div_desi">#REF!</definedName>
    <definedName name="is_pfs_div_dess" localSheetId="21">#REF!</definedName>
    <definedName name="is_pfs_div_dess">#REF!</definedName>
    <definedName name="is_pfs_div_dfd" localSheetId="21">#REF!</definedName>
    <definedName name="is_pfs_div_dfd">#REF!</definedName>
    <definedName name="is_pfs_div_dnet" localSheetId="21">#REF!</definedName>
    <definedName name="is_pfs_div_dnet">#REF!</definedName>
    <definedName name="is_pfs_div_dpbg" localSheetId="21">#REF!</definedName>
    <definedName name="is_pfs_div_dpbg">#REF!</definedName>
    <definedName name="is_pfs_div_dsol" localSheetId="21">#REF!</definedName>
    <definedName name="is_pfs_div_dsol">#REF!</definedName>
    <definedName name="is_pfs_div_elec" localSheetId="21">#REF!</definedName>
    <definedName name="is_pfs_div_elec">#REF!</definedName>
    <definedName name="is_pfs_div_esvc" localSheetId="21">#REF!</definedName>
    <definedName name="is_pfs_div_esvc">#REF!</definedName>
    <definedName name="is_pfs_div_fnco" localSheetId="21">#REF!</definedName>
    <definedName name="is_pfs_div_fnco">#REF!</definedName>
    <definedName name="is_pfs_div_fsac" localSheetId="21">#REF!</definedName>
    <definedName name="is_pfs_div_fsac">#REF!</definedName>
    <definedName name="is_pfs_div_fser" localSheetId="21">#REF!</definedName>
    <definedName name="is_pfs_div_fser">#REF!</definedName>
    <definedName name="is_pfs_div_fstp" localSheetId="21">#REF!</definedName>
    <definedName name="is_pfs_div_fstp">#REF!</definedName>
    <definedName name="is_pfs_div_gadd" localSheetId="21">#REF!</definedName>
    <definedName name="is_pfs_div_gadd">#REF!</definedName>
    <definedName name="is_pfs_div_gadi" localSheetId="21">#REF!</definedName>
    <definedName name="is_pfs_div_gadi">#REF!</definedName>
    <definedName name="is_pfs_div_govd" localSheetId="21">#REF!</definedName>
    <definedName name="is_pfs_div_govd">#REF!</definedName>
    <definedName name="is_pfs_div_gove" localSheetId="21">#REF!</definedName>
    <definedName name="is_pfs_div_gove">#REF!</definedName>
    <definedName name="is_pfs_div_nep" localSheetId="21">#REF!</definedName>
    <definedName name="is_pfs_div_nep">#REF!</definedName>
    <definedName name="is_pfs_div_resm" localSheetId="21">#REF!</definedName>
    <definedName name="is_pfs_div_resm">#REF!</definedName>
    <definedName name="is_pfs_div_sols" localSheetId="21">#REF!</definedName>
    <definedName name="is_pfs_div_sols">#REF!</definedName>
    <definedName name="is_pfs_div_tam" localSheetId="21">#REF!</definedName>
    <definedName name="is_pfs_div_tam">#REF!</definedName>
    <definedName name="is_pfs_div_tsc" localSheetId="21">#REF!</definedName>
    <definedName name="is_pfs_div_tsc">#REF!</definedName>
    <definedName name="is_pfs_div_vent" localSheetId="21">#REF!</definedName>
    <definedName name="is_pfs_div_vent">#REF!</definedName>
    <definedName name="is_pfs_div_watr" localSheetId="21">#REF!</definedName>
    <definedName name="is_pfs_div_watr">#REF!</definedName>
    <definedName name="is_pfs_div_west" localSheetId="21">#REF!</definedName>
    <definedName name="is_pfs_div_west">#REF!</definedName>
    <definedName name="is_pfs_dividend" localSheetId="21">#REF!</definedName>
    <definedName name="is_pfs_dividend">#REF!</definedName>
    <definedName name="is_pfs_divnew" localSheetId="21">#REF!</definedName>
    <definedName name="is_pfs_divnew">#REF!</definedName>
    <definedName name="is_pp" localSheetId="21">#REF!</definedName>
    <definedName name="is_pp">#REF!</definedName>
    <definedName name="is_pp_cap" localSheetId="21">#REF!</definedName>
    <definedName name="is_pp_cap">#REF!</definedName>
    <definedName name="is_pp_catawba" localSheetId="21">#REF!</definedName>
    <definedName name="is_pp_catawba">#REF!</definedName>
    <definedName name="is_pp_def" localSheetId="21">#REF!</definedName>
    <definedName name="is_pp_def">#REF!</definedName>
    <definedName name="is_pp_fuel" localSheetId="21">#REF!</definedName>
    <definedName name="is_pp_fuel">#REF!</definedName>
    <definedName name="is_pp_net" localSheetId="21">#REF!</definedName>
    <definedName name="is_pp_net">#REF!</definedName>
    <definedName name="is_pp_net_CM1DC" localSheetId="21">#REF!</definedName>
    <definedName name="is_pp_net_CM1DC">#REF!</definedName>
    <definedName name="is_pp_net_CM1DE" localSheetId="21">#REF!</definedName>
    <definedName name="is_pp_net_CM1DE">#REF!</definedName>
    <definedName name="is_pp_net_CM1EL" localSheetId="21">#REF!</definedName>
    <definedName name="is_pp_net_CM1EL">#REF!</definedName>
    <definedName name="is_pp_net_CM1NE" localSheetId="21">#REF!</definedName>
    <definedName name="is_pp_net_CM1NE">#REF!</definedName>
    <definedName name="is_pp_net_cres" localSheetId="21">#REF!</definedName>
    <definedName name="is_pp_net_cres">#REF!</definedName>
    <definedName name="is_pp_net_dcc" localSheetId="21">#REF!</definedName>
    <definedName name="is_pp_net_dcc">#REF!</definedName>
    <definedName name="is_pp_net_dcom" localSheetId="21">#REF!</definedName>
    <definedName name="is_pp_net_dcom">#REF!</definedName>
    <definedName name="is_pp_net_desi" localSheetId="21">#REF!</definedName>
    <definedName name="is_pp_net_desi">#REF!</definedName>
    <definedName name="is_pp_net_dfd" localSheetId="21">#REF!</definedName>
    <definedName name="is_pp_net_dfd">#REF!</definedName>
    <definedName name="is_pp_net_dnet" localSheetId="21">#REF!</definedName>
    <definedName name="is_pp_net_dnet">#REF!</definedName>
    <definedName name="is_pp_net_dpbg" localSheetId="21">#REF!</definedName>
    <definedName name="is_pp_net_dpbg">#REF!</definedName>
    <definedName name="is_pp_net_dsol" localSheetId="21">#REF!</definedName>
    <definedName name="is_pp_net_dsol">#REF!</definedName>
    <definedName name="is_pp_net_esvc" localSheetId="21">#REF!</definedName>
    <definedName name="is_pp_net_esvc">#REF!</definedName>
    <definedName name="is_pp_net_fnco" localSheetId="21">#REF!</definedName>
    <definedName name="is_pp_net_fnco">#REF!</definedName>
    <definedName name="is_pp_net_fsac" localSheetId="21">#REF!</definedName>
    <definedName name="is_pp_net_fsac">#REF!</definedName>
    <definedName name="is_pp_net_fser" localSheetId="21">#REF!</definedName>
    <definedName name="is_pp_net_fser">#REF!</definedName>
    <definedName name="is_pp_net_fstp" localSheetId="21">#REF!</definedName>
    <definedName name="is_pp_net_fstp">#REF!</definedName>
    <definedName name="is_pp_net_gadd" localSheetId="21">#REF!</definedName>
    <definedName name="is_pp_net_gadd">#REF!</definedName>
    <definedName name="is_pp_net_gadi" localSheetId="21">#REF!</definedName>
    <definedName name="is_pp_net_gadi">#REF!</definedName>
    <definedName name="is_pp_net_nep" localSheetId="21">#REF!</definedName>
    <definedName name="is_pp_net_nep">#REF!</definedName>
    <definedName name="is_pp_net_resm" localSheetId="21">#REF!</definedName>
    <definedName name="is_pp_net_resm">#REF!</definedName>
    <definedName name="is_pp_net_tam" localSheetId="21">#REF!</definedName>
    <definedName name="is_pp_net_tam">#REF!</definedName>
    <definedName name="is_pp_net_tsc" localSheetId="21">#REF!</definedName>
    <definedName name="is_pp_net_tsc">#REF!</definedName>
    <definedName name="is_pp_net_vent" localSheetId="21">#REF!</definedName>
    <definedName name="is_pp_net_vent">#REF!</definedName>
    <definedName name="is_pp_net_vfs" localSheetId="21">#REF!</definedName>
    <definedName name="is_pp_net_vfs">#REF!</definedName>
    <definedName name="is_pp_net_watr" localSheetId="21">#REF!</definedName>
    <definedName name="is_pp_net_watr">#REF!</definedName>
    <definedName name="is_pp_npl" localSheetId="21">#REF!</definedName>
    <definedName name="is_pp_npl">#REF!</definedName>
    <definedName name="IS_Print_Area" localSheetId="21">#REF!</definedName>
    <definedName name="IS_Print_Area">#REF!</definedName>
    <definedName name="is_proptax" localSheetId="21">#REF!</definedName>
    <definedName name="is_proptax">#REF!</definedName>
    <definedName name="is_pur_cap_sc" localSheetId="21">#REF!</definedName>
    <definedName name="is_pur_cap_sc">#REF!</definedName>
    <definedName name="is_pur_fuel" localSheetId="21">#REF!</definedName>
    <definedName name="is_pur_fuel">#REF!</definedName>
    <definedName name="is_regular_mwh" localSheetId="21">#REF!</definedName>
    <definedName name="is_regular_mwh">#REF!</definedName>
    <definedName name="is_res_fuel_nc" localSheetId="21">#REF!</definedName>
    <definedName name="is_res_fuel_nc">#REF!</definedName>
    <definedName name="is_rev" localSheetId="21">#REF!</definedName>
    <definedName name="is_rev">#REF!</definedName>
    <definedName name="is_rev_adj" localSheetId="21">#REF!</definedName>
    <definedName name="is_rev_adj">#REF!</definedName>
    <definedName name="is_rev_adj_rs_oth" localSheetId="21">#REF!</definedName>
    <definedName name="is_rev_adj_rs_oth">#REF!</definedName>
    <definedName name="is_rev_base" localSheetId="21">#REF!</definedName>
    <definedName name="is_rev_base">#REF!</definedName>
    <definedName name="is_rev_base_npl" localSheetId="21">#REF!</definedName>
    <definedName name="is_rev_base_npl">#REF!</definedName>
    <definedName name="is_rev_base_rs_nc" localSheetId="21">#REF!</definedName>
    <definedName name="is_rev_base_rs_nc">#REF!</definedName>
    <definedName name="is_rev_base_rs_npl" localSheetId="21">#REF!</definedName>
    <definedName name="is_rev_base_rs_npl">#REF!</definedName>
    <definedName name="is_rev_base_rs_oth" localSheetId="21">#REF!</definedName>
    <definedName name="is_rev_base_rs_oth">#REF!</definedName>
    <definedName name="is_rev_base_rs_sc" localSheetId="21">#REF!</definedName>
    <definedName name="is_rev_base_rs_sc">#REF!</definedName>
    <definedName name="is_rev_cat_ss" localSheetId="21">#REF!</definedName>
    <definedName name="is_rev_cat_ss">#REF!</definedName>
    <definedName name="is_rev_def" localSheetId="21">#REF!</definedName>
    <definedName name="is_rev_def">#REF!</definedName>
    <definedName name="is_rev_def_dsm" localSheetId="21">#REF!</definedName>
    <definedName name="is_rev_def_dsm">#REF!</definedName>
    <definedName name="is_rev_elec" localSheetId="21">#REF!</definedName>
    <definedName name="is_rev_elec">#REF!</definedName>
    <definedName name="is_rev_gas" localSheetId="21">#REF!</definedName>
    <definedName name="is_rev_gas">#REF!</definedName>
    <definedName name="is_rev_interco" localSheetId="21">#REF!</definedName>
    <definedName name="is_rev_interco">#REF!</definedName>
    <definedName name="is_rev_mis" localSheetId="21">#REF!</definedName>
    <definedName name="is_rev_mis">#REF!</definedName>
    <definedName name="is_rev_mis_npl" localSheetId="21">#REF!</definedName>
    <definedName name="is_rev_mis_npl">#REF!</definedName>
    <definedName name="is_rev_nc" localSheetId="21">#REF!</definedName>
    <definedName name="is_rev_nc">#REF!</definedName>
    <definedName name="is_rev_nc_fuel" localSheetId="21">#REF!</definedName>
    <definedName name="is_rev_nc_fuel">#REF!</definedName>
    <definedName name="is_rev_npl" localSheetId="21">#REF!</definedName>
    <definedName name="is_rev_npl">#REF!</definedName>
    <definedName name="is_rev_oth" localSheetId="21">#REF!</definedName>
    <definedName name="is_rev_oth">#REF!</definedName>
    <definedName name="is_rev_oth_cm" localSheetId="21">#REF!</definedName>
    <definedName name="is_rev_oth_cm">#REF!</definedName>
    <definedName name="is_rev_oth_gad" localSheetId="21">#REF!</definedName>
    <definedName name="is_rev_oth_gad">#REF!</definedName>
    <definedName name="is_rev_oth_or" localSheetId="21">#REF!</definedName>
    <definedName name="is_rev_oth_or">#REF!</definedName>
    <definedName name="is_rev_oth_pfin" localSheetId="21">#REF!</definedName>
    <definedName name="is_rev_oth_pfin">#REF!</definedName>
    <definedName name="is_rev_other" localSheetId="21">#REF!</definedName>
    <definedName name="is_rev_other">#REF!</definedName>
    <definedName name="is_rev_rs_nc" localSheetId="21">#REF!</definedName>
    <definedName name="is_rev_rs_nc">#REF!</definedName>
    <definedName name="is_rev_rs_npl" localSheetId="21">#REF!</definedName>
    <definedName name="is_rev_rs_npl">#REF!</definedName>
    <definedName name="is_rev_rs_oth" localSheetId="21">#REF!</definedName>
    <definedName name="is_rev_rs_oth">#REF!</definedName>
    <definedName name="is_rev_rs_sc" localSheetId="21">#REF!</definedName>
    <definedName name="is_rev_rs_sc">#REF!</definedName>
    <definedName name="is_rev_sc" localSheetId="21">#REF!</definedName>
    <definedName name="is_rev_sc">#REF!</definedName>
    <definedName name="is_rev_sc_fuel" localSheetId="21">#REF!</definedName>
    <definedName name="is_rev_sc_fuel">#REF!</definedName>
    <definedName name="is_rev_ss" localSheetId="21">#REF!</definedName>
    <definedName name="is_rev_ss">#REF!</definedName>
    <definedName name="is_rev_ss_cap" localSheetId="21">#REF!</definedName>
    <definedName name="is_rev_ss_cap">#REF!</definedName>
    <definedName name="is_rev_ss_Fuel" localSheetId="21">#REF!</definedName>
    <definedName name="is_rev_ss_Fuel">#REF!</definedName>
    <definedName name="is_rev_unb" localSheetId="21">#REF!</definedName>
    <definedName name="is_rev_unb">#REF!</definedName>
    <definedName name="is_rev_unbfuel" localSheetId="21">#REF!</definedName>
    <definedName name="is_rev_unbfuel">#REF!</definedName>
    <definedName name="is_rev_whl" localSheetId="21">#REF!</definedName>
    <definedName name="is_rev_whl">#REF!</definedName>
    <definedName name="is_revenue" localSheetId="21">#REF!</definedName>
    <definedName name="is_revenue">#REF!</definedName>
    <definedName name="is_revtax" localSheetId="21">#REF!</definedName>
    <definedName name="is_revtax">#REF!</definedName>
    <definedName name="is_rs_fuel_nc" localSheetId="21">#REF!</definedName>
    <definedName name="is_rs_fuel_nc">#REF!</definedName>
    <definedName name="is_rs_fuel_sc" localSheetId="21">#REF!</definedName>
    <definedName name="is_rs_fuel_sc">#REF!</definedName>
    <definedName name="is_rs_mwh" localSheetId="21">#REF!</definedName>
    <definedName name="is_rs_mwh">#REF!</definedName>
    <definedName name="is_rs_mwh_nc" localSheetId="21">#REF!</definedName>
    <definedName name="is_rs_mwh_nc">#REF!</definedName>
    <definedName name="is_rs_mwh_sc" localSheetId="21">#REF!</definedName>
    <definedName name="is_rs_mwh_sc">#REF!</definedName>
    <definedName name="is_SC_Fuel" localSheetId="21">#REF!</definedName>
    <definedName name="is_SC_Fuel">#REF!</definedName>
    <definedName name="is_sc_fuel_gen" localSheetId="21">#REF!</definedName>
    <definedName name="is_sc_fuel_gen">#REF!</definedName>
    <definedName name="is_sc_fuel_ind" localSheetId="21">#REF!</definedName>
    <definedName name="is_sc_fuel_ind">#REF!</definedName>
    <definedName name="is_sc_fuel_oth" localSheetId="21">#REF!</definedName>
    <definedName name="is_sc_fuel_oth">#REF!</definedName>
    <definedName name="is_sc_fuel_res" localSheetId="21">#REF!</definedName>
    <definedName name="is_sc_fuel_res">#REF!</definedName>
    <definedName name="IS_sc_fuel_Res_fpp" localSheetId="21">#REF!</definedName>
    <definedName name="IS_sc_fuel_Res_fpp">#REF!</definedName>
    <definedName name="is_sc_fuel_tex" localSheetId="21">#REF!</definedName>
    <definedName name="is_sc_fuel_tex">#REF!</definedName>
    <definedName name="is_sc_mwh" localSheetId="21">#REF!</definedName>
    <definedName name="is_sc_mwh">#REF!</definedName>
    <definedName name="is_sc_mwh_gen" localSheetId="21">#REF!</definedName>
    <definedName name="is_sc_mwh_gen">#REF!</definedName>
    <definedName name="is_sc_mwh_gen_bl" localSheetId="21">#REF!</definedName>
    <definedName name="is_sc_mwh_gen_bl">#REF!</definedName>
    <definedName name="is_sc_mwh_gen_fs" localSheetId="21">#REF!</definedName>
    <definedName name="is_sc_mwh_gen_fs">#REF!</definedName>
    <definedName name="is_sc_mwh_gen_lt" localSheetId="21">#REF!</definedName>
    <definedName name="is_sc_mwh_gen_lt">#REF!</definedName>
    <definedName name="is_sc_mwh_ind" localSheetId="21">#REF!</definedName>
    <definedName name="is_sc_mwh_ind">#REF!</definedName>
    <definedName name="is_sc_mwh_ind_pa" localSheetId="21">#REF!</definedName>
    <definedName name="is_sc_mwh_ind_pa">#REF!</definedName>
    <definedName name="is_sc_mwh_oth" localSheetId="21">#REF!</definedName>
    <definedName name="is_sc_mwh_oth">#REF!</definedName>
    <definedName name="is_sc_mwh_res" localSheetId="21">#REF!</definedName>
    <definedName name="is_sc_mwh_res">#REF!</definedName>
    <definedName name="is_sc_mwh_res_epp" localSheetId="21">#REF!</definedName>
    <definedName name="is_sc_mwh_res_epp">#REF!</definedName>
    <definedName name="is_sc_mwh_res_fpp" localSheetId="21">#REF!</definedName>
    <definedName name="is_sc_mwh_res_fpp">#REF!</definedName>
    <definedName name="is_sc_mwh_res_re" localSheetId="21">#REF!</definedName>
    <definedName name="is_sc_mwh_res_re">#REF!</definedName>
    <definedName name="is_sc_mwh_tex" localSheetId="21">#REF!</definedName>
    <definedName name="is_sc_mwh_tex">#REF!</definedName>
    <definedName name="is_sc_rev_gen" localSheetId="21">#REF!</definedName>
    <definedName name="is_sc_rev_gen">#REF!</definedName>
    <definedName name="is_sc_rev_ind" localSheetId="21">#REF!</definedName>
    <definedName name="is_sc_rev_ind">#REF!</definedName>
    <definedName name="is_sc_rev_oth" localSheetId="21">#REF!</definedName>
    <definedName name="is_sc_rev_oth">#REF!</definedName>
    <definedName name="is_sc_rev_res" localSheetId="21">#REF!</definedName>
    <definedName name="is_sc_rev_res">#REF!</definedName>
    <definedName name="IS_sc_rev_Res_fpp" localSheetId="21">#REF!</definedName>
    <definedName name="IS_sc_rev_Res_fpp">#REF!</definedName>
    <definedName name="is_sc_rev_tex" localSheetId="21">#REF!</definedName>
    <definedName name="is_sc_rev_tex">#REF!</definedName>
    <definedName name="is_so2" localSheetId="21">#REF!</definedName>
    <definedName name="is_so2">#REF!</definedName>
    <definedName name="is_sso_fuel" localSheetId="21">#REF!</definedName>
    <definedName name="is_sso_fuel">#REF!</definedName>
    <definedName name="is_std_int" localSheetId="21">#REF!</definedName>
    <definedName name="is_std_int">#REF!</definedName>
    <definedName name="is_subs_earn" localSheetId="21">#REF!</definedName>
    <definedName name="is_subs_earn">#REF!</definedName>
    <definedName name="is_subs_total" localSheetId="21">#REF!</definedName>
    <definedName name="is_subs_total">#REF!</definedName>
    <definedName name="is_tax_cur" localSheetId="21">#REF!</definedName>
    <definedName name="is_tax_cur">#REF!</definedName>
    <definedName name="is_tax_def" localSheetId="21">#REF!</definedName>
    <definedName name="is_tax_def">#REF!</definedName>
    <definedName name="is_tax_def_CMDCC" localSheetId="21">#REF!</definedName>
    <definedName name="is_tax_def_CMDCC">#REF!</definedName>
    <definedName name="is_tax_def_CMDEC" localSheetId="21">#REF!</definedName>
    <definedName name="is_tax_def_CMDEC">#REF!</definedName>
    <definedName name="is_tax_def_CMDEG" localSheetId="21">#REF!</definedName>
    <definedName name="is_tax_def_CMDEG">#REF!</definedName>
    <definedName name="is_tax_def_CMELE" localSheetId="21">#REF!</definedName>
    <definedName name="is_tax_def_CMELE">#REF!</definedName>
    <definedName name="is_tax_def_cres" localSheetId="21">#REF!</definedName>
    <definedName name="is_tax_def_cres">#REF!</definedName>
    <definedName name="is_tax_def_crmw" localSheetId="21">#REF!</definedName>
    <definedName name="is_tax_def_crmw">#REF!</definedName>
    <definedName name="is_tax_def_dcc" localSheetId="21">#REF!</definedName>
    <definedName name="is_tax_def_dcc">#REF!</definedName>
    <definedName name="is_tax_def_dccw" localSheetId="21">#REF!</definedName>
    <definedName name="is_tax_def_dccw">#REF!</definedName>
    <definedName name="is_tax_def_dcom" localSheetId="21">#REF!</definedName>
    <definedName name="is_tax_def_dcom">#REF!</definedName>
    <definedName name="is_tax_def_desi" localSheetId="21">#REF!</definedName>
    <definedName name="is_tax_def_desi">#REF!</definedName>
    <definedName name="is_tax_def_dfd" localSheetId="21">#REF!</definedName>
    <definedName name="is_tax_def_dfd">#REF!</definedName>
    <definedName name="is_tax_def_dnet" localSheetId="21">#REF!</definedName>
    <definedName name="is_tax_def_dnet">#REF!</definedName>
    <definedName name="is_tax_def_dpbg" localSheetId="21">#REF!</definedName>
    <definedName name="is_tax_def_dpbg">#REF!</definedName>
    <definedName name="is_tax_def_dsol" localSheetId="21">#REF!</definedName>
    <definedName name="is_tax_def_dsol">#REF!</definedName>
    <definedName name="is_tax_def_elec" localSheetId="21">#REF!</definedName>
    <definedName name="is_tax_def_elec">#REF!</definedName>
    <definedName name="is_tax_def_esvc" localSheetId="21">#REF!</definedName>
    <definedName name="is_tax_def_esvc">#REF!</definedName>
    <definedName name="is_tax_def_fnco" localSheetId="21">#REF!</definedName>
    <definedName name="is_tax_def_fnco">#REF!</definedName>
    <definedName name="is_tax_def_fsac" localSheetId="21">#REF!</definedName>
    <definedName name="is_tax_def_fsac">#REF!</definedName>
    <definedName name="is_tax_def_fstp" localSheetId="21">#REF!</definedName>
    <definedName name="is_tax_def_fstp">#REF!</definedName>
    <definedName name="is_tax_def_gadd" localSheetId="21">#REF!</definedName>
    <definedName name="is_tax_def_gadd">#REF!</definedName>
    <definedName name="is_tax_def_gadi" localSheetId="21">#REF!</definedName>
    <definedName name="is_tax_def_gadi">#REF!</definedName>
    <definedName name="is_tax_def_govd" localSheetId="21">#REF!</definedName>
    <definedName name="is_tax_def_govd">#REF!</definedName>
    <definedName name="is_tax_def_gove" localSheetId="21">#REF!</definedName>
    <definedName name="is_tax_def_gove">#REF!</definedName>
    <definedName name="is_tax_def_nep" localSheetId="21">#REF!</definedName>
    <definedName name="is_tax_def_nep">#REF!</definedName>
    <definedName name="is_tax_def_resm" localSheetId="21">#REF!</definedName>
    <definedName name="is_tax_def_resm">#REF!</definedName>
    <definedName name="is_tax_def_tam" localSheetId="21">#REF!</definedName>
    <definedName name="is_tax_def_tam">#REF!</definedName>
    <definedName name="is_tax_def_tsc" localSheetId="21">#REF!</definedName>
    <definedName name="is_tax_def_tsc">#REF!</definedName>
    <definedName name="is_tax_def_vent" localSheetId="21">#REF!</definedName>
    <definedName name="is_tax_def_vent">#REF!</definedName>
    <definedName name="is_tax_itc" localSheetId="21">#REF!</definedName>
    <definedName name="is_tax_itc">#REF!</definedName>
    <definedName name="is_tot_inc_taxes" localSheetId="21">#REF!</definedName>
    <definedName name="is_tot_inc_taxes">#REF!</definedName>
    <definedName name="is_tot_int" localSheetId="21">#REF!</definedName>
    <definedName name="is_tot_int">#REF!</definedName>
    <definedName name="is_tot_oth_inc" localSheetId="21">#REF!</definedName>
    <definedName name="is_tot_oth_inc">#REF!</definedName>
    <definedName name="is_unb_fuel" localSheetId="21">#REF!</definedName>
    <definedName name="is_unb_fuel">#REF!</definedName>
    <definedName name="ISC_RANGE">#REF!</definedName>
    <definedName name="IsColHidden">FALSE</definedName>
    <definedName name="IsLTMColHidden">FALSE</definedName>
    <definedName name="Israel">#REF!</definedName>
    <definedName name="isyear1" localSheetId="21">#REF!</definedName>
    <definedName name="isyear1">#REF!</definedName>
    <definedName name="isyear2" localSheetId="21">#REF!</definedName>
    <definedName name="isyear2">#REF!</definedName>
    <definedName name="ITA_BOND">#REF!</definedName>
    <definedName name="ITALY">#REF!</definedName>
    <definedName name="ITAX_FEDERAL">#REF!</definedName>
    <definedName name="ITAX_Federal_Exp">#REF!</definedName>
    <definedName name="ITC_AND_TOTAL">#REF!</definedName>
    <definedName name="ITCAMORT" localSheetId="21">#REF!</definedName>
    <definedName name="ITCAMORT">#REF!</definedName>
    <definedName name="ITCpage1">#REF!</definedName>
    <definedName name="ITCpage2">#REF!</definedName>
    <definedName name="ITGroup">#REF!</definedName>
    <definedName name="ITO_Range" localSheetId="21">#REF!</definedName>
    <definedName name="ITO_Range">#REF!</definedName>
    <definedName name="ITO_RangePRW" localSheetId="21">#REF!</definedName>
    <definedName name="ITO_RangePRW">#REF!</definedName>
    <definedName name="ITOAmort_Range" localSheetId="21">#REF!</definedName>
    <definedName name="ITOAmort_Range">#REF!</definedName>
    <definedName name="ITOAmort_RangePRW" localSheetId="21">#REF!</definedName>
    <definedName name="ITOAmort_RangePRW">#REF!</definedName>
    <definedName name="ITOSheet" localSheetId="21">#REF!</definedName>
    <definedName name="ITOSheet">#REF!</definedName>
    <definedName name="iu" localSheetId="21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h" hidden="1">{"mgmt forecast",#N/A,FALSE,"Mgmt Forecast";"dcf table",#N/A,FALSE,"Mgmt Forecast";"sensitivity",#N/A,FALSE,"Mgmt Forecast";"table inputs",#N/A,FALSE,"Mgmt Forecast";"calculations",#N/A,FALSE,"Mgmt Forecast"}</definedName>
    <definedName name="IURC" localSheetId="21">#REF!</definedName>
    <definedName name="IURC">#REF!</definedName>
    <definedName name="J" hidden="1">#REF!</definedName>
    <definedName name="J607_" localSheetId="21">#REF!</definedName>
    <definedName name="J607_">#REF!</definedName>
    <definedName name="jack" localSheetId="21">#REF!</definedName>
    <definedName name="jack">#REF!</definedName>
    <definedName name="JAN" localSheetId="21">#REF!</definedName>
    <definedName name="Jan">#REF!</definedName>
    <definedName name="jan_MWH" localSheetId="21">#REF!</definedName>
    <definedName name="jan_MWH">#REF!</definedName>
    <definedName name="jan_over" localSheetId="21">#REF!</definedName>
    <definedName name="jan_over">#REF!</definedName>
    <definedName name="Jan_revs">#REF!</definedName>
    <definedName name="Jan_Total_Energy_Revenues">#REF!</definedName>
    <definedName name="Jan_Total_Production_Costs">#REF!</definedName>
    <definedName name="Jan_Y1" localSheetId="21">#REF!</definedName>
    <definedName name="Jan_Y1">#REF!</definedName>
    <definedName name="Jan_Y2" localSheetId="21">#REF!</definedName>
    <definedName name="Jan_Y2">#REF!</definedName>
    <definedName name="Jan_Y3" localSheetId="21">#REF!</definedName>
    <definedName name="Jan_Y3">#REF!</definedName>
    <definedName name="Jan00Daily" localSheetId="21">#REF!</definedName>
    <definedName name="Jan00Daily">#REF!</definedName>
    <definedName name="Jan00Fwd1" localSheetId="21">#REF!</definedName>
    <definedName name="Jan00Fwd1">#REF!</definedName>
    <definedName name="Jan00Fwd2" localSheetId="21">#REF!</definedName>
    <definedName name="Jan00Fwd2">#REF!</definedName>
    <definedName name="Jan00Options" localSheetId="21">#REF!</definedName>
    <definedName name="Jan00Options">#REF!</definedName>
    <definedName name="jan03chg">#REF!</definedName>
    <definedName name="JANBS">#REF!</definedName>
    <definedName name="January" localSheetId="21">#REF!</definedName>
    <definedName name="January">#REF!</definedName>
    <definedName name="January_Cost">#REF!</definedName>
    <definedName name="January_Highlights_Print_Area">#REF!</definedName>
    <definedName name="January_Hours">#REF!</definedName>
    <definedName name="January_IS_Print_Area" localSheetId="21">#REF!</definedName>
    <definedName name="January_IS_Print_Area">#REF!</definedName>
    <definedName name="January_Labor">#REF!</definedName>
    <definedName name="January_M_S">#REF!</definedName>
    <definedName name="January_recon" localSheetId="21">#REF!</definedName>
    <definedName name="January_recon">#REF!</definedName>
    <definedName name="JAP_BOND">#REF!</definedName>
    <definedName name="JAPAN">#REF!</definedName>
    <definedName name="JapanGK">#REF!</definedName>
    <definedName name="JapanICO">#REF!</definedName>
    <definedName name="Japanwithout">#REF!</definedName>
    <definedName name="Jas" hidden="1">{"'Feb 99'!$A$1:$G$30"}</definedName>
    <definedName name="jazz" hidden="1">{#N/A,#N/A,FALSE,"Spain MKT";#N/A,#N/A,FALSE,"Assumptions";#N/A,#N/A,FALSE,"Adve";#N/A,#N/A,FALSE,"E-Commerce";#N/A,#N/A,FALSE,"Opex";#N/A,#N/A,FALSE,"P&amp;L";#N/A,#N/A,FALSE,"FCF &amp; DCF"}</definedName>
    <definedName name="jazz2" hidden="1">{#N/A,#N/A,FALSE,"Spain MKT";#N/A,#N/A,FALSE,"Assumptions";#N/A,#N/A,FALSE,"Adve";#N/A,#N/A,FALSE,"E-Commerce";#N/A,#N/A,FALSE,"Opex";#N/A,#N/A,FALSE,"P&amp;L";#N/A,#N/A,FALSE,"FCF &amp; DCF"}</definedName>
    <definedName name="JCclass">#REF!</definedName>
    <definedName name="JCL_Util_AcumuladaReal2005">#REF!</definedName>
    <definedName name="JCL_Util_AcumuladaReal2005a">#REF!</definedName>
    <definedName name="JCL_Util_PptoAnual2005">#REF!</definedName>
    <definedName name="JCL_Util_PptoAnual2005a">#REF!</definedName>
    <definedName name="JCL_Util_PptoAnual2005Avance">#REF!</definedName>
    <definedName name="JCL_Util_PptoAnual2005Avancea">#REF!</definedName>
    <definedName name="jd" hidden="1">{"JG FE Top",#N/A,FALSE,"JG FE ¥";"JG FE Bottom",#N/A,FALSE,"JG FE ¥"}</definedName>
    <definedName name="jdhgjdghjd" hidden="1">{#N/A,#N/A,FALSE,"Contribution Analysis"}</definedName>
    <definedName name="jdk" hidden="1">0</definedName>
    <definedName name="JE">#REF!</definedName>
    <definedName name="JE_41_Detail_JAN" localSheetId="21">#REF!</definedName>
    <definedName name="JE_41_Detail_JAN">#REF!</definedName>
    <definedName name="JE1_0708" localSheetId="21">#REF!</definedName>
    <definedName name="JE1_0708">#REF!</definedName>
    <definedName name="JE27Recon">#REF!</definedName>
    <definedName name="JE41_Detail" localSheetId="21">#REF!</definedName>
    <definedName name="JE41_Detail">#REF!</definedName>
    <definedName name="JE41_Detail_Apr" localSheetId="21">#REF!</definedName>
    <definedName name="JE41_Detail_Apr">#REF!</definedName>
    <definedName name="JE41_Detail_Dec" localSheetId="21">#REF!</definedName>
    <definedName name="JE41_Detail_Dec">#REF!</definedName>
    <definedName name="JE41_Detail_Feb" localSheetId="21">#REF!</definedName>
    <definedName name="JE41_Detail_Feb">#REF!</definedName>
    <definedName name="JE41_Detail_Jan" localSheetId="21">#REF!</definedName>
    <definedName name="JE41_Detail_Jan">#REF!</definedName>
    <definedName name="JE41_Detail_Jul" localSheetId="21">#REF!</definedName>
    <definedName name="JE41_Detail_Jul">#REF!</definedName>
    <definedName name="JE41_Detail_Jun" localSheetId="21">#REF!</definedName>
    <definedName name="JE41_Detail_Jun">#REF!</definedName>
    <definedName name="JE41_Detail_Mar" localSheetId="21">#REF!</definedName>
    <definedName name="JE41_Detail_Mar">#REF!</definedName>
    <definedName name="JE41_Detail_May" localSheetId="21">#REF!</definedName>
    <definedName name="JE41_Detail_May">#REF!</definedName>
    <definedName name="JE41_Detail_Nov" localSheetId="21">#REF!</definedName>
    <definedName name="JE41_Detail_Nov">#REF!</definedName>
    <definedName name="JE41_Detail_Oct" localSheetId="21">#REF!</definedName>
    <definedName name="JE41_Detail_Oct">#REF!</definedName>
    <definedName name="JE41_Detail_Sep" localSheetId="21">#REF!</definedName>
    <definedName name="JE41_Detail_Sep">#REF!</definedName>
    <definedName name="JE41_Detail_YTD" localSheetId="21">#REF!</definedName>
    <definedName name="JE41_Detail_YTD">#REF!</definedName>
    <definedName name="JE41_Trans_Control" localSheetId="21">#REF!</definedName>
    <definedName name="JE41_Trans_Control">#REF!</definedName>
    <definedName name="JE9_Apr" localSheetId="21">#REF!</definedName>
    <definedName name="JE9_Apr">#REF!</definedName>
    <definedName name="JE9_Aug" localSheetId="21">#REF!</definedName>
    <definedName name="JE9_Aug">#REF!</definedName>
    <definedName name="JE9_Dec" localSheetId="21">#REF!</definedName>
    <definedName name="JE9_Dec">#REF!</definedName>
    <definedName name="JE9_Detail" localSheetId="21">#REF!</definedName>
    <definedName name="JE9_Detail">#REF!</definedName>
    <definedName name="JE9_Feb" localSheetId="21">#REF!</definedName>
    <definedName name="JE9_Feb">#REF!</definedName>
    <definedName name="JE9_Jan" localSheetId="21">#REF!</definedName>
    <definedName name="JE9_Jan">#REF!</definedName>
    <definedName name="JE9_Jul" localSheetId="21">#REF!</definedName>
    <definedName name="JE9_Jul">#REF!</definedName>
    <definedName name="JE9_Jun" localSheetId="21">#REF!</definedName>
    <definedName name="JE9_Jun">#REF!</definedName>
    <definedName name="JE9_Mar" localSheetId="21">#REF!</definedName>
    <definedName name="JE9_Mar">#REF!</definedName>
    <definedName name="JE9_May" localSheetId="21">#REF!</definedName>
    <definedName name="JE9_May">#REF!</definedName>
    <definedName name="JE9_Nov" localSheetId="21">#REF!</definedName>
    <definedName name="JE9_Nov">#REF!</definedName>
    <definedName name="JE9_Oct" localSheetId="21">#REF!</definedName>
    <definedName name="JE9_Oct">#REF!</definedName>
    <definedName name="JE9_Sep" localSheetId="21">#REF!</definedName>
    <definedName name="JE9_Sep">#REF!</definedName>
    <definedName name="JE9_SUM" localSheetId="21">#REF!</definedName>
    <definedName name="JE9_SUM">#REF!</definedName>
    <definedName name="JE9_Trans_Control" localSheetId="21">#REF!</definedName>
    <definedName name="JE9_Trans_Control">#REF!</definedName>
    <definedName name="jebackup" localSheetId="21">#REF!</definedName>
    <definedName name="jebackup">#REF!</definedName>
    <definedName name="jeff" hidden="1">{"comps",#N/A,FALSE,"TXTCOMPS";"segment_EPS",#N/A,FALSE,"TXTCOMPS";"valuation",#N/A,FALSE,"TXTCOMPS"}</definedName>
    <definedName name="Jerry">#REF!</definedName>
    <definedName name="JFICATOTAL">#REF!</definedName>
    <definedName name="JGFH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jh">36731.3668144675</definedName>
    <definedName name="jhg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jhk">#REF!</definedName>
    <definedName name="jiji" hidden="1">{#N/A,#N/A,FALSE,"Antony Financials";#N/A,#N/A,FALSE,"Cowboy Financials";#N/A,#N/A,FALSE,"Combined";#N/A,#N/A,FALSE,"Valuematrix";#N/A,#N/A,FALSE,"DCFAntony";#N/A,#N/A,FALSE,"DCFCowboy";#N/A,#N/A,FALSE,"DCFCombined"}</definedName>
    <definedName name="jj" localSheetId="21" hidden="1">{"Page 1",#N/A,FALSE,"Sheet1";"Page 2",#N/A,FALSE,"Sheet1"}</definedName>
    <definedName name="jj" hidden="1">{"Page 1",#N/A,FALSE,"Sheet1";"Page 2",#N/A,FALSE,"Sheet1"}</definedName>
    <definedName name="jjj" localSheetId="21" hidden="1">{#N/A,#N/A,FALSE,"Assessment";#N/A,#N/A,FALSE,"Staffing";#N/A,#N/A,FALSE,"Hires";#N/A,#N/A,FALSE,"Assumptions"}</definedName>
    <definedName name="jjj" hidden="1">{#N/A,#N/A,FALSE,"Assessment";#N/A,#N/A,FALSE,"Staffing";#N/A,#N/A,FALSE,"Hires";#N/A,#N/A,FALSE,"Assumptions"}</definedName>
    <definedName name="jjjjjjjj">OFFSET(CompRange1Main,9,0,COUNTA(CompRange1Main)-COUNTA(#REF!),1)</definedName>
    <definedName name="jjjjjjjjjjjjjjjjjjjjjjjjjjjjjjjjjjjjjjj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jk" hidden="1">{"segment_EPS",#N/A,FALSE,"TXTCOMPS"}</definedName>
    <definedName name="jkl" hidden="1">{#N/A,#N/A,FALSE,"REPORT"}</definedName>
    <definedName name="JLB_Inputs" localSheetId="21">#REF!</definedName>
    <definedName name="JLB_Inputs">#REF!</definedName>
    <definedName name="JM_Util_AcumuladaReal2005">#REF!</definedName>
    <definedName name="JM_Util_PptoAnual2005">#REF!</definedName>
    <definedName name="JM_Util_PptoAnual2005Avance">#REF!</definedName>
    <definedName name="jnknkjn" hidden="1">#REF!</definedName>
    <definedName name="Job_Titles">#REF!</definedName>
    <definedName name="Jobname" localSheetId="21">#REF!</definedName>
    <definedName name="Jobname">#REF!</definedName>
    <definedName name="Joel">#REF!</definedName>
    <definedName name="john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Johnny">#REF!</definedName>
    <definedName name="johnson" hidden="1">{#N/A,#N/A,TRUE,"Merger Synergies";#N/A,#N/A,TRUE,"bob-merger-aug";#N/A,#N/A,TRUE,"iomexico";#N/A,#N/A,TRUE,"stacey august merger";#N/A,#N/A,TRUE,"Stacey1999";"Summary",#N/A,TRUE,"Tail Circuits";"Summary",#N/A,TRUE,"SATELLITE"}</definedName>
    <definedName name="johson3" hidden="1">{#N/A,#N/A,FALSE,"cover1";#N/A,#N/A,FALSE,"Summary";"Quarterly",#N/A,FALSE,"Detail";"Monthly Actuals",#N/A,FALSE,"Detail";"tar 1998",#N/A,FALSE,"Detail";"SC WCOM only 1998",#N/A,FALSE,"SC-Non-merger";#N/A,#N/A,FALSE,"Stacey august nonmerger";"Summary",#N/A,FALSE,"Tail Circuits";"Summary",#N/A,FALSE,"SATELLITE";"Summary",#N/A,FALSE,"Lease conversions";"Summary",#N/A,FALSE,"UUNET "}</definedName>
    <definedName name="Joint_owner">#REF!</definedName>
    <definedName name="JOURN855">#REF!</definedName>
    <definedName name="Journal" localSheetId="21">#REF!</definedName>
    <definedName name="Journal">#REF!</definedName>
    <definedName name="JournalDebits">#REF!</definedName>
    <definedName name="JP" hidden="1">{#N/A,#N/A,FALSE,"SCHEDULES- board";#N/A,#N/A,FALSE,"BP-Q'S"}</definedName>
    <definedName name="JSATSLic">#REF!</definedName>
    <definedName name="JSBORDER" localSheetId="21">#REF!</definedName>
    <definedName name="JSBORDER">#REF!</definedName>
    <definedName name="jsdljs" hidden="1">#REF!</definedName>
    <definedName name="JSOnboardFlag">#REF!</definedName>
    <definedName name="JTO" localSheetId="21">#REF!</definedName>
    <definedName name="JTO">#REF!</definedName>
    <definedName name="judy" hidden="1">{#N/A,#N/A,FALSE,"Pharm";#N/A,#N/A,FALSE,"WWCM"}</definedName>
    <definedName name="judy1" hidden="1">{#N/A,#N/A,FALSE,"Pharm";#N/A,#N/A,FALSE,"WWCM"}</definedName>
    <definedName name="Jul">#REF!</definedName>
    <definedName name="JUL_AUG_NC" localSheetId="21">#REF!</definedName>
    <definedName name="JUL_AUG_NC">#REF!</definedName>
    <definedName name="jul_MWH" localSheetId="21">#REF!</definedName>
    <definedName name="jul_MWH">#REF!</definedName>
    <definedName name="Jul_revs">#REF!</definedName>
    <definedName name="Jul_Total_Energy_Revenues">#REF!</definedName>
    <definedName name="Jul_Total_Production_Costs">#REF!</definedName>
    <definedName name="Jul_Y1" localSheetId="21">#REF!</definedName>
    <definedName name="Jul_Y1">#REF!</definedName>
    <definedName name="Jul_Y2" localSheetId="21">#REF!</definedName>
    <definedName name="Jul_Y2">#REF!</definedName>
    <definedName name="Jul_Y3" localSheetId="21">#REF!</definedName>
    <definedName name="Jul_Y3">#REF!</definedName>
    <definedName name="Jul00Daily">#REF!</definedName>
    <definedName name="Jul00Options">#REF!</definedName>
    <definedName name="July" localSheetId="21">#REF!</definedName>
    <definedName name="July">#REF!</definedName>
    <definedName name="July_Act">#REF!</definedName>
    <definedName name="July_Cost">#REF!</definedName>
    <definedName name="JULY_DEC">#REF!</definedName>
    <definedName name="July_Hours">#REF!</definedName>
    <definedName name="July_lables">#REF!</definedName>
    <definedName name="July_Labor">#REF!</definedName>
    <definedName name="July_M_S">#REF!</definedName>
    <definedName name="July_recon" localSheetId="21">#REF!</definedName>
    <definedName name="July_recon">#REF!</definedName>
    <definedName name="jun" localSheetId="21">#REF!</definedName>
    <definedName name="Jun">#REF!</definedName>
    <definedName name="jun_MWH" localSheetId="21">#REF!</definedName>
    <definedName name="jun_MWH">#REF!</definedName>
    <definedName name="Jun_revs">#REF!</definedName>
    <definedName name="Jun_Total_Energy_Revenues">#REF!</definedName>
    <definedName name="Jun_Total_Production_Costs">#REF!</definedName>
    <definedName name="Jun_Y1" localSheetId="21">#REF!</definedName>
    <definedName name="Jun_Y1">#REF!</definedName>
    <definedName name="Jun_Y2" localSheetId="21">#REF!</definedName>
    <definedName name="Jun_Y2">#REF!</definedName>
    <definedName name="Jun_Y3" localSheetId="21">#REF!</definedName>
    <definedName name="Jun_Y3">#REF!</definedName>
    <definedName name="Jun00Daily" localSheetId="21">#REF!</definedName>
    <definedName name="Jun00Daily">#REF!</definedName>
    <definedName name="Jun00Fwd1" localSheetId="21">#REF!</definedName>
    <definedName name="Jun00Fwd1">#REF!</definedName>
    <definedName name="Jun00Options" localSheetId="21">#REF!</definedName>
    <definedName name="Jun00Options">#REF!</definedName>
    <definedName name="June" localSheetId="21">#REF!</definedName>
    <definedName name="June">#REF!</definedName>
    <definedName name="June_Cost">#REF!</definedName>
    <definedName name="June_Hours">#REF!</definedName>
    <definedName name="June_Labor">#REF!</definedName>
    <definedName name="June_M_S">#REF!</definedName>
    <definedName name="June_recon" localSheetId="21">#REF!</definedName>
    <definedName name="June_recon">#REF!</definedName>
    <definedName name="JUNEPAGE" localSheetId="21">#REF!</definedName>
    <definedName name="JUNEPAGE">#REF!</definedName>
    <definedName name="JUNEWORKSHEET" localSheetId="21">#REF!</definedName>
    <definedName name="JUNEWORKSHEET">#REF!</definedName>
    <definedName name="jyetjyetyjety" hidden="1">{0,0,0,0}</definedName>
    <definedName name="k">#REF!</definedName>
    <definedName name="K2_WBEVMODE" hidden="1">0</definedName>
    <definedName name="K7a" hidden="1">255</definedName>
    <definedName name="KAPLabor">#REF!</definedName>
    <definedName name="kbde0">#REF!</definedName>
    <definedName name="kbde1">#REF!</definedName>
    <definedName name="kbde2">#REF!</definedName>
    <definedName name="KCVOL" localSheetId="21">#REF!</definedName>
    <definedName name="KCVOL">#REF!</definedName>
    <definedName name="KELLY">#REF!</definedName>
    <definedName name="KELLY_JIM">#REF!</definedName>
    <definedName name="KEVIN">#REF!</definedName>
    <definedName name="key" hidden="1">#REF!</definedName>
    <definedName name="key_asset_cur">#REF!</definedName>
    <definedName name="key_asset_prev">#REF!</definedName>
    <definedName name="kim">#N/A</definedName>
    <definedName name="KingsMtn_Del2_Bill" localSheetId="21">#REF!</definedName>
    <definedName name="KingsMtn_Del2_Bill">#REF!</definedName>
    <definedName name="KingsMtn_Del3_Bill" localSheetId="21">#REF!</definedName>
    <definedName name="KingsMtn_Del3_Bill">#REF!</definedName>
    <definedName name="kiu">#REF!</definedName>
    <definedName name="kjb">36734.3045148148</definedName>
    <definedName name="kjhkjh" hidden="1">{#N/A,#N/A,FALSE,"ORIX CSC"}</definedName>
    <definedName name="kkk" localSheetId="21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kkk.pp" hidden="1">{"Ofcr Comp WP",#N/A,FALSE,"Ofcr Comp"}</definedName>
    <definedName name="klk">#REF!</definedName>
    <definedName name="KM">#REF!</definedName>
    <definedName name="KMD">#REF!</definedName>
    <definedName name="KMFMB_A" localSheetId="21">#REF!</definedName>
    <definedName name="KMFMB_A">#REF!</definedName>
    <definedName name="KMFMB_D" localSheetId="21">#REF!</definedName>
    <definedName name="KMFMB_D">#REF!</definedName>
    <definedName name="KMFMB_F" localSheetId="21">#REF!</definedName>
    <definedName name="KMFMB_F">#REF!</definedName>
    <definedName name="KMFMB_N" localSheetId="21">#REF!</definedName>
    <definedName name="KMFMB_N">#REF!</definedName>
    <definedName name="KMFMB_O" localSheetId="21">#REF!</definedName>
    <definedName name="KMFMB_O">#REF!</definedName>
    <definedName name="KMFMB_S" localSheetId="21">#REF!</definedName>
    <definedName name="KMFMB_S">#REF!</definedName>
    <definedName name="KMFOM_A" localSheetId="21">#REF!</definedName>
    <definedName name="KMFOM_A">#REF!</definedName>
    <definedName name="KMFOM_D" localSheetId="21">#REF!</definedName>
    <definedName name="KMFOM_D">#REF!</definedName>
    <definedName name="KMFOM_F" localSheetId="21">#REF!</definedName>
    <definedName name="KMFOM_F">#REF!</definedName>
    <definedName name="KMFOM_N" localSheetId="21">#REF!</definedName>
    <definedName name="KMFOM_N">#REF!</definedName>
    <definedName name="KMFOM_O" localSheetId="21">#REF!</definedName>
    <definedName name="KMFOM_O">#REF!</definedName>
    <definedName name="KMFOM_S" localSheetId="21">#REF!</definedName>
    <definedName name="KMFOM_S">#REF!</definedName>
    <definedName name="KMS">#REF!</definedName>
    <definedName name="kmstub" localSheetId="21">#REF!</definedName>
    <definedName name="kmstub">#REF!</definedName>
    <definedName name="KNOWN_SUB">#REF!</definedName>
    <definedName name="KODAK_CARRS">#REF!</definedName>
    <definedName name="KODAK_TIMBER">#REF!</definedName>
    <definedName name="KOR_BOND">#REF!</definedName>
    <definedName name="KOREA">#REF!</definedName>
    <definedName name="korry_funded_development">#REF!</definedName>
    <definedName name="KPMG_tax_Request_w_TAXState">#REF!</definedName>
    <definedName name="KPSC">#REF!</definedName>
    <definedName name="KPSCMaint">#REF!</definedName>
    <definedName name="KRCC_1">#REF!</definedName>
    <definedName name="KRCC_DMCC">#REF!</definedName>
    <definedName name="KSA">#REF!</definedName>
    <definedName name="kslkjkjlkjd" hidden="1">{#N/A,#N/A,FALSE,"REPORT"}</definedName>
    <definedName name="KSUBE0">#REF!</definedName>
    <definedName name="KSUBE1">#REF!</definedName>
    <definedName name="KSUBE2">#REF!</definedName>
    <definedName name="ku">#REF!</definedName>
    <definedName name="kWh_per_cust_Table">#REF!</definedName>
    <definedName name="kWh_Table">#REF!</definedName>
    <definedName name="KY">#REF!</definedName>
    <definedName name="KYCOGA">#REF!</definedName>
    <definedName name="L">#REF!</definedName>
    <definedName name="L_1">#REF!</definedName>
    <definedName name="L_2">#REF!</definedName>
    <definedName name="L_3">#REF!</definedName>
    <definedName name="L_4">#REF!</definedName>
    <definedName name="l_BalanceSheet_431">#REF!</definedName>
    <definedName name="l_BondsVJ_18832">#REF!</definedName>
    <definedName name="l_CommonStock_507">#REF!</definedName>
    <definedName name="l_CorporateTemplateII_21540">#REF!</definedName>
    <definedName name="l_CreditMetricsInputs_222602">#REF!</definedName>
    <definedName name="l_DetailedIncomeStatement_429">#REF!</definedName>
    <definedName name="l_ElectricRevClass_48800">#REF!</definedName>
    <definedName name="l_ElectricRevJur_50602">#REF!</definedName>
    <definedName name="l_ITAXApportionmentRates_20809">#REF!</definedName>
    <definedName name="l_ITAXEffectiveTaxRateTax_209008">#REF!</definedName>
    <definedName name="l_ITAXFederal_2817">#REF!</definedName>
    <definedName name="l_ITAXTaxCreditUtilizationandPostingAMT_1942411">#REF!</definedName>
    <definedName name="l_ITAXTaxCreditUtilizationandPostingNonSpecified_1942413">#REF!</definedName>
    <definedName name="l_ITAXTaxCreditUtilizationandPostingSpecified_1836818">#REF!</definedName>
    <definedName name="l_ITAXTaxSummaryData_2026608">#REF!</definedName>
    <definedName name="l_PreferredVJ_18421">#REF!</definedName>
    <definedName name="l_RegAllocators_19959">#REF!</definedName>
    <definedName name="l_RegRateBaseSch12EOP_212604">#REF!</definedName>
    <definedName name="l_RegRateofReturnSch9EOP_212602">#REF!</definedName>
    <definedName name="l_RegWarehouseActuals_126213">#REF!</definedName>
    <definedName name="l_RegWarehouseFinal_46600">#REF!</definedName>
    <definedName name="l_SaleofAssetsProceeds_463">#REF!</definedName>
    <definedName name="l_ShortTermRolloverInterest_19524">#REF!</definedName>
    <definedName name="l_SwapsVJ_465">#REF!</definedName>
    <definedName name="l_ValuationMetrics_483">#REF!</definedName>
    <definedName name="l_ValuationMetricsTreasuryFormat_201202">#REF!</definedName>
    <definedName name="labels">#REF!</definedName>
    <definedName name="labels_col">#REF!</definedName>
    <definedName name="labels_company1">#REF!</definedName>
    <definedName name="labels_company1_col">#REF!</definedName>
    <definedName name="labels_company1_row">#REF!</definedName>
    <definedName name="labels_company2">#REF!</definedName>
    <definedName name="labels_company2_col">#REF!</definedName>
    <definedName name="labels_company2_row">#REF!</definedName>
    <definedName name="labels_row_subfunction">#REF!</definedName>
    <definedName name="LABELTEXTCOLUMN1">#REF!</definedName>
    <definedName name="LABELTEXTROW1">#REF!</definedName>
    <definedName name="labor">#REF!</definedName>
    <definedName name="labor_premerger_comp_1">#REF!</definedName>
    <definedName name="labor_premerger_comp_2">#REF!</definedName>
    <definedName name="labor_premerger_corp_comp_1">#REF!</definedName>
    <definedName name="labor_premerger_corp_comp_2">#REF!</definedName>
    <definedName name="labor_premerger_corporate">#REF!</definedName>
    <definedName name="labor_reductions">#REF!</definedName>
    <definedName name="labor_reductions_corporate">#REF!</definedName>
    <definedName name="labor_reductions_field">#REF!</definedName>
    <definedName name="labor_reductions_pct_corporate">#REF!</definedName>
    <definedName name="labor_table">#REF!</definedName>
    <definedName name="LaborIncrease">#REF!</definedName>
    <definedName name="LABRATE">#REF!</definedName>
    <definedName name="LAG" localSheetId="21">#REF!</definedName>
    <definedName name="LAG">#REF!</definedName>
    <definedName name="LAHRS">#REF!</definedName>
    <definedName name="laHVQEL" hidden="1">#REF!</definedName>
    <definedName name="laj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lan_server_replacement_cost">#REF!</definedName>
    <definedName name="Land">#REF!</definedName>
    <definedName name="land1450500June">#REF!</definedName>
    <definedName name="LAST" localSheetId="21">#REF!</definedName>
    <definedName name="LAST">#REF!</definedName>
    <definedName name="Last_Row">#N/A</definedName>
    <definedName name="LAST_SSUM_RUN" localSheetId="21">#REF!</definedName>
    <definedName name="LAST_SSUM_RUN">#REF!</definedName>
    <definedName name="last_year">#REF!</definedName>
    <definedName name="LastCore" localSheetId="21">#REF!</definedName>
    <definedName name="LastCore">#REF!</definedName>
    <definedName name="LastLineCol" localSheetId="21">#REF!</definedName>
    <definedName name="LastLineCol">#REF!</definedName>
    <definedName name="lastyearofservice">#REF!</definedName>
    <definedName name="lcp_auto_fin" localSheetId="21">#REF!</definedName>
    <definedName name="lcp_auto_fin">#REF!</definedName>
    <definedName name="lcp_inc_issue" localSheetId="21">#REF!</definedName>
    <definedName name="lcp_inc_issue">#REF!</definedName>
    <definedName name="lcp_issue" localSheetId="21">#REF!</definedName>
    <definedName name="lcp_issue">#REF!</definedName>
    <definedName name="lcp_maximum" localSheetId="21">#REF!</definedName>
    <definedName name="lcp_maximum">#REF!</definedName>
    <definedName name="lcp_target_pct" localSheetId="21">#REF!</definedName>
    <definedName name="lcp_target_pct">#REF!</definedName>
    <definedName name="ldlwkldkwd" hidden="1">16</definedName>
    <definedName name="LEADLAG" localSheetId="21">#REF!</definedName>
    <definedName name="LEADLAG">#REF!</definedName>
    <definedName name="ledger01">#REF!</definedName>
    <definedName name="ledger02">#REF!</definedName>
    <definedName name="ledger03">#REF!</definedName>
    <definedName name="ledger04">#REF!</definedName>
    <definedName name="ledger05">#REF!</definedName>
    <definedName name="ledger06">#REF!</definedName>
    <definedName name="ledger07">#REF!</definedName>
    <definedName name="ledger08">#REF!</definedName>
    <definedName name="ledger09">#REF!</definedName>
    <definedName name="ledger10">#REF!</definedName>
    <definedName name="ledger11">#REF!</definedName>
    <definedName name="ledger12">#REF!</definedName>
    <definedName name="lee" hidden="1">{#N/A,#N/A,FALSE,"Pharm";#N/A,#N/A,FALSE,"WWCM"}</definedName>
    <definedName name="left1" localSheetId="21">#REF!</definedName>
    <definedName name="left1">#REF!</definedName>
    <definedName name="left2" localSheetId="21">#REF!</definedName>
    <definedName name="left2">#REF!</definedName>
    <definedName name="LEFTT">#REF!</definedName>
    <definedName name="leg" hidden="1">{#N/A,#N/A,FALSE,"Contribution Analysis"}</definedName>
    <definedName name="Legal" localSheetId="21">#REF!</definedName>
    <definedName name="Legal">#REF!</definedName>
    <definedName name="legend1" hidden="1">{"IS",#N/A,FALSE,"IS";"RPTIS",#N/A,FALSE,"RPTIS";"STATS",#N/A,FALSE,"STATS";"CELL",#N/A,FALSE,"CELL";"BS",#N/A,FALSE,"BS"}</definedName>
    <definedName name="legendchart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LEMON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etter" localSheetId="21">#REF!</definedName>
    <definedName name="letter">#REF!</definedName>
    <definedName name="Level_4_MIFO_SubAccount_Desc">#REF!</definedName>
    <definedName name="LevFixedPrice">#REF!</definedName>
    <definedName name="LevVarPrice">#REF!</definedName>
    <definedName name="LEWIS_LUCAS">#REF!</definedName>
    <definedName name="LHI">#REF!</definedName>
    <definedName name="LIAB" localSheetId="21">#REF!</definedName>
    <definedName name="LIAB">#REF!</definedName>
    <definedName name="liabilites" localSheetId="21">#REF!</definedName>
    <definedName name="liabilites">#REF!</definedName>
    <definedName name="liabilities" localSheetId="21">#REF!</definedName>
    <definedName name="liabilities">#REF!</definedName>
    <definedName name="LIBOR_ANUAL">#REF!</definedName>
    <definedName name="lidhalsfdhe.f" hidden="1">{"'Feb 99'!$A$1:$G$30"}</definedName>
    <definedName name="LIFE92">#REF!</definedName>
    <definedName name="LIFEDEP" localSheetId="21">#REF!</definedName>
    <definedName name="LIFEDEP">#REF!</definedName>
    <definedName name="LIFEDEPHARRIS" localSheetId="21">#REF!</definedName>
    <definedName name="LIFEDEPHARRIS">#REF!</definedName>
    <definedName name="limcount">1</definedName>
    <definedName name="LINC">#REF!</definedName>
    <definedName name="Line">#REF!</definedName>
    <definedName name="LINE01" localSheetId="21">#REF!</definedName>
    <definedName name="LINE01">#REF!</definedName>
    <definedName name="LINE02" localSheetId="21">#REF!</definedName>
    <definedName name="LINE02">#REF!</definedName>
    <definedName name="LINE04" localSheetId="21">#REF!</definedName>
    <definedName name="LINE04">#REF!</definedName>
    <definedName name="LINE05" localSheetId="21">#REF!</definedName>
    <definedName name="LINE05">#REF!</definedName>
    <definedName name="LINE06" localSheetId="21">#REF!</definedName>
    <definedName name="LINE06">#REF!</definedName>
    <definedName name="LINE07" localSheetId="21">#REF!</definedName>
    <definedName name="LINE07">#REF!</definedName>
    <definedName name="LINE08" localSheetId="21">#REF!</definedName>
    <definedName name="LINE08">#REF!</definedName>
    <definedName name="LINE09" localSheetId="21">#REF!</definedName>
    <definedName name="LINE09">#REF!</definedName>
    <definedName name="LINE1" localSheetId="21">#REF!</definedName>
    <definedName name="LINE1">#REF!</definedName>
    <definedName name="LINE10" localSheetId="21">#REF!</definedName>
    <definedName name="LINE10">#REF!</definedName>
    <definedName name="LINE12" localSheetId="21">#REF!</definedName>
    <definedName name="LINE12">#REF!</definedName>
    <definedName name="LINE13" localSheetId="21">#REF!</definedName>
    <definedName name="LINE13">#REF!</definedName>
    <definedName name="LINE14" localSheetId="21">#REF!</definedName>
    <definedName name="LINE14">#REF!</definedName>
    <definedName name="LINE15" localSheetId="21">#REF!</definedName>
    <definedName name="LINE15">#REF!</definedName>
    <definedName name="LINE16" localSheetId="21">#REF!</definedName>
    <definedName name="LINE16">#REF!</definedName>
    <definedName name="LINE17" localSheetId="21">#REF!</definedName>
    <definedName name="LINE17">#REF!</definedName>
    <definedName name="LINE18" localSheetId="21">#REF!</definedName>
    <definedName name="LINE18">#REF!</definedName>
    <definedName name="LINE19" localSheetId="21">#REF!</definedName>
    <definedName name="LINE19">#REF!</definedName>
    <definedName name="LINE2" localSheetId="21">#REF!</definedName>
    <definedName name="LINE2">#REF!</definedName>
    <definedName name="LINE20" localSheetId="21">#REF!</definedName>
    <definedName name="LINE20">#REF!</definedName>
    <definedName name="LINE21" localSheetId="21">#REF!</definedName>
    <definedName name="LINE21">#REF!</definedName>
    <definedName name="LINE22" localSheetId="21">#REF!</definedName>
    <definedName name="LINE22">#REF!</definedName>
    <definedName name="LINE23" localSheetId="21">#REF!</definedName>
    <definedName name="LINE23">#REF!</definedName>
    <definedName name="LINE24" localSheetId="21">#REF!</definedName>
    <definedName name="LINE24">#REF!</definedName>
    <definedName name="LINE25" localSheetId="21">#REF!</definedName>
    <definedName name="LINE25">#REF!</definedName>
    <definedName name="LINE26" localSheetId="21">#REF!</definedName>
    <definedName name="LINE26">#REF!</definedName>
    <definedName name="LINE4" localSheetId="21">#REF!</definedName>
    <definedName name="LINE4">#REF!</definedName>
    <definedName name="LINE5" localSheetId="21">#REF!</definedName>
    <definedName name="LINE5">#REF!</definedName>
    <definedName name="LINE6" localSheetId="21">#REF!</definedName>
    <definedName name="LINE6">#REF!</definedName>
    <definedName name="Line7" localSheetId="21">#REF!</definedName>
    <definedName name="Line7">#REF!</definedName>
    <definedName name="LINE8" localSheetId="21">#REF!</definedName>
    <definedName name="LINE8">#REF!</definedName>
    <definedName name="LINE9" localSheetId="21">#REF!</definedName>
    <definedName name="LINE9">#REF!</definedName>
    <definedName name="LINEBREAK">#REF!</definedName>
    <definedName name="lineLoss">#REF!</definedName>
    <definedName name="LiquefactionPortCharges">#REF!</definedName>
    <definedName name="List">#REF!</definedName>
    <definedName name="List1">#REF!</definedName>
    <definedName name="List3">#REF!</definedName>
    <definedName name="ListaCuentas">#REF!</definedName>
    <definedName name="listaordenamieto">#REF!</definedName>
    <definedName name="ListDaysInMonth">#REF!</definedName>
    <definedName name="ListOffset">1</definedName>
    <definedName name="ListYN">#REF!</definedName>
    <definedName name="LJ_Util_AcumuladaReal2005">#REF!</definedName>
    <definedName name="LJ_Util_PptoAnual2005">#REF!</definedName>
    <definedName name="LJ_Util_PptoAnual2005Avance">#REF!</definedName>
    <definedName name="lk" localSheetId="21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j" localSheetId="21" hidden="1">{#N/A,#N/A,FALSE,"Assessment";#N/A,#N/A,FALSE,"Staffing";#N/A,#N/A,FALSE,"Hires";#N/A,#N/A,FALSE,"Assumptions"}</definedName>
    <definedName name="lkj" hidden="1">{#N/A,#N/A,FALSE,"Assessment";#N/A,#N/A,FALSE,"Staffing";#N/A,#N/A,FALSE,"Hires";#N/A,#N/A,FALSE,"Assumptions"}</definedName>
    <definedName name="lkjh" localSheetId="2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gklj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kjlj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lku" localSheetId="21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kuh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ll" hidden="1">{#N/A,#N/A,FALSE,"SIM95"}</definedName>
    <definedName name="ll.pp" hidden="1">{"SchMpg1",#N/A,FALSE,"TR Sch M";"SchMpg2",#N/A,FALSE,"TR Sch M"}</definedName>
    <definedName name="llc.Info" hidden="1">{#N/A,#N/A,FALSE,"Income";#N/A,#N/A,FALSE,"Cost of Goods Sold";#N/A,#N/A,FALSE,"Other Costs";#N/A,#N/A,FALSE,"Other Income";#N/A,#N/A,FALSE,"Taxes";#N/A,#N/A,FALSE,"Other Deductions";#N/A,#N/A,FALSE,"Compensation of Officers"}</definedName>
    <definedName name="lll" localSheetId="21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.ll" hidden="1">{"SchMpg1",#N/A,FALSE,"TR Sch M";"SchMpg2",#N/A,FALSE,"TR Sch M"}</definedName>
    <definedName name="llw">#REF!</definedName>
    <definedName name="Ln_Loss_Data">#REF!</definedName>
    <definedName name="ln_mean">#N/A</definedName>
    <definedName name="ln_mean2">#REF!</definedName>
    <definedName name="ln_stdev">#N/A</definedName>
    <definedName name="ln_stdev2">#REF!</definedName>
    <definedName name="LNAME" localSheetId="21">#REF!</definedName>
    <definedName name="LNAME">#REF!</definedName>
    <definedName name="LNG_BTU_SCF">#REF!</definedName>
    <definedName name="LNG_MW">#REF!</definedName>
    <definedName name="LNGC_155_000_m3_DFDE">#REF!</definedName>
    <definedName name="lo" hidden="1">{#N/A,#N/A,FALSE,"Antony Financials";#N/A,#N/A,FALSE,"Cowboy Financials";#N/A,#N/A,FALSE,"Combined";#N/A,#N/A,FALSE,"Valuematrix";#N/A,#N/A,FALSE,"DCFAntony";#N/A,#N/A,FALSE,"DCFCowboy";#N/A,#N/A,FALSE,"DCFCombined"}</definedName>
    <definedName name="Load_port1">#REF!</definedName>
    <definedName name="Load_port2">#REF!</definedName>
    <definedName name="LoadingT">#REF!</definedName>
    <definedName name="Loan_Amount">#REF!</definedName>
    <definedName name="Loan_Start">#REF!</definedName>
    <definedName name="LOAN_TERM">#REF!</definedName>
    <definedName name="Loan_Years">#REF!</definedName>
    <definedName name="LobbyingAdjustment">#REF!</definedName>
    <definedName name="LOC">#REF!</definedName>
    <definedName name="Local_Mex_Staff">#REF!</definedName>
    <definedName name="LOCALSALES" localSheetId="21">#REF!</definedName>
    <definedName name="LOCALSALES">#REF!</definedName>
    <definedName name="Location">#REF!</definedName>
    <definedName name="Lockhart_del1_bil2" localSheetId="21">#REF!</definedName>
    <definedName name="Lockhart_del1_bil2">#REF!</definedName>
    <definedName name="Lockhart_Del1_Bill" localSheetId="21">#REF!</definedName>
    <definedName name="Lockhart_Del1_Bill">#REF!</definedName>
    <definedName name="Lockhart_Del2_Bill" localSheetId="21">#REF!</definedName>
    <definedName name="Lockhart_Del2_Bill">#REF!</definedName>
    <definedName name="Lockhart_Del3_Bill" localSheetId="21">#REF!</definedName>
    <definedName name="Lockhart_Del3_Bill">#REF!</definedName>
    <definedName name="lockstub" localSheetId="21">#REF!</definedName>
    <definedName name="lockstub">#REF!</definedName>
    <definedName name="LOCTTLHRS">#REF!</definedName>
    <definedName name="LOGO" localSheetId="21">#REF!</definedName>
    <definedName name="LOGO">#REF!</definedName>
    <definedName name="loik" hidden="1">{"segment_EPS",#N/A,FALSE,"TXTCOMPS"}</definedName>
    <definedName name="loiku" hidden="1">{"valuation",#N/A,FALSE,"TXTCOMPS"}</definedName>
    <definedName name="loiuy" hidden="1">{"comps",#N/A,FALSE,"TXTCOMPS"}</definedName>
    <definedName name="lola" hidden="1">{#N/A,#N/A,FALSE,"PERSONAL";#N/A,#N/A,FALSE,"explotación";#N/A,#N/A,FALSE,"generales"}</definedName>
    <definedName name="lolal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kup" localSheetId="21">#REF!</definedName>
    <definedName name="lookup">#REF!</definedName>
    <definedName name="lookup_table">#REF!</definedName>
    <definedName name="lookupesi">#REF!</definedName>
    <definedName name="lookupisc">#REF!</definedName>
    <definedName name="lookuptable" localSheetId="21">#REF!</definedName>
    <definedName name="lookuptable">#REF!</definedName>
    <definedName name="lopi" hidden="1">{"comps",#N/A,FALSE,"TXTCOMPS"}</definedName>
    <definedName name="Loss_Fee_Data">#REF!</definedName>
    <definedName name="LOUGHRAN">#REF!</definedName>
    <definedName name="LouisD" hidden="1">{#N/A,#N/A,FALSE,"Sheet1"}</definedName>
    <definedName name="LOUVINA">#REF!</definedName>
    <definedName name="lo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LRMC_DETAIL">#REF!</definedName>
    <definedName name="LT_PEC" localSheetId="21">#REF!</definedName>
    <definedName name="LT_PEC">#REF!</definedName>
    <definedName name="LT_TETCO" localSheetId="21">#REF!</definedName>
    <definedName name="LT_TETCO">#REF!</definedName>
    <definedName name="LT_TGC" localSheetId="21">#REF!</definedName>
    <definedName name="LT_TGC">#REF!</definedName>
    <definedName name="ltd_auto_fin" localSheetId="21">#REF!</definedName>
    <definedName name="ltd_auto_fin">#REF!</definedName>
    <definedName name="ltd_inc_issue" localSheetId="21">#REF!</definedName>
    <definedName name="ltd_inc_issue">#REF!</definedName>
    <definedName name="ltd_iss_amort" localSheetId="21">#REF!</definedName>
    <definedName name="ltd_iss_amort">#REF!</definedName>
    <definedName name="ltd_iss_amortrt" localSheetId="21">#REF!</definedName>
    <definedName name="ltd_iss_amortrt">#REF!</definedName>
    <definedName name="ltd_iss_exp" localSheetId="21">#REF!</definedName>
    <definedName name="ltd_iss_exp">#REF!</definedName>
    <definedName name="ltd_iss_exprt" localSheetId="21">#REF!</definedName>
    <definedName name="ltd_iss_exprt">#REF!</definedName>
    <definedName name="ltd_pay_array" localSheetId="21">#REF!</definedName>
    <definedName name="ltd_pay_array">#REF!</definedName>
    <definedName name="ltd_req_iss" localSheetId="21">#REF!</definedName>
    <definedName name="ltd_req_iss">#REF!</definedName>
    <definedName name="ltd_target_pct" localSheetId="21">#REF!</definedName>
    <definedName name="ltd_target_pct">#REF!</definedName>
    <definedName name="ltd_term" localSheetId="21">#REF!</definedName>
    <definedName name="ltd_term">#REF!</definedName>
    <definedName name="ltd_tgt_iss" localSheetId="21">#REF!</definedName>
    <definedName name="ltd_tgt_iss">#REF!</definedName>
    <definedName name="LTIP" localSheetId="21">#REF!</definedName>
    <definedName name="LTIP">#REF!</definedName>
    <definedName name="LTIPpg1" localSheetId="21">#REF!</definedName>
    <definedName name="LTIPpg1">#REF!</definedName>
    <definedName name="LTIPpg2" localSheetId="21">#REF!</definedName>
    <definedName name="LTIPpg2">#REF!</definedName>
    <definedName name="LTREC" localSheetId="21">#REF!</definedName>
    <definedName name="LTREC">#REF!</definedName>
    <definedName name="LTSA_baseyear">#REF!</definedName>
    <definedName name="LTSA_escalation">#REF!</definedName>
    <definedName name="LTSA_fixed">#REF!</definedName>
    <definedName name="LTSA_hours">#REF!</definedName>
    <definedName name="LTSA_variable">#REF!</definedName>
    <definedName name="LUGAR">#REF!</definedName>
    <definedName name="lulu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lutable_236">#REF!</definedName>
    <definedName name="LUTable_Actual_calcs">#REF!</definedName>
    <definedName name="lutable_adj_desc">#REF!</definedName>
    <definedName name="LUTable_Calculations">#REF!</definedName>
    <definedName name="lutable_Chg_Lives">#REF!</definedName>
    <definedName name="lutable_co_names">#REF!</definedName>
    <definedName name="LUTABLE_COL">#REF!</definedName>
    <definedName name="lutable_columns">#REF!</definedName>
    <definedName name="lutable_DTAB">#REF!</definedName>
    <definedName name="lutable_dtab_desc">#REF!</definedName>
    <definedName name="lutable_ex" localSheetId="21">#REF!</definedName>
    <definedName name="lutable_ex">#REF!</definedName>
    <definedName name="lutable_net">#REF!</definedName>
    <definedName name="lutable_net_bill">#REF!</definedName>
    <definedName name="LUTABLE_SCHM">#REF!</definedName>
    <definedName name="lutable_stateschm">#REF!</definedName>
    <definedName name="lutable_stateschm_desc">#REF!</definedName>
    <definedName name="LUTABLE_TYPE_PURCHASES">#REF!</definedName>
    <definedName name="lutable2">#REF!</definedName>
    <definedName name="LUZ">#REF!</definedName>
    <definedName name="LWK" hidden="1">{"'NPL @ 30 June 00'!$B$22"}</definedName>
    <definedName name="LYN" localSheetId="21">#REF!</definedName>
    <definedName name="LYN">#REF!</definedName>
    <definedName name="M" localSheetId="21">#REF!</definedName>
    <definedName name="M">#REF!</definedName>
    <definedName name="M_1" localSheetId="21">#REF!</definedName>
    <definedName name="M_1">#REF!</definedName>
    <definedName name="M_PlaceofPath">"F:\HDEMOTT\DATA\vdf\amt_vdf.xls"</definedName>
    <definedName name="M4091A4053" localSheetId="21">#REF!</definedName>
    <definedName name="M4091A4053">#REF!</definedName>
    <definedName name="Machine_2009">#REF!</definedName>
    <definedName name="Machine_LR">#REF!</definedName>
    <definedName name="MACRO">#REF!</definedName>
    <definedName name="MACROCHOICES">#REF!</definedName>
    <definedName name="MACROCHOICES2">#REF!</definedName>
    <definedName name="Macroeco_table">#REF!</definedName>
    <definedName name="MACROS">#REF!</definedName>
    <definedName name="MACRS">#REF!</definedName>
    <definedName name="MACRS_Lives">#REF!</definedName>
    <definedName name="MACRSSchedule">#REF!</definedName>
    <definedName name="MACRSYear">#REF!</definedName>
    <definedName name="MAIN" localSheetId="21">#REF!</definedName>
    <definedName name="MAIN">#REF!</definedName>
    <definedName name="main_" localSheetId="21">#REF!</definedName>
    <definedName name="main_">#REF!</definedName>
    <definedName name="main_Apr_Y1" localSheetId="21">#REF!</definedName>
    <definedName name="main_Apr_Y1">#REF!</definedName>
    <definedName name="main_Apr_Y2" localSheetId="21">#REF!</definedName>
    <definedName name="main_Apr_Y2">#REF!</definedName>
    <definedName name="main_Apr_Y3" localSheetId="21">#REF!</definedName>
    <definedName name="main_Apr_Y3">#REF!</definedName>
    <definedName name="main_Aug_Y1" localSheetId="21">#REF!</definedName>
    <definedName name="main_Aug_Y1">#REF!</definedName>
    <definedName name="main_Aug_Y2" localSheetId="21">#REF!</definedName>
    <definedName name="main_Aug_Y2">#REF!</definedName>
    <definedName name="main_Aug_Y3" localSheetId="21">#REF!</definedName>
    <definedName name="main_Aug_Y3">#REF!</definedName>
    <definedName name="main_Begin" localSheetId="21">#REF!</definedName>
    <definedName name="main_Begin">#REF!</definedName>
    <definedName name="MAIN_CHOICES" localSheetId="21">#REF!</definedName>
    <definedName name="MAIN_CHOICES">#REF!</definedName>
    <definedName name="main_Dec_Y1" localSheetId="21">#REF!</definedName>
    <definedName name="main_Dec_Y1">#REF!</definedName>
    <definedName name="main_Dec_Y2" localSheetId="21">#REF!</definedName>
    <definedName name="main_Dec_Y2">#REF!</definedName>
    <definedName name="main_Dec_Y3" localSheetId="21">#REF!</definedName>
    <definedName name="main_Dec_Y3">#REF!</definedName>
    <definedName name="main_Feb_Y1" localSheetId="21">#REF!</definedName>
    <definedName name="main_Feb_Y1">#REF!</definedName>
    <definedName name="main_Feb_Y2" localSheetId="21">#REF!</definedName>
    <definedName name="main_Feb_Y2">#REF!</definedName>
    <definedName name="main_Feb_Y3" localSheetId="21">#REF!</definedName>
    <definedName name="main_Feb_Y3">#REF!</definedName>
    <definedName name="main_Jan_Y1" localSheetId="21">#REF!</definedName>
    <definedName name="main_Jan_Y1">#REF!</definedName>
    <definedName name="main_Jan_Y2" localSheetId="21">#REF!</definedName>
    <definedName name="main_Jan_Y2">#REF!</definedName>
    <definedName name="main_Jan_Y3" localSheetId="21">#REF!</definedName>
    <definedName name="main_Jan_Y3">#REF!</definedName>
    <definedName name="main_Jul_Y1" localSheetId="21">#REF!</definedName>
    <definedName name="main_Jul_Y1">#REF!</definedName>
    <definedName name="main_Jul_Y2" localSheetId="21">#REF!</definedName>
    <definedName name="main_Jul_Y2">#REF!</definedName>
    <definedName name="main_Jul_Y3" localSheetId="21">#REF!</definedName>
    <definedName name="main_Jul_Y3">#REF!</definedName>
    <definedName name="main_Jun_Y1" localSheetId="21">#REF!</definedName>
    <definedName name="main_Jun_Y1">#REF!</definedName>
    <definedName name="main_Jun_Y2" localSheetId="21">#REF!</definedName>
    <definedName name="main_Jun_Y2">#REF!</definedName>
    <definedName name="main_Jun_Y3" localSheetId="21">#REF!</definedName>
    <definedName name="main_Jun_Y3">#REF!</definedName>
    <definedName name="main_Mar_Y1" localSheetId="21">#REF!</definedName>
    <definedName name="main_Mar_Y1">#REF!</definedName>
    <definedName name="main_Mar_Y2" localSheetId="21">#REF!</definedName>
    <definedName name="main_Mar_Y2">#REF!</definedName>
    <definedName name="main_Mar_Y3" localSheetId="21">#REF!</definedName>
    <definedName name="main_Mar_Y3">#REF!</definedName>
    <definedName name="main_May_Y1" localSheetId="21">#REF!</definedName>
    <definedName name="main_May_Y1">#REF!</definedName>
    <definedName name="main_May_Y2" localSheetId="21">#REF!</definedName>
    <definedName name="main_May_Y2">#REF!</definedName>
    <definedName name="main_May_Y3" localSheetId="21">#REF!</definedName>
    <definedName name="main_May_Y3">#REF!</definedName>
    <definedName name="main_Nov_Y1" localSheetId="21">#REF!</definedName>
    <definedName name="main_Nov_Y1">#REF!</definedName>
    <definedName name="main_Nov_Y2" localSheetId="21">#REF!</definedName>
    <definedName name="main_Nov_Y2">#REF!</definedName>
    <definedName name="main_Nov_Y3" localSheetId="21">#REF!</definedName>
    <definedName name="main_Nov_Y3">#REF!</definedName>
    <definedName name="main_Oct_Y1" localSheetId="21">#REF!</definedName>
    <definedName name="main_Oct_Y1">#REF!</definedName>
    <definedName name="main_Oct_Y2" localSheetId="21">#REF!</definedName>
    <definedName name="main_Oct_Y2">#REF!</definedName>
    <definedName name="main_Oct_Y3" localSheetId="21">#REF!</definedName>
    <definedName name="main_Oct_Y3">#REF!</definedName>
    <definedName name="main_Sep_Y1" localSheetId="21">#REF!</definedName>
    <definedName name="main_Sep_Y1">#REF!</definedName>
    <definedName name="main_Sep_Y2" localSheetId="21">#REF!</definedName>
    <definedName name="main_Sep_Y2">#REF!</definedName>
    <definedName name="main_Sep_Y3" localSheetId="21">#REF!</definedName>
    <definedName name="main_Sep_Y3">#REF!</definedName>
    <definedName name="main_Year1" localSheetId="21">#REF!</definedName>
    <definedName name="main_Year1">#REF!</definedName>
    <definedName name="main_Year10" localSheetId="21">#REF!</definedName>
    <definedName name="main_Year10">#REF!</definedName>
    <definedName name="main_Year11" localSheetId="21">#REF!</definedName>
    <definedName name="main_Year11">#REF!</definedName>
    <definedName name="main_Year12" localSheetId="21">#REF!</definedName>
    <definedName name="main_Year12">#REF!</definedName>
    <definedName name="main_Year13" localSheetId="21">#REF!</definedName>
    <definedName name="main_Year13">#REF!</definedName>
    <definedName name="main_Year14" localSheetId="21">#REF!</definedName>
    <definedName name="main_Year14">#REF!</definedName>
    <definedName name="main_Year15" localSheetId="21">#REF!</definedName>
    <definedName name="main_Year15">#REF!</definedName>
    <definedName name="main_Year16" localSheetId="21">#REF!</definedName>
    <definedName name="main_Year16">#REF!</definedName>
    <definedName name="main_Year17" localSheetId="21">#REF!</definedName>
    <definedName name="main_Year17">#REF!</definedName>
    <definedName name="main_Year18" localSheetId="21">#REF!</definedName>
    <definedName name="main_Year18">#REF!</definedName>
    <definedName name="main_Year2" localSheetId="21">#REF!</definedName>
    <definedName name="main_Year2">#REF!</definedName>
    <definedName name="main_Year3" localSheetId="21">#REF!</definedName>
    <definedName name="main_Year3">#REF!</definedName>
    <definedName name="main_Year4" localSheetId="21">#REF!</definedName>
    <definedName name="main_Year4">#REF!</definedName>
    <definedName name="main_Year5" localSheetId="21">#REF!</definedName>
    <definedName name="main_Year5">#REF!</definedName>
    <definedName name="main_Year6" localSheetId="21">#REF!</definedName>
    <definedName name="main_Year6">#REF!</definedName>
    <definedName name="main_Year7" localSheetId="21">#REF!</definedName>
    <definedName name="main_Year7">#REF!</definedName>
    <definedName name="main_Year8" localSheetId="21">#REF!</definedName>
    <definedName name="main_Year8">#REF!</definedName>
    <definedName name="main_Year9" localSheetId="21">#REF!</definedName>
    <definedName name="main_Year9">#REF!</definedName>
    <definedName name="Maint_rate">#REF!</definedName>
    <definedName name="Maintenance">#REF!</definedName>
    <definedName name="MaintPct">#REF!</definedName>
    <definedName name="Major_Insp_Consumables_Cost">#REF!</definedName>
    <definedName name="Major_Overhaul_Hours">#REF!</definedName>
    <definedName name="Major_Overhaul_Starts">#REF!</definedName>
    <definedName name="MAKE___JE">#REF!</definedName>
    <definedName name="MAKE_GALS_JE">#REF!</definedName>
    <definedName name="MAKECHANGES">#REF!</definedName>
    <definedName name="MAKEREV_">#REF!</definedName>
    <definedName name="MAKEREVG">#REF!</definedName>
    <definedName name="Malaysia">#REF!</definedName>
    <definedName name="ManFee" localSheetId="21">#REF!</definedName>
    <definedName name="ManFee">#REF!</definedName>
    <definedName name="Manual_Data">#REF!,#REF!,#REF!,#REF!</definedName>
    <definedName name="manual_input">#REF!</definedName>
    <definedName name="MANUALINPUTS" localSheetId="21">#REF!</definedName>
    <definedName name="MANUALINPUTS">#REF!</definedName>
    <definedName name="manufacturing">#REF!</definedName>
    <definedName name="MAPRange" localSheetId="21">#REF!</definedName>
    <definedName name="MAPRange">#REF!</definedName>
    <definedName name="MapVersion" localSheetId="21">#REF!</definedName>
    <definedName name="MapVersion">#REF!</definedName>
    <definedName name="MAR" localSheetId="21">#REF!</definedName>
    <definedName name="Mar">#REF!</definedName>
    <definedName name="MAR_1">#REF!</definedName>
    <definedName name="MAR_3">#REF!</definedName>
    <definedName name="mar_MWH" localSheetId="21">#REF!</definedName>
    <definedName name="mar_MWH">#REF!</definedName>
    <definedName name="Mar_revs">#REF!</definedName>
    <definedName name="Mar_Total_Energy_Revenues">#REF!</definedName>
    <definedName name="Mar_Total_Production_Costs">#REF!</definedName>
    <definedName name="Mar_Y1" localSheetId="21">#REF!</definedName>
    <definedName name="Mar_Y1">#REF!</definedName>
    <definedName name="Mar_Y2" localSheetId="21">#REF!</definedName>
    <definedName name="Mar_Y2">#REF!</definedName>
    <definedName name="Mar_Y3" localSheetId="21">#REF!</definedName>
    <definedName name="Mar_Y3">#REF!</definedName>
    <definedName name="Mar00Daily" localSheetId="21">#REF!</definedName>
    <definedName name="Mar00Daily">#REF!</definedName>
    <definedName name="Mar00Fwd1" localSheetId="21">#REF!</definedName>
    <definedName name="Mar00Fwd1">#REF!</definedName>
    <definedName name="Mar00Options" localSheetId="21">#REF!</definedName>
    <definedName name="Mar00Options">#REF!</definedName>
    <definedName name="Mar00Options2" localSheetId="21">#REF!</definedName>
    <definedName name="Mar00Options2">#REF!</definedName>
    <definedName name="March" localSheetId="21">#REF!</definedName>
    <definedName name="March">#REF!</definedName>
    <definedName name="March_Cost">#REF!</definedName>
    <definedName name="March_Hours">#REF!</definedName>
    <definedName name="March_Labor">#REF!</definedName>
    <definedName name="March_M_S">#REF!</definedName>
    <definedName name="MARCH_PAGE" localSheetId="21">#REF!</definedName>
    <definedName name="MARCH_PAGE">#REF!</definedName>
    <definedName name="March_recon" localSheetId="21">#REF!</definedName>
    <definedName name="March_recon">#REF!</definedName>
    <definedName name="MARCHWORKSHEET" localSheetId="21">#REF!</definedName>
    <definedName name="MARCHWORKSHEET">#REF!</definedName>
    <definedName name="MargBruto">#REF!</definedName>
    <definedName name="margen_bruto">#REF!</definedName>
    <definedName name="Marine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Marine1" localSheetId="21">#REF!</definedName>
    <definedName name="Marine1">#REF!</definedName>
    <definedName name="Marine2" localSheetId="21">#REF!</definedName>
    <definedName name="Marine2">#REF!</definedName>
    <definedName name="Marine3" localSheetId="21">#REF!</definedName>
    <definedName name="Marine3">#REF!</definedName>
    <definedName name="market">#REF!</definedName>
    <definedName name="MarketDataSide">#REF!</definedName>
    <definedName name="MarketPrice" localSheetId="21">#REF!</definedName>
    <definedName name="MarketPrice">#REF!</definedName>
    <definedName name="Marshall">#REF!</definedName>
    <definedName name="MARY_T" localSheetId="21">#REF!</definedName>
    <definedName name="MARY_T">#REF!</definedName>
    <definedName name="Mass_Formula_List">#REF!</definedName>
    <definedName name="MassCapexPPELabor_table">#REF!</definedName>
    <definedName name="MassFormula_table">#REF!</definedName>
    <definedName name="Master">#REF!</definedName>
    <definedName name="master_def">#REF!</definedName>
    <definedName name="mastersheet">#REF!</definedName>
    <definedName name="MAT">#REF!</definedName>
    <definedName name="Material_LR">#REF!</definedName>
    <definedName name="Material_Perc">#REF!</definedName>
    <definedName name="MaterialBalance">#REF!</definedName>
    <definedName name="MATERIALES">#REF!</definedName>
    <definedName name="materiality">#REF!</definedName>
    <definedName name="materials">#REF!</definedName>
    <definedName name="materials_department">#REF!</definedName>
    <definedName name="Matrix" hidden="1">{#N/A,#N/A,FALSE,"Aging Summary";#N/A,#N/A,FALSE,"Ratio Analysis";#N/A,#N/A,FALSE,"Test 120 Day Accts";#N/A,#N/A,FALSE,"Tickmarks"}</definedName>
    <definedName name="maturities">#REF!</definedName>
    <definedName name="MaturityJE">#REF!</definedName>
    <definedName name="MAVC">#REF!</definedName>
    <definedName name="May" localSheetId="21">#REF!</definedName>
    <definedName name="May">#REF!</definedName>
    <definedName name="may_Cost">#REF!</definedName>
    <definedName name="May_Hours">#REF!</definedName>
    <definedName name="May_Labor">#REF!</definedName>
    <definedName name="May_M_S">#REF!</definedName>
    <definedName name="may_MWH" localSheetId="21">#REF!</definedName>
    <definedName name="may_MWH">#REF!</definedName>
    <definedName name="May_recon" localSheetId="21">#REF!</definedName>
    <definedName name="May_recon">#REF!</definedName>
    <definedName name="May_revs">#REF!</definedName>
    <definedName name="May_Total_Energy_Revenues">#REF!</definedName>
    <definedName name="May_Total_Production_Costs">#REF!</definedName>
    <definedName name="May_Y1" localSheetId="21">#REF!</definedName>
    <definedName name="May_Y1">#REF!</definedName>
    <definedName name="May_Y2" localSheetId="21">#REF!</definedName>
    <definedName name="May_Y2">#REF!</definedName>
    <definedName name="May_Y3" localSheetId="21">#REF!</definedName>
    <definedName name="May_Y3">#REF!</definedName>
    <definedName name="May00Daily">#REF!</definedName>
    <definedName name="May00Fwd1">#REF!</definedName>
    <definedName name="May00Fwd2">#REF!</definedName>
    <definedName name="May00Fwd3" localSheetId="21">#REF!</definedName>
    <definedName name="May00Fwd3">#REF!</definedName>
    <definedName name="May00Options" localSheetId="21">#REF!</definedName>
    <definedName name="May00Options">#REF!</definedName>
    <definedName name="May1Forecast" localSheetId="21" hidden="1">{"Page 1",#N/A,FALSE,"Sheet1";"Page 2",#N/A,FALSE,"Sheet1"}</definedName>
    <definedName name="May1Forecast" hidden="1">{"Page 1",#N/A,FALSE,"Sheet1";"Page 2",#N/A,FALSE,"Sheet1"}</definedName>
    <definedName name="MayForecast" localSheetId="21" hidden="1">{"Page 1",#N/A,FALSE,"Sheet1";"Page 2",#N/A,FALSE,"Sheet1"}</definedName>
    <definedName name="MayForecast" hidden="1">{"Page 1",#N/A,FALSE,"Sheet1";"Page 2",#N/A,FALSE,"Sheet1"}</definedName>
    <definedName name="MB__InputVarNames" hidden="1">#REF!</definedName>
    <definedName name="MC" hidden="1">{"Purchase 100 Cash",#N/A,FALSE,"Deal 1";#N/A,#N/A,FALSE,"Deal 1b"}</definedName>
    <definedName name="MC_apr" localSheetId="21">#REF!</definedName>
    <definedName name="MC_apr">#REF!</definedName>
    <definedName name="MC_aug" localSheetId="21">#REF!</definedName>
    <definedName name="MC_aug">#REF!</definedName>
    <definedName name="MC_dec" localSheetId="21">#REF!</definedName>
    <definedName name="MC_dec">#REF!</definedName>
    <definedName name="MC_feb" localSheetId="21">#REF!</definedName>
    <definedName name="MC_feb">#REF!</definedName>
    <definedName name="MC_jan" localSheetId="21">#REF!</definedName>
    <definedName name="MC_jan">#REF!</definedName>
    <definedName name="MC_jul" localSheetId="21">#REF!</definedName>
    <definedName name="MC_jul">#REF!</definedName>
    <definedName name="MC_jun" localSheetId="21">#REF!</definedName>
    <definedName name="MC_jun">#REF!</definedName>
    <definedName name="MC_mar" localSheetId="21">#REF!</definedName>
    <definedName name="MC_mar">#REF!</definedName>
    <definedName name="MC_may" localSheetId="21">#REF!</definedName>
    <definedName name="MC_may">#REF!</definedName>
    <definedName name="MC_nov" localSheetId="21">#REF!</definedName>
    <definedName name="MC_nov">#REF!</definedName>
    <definedName name="MC_oct" localSheetId="21">#REF!</definedName>
    <definedName name="MC_oct">#REF!</definedName>
    <definedName name="MC_sep" localSheetId="21">#REF!</definedName>
    <definedName name="MC_sep">#REF!</definedName>
    <definedName name="MCLLBR">#REF!</definedName>
    <definedName name="MDO" hidden="1">{#N/A,#N/A,FALSE,"Aging Summary";#N/A,#N/A,FALSE,"Ratio Analysis";#N/A,#N/A,FALSE,"Test 120 Day Accts";#N/A,#N/A,FALSE,"Tickmarks"}</definedName>
    <definedName name="ME_2009">#REF!</definedName>
    <definedName name="ME_LR">#REF!</definedName>
    <definedName name="MEALS" localSheetId="21">#REF!</definedName>
    <definedName name="MEALS">#REF!</definedName>
    <definedName name="med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MED_MTR">2</definedName>
    <definedName name="MedDentLife" localSheetId="21">#REF!</definedName>
    <definedName name="MedDentLife">#REF!</definedName>
    <definedName name="medicalrecon" localSheetId="21">#REF!</definedName>
    <definedName name="medicalrecon">#REF!</definedName>
    <definedName name="Medicare_rate">#REF!</definedName>
    <definedName name="MedReserve" localSheetId="21">#REF!</definedName>
    <definedName name="MedReserve">#REF!</definedName>
    <definedName name="MedTrend_RangePRW" localSheetId="21">#REF!</definedName>
    <definedName name="MedTrend_RangePRW">#REF!</definedName>
    <definedName name="meg" hidden="1">{"'WS Sales by Rep'!$A$24:$L$46"}</definedName>
    <definedName name="MegaMuktamad">#REF!</definedName>
    <definedName name="MegaMuktamadwithout">#REF!</definedName>
    <definedName name="MEHINST">#REF!</definedName>
    <definedName name="MEHLBR">#REF!</definedName>
    <definedName name="MEHMAT">#REF!</definedName>
    <definedName name="MEMO">#REF!</definedName>
    <definedName name="MENU" localSheetId="21">#REF!</definedName>
    <definedName name="MENU">#REF!</definedName>
    <definedName name="menu_inputs" localSheetId="21">#REF!</definedName>
    <definedName name="menu_inputs">#REF!</definedName>
    <definedName name="menu_select" localSheetId="21">#REF!</definedName>
    <definedName name="menu_select">#REF!</definedName>
    <definedName name="MENU2" localSheetId="21">#REF!</definedName>
    <definedName name="MENU2">#REF!</definedName>
    <definedName name="MERCH_CUR_RPT" localSheetId="21">#REF!</definedName>
    <definedName name="MERCH_CUR_RPT">#REF!</definedName>
    <definedName name="MERCH_PRIOR_ACT" localSheetId="21">#REF!</definedName>
    <definedName name="MERCH_PRIOR_ACT">#REF!</definedName>
    <definedName name="MERCH_PRIOR_RPT" localSheetId="21">#REF!</definedName>
    <definedName name="MERCH_PRIOR_RPT">#REF!</definedName>
    <definedName name="merchant_capacity">#REF!</definedName>
    <definedName name="MergerPlans" hidden="1">{"Assumptions1",#N/A,FALSE,"Assumptions";"MergerPlans1","20yearamort",FALSE,"MergerPlans";"MergerPlans1","40yearamort",FALSE,"MergerPlans";"MergerPlans2",#N/A,FALSE,"MergerPlans";"inputs",#N/A,FALSE,"MergerPlans"}</definedName>
    <definedName name="MeterCost">#REF!</definedName>
    <definedName name="Method">#REF!</definedName>
    <definedName name="metric">#REF!</definedName>
    <definedName name="MEWarning" hidden="1">1</definedName>
    <definedName name="Mexico">#REF!</definedName>
    <definedName name="MexicoICO">#REF!</definedName>
    <definedName name="MexicoServices">#REF!</definedName>
    <definedName name="MFB">#REF!</definedName>
    <definedName name="mg">#REF!</definedName>
    <definedName name="MgmtIncntv" localSheetId="21">#REF!</definedName>
    <definedName name="MgmtIncntv">#REF!</definedName>
    <definedName name="MGSC">#REF!</definedName>
    <definedName name="mgtcm" localSheetId="21">#REF!</definedName>
    <definedName name="mgtcm">#REF!</definedName>
    <definedName name="MgtRpt_CF" localSheetId="21">#REF!</definedName>
    <definedName name="MgtRpt_CF">#REF!</definedName>
    <definedName name="MgtRpt_EBIT" localSheetId="21">#REF!</definedName>
    <definedName name="MgtRpt_EBIT">#REF!</definedName>
    <definedName name="mgtytd" localSheetId="21">#REF!</definedName>
    <definedName name="mgtytd">#REF!</definedName>
    <definedName name="Michael" hidden="1">#REF!</definedName>
    <definedName name="MICP" localSheetId="21">#REF!</definedName>
    <definedName name="MICP">#REF!</definedName>
    <definedName name="MICPlanCUR" localSheetId="21">#REF!</definedName>
    <definedName name="MICPlanCUR">#REF!</definedName>
    <definedName name="MIDCON">#REF!</definedName>
    <definedName name="Mike">#REF!</definedName>
    <definedName name="min" hidden="1">{"'Feb 99'!$A$1:$G$30"}</definedName>
    <definedName name="Min_Cash">#REF!</definedName>
    <definedName name="min_int_ebit_detail" localSheetId="21">#REF!</definedName>
    <definedName name="min_int_ebit_detail">#REF!</definedName>
    <definedName name="min_int_int_detail" localSheetId="21">#REF!</definedName>
    <definedName name="min_int_int_detail">#REF!</definedName>
    <definedName name="mina" hidden="1">{#N/A,#N/A,FALSE,"REPORT"}</definedName>
    <definedName name="MINCR">#REF!</definedName>
    <definedName name="MINEFEE" localSheetId="21">#REF!</definedName>
    <definedName name="MINEFEE">#REF!</definedName>
    <definedName name="MINROY" localSheetId="21">#REF!</definedName>
    <definedName name="MINROY">#REF!</definedName>
    <definedName name="misc">#REF!</definedName>
    <definedName name="MISC_EXP">#REF!,#REF!</definedName>
    <definedName name="MISC1">#REF!</definedName>
    <definedName name="MISC2">#REF!</definedName>
    <definedName name="misc3">#REF!</definedName>
    <definedName name="misc4">#REF!</definedName>
    <definedName name="MiscDefCredit" localSheetId="21">#REF!</definedName>
    <definedName name="MiscDefCredit">#REF!</definedName>
    <definedName name="MISSISSIPPI">#REF!</definedName>
    <definedName name="mjh" hidden="1">{#N/A,#N/A,FALSE,"Aging Summary";#N/A,#N/A,FALSE,"Ratio Analysis";#N/A,#N/A,FALSE,"Test 120 Day Accts";#N/A,#N/A,FALSE,"Tickmarks"}</definedName>
    <definedName name="mkmk" hidden="1">{"IS",#N/A,FALSE,"IS";"RPTIS",#N/A,FALSE,"RPTIS";"STATS",#N/A,FALSE,"STATS";"CELL",#N/A,FALSE,"CELL";"BS",#N/A,FALSE,"BS"}</definedName>
    <definedName name="mkt_val_gen_99" localSheetId="21">#REF!</definedName>
    <definedName name="mkt_val_gen_99">#REF!</definedName>
    <definedName name="mlw" hidden="1">{#N/A,#N/A,FALSE,"Pharm";#N/A,#N/A,FALSE,"WWCM"}</definedName>
    <definedName name="mmm" hidden="1">#REF!</definedName>
    <definedName name="MMRate">#REF!</definedName>
    <definedName name="mn" localSheetId="21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o" localSheetId="21">#REF!</definedName>
    <definedName name="Mo">#REF!</definedName>
    <definedName name="Mo_Table">#REF!</definedName>
    <definedName name="MODEL_INFO">#REF!</definedName>
    <definedName name="modelo">#REF!</definedName>
    <definedName name="ModMass_Formula">#REF!</definedName>
    <definedName name="ModMass_TM">#REF!</definedName>
    <definedName name="MonaVie">#REF!</definedName>
    <definedName name="MonaVieHoldingsCanada">#REF!</definedName>
    <definedName name="Monetary_Amount_JD">#REF!</definedName>
    <definedName name="MONEXT">#REF!</definedName>
    <definedName name="Month" localSheetId="21">#REF!</definedName>
    <definedName name="Month">#REF!</definedName>
    <definedName name="MONTH_1">#REF!</definedName>
    <definedName name="MONTH_2">#REF!</definedName>
    <definedName name="MONTH_3">#REF!</definedName>
    <definedName name="MONTH_4">#REF!</definedName>
    <definedName name="MONTH_5">#REF!</definedName>
    <definedName name="MONTH_6">#REF!</definedName>
    <definedName name="Month_Actual">#REF!</definedName>
    <definedName name="month_end">#REF!</definedName>
    <definedName name="MONTH_INPUT">#REF!</definedName>
    <definedName name="month_num">#REF!</definedName>
    <definedName name="Month_Report" localSheetId="21">#REF!</definedName>
    <definedName name="Month_Report">#REF!</definedName>
    <definedName name="MONTH3_6">#REF!</definedName>
    <definedName name="MONTH3_6A">#REF!</definedName>
    <definedName name="MonthList">#REF!</definedName>
    <definedName name="MONTHLY" localSheetId="21">#REF!</definedName>
    <definedName name="MONTHLY">#REF!</definedName>
    <definedName name="Monthly_Income_Statement">#REF!</definedName>
    <definedName name="MONTHLY_INCOME_STATEMENT_2001">#REF!</definedName>
    <definedName name="Monthly_Income_Statement_Outlook">#REF!</definedName>
    <definedName name="Monthly_Payment">-PMT([0]!Interest_Rate/12,[0]!Number_of_Payments,[0]!Loan_Amount)</definedName>
    <definedName name="monthsended">#REF!</definedName>
    <definedName name="MonthsIn2010">#REF!</definedName>
    <definedName name="MonthsIn2011">#REF!</definedName>
    <definedName name="MonthsIn2012">#REF!</definedName>
    <definedName name="MonthsIn2013">#REF!</definedName>
    <definedName name="MonthsIn2014">#REF!</definedName>
    <definedName name="Moses" hidden="1">{"FCB_ALL",#N/A,FALSE,"FCB"}</definedName>
    <definedName name="MOTINST">#REF!</definedName>
    <definedName name="MOut" hidden="1">{"CSC_1",#N/A,FALSE,"CSC Outputs";"CSC_2",#N/A,FALSE,"CSC Outputs"}</definedName>
    <definedName name="MOVE" localSheetId="21">#REF!</definedName>
    <definedName name="MOVE">#REF!</definedName>
    <definedName name="MOVE2" localSheetId="21">#REF!</definedName>
    <definedName name="MOVE2">#REF!</definedName>
    <definedName name="mrr">#REF!</definedName>
    <definedName name="MRRrange">#REF!</definedName>
    <definedName name="MRV_Range" localSheetId="21">#REF!</definedName>
    <definedName name="MRV_Range">#REF!</definedName>
    <definedName name="MRV_RangePRW" localSheetId="21">#REF!</definedName>
    <definedName name="MRV_RangePRW">#REF!</definedName>
    <definedName name="MS401Y2D">#REF!</definedName>
    <definedName name="MSOverhead">#REF!</definedName>
    <definedName name="MTD">#REF!</definedName>
    <definedName name="MTD_Actual">#REF!</definedName>
    <definedName name="MTD_Actual_Customers">#REF!</definedName>
    <definedName name="MTD_Actual_Row">#REF!</definedName>
    <definedName name="MTD_Budget">#REF!</definedName>
    <definedName name="MTD_Budget_Customers">#REF!</definedName>
    <definedName name="MTD_Budget_Row">#REF!</definedName>
    <definedName name="MTDGross">#REF!</definedName>
    <definedName name="MTDHedge">#REF!</definedName>
    <definedName name="MTDTape">#REF!</definedName>
    <definedName name="MTDWiggle">#REF!</definedName>
    <definedName name="MTH">#REF!</definedName>
    <definedName name="Mthyr">#REF!</definedName>
    <definedName name="MTL_2009">#REF!</definedName>
    <definedName name="MTM_Adj_Data">#REF!</definedName>
    <definedName name="mtm_otc_frwd_cinergy_99" localSheetId="21">#REF!</definedName>
    <definedName name="mtm_otc_frwd_cinergy_99">#REF!</definedName>
    <definedName name="mtm_otc_frwd_entergy_99" localSheetId="21">#REF!</definedName>
    <definedName name="mtm_otc_frwd_entergy_99">#REF!</definedName>
    <definedName name="mtm_otc_frwd_tva_99" localSheetId="21">#REF!</definedName>
    <definedName name="mtm_otc_frwd_tva_99">#REF!</definedName>
    <definedName name="mtm_phys_99" localSheetId="21">#REF!</definedName>
    <definedName name="mtm_phys_99">#REF!</definedName>
    <definedName name="mtm_po_cinergy_99" localSheetId="21">#REF!</definedName>
    <definedName name="mtm_po_cinergy_99">#REF!</definedName>
    <definedName name="mtm_po_entergy_99" localSheetId="21">#REF!</definedName>
    <definedName name="mtm_po_entergy_99">#REF!</definedName>
    <definedName name="mtm_po_tva_99" localSheetId="21">#REF!</definedName>
    <definedName name="mtm_po_tva_99">#REF!</definedName>
    <definedName name="MTMApr00">#REF!</definedName>
    <definedName name="MTMAug00">#REF!</definedName>
    <definedName name="MTMDecember" localSheetId="21">#REF!</definedName>
    <definedName name="MTMDecember">#REF!</definedName>
    <definedName name="MTMDecember99" localSheetId="21">#REF!</definedName>
    <definedName name="MTMDecember99">#REF!</definedName>
    <definedName name="MTMFeb00" localSheetId="21">#REF!</definedName>
    <definedName name="MTMFeb00">#REF!</definedName>
    <definedName name="MTMJan00" localSheetId="21">#REF!</definedName>
    <definedName name="MTMJan00">#REF!</definedName>
    <definedName name="MTMJul00" localSheetId="21">#REF!</definedName>
    <definedName name="MTMJul00">#REF!</definedName>
    <definedName name="MTMJun00" localSheetId="21">#REF!</definedName>
    <definedName name="MTMJun00">#REF!</definedName>
    <definedName name="MTMJunNe" localSheetId="21">#REF!</definedName>
    <definedName name="MTMJunNe">#REF!</definedName>
    <definedName name="MTMMar00" localSheetId="21">#REF!</definedName>
    <definedName name="MTMMar00">#REF!</definedName>
    <definedName name="MTMMarNe" localSheetId="21">#REF!</definedName>
    <definedName name="MTMMarNe">#REF!</definedName>
    <definedName name="MTMMay00" localSheetId="21">#REF!</definedName>
    <definedName name="MTMMay00">#REF!</definedName>
    <definedName name="MTMNov00" localSheetId="21">#REF!</definedName>
    <definedName name="MTMNov00">#REF!</definedName>
    <definedName name="MTMNovember" localSheetId="21">#REF!</definedName>
    <definedName name="MTMNovember">#REF!</definedName>
    <definedName name="MTMNovember99" localSheetId="21">#REF!</definedName>
    <definedName name="MTMNovember99">#REF!</definedName>
    <definedName name="MTMOct00" localSheetId="21">#REF!</definedName>
    <definedName name="MTMOct00">#REF!</definedName>
    <definedName name="MTMOctober" localSheetId="21">#REF!</definedName>
    <definedName name="MTMOctober">#REF!</definedName>
    <definedName name="MTMSep" localSheetId="21">#REF!</definedName>
    <definedName name="MTMSep">#REF!</definedName>
    <definedName name="MTMSep00" localSheetId="21">#REF!</definedName>
    <definedName name="MTMSep00">#REF!</definedName>
    <definedName name="MULLINS_JAMES">#REF!</definedName>
    <definedName name="MULLINS_LEROY">#REF!</definedName>
    <definedName name="MULLINS_LLOYD">#REF!</definedName>
    <definedName name="MULLINS_LUTHER">#REF!</definedName>
    <definedName name="MULLINS_THOMAS">#REF!</definedName>
    <definedName name="MVACC">#REF!</definedName>
    <definedName name="MVEUGmbH">#REF!</definedName>
    <definedName name="MVExporting">#REF!</definedName>
    <definedName name="MVPay">#REF!</definedName>
    <definedName name="mw" hidden="1">{#N/A,#N/A,FALSE,"Pharm";#N/A,#N/A,FALSE,"WWCM"}</definedName>
    <definedName name="MWH_Sales_and_Electric_Revenues">#REF!</definedName>
    <definedName name="MyBegOfYEar">IF(BegOfYear5253week&lt;&gt;"",BegOfYear5253week,IF(TaxYearEnd="","",TaxYearEnd-364))</definedName>
    <definedName name="MyBookIncome">IF(BookIncome = "","",BookIncome)</definedName>
    <definedName name="MyFEIN">IF(FEIN="","",FEIN)</definedName>
    <definedName name="MyLastYear">IF(TaxYearEnd="","",TaxYearEnd-366)</definedName>
    <definedName name="MyName">IF(TheName = "","",TheName)</definedName>
    <definedName name="MyNextYear">IF(TaxYearEnd="","",TaxYearEnd+365)</definedName>
    <definedName name="mypassword" hidden="1">"chuck"</definedName>
    <definedName name="MyTaxYear">IF(TaxYearEnd="","",TaxYearEnd)</definedName>
    <definedName name="n">#REF!</definedName>
    <definedName name="n\" hidden="1">{#N/A,#N/A,FALSE,"Projections";#N/A,#N/A,FALSE,"Multiples Valuation";#N/A,#N/A,FALSE,"LBO";#N/A,#N/A,FALSE,"Multiples_Sensitivity";#N/A,#N/A,FALSE,"Summary"}</definedName>
    <definedName name="N_A">#REF!</definedName>
    <definedName name="nada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name">#REF!</definedName>
    <definedName name="name12" hidden="1">{#N/A,#N/A,FALSE,"F96AOP3";#N/A,#N/A,FALSE,"summary"}</definedName>
    <definedName name="nameplate_capacity">#REF!</definedName>
    <definedName name="NATACC">#REF!</definedName>
    <definedName name="NC.EMF_COMP" localSheetId="21">#REF!</definedName>
    <definedName name="NC.EMF_COMP">#REF!</definedName>
    <definedName name="nc.EMF_table" localSheetId="21">#REF!</definedName>
    <definedName name="nc.EMF_table">#REF!</definedName>
    <definedName name="nc_amort_adj_factor" localSheetId="21">#REF!</definedName>
    <definedName name="nc_amort_adj_factor">#REF!</definedName>
    <definedName name="NC_Bonus_Rates">#REF!</definedName>
    <definedName name="nc_cost" localSheetId="21">#REF!</definedName>
    <definedName name="nc_cost">#REF!</definedName>
    <definedName name="nc_cur_unb_fuel" localSheetId="21">#REF!</definedName>
    <definedName name="nc_cur_unb_fuel">#REF!</definedName>
    <definedName name="nc_current_period_unbilled_fuel" localSheetId="21">#REF!</definedName>
    <definedName name="nc_current_period_unbilled_fuel">#REF!</definedName>
    <definedName name="nc_emf_amor" localSheetId="21">#REF!</definedName>
    <definedName name="nc_emf_amor">#REF!</definedName>
    <definedName name="nc_emf_factor" localSheetId="21">#REF!</definedName>
    <definedName name="nc_emf_factor">#REF!</definedName>
    <definedName name="nc_emf_int_amor" localSheetId="21">#REF!</definedName>
    <definedName name="nc_emf_int_amor">#REF!</definedName>
    <definedName name="nc_emf_interest" localSheetId="21">#REF!</definedName>
    <definedName name="nc_emf_interest">#REF!</definedName>
    <definedName name="nc_emf_interest_factor" localSheetId="21">#REF!</definedName>
    <definedName name="nc_emf_interest_factor">#REF!</definedName>
    <definedName name="nc_emf_interest_rate" localSheetId="21">#REF!</definedName>
    <definedName name="nc_emf_interest_rate">#REF!</definedName>
    <definedName name="nc_emf_multiplier" localSheetId="21">#REF!</definedName>
    <definedName name="nc_emf_multiplier">#REF!</definedName>
    <definedName name="nc_fac_fuel_cost" localSheetId="21">#REF!</definedName>
    <definedName name="nc_fac_fuel_cost">#REF!</definedName>
    <definedName name="nc_fac_mwh_sales" localSheetId="21">#REF!</definedName>
    <definedName name="nc_fac_mwh_sales">#REF!</definedName>
    <definedName name="nc_fuel_rate" localSheetId="21">#REF!</definedName>
    <definedName name="nc_fuel_rate">#REF!</definedName>
    <definedName name="nc_is_nc_mwh" localSheetId="21">#REF!</definedName>
    <definedName name="nc_is_nc_mwh">#REF!</definedName>
    <definedName name="nc_net_rate" localSheetId="21">#REF!</definedName>
    <definedName name="nc_net_rate">#REF!</definedName>
    <definedName name="nc_rates" localSheetId="21">#REF!</definedName>
    <definedName name="nc_rates">#REF!</definedName>
    <definedName name="NC_unb_Fuel_Bal" localSheetId="21">#REF!</definedName>
    <definedName name="NC_unb_Fuel_Bal">#REF!</definedName>
    <definedName name="NCMPA" localSheetId="21">#REF!</definedName>
    <definedName name="NCMPA">#REF!</definedName>
    <definedName name="ncmpa_fuel" localSheetId="21">#REF!</definedName>
    <definedName name="ncmpa_fuel">#REF!</definedName>
    <definedName name="NCQSCH1" localSheetId="21">#REF!</definedName>
    <definedName name="NCQSCH1">#REF!</definedName>
    <definedName name="NCQSCH1A" localSheetId="21">#REF!</definedName>
    <definedName name="NCQSCH1A">#REF!</definedName>
    <definedName name="NCQSCH2" localSheetId="21">#REF!</definedName>
    <definedName name="NCQSCH2">#REF!</definedName>
    <definedName name="NCQSCH3" localSheetId="21">#REF!</definedName>
    <definedName name="NCQSCH3">#REF!</definedName>
    <definedName name="NCQSCH41_2" localSheetId="21">#REF!</definedName>
    <definedName name="NCQSCH41_2">#REF!</definedName>
    <definedName name="NCQSCH42_2" localSheetId="21">#REF!</definedName>
    <definedName name="NCQSCH42_2">#REF!</definedName>
    <definedName name="NCQSCH5" localSheetId="21">#REF!</definedName>
    <definedName name="NCQSCH5">#REF!</definedName>
    <definedName name="NCQSCH61_2" localSheetId="21">#REF!</definedName>
    <definedName name="NCQSCH61_2">#REF!</definedName>
    <definedName name="NCQSCH62_2" localSheetId="21">#REF!</definedName>
    <definedName name="NCQSCH62_2">#REF!</definedName>
    <definedName name="NCQSCH71_2" localSheetId="21">#REF!</definedName>
    <definedName name="NCQSCH71_2">#REF!</definedName>
    <definedName name="NCQSCH72_2" localSheetId="21">#REF!</definedName>
    <definedName name="NCQSCH72_2">#REF!</definedName>
    <definedName name="NCQSCH81_2" localSheetId="21">#REF!</definedName>
    <definedName name="NCQSCH81_2">#REF!</definedName>
    <definedName name="NCQSCH82_2" localSheetId="21">#REF!</definedName>
    <definedName name="NCQSCH82_2">#REF!</definedName>
    <definedName name="NCQSCH9" localSheetId="21">#REF!</definedName>
    <definedName name="NCQSCH9">#REF!</definedName>
    <definedName name="NCs">#REF!</definedName>
    <definedName name="NCUC">#REF!</definedName>
    <definedName name="NCUC_12ME">#REF!</definedName>
    <definedName name="NCUC_12MEA" localSheetId="21">#REF!</definedName>
    <definedName name="NCUC_12MEA">#REF!</definedName>
    <definedName name="NCUC_MNTH">#REF!</definedName>
    <definedName name="NCUC_MNTHA">#REF!</definedName>
    <definedName name="NCUCOTHR">#REF!</definedName>
    <definedName name="NCUNBILLED" localSheetId="21">#REF!</definedName>
    <definedName name="NCUNBILLED">#REF!</definedName>
    <definedName name="ND_ET_Exp_Data">#REF!</definedName>
    <definedName name="NDEFL_A" localSheetId="21">#REF!</definedName>
    <definedName name="NDEFL_A">#REF!</definedName>
    <definedName name="NDEFL_D" localSheetId="21">#REF!</definedName>
    <definedName name="NDEFL_D">#REF!</definedName>
    <definedName name="NDEFL_F" localSheetId="21">#REF!</definedName>
    <definedName name="NDEFL_F">#REF!</definedName>
    <definedName name="NDEFL_N" localSheetId="21">#REF!</definedName>
    <definedName name="NDEFL_N">#REF!</definedName>
    <definedName name="NDEFL_O" localSheetId="21">#REF!</definedName>
    <definedName name="NDEFL_O">#REF!</definedName>
    <definedName name="NDFPB_A" localSheetId="21">#REF!</definedName>
    <definedName name="NDFPB_A">#REF!</definedName>
    <definedName name="NDFPB_D" localSheetId="21">#REF!</definedName>
    <definedName name="NDFPB_D">#REF!</definedName>
    <definedName name="NDFPB_F" localSheetId="21">#REF!</definedName>
    <definedName name="NDFPB_F">#REF!</definedName>
    <definedName name="NDFPB_N" localSheetId="21">#REF!</definedName>
    <definedName name="NDFPB_N">#REF!</definedName>
    <definedName name="NDFPB_O" localSheetId="21">#REF!</definedName>
    <definedName name="NDFPB_O">#REF!</definedName>
    <definedName name="NDFPC_A" localSheetId="21">#REF!</definedName>
    <definedName name="NDFPC_A">#REF!</definedName>
    <definedName name="NDFPC_D" localSheetId="21">#REF!</definedName>
    <definedName name="NDFPC_D">#REF!</definedName>
    <definedName name="NDFPC_F" localSheetId="21">#REF!</definedName>
    <definedName name="NDFPC_F">#REF!</definedName>
    <definedName name="NDFPC_N" localSheetId="21">#REF!</definedName>
    <definedName name="NDFPC_N">#REF!</definedName>
    <definedName name="NDFPC_O" localSheetId="21">#REF!</definedName>
    <definedName name="NDFPC_O">#REF!</definedName>
    <definedName name="NDFPC_S" localSheetId="21">#REF!</definedName>
    <definedName name="NDFPC_S">#REF!</definedName>
    <definedName name="NDFPW_A" localSheetId="21">#REF!</definedName>
    <definedName name="NDFPW_A">#REF!</definedName>
    <definedName name="NDFPW_D" localSheetId="21">#REF!</definedName>
    <definedName name="NDFPW_D">#REF!</definedName>
    <definedName name="NDFPW_F" localSheetId="21">#REF!</definedName>
    <definedName name="NDFPW_F">#REF!</definedName>
    <definedName name="NDFPW_N" localSheetId="21">#REF!</definedName>
    <definedName name="NDFPW_N">#REF!</definedName>
    <definedName name="NDFPW_O" localSheetId="21">#REF!</definedName>
    <definedName name="NDFPW_O">#REF!</definedName>
    <definedName name="NDPCB_A" localSheetId="21">#REF!</definedName>
    <definedName name="NDPCB_A">#REF!</definedName>
    <definedName name="NDPCB_D" localSheetId="21">#REF!</definedName>
    <definedName name="NDPCB_D">#REF!</definedName>
    <definedName name="NDPCB_F" localSheetId="21">#REF!</definedName>
    <definedName name="NDPCB_F">#REF!</definedName>
    <definedName name="NDPCB_N" localSheetId="21">#REF!</definedName>
    <definedName name="NDPCB_N">#REF!</definedName>
    <definedName name="NDPCB_O" localSheetId="21">#REF!</definedName>
    <definedName name="NDPCB_O">#REF!</definedName>
    <definedName name="NDPCB_S" localSheetId="21">#REF!</definedName>
    <definedName name="NDPCB_S">#REF!</definedName>
    <definedName name="NET_BOND">#REF!</definedName>
    <definedName name="Net_Property__Plant_and_Equipment" localSheetId="21">#REF!</definedName>
    <definedName name="Net_Property__Plant_and_Equipment">#REF!</definedName>
    <definedName name="NETHERLANDS">#REF!</definedName>
    <definedName name="new">#REF!</definedName>
    <definedName name="NEW_ZEALAND">#REF!</definedName>
    <definedName name="NewBlend">#REF!</definedName>
    <definedName name="newname" hidden="1">{"Financials",#N/A,FALSE,"Financials";"AVP",#N/A,FALSE,"AVP";"DCF",#N/A,FALSE,"DCF";"CSC",#N/A,FALSE,"CSC";"Deal_Comp",#N/A,FALSE,"DealComp"}</definedName>
    <definedName name="newnewnew" hidden="1">{#N/A,#N/A,FALSE,"Pharm";#N/A,#N/A,FALSE,"WWCM"}</definedName>
    <definedName name="newone" hidden="1">{"P&amp;L",#N/A,TRUE,"HC";"P&amp;L Percents",#N/A,TRUE,"P&amp;L";"M&amp;A3 P&amp;L",#N/A,TRUE,"HC";"M&amp;A3 Pipeline",#N/A,TRUE,"HC";"Franchises",#N/A,TRUE,"HC";"CF&amp;BS",#N/A,TRUE,"HC"}</definedName>
    <definedName name="NewProject">#REF!</definedName>
    <definedName name="newshete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NewZealand">#REF!</definedName>
    <definedName name="NEXT" localSheetId="21">#REF!</definedName>
    <definedName name="NEXT">#REF!</definedName>
    <definedName name="NEXT_LINE" localSheetId="21">#REF!</definedName>
    <definedName name="NEXT_LINE">#REF!</definedName>
    <definedName name="nf_51810" localSheetId="21">#REF!</definedName>
    <definedName name="nf_51810">#REF!</definedName>
    <definedName name="nf_51860" localSheetId="21">#REF!</definedName>
    <definedName name="nf_51860">#REF!</definedName>
    <definedName name="NFDD">#REF!</definedName>
    <definedName name="nine" hidden="1">#REF!</definedName>
    <definedName name="Niva" hidden="1">{"'Feb 99'!$A$1:$G$30"}</definedName>
    <definedName name="nj" hidden="1">#REF!</definedName>
    <definedName name="nn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nnn" hidden="1">{#N/A,#N/A,FALSE,"Assessment";#N/A,#N/A,FALSE,"Staffing";#N/A,#N/A,FALSE,"Hires";#N/A,#N/A,FALSE,"Assumptions"}</definedName>
    <definedName name="nnnnn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NO_OPER_PPTO">#REF!</definedName>
    <definedName name="NO_OPER_REAL">#REF!</definedName>
    <definedName name="NOE_ATC">#REF!</definedName>
    <definedName name="NOE_Duke">#REF!</definedName>
    <definedName name="nol" hidden="1">{#N/A,#N/A,FALSE,"91NOLCB";#N/A,#N/A,FALSE,"92NOLCB";#N/A,#N/A,FALSE,"93NOLCB"}</definedName>
    <definedName name="non_cur_assets">"="</definedName>
    <definedName name="nonadvance" localSheetId="21">#REF!</definedName>
    <definedName name="nonadvance">#REF!</definedName>
    <definedName name="NonBroker">#REF!</definedName>
    <definedName name="NonDedEnter" localSheetId="21">#REF!</definedName>
    <definedName name="NonDedEnter">#REF!</definedName>
    <definedName name="NONDEDPEN" localSheetId="21">#REF!</definedName>
    <definedName name="NONDEDPEN">#REF!</definedName>
    <definedName name="NonDisrPension" localSheetId="21">#REF!</definedName>
    <definedName name="NonDisrPension">#REF!</definedName>
    <definedName name="none" localSheetId="21" hidden="1">#REF!</definedName>
    <definedName name="none" hidden="1">#REF!</definedName>
    <definedName name="NONFUELREC" localSheetId="21">#REF!</definedName>
    <definedName name="NONFUELREC">#REF!</definedName>
    <definedName name="NONOPERATE_DIT">#REF!</definedName>
    <definedName name="NonQuality">OFFSET(#REF!,0,0,#REF!)</definedName>
    <definedName name="NONU_Index" localSheetId="21">#REF!</definedName>
    <definedName name="NONU_Index">#REF!</definedName>
    <definedName name="NONU_SWIFT" localSheetId="21">#REF!</definedName>
    <definedName name="NONU_SWIFT">#REF!</definedName>
    <definedName name="NonUtInvenRe" localSheetId="21">#REF!</definedName>
    <definedName name="NonUtInvenRe">#REF!</definedName>
    <definedName name="NOOFFFSEGMENTS1">#REF!</definedName>
    <definedName name="NOOFREPS">#REF!</definedName>
    <definedName name="NOPHrs" localSheetId="21">#REF!</definedName>
    <definedName name="NOPHrs">#REF!</definedName>
    <definedName name="NOR_BOND">#REF!</definedName>
    <definedName name="NormFedTax?">#REF!</definedName>
    <definedName name="NormStateTax?">#REF!</definedName>
    <definedName name="north">#REF!</definedName>
    <definedName name="NORTH_CAROLINA_SALES_TAX">#REF!</definedName>
    <definedName name="NORWAY">#REF!</definedName>
    <definedName name="NOSH">#REF!</definedName>
    <definedName name="not" hidden="1">255</definedName>
    <definedName name="Not_Completed">#REF!</definedName>
    <definedName name="notes" localSheetId="21">#REF!</definedName>
    <definedName name="notes">#REF!</definedName>
    <definedName name="NOTETOPG">#REF!</definedName>
    <definedName name="nouv" hidden="1">{#N/A,#N/A,FALSE,"Pharm";#N/A,#N/A,FALSE,"WWCM"}</definedName>
    <definedName name="Nov" localSheetId="21">#REF!</definedName>
    <definedName name="Nov">#REF!</definedName>
    <definedName name="nov_MWH" localSheetId="21">#REF!</definedName>
    <definedName name="nov_MWH">#REF!</definedName>
    <definedName name="Nov_revs">#REF!</definedName>
    <definedName name="Nov_Total_Energy_Revenues">#REF!</definedName>
    <definedName name="Nov_Total_Production_Costs">#REF!</definedName>
    <definedName name="Nov_Y1" localSheetId="21">#REF!</definedName>
    <definedName name="Nov_Y1">#REF!</definedName>
    <definedName name="Nov_Y2" localSheetId="21">#REF!</definedName>
    <definedName name="Nov_Y2">#REF!</definedName>
    <definedName name="Nov_Y3" localSheetId="21">#REF!</definedName>
    <definedName name="Nov_Y3">#REF!</definedName>
    <definedName name="NOV94_ASSET2">#REF!</definedName>
    <definedName name="NOV94_INCOME_YTD1">#REF!</definedName>
    <definedName name="NOV94_INCOME_YTD2">#REF!</definedName>
    <definedName name="NOV94_INCOME1">#REF!</definedName>
    <definedName name="NOV94_INCOME2">#REF!</definedName>
    <definedName name="NovAccts" localSheetId="21">#REF!</definedName>
    <definedName name="NovAccts">#REF!</definedName>
    <definedName name="NovClosed" localSheetId="21">#REF!</definedName>
    <definedName name="NovClosed">#REF!</definedName>
    <definedName name="NovDaily" localSheetId="21">#REF!</definedName>
    <definedName name="NovDaily">#REF!</definedName>
    <definedName name="November" localSheetId="21">#REF!</definedName>
    <definedName name="November">#REF!</definedName>
    <definedName name="November_Cost">#REF!</definedName>
    <definedName name="November_Hours">#REF!</definedName>
    <definedName name="November_Labor">#REF!</definedName>
    <definedName name="November_M_S">#REF!</definedName>
    <definedName name="November_recon" localSheetId="21">#REF!</definedName>
    <definedName name="November_recon">#REF!</definedName>
    <definedName name="NovFwd1" localSheetId="21">#REF!</definedName>
    <definedName name="NovFwd1">#REF!</definedName>
    <definedName name="NovFwd2" localSheetId="21">#REF!</definedName>
    <definedName name="NovFwd2">#REF!</definedName>
    <definedName name="NovFwd3" localSheetId="21">#REF!</definedName>
    <definedName name="NovFwd3">#REF!</definedName>
    <definedName name="NovFwd4" localSheetId="21">#REF!</definedName>
    <definedName name="NovFwd4">#REF!</definedName>
    <definedName name="NovNEClosed" localSheetId="21">#REF!</definedName>
    <definedName name="NovNEClosed">#REF!</definedName>
    <definedName name="NovOptions" localSheetId="21">#REF!</definedName>
    <definedName name="NovOptions">#REF!</definedName>
    <definedName name="NOX_2004">#REF!</definedName>
    <definedName name="NOX_2005">#REF!</definedName>
    <definedName name="NOX_2006">#REF!</definedName>
    <definedName name="NOX_2007">#REF!</definedName>
    <definedName name="NOX_2008">#REF!</definedName>
    <definedName name="NOX_Apr">#REF!</definedName>
    <definedName name="NOX_Aug">#REF!</definedName>
    <definedName name="Nox_Cost_Data">#REF!</definedName>
    <definedName name="NOX_Dec">#REF!</definedName>
    <definedName name="NOX_Feb">#REF!</definedName>
    <definedName name="NOX_Jan">#REF!</definedName>
    <definedName name="NOX_Jul">#REF!</definedName>
    <definedName name="NOX_Jun">#REF!</definedName>
    <definedName name="NOX_Mar">#REF!</definedName>
    <definedName name="NOX_May">#REF!</definedName>
    <definedName name="NOX_Nov">#REF!</definedName>
    <definedName name="NOX_Oct">#REF!</definedName>
    <definedName name="NOX_Sep">#REF!</definedName>
    <definedName name="NPD">OFFSET(#REF!,0,0,#REF!)</definedName>
    <definedName name="NPHrs" localSheetId="21">#REF!</definedName>
    <definedName name="NPHrs">#REF!</definedName>
    <definedName name="npi" hidden="1">{"COREKINETICS",#N/A,FALSE,"CORE KINETICS"}</definedName>
    <definedName name="npl_balance_sheet" localSheetId="21">#REF!</definedName>
    <definedName name="npl_balance_sheet">#REF!</definedName>
    <definedName name="NPL_CUR_RPT" localSheetId="21">#REF!</definedName>
    <definedName name="NPL_CUR_RPT">#REF!</definedName>
    <definedName name="NPL_PRIOR_ACT">#REF!</definedName>
    <definedName name="NPL_PRIOR_RPT">#REF!</definedName>
    <definedName name="ñplop" hidden="1">{#N/A,#N/A,FALSE,"Aging Summary";#N/A,#N/A,FALSE,"Ratio Analysis";#N/A,#N/A,FALSE,"Test 120 Day Accts";#N/A,#N/A,FALSE,"Tickmarks"}</definedName>
    <definedName name="NPV_to_Risk_Labels">#REF!</definedName>
    <definedName name="NPV_to_Risk_X_Data">#REF!</definedName>
    <definedName name="NPV_to_Risk_Y_Data">#REF!</definedName>
    <definedName name="NPV_to_Risk_Z_Data">#REF!</definedName>
    <definedName name="NQINST" localSheetId="21">#REF!</definedName>
    <definedName name="NQINST">#REF!</definedName>
    <definedName name="nSFE">#REF!</definedName>
    <definedName name="NUC" localSheetId="21">#REF!</definedName>
    <definedName name="NUC">#REF!</definedName>
    <definedName name="NUC_FUEL" localSheetId="21">#REF!</definedName>
    <definedName name="NUC_FUEL">#REF!</definedName>
    <definedName name="NucFuelAmort">#REF!</definedName>
    <definedName name="NucRef14" localSheetId="21">#REF!</definedName>
    <definedName name="NucRef14">#REF!</definedName>
    <definedName name="Num_Cust_Table">#REF!</definedName>
    <definedName name="Num_Pmt_Per_Year">#REF!</definedName>
    <definedName name="Num_Rows" localSheetId="21">#REF!</definedName>
    <definedName name="Num_Rows">#REF!</definedName>
    <definedName name="Number_of_Payments" localSheetId="4">MATCH(0.01,End_Bal,-1)+1</definedName>
    <definedName name="Number_of_Payments" localSheetId="21">MATCH(0.01,End_Bal,-1)+1</definedName>
    <definedName name="Number_of_Payments" localSheetId="15">MATCH(0.01,End_Bal,-1)+1</definedName>
    <definedName name="Number_of_Payments">MATCH(0.01,End_Bal,-1)+1</definedName>
    <definedName name="Number_of_Selections">#REF!</definedName>
    <definedName name="Number_units">#REF!</definedName>
    <definedName name="NUMBEROFDETAILFIELDS1">#REF!</definedName>
    <definedName name="NUMBEROFHEADERFIELDS1">#REF!</definedName>
    <definedName name="NumConLic">#REF!</definedName>
    <definedName name="nummering">#REF!</definedName>
    <definedName name="NumofGrpAccts" hidden="1">1</definedName>
    <definedName name="NumSvrLic">#REF!</definedName>
    <definedName name="NvsAnswerCol">"'[Joint Owner Target Data@n(15)3248708.xls]LAYOUT'!$A$9:$A$9837"</definedName>
    <definedName name="NvsASD">"V1998-12-31"</definedName>
    <definedName name="NvsAutoDrillOk">"VN"</definedName>
    <definedName name="NvsElapsedTime">0.018534722221375</definedName>
    <definedName name="NvsEndTime">36293.6235076389</definedName>
    <definedName name="NvsInstanceHook" localSheetId="4">Format_ISD_All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"%,X,RNF.ACCOUNT.robyn,CZF.."</definedName>
    <definedName name="NvsPanelBusUnit">"V10058"</definedName>
    <definedName name="NvsPanelEffdt">"V1996-01-01"</definedName>
    <definedName name="NvsPanelSetid">"VFON"</definedName>
    <definedName name="NvsParentRef">#REF!</definedName>
    <definedName name="NvsReqBU">"V05"</definedName>
    <definedName name="NvsReqBUOnly">"VN"</definedName>
    <definedName name="NvsTransLed">"VN"</definedName>
    <definedName name="NvsTreeASD">"V1998-12-31"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EAC">"EAC_TBL"</definedName>
    <definedName name="NvsValTbl.FERC_OTHER">"FERC_OTHER_TBL"</definedName>
    <definedName name="NvsValTbl.PRODUCT">"PRODUCT_TBL"</definedName>
    <definedName name="NvsValTbl.SCENARIO">"BD_SCENARIO_TBL"</definedName>
    <definedName name="NvsValTbl.STATISTICS_CODE">"STAT_TBL"</definedName>
    <definedName name="NvsValTbl.Z_FUNCTION">"Z_FUNCTION_TBL"</definedName>
    <definedName name="NvsValTbl.Z_REG_ID">"Z_REG_ID_TBL"</definedName>
    <definedName name="nwncn" hidden="1">22</definedName>
    <definedName name="NWSIMPSON">#REF!</definedName>
    <definedName name="o" localSheetId="21">#REF!</definedName>
    <definedName name="o">#REF!</definedName>
    <definedName name="O_M" localSheetId="21">#REF!</definedName>
    <definedName name="O_M">#REF!</definedName>
    <definedName name="OATT">#REF!</definedName>
    <definedName name="OBS_MONTH">#REF!</definedName>
    <definedName name="OCT" localSheetId="21">#REF!</definedName>
    <definedName name="Oct">#REF!</definedName>
    <definedName name="oct_MWH" localSheetId="21">#REF!</definedName>
    <definedName name="oct_MWH">#REF!</definedName>
    <definedName name="Oct_revs">#REF!</definedName>
    <definedName name="Oct_Total_Energy_Revenues">#REF!</definedName>
    <definedName name="Oct_Total_Production_Costs">#REF!</definedName>
    <definedName name="Oct_Y1" localSheetId="21">#REF!</definedName>
    <definedName name="Oct_Y1">#REF!</definedName>
    <definedName name="Oct_Y2" localSheetId="21">#REF!</definedName>
    <definedName name="Oct_Y2">#REF!</definedName>
    <definedName name="Oct_Y3" localSheetId="21">#REF!</definedName>
    <definedName name="Oct_Y3">#REF!</definedName>
    <definedName name="OCT94_ASSET2">#REF!</definedName>
    <definedName name="OCT94_INCOME_YTD1">#REF!</definedName>
    <definedName name="OCT94_INCOME_YTD2">#REF!</definedName>
    <definedName name="OCT94_INCOME1">#REF!</definedName>
    <definedName name="OCT94_INCOME2">#REF!</definedName>
    <definedName name="OctAccts" localSheetId="21">#REF!</definedName>
    <definedName name="OctAccts">#REF!</definedName>
    <definedName name="octaneblendingrvp">#REF!</definedName>
    <definedName name="octaneblendingunleaded87price">#REF!</definedName>
    <definedName name="OctDaily">#REF!</definedName>
    <definedName name="OctFwdOffPeak" localSheetId="21">#REF!</definedName>
    <definedName name="OctFwdOffPeak">#REF!</definedName>
    <definedName name="OctFwdOffPeak2" localSheetId="21">#REF!</definedName>
    <definedName name="OctFwdOffPeak2">#REF!</definedName>
    <definedName name="OctFwdOnPeak" localSheetId="21">#REF!</definedName>
    <definedName name="OctFwdOnPeak">#REF!</definedName>
    <definedName name="October" localSheetId="21">#REF!</definedName>
    <definedName name="October">#REF!</definedName>
    <definedName name="October_2108" localSheetId="21">#REF!</definedName>
    <definedName name="October_2108">#REF!</definedName>
    <definedName name="October_Cost">#REF!</definedName>
    <definedName name="October_Hours">#REF!</definedName>
    <definedName name="October_Labor">#REF!</definedName>
    <definedName name="October_M_S">#REF!</definedName>
    <definedName name="October_recon" localSheetId="21">#REF!</definedName>
    <definedName name="October_recon">#REF!</definedName>
    <definedName name="OctOptFwd1" localSheetId="21">#REF!</definedName>
    <definedName name="OctOptFwd1">#REF!</definedName>
    <definedName name="OctOptFwd2" localSheetId="21">#REF!</definedName>
    <definedName name="OctOptFwd2">#REF!</definedName>
    <definedName name="OctOptFwd3" localSheetId="21">#REF!</definedName>
    <definedName name="OctOptFwd3">#REF!</definedName>
    <definedName name="OctOptions" localSheetId="21">#REF!</definedName>
    <definedName name="OctOptions">#REF!</definedName>
    <definedName name="OCXC">#REF!</definedName>
    <definedName name="OCXC2">#REF!</definedName>
    <definedName name="ocxc22">#REF!</definedName>
    <definedName name="OCXP2">#REF!</definedName>
    <definedName name="ocxp3">#REF!</definedName>
    <definedName name="OFF_VOUCHER_SUM">#REF!</definedName>
    <definedName name="offer">#REF!</definedName>
    <definedName name="OFFICERS_COMPENSATION">#REF!</definedName>
    <definedName name="OffPiv" comment="Range for pivot updates">OFFSET(#REF!,,,COUNTA(#REF!),COUNTA(#REF!))</definedName>
    <definedName name="Offset">OFFSET(#REF!,,,COUNTA(#REF!),COUNTA(#REF!))</definedName>
    <definedName name="ofit_m_1" localSheetId="21">#REF!</definedName>
    <definedName name="ofit_m_1">#REF!</definedName>
    <definedName name="ofit_request" localSheetId="21">#REF!</definedName>
    <definedName name="ofit_request">#REF!</definedName>
    <definedName name="ofitrequest" localSheetId="21">#REF!</definedName>
    <definedName name="ofitrequest">#REF!</definedName>
    <definedName name="OH_CONS">#REF!</definedName>
    <definedName name="OH_NREG">#REF!</definedName>
    <definedName name="OH_Reg">#REF!</definedName>
    <definedName name="OH_SA">#REF!</definedName>
    <definedName name="OH_SA_Uncon">#REF!</definedName>
    <definedName name="OhioAppRatio">#REF!</definedName>
    <definedName name="OhioNetIncome">#REF!</definedName>
    <definedName name="OhioWeight" localSheetId="21">#REF!</definedName>
    <definedName name="OhioWeight">#REF!</definedName>
    <definedName name="OIH">#REF!</definedName>
    <definedName name="Oil_Prices">#REF!</definedName>
    <definedName name="oiu" localSheetId="21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K" hidden="1">{#N/A,#N/A,FALSE,"REPORT"}</definedName>
    <definedName name="OK_AGAINST_INCOME_STATEMENT">#REF!</definedName>
    <definedName name="OLAMethod">#REF!</definedName>
    <definedName name="old">#REF!</definedName>
    <definedName name="old.cashflow" hidden="1">{#N/A,#N/A,TRUE,"Cover";#N/A,#N/A,TRUE,"Inputs";#N/A,#N/A,TRUE,"Results";#N/A,#N/A,TRUE,"Stats";#N/A,#N/A,TRUE,"Capital Cost";#N/A,#N/A,TRUE,"Income Statement";#N/A,#N/A,TRUE,"Cash Flows";#N/A,#N/A,TRUE,"Selldown";#N/A,#N/A,TRUE,"BookDep";#N/A,#N/A,TRUE,"Cash Taxes";#N/A,#N/A,TRUE,"O&amp;M";#N/A,#N/A,TRUE,"Graphs";#N/A,#N/A,TRUE,"Assumptions"}</definedName>
    <definedName name="oldfinpln1293">#REF!</definedName>
    <definedName name="OLIN">#REF!</definedName>
    <definedName name="OLINLATE">#REF!</definedName>
    <definedName name="oliverecon" localSheetId="21">#REF!</definedName>
    <definedName name="oliverecon">#REF!</definedName>
    <definedName name="OM">#REF!</definedName>
    <definedName name="om_exp_detail" localSheetId="21">#REF!</definedName>
    <definedName name="om_exp_detail">#REF!</definedName>
    <definedName name="OM_method">#REF!</definedName>
    <definedName name="oncogene" hidden="1">{#N/A,#N/A,FALSE,"Oncogene"}</definedName>
    <definedName name="One" localSheetId="21">#REF!</definedName>
    <definedName name="One">#REF!</definedName>
    <definedName name="ooo" hidden="1">{#N/A,#N/A,FALSE,"REPORT"}</definedName>
    <definedName name="op" localSheetId="21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OP_hrs">#REF!</definedName>
    <definedName name="OPC" localSheetId="21">#REF!</definedName>
    <definedName name="OPC">#REF!</definedName>
    <definedName name="OPEBSW" localSheetId="21">#REF!</definedName>
    <definedName name="OPEBSW">#REF!</definedName>
    <definedName name="openPeriod">#REF!</definedName>
    <definedName name="Oper_Cost_Data">#REF!</definedName>
    <definedName name="OPERATE_DIT">#REF!</definedName>
    <definedName name="operating">#REF!</definedName>
    <definedName name="OPERATING_EXPENSES">#REF!</definedName>
    <definedName name="operations">#REF!</definedName>
    <definedName name="Operations_LR">#REF!</definedName>
    <definedName name="opex" hidden="1">{"'Feb 99'!$A$1:$G$30"}</definedName>
    <definedName name="OPL" localSheetId="21">#REF!</definedName>
    <definedName name="OPL">#REF!</definedName>
    <definedName name="opopopopop" hidden="1">{#N/A,#N/A,FALSE,"Aging Summary";#N/A,#N/A,FALSE,"Ratio Analysis";#N/A,#N/A,FALSE,"Test 120 Day Accts";#N/A,#N/A,FALSE,"Tickmarks"}</definedName>
    <definedName name="OPR" localSheetId="21">#REF!</definedName>
    <definedName name="OPR">#REF!</definedName>
    <definedName name="OPS">#REF!</definedName>
    <definedName name="ops_Factor" localSheetId="21">#REF!</definedName>
    <definedName name="ops_Factor">#REF!</definedName>
    <definedName name="Opt_Purch_Exp_Data">#REF!</definedName>
    <definedName name="Opt_Sales_Inc_Data">#REF!</definedName>
    <definedName name="opt1f1">#REF!</definedName>
    <definedName name="opt1f10">#REF!</definedName>
    <definedName name="opt1f2">#REF!</definedName>
    <definedName name="opt1f3">#REF!</definedName>
    <definedName name="opt1f4">#REF!</definedName>
    <definedName name="opt1f5">#REF!</definedName>
    <definedName name="opt1f6">#REF!</definedName>
    <definedName name="opt1f7">#REF!</definedName>
    <definedName name="opt1f8">#REF!</definedName>
    <definedName name="opt1f9">#REF!</definedName>
    <definedName name="Option_05a">#REF!</definedName>
    <definedName name="Option_05b">#REF!</definedName>
    <definedName name="option_type_id">#REF!</definedName>
    <definedName name="OptionType">#REF!</definedName>
    <definedName name="ORACLE_Line">#REF!</definedName>
    <definedName name="orange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Order">#REF!</definedName>
    <definedName name="originalbooklife">#REF!</definedName>
    <definedName name="Orphan_MOS">#REF!</definedName>
    <definedName name="ot">#REF!</definedName>
    <definedName name="otbb" hidden="1">IF(NOT(ISERROR(otb*1)),otb*1,otb)</definedName>
    <definedName name="OTHDer">#REF!</definedName>
    <definedName name="OTHER" localSheetId="21">#REF!</definedName>
    <definedName name="OTHER">#REF!</definedName>
    <definedName name="other_accrued">#REF!</definedName>
    <definedName name="other_assets">#REF!</definedName>
    <definedName name="other_expenses">#REF!</definedName>
    <definedName name="other_expenses_incomes">#REF!</definedName>
    <definedName name="other_inc_ded_detail" localSheetId="21">#REF!</definedName>
    <definedName name="other_inc_ded_detail">#REF!</definedName>
    <definedName name="other_incomes">#REF!</definedName>
    <definedName name="other_invest_detail" localSheetId="21">#REF!</definedName>
    <definedName name="other_invest_detail">#REF!</definedName>
    <definedName name="other_rev_detail" localSheetId="21">#REF!</definedName>
    <definedName name="other_rev_detail">#REF!</definedName>
    <definedName name="OTHER12MTHS">#REF!</definedName>
    <definedName name="other33" hidden="1">{#N/A,#N/A,FALSE,"Pharm";#N/A,#N/A,FALSE,"WWCM"}</definedName>
    <definedName name="OTHERCALCMACRO">#REF!</definedName>
    <definedName name="OTHERCURRENT" localSheetId="21">#REF!</definedName>
    <definedName name="OTHERCURRENT">#REF!</definedName>
    <definedName name="OtherGovernance">#REF!</definedName>
    <definedName name="OTHERHRS">#REF!</definedName>
    <definedName name="othermar" hidden="1">{#N/A,#N/A,FALSE,"Pharm";#N/A,#N/A,FALSE,"WWCM"}</definedName>
    <definedName name="OTHERRANGEMACRO">#REF!</definedName>
    <definedName name="OTHINTEXP">#REF!</definedName>
    <definedName name="otract">#REF!</definedName>
    <definedName name="OTROING">#REF!</definedName>
    <definedName name="Otros_Dolar">#REF!</definedName>
    <definedName name="Otros_Pesos">#REF!</definedName>
    <definedName name="Otros_Util_AcumuladaReal2005">#REF!</definedName>
    <definedName name="Otros_Util_AcumuladaReal2005a">#REF!</definedName>
    <definedName name="OUCHECK">#REF!</definedName>
    <definedName name="OUT">#REF!</definedName>
    <definedName name="Outage_Page1" localSheetId="21">#REF!</definedName>
    <definedName name="Outage_Page1">#REF!</definedName>
    <definedName name="Outage_Page2" localSheetId="21">#REF!</definedName>
    <definedName name="Outage_Page2">#REF!</definedName>
    <definedName name="OUTLOOK">#REF!</definedName>
    <definedName name="OUTLOOK_ANALYSIS">#REF!</definedName>
    <definedName name="Outlook_USGAAP_Pesos">#REF!</definedName>
    <definedName name="outlook2">#REF!</definedName>
    <definedName name="Output03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outside_processing">#REF!</definedName>
    <definedName name="outside_services">#REF!</definedName>
    <definedName name="OVER" localSheetId="21">#REF!</definedName>
    <definedName name="OVER">#REF!</definedName>
    <definedName name="OVER_UNDER" localSheetId="21">#REF!</definedName>
    <definedName name="OVER_UNDER">#REF!</definedName>
    <definedName name="Overage" localSheetId="21">#REF!</definedName>
    <definedName name="Overage">#REF!</definedName>
    <definedName name="Overage_Report" localSheetId="21">#REF!</definedName>
    <definedName name="Overage_Report">#REF!</definedName>
    <definedName name="Overhead">#REF!</definedName>
    <definedName name="p" localSheetId="21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.Covenants" hidden="1">#REF!</definedName>
    <definedName name="p.Covenants_Titles" hidden="1">#REF!</definedName>
    <definedName name="p.CreditStats" hidden="1">#REF!</definedName>
    <definedName name="p.DCF" hidden="1">#REF!</definedName>
    <definedName name="p.DCF_Titles" hidden="1">#REF!</definedName>
    <definedName name="p.IRR" hidden="1">#REF!</definedName>
    <definedName name="p.IRR_Titles" hidden="1">#REF!</definedName>
    <definedName name="p.SP" hidden="1">#REF!</definedName>
    <definedName name="p.Summary" hidden="1">#REF!</definedName>
    <definedName name="p.Summary_Titles" hidden="1">#REF!</definedName>
    <definedName name="PA">#REF!</definedName>
    <definedName name="PA_Sales_Data">#REF!</definedName>
    <definedName name="PA_Sales_Dates">#REF!</definedName>
    <definedName name="PA_Sales_Names">#REF!</definedName>
    <definedName name="PAArate" localSheetId="21">#REF!</definedName>
    <definedName name="PAArate">#REF!</definedName>
    <definedName name="padf" hidden="1">{"P450 Monthly Variance",#N/A,FALSE,"NIH P450"}</definedName>
    <definedName name="PAFP">#REF!</definedName>
    <definedName name="PAGE_1" localSheetId="21">#REF!</definedName>
    <definedName name="PAGE_1">#REF!</definedName>
    <definedName name="PAGE_2" localSheetId="21">#REF!</definedName>
    <definedName name="PAGE_2">#REF!</definedName>
    <definedName name="PAGE_BREAK1" localSheetId="21">#REF!</definedName>
    <definedName name="PAGE_BREAK1">#REF!</definedName>
    <definedName name="Page003">#REF!</definedName>
    <definedName name="Page01">#REF!</definedName>
    <definedName name="Page04">#REF!</definedName>
    <definedName name="Page05">#REF!</definedName>
    <definedName name="PAGE1" localSheetId="21">#REF!</definedName>
    <definedName name="PAGE1">#REF!</definedName>
    <definedName name="PAGE1.3Q">#REF!</definedName>
    <definedName name="PAGE1.3QP">#REF!</definedName>
    <definedName name="page1.8check">#REF!</definedName>
    <definedName name="page1.8print">#REF!</definedName>
    <definedName name="page1.9check">#REF!</definedName>
    <definedName name="page1.9print">#REF!</definedName>
    <definedName name="page11">#REF!</definedName>
    <definedName name="page12">#REF!</definedName>
    <definedName name="Page2" localSheetId="21">#REF!</definedName>
    <definedName name="Page2">#REF!</definedName>
    <definedName name="PAGE2_YTD">#REF!</definedName>
    <definedName name="PAGE2C">#REF!</definedName>
    <definedName name="page3" localSheetId="21">#REF!</definedName>
    <definedName name="page3">#REF!</definedName>
    <definedName name="page4" localSheetId="21">#REF!</definedName>
    <definedName name="page4">#REF!</definedName>
    <definedName name="Page4a" localSheetId="21">#REF!</definedName>
    <definedName name="Page4a">#REF!</definedName>
    <definedName name="Page4b" localSheetId="21">#REF!</definedName>
    <definedName name="Page4b">#REF!</definedName>
    <definedName name="Page4c" localSheetId="21">#REF!</definedName>
    <definedName name="Page4c">#REF!</definedName>
    <definedName name="Page4d" localSheetId="21">#REF!</definedName>
    <definedName name="Page4d">#REF!</definedName>
    <definedName name="page5" localSheetId="21">#REF!</definedName>
    <definedName name="page5">#REF!</definedName>
    <definedName name="Page5a" localSheetId="21">#REF!</definedName>
    <definedName name="Page5a">#REF!</definedName>
    <definedName name="Page5b" localSheetId="21">#REF!</definedName>
    <definedName name="Page5b">#REF!</definedName>
    <definedName name="PAGE6">#REF!</definedName>
    <definedName name="PAGE7">#REF!</definedName>
    <definedName name="PAGEABVAR">#REF!</definedName>
    <definedName name="PAGEAPYVAR">#REF!</definedName>
    <definedName name="PAGEBREAK">#REF!</definedName>
    <definedName name="Pal_Workbook_GUID">"53LSK32KUSHRGT88HIU1RXTT"</definedName>
    <definedName name="PAPELTRABEXIS">#REF!</definedName>
    <definedName name="Parameters">#REF!</definedName>
    <definedName name="part_year">#REF!</definedName>
    <definedName name="part1a1" hidden="1">VLOOKUP(IF(ISNUMBER(INDIRECT("rc",FALSE)),INDIRECT("rc",FALSE)*1,INDIRECT("rc",FALSE)),[0]!TB,3,FALSE)</definedName>
    <definedName name="partcopy" localSheetId="21">#REF!</definedName>
    <definedName name="partcopy">#REF!</definedName>
    <definedName name="PARTEX">#REF!</definedName>
    <definedName name="PARTI" localSheetId="21">#REF!</definedName>
    <definedName name="PARTI">#REF!</definedName>
    <definedName name="Partial_Year">#REF!</definedName>
    <definedName name="PartialBarrier" localSheetId="21">#N/A</definedName>
    <definedName name="PartialBarrier">[0]!PartialBarrier</definedName>
    <definedName name="PARTII" localSheetId="21">#REF!</definedName>
    <definedName name="PARTII">#REF!</definedName>
    <definedName name="PARTIII" localSheetId="21">#REF!</definedName>
    <definedName name="PARTIII">#REF!</definedName>
    <definedName name="Partner1">#REF!</definedName>
    <definedName name="Partner1_Tax">#REF!</definedName>
    <definedName name="Partner1_Taxes">#REF!</definedName>
    <definedName name="Partner2">#REF!</definedName>
    <definedName name="Partner2_Tax">#REF!</definedName>
    <definedName name="Partner2_Taxes">#REF!</definedName>
    <definedName name="Parts_Kit_1">#REF!</definedName>
    <definedName name="Parts_Kit_1_Cost">#REF!</definedName>
    <definedName name="Parts_Kit_1_Event">#REF!</definedName>
    <definedName name="Parts_Kit_1_Refurb">#REF!</definedName>
    <definedName name="Parts_Kit_2">#REF!</definedName>
    <definedName name="Parts_Kit_2_Cost">#REF!</definedName>
    <definedName name="Parts_Kit_2_Event">#REF!</definedName>
    <definedName name="Parts_Kit_2_Refurb">#REF!</definedName>
    <definedName name="Parts_Kit_3">#REF!</definedName>
    <definedName name="Parts_Kit_3_Cost">#REF!</definedName>
    <definedName name="Parts_Kit_3_Event">#REF!</definedName>
    <definedName name="Parts_Kit_3_Refurb">#REF!</definedName>
    <definedName name="Parts_Kit_4">#REF!</definedName>
    <definedName name="Parts_Kit_4_Cost">#REF!</definedName>
    <definedName name="Parts_Kit_4_Event">#REF!</definedName>
    <definedName name="Parts_Kit_4_Refurb">#REF!</definedName>
    <definedName name="Parts_Kit_5">#REF!</definedName>
    <definedName name="Parts_Kit_5_Cost">#REF!</definedName>
    <definedName name="Parts_Kit_5_Event">#REF!</definedName>
    <definedName name="Parts_Kit_5_Refurb">#REF!</definedName>
    <definedName name="Parts_Kit_6">#REF!</definedName>
    <definedName name="Parts_Kit_6_Cost">#REF!</definedName>
    <definedName name="Parts_Kit_6_Event">#REF!</definedName>
    <definedName name="Parts_Kit_6_Refurb">#REF!</definedName>
    <definedName name="Parts_Kit_7">#REF!</definedName>
    <definedName name="Parts_Kit_7_Cost">#REF!</definedName>
    <definedName name="Parts_Kit_7_Event">#REF!</definedName>
    <definedName name="Parts_Kit_7_Refurb">#REF!</definedName>
    <definedName name="Parts_Kit_8">#REF!</definedName>
    <definedName name="Parts_Kit_8_Cost">#REF!</definedName>
    <definedName name="Parts_Kit_8_Event">#REF!</definedName>
    <definedName name="Parts_Kit_8_Refurb">#REF!</definedName>
    <definedName name="Pasivo">#REF!</definedName>
    <definedName name="Pass1">#REF!</definedName>
    <definedName name="Pass2">#REF!</definedName>
    <definedName name="Pass3">#REF!</definedName>
    <definedName name="Pass4">#REF!</definedName>
    <definedName name="Pass5">#REF!</definedName>
    <definedName name="Pass6">#REF!</definedName>
    <definedName name="Pass7">#REF!</definedName>
    <definedName name="paul" localSheetId="21" hidden="1">#REF!</definedName>
    <definedName name="paul" hidden="1">#REF!</definedName>
    <definedName name="Pay_Date">#REF!</definedName>
    <definedName name="Pay_Num">#REF!</definedName>
    <definedName name="PayableFPC" localSheetId="21">#REF!</definedName>
    <definedName name="PayableFPC">#REF!</definedName>
    <definedName name="PayablePCH" localSheetId="21">#REF!</definedName>
    <definedName name="PayablePCH">#REF!</definedName>
    <definedName name="PayablePEC" localSheetId="21">#REF!</definedName>
    <definedName name="PayablePEC">#REF!</definedName>
    <definedName name="PayablePwr" localSheetId="21">#REF!</definedName>
    <definedName name="PayablePwr">#REF!</definedName>
    <definedName name="Payment_Date" localSheetId="4">DATE(YEAR(Loan_Start),MONTH(Loan_Start)+Payment_Number,DAY(Loan_Start))</definedName>
    <definedName name="Payment_Date" localSheetId="21">DATE(YEAR(Loan_Start),MONTH(Loan_Start)+Payment_Number,DAY(Loan_Start))</definedName>
    <definedName name="Payment_Date" localSheetId="15">DATE(YEAR(Loan_Start),MONTH(Loan_Start)+Payment_Number,DAY(Loan_Start))</definedName>
    <definedName name="Payment_Date">DATE(YEAR(Loan_Start),MONTH(Loan_Start)+Payment_Number,DAY(Loan_Start))</definedName>
    <definedName name="Payments">#REF!</definedName>
    <definedName name="Payroll_hours_Summ">#REF!</definedName>
    <definedName name="Payroll_Hrs_Summary">#REF!</definedName>
    <definedName name="payroll_liabilities">#REF!</definedName>
    <definedName name="Payroll_Tax">#REF!</definedName>
    <definedName name="PayrollTax">#REF!</definedName>
    <definedName name="PayType">#REF!</definedName>
    <definedName name="PBO_Range" localSheetId="21">#REF!</definedName>
    <definedName name="PBO_Range">#REF!</definedName>
    <definedName name="PBO_RangePRW" localSheetId="21">#REF!</definedName>
    <definedName name="PBO_RangePRW">#REF!</definedName>
    <definedName name="PBOPrePlanChg_Range" localSheetId="21">#REF!</definedName>
    <definedName name="PBOPrePlanChg_Range">#REF!</definedName>
    <definedName name="PBOPrePlanChg_RangeNQ" localSheetId="21">#REF!</definedName>
    <definedName name="PBOPrePlanChg_RangeNQ">#REF!</definedName>
    <definedName name="PBOSheet" localSheetId="21">#REF!</definedName>
    <definedName name="PBOSheet">#REF!</definedName>
    <definedName name="PBR_06">#REF!</definedName>
    <definedName name="PCBonds">#REF!</definedName>
    <definedName name="PCBONDS_RECON">#REF!</definedName>
    <definedName name="PCTS">#REF!</definedName>
    <definedName name="PDLT">#REF!</definedName>
    <definedName name="pdlt2">#REF!</definedName>
    <definedName name="PDX20090223" hidden="1">{"COREKINETICS",#N/A,FALSE,"CORE KINETICS"}</definedName>
    <definedName name="pe">#REF!</definedName>
    <definedName name="PE_2009">#REF!</definedName>
    <definedName name="PE_LR">#REF!</definedName>
    <definedName name="Peak_method">#REF!</definedName>
    <definedName name="Peaking_heat_rate">#REF!</definedName>
    <definedName name="PEC" localSheetId="21">#REF!</definedName>
    <definedName name="PEC">#REF!</definedName>
    <definedName name="pecdebt" localSheetId="21">#REF!</definedName>
    <definedName name="pecdebt">#REF!</definedName>
    <definedName name="PED" localSheetId="21">#REF!</definedName>
    <definedName name="PED">#REF!</definedName>
    <definedName name="peda">#REF!</definedName>
    <definedName name="pedb">#REF!</definedName>
    <definedName name="pedc">#REF!</definedName>
    <definedName name="pedd">#REF!</definedName>
    <definedName name="pede">#REF!</definedName>
    <definedName name="pedf">#REF!</definedName>
    <definedName name="pedg">#REF!</definedName>
    <definedName name="pedh">#REF!</definedName>
    <definedName name="pedi">#REF!</definedName>
    <definedName name="pedk">#REF!</definedName>
    <definedName name="Penalties">#REF!</definedName>
    <definedName name="Penalties2">#REF!</definedName>
    <definedName name="pensioenmaanden">#REF!</definedName>
    <definedName name="Pension">#REF!</definedName>
    <definedName name="PensionLia" localSheetId="21">#REF!</definedName>
    <definedName name="PensionLia">#REF!</definedName>
    <definedName name="PENSIONS_PSP" localSheetId="21">#REF!</definedName>
    <definedName name="PENSIONS_PSP">#REF!</definedName>
    <definedName name="pepe" hidden="1">{#N/A,#N/A,FALSE,"Pharm";#N/A,#N/A,FALSE,"WWCM"}</definedName>
    <definedName name="PEPE4" hidden="1">{#N/A,#N/A,FALSE,"Pharm";#N/A,#N/A,FALSE,"WWCM"}</definedName>
    <definedName name="PEPE5" hidden="1">{#N/A,#N/A,FALSE,"Pharm";#N/A,#N/A,FALSE,"WWCM"}</definedName>
    <definedName name="PEPL" localSheetId="21">#REF!</definedName>
    <definedName name="PEPL">#REF!</definedName>
    <definedName name="PEPL__Pan_Gathering___Co._10042" localSheetId="21">#REF!</definedName>
    <definedName name="PEPL__Pan_Gathering___Co._10042">#REF!</definedName>
    <definedName name="PER" localSheetId="21">#REF!</definedName>
    <definedName name="PER">#REF!</definedName>
    <definedName name="Percent_Debt">#REF!</definedName>
    <definedName name="Percent_Equity">#REF!</definedName>
    <definedName name="perdida">#REF!</definedName>
    <definedName name="PERFORMANCE">#REF!</definedName>
    <definedName name="PERIOD" localSheetId="21">#REF!</definedName>
    <definedName name="PERIOD">#REF!</definedName>
    <definedName name="Period_1" localSheetId="21">#REF!</definedName>
    <definedName name="Period_1">#REF!</definedName>
    <definedName name="Period_10" localSheetId="21">#REF!</definedName>
    <definedName name="Period_10">#REF!</definedName>
    <definedName name="Period_11" localSheetId="21">#REF!</definedName>
    <definedName name="Period_11">#REF!</definedName>
    <definedName name="Period_12" localSheetId="21">#REF!</definedName>
    <definedName name="Period_12">#REF!</definedName>
    <definedName name="Period_13" localSheetId="21">#REF!</definedName>
    <definedName name="Period_13">#REF!</definedName>
    <definedName name="Period_2" localSheetId="21">#REF!</definedName>
    <definedName name="Period_2">#REF!</definedName>
    <definedName name="Period_3" localSheetId="21">#REF!</definedName>
    <definedName name="Period_3">#REF!</definedName>
    <definedName name="Period_4" localSheetId="21">#REF!</definedName>
    <definedName name="Period_4">#REF!</definedName>
    <definedName name="Period_5" localSheetId="21">#REF!</definedName>
    <definedName name="Period_5">#REF!</definedName>
    <definedName name="Period_6" localSheetId="21">#REF!</definedName>
    <definedName name="Period_6">#REF!</definedName>
    <definedName name="Period_7" localSheetId="21">#REF!</definedName>
    <definedName name="Period_7">#REF!</definedName>
    <definedName name="Period_8" localSheetId="21">#REF!</definedName>
    <definedName name="Period_8">#REF!</definedName>
    <definedName name="Period_9" localSheetId="21">#REF!</definedName>
    <definedName name="Period_9">#REF!</definedName>
    <definedName name="period_bookYear" localSheetId="21">#REF!</definedName>
    <definedName name="period_bookYear">#REF!</definedName>
    <definedName name="period_curcol" localSheetId="21">#REF!</definedName>
    <definedName name="period_curcol">#REF!</definedName>
    <definedName name="period_project" localSheetId="21">#REF!</definedName>
    <definedName name="period_project">#REF!</definedName>
    <definedName name="period_rate" localSheetId="21">#REF!</definedName>
    <definedName name="period_rate">#REF!</definedName>
    <definedName name="period_ratio" localSheetId="21">#REF!</definedName>
    <definedName name="period_ratio">#REF!</definedName>
    <definedName name="period_summary" localSheetId="21">#REF!</definedName>
    <definedName name="period_summary">#REF!</definedName>
    <definedName name="period_summary_col" localSheetId="21">#REF!</definedName>
    <definedName name="period_summary_col">#REF!</definedName>
    <definedName name="period_taxyear" localSheetId="21">#REF!</definedName>
    <definedName name="period_taxyear">#REF!</definedName>
    <definedName name="period_taxyear_chg" localSheetId="21">#REF!</definedName>
    <definedName name="period_taxyear_chg">#REF!</definedName>
    <definedName name="period_titles" localSheetId="21">#REF!</definedName>
    <definedName name="period_titles">#REF!</definedName>
    <definedName name="period_type" localSheetId="21">#REF!</definedName>
    <definedName name="period_type">#REF!</definedName>
    <definedName name="PeriodF">#REF!</definedName>
    <definedName name="PERIODSETNAME1">#REF!</definedName>
    <definedName name="PeriodsInYear">#REF!</definedName>
    <definedName name="Permanent_Capital" localSheetId="21">#REF!</definedName>
    <definedName name="Permanent_Capital">#REF!</definedName>
    <definedName name="Person">#REF!</definedName>
    <definedName name="Personal_Empresa">#REF!</definedName>
    <definedName name="Personal_Gastos">#REF!</definedName>
    <definedName name="Personal_Trabajador">#REF!</definedName>
    <definedName name="PES_Engineer">#REF!</definedName>
    <definedName name="pesc1" localSheetId="21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fr_cms" localSheetId="21">#REF!</definedName>
    <definedName name="pfr_cms">#REF!</definedName>
    <definedName name="pfr_lcp" localSheetId="21">#REF!</definedName>
    <definedName name="pfr_lcp">#REF!</definedName>
    <definedName name="pfr_ltd" localSheetId="21">#REF!</definedName>
    <definedName name="pfr_ltd">#REF!</definedName>
    <definedName name="pfr_pfs" localSheetId="21">#REF!</definedName>
    <definedName name="pfr_pfs">#REF!</definedName>
    <definedName name="pfs_auto_fin" localSheetId="21">#REF!</definedName>
    <definedName name="pfs_auto_fin">#REF!</definedName>
    <definedName name="pfs_avail" localSheetId="21">#REF!</definedName>
    <definedName name="pfs_avail">#REF!</definedName>
    <definedName name="pfs_inc_issue" localSheetId="21">#REF!</definedName>
    <definedName name="pfs_inc_issue">#REF!</definedName>
    <definedName name="pfs_iss_exp" localSheetId="21">#REF!</definedName>
    <definedName name="pfs_iss_exp">#REF!</definedName>
    <definedName name="pfs_iss_exp_adj" localSheetId="21">#REF!</definedName>
    <definedName name="pfs_iss_exp_adj">#REF!</definedName>
    <definedName name="pfs_iss_exprt" localSheetId="21">#REF!</definedName>
    <definedName name="pfs_iss_exprt">#REF!</definedName>
    <definedName name="pfs_max_issue" localSheetId="21">#REF!</definedName>
    <definedName name="pfs_max_issue">#REF!</definedName>
    <definedName name="pfs_pay_array" localSheetId="21">#REF!</definedName>
    <definedName name="pfs_pay_array">#REF!</definedName>
    <definedName name="pfs_req_iss" localSheetId="21">#REF!</definedName>
    <definedName name="pfs_req_iss">#REF!</definedName>
    <definedName name="pfs_target_pct" localSheetId="21">#REF!</definedName>
    <definedName name="pfs_target_pct">#REF!</definedName>
    <definedName name="pfs_tgt_iss" localSheetId="21">#REF!</definedName>
    <definedName name="pfs_tgt_iss">#REF!</definedName>
    <definedName name="pfs_ytd_iss" localSheetId="21">#REF!</definedName>
    <definedName name="pfs_ytd_iss">#REF!</definedName>
    <definedName name="PG">#REF!</definedName>
    <definedName name="PG565A">#REF!</definedName>
    <definedName name="PG568A">#REF!</definedName>
    <definedName name="PG568A1">#REF!</definedName>
    <definedName name="PG568B">#REF!</definedName>
    <definedName name="Ph1COD">#REF!</definedName>
    <definedName name="Ph2COD">#REF!</definedName>
    <definedName name="Ph3COD">#REF!</definedName>
    <definedName name="Ph4COD">#REF!</definedName>
    <definedName name="pharma" hidden="1">{#N/A,#N/A,FALSE,"Sales Graph";#N/A,#N/A,FALSE,"PSBM";#N/A,#N/A,FALSE,"BUC Graph";#N/A,#N/A,FALSE,"P&amp;L - YTD"}</definedName>
    <definedName name="Phase_I_II_IV_Ice" localSheetId="21">#REF!</definedName>
    <definedName name="Phase_I_II_IV_Ice">#REF!</definedName>
    <definedName name="phil" localSheetId="21">#REF!</definedName>
    <definedName name="phil">#REF!</definedName>
    <definedName name="PHM" hidden="1">{#N/A,#N/A,FALSE,"CreditStat";#N/A,#N/A,FALSE,"SPbrkup";#N/A,#N/A,FALSE,"MerSPsyn";#N/A,#N/A,FALSE,"MerSPwKCsyn";#N/A,#N/A,FALSE,"MerSPwKCsyn (2)";#N/A,#N/A,FALSE,"CreditStat (2)"}</definedName>
    <definedName name="PhyGasTermDates">#REF!</definedName>
    <definedName name="PhyGasTermMTM">#REF!</definedName>
    <definedName name="PhyGasTermVol">#REF!</definedName>
    <definedName name="Physical">#REF!</definedName>
    <definedName name="Pie" hidden="1">{"Financials",#N/A,FALSE,"Financials";"AVP",#N/A,FALSE,"AVP";"DCF",#N/A,FALSE,"DCF";"CSC",#N/A,FALSE,"CSC";"Deal_Comp",#N/A,FALSE,"DealComp"}</definedName>
    <definedName name="PIIIVDC" localSheetId="21">#REF!</definedName>
    <definedName name="PIIIVDC">#REF!</definedName>
    <definedName name="PIMP">#REF!</definedName>
    <definedName name="PING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pipeline_capacity">#REF!</definedName>
    <definedName name="PivOffset">OFFSET(#REF!,,,COUNTA(#REF!),COUNTA(#REF!))</definedName>
    <definedName name="PJRNL">#REF!</definedName>
    <definedName name="PK_1_Tracking">#REF!</definedName>
    <definedName name="PK_2_Tracking">#REF!</definedName>
    <definedName name="PK_3_Tracking">#REF!</definedName>
    <definedName name="PK_4_Tracking">#REF!</definedName>
    <definedName name="PK_5_Tracking">#REF!</definedName>
    <definedName name="PK_6_Tracking">#REF!</definedName>
    <definedName name="PK_7_Tracking">#REF!</definedName>
    <definedName name="PK_8_Tracking">#REF!</definedName>
    <definedName name="pl" hidden="1">{#N/A,#N/A,FALSE,"REPORT"}</definedName>
    <definedName name="Plan" localSheetId="21">#REF!</definedName>
    <definedName name="Plan">#REF!</definedName>
    <definedName name="Plan08">#REF!</definedName>
    <definedName name="plan86dep1">#REF!</definedName>
    <definedName name="plan86dep1and2">#REF!</definedName>
    <definedName name="plan86dep2">#REF!</definedName>
    <definedName name="plan86ret">#REF!</definedName>
    <definedName name="plan86ret2deps">#REF!</definedName>
    <definedName name="plan86retdep1">#REF!</definedName>
    <definedName name="plan86retdep2">#REF!</definedName>
    <definedName name="plans">#REF!</definedName>
    <definedName name="plant_capacity">#REF!</definedName>
    <definedName name="PLANT_IN_SERVICE" localSheetId="21">#REF!</definedName>
    <definedName name="PLANT_IN_SERVICE">#REF!</definedName>
    <definedName name="PLCepi" hidden="1">{#N/A,#N/A,FALSE,"REPORT"}</definedName>
    <definedName name="PLDS">#REF!</definedName>
    <definedName name="PLMI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PLProcef" hidden="1">{#N/A,#N/A,FALSE,"REPORT"}</definedName>
    <definedName name="PLTaxol" hidden="1">{#N/A,#N/A,FALSE,"REPORT"}</definedName>
    <definedName name="PM_2009">#REF!</definedName>
    <definedName name="PM_LR">#REF!</definedName>
    <definedName name="PMACRO">#REF!</definedName>
    <definedName name="PMCap2010">#REF!</definedName>
    <definedName name="PMCap2011">#REF!</definedName>
    <definedName name="PMCap2012">#REF!</definedName>
    <definedName name="PMCap2013">#REF!</definedName>
    <definedName name="PMCap2014">#REF!</definedName>
    <definedName name="pmcat">#REF!</definedName>
    <definedName name="pmper">#REF!</definedName>
    <definedName name="PNG">#REF!</definedName>
    <definedName name="PNG_2">#REF!</definedName>
    <definedName name="PNG_3">#REF!</definedName>
    <definedName name="PNG_NC">#REF!</definedName>
    <definedName name="PNG_SC">#REF!</definedName>
    <definedName name="PNG_TN">#REF!</definedName>
    <definedName name="Pnl" hidden="1">{#N/A,#N/A,FALSE,"Pharm";#N/A,#N/A,FALSE,"WWCM"}</definedName>
    <definedName name="PNS">#REF!</definedName>
    <definedName name="PNY_FED">#REF!</definedName>
    <definedName name="PNY_NB">#REF!</definedName>
    <definedName name="PNY_NC">#REF!</definedName>
    <definedName name="po" localSheetId="21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OC_CONSOL_PPTO">#REF!</definedName>
    <definedName name="POC_CONSOL_REAL">#REF!</definedName>
    <definedName name="POC_PPTO">#REF!</definedName>
    <definedName name="POC_REAL">#REF!</definedName>
    <definedName name="pol">#REF!</definedName>
    <definedName name="POL_BOND">#REF!</definedName>
    <definedName name="POLAND">#REF!</definedName>
    <definedName name="PONE">#REF!</definedName>
    <definedName name="Pop_Intial_Large_CI">#REF!</definedName>
    <definedName name="Pop_Intial_Majors">#REF!</definedName>
    <definedName name="Pop_Large_CI">#REF!</definedName>
    <definedName name="Pop_Large_CI_2002">#REF!</definedName>
    <definedName name="Pop_Large_CI_2003">#REF!</definedName>
    <definedName name="Pop_Large_CI_2004">#REF!</definedName>
    <definedName name="Pop_Large_CI_2005">#REF!</definedName>
    <definedName name="Pop_Majors">#REF!</definedName>
    <definedName name="Pop_Majors_2002">#REF!</definedName>
    <definedName name="Pop_Majors_2003">#REF!</definedName>
    <definedName name="Pop_Majors_2004">#REF!</definedName>
    <definedName name="Pop_Majors_2005">#REF!</definedName>
    <definedName name="PopCache_GL_INTERFACE_REFERENCE7" hidden="1">#REF!</definedName>
    <definedName name="POR_BOND">#REF!</definedName>
    <definedName name="Porfolio_One_Risk_Return_Labels">#REF!</definedName>
    <definedName name="Porfolio_One_Risk_Return_X_Data">#REF!</definedName>
    <definedName name="Porfolio_One_Risk_Return_Y_Data">#REF!</definedName>
    <definedName name="Porfolio_One_Risk_Return_Z_Data">#REF!</definedName>
    <definedName name="Port_One_Correct_Risk_Reward_Labels">#REF!</definedName>
    <definedName name="Port_One_Correct_Risk_Reward_X_Data">#REF!</definedName>
    <definedName name="Port_One_Correct_Risk_Reward_Y_Data">#REF!</definedName>
    <definedName name="Port_One_Correct_Risk_Reward_Z_Data">#REF!</definedName>
    <definedName name="Port_One_Tech_Risk_New_Labels">#REF!</definedName>
    <definedName name="Port_One_Tech_Risk_New_X_Data">#REF!</definedName>
    <definedName name="Port_One_Tech_Risk_New_Y_Data">#REF!</definedName>
    <definedName name="Port_One_Tech_Risk_New_Z_Data">#REF!</definedName>
    <definedName name="Port_Three_Risk_Return_Labels">#REF!</definedName>
    <definedName name="Port_Three_Risk_Return_X_Data">#REF!</definedName>
    <definedName name="Port_Three_Risk_Return_Y_Data">#REF!</definedName>
    <definedName name="Port_Three_Risk_Return_Z_Data">#REF!</definedName>
    <definedName name="port29" hidden="1">{#N/A,#N/A,FALSE,"Pharm";#N/A,#N/A,FALSE,"WWCM"}</definedName>
    <definedName name="PortalUsr2010">#REF!</definedName>
    <definedName name="PortalUsr2011">#REF!</definedName>
    <definedName name="PortalUsr2012">#REF!</definedName>
    <definedName name="PortalUsr2013">#REF!</definedName>
    <definedName name="PortalUsr2014">#REF!</definedName>
    <definedName name="portfolio_summary" localSheetId="21">#REF!</definedName>
    <definedName name="portfolio_summary">#REF!</definedName>
    <definedName name="PORTUGAL">#REF!</definedName>
    <definedName name="Positions">#REF!</definedName>
    <definedName name="POSTERRORSTOSUSP1">#REF!</definedName>
    <definedName name="PostRetire" localSheetId="21">#REF!</definedName>
    <definedName name="PostRetire">#REF!</definedName>
    <definedName name="poto" hidden="1">{#N/A,#N/A,FALSE,"Aging Summary";#N/A,#N/A,FALSE,"Ratio Analysis";#N/A,#N/A,FALSE,"Test 120 Day Accts";#N/A,#N/A,FALSE,"Tickmarks"}</definedName>
    <definedName name="pots" hidden="1">{"Ofcr Comp Stmt 4",#N/A,FALSE,"Ofcr Comp"}</definedName>
    <definedName name="PoundsPerDayqryReceiveSystemChemsCT2">#REF!</definedName>
    <definedName name="PoundsperDayqryReceiveSystemChemsMBAnion">#REF!</definedName>
    <definedName name="pouy" hidden="1">{"segment_EPS",#N/A,FALSE,"TXTCOMPS"}</definedName>
    <definedName name="POWINST">#REF!</definedName>
    <definedName name="PP_NF_VOM_Data">#REF!</definedName>
    <definedName name="ppdroyal" localSheetId="21">#REF!</definedName>
    <definedName name="ppdroyal">#REF!</definedName>
    <definedName name="PPER">#REF!</definedName>
    <definedName name="PPFDCS">#REF!</definedName>
    <definedName name="ppp" localSheetId="21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PPKG">#REF!</definedName>
    <definedName name="PPRO">#REF!</definedName>
    <definedName name="PR">#REF!</definedName>
    <definedName name="PR_Cp_Holdings">#REF!</definedName>
    <definedName name="Pr_mth_lease" localSheetId="21">#REF!</definedName>
    <definedName name="Pr_mth_lease">#REF!</definedName>
    <definedName name="PR_Util_AcumuladaReal2005">#REF!</definedName>
    <definedName name="PR_Util_PptoAnual2005">#REF!</definedName>
    <definedName name="PR_Util_PptoAnual2005Avance">#REF!</definedName>
    <definedName name="PRANGE">#REF!</definedName>
    <definedName name="Prd_Cost_Data">#REF!</definedName>
    <definedName name="Pre" localSheetId="21">#REF!</definedName>
    <definedName name="Pre">#REF!</definedName>
    <definedName name="preaj">#REF!</definedName>
    <definedName name="PREF">#REF!</definedName>
    <definedName name="preferred">#REF!</definedName>
    <definedName name="PREFLL" localSheetId="21">#REF!</definedName>
    <definedName name="PREFLL">#REF!</definedName>
    <definedName name="PREFPP" localSheetId="21">#REF!</definedName>
    <definedName name="PREFPP">#REF!</definedName>
    <definedName name="PrefShSub" localSheetId="21">#REF!</definedName>
    <definedName name="PrefShSub">#REF!</definedName>
    <definedName name="prelimplan">#REF!</definedName>
    <definedName name="PRem">#REF!</definedName>
    <definedName name="prepaids">#REF!</definedName>
    <definedName name="PREPAYMENTS" localSheetId="21">#REF!</definedName>
    <definedName name="PREPAYMENTS">#REF!</definedName>
    <definedName name="present" localSheetId="21">#REF!</definedName>
    <definedName name="present">#REF!</definedName>
    <definedName name="Prestamos_Corto">#REF!</definedName>
    <definedName name="Prestamos_CortoUS">#REF!</definedName>
    <definedName name="Prestamos_Largo">#REF!</definedName>
    <definedName name="Prestamos_LargoUS">#REF!</definedName>
    <definedName name="Pretax_Equity">#REF!</definedName>
    <definedName name="PreTax_Return">#REF!</definedName>
    <definedName name="pretire" localSheetId="21">#REF!</definedName>
    <definedName name="pretire">#REF!</definedName>
    <definedName name="Prev" localSheetId="21">#REF!</definedName>
    <definedName name="Prev">#REF!</definedName>
    <definedName name="prev_alpha_month">#REF!</definedName>
    <definedName name="prev_dec">#REF!</definedName>
    <definedName name="prev_month">#REF!</definedName>
    <definedName name="prev_year">#REF!</definedName>
    <definedName name="PREV_YR_ACTUAL_CUST">#REF!</definedName>
    <definedName name="PREV_YR_BILL_ERROR_ADJ">#REF!</definedName>
    <definedName name="PREV_YR_BILLDAY_ADJ">#REF!</definedName>
    <definedName name="PREV_YR_SALES">#REF!</definedName>
    <definedName name="PREV_YR_SEPA">#REF!</definedName>
    <definedName name="PREV_YR_TEMP_ADJ">#REF!</definedName>
    <definedName name="PREV_YR_YTD_BILL_ERROR_ADJ">#REF!</definedName>
    <definedName name="PREV_YR_YTD_BILLDAY_ADJ">#REF!</definedName>
    <definedName name="PREV_YR_YTD_SALES">#REF!</definedName>
    <definedName name="PREV_YR_YTD_SEPA">#REF!</definedName>
    <definedName name="PREV_YR_YTD_TEMP_ADJ">#REF!</definedName>
    <definedName name="PrevDet">#REF!</definedName>
    <definedName name="Previous" localSheetId="21">#REF!</definedName>
    <definedName name="Previous">#REF!</definedName>
    <definedName name="PREVIOUS_YEAR">#REF!</definedName>
    <definedName name="PREVMAINT">#REF!</definedName>
    <definedName name="Prez">#REF!</definedName>
    <definedName name="price">#REF!</definedName>
    <definedName name="price_esc">#REF!</definedName>
    <definedName name="Price_power">#REF!</definedName>
    <definedName name="price_table">#REF!</definedName>
    <definedName name="PriceHrsTable" localSheetId="21">#REF!</definedName>
    <definedName name="PriceHrsTable">#REF!</definedName>
    <definedName name="PriceRange">OFFSET(#REF!,5,0,COUNTA(#REF!)-COUNTA(#REF!),1)</definedName>
    <definedName name="PriceRangeMain">#REF!</definedName>
    <definedName name="Prices_Optv_new" hidden="1">{#N/A,#N/A,FALSE,"Aging Summary";#N/A,#N/A,FALSE,"Ratio Analysis";#N/A,#N/A,FALSE,"Test 120 Day Accts";#N/A,#N/A,FALSE,"Tickmarks"}</definedName>
    <definedName name="Princ">#REF!</definedName>
    <definedName name="Print">#REF!</definedName>
    <definedName name="Print_A9">#REF!</definedName>
    <definedName name="Print_All">#N/A</definedName>
    <definedName name="Print_All2">#REF!</definedName>
    <definedName name="_xlnm.Print_Area" localSheetId="21">#REF!</definedName>
    <definedName name="_xlnm.Print_Area" localSheetId="5">'Historical Year'!$A$1:$O$135</definedName>
    <definedName name="_xlnm.Print_Area" localSheetId="12">'Q4 2023 ETR'!$A$2:$A$123</definedName>
    <definedName name="_xlnm.Print_Area" localSheetId="3">'Test Year 1'!$A$1:$R$89</definedName>
    <definedName name="_xlnm.Print_Area" localSheetId="2">'Test Year 2'!$A$1:$R$86</definedName>
    <definedName name="_xlnm.Print_Area" localSheetId="1">'Test Year 3'!$A$1:$R$85</definedName>
    <definedName name="_xlnm.Print_Area">#REF!</definedName>
    <definedName name="Print_Area_MI" localSheetId="21">#REF!</definedName>
    <definedName name="Print_Area_MI">#REF!</definedName>
    <definedName name="Print_Area_Reset" localSheetId="4">OFFSET(Full_Print,0,0,Last_Row)</definedName>
    <definedName name="Print_Area_Reset" localSheetId="21">OFFSET(Full_Print,0,0,Last_Row)</definedName>
    <definedName name="Print_Area_Reset" localSheetId="15">OFFSET(Full_Print,0,0,Last_Row)</definedName>
    <definedName name="Print_Area_Reset">OFFSET(Full_Print,0,0,Last_Row)</definedName>
    <definedName name="Print_Area1">#REF!</definedName>
    <definedName name="Print_Area2" localSheetId="21">#REF!</definedName>
    <definedName name="Print_Area2">#REF!</definedName>
    <definedName name="Print_Area3">#REF!</definedName>
    <definedName name="Print_Area4">#REF!</definedName>
    <definedName name="Print_Bank">#N/A</definedName>
    <definedName name="Print_Bank2">#REF!</definedName>
    <definedName name="PRINT_BEG_BAL" localSheetId="21">#REF!</definedName>
    <definedName name="PRINT_BEG_BAL">#REF!</definedName>
    <definedName name="Print_CSC_Report_2" hidden="1">{"CSC_1",#N/A,FALSE,"CSC Outputs";"CSC_2",#N/A,FALSE,"CSC Outputs"}</definedName>
    <definedName name="Print_CSC_Report_3" hidden="1">{"CSC_1",#N/A,FALSE,"CSC Outputs";"CSC_2",#N/A,FALSE,"CSC Outputs"}</definedName>
    <definedName name="PRINT_FERC" localSheetId="21">#REF!</definedName>
    <definedName name="PRINT_FERC">#REF!</definedName>
    <definedName name="print_instructions">#REF!</definedName>
    <definedName name="PRINT_LEVEL" localSheetId="21">#REF!</definedName>
    <definedName name="PRINT_LEVEL">#REF!</definedName>
    <definedName name="PRINT_NC_SUMMRY">#REF!</definedName>
    <definedName name="PRINT_NCUC" localSheetId="21">#REF!</definedName>
    <definedName name="PRINT_NCUC">#REF!</definedName>
    <definedName name="PRINT_PLANT_SUM">#REF!</definedName>
    <definedName name="Print_PostDynegy">#REF!</definedName>
    <definedName name="Print_PreDynegy">#REF!</definedName>
    <definedName name="Print_Proj">#REF!,#REF!,#REF!</definedName>
    <definedName name="PRINT_REF_GRID">#REF!</definedName>
    <definedName name="PRINT_SCPSC" localSheetId="21">#REF!</definedName>
    <definedName name="PRINT_SCPSC">#REF!</definedName>
    <definedName name="PRINT_SUM_X_YR">#REF!</definedName>
    <definedName name="PRINT_SUMMARY" localSheetId="21">#REF!</definedName>
    <definedName name="PRINT_SUMMARY">#REF!</definedName>
    <definedName name="PRINT_TBL___SUM">#REF!</definedName>
    <definedName name="PRINT_TBLS">#REF!</definedName>
    <definedName name="_xlnm.Print_Titles" localSheetId="21">#REF!</definedName>
    <definedName name="_xlnm.Print_Titles" localSheetId="12">'Q4 2023 ETR'!$2:$5</definedName>
    <definedName name="_xlnm.Print_Titles">#REF!</definedName>
    <definedName name="Print_Titles_MI" localSheetId="21">#REF!</definedName>
    <definedName name="Print_Titles_MI">#REF!</definedName>
    <definedName name="PRINT1">#REF!</definedName>
    <definedName name="print10">#REF!</definedName>
    <definedName name="Print1Start">#REF!</definedName>
    <definedName name="Print1Stop">#REF!</definedName>
    <definedName name="print2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Print2Start">#REF!</definedName>
    <definedName name="Print2Stop">#REF!</definedName>
    <definedName name="print3" localSheetId="21">#REF!</definedName>
    <definedName name="print3">#REF!</definedName>
    <definedName name="Print3Start">#REF!</definedName>
    <definedName name="Print3Stop">#REF!</definedName>
    <definedName name="print4">#REF!</definedName>
    <definedName name="print5">#REF!</definedName>
    <definedName name="print6">#REF!</definedName>
    <definedName name="print8">#REF!</definedName>
    <definedName name="print9">#REF!</definedName>
    <definedName name="PrintA6">#REF!</definedName>
    <definedName name="PrintA6_PostDynegy">#REF!</definedName>
    <definedName name="PrintA6_PreDynegy">#REF!</definedName>
    <definedName name="printall" localSheetId="21">#REF!</definedName>
    <definedName name="printall">#REF!</definedName>
    <definedName name="PRINTER">#REF!</definedName>
    <definedName name="PRINTMACRO" localSheetId="21">#REF!</definedName>
    <definedName name="PRINTMACRO">#REF!</definedName>
    <definedName name="PRINTMEND">#REF!</definedName>
    <definedName name="PRINTPRD_REPTS">#REF!</definedName>
    <definedName name="PRINTSALES">#REF!</definedName>
    <definedName name="PRINTVALUE">#REF!</definedName>
    <definedName name="PRIOR">#REF!</definedName>
    <definedName name="prior_dat">#REF!</definedName>
    <definedName name="PRIOR_ENERGY_CORPORATION">#REF!</definedName>
    <definedName name="Prior_Flow_Through" localSheetId="21">#REF!</definedName>
    <definedName name="Prior_Flow_Through">#REF!</definedName>
    <definedName name="Prior_Year">#REF!</definedName>
    <definedName name="Prior1A">#REF!</definedName>
    <definedName name="Priority">#REF!</definedName>
    <definedName name="PRIORMOACTUAL" localSheetId="21">#REF!</definedName>
    <definedName name="PRIORMOACTUAL">#REF!</definedName>
    <definedName name="PRIORMOBUDGET" localSheetId="21">#REF!</definedName>
    <definedName name="PRIORMOBUDGET">#REF!</definedName>
    <definedName name="PRIORYRACCURMO" localSheetId="21">#REF!</definedName>
    <definedName name="PRIORYRACCURMO">#REF!</definedName>
    <definedName name="PRN">#REF!</definedName>
    <definedName name="PRN_DETAIL">#REF!</definedName>
    <definedName name="pro">#REF!</definedName>
    <definedName name="Prob">#REF!</definedName>
    <definedName name="Prob_Rev_2004">#REF!</definedName>
    <definedName name="Prob_Rev_2005">#REF!</definedName>
    <definedName name="Prob_Rev_2006">#REF!</definedName>
    <definedName name="Prob_Rev_2007">#REF!</definedName>
    <definedName name="problem" hidden="1">{#N/A,#N/A,FALSE,"trates"}</definedName>
    <definedName name="Procef" hidden="1">{#N/A,#N/A,FALSE,"Pharm";#N/A,#N/A,FALSE,"WWCM"}</definedName>
    <definedName name="prod" hidden="1">{#N/A,#N/A,FALSE,"Pharm";#N/A,#N/A,FALSE,"WWCM"}</definedName>
    <definedName name="Prod_Cst_apr" localSheetId="21">#REF!</definedName>
    <definedName name="Prod_Cst_apr">#REF!</definedName>
    <definedName name="Prod_Cst_aug" localSheetId="21">#REF!</definedName>
    <definedName name="Prod_Cst_aug">#REF!</definedName>
    <definedName name="Prod_Cst_dec" localSheetId="21">#REF!</definedName>
    <definedName name="Prod_Cst_dec">#REF!</definedName>
    <definedName name="Prod_Cst_feb" localSheetId="21">#REF!</definedName>
    <definedName name="Prod_Cst_feb">#REF!</definedName>
    <definedName name="Prod_Cst_jan" localSheetId="21">#REF!</definedName>
    <definedName name="Prod_Cst_jan">#REF!</definedName>
    <definedName name="Prod_Cst_jul" localSheetId="21">#REF!</definedName>
    <definedName name="Prod_Cst_jul">#REF!</definedName>
    <definedName name="Prod_Cst_jun" localSheetId="21">#REF!</definedName>
    <definedName name="Prod_Cst_jun">#REF!</definedName>
    <definedName name="Prod_Cst_mar" localSheetId="21">#REF!</definedName>
    <definedName name="Prod_Cst_mar">#REF!</definedName>
    <definedName name="Prod_Cst_may" localSheetId="21">#REF!</definedName>
    <definedName name="Prod_Cst_may">#REF!</definedName>
    <definedName name="Prod_Cst_nov" localSheetId="21">#REF!</definedName>
    <definedName name="Prod_Cst_nov">#REF!</definedName>
    <definedName name="Prod_Cst_oct" localSheetId="21">#REF!</definedName>
    <definedName name="Prod_Cst_oct">#REF!</definedName>
    <definedName name="Prod_Cst_sep" localSheetId="21">#REF!</definedName>
    <definedName name="Prod_Cst_sep">#REF!</definedName>
    <definedName name="ProdList">#REF!</definedName>
    <definedName name="PRODUCCION">#REF!</definedName>
    <definedName name="product_requests">#REF!</definedName>
    <definedName name="Product_S_Curve_Labels">#REF!</definedName>
    <definedName name="Product_S_Curve_X_Data">#REF!</definedName>
    <definedName name="production_mode">#REF!</definedName>
    <definedName name="prof_term">#REF!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orma_AFUDC">#REF!</definedName>
    <definedName name="Proforma_BS">#REF!</definedName>
    <definedName name="Proforma_Debt">#REF!</definedName>
    <definedName name="Proforma_Tax">#REF!</definedName>
    <definedName name="ProfSrvs" localSheetId="21">#REF!</definedName>
    <definedName name="ProfSrvs">#REF!</definedName>
    <definedName name="Progress_Energy___Carolinas" localSheetId="21">#REF!</definedName>
    <definedName name="Progress_Energy___Carolinas">#REF!</definedName>
    <definedName name="Proj_20015935">#REF!</definedName>
    <definedName name="Proj_20084917">#REF!</definedName>
    <definedName name="Proj_20084918">#REF!</definedName>
    <definedName name="Proj_20084919">#REF!</definedName>
    <definedName name="Proj_20084920">#REF!</definedName>
    <definedName name="Proj_20084921">#REF!</definedName>
    <definedName name="proj_ebits_non_pfin" localSheetId="21">#REF!</definedName>
    <definedName name="proj_ebits_non_pfin">#REF!</definedName>
    <definedName name="proj_ebits_pfin" localSheetId="21">#REF!</definedName>
    <definedName name="proj_ebits_pfin">#REF!</definedName>
    <definedName name="Proj_Name">#REF!</definedName>
    <definedName name="Project">#REF!</definedName>
    <definedName name="Project_Name">#REF!</definedName>
    <definedName name="Projection">#REF!</definedName>
    <definedName name="ProjectNames">#REF!</definedName>
    <definedName name="ProjectsActive">#REF!</definedName>
    <definedName name="prooduction">#N/A</definedName>
    <definedName name="proof" localSheetId="21">#REF!</definedName>
    <definedName name="proof">#REF!</definedName>
    <definedName name="Property_tax_land">#REF!</definedName>
    <definedName name="Property_tax_plant">#REF!</definedName>
    <definedName name="PROPERTY_TAXES" localSheetId="21">#REF!</definedName>
    <definedName name="PROPERTY_TAXES">#REF!</definedName>
    <definedName name="Prosperity_Bill" localSheetId="21">#REF!</definedName>
    <definedName name="Prosperity_Bill">#REF!</definedName>
    <definedName name="prospstub" localSheetId="21">#REF!</definedName>
    <definedName name="prospstub">#REF!</definedName>
    <definedName name="Provision" hidden="1">{#N/A,#N/A,FALSE,"Aging Summary";#N/A,#N/A,FALSE,"Ratio Analysis";#N/A,#N/A,FALSE,"Test 120 Day Accts";#N/A,#N/A,FALSE,"Tickmarks"}</definedName>
    <definedName name="PROVV">#REF!</definedName>
    <definedName name="PROYECTOS">#REF!</definedName>
    <definedName name="PRUEBA">#REF!</definedName>
    <definedName name="PrYear">#REF!</definedName>
    <definedName name="PRYR" localSheetId="21">#REF!</definedName>
    <definedName name="PRYR">#REF!</definedName>
    <definedName name="PSC_Range" localSheetId="21">#REF!</definedName>
    <definedName name="PSC_Range">#REF!</definedName>
    <definedName name="PSC_RangePRW" localSheetId="21">#REF!</definedName>
    <definedName name="PSC_RangePRW">#REF!</definedName>
    <definedName name="PSCAmort_Range" localSheetId="21">#REF!</definedName>
    <definedName name="PSCAmort_Range">#REF!</definedName>
    <definedName name="PSCAmort_RangePRW" localSheetId="21">#REF!</definedName>
    <definedName name="PSCAmort_RangePRW">#REF!</definedName>
    <definedName name="PSIU_Index" localSheetId="21">#REF!</definedName>
    <definedName name="PSIU_Index">#REF!</definedName>
    <definedName name="PSIU_SWIFT" localSheetId="21">#REF!</definedName>
    <definedName name="PSIU_SWIFT">#REF!</definedName>
    <definedName name="PSOV_AgreedAmount_N">#REF!</definedName>
    <definedName name="PSOV_RangeNumberA1_IDO">#REF!</definedName>
    <definedName name="PSOV_RangeNumberA2_IDO">#REF!</definedName>
    <definedName name="psp">#REF!</definedName>
    <definedName name="PSRPB_A" localSheetId="21">#REF!</definedName>
    <definedName name="PSRPB_A">#REF!</definedName>
    <definedName name="PSRPB_D" localSheetId="21">#REF!</definedName>
    <definedName name="PSRPB_D">#REF!</definedName>
    <definedName name="PSRPB_F" localSheetId="21">#REF!</definedName>
    <definedName name="PSRPB_F">#REF!</definedName>
    <definedName name="PSRPB_N" localSheetId="21">#REF!</definedName>
    <definedName name="PSRPB_N">#REF!</definedName>
    <definedName name="PSRPB_O" localSheetId="21">#REF!</definedName>
    <definedName name="PSRPB_O">#REF!</definedName>
    <definedName name="PSRPB_S" localSheetId="21">#REF!</definedName>
    <definedName name="PSRPB_S">#REF!</definedName>
    <definedName name="PSRPF_A" localSheetId="21">#REF!</definedName>
    <definedName name="PSRPF_A">#REF!</definedName>
    <definedName name="PSRPF_D" localSheetId="21">#REF!</definedName>
    <definedName name="PSRPF_D">#REF!</definedName>
    <definedName name="PSRPF_f" localSheetId="21">#REF!</definedName>
    <definedName name="PSRPF_f">#REF!</definedName>
    <definedName name="PSRPF_N" localSheetId="21">#REF!</definedName>
    <definedName name="PSRPF_N">#REF!</definedName>
    <definedName name="PSRPF_O" localSheetId="21">#REF!</definedName>
    <definedName name="PSRPF_O">#REF!</definedName>
    <definedName name="PSRPF_S" localSheetId="21">#REF!</definedName>
    <definedName name="PSRPF_S">#REF!</definedName>
    <definedName name="PST">#REF!</definedName>
    <definedName name="PSTAIR">#REF!</definedName>
    <definedName name="PTHREE">#REF!</definedName>
    <definedName name="ptpt" hidden="1">{#N/A,#N/A,FALSE,"Antony Financials";#N/A,#N/A,FALSE,"Cowboy Financials";#N/A,#N/A,FALSE,"Combined";#N/A,#N/A,FALSE,"Valuematrix";#N/A,#N/A,FALSE,"DCFAntony";#N/A,#N/A,FALSE,"DCFCowboy";#N/A,#N/A,FALSE,"DCFCombined"}</definedName>
    <definedName name="PTR" hidden="1">{#N/A,#N/A,FALSE,"Income";#N/A,#N/A,FALSE,"Cost of Goods Sold";#N/A,#N/A,FALSE,"Other Costs";#N/A,#N/A,FALSE,"Other Income";#N/A,#N/A,FALSE,"Taxes";#N/A,#N/A,FALSE,"Other Deductions";#N/A,#N/A,FALSE,"Compensation of Officers"}</definedName>
    <definedName name="PTWO">#REF!</definedName>
    <definedName name="PUB_FileID" hidden="1">"L10003787.xls"</definedName>
    <definedName name="PUB_UserID" hidden="1">"MAYERX"</definedName>
    <definedName name="PURC_BASE">#REF!</definedName>
    <definedName name="PURC_INT">#REF!</definedName>
    <definedName name="PURC_PEAK">#REF!</definedName>
    <definedName name="put_call_id">#REF!</definedName>
    <definedName name="PVTAS">#REF!</definedName>
    <definedName name="pyeper">#REF!</definedName>
    <definedName name="q" hidden="1">#REF!</definedName>
    <definedName name="q_data_cap" localSheetId="21">#REF!</definedName>
    <definedName name="q_data_cap">#REF!</definedName>
    <definedName name="Q1__M_S">#REF!</definedName>
    <definedName name="Q1_HOURS">#REF!</definedName>
    <definedName name="Q1_LABOR">#REF!</definedName>
    <definedName name="Q1_Q4_SCF" localSheetId="21">#REF!</definedName>
    <definedName name="Q1_Q4_SCF">#REF!</definedName>
    <definedName name="Q1_Q4_Supp" localSheetId="21">#REF!</definedName>
    <definedName name="Q1_Q4_Supp">#REF!</definedName>
    <definedName name="Q116TxRt">#REF!</definedName>
    <definedName name="Q1TaxRt">#REF!</definedName>
    <definedName name="Q2__M_S">#REF!</definedName>
    <definedName name="Q2_HOURS">#REF!</definedName>
    <definedName name="Q2_LABOR">#REF!</definedName>
    <definedName name="Q2_Q3_SCF" localSheetId="21">#REF!</definedName>
    <definedName name="Q2_Q3_SCF">#REF!</definedName>
    <definedName name="Q2_Q3_Supp" localSheetId="21">#REF!</definedName>
    <definedName name="Q2_Q3_Supp">#REF!</definedName>
    <definedName name="Q216TxRt">#REF!</definedName>
    <definedName name="Q2TaxRt">#REF!</definedName>
    <definedName name="Q3__M_S">#REF!</definedName>
    <definedName name="Q3_HOURS">#REF!</definedName>
    <definedName name="Q3_LABOR">#REF!</definedName>
    <definedName name="Q316TxRt">#REF!</definedName>
    <definedName name="Q3TaxRt">#REF!</definedName>
    <definedName name="Q4__M_S">#REF!</definedName>
    <definedName name="Q4_HOURS">#REF!</definedName>
    <definedName name="Q4_LABOR">#REF!</definedName>
    <definedName name="Q4TaxRt">#REF!</definedName>
    <definedName name="qa" hidden="1">{"comps",#N/A,FALSE,"TXTCOMPS";"segment_EPS",#N/A,FALSE,"TXTCOMPS";"valuation",#N/A,FALSE,"TXTCOMPS"}</definedName>
    <definedName name="QACap2010">#REF!</definedName>
    <definedName name="QACap2011">#REF!</definedName>
    <definedName name="QACap2012">#REF!</definedName>
    <definedName name="QACap2013">#REF!</definedName>
    <definedName name="QACap2014">#REF!</definedName>
    <definedName name="qaz" hidden="1">{#N/A,#N/A,FALSE,"Pharm";#N/A,#N/A,FALSE,"WWCM"}</definedName>
    <definedName name="QCInspect_2009">#REF!</definedName>
    <definedName name="qd" hidden="1">{"comps",#N/A,FALSE,"TXTCOMPS"}</definedName>
    <definedName name="QE_2009">#REF!</definedName>
    <definedName name="qeqrt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qe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ertweyu" hidden="1">{#N/A,#N/A,FALSE,"REPORT"}</definedName>
    <definedName name="qetryywt" hidden="1">{#N/A,#N/A,FALSE,"REPORT"}</definedName>
    <definedName name="qf" hidden="1">{"segment_EPS",#N/A,FALSE,"TXTCOMPS"}</definedName>
    <definedName name="qg" hidden="1">{"valuation",#N/A,FALSE,"TXTCOMPS"}</definedName>
    <definedName name="qqq">#REF!</definedName>
    <definedName name="qqqqqqq" hidden="1">{"SourcesUses",#N/A,TRUE,"CFMODEL";"TransOverview",#N/A,TRUE,"CFMODEL"}</definedName>
    <definedName name="qqqqqqqqqqqqqqqqqq" hidden="1">{"Income Statement",#N/A,FALSE,"CFMODEL";"Balance Sheet",#N/A,FALSE,"CFMODEL"}</definedName>
    <definedName name="qqwtweryey" hidden="1">{#N/A,#N/A,FALSE,"REPORT"}</definedName>
    <definedName name="qreport" localSheetId="21">#REF!</definedName>
    <definedName name="qreport">#REF!</definedName>
    <definedName name="qreq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e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er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e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er2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erqrq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qwrq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qw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rq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qwrrw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r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wer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ryCapitalCosts">#REF!</definedName>
    <definedName name="qryPersonnelPositions">#REF!</definedName>
    <definedName name="qryPersonnelPositionsMgmt">#REF!</definedName>
    <definedName name="qryPersonnelPositionsMgmtMOB">#REF!</definedName>
    <definedName name="qryPersonnelPositionsMOB">#REF!</definedName>
    <definedName name="qryPersonnelPositionsSubCon">#REF!</definedName>
    <definedName name="qryPersonnelPositionsSubConMOB">#REF!</definedName>
    <definedName name="qryPushAllChemicalMassTotals">#REF!</definedName>
    <definedName name="qryPushAllChemicalMassTotalsbyUnit">#REF!</definedName>
    <definedName name="qryPushBudgetDA">#REF!</definedName>
    <definedName name="qryPushBudgetDADesc">#REF!</definedName>
    <definedName name="qryPushBudgetFixedCost">#REF!</definedName>
    <definedName name="qryPushBudgetFixedCostDesc">#REF!</definedName>
    <definedName name="qryPushBudgetFuel">#REF!</definedName>
    <definedName name="qryPushBudgetFuelDesc">#REF!</definedName>
    <definedName name="qryPushBudgetGandA">#REF!</definedName>
    <definedName name="qryPushBudgetGandADesc">#REF!</definedName>
    <definedName name="qryPushBudgetHOS">#REF!</definedName>
    <definedName name="qryPushBudgetHOSDesc">#REF!</definedName>
    <definedName name="qryPushBudgetInsTaxes">#REF!</definedName>
    <definedName name="qryPushBudgetInsTaxesDesc">#REF!</definedName>
    <definedName name="qryPushBudgetLabor">#REF!</definedName>
    <definedName name="qryPushBudgetLaborDesc">#REF!</definedName>
    <definedName name="qryPushBudgetLoansLease">#REF!</definedName>
    <definedName name="qryPushBudgetLoansLeaseDesc">#REF!</definedName>
    <definedName name="qryPushBudgetOMFees">#REF!</definedName>
    <definedName name="qryPushBudgetOMFeesDesc">#REF!</definedName>
    <definedName name="qryPushBudgetRevenue">#REF!</definedName>
    <definedName name="qryPushBudgetRevenueDesc">#REF!</definedName>
    <definedName name="qryPushBudgetTotal">#REF!</definedName>
    <definedName name="qryPushBudgetVarCost">#REF!</definedName>
    <definedName name="qryPushBudgetVarCostDesc">#REF!</definedName>
    <definedName name="qryPushChemFeedProfiles">#REF!</definedName>
    <definedName name="qryPushChemsActuals">#REF!</definedName>
    <definedName name="qryPushChemsActualsInventory">#REF!</definedName>
    <definedName name="qryPushChemsActualsToday">#REF!</definedName>
    <definedName name="qryPushChemsOrganics">#REF!</definedName>
    <definedName name="qryPushCommodityChemicalMassTotals">#REF!</definedName>
    <definedName name="qryPushCommodityChemSummaryCost">#REF!</definedName>
    <definedName name="qryPushCoolingEquipment">#REF!</definedName>
    <definedName name="qryPushCoverPageAnalysis">#REF!</definedName>
    <definedName name="qryPushCoverPageSummaries">#REF!</definedName>
    <definedName name="qryPushCoverPageSystems">#REF!</definedName>
    <definedName name="qryPushCTEquipment">#REF!</definedName>
    <definedName name="qryPushCTFrames">#REF!</definedName>
    <definedName name="qryPushDMInventoryTotal">#REF!</definedName>
    <definedName name="qryPushFixedCost">#REF!</definedName>
    <definedName name="QryPushInitialSpares">#REF!</definedName>
    <definedName name="qryPushLaborProfiles">#REF!</definedName>
    <definedName name="qryPushLabProfiles">#REF!</definedName>
    <definedName name="qryPushLeftOvers">#REF!</definedName>
    <definedName name="qryPushMMBOP">#REF!</definedName>
    <definedName name="qryPushMobConsum">#REF!</definedName>
    <definedName name="qryPushOtherProfiles">#REF!</definedName>
    <definedName name="QryPushPAndRInitialPACosts">#REF!</definedName>
    <definedName name="QryPushPAndRInitialRACosts">#REF!</definedName>
    <definedName name="QryPushPAndROutput">#REF!</definedName>
    <definedName name="QryPushPAndRPartNames">#REF!</definedName>
    <definedName name="qryPushPartsCostbyYear">#REF!</definedName>
    <definedName name="qryPushPersonnel">#REF!</definedName>
    <definedName name="qryPushPersonnelMOB">#REF!</definedName>
    <definedName name="qryPushPersonnelPositionMgmt">#REF!</definedName>
    <definedName name="qryPushPersonnelPositionsNM">#REF!</definedName>
    <definedName name="qryPushPersonnelPosoitiondSubCon">#REF!</definedName>
    <definedName name="QryPushPnRYearlyPACosts">#REF!</definedName>
    <definedName name="QryPushPnRYearlyRACosts">#REF!</definedName>
    <definedName name="qryPushPoolDesc">#REF!</definedName>
    <definedName name="qryPushPSRCopiesTo">#REF!</definedName>
    <definedName name="qryPushRawWaterEquipment">#REF!</definedName>
    <definedName name="qryPushSpecialtyChemicalMassTotals">#REF!</definedName>
    <definedName name="qryPushSpecialtyChemSummaryCost">#REF!</definedName>
    <definedName name="qryPushSteamEquipment">#REF!</definedName>
    <definedName name="qryPushSumDA">#REF!</definedName>
    <definedName name="qryPushSumFixedCost">#REF!</definedName>
    <definedName name="qryPushSumFuel">#REF!</definedName>
    <definedName name="qryPushSumGA">#REF!</definedName>
    <definedName name="qryPushSumHOS">#REF!</definedName>
    <definedName name="qryPushSumInsTaxes">#REF!</definedName>
    <definedName name="qryPushSumLoanLease">#REF!</definedName>
    <definedName name="qryPushSumMMBOPDesc">#REF!</definedName>
    <definedName name="qryPushSumMMBOPTotals">#REF!</definedName>
    <definedName name="qryPushSumMobConsumables">#REF!</definedName>
    <definedName name="qryPushSumOMFees">#REF!</definedName>
    <definedName name="qryPushSumOutfitingCost">#REF!</definedName>
    <definedName name="qryPushSumPartsTotal">#REF!</definedName>
    <definedName name="qryPushSumRevenue">#REF!</definedName>
    <definedName name="qryPushSumVarCost">#REF!</definedName>
    <definedName name="qryPushSystemChemsBC">#REF!</definedName>
    <definedName name="qryPushSystemChemsBC2">#REF!</definedName>
    <definedName name="qryPushSystemChemsChemAdd">#REF!</definedName>
    <definedName name="qryPushSystemChemsChemAdd2">#REF!</definedName>
    <definedName name="qryPushSystemChemsClosedLoop">#REF!</definedName>
    <definedName name="qryPushSystemChemsClosedLoop2">#REF!</definedName>
    <definedName name="qryPushSystemChemsContactClar">#REF!</definedName>
    <definedName name="qryPushSystemChemsContactClar2">#REF!</definedName>
    <definedName name="qryPushSystemChemsCT">#REF!</definedName>
    <definedName name="qryPushSystemChemsCT2">#REF!</definedName>
    <definedName name="qryPushSystemChemsEC">#REF!</definedName>
    <definedName name="qryPushSystemChemsEC2">#REF!</definedName>
    <definedName name="qryPushSystemChemsECS">#REF!</definedName>
    <definedName name="qryPushSystemChemsECS2">#REF!</definedName>
    <definedName name="qryPushSystemChemsEDI">#REF!</definedName>
    <definedName name="qryPushSystemChemsEDI2">#REF!</definedName>
    <definedName name="qryPushSystemChemsFilterPress">#REF!</definedName>
    <definedName name="qryPushSystemChemsFilterPress2">#REF!</definedName>
    <definedName name="qryPushSystemChemsHPS">#REF!</definedName>
    <definedName name="qryPushSystemChemsHPS2">#REF!</definedName>
    <definedName name="qryPushSystemChemsHRSG">#REF!</definedName>
    <definedName name="qryPushSystemChemsHRSG2">#REF!</definedName>
    <definedName name="qryPushSystemChemsHRSG2P">#REF!</definedName>
    <definedName name="qryPushSystemChemsHRSG2P2">#REF!</definedName>
    <definedName name="qryPushSystemChemsLS">#REF!</definedName>
    <definedName name="qryPushSystemChemsLS2">#REF!</definedName>
    <definedName name="qryPushSystemChemsMBAnion">#REF!</definedName>
    <definedName name="qryPushSystemChemsMBCation">#REF!</definedName>
    <definedName name="qryPushSystemChemsMEFE">#REF!</definedName>
    <definedName name="qryPushSystemChemsMEFE2">#REF!</definedName>
    <definedName name="qryPushSystemChemsNaZ">#REF!</definedName>
    <definedName name="qryPushSystemChemsOnceThrough">#REF!</definedName>
    <definedName name="qryPushSystemChemsOnceThrough2">#REF!</definedName>
    <definedName name="qryPushSystemChemsPF">#REF!</definedName>
    <definedName name="qryPushSystemChemsPF2">#REF!</definedName>
    <definedName name="qryPushSystemChemsRO">#REF!</definedName>
    <definedName name="qryPushSystemChemsRO2">#REF!</definedName>
    <definedName name="qryPushSystemChemsRO3">#REF!</definedName>
    <definedName name="qryPushSystemChemsSAC">#REF!</definedName>
    <definedName name="qryPushSystemChemsSBA">#REF!</definedName>
    <definedName name="qryPushSystemChemsUF">#REF!</definedName>
    <definedName name="qryPushSystemChemsUF2">#REF!</definedName>
    <definedName name="qryPushSystemChemsUF3">#REF!</definedName>
    <definedName name="qryPushSystemChemsWBA">#REF!</definedName>
    <definedName name="qryPushTotalSalariesMOB">#REF!</definedName>
    <definedName name="qryPushTotalSalariesTypes">#REF!</definedName>
    <definedName name="qryPushTotalSalarieswithBenefitsNew">#REF!</definedName>
    <definedName name="qryPushTotalsCapitalSpares">#REF!</definedName>
    <definedName name="qryPushVarCost">#REF!</definedName>
    <definedName name="qryPushVarCostSumDesc">#REF!</definedName>
    <definedName name="qryPushWasteCost">#REF!</definedName>
    <definedName name="qryPushWasteWaterEquipment">#REF!</definedName>
    <definedName name="qryPushWaterCost">#REF!</definedName>
    <definedName name="qryPushWaterSources">#REF!</definedName>
    <definedName name="qryReceiveSystemChemsCT2">#REF!</definedName>
    <definedName name="qryRevaluationExport" localSheetId="21">#REF!</definedName>
    <definedName name="qryRevaluationExport">#REF!</definedName>
    <definedName name="qs" hidden="1">{"valuation",#N/A,FALSE,"TXTCOMPS"}</definedName>
    <definedName name="QTD">#REF!</definedName>
    <definedName name="QTD_Actual">#REF!</definedName>
    <definedName name="QTD_Actual_Customers">#REF!</definedName>
    <definedName name="QTD_Actual_Row">#REF!</definedName>
    <definedName name="QTD_PY">#REF!</definedName>
    <definedName name="QTD_PY_Customers">#REF!</definedName>
    <definedName name="QTD_PY_Row">#REF!</definedName>
    <definedName name="Qtr" localSheetId="21">#REF!</definedName>
    <definedName name="Qtr">#REF!</definedName>
    <definedName name="qtr_budget" localSheetId="21">#REF!</definedName>
    <definedName name="qtr_budget">#REF!</definedName>
    <definedName name="Qtr2BCorrected">#REF!</definedName>
    <definedName name="QtrCALC" localSheetId="21">#REF!</definedName>
    <definedName name="QtrCALC">#REF!</definedName>
    <definedName name="qtrcore">#REF!</definedName>
    <definedName name="QtrMonthEnd">#REF!</definedName>
    <definedName name="QtrMonthStart">#REF!</definedName>
    <definedName name="qtronly" localSheetId="21">#REF!</definedName>
    <definedName name="qtronly">#REF!</definedName>
    <definedName name="Qualified_Fund_Earnings" localSheetId="21">#REF!</definedName>
    <definedName name="Qualified_Fund_Earnings">#REF!</definedName>
    <definedName name="Quality">OFFSET(#REF!,0,0,#REF!)</definedName>
    <definedName name="quality_assurance">#REF!</definedName>
    <definedName name="Quality_LR">#REF!</definedName>
    <definedName name="Quarter" localSheetId="21">#REF!</definedName>
    <definedName name="QUARTER">#REF!</definedName>
    <definedName name="quarter1" localSheetId="21">#REF!</definedName>
    <definedName name="quarter1">#REF!</definedName>
    <definedName name="QUARTER2" localSheetId="21">#REF!</definedName>
    <definedName name="QUARTER2">#REF!</definedName>
    <definedName name="quarter3" localSheetId="21">#REF!</definedName>
    <definedName name="quarter3">#REF!</definedName>
    <definedName name="quarter4" localSheetId="21">#REF!</definedName>
    <definedName name="quarter4">#REF!</definedName>
    <definedName name="QUARTERLY" localSheetId="21">#REF!</definedName>
    <definedName name="QUARTERLY">#REF!</definedName>
    <definedName name="quarterly1" hidden="1">{"Annual",#N/A,FALSE,"Sales &amp; Market";"Quarterly",#N/A,FALSE,"Sales &amp; Market"}</definedName>
    <definedName name="Query1" localSheetId="21">#REF!</definedName>
    <definedName name="Query1">#REF!</definedName>
    <definedName name="QueryRange" hidden="1">#REF!</definedName>
    <definedName name="Question" hidden="1">{"CSC_1",#N/A,FALSE,"CSC Outputs";"CSC_2",#N/A,FALSE,"CSC Outputs"}</definedName>
    <definedName name="quips">#REF!</definedName>
    <definedName name="qw" localSheetId="21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qwe" hidden="1">{"MMERINO",#N/A,FALSE,"1) Income Statement (2)"}</definedName>
    <definedName name="qwefasd">#REF!</definedName>
    <definedName name="qwejdfk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wer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ertqry" hidden="1">{#N/A,#N/A,FALSE,"REPORT"}</definedName>
    <definedName name="qwetqryetytu" hidden="1">{#N/A,#N/A,FALSE,"Pharm";#N/A,#N/A,FALSE,"WWCM"}</definedName>
    <definedName name="qwrqw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qww" hidden="1">{"'Feb 99'!$A$1:$G$30"}</definedName>
    <definedName name="r.CashFlow" hidden="1">#REF!</definedName>
    <definedName name="r.Leverage" hidden="1">#REF!</definedName>
    <definedName name="r.Liquidity" hidden="1">#REF!</definedName>
    <definedName name="r.Market" hidden="1">#REF!</definedName>
    <definedName name="r.Profitability" hidden="1">#REF!</definedName>
    <definedName name="r.Summary" hidden="1">#REF!</definedName>
    <definedName name="R_THREE">#REF!</definedName>
    <definedName name="RA_Util_AcumuladaReal2005">#REF!</definedName>
    <definedName name="RA_Util_PptoAnual2005">#REF!</definedName>
    <definedName name="RA_Util_PptoAnual2005Avance">#REF!</definedName>
    <definedName name="rAccruedIntList">#REF!</definedName>
    <definedName name="Rail1" localSheetId="21">#REF!</definedName>
    <definedName name="Rail1">#REF!</definedName>
    <definedName name="Rail2" localSheetId="21">#REF!</definedName>
    <definedName name="Rail2">#REF!</definedName>
    <definedName name="Rail3" localSheetId="21">#REF!</definedName>
    <definedName name="Rail3">#REF!</definedName>
    <definedName name="RANGE">#REF!</definedName>
    <definedName name="Range1">#NAME?</definedName>
    <definedName name="RANGE2">#REF!</definedName>
    <definedName name="RANGE3">#REF!</definedName>
    <definedName name="RANGE4">#REF!</definedName>
    <definedName name="RANGE5">#REF!</definedName>
    <definedName name="RangeChange" hidden="1">#N/A</definedName>
    <definedName name="RangeDailyAdjustedAmt">#REF!</definedName>
    <definedName name="RANGEFORMAT">#REF!</definedName>
    <definedName name="Rank401">#REF!</definedName>
    <definedName name="rap" hidden="1">{"Page 1",#N/A,FALSE,"Sheet1";"Page 2",#N/A,FALSE,"Sheet1"}</definedName>
    <definedName name="Rate_1">#REF!</definedName>
    <definedName name="Rate_Cap_Delivery_Rate">#REF!</definedName>
    <definedName name="RATE1">#REF!</definedName>
    <definedName name="RATE2">#REF!</definedName>
    <definedName name="RATE3">#REF!</definedName>
    <definedName name="RateCase">#REF!</definedName>
    <definedName name="RateofReturn" localSheetId="21">#REF!</definedName>
    <definedName name="RateofReturn">#REF!</definedName>
    <definedName name="Rates">#REF!</definedName>
    <definedName name="Rates_Half_Year">#REF!</definedName>
    <definedName name="RateSchedule">#REF!</definedName>
    <definedName name="Ratetable">#REF!</definedName>
    <definedName name="Ratios" localSheetId="21">#REF!</definedName>
    <definedName name="Ratios">#REF!</definedName>
    <definedName name="Raw_EOR">#REF!</definedName>
    <definedName name="raw_material">#REF!</definedName>
    <definedName name="RawData">#REF!</definedName>
    <definedName name="RBN" localSheetId="21">#REF!</definedName>
    <definedName name="RBN">#REF!</definedName>
    <definedName name="RBU" localSheetId="21">#REF!</definedName>
    <definedName name="RBU">#REF!</definedName>
    <definedName name="RC_To_Current">#REF!</definedName>
    <definedName name="RCBP_Index" localSheetId="21">#REF!</definedName>
    <definedName name="RCBP_Index">#REF!</definedName>
    <definedName name="RCBP_SWIFT" localSheetId="21">#REF!</definedName>
    <definedName name="RCBP_SWIFT">#REF!</definedName>
    <definedName name="RCBPMerge_Index" localSheetId="21">#REF!</definedName>
    <definedName name="RCBPMerge_Index">#REF!</definedName>
    <definedName name="RCBPMerge_SWIFT" localSheetId="21">#REF!</definedName>
    <definedName name="RCBPMerge_SWIFT">#REF!</definedName>
    <definedName name="rdps">#REF!</definedName>
    <definedName name="re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_2009">#REF!</definedName>
    <definedName name="RE_Curr">#REF!</definedName>
    <definedName name="RE_LR">#REF!</definedName>
    <definedName name="RE_Prior">#REF!</definedName>
    <definedName name="Reactv_Fee_Data">#REF!</definedName>
    <definedName name="REAL">#REF!</definedName>
    <definedName name="rea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rec">#REF!</definedName>
    <definedName name="RECBOOK" localSheetId="21">#REF!</definedName>
    <definedName name="RECBOOK">#REF!</definedName>
    <definedName name="RECC_COMPUTER">#REF!</definedName>
    <definedName name="RECC_UEG_MSA">#REF!</definedName>
    <definedName name="RecipePriceList">#REF!</definedName>
    <definedName name="RecipeSummaryProduced">#REF!</definedName>
    <definedName name="reclassifications">#REF!</definedName>
    <definedName name="RECON" localSheetId="21">#REF!</definedName>
    <definedName name="RECON">#REF!</definedName>
    <definedName name="Recon_1">#REF!</definedName>
    <definedName name="Recon_2" localSheetId="21">#REF!</definedName>
    <definedName name="Recon_2">#REF!</definedName>
    <definedName name="Recon_3" localSheetId="21">#REF!</definedName>
    <definedName name="Recon_3">#REF!</definedName>
    <definedName name="recon1" localSheetId="21">#REF!</definedName>
    <definedName name="recon1">#REF!</definedName>
    <definedName name="recon2" localSheetId="21">#REF!</definedName>
    <definedName name="recon2">#REF!</definedName>
    <definedName name="RECON3">#REF!</definedName>
    <definedName name="RECON96">#REF!</definedName>
    <definedName name="recon97">#REF!</definedName>
    <definedName name="Recon98">#REF!</definedName>
    <definedName name="Reconciliation" localSheetId="21">#REF!</definedName>
    <definedName name="Reconciliation">#REF!</definedName>
    <definedName name="_xlnm.Recorder" localSheetId="21">#REF!</definedName>
    <definedName name="_xlnm.Recorder">#REF!</definedName>
    <definedName name="Recover">#REF!</definedName>
    <definedName name="RECOVERY" localSheetId="21">#REF!</definedName>
    <definedName name="RECOVERY">#REF!</definedName>
    <definedName name="redar">#REF!</definedName>
    <definedName name="Redemption" localSheetId="21">#REF!</definedName>
    <definedName name="Redemption">#REF!</definedName>
    <definedName name="REDFOX">#REF!</definedName>
    <definedName name="redo" hidden="1">{#N/A,#N/A,FALSE,"ACQ_GRAPHS";#N/A,#N/A,FALSE,"T_1 GRAPHS";#N/A,#N/A,FALSE,"T_2 GRAPHS";#N/A,#N/A,FALSE,"COMB_GRAPHS"}</definedName>
    <definedName name="REDUCTION_PHASING_DATA">#REF!</definedName>
    <definedName name="REDUCTION_PHASING_DATA_COL">#REF!</definedName>
    <definedName name="REDUCTION_PHASING_DATA_ROW">#REF!</definedName>
    <definedName name="redux_cust">#REF!</definedName>
    <definedName name="redux_fin">#REF!</definedName>
    <definedName name="redux_is">#REF!</definedName>
    <definedName name="redux_other">#REF!</definedName>
    <definedName name="reee">#REF!</definedName>
    <definedName name="REF">#REF!</definedName>
    <definedName name="Ref_1">#REF!</definedName>
    <definedName name="Ref_2">#REF!</definedName>
    <definedName name="ref_def" localSheetId="21">#REF!</definedName>
    <definedName name="ref_def">#REF!</definedName>
    <definedName name="REFERENCE">#REF!</definedName>
    <definedName name="reference3" hidden="1">{"SourcesUses",#N/A,TRUE,"CFMODEL";"TransOverview",#N/A,TRUE,"CFMODEL"}</definedName>
    <definedName name="reference32" hidden="1">{"SourcesUses",#N/A,TRUE,"CFMODEL";"TransOverview",#N/A,TRUE,"CFMODEL"}</definedName>
    <definedName name="RefineryTankList">#REF!</definedName>
    <definedName name="refinincing">#REF!</definedName>
    <definedName name="reforcast" hidden="1">{"mgmt forecast",#N/A,FALSE,"Mgmt Forecast";"dcf table",#N/A,FALSE,"Mgmt Forecast";"sensitivity",#N/A,FALSE,"Mgmt Forecast";"table inputs",#N/A,FALSE,"Mgmt Forecast";"calculations",#N/A,FALSE,"Mgmt Forecast"}</definedName>
    <definedName name="ReformDestination">#REF!</definedName>
    <definedName name="ReformSource">#REF!</definedName>
    <definedName name="Reg_Asset__YTD" localSheetId="21">#REF!</definedName>
    <definedName name="Reg_Asset__YTD">#REF!</definedName>
    <definedName name="Reg_Asset_Amort" localSheetId="21">#REF!</definedName>
    <definedName name="Reg_Asset_Amort">#REF!</definedName>
    <definedName name="Reg_Asset_CM" localSheetId="21">#REF!</definedName>
    <definedName name="Reg_Asset_CM">#REF!</definedName>
    <definedName name="Reg_Liab__YTD" localSheetId="21">#REF!</definedName>
    <definedName name="Reg_Liab__YTD">#REF!</definedName>
    <definedName name="Reg_Liab_Amort" localSheetId="21">#REF!</definedName>
    <definedName name="Reg_Liab_Amort">#REF!</definedName>
    <definedName name="Reg_Liab_CM" localSheetId="21">#REF!</definedName>
    <definedName name="Reg_Liab_CM">#REF!</definedName>
    <definedName name="REG_NON_REG">#REF!</definedName>
    <definedName name="RegAcct" localSheetId="21">#REF!</definedName>
    <definedName name="RegAcct">#REF!</definedName>
    <definedName name="RegAsset">#REF!</definedName>
    <definedName name="RegasT">#REF!</definedName>
    <definedName name="reggie" hidden="1">{#N/A,#N/A,FALSE,"Pharm";#N/A,#N/A,FALSE,"WWCM"}</definedName>
    <definedName name="region_id">#REF!</definedName>
    <definedName name="RegistrantsImpacted">#REF!</definedName>
    <definedName name="RegistrantsIncluded">#REF!</definedName>
    <definedName name="RegLiabOpebs">#REF!</definedName>
    <definedName name="REGUALRFAC">#REF!</definedName>
    <definedName name="REGULAR" localSheetId="21">#REF!</definedName>
    <definedName name="REGULAR">#REF!</definedName>
    <definedName name="REI">#REF!</definedName>
    <definedName name="REI_EPG">#REF!</definedName>
    <definedName name="reim_51810" localSheetId="21">#REF!</definedName>
    <definedName name="reim_51810">#REF!</definedName>
    <definedName name="RELAMP">#REF!</definedName>
    <definedName name="REMAINDER" localSheetId="21">#REF!</definedName>
    <definedName name="REMAINDER">#REF!</definedName>
    <definedName name="RemainingMaterial">#REF!</definedName>
    <definedName name="REMUN">#REF!</definedName>
    <definedName name="rename_of_wrn.CSC" hidden="1">{"page1",#N/A,TRUE,"CSC";"page2",#N/A,TRUE,"CSC"}</definedName>
    <definedName name="RENEW_DEP">#REF!</definedName>
    <definedName name="Renew_Dep15">#REF!</definedName>
    <definedName name="Renew2017">#REF!</definedName>
    <definedName name="RENT">#REF!</definedName>
    <definedName name="RENT_HOLIDAY_OFFICE_LEASE" localSheetId="21">#REF!</definedName>
    <definedName name="RENT_HOLIDAY_OFFICE_LEASE">#REF!</definedName>
    <definedName name="RentalIncome" localSheetId="21">#REF!</definedName>
    <definedName name="RentalIncome">#REF!</definedName>
    <definedName name="rep" hidden="1">{#N/A,#N/A,FALSE,"COVER";#N/A,#N/A,FALSE,"VALUATION";#N/A,#N/A,FALSE,"FORECAST";#N/A,#N/A,FALSE,"FY ANALYSIS ";#N/A,#N/A,FALSE," HY ANALYSIS"}</definedName>
    <definedName name="Report">#REF!</definedName>
    <definedName name="Report_2">#REF!</definedName>
    <definedName name="report_date">#REF!</definedName>
    <definedName name="ReportGroup">0</definedName>
    <definedName name="REPORTING_DATE" localSheetId="21">#REF!</definedName>
    <definedName name="REPORTING_DATE">#REF!</definedName>
    <definedName name="Reports">#REF!</definedName>
    <definedName name="REPORTW" localSheetId="21">#REF!</definedName>
    <definedName name="REPORTW">#REF!</definedName>
    <definedName name="request" localSheetId="21">#REF!</definedName>
    <definedName name="request">#REF!</definedName>
    <definedName name="RES_MTR">1.8</definedName>
    <definedName name="Research">OFFSET(#REF!,0,0,#REF!)</definedName>
    <definedName name="research_development">#REF!</definedName>
    <definedName name="RESERV">#REF!</definedName>
    <definedName name="reserve">#REF!</definedName>
    <definedName name="resources" hidden="1">{#N/A,#N/A,FALSE,"Assessment";#N/A,#N/A,FALSE,"Staffing";#N/A,#N/A,FALSE,"Hires";#N/A,#N/A,FALSE,"Assumptions"}</definedName>
    <definedName name="resp." hidden="1">{#N/A,#N/A,FALSE,"Pharm";#N/A,#N/A,FALSE,"WWCM"}</definedName>
    <definedName name="RESPONSIBILITYNAME1">#REF!</definedName>
    <definedName name="resss" hidden="1">{"comps",#N/A,FALSE,"TXTCOMPS";"segment_EPS",#N/A,FALSE,"TXTCOMPS";"valuation",#N/A,FALSE,"TXTCOMPS"}</definedName>
    <definedName name="rest">#REF!</definedName>
    <definedName name="RESTATED197" hidden="1">#REF!</definedName>
    <definedName name="RESTRICTSTK" localSheetId="21">#REF!</definedName>
    <definedName name="RESTRICTSTK">#REF!</definedName>
    <definedName name="Restructurin" hidden="1">{#N/A,#N/A,FALSE,"Aging Summary";#N/A,#N/A,FALSE,"Ratio Analysis";#N/A,#N/A,FALSE,"Test 120 Day Accts";#N/A,#N/A,FALSE,"Tickmarks"}</definedName>
    <definedName name="Restructuring" hidden="1">{#N/A,#N/A,FALSE,"Income";#N/A,#N/A,FALSE,"Cost of Goods Sold";#N/A,#N/A,FALSE,"Other Costs";#N/A,#N/A,FALSE,"Other Income";#N/A,#N/A,FALSE,"Taxes";#N/A,#N/A,FALSE,"Other Deductions";#N/A,#N/A,FALSE,"Compensation of Officers"}</definedName>
    <definedName name="result">#REF!</definedName>
    <definedName name="RESULT_DB">#REF!</definedName>
    <definedName name="Results_Table">#REF!</definedName>
    <definedName name="ret" localSheetId="21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tail" localSheetId="21">#REF!</definedName>
    <definedName name="Retail">#REF!</definedName>
    <definedName name="RetailRev" localSheetId="21">#REF!</definedName>
    <definedName name="RetailRev">#REF!</definedName>
    <definedName name="RetailVariance">#REF!</definedName>
    <definedName name="retearn" localSheetId="21">#REF!</definedName>
    <definedName name="retearn">#REF!</definedName>
    <definedName name="RETIREMENTS">#REF!</definedName>
    <definedName name="RETPVVAR" localSheetId="21">#REF!</definedName>
    <definedName name="RETPVVAR">#REF!</definedName>
    <definedName name="RETURN" localSheetId="21">#REF!</definedName>
    <definedName name="RETURN">#REF!</definedName>
    <definedName name="return_of_cap_detail" localSheetId="21">#REF!</definedName>
    <definedName name="return_of_cap_detail">#REF!</definedName>
    <definedName name="Return_pg1" localSheetId="21">#REF!</definedName>
    <definedName name="Return_pg1">#REF!</definedName>
    <definedName name="Return_pg2" localSheetId="21">#REF!</definedName>
    <definedName name="Return_pg2">#REF!</definedName>
    <definedName name="Return_Year">#REF!</definedName>
    <definedName name="returncolumn">#REF!</definedName>
    <definedName name="ReturnToHome">#REF!</definedName>
    <definedName name="Rev" hidden="1">#REF!</definedName>
    <definedName name="rev_rqts_mis_yr_0">#REF!</definedName>
    <definedName name="rev_rqts_mis_yr_1">#REF!</definedName>
    <definedName name="rev_rqts_mis_yr_10">#REF!</definedName>
    <definedName name="rev_rqts_mis_yr_2">#REF!</definedName>
    <definedName name="rev_rqts_mis_yr_3">#REF!</definedName>
    <definedName name="rev_rqts_mis_yr_4">#REF!</definedName>
    <definedName name="rev_rqts_mis_yr_5">#REF!</definedName>
    <definedName name="rev_rqts_mis_yr_6">#REF!</definedName>
    <definedName name="rev_rqts_mis_yr_7">#REF!</definedName>
    <definedName name="rev_rqts_mis_yr_8">#REF!</definedName>
    <definedName name="rev_rqts_mis_yr_9">#REF!</definedName>
    <definedName name="Rev_Tax_Rate">#REF!</definedName>
    <definedName name="rev1ytd">#REF!</definedName>
    <definedName name="reve" hidden="1">{"Tracking Revenue",#N/A,FALSE,"(NU)Tracking Summary"}</definedName>
    <definedName name="REVENUE" localSheetId="21">#REF!</definedName>
    <definedName name="REVENUE">#REF!</definedName>
    <definedName name="Revenue_Req">#REF!</definedName>
    <definedName name="revenue2" hidden="1">{#N/A,#N/A,FALSE,"TOT REV";#N/A,#N/A,FALSE,"HWARE";#N/A,#N/A,FALSE,"CONS";#N/A,#N/A,FALSE,"OTL%";#N/A,#N/A,FALSE,"NRP";#N/A,#N/A,FALSE,"ACUPU"}</definedName>
    <definedName name="ReversalJE">#REF!</definedName>
    <definedName name="ReverseOsmosis">#REF!</definedName>
    <definedName name="REVIEW" localSheetId="21">#REF!</definedName>
    <definedName name="Review">#REF!</definedName>
    <definedName name="REVIEW2">#REF!</definedName>
    <definedName name="REVISEDFACTS">#REF!</definedName>
    <definedName name="RevModel2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RevNetOfFuel">#REF!</definedName>
    <definedName name="RevSales_table">#REF!</definedName>
    <definedName name="RevSalesConstr80_table">#REF!</definedName>
    <definedName name="revytd22">#REF!</definedName>
    <definedName name="RF">#REF!</definedName>
    <definedName name="rf2e" hidden="1">{#N/A,#N/A,FALSE,"Pharm";#N/A,#N/A,FALSE,"WWCM"}</definedName>
    <definedName name="RFSelection">#REF!</definedName>
    <definedName name="rFXRate">#REF!</definedName>
    <definedName name="rgr_range2">#REF!</definedName>
    <definedName name="rgrg" hidden="1">#REF!</definedName>
    <definedName name="Richard">#REF!</definedName>
    <definedName name="rick" localSheetId="21">#REF!</definedName>
    <definedName name="rick">#REF!</definedName>
    <definedName name="RicksPage" localSheetId="21">#REF!</definedName>
    <definedName name="RicksPage">#REF!</definedName>
    <definedName name="RID" localSheetId="21">#REF!</definedName>
    <definedName name="RID">#REF!</definedName>
    <definedName name="Rider" localSheetId="21">#REF!</definedName>
    <definedName name="Rider">#REF!</definedName>
    <definedName name="ridertable">#REF!</definedName>
    <definedName name="rina" hidden="1">{"'Feb 99'!$A$1:$G$30"}</definedName>
    <definedName name="RiskAfterRecalcMacro">""</definedName>
    <definedName name="RiskAfterSimMacro">""</definedName>
    <definedName name="RiskBeforeRecalcMacro">""</definedName>
    <definedName name="RiskBeforeSimMacro">""</definedName>
    <definedName name="RiskCollectDistributionSamples">2</definedName>
    <definedName name="RiskFixedSeed">1</definedName>
    <definedName name="RiskHasSettings">6</definedName>
    <definedName name="RiskMinimizeOnStart">FALSE</definedName>
    <definedName name="RiskMonitorConvergence">FALSE</definedName>
    <definedName name="RiskMultipleCPUSupportEnabled">TRUE</definedName>
    <definedName name="RiskNumIterations">2000</definedName>
    <definedName name="RiskNumSimulations">1</definedName>
    <definedName name="RiskPauseOnError">FALSE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UpdateDisplay">FALSE</definedName>
    <definedName name="RiskUseDifferentSeedForEachSim">FALSE</definedName>
    <definedName name="RiskUseFixedSeed">FALSE</definedName>
    <definedName name="RiskUseMultipleCPUs">TRUE</definedName>
    <definedName name="RL" hidden="1">{"COREKINETICS",#N/A,FALSE,"CORE KINETICS"}</definedName>
    <definedName name="RMACRO">#REF!</definedName>
    <definedName name="rn.CSC." hidden="1">{"Output",#N/A,FALSE,"Output"}</definedName>
    <definedName name="rng_Account_Level4" localSheetId="21">#REF!</definedName>
    <definedName name="rng_Account_Level4">#REF!</definedName>
    <definedName name="rng_dates" localSheetId="21">#REF!</definedName>
    <definedName name="rng_dates">#REF!</definedName>
    <definedName name="rngAcctNum" localSheetId="21">#REF!</definedName>
    <definedName name="rngAcctNum">#REF!</definedName>
    <definedName name="rngAddonTemplate" hidden="1">#REF!</definedName>
    <definedName name="rngAlloCat">#REF!</definedName>
    <definedName name="rngAllocator">#REF!</definedName>
    <definedName name="rngConstEntities" localSheetId="21">#REF!</definedName>
    <definedName name="rngConstEntities">#REF!</definedName>
    <definedName name="rngCopyFormulasSource" localSheetId="21" hidden="1">#REF!</definedName>
    <definedName name="rngCopyFormulasSource" hidden="1">#REF!</definedName>
    <definedName name="rngData" localSheetId="21">#REF!</definedName>
    <definedName name="rngData">#REF!</definedName>
    <definedName name="rngDates" localSheetId="21">#REF!</definedName>
    <definedName name="rngDates">#REF!</definedName>
    <definedName name="rngItemList">OFFSET(#REF!,0,0,COUNTA(#REF!),1)</definedName>
    <definedName name="rngItems" localSheetId="21">#REF!</definedName>
    <definedName name="rngItems">#REF!</definedName>
    <definedName name="rngPlantEntities" localSheetId="21">#REF!</definedName>
    <definedName name="rngPlantEntities">#REF!</definedName>
    <definedName name="rngScaleFctr" localSheetId="21">#REF!</definedName>
    <definedName name="rngScaleFctr">#REF!</definedName>
    <definedName name="rngStats">#REF!</definedName>
    <definedName name="rngTarget">#REF!</definedName>
    <definedName name="RngTrialBalance">#REF!</definedName>
    <definedName name="rngTypeEntities" localSheetId="21">#REF!</definedName>
    <definedName name="rngTypeEntities">#REF!</definedName>
    <definedName name="rngUnitNames" localSheetId="21">#REF!</definedName>
    <definedName name="rngUnitNames">#REF!</definedName>
    <definedName name="rngUnitNum" localSheetId="21">#REF!</definedName>
    <definedName name="rngUnitNum">#REF!</definedName>
    <definedName name="rngUserDef_PA">OFFSET(rngFirstUserDefCol,5,0,25,6)</definedName>
    <definedName name="ROA_Range" localSheetId="21">#REF!</definedName>
    <definedName name="ROA_Range">#REF!</definedName>
    <definedName name="ROA_RangePRW" localSheetId="21">#REF!</definedName>
    <definedName name="ROA_RangePRW">#REF!</definedName>
    <definedName name="ROB">#REF!</definedName>
    <definedName name="Rob_Nonqual" localSheetId="21">#REF!</definedName>
    <definedName name="Rob_Nonqual">#REF!</definedName>
    <definedName name="Rob07_Nonqual" localSheetId="21">#REF!</definedName>
    <definedName name="Rob07_Nonqual">#REF!</definedName>
    <definedName name="Robert2" hidden="1">{"DCF",#N/A,FALSE,"CF"}</definedName>
    <definedName name="ROBIN" localSheetId="21">#REF!</definedName>
    <definedName name="ROBIN">#REF!</definedName>
    <definedName name="roce" localSheetId="21">#REF!</definedName>
    <definedName name="roce">#REF!</definedName>
    <definedName name="ROCE_Act" localSheetId="21">#REF!</definedName>
    <definedName name="ROCE_Act">#REF!</definedName>
    <definedName name="ROCE_Actual" localSheetId="21">#REF!</definedName>
    <definedName name="ROCE_Actual">#REF!</definedName>
    <definedName name="roce_avg_cap" localSheetId="21">#REF!</definedName>
    <definedName name="roce_avg_cap">#REF!</definedName>
    <definedName name="roce_avg_cap_CM4DC" localSheetId="21">#REF!</definedName>
    <definedName name="roce_avg_cap_CM4DC">#REF!</definedName>
    <definedName name="roce_avg_cap_CM4DE" localSheetId="21">#REF!</definedName>
    <definedName name="roce_avg_cap_CM4DE">#REF!</definedName>
    <definedName name="roce_avg_cap_CM4EL" localSheetId="21">#REF!</definedName>
    <definedName name="roce_avg_cap_CM4EL">#REF!</definedName>
    <definedName name="roce_avg_cap_CMDCC" localSheetId="21">#REF!</definedName>
    <definedName name="roce_avg_cap_CMDCC">#REF!</definedName>
    <definedName name="roce_avg_cap_CMDEC" localSheetId="21">#REF!</definedName>
    <definedName name="roce_avg_cap_CMDEC">#REF!</definedName>
    <definedName name="roce_avg_cap_CMDEG" localSheetId="21">#REF!</definedName>
    <definedName name="roce_avg_cap_CMDEG">#REF!</definedName>
    <definedName name="roce_avg_cap_CMELE" localSheetId="21">#REF!</definedName>
    <definedName name="roce_avg_cap_CMELE">#REF!</definedName>
    <definedName name="roce_avg_cap_cres" localSheetId="21">#REF!</definedName>
    <definedName name="roce_avg_cap_cres">#REF!</definedName>
    <definedName name="roce_avg_cap_crmw" localSheetId="21">#REF!</definedName>
    <definedName name="roce_avg_cap_crmw">#REF!</definedName>
    <definedName name="roce_avg_cap_dcc" localSheetId="21">#REF!</definedName>
    <definedName name="roce_avg_cap_dcc">#REF!</definedName>
    <definedName name="roce_avg_cap_dccw" localSheetId="21">#REF!</definedName>
    <definedName name="roce_avg_cap_dccw">#REF!</definedName>
    <definedName name="roce_avg_cap_dcom" localSheetId="21">#REF!</definedName>
    <definedName name="roce_avg_cap_dcom">#REF!</definedName>
    <definedName name="roce_avg_cap_desi" localSheetId="21">#REF!</definedName>
    <definedName name="roce_avg_cap_desi">#REF!</definedName>
    <definedName name="roce_avg_cap_dfd" localSheetId="21">#REF!</definedName>
    <definedName name="roce_avg_cap_dfd">#REF!</definedName>
    <definedName name="roce_avg_cap_dnet" localSheetId="21">#REF!</definedName>
    <definedName name="roce_avg_cap_dnet">#REF!</definedName>
    <definedName name="roce_avg_cap_dpbg" localSheetId="21">#REF!</definedName>
    <definedName name="roce_avg_cap_dpbg">#REF!</definedName>
    <definedName name="roce_avg_cap_dsol" localSheetId="21">#REF!</definedName>
    <definedName name="roce_avg_cap_dsol">#REF!</definedName>
    <definedName name="roce_avg_cap_elec" localSheetId="21">#REF!</definedName>
    <definedName name="roce_avg_cap_elec">#REF!</definedName>
    <definedName name="roce_avg_cap_esvc" localSheetId="21">#REF!</definedName>
    <definedName name="roce_avg_cap_esvc">#REF!</definedName>
    <definedName name="roce_avg_cap_fnco" localSheetId="21">#REF!</definedName>
    <definedName name="roce_avg_cap_fnco">#REF!</definedName>
    <definedName name="roce_avg_cap_fsac" localSheetId="21">#REF!</definedName>
    <definedName name="roce_avg_cap_fsac">#REF!</definedName>
    <definedName name="roce_avg_cap_fstp" localSheetId="21">#REF!</definedName>
    <definedName name="roce_avg_cap_fstp">#REF!</definedName>
    <definedName name="roce_avg_cap_gadd" localSheetId="21">#REF!</definedName>
    <definedName name="roce_avg_cap_gadd">#REF!</definedName>
    <definedName name="roce_avg_cap_gadi" localSheetId="21">#REF!</definedName>
    <definedName name="roce_avg_cap_gadi">#REF!</definedName>
    <definedName name="roce_avg_cap_govd" localSheetId="21">#REF!</definedName>
    <definedName name="roce_avg_cap_govd">#REF!</definedName>
    <definedName name="roce_avg_cap_gove" localSheetId="21">#REF!</definedName>
    <definedName name="roce_avg_cap_gove">#REF!</definedName>
    <definedName name="roce_avg_cap_nep" localSheetId="21">#REF!</definedName>
    <definedName name="roce_avg_cap_nep">#REF!</definedName>
    <definedName name="roce_avg_cap_resm" localSheetId="21">#REF!</definedName>
    <definedName name="roce_avg_cap_resm">#REF!</definedName>
    <definedName name="roce_avg_cap_tam" localSheetId="21">#REF!</definedName>
    <definedName name="roce_avg_cap_tam">#REF!</definedName>
    <definedName name="roce_avg_cap_tsc" localSheetId="21">#REF!</definedName>
    <definedName name="roce_avg_cap_tsc">#REF!</definedName>
    <definedName name="roce_avg_cap_vent" localSheetId="21">#REF!</definedName>
    <definedName name="roce_avg_cap_vent">#REF!</definedName>
    <definedName name="ROCE_Bud" localSheetId="21">#REF!</definedName>
    <definedName name="ROCE_Bud">#REF!</definedName>
    <definedName name="ROCE_Budget" localSheetId="21">#REF!</definedName>
    <definedName name="ROCE_Budget">#REF!</definedName>
    <definedName name="roce_cap_adj" localSheetId="21">#REF!</definedName>
    <definedName name="roce_cap_adj">#REF!</definedName>
    <definedName name="roce_debt" localSheetId="21">#REF!</definedName>
    <definedName name="roce_debt">#REF!</definedName>
    <definedName name="roce_ebit" localSheetId="21">#REF!</definedName>
    <definedName name="roce_ebit">#REF!</definedName>
    <definedName name="roce_ebit_adj" localSheetId="21">#REF!</definedName>
    <definedName name="roce_ebit_adj">#REF!</definedName>
    <definedName name="roce_ebit_CM4DC" localSheetId="21">#REF!</definedName>
    <definedName name="roce_ebit_CM4DC">#REF!</definedName>
    <definedName name="roce_ebit_CM4DE" localSheetId="21">#REF!</definedName>
    <definedName name="roce_ebit_CM4DE">#REF!</definedName>
    <definedName name="roce_ebit_CM4EL" localSheetId="21">#REF!</definedName>
    <definedName name="roce_ebit_CM4EL">#REF!</definedName>
    <definedName name="roce_ebit_CMDCC" localSheetId="21">#REF!</definedName>
    <definedName name="roce_ebit_CMDCC">#REF!</definedName>
    <definedName name="roce_ebit_CMDEC" localSheetId="21">#REF!</definedName>
    <definedName name="roce_ebit_CMDEC">#REF!</definedName>
    <definedName name="roce_ebit_CMDEG" localSheetId="21">#REF!</definedName>
    <definedName name="roce_ebit_CMDEG">#REF!</definedName>
    <definedName name="roce_ebit_CMELE" localSheetId="21">#REF!</definedName>
    <definedName name="roce_ebit_CMELE">#REF!</definedName>
    <definedName name="roce_ebit_cres" localSheetId="21">#REF!</definedName>
    <definedName name="roce_ebit_cres">#REF!</definedName>
    <definedName name="roce_ebit_crmw" localSheetId="21">#REF!</definedName>
    <definedName name="roce_ebit_crmw">#REF!</definedName>
    <definedName name="roce_ebit_dcc" localSheetId="21">#REF!</definedName>
    <definedName name="roce_ebit_dcc">#REF!</definedName>
    <definedName name="roce_ebit_dccw" localSheetId="21">#REF!</definedName>
    <definedName name="roce_ebit_dccw">#REF!</definedName>
    <definedName name="roce_ebit_dcom" localSheetId="21">#REF!</definedName>
    <definedName name="roce_ebit_dcom">#REF!</definedName>
    <definedName name="roce_ebit_desi" localSheetId="21">#REF!</definedName>
    <definedName name="roce_ebit_desi">#REF!</definedName>
    <definedName name="roce_ebit_dfd" localSheetId="21">#REF!</definedName>
    <definedName name="roce_ebit_dfd">#REF!</definedName>
    <definedName name="roce_ebit_dnet" localSheetId="21">#REF!</definedName>
    <definedName name="roce_ebit_dnet">#REF!</definedName>
    <definedName name="roce_ebit_dpbg" localSheetId="21">#REF!</definedName>
    <definedName name="roce_ebit_dpbg">#REF!</definedName>
    <definedName name="roce_ebit_dsol" localSheetId="21">#REF!</definedName>
    <definedName name="roce_ebit_dsol">#REF!</definedName>
    <definedName name="roce_ebit_elec" localSheetId="21">#REF!</definedName>
    <definedName name="roce_ebit_elec">#REF!</definedName>
    <definedName name="roce_ebit_esvc" localSheetId="21">#REF!</definedName>
    <definedName name="roce_ebit_esvc">#REF!</definedName>
    <definedName name="roce_ebit_fnco" localSheetId="21">#REF!</definedName>
    <definedName name="roce_ebit_fnco">#REF!</definedName>
    <definedName name="roce_ebit_fsac" localSheetId="21">#REF!</definedName>
    <definedName name="roce_ebit_fsac">#REF!</definedName>
    <definedName name="roce_ebit_fstp" localSheetId="21">#REF!</definedName>
    <definedName name="roce_ebit_fstp">#REF!</definedName>
    <definedName name="roce_ebit_gadd" localSheetId="21">#REF!</definedName>
    <definedName name="roce_ebit_gadd">#REF!</definedName>
    <definedName name="roce_ebit_gadi" localSheetId="21">#REF!</definedName>
    <definedName name="roce_ebit_gadi">#REF!</definedName>
    <definedName name="roce_ebit_govd" localSheetId="21">#REF!</definedName>
    <definedName name="roce_ebit_govd">#REF!</definedName>
    <definedName name="roce_ebit_gove" localSheetId="21">#REF!</definedName>
    <definedName name="roce_ebit_gove">#REF!</definedName>
    <definedName name="roce_ebit_nep" localSheetId="21">#REF!</definedName>
    <definedName name="roce_ebit_nep">#REF!</definedName>
    <definedName name="roce_ebit_resm" localSheetId="21">#REF!</definedName>
    <definedName name="roce_ebit_resm">#REF!</definedName>
    <definedName name="roce_ebit_tam" localSheetId="21">#REF!</definedName>
    <definedName name="roce_ebit_tam">#REF!</definedName>
    <definedName name="roce_ebit_tsc" localSheetId="21">#REF!</definedName>
    <definedName name="roce_ebit_tsc">#REF!</definedName>
    <definedName name="roce_ebit_vent" localSheetId="21">#REF!</definedName>
    <definedName name="roce_ebit_vent">#REF!</definedName>
    <definedName name="roce_ending_cap_dnet" localSheetId="21">#REF!</definedName>
    <definedName name="roce_ending_cap_dnet">#REF!</definedName>
    <definedName name="roce_ending_cap_fsac" localSheetId="21">#REF!</definedName>
    <definedName name="roce_ending_cap_fsac">#REF!</definedName>
    <definedName name="roce_ending_cap_gadd" localSheetId="21">#REF!</definedName>
    <definedName name="roce_ending_cap_gadd">#REF!</definedName>
    <definedName name="roce_ending_cap_nep" localSheetId="21">#REF!</definedName>
    <definedName name="roce_ending_cap_nep">#REF!</definedName>
    <definedName name="roce_ending_cap_tam" localSheetId="21">#REF!</definedName>
    <definedName name="roce_ending_cap_tam">#REF!</definedName>
    <definedName name="roce_equity" localSheetId="21">#REF!</definedName>
    <definedName name="roce_equity">#REF!</definedName>
    <definedName name="roce_percent_CM1DC" localSheetId="21">#REF!</definedName>
    <definedName name="roce_percent_CM1DC">#REF!</definedName>
    <definedName name="roce_percent_CM1DE" localSheetId="21">#REF!</definedName>
    <definedName name="roce_percent_CM1DE">#REF!</definedName>
    <definedName name="roce_percent_CM1EL" localSheetId="21">#REF!</definedName>
    <definedName name="roce_percent_CM1EL">#REF!</definedName>
    <definedName name="roce_percent_CMDCC" localSheetId="21">#REF!</definedName>
    <definedName name="roce_percent_CMDCC">#REF!</definedName>
    <definedName name="roce_percent_CMDEC" localSheetId="21">#REF!</definedName>
    <definedName name="roce_percent_CMDEC">#REF!</definedName>
    <definedName name="roce_percent_CMDEG" localSheetId="21">#REF!</definedName>
    <definedName name="roce_percent_CMDEG">#REF!</definedName>
    <definedName name="roce_percent_CMELE" localSheetId="21">#REF!</definedName>
    <definedName name="roce_percent_CMELE">#REF!</definedName>
    <definedName name="roce_percent_cres" localSheetId="21">#REF!</definedName>
    <definedName name="roce_percent_cres">#REF!</definedName>
    <definedName name="roce_percent_crmw" localSheetId="21">#REF!</definedName>
    <definedName name="roce_percent_crmw">#REF!</definedName>
    <definedName name="roce_percent_dcc" localSheetId="21">#REF!</definedName>
    <definedName name="roce_percent_dcc">#REF!</definedName>
    <definedName name="roce_percent_dccw" localSheetId="21">#REF!</definedName>
    <definedName name="roce_percent_dccw">#REF!</definedName>
    <definedName name="roce_percent_dcom" localSheetId="21">#REF!</definedName>
    <definedName name="roce_percent_dcom">#REF!</definedName>
    <definedName name="roce_percent_desi" localSheetId="21">#REF!</definedName>
    <definedName name="roce_percent_desi">#REF!</definedName>
    <definedName name="roce_percent_dfd" localSheetId="21">#REF!</definedName>
    <definedName name="roce_percent_dfd">#REF!</definedName>
    <definedName name="roce_percent_dnet" localSheetId="21">#REF!</definedName>
    <definedName name="roce_percent_dnet">#REF!</definedName>
    <definedName name="roce_percent_dpbg" localSheetId="21">#REF!</definedName>
    <definedName name="roce_percent_dpbg">#REF!</definedName>
    <definedName name="roce_percent_dsol" localSheetId="21">#REF!</definedName>
    <definedName name="roce_percent_dsol">#REF!</definedName>
    <definedName name="roce_percent_elec" localSheetId="21">#REF!</definedName>
    <definedName name="roce_percent_elec">#REF!</definedName>
    <definedName name="roce_percent_esvc" localSheetId="21">#REF!</definedName>
    <definedName name="roce_percent_esvc">#REF!</definedName>
    <definedName name="roce_percent_fnco" localSheetId="21">#REF!</definedName>
    <definedName name="roce_percent_fnco">#REF!</definedName>
    <definedName name="roce_percent_fsac" localSheetId="21">#REF!</definedName>
    <definedName name="roce_percent_fsac">#REF!</definedName>
    <definedName name="roce_percent_fstp" localSheetId="21">#REF!</definedName>
    <definedName name="roce_percent_fstp">#REF!</definedName>
    <definedName name="roce_percent_gadd" localSheetId="21">#REF!</definedName>
    <definedName name="roce_percent_gadd">#REF!</definedName>
    <definedName name="roce_percent_gadi" localSheetId="21">#REF!</definedName>
    <definedName name="roce_percent_gadi">#REF!</definedName>
    <definedName name="roce_percent_govd" localSheetId="21">#REF!</definedName>
    <definedName name="roce_percent_govd">#REF!</definedName>
    <definedName name="roce_percent_gove" localSheetId="21">#REF!</definedName>
    <definedName name="roce_percent_gove">#REF!</definedName>
    <definedName name="roce_percent_nep" localSheetId="21">#REF!</definedName>
    <definedName name="roce_percent_nep">#REF!</definedName>
    <definedName name="roce_percent_resm" localSheetId="21">#REF!</definedName>
    <definedName name="roce_percent_resm">#REF!</definedName>
    <definedName name="roce_percent_tam" localSheetId="21">#REF!</definedName>
    <definedName name="roce_percent_tam">#REF!</definedName>
    <definedName name="roce_percent_tsc" localSheetId="21">#REF!</definedName>
    <definedName name="roce_percent_tsc">#REF!</definedName>
    <definedName name="roce_percent_vent" localSheetId="21">#REF!</definedName>
    <definedName name="roce_percent_vent">#REF!</definedName>
    <definedName name="ROCE_Prior_Year" localSheetId="21">#REF!</definedName>
    <definedName name="ROCE_Prior_Year">#REF!</definedName>
    <definedName name="ROCE_PYr" localSheetId="21">#REF!</definedName>
    <definedName name="ROCE_PYr">#REF!</definedName>
    <definedName name="ROCE_var_recon" localSheetId="21">#REF!</definedName>
    <definedName name="ROCE_var_recon">#REF!</definedName>
    <definedName name="RofR">#REF!</definedName>
    <definedName name="RofRdiff">#REF!</definedName>
    <definedName name="RofRold">#REF!</definedName>
    <definedName name="RolledAPBO_range" localSheetId="21">#REF!</definedName>
    <definedName name="RolledAPBO_range">#REF!</definedName>
    <definedName name="RolledPBO_range" localSheetId="21">#REF!</definedName>
    <definedName name="RolledPBO_range">#REF!</definedName>
    <definedName name="ROOMLBR">#REF!</definedName>
    <definedName name="RORejectFlowgpm">#REF!</definedName>
    <definedName name="Rotor_Inspection_Hours">#REF!</definedName>
    <definedName name="Rotor_Inspection_Starts">#REF!</definedName>
    <definedName name="Round" localSheetId="21">#REF!</definedName>
    <definedName name="Round">#REF!</definedName>
    <definedName name="router_maint">#REF!</definedName>
    <definedName name="router_replacement_cost">#REF!</definedName>
    <definedName name="RowLevel" hidden="1">1</definedName>
    <definedName name="ROWSTOUPLOAD1">#REF!</definedName>
    <definedName name="RPT.FAC" localSheetId="21">#REF!</definedName>
    <definedName name="RPT.FAC">#REF!</definedName>
    <definedName name="RPT.TEST_PERIOD" localSheetId="21">#REF!</definedName>
    <definedName name="RPT.TEST_PERIOD">#REF!</definedName>
    <definedName name="rr">#REF!</definedName>
    <definedName name="rrr">#REF!</definedName>
    <definedName name="rrrr" hidden="1">{#N/A,#N/A,FALSE,"Aging Summary";#N/A,#N/A,FALSE,"Ratio Analysis";#N/A,#N/A,FALSE,"Test 120 Day Accts";#N/A,#N/A,FALSE,"Tickmarks"}</definedName>
    <definedName name="rrrrr" hidden="1">{"SourcesUses",#N/A,TRUE,#N/A;"TransOverview",#N/A,TRUE,"CFMODEL"}</definedName>
    <definedName name="rrrrrr" hidden="1">{"SourcesUses",#N/A,TRUE,"FundsFlow";"TransOverview",#N/A,TRUE,"FundsFlow"}</definedName>
    <definedName name="rrrrrr2" hidden="1">{"SourcesUses",#N/A,TRUE,"FundsFlow";"TransOverview",#N/A,TRUE,"FundsFlow"}</definedName>
    <definedName name="rrt">#REF!</definedName>
    <definedName name="rs_cur_unb_fuel" localSheetId="21">#REF!</definedName>
    <definedName name="rs_cur_unb_fuel">#REF!</definedName>
    <definedName name="rs_fac_fuel_cost" localSheetId="21">#REF!</definedName>
    <definedName name="rs_fac_fuel_cost">#REF!</definedName>
    <definedName name="rs_fac_mwh_sales" localSheetId="21">#REF!</definedName>
    <definedName name="rs_fac_mwh_sales">#REF!</definedName>
    <definedName name="rs_fuel_offset_factor" localSheetId="21">#REF!</definedName>
    <definedName name="rs_fuel_offset_factor">#REF!</definedName>
    <definedName name="rs_gross_fuel_rate" localSheetId="21">#REF!</definedName>
    <definedName name="rs_gross_fuel_rate">#REF!</definedName>
    <definedName name="rs_is_rs_mwh" localSheetId="21">#REF!</definedName>
    <definedName name="rs_is_rs_mwh">#REF!</definedName>
    <definedName name="rs_net_rate" localSheetId="21">#REF!</definedName>
    <definedName name="rs_net_rate">#REF!</definedName>
    <definedName name="RS_unb_Fuel_Bal" localSheetId="21">#REF!</definedName>
    <definedName name="RS_unb_Fuel_Bal">#REF!</definedName>
    <definedName name="rs_unb_fuel_col" localSheetId="21">#REF!</definedName>
    <definedName name="rs_unb_fuel_col">#REF!</definedName>
    <definedName name="RSCORNETT">#REF!</definedName>
    <definedName name="RSP_rate">#REF!</definedName>
    <definedName name="RSTFM_A" localSheetId="21">#REF!</definedName>
    <definedName name="RSTFM_A">#REF!</definedName>
    <definedName name="RSTFM_D" localSheetId="21">#REF!</definedName>
    <definedName name="RSTFM_D">#REF!</definedName>
    <definedName name="RSTFM_F" localSheetId="21">#REF!</definedName>
    <definedName name="RSTFM_F">#REF!</definedName>
    <definedName name="RSTFM_N" localSheetId="21">#REF!</definedName>
    <definedName name="RSTFM_N">#REF!</definedName>
    <definedName name="RSTFM_O" localSheetId="21">#REF!</definedName>
    <definedName name="RSTFM_O">#REF!</definedName>
    <definedName name="rstfm_S" localSheetId="21">#REF!</definedName>
    <definedName name="rstfm_S">#REF!</definedName>
    <definedName name="rt" localSheetId="21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n_avg_equity" localSheetId="21">#REF!</definedName>
    <definedName name="rtn_avg_equity">#REF!</definedName>
    <definedName name="RTO" localSheetId="21">#REF!</definedName>
    <definedName name="RTO">#REF!</definedName>
    <definedName name="RTT" localSheetId="21">#REF!</definedName>
    <definedName name="RTT">#REF!</definedName>
    <definedName name="RTU" hidden="1">{#N/A,#N/A,FALSE,"Summary";#N/A,#N/A,FALSE,"Adj to Option C";#N/A,#N/A,FALSE,"Dividend Analysis";#N/A,#N/A,FALSE,"Reserve Analysis";#N/A,#N/A,FALSE,"Depreciation";#N/A,#N/A,FALSE,"Other Tax Adj"}</definedName>
    <definedName name="rubro">#REF!</definedName>
    <definedName name="Run_Mkt_Shares">#REF!</definedName>
    <definedName name="Run_Year">#REF!</definedName>
    <definedName name="runperiod1input" localSheetId="21">#REF!</definedName>
    <definedName name="runperiod1input">#REF!</definedName>
    <definedName name="RUTA">#REF!</definedName>
    <definedName name="rwert" hidden="1">{#N/A,#N/A,FALSE,"Pharm";#N/A,#N/A,FALSE,"WWCM"}</definedName>
    <definedName name="RWIP">#REF!</definedName>
    <definedName name="RWIPF">#REF!</definedName>
    <definedName name="s">#REF!</definedName>
    <definedName name="s__cat_temp" localSheetId="21">#REF!</definedName>
    <definedName name="s__cat_temp">#REF!</definedName>
    <definedName name="S_1">#REF!</definedName>
    <definedName name="S_2">#REF!</definedName>
    <definedName name="S_3">#REF!</definedName>
    <definedName name="S_4">#REF!</definedName>
    <definedName name="S_5">#REF!</definedName>
    <definedName name="S_6">#REF!</definedName>
    <definedName name="sa" localSheetId="21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_BOND">#REF!</definedName>
    <definedName name="sad" hidden="1">{"'Feb 99'!$A$1:$G$30"}</definedName>
    <definedName name="sadf" hidden="1">{#N/A,#N/A,TRUE,"Summary";#N/A,#N/A,TRUE,"Financials"}</definedName>
    <definedName name="saf" localSheetId="21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haran_Blend_b">#REF!</definedName>
    <definedName name="Saharan_Blend_m">#REF!</definedName>
    <definedName name="Salary_Escalation_1996">#REF!</definedName>
    <definedName name="Salary_Escalation_1997">#REF!</definedName>
    <definedName name="Salary_Escalation_1998">#REF!</definedName>
    <definedName name="Salary_Escalation_1999">#REF!</definedName>
    <definedName name="Salary_Escalation_2000">#REF!</definedName>
    <definedName name="SalaryContinu" localSheetId="21">#REF!</definedName>
    <definedName name="SalaryContinu">#REF!</definedName>
    <definedName name="SalaryLoad" localSheetId="21">#REF!</definedName>
    <definedName name="SalaryLoad">#REF!</definedName>
    <definedName name="saldo">#REF!</definedName>
    <definedName name="SalePrice">#REF!</definedName>
    <definedName name="sales" localSheetId="21">#REF!</definedName>
    <definedName name="SALES">#REF!</definedName>
    <definedName name="Sales_Base">#REF!</definedName>
    <definedName name="Sales_Data">#REF!</definedName>
    <definedName name="sales_dept">#REF!</definedName>
    <definedName name="sales_engineer_support">#REF!</definedName>
    <definedName name="Sales_Int">#REF!</definedName>
    <definedName name="Sales_LR">#REF!</definedName>
    <definedName name="sales_rev_apr">#REF!</definedName>
    <definedName name="sales_rev_aug">#REF!</definedName>
    <definedName name="sales_rev_dec">#REF!</definedName>
    <definedName name="sales_rev_feb">#REF!</definedName>
    <definedName name="sales_rev_jan">#REF!</definedName>
    <definedName name="sales_rev_jul">#REF!</definedName>
    <definedName name="sales_rev_jun">#REF!</definedName>
    <definedName name="sales_rev_mar">#REF!</definedName>
    <definedName name="sales_rev_may">#REF!</definedName>
    <definedName name="sales_rev_nov">#REF!</definedName>
    <definedName name="sales_rev_oct">#REF!</definedName>
    <definedName name="sales_rev_sep">#REF!</definedName>
    <definedName name="Sales_tax">#REF!</definedName>
    <definedName name="salesdata">#REF!</definedName>
    <definedName name="sally" hidden="1">{#N/A,#N/A,FALSE,"Pharm";#N/A,#N/A,FALSE,"WWCM"}</definedName>
    <definedName name="SalScale_Range" localSheetId="21">#REF!</definedName>
    <definedName name="SalScale_Range">#REF!</definedName>
    <definedName name="SalScale_RangePRW" localSheetId="21">#REF!</definedName>
    <definedName name="SalScale_RangePRW">#REF!</definedName>
    <definedName name="salvage">#REF!</definedName>
    <definedName name="Sample_Selected">#REF!</definedName>
    <definedName name="sanddunerecon" localSheetId="21">#REF!</definedName>
    <definedName name="sanddunerecon">#REF!</definedName>
    <definedName name="Sands_callout">#REF!</definedName>
    <definedName name="Sands_Invoice">#REF!</definedName>
    <definedName name="SAPBEXdnldView">"446WX5JSQEDTJ1NXGMPPIICZ8"</definedName>
    <definedName name="SAPBEXhrIndnt" hidden="1">"Wide"</definedName>
    <definedName name="SAPBEXrevision" hidden="1">1</definedName>
    <definedName name="SAPBEXsysID">"UGP"</definedName>
    <definedName name="SAPBEXwbID" hidden="1">"84MNLAZ0HDCMBFWARUK2VC28J"</definedName>
    <definedName name="SAPFuncF4Help" hidden="1">Main.SAPF4Help()</definedName>
    <definedName name="SAPO">#REF!</definedName>
    <definedName name="SAPsysID" hidden="1">"708C5W7SBKP804JT78WJ0JNKI"</definedName>
    <definedName name="SAPwbID" hidden="1">"ARS"</definedName>
    <definedName name="SBlend_b">#REF!</definedName>
    <definedName name="SBlend_m">#REF!</definedName>
    <definedName name="sbx" hidden="1">{"Consolidated IS w Ratios",#N/A,FALSE,"Consolidated";"Consolidated CF",#N/A,FALSE,"Consolidated";"Consolidated DCF",#N/A,FALSE,"Consolidated"}</definedName>
    <definedName name="sc" hidden="1">{"Page 1",#N/A,FALSE,"Sheet1";"Page 2",#N/A,FALSE,"Sheet1"}</definedName>
    <definedName name="sc_cost" localSheetId="21">#REF!</definedName>
    <definedName name="sc_cost">#REF!</definedName>
    <definedName name="sc_cur_unb_fuel" localSheetId="21">#REF!</definedName>
    <definedName name="sc_cur_unb_fuel">#REF!</definedName>
    <definedName name="SC_Electric_Bill" localSheetId="21">#REF!</definedName>
    <definedName name="SC_Electric_Bill">#REF!</definedName>
    <definedName name="sc_fac_fuel_cost" localSheetId="21">#REF!</definedName>
    <definedName name="sc_fac_fuel_cost">#REF!</definedName>
    <definedName name="sc_fac_mwh_sales" localSheetId="21">#REF!</definedName>
    <definedName name="sc_fac_mwh_sales">#REF!</definedName>
    <definedName name="SC_FUEL">#REF!</definedName>
    <definedName name="sc_fuel_offset_factor" localSheetId="21">#REF!</definedName>
    <definedName name="sc_fuel_offset_factor">#REF!</definedName>
    <definedName name="SC_FUELA" localSheetId="21">#REF!</definedName>
    <definedName name="SC_FUELA">#REF!</definedName>
    <definedName name="sc_gross_rate" localSheetId="21">#REF!</definedName>
    <definedName name="sc_gross_rate">#REF!</definedName>
    <definedName name="sc_is_sc_mwh" localSheetId="21">#REF!</definedName>
    <definedName name="sc_is_sc_mwh">#REF!</definedName>
    <definedName name="sc_net_rate" localSheetId="21">#REF!</definedName>
    <definedName name="sc_net_rate">#REF!</definedName>
    <definedName name="SC_Range" localSheetId="21">#REF!</definedName>
    <definedName name="SC_Range">#REF!</definedName>
    <definedName name="SC_RangePRW" localSheetId="21">#REF!</definedName>
    <definedName name="SC_RangePRW">#REF!</definedName>
    <definedName name="sc_rates" localSheetId="21">#REF!</definedName>
    <definedName name="sc_rates">#REF!</definedName>
    <definedName name="SC_unb_Fuel_Bal" localSheetId="21">#REF!</definedName>
    <definedName name="SC_unb_Fuel_Bal">#REF!</definedName>
    <definedName name="sc_unbilled_fuel_balance" localSheetId="21">#REF!</definedName>
    <definedName name="sc_unbilled_fuel_balance">#REF!</definedName>
    <definedName name="Scale" localSheetId="21">#REF!</definedName>
    <definedName name="Scale">#REF!</definedName>
    <definedName name="Scatter_of_Projects_Labels">#REF!</definedName>
    <definedName name="Scatter_of_Projects_X_Data">#REF!</definedName>
    <definedName name="Scatter_of_Projects_Y_Data">#REF!</definedName>
    <definedName name="Scatter_of_Projects_Z_Data">#REF!</definedName>
    <definedName name="SCD" localSheetId="21">#REF!</definedName>
    <definedName name="SCD">#REF!</definedName>
    <definedName name="scdscds" hidden="1">#REF!</definedName>
    <definedName name="scegstub" localSheetId="21">#REF!</definedName>
    <definedName name="scegstub">#REF!</definedName>
    <definedName name="Scenario" localSheetId="21">#REF!</definedName>
    <definedName name="Scenario">#REF!</definedName>
    <definedName name="Scenario_Name">#REF!</definedName>
    <definedName name="scenario1">#REF!</definedName>
    <definedName name="scenario1a">#REF!</definedName>
    <definedName name="scenario1YTD">#REF!</definedName>
    <definedName name="scenario2aytd">#REF!</definedName>
    <definedName name="ScenarioApplicability">#REF!</definedName>
    <definedName name="scgbs">#REF!</definedName>
    <definedName name="SCGENCAL" localSheetId="21">#REF!</definedName>
    <definedName name="SCGENCAL">#REF!</definedName>
    <definedName name="scgpl">#REF!</definedName>
    <definedName name="SCH">#N/A</definedName>
    <definedName name="Sch.D_Gross_Receipts">#REF!</definedName>
    <definedName name="Sch.E_Tax">#REF!</definedName>
    <definedName name="Sch.L_Unbilled">#REF!</definedName>
    <definedName name="SCH_A1" localSheetId="21">#REF!</definedName>
    <definedName name="SCH_A1">#REF!</definedName>
    <definedName name="SCH_A2" localSheetId="21">#REF!</definedName>
    <definedName name="SCH_A2">#REF!</definedName>
    <definedName name="SCH_B_ANAL" localSheetId="21">#REF!</definedName>
    <definedName name="SCH_B_ANAL">#REF!</definedName>
    <definedName name="SCH_B1" localSheetId="21">#REF!</definedName>
    <definedName name="SCH_B1">#REF!</definedName>
    <definedName name="SCH_B2" localSheetId="21">#REF!</definedName>
    <definedName name="SCH_B2">#REF!</definedName>
    <definedName name="SCH_B3" localSheetId="21">#REF!</definedName>
    <definedName name="SCH_B3">#REF!</definedName>
    <definedName name="SCH_B4P1" localSheetId="21">#REF!</definedName>
    <definedName name="SCH_B4P1">#REF!</definedName>
    <definedName name="SCH_B4P2" localSheetId="21">#REF!</definedName>
    <definedName name="SCH_B4P2">#REF!</definedName>
    <definedName name="SCH_B4P3" localSheetId="21">#REF!</definedName>
    <definedName name="SCH_B4P3">#REF!</definedName>
    <definedName name="SCH_B5" localSheetId="21">#REF!</definedName>
    <definedName name="SCH_B5">#REF!</definedName>
    <definedName name="SCH_B6" localSheetId="21">#REF!</definedName>
    <definedName name="SCH_B6">#REF!</definedName>
    <definedName name="SCH_C_ANAL" localSheetId="21">#REF!</definedName>
    <definedName name="SCH_C_ANAL">#REF!</definedName>
    <definedName name="SCH_C1" localSheetId="21">#REF!</definedName>
    <definedName name="SCH_C1">#REF!</definedName>
    <definedName name="SCH_C1_INCR" localSheetId="21">#REF!</definedName>
    <definedName name="SCH_C1_INCR">#REF!</definedName>
    <definedName name="SCH_C1_OM" localSheetId="21">#REF!</definedName>
    <definedName name="SCH_C1_OM">#REF!</definedName>
    <definedName name="SCH_C1_OTHTAX" localSheetId="21">#REF!</definedName>
    <definedName name="SCH_C1_OTHTAX">#REF!</definedName>
    <definedName name="SCH_C10P1" localSheetId="21">#REF!</definedName>
    <definedName name="SCH_C10P1">#REF!</definedName>
    <definedName name="SCH_C2P1" localSheetId="21">#REF!</definedName>
    <definedName name="SCH_C2P1">#REF!</definedName>
    <definedName name="SCH_C2P10" localSheetId="21">#REF!</definedName>
    <definedName name="SCH_C2P10">#REF!</definedName>
    <definedName name="SCH_C2P2" localSheetId="21">#REF!</definedName>
    <definedName name="SCH_C2P2">#REF!</definedName>
    <definedName name="SCH_C2P3" localSheetId="21">#REF!</definedName>
    <definedName name="SCH_C2P3">#REF!</definedName>
    <definedName name="SCH_C2P4" localSheetId="21">#REF!</definedName>
    <definedName name="SCH_C2P4">#REF!</definedName>
    <definedName name="SCH_C2P5" localSheetId="21">#REF!</definedName>
    <definedName name="SCH_C2P5">#REF!</definedName>
    <definedName name="SCH_C2P6" localSheetId="21">#REF!</definedName>
    <definedName name="SCH_C2P6">#REF!</definedName>
    <definedName name="SCH_C2P7" localSheetId="21">#REF!</definedName>
    <definedName name="SCH_C2P7">#REF!</definedName>
    <definedName name="SCH_C2P8" localSheetId="21">#REF!</definedName>
    <definedName name="SCH_C2P8">#REF!</definedName>
    <definedName name="SCH_C2P9" localSheetId="21">#REF!</definedName>
    <definedName name="SCH_C2P9">#REF!</definedName>
    <definedName name="SCH_C3.10P1" localSheetId="21">#REF!</definedName>
    <definedName name="SCH_C3.10P1">#REF!</definedName>
    <definedName name="SCH_C3.10P2" localSheetId="21">#REF!</definedName>
    <definedName name="SCH_C3.10P2">#REF!</definedName>
    <definedName name="SCH_C3.11P1" localSheetId="21">#REF!</definedName>
    <definedName name="SCH_C3.11P1">#REF!</definedName>
    <definedName name="SCH_C3.11P2" localSheetId="21">#REF!</definedName>
    <definedName name="SCH_C3.11P2">#REF!</definedName>
    <definedName name="SCH_C3.12P1" localSheetId="21">#REF!</definedName>
    <definedName name="SCH_C3.12P1">#REF!</definedName>
    <definedName name="SCH_C3.12P2" localSheetId="21">#REF!</definedName>
    <definedName name="SCH_C3.12P2">#REF!</definedName>
    <definedName name="SCH_C3.13P1" localSheetId="21">#REF!</definedName>
    <definedName name="SCH_C3.13P1">#REF!</definedName>
    <definedName name="SCH_C3.13P10" localSheetId="21">#REF!</definedName>
    <definedName name="SCH_C3.13P10">#REF!</definedName>
    <definedName name="SCH_C3.13P11" localSheetId="21">#REF!</definedName>
    <definedName name="SCH_C3.13P11">#REF!</definedName>
    <definedName name="SCH_C3.13P12" localSheetId="21">#REF!</definedName>
    <definedName name="SCH_C3.13P12">#REF!</definedName>
    <definedName name="SCH_C3.13P13" localSheetId="21">#REF!</definedName>
    <definedName name="SCH_C3.13P13">#REF!</definedName>
    <definedName name="SCH_C3.13P14" localSheetId="21">#REF!</definedName>
    <definedName name="SCH_C3.13P14">#REF!</definedName>
    <definedName name="SCH_C3.13P2" localSheetId="21">#REF!</definedName>
    <definedName name="SCH_C3.13P2">#REF!</definedName>
    <definedName name="SCH_C3.13P3" localSheetId="21">#REF!</definedName>
    <definedName name="SCH_C3.13P3">#REF!</definedName>
    <definedName name="SCH_C3.13P4" localSheetId="21">#REF!</definedName>
    <definedName name="SCH_C3.13P4">#REF!</definedName>
    <definedName name="SCH_C3.13P5" localSheetId="21">#REF!</definedName>
    <definedName name="SCH_C3.13P5">#REF!</definedName>
    <definedName name="SCH_C3.13P6" localSheetId="21">#REF!</definedName>
    <definedName name="SCH_C3.13P6">#REF!</definedName>
    <definedName name="SCH_C3.13P7" localSheetId="21">#REF!</definedName>
    <definedName name="SCH_C3.13P7">#REF!</definedName>
    <definedName name="SCH_C3.13P8" localSheetId="21">#REF!</definedName>
    <definedName name="SCH_C3.13P8">#REF!</definedName>
    <definedName name="SCH_C3.13P9" localSheetId="21">#REF!</definedName>
    <definedName name="SCH_C3.13P9">#REF!</definedName>
    <definedName name="SCH_C3.14P1" localSheetId="21">#REF!</definedName>
    <definedName name="SCH_C3.14P1">#REF!</definedName>
    <definedName name="SCH_C3.14P2" localSheetId="21">#REF!</definedName>
    <definedName name="SCH_C3.14P2">#REF!</definedName>
    <definedName name="SCH_C3.15P1" localSheetId="21">#REF!</definedName>
    <definedName name="SCH_C3.15P1">#REF!</definedName>
    <definedName name="SCH_C3.15P2" localSheetId="21">#REF!</definedName>
    <definedName name="SCH_C3.15P2">#REF!</definedName>
    <definedName name="SCH_C3.16P1" localSheetId="21">#REF!</definedName>
    <definedName name="SCH_C3.16P1">#REF!</definedName>
    <definedName name="SCH_C3.16P2" localSheetId="21">#REF!</definedName>
    <definedName name="SCH_C3.16P2">#REF!</definedName>
    <definedName name="SCH_C3.17P1" localSheetId="21">#REF!</definedName>
    <definedName name="SCH_C3.17P1">#REF!</definedName>
    <definedName name="SCH_C3.17P2" localSheetId="21">#REF!</definedName>
    <definedName name="SCH_C3.17P2">#REF!</definedName>
    <definedName name="SCH_C3.17P3" localSheetId="21">#REF!</definedName>
    <definedName name="SCH_C3.17P3">#REF!</definedName>
    <definedName name="SCH_C3.18P1" localSheetId="21">#REF!</definedName>
    <definedName name="SCH_C3.18P1">#REF!</definedName>
    <definedName name="SCH_C3.18P2" localSheetId="21">#REF!</definedName>
    <definedName name="SCH_C3.18P2">#REF!</definedName>
    <definedName name="SCH_C3.18P3" localSheetId="21">#REF!</definedName>
    <definedName name="SCH_C3.18P3">#REF!</definedName>
    <definedName name="SCH_C3.19P1" localSheetId="21">#REF!</definedName>
    <definedName name="SCH_C3.19P1">#REF!</definedName>
    <definedName name="SCH_C3.19P2" localSheetId="21">#REF!</definedName>
    <definedName name="SCH_C3.19P2">#REF!</definedName>
    <definedName name="SCH_C3.1P1" localSheetId="21">#REF!</definedName>
    <definedName name="SCH_C3.1P1">#REF!</definedName>
    <definedName name="SCH_C3.1P2" localSheetId="21">#REF!</definedName>
    <definedName name="SCH_C3.1P2">#REF!</definedName>
    <definedName name="SCH_C3.1P3" localSheetId="21">#REF!</definedName>
    <definedName name="SCH_C3.1P3">#REF!</definedName>
    <definedName name="SCH_C3.20P1" localSheetId="21">#REF!</definedName>
    <definedName name="SCH_C3.20P1">#REF!</definedName>
    <definedName name="SCH_C3.20P2" localSheetId="21">#REF!</definedName>
    <definedName name="SCH_C3.20P2">#REF!</definedName>
    <definedName name="Sch_C3.20P3" localSheetId="21">#REF!</definedName>
    <definedName name="Sch_C3.20P3">#REF!</definedName>
    <definedName name="Sch_C3.20P4" localSheetId="21">#REF!</definedName>
    <definedName name="Sch_C3.20P4">#REF!</definedName>
    <definedName name="SCH_C3.20P5" localSheetId="21">#REF!</definedName>
    <definedName name="SCH_C3.20P5">#REF!</definedName>
    <definedName name="SCH_C3.21P1" localSheetId="21">#REF!</definedName>
    <definedName name="SCH_C3.21P1">#REF!</definedName>
    <definedName name="SCH_C3.21P2" localSheetId="21">#REF!</definedName>
    <definedName name="SCH_C3.21P2">#REF!</definedName>
    <definedName name="SCH_C3.22P1" localSheetId="21">#REF!</definedName>
    <definedName name="SCH_C3.22P1">#REF!</definedName>
    <definedName name="SCH_C3.22P2" localSheetId="21">#REF!</definedName>
    <definedName name="SCH_C3.22P2">#REF!</definedName>
    <definedName name="SCH_C3.22P3" localSheetId="21">#REF!</definedName>
    <definedName name="SCH_C3.22P3">#REF!</definedName>
    <definedName name="SCH_C3.23P1" localSheetId="21">#REF!</definedName>
    <definedName name="SCH_C3.23P1">#REF!</definedName>
    <definedName name="SCH_C3.23P2" localSheetId="21">#REF!</definedName>
    <definedName name="SCH_C3.23P2">#REF!</definedName>
    <definedName name="SCH_C3.23P3" localSheetId="21">#REF!</definedName>
    <definedName name="SCH_C3.23P3">#REF!</definedName>
    <definedName name="SCH_C3.23P4" localSheetId="21">#REF!</definedName>
    <definedName name="SCH_C3.23P4">#REF!</definedName>
    <definedName name="SCH_C3.24P1" localSheetId="21">#REF!</definedName>
    <definedName name="SCH_C3.24P1">#REF!</definedName>
    <definedName name="SCH_C3.24P2" localSheetId="21">#REF!</definedName>
    <definedName name="SCH_C3.24P2">#REF!</definedName>
    <definedName name="SCH_C3.25P1" localSheetId="21">#REF!</definedName>
    <definedName name="SCH_C3.25P1">#REF!</definedName>
    <definedName name="SCH_C3.25P2" localSheetId="21">#REF!</definedName>
    <definedName name="SCH_C3.25P2">#REF!</definedName>
    <definedName name="SCH_C3.26P1" localSheetId="21">#REF!</definedName>
    <definedName name="SCH_C3.26P1">#REF!</definedName>
    <definedName name="SCH_C3.26P2" localSheetId="21">#REF!</definedName>
    <definedName name="SCH_C3.26P2">#REF!</definedName>
    <definedName name="SCH_C3.27P1" localSheetId="21">#REF!</definedName>
    <definedName name="SCH_C3.27P1">#REF!</definedName>
    <definedName name="SCH_C3.27P10" localSheetId="21">#REF!</definedName>
    <definedName name="SCH_C3.27P10">#REF!</definedName>
    <definedName name="SCH_C3.27P2" localSheetId="21">#REF!</definedName>
    <definedName name="SCH_C3.27P2">#REF!</definedName>
    <definedName name="SCH_C3.27P3" localSheetId="21">#REF!</definedName>
    <definedName name="SCH_C3.27P3">#REF!</definedName>
    <definedName name="SCH_C3.27P4" localSheetId="21">#REF!</definedName>
    <definedName name="SCH_C3.27P4">#REF!</definedName>
    <definedName name="SCH_C3.27P5" localSheetId="21">#REF!</definedName>
    <definedName name="SCH_C3.27P5">#REF!</definedName>
    <definedName name="SCH_C3.27P6" localSheetId="21">#REF!</definedName>
    <definedName name="SCH_C3.27P6">#REF!</definedName>
    <definedName name="SCH_C3.27P7" localSheetId="21">#REF!</definedName>
    <definedName name="SCH_C3.27P7">#REF!</definedName>
    <definedName name="SCH_C3.27P8" localSheetId="21">#REF!</definedName>
    <definedName name="SCH_C3.27P8">#REF!</definedName>
    <definedName name="SCH_C3.27P9" localSheetId="21">#REF!</definedName>
    <definedName name="SCH_C3.27P9">#REF!</definedName>
    <definedName name="SCH_C3.28P1" localSheetId="21">#REF!</definedName>
    <definedName name="SCH_C3.28P1">#REF!</definedName>
    <definedName name="SCH_C3.28P2" localSheetId="21">#REF!</definedName>
    <definedName name="SCH_C3.28P2">#REF!</definedName>
    <definedName name="SCH_C3.29P1" localSheetId="21">#REF!</definedName>
    <definedName name="SCH_C3.29P1">#REF!</definedName>
    <definedName name="SCH_C3.29P2" localSheetId="21">#REF!</definedName>
    <definedName name="SCH_C3.29P2">#REF!</definedName>
    <definedName name="SCH_C3.2P1" localSheetId="21">#REF!</definedName>
    <definedName name="SCH_C3.2P1">#REF!</definedName>
    <definedName name="SCH_C3.2P2" localSheetId="21">#REF!</definedName>
    <definedName name="SCH_C3.2P2">#REF!</definedName>
    <definedName name="SCH_C3.2P3" localSheetId="21">#REF!</definedName>
    <definedName name="SCH_C3.2P3">#REF!</definedName>
    <definedName name="SCH_C3.30P1" localSheetId="21">#REF!</definedName>
    <definedName name="SCH_C3.30P1">#REF!</definedName>
    <definedName name="SCH_C3.30P2" localSheetId="21">#REF!</definedName>
    <definedName name="SCH_C3.30P2">#REF!</definedName>
    <definedName name="SCH_C3.31P1" localSheetId="21">#REF!</definedName>
    <definedName name="SCH_C3.31P1">#REF!</definedName>
    <definedName name="SCH_C3.31P2" localSheetId="21">#REF!</definedName>
    <definedName name="SCH_C3.31P2">#REF!</definedName>
    <definedName name="SCH_C3.32P1" localSheetId="21">#REF!</definedName>
    <definedName name="SCH_C3.32P1">#REF!</definedName>
    <definedName name="SCH_C3.32P2" localSheetId="21">#REF!</definedName>
    <definedName name="SCH_C3.32P2">#REF!</definedName>
    <definedName name="SCH_C3.33P1" localSheetId="21">#REF!</definedName>
    <definedName name="SCH_C3.33P1">#REF!</definedName>
    <definedName name="SCH_C3.33P2" localSheetId="21">#REF!</definedName>
    <definedName name="SCH_C3.33P2">#REF!</definedName>
    <definedName name="SCH_C3.34P1" localSheetId="21">#REF!</definedName>
    <definedName name="SCH_C3.34P1">#REF!</definedName>
    <definedName name="SCH_C3.34P2" localSheetId="21">#REF!</definedName>
    <definedName name="SCH_C3.34P2">#REF!</definedName>
    <definedName name="SCH_C3.35P1" localSheetId="21">#REF!</definedName>
    <definedName name="SCH_C3.35P1">#REF!</definedName>
    <definedName name="SCH_C3.35P2" localSheetId="21">#REF!</definedName>
    <definedName name="SCH_C3.35P2">#REF!</definedName>
    <definedName name="SCH_C3.37P1" localSheetId="21">#REF!</definedName>
    <definedName name="SCH_C3.37P1">#REF!</definedName>
    <definedName name="SCH_C3.37P2" localSheetId="21">#REF!</definedName>
    <definedName name="SCH_C3.37P2">#REF!</definedName>
    <definedName name="SCH_C3.38P1" localSheetId="21">#REF!</definedName>
    <definedName name="SCH_C3.38P1">#REF!</definedName>
    <definedName name="SCH_C3.38P2" localSheetId="21">#REF!</definedName>
    <definedName name="SCH_C3.38P2">#REF!</definedName>
    <definedName name="SCH_C3.38P6" localSheetId="21">#REF!</definedName>
    <definedName name="SCH_C3.38P6">#REF!</definedName>
    <definedName name="SCH_C3.39P1" localSheetId="21">#REF!</definedName>
    <definedName name="SCH_C3.39P1">#REF!</definedName>
    <definedName name="SCH_C3.3P1" localSheetId="21">#REF!</definedName>
    <definedName name="SCH_C3.3P1">#REF!</definedName>
    <definedName name="SCH_C3.3P2" localSheetId="21">#REF!</definedName>
    <definedName name="SCH_C3.3P2">#REF!</definedName>
    <definedName name="SCH_C3.40P1" localSheetId="21">#REF!</definedName>
    <definedName name="SCH_C3.40P1">#REF!</definedName>
    <definedName name="SCH_C3.40P2" localSheetId="21">#REF!</definedName>
    <definedName name="SCH_C3.40P2">#REF!</definedName>
    <definedName name="SCH_C3.40P3" localSheetId="21">#REF!</definedName>
    <definedName name="SCH_C3.40P3">#REF!</definedName>
    <definedName name="SCH_C3.40P4" localSheetId="21">#REF!</definedName>
    <definedName name="SCH_C3.40P4">#REF!</definedName>
    <definedName name="SCH_C3.40P5" localSheetId="21">#REF!</definedName>
    <definedName name="SCH_C3.40P5">#REF!</definedName>
    <definedName name="SCH_C3.40P6" localSheetId="21">#REF!</definedName>
    <definedName name="SCH_C3.40P6">#REF!</definedName>
    <definedName name="SCH_C3.41P1" localSheetId="21">#REF!</definedName>
    <definedName name="SCH_C3.41P1">#REF!</definedName>
    <definedName name="SCH_C3.41P2" localSheetId="21">#REF!</definedName>
    <definedName name="SCH_C3.41P2">#REF!</definedName>
    <definedName name="SCH_C3.41P3" localSheetId="21">#REF!</definedName>
    <definedName name="SCH_C3.41P3">#REF!</definedName>
    <definedName name="SCH_C3.42P1" localSheetId="21">#REF!</definedName>
    <definedName name="SCH_C3.42P1">#REF!</definedName>
    <definedName name="SCH_C3.42P2" localSheetId="21">#REF!</definedName>
    <definedName name="SCH_C3.42P2">#REF!</definedName>
    <definedName name="SCH_C3.43P1" localSheetId="21">#REF!</definedName>
    <definedName name="SCH_C3.43P1">#REF!</definedName>
    <definedName name="SCH_C3.43P2" localSheetId="21">#REF!</definedName>
    <definedName name="SCH_C3.43P2">#REF!</definedName>
    <definedName name="SCH_C3.44P1" localSheetId="21">#REF!</definedName>
    <definedName name="SCH_C3.44P1">#REF!</definedName>
    <definedName name="SCH_C3.44P2" localSheetId="21">#REF!</definedName>
    <definedName name="SCH_C3.44P2">#REF!</definedName>
    <definedName name="SCH_C3.44P3" localSheetId="21">#REF!</definedName>
    <definedName name="SCH_C3.44P3">#REF!</definedName>
    <definedName name="SCH_C3.45P1" localSheetId="21">#REF!</definedName>
    <definedName name="SCH_C3.45P1">#REF!</definedName>
    <definedName name="SCH_C3.45P2" localSheetId="21">#REF!</definedName>
    <definedName name="SCH_C3.45P2">#REF!</definedName>
    <definedName name="SCH_C3.46P1" localSheetId="21">#REF!</definedName>
    <definedName name="SCH_C3.46P1">#REF!</definedName>
    <definedName name="SCH_C3.46P2" localSheetId="21">#REF!</definedName>
    <definedName name="SCH_C3.46P2">#REF!</definedName>
    <definedName name="SCH_C3.47P1" localSheetId="21">#REF!</definedName>
    <definedName name="SCH_C3.47P1">#REF!</definedName>
    <definedName name="SCH_C3.47P2" localSheetId="21">#REF!</definedName>
    <definedName name="SCH_C3.47P2">#REF!</definedName>
    <definedName name="SCH_C3.48P1" localSheetId="21">#REF!</definedName>
    <definedName name="SCH_C3.48P1">#REF!</definedName>
    <definedName name="SCH_C3.4P1" localSheetId="21">#REF!</definedName>
    <definedName name="SCH_C3.4P1">#REF!</definedName>
    <definedName name="SCH_C3.4P2" localSheetId="21">#REF!</definedName>
    <definedName name="SCH_C3.4P2">#REF!</definedName>
    <definedName name="SCH_C3.5P1" localSheetId="21">#REF!</definedName>
    <definedName name="SCH_C3.5P1">#REF!</definedName>
    <definedName name="SCH_C3.5P2" localSheetId="21">#REF!</definedName>
    <definedName name="SCH_C3.5P2">#REF!</definedName>
    <definedName name="SCH_C3.6P1" localSheetId="21">#REF!</definedName>
    <definedName name="SCH_C3.6P1">#REF!</definedName>
    <definedName name="SCH_C3.6P2" localSheetId="21">#REF!</definedName>
    <definedName name="SCH_C3.6P2">#REF!</definedName>
    <definedName name="SCH_C3.7P1" localSheetId="21">#REF!</definedName>
    <definedName name="SCH_C3.7P1">#REF!</definedName>
    <definedName name="SCH_C3.7P2" localSheetId="21">#REF!</definedName>
    <definedName name="SCH_C3.7P2">#REF!</definedName>
    <definedName name="SCH_C3.8P1" localSheetId="21">#REF!</definedName>
    <definedName name="SCH_C3.8P1">#REF!</definedName>
    <definedName name="SCH_C3.9P1" localSheetId="21">#REF!</definedName>
    <definedName name="SCH_C3.9P1">#REF!</definedName>
    <definedName name="SCH_C3.9P2" localSheetId="21">#REF!</definedName>
    <definedName name="SCH_C3.9P2">#REF!</definedName>
    <definedName name="SCH_C3_DEPRC" localSheetId="21">#REF!</definedName>
    <definedName name="SCH_C3_DEPRC">#REF!</definedName>
    <definedName name="SCH_C3_INTADJ" localSheetId="21">#REF!</definedName>
    <definedName name="SCH_C3_INTADJ">#REF!</definedName>
    <definedName name="SCH_C3_OandM" localSheetId="21">#REF!</definedName>
    <definedName name="SCH_C3_OandM">#REF!</definedName>
    <definedName name="SCH_C3_OTHTX" localSheetId="21">#REF!</definedName>
    <definedName name="SCH_C3_OTHTX">#REF!</definedName>
    <definedName name="SCH_C3_REV" localSheetId="21">#REF!</definedName>
    <definedName name="SCH_C3_REV">#REF!</definedName>
    <definedName name="SCH_C3P1" localSheetId="21">#REF!</definedName>
    <definedName name="SCH_C3P1">#REF!</definedName>
    <definedName name="SCH_C3P10" localSheetId="21">#REF!</definedName>
    <definedName name="SCH_C3P10">#REF!</definedName>
    <definedName name="SCH_C3P11" localSheetId="21">#REF!</definedName>
    <definedName name="SCH_C3P11">#REF!</definedName>
    <definedName name="SCH_C3P12" localSheetId="21">#REF!</definedName>
    <definedName name="SCH_C3P12">#REF!</definedName>
    <definedName name="SCH_C3P13" localSheetId="21">#REF!</definedName>
    <definedName name="SCH_C3P13">#REF!</definedName>
    <definedName name="SCH_C3P14" localSheetId="21">#REF!</definedName>
    <definedName name="SCH_C3P14">#REF!</definedName>
    <definedName name="SCH_C3P15" localSheetId="21">#REF!</definedName>
    <definedName name="SCH_C3P15">#REF!</definedName>
    <definedName name="SCH_C3P2" localSheetId="21">#REF!</definedName>
    <definedName name="SCH_C3P2">#REF!</definedName>
    <definedName name="SCH_C3P3" localSheetId="21">#REF!</definedName>
    <definedName name="SCH_C3P3">#REF!</definedName>
    <definedName name="SCH_C3P4" localSheetId="21">#REF!</definedName>
    <definedName name="SCH_C3P4">#REF!</definedName>
    <definedName name="SCH_C3P5" localSheetId="21">#REF!</definedName>
    <definedName name="SCH_C3P5">#REF!</definedName>
    <definedName name="SCH_C3P6" localSheetId="21">#REF!</definedName>
    <definedName name="SCH_C3P6">#REF!</definedName>
    <definedName name="SCH_C3P7" localSheetId="21">#REF!</definedName>
    <definedName name="SCH_C3P7">#REF!</definedName>
    <definedName name="SCH_C3P8" localSheetId="21">#REF!</definedName>
    <definedName name="SCH_C3P8">#REF!</definedName>
    <definedName name="SCH_C3P9" localSheetId="21">#REF!</definedName>
    <definedName name="SCH_C3P9">#REF!</definedName>
    <definedName name="SCH_C4.1P1" localSheetId="21">#REF!</definedName>
    <definedName name="SCH_C4.1P1">#REF!</definedName>
    <definedName name="SCH_C4.1P2" localSheetId="21">#REF!</definedName>
    <definedName name="SCH_C4.1P2">#REF!</definedName>
    <definedName name="SCH_C4.1P3" localSheetId="21">#REF!</definedName>
    <definedName name="SCH_C4.1P3">#REF!</definedName>
    <definedName name="SCH_C4.1P4" localSheetId="21">#REF!</definedName>
    <definedName name="SCH_C4.1P4">#REF!</definedName>
    <definedName name="SCH_C4.1P5" localSheetId="21">#REF!</definedName>
    <definedName name="SCH_C4.1P5">#REF!</definedName>
    <definedName name="SCH_C4.1P6" localSheetId="21">#REF!</definedName>
    <definedName name="SCH_C4.1P6">#REF!</definedName>
    <definedName name="SCH_C4P1" localSheetId="21">#REF!</definedName>
    <definedName name="SCH_C4P1">#REF!</definedName>
    <definedName name="SCH_C4P2" localSheetId="21">#REF!</definedName>
    <definedName name="SCH_C4P2">#REF!</definedName>
    <definedName name="SCH_C4P3" localSheetId="21">#REF!</definedName>
    <definedName name="SCH_C4P3">#REF!</definedName>
    <definedName name="SCH_C4P4" localSheetId="21">#REF!</definedName>
    <definedName name="SCH_C4P4">#REF!</definedName>
    <definedName name="SCH_C4P5" localSheetId="21">#REF!</definedName>
    <definedName name="SCH_C4P5">#REF!</definedName>
    <definedName name="SCH_C4P6" localSheetId="21">#REF!</definedName>
    <definedName name="SCH_C4P6">#REF!</definedName>
    <definedName name="SCH_D_ANAL" localSheetId="21">#REF!</definedName>
    <definedName name="SCH_D_ANAL">#REF!</definedName>
    <definedName name="SCH_D3.1P1" localSheetId="21">#REF!</definedName>
    <definedName name="SCH_D3.1P1">#REF!</definedName>
    <definedName name="SCH_D3.1P2" localSheetId="21">#REF!</definedName>
    <definedName name="SCH_D3.1P2">#REF!</definedName>
    <definedName name="SCH_D3_DEPRC" localSheetId="21">#REF!</definedName>
    <definedName name="SCH_D3_DEPRC">#REF!</definedName>
    <definedName name="SCH_D3_INTADJ" localSheetId="21">#REF!</definedName>
    <definedName name="SCH_D3_INTADJ">#REF!</definedName>
    <definedName name="SCH_D3_OandM" localSheetId="21">#REF!</definedName>
    <definedName name="SCH_D3_OandM">#REF!</definedName>
    <definedName name="SCH_D3_OTHTX" localSheetId="21">#REF!</definedName>
    <definedName name="SCH_D3_OTHTX">#REF!</definedName>
    <definedName name="SCH_D3_REV" localSheetId="21">#REF!</definedName>
    <definedName name="SCH_D3_REV">#REF!</definedName>
    <definedName name="SCH_D3P1" localSheetId="21">#REF!</definedName>
    <definedName name="SCH_D3P1">#REF!</definedName>
    <definedName name="SCH_D3P2" localSheetId="21">#REF!</definedName>
    <definedName name="SCH_D3P2">#REF!</definedName>
    <definedName name="SCH_D3P3" localSheetId="21">#REF!</definedName>
    <definedName name="SCH_D3P3">#REF!</definedName>
    <definedName name="SCH_E_ANAL" localSheetId="21">#REF!</definedName>
    <definedName name="SCH_E_ANAL">#REF!</definedName>
    <definedName name="SCH_E1P1" localSheetId="21">#REF!</definedName>
    <definedName name="SCH_E1P1">#REF!</definedName>
    <definedName name="SCHA" localSheetId="21">#REF!</definedName>
    <definedName name="SCHA">#REF!</definedName>
    <definedName name="SCHD">#REF!</definedName>
    <definedName name="schde" localSheetId="21">#REF!</definedName>
    <definedName name="schde">#REF!</definedName>
    <definedName name="Sched_Fee_Data">#REF!</definedName>
    <definedName name="Sched_Pay">#REF!</definedName>
    <definedName name="SCHED10">#REF!</definedName>
    <definedName name="SCHED11">#REF!</definedName>
    <definedName name="SCHED12">#REF!</definedName>
    <definedName name="SCHED3">#REF!</definedName>
    <definedName name="SCHED4">#REF!</definedName>
    <definedName name="SCHED5">#REF!</definedName>
    <definedName name="SCHED6">#REF!</definedName>
    <definedName name="SCHED7">#REF!</definedName>
    <definedName name="SCHED8">#REF!</definedName>
    <definedName name="SCHED9">#REF!</definedName>
    <definedName name="Schedule_w_PrintRange">#REF!</definedName>
    <definedName name="Scheduled_Extra_Payments">#REF!</definedName>
    <definedName name="Scheduled_Interest_Rate">#REF!</definedName>
    <definedName name="Scheduled_Monthly_Payment">#REF!</definedName>
    <definedName name="ScheduleName">#REF!</definedName>
    <definedName name="ScheduleNumber">#REF!</definedName>
    <definedName name="SCN" localSheetId="21">#REF!</definedName>
    <definedName name="SCN">#REF!</definedName>
    <definedName name="scott">#REF!</definedName>
    <definedName name="SCPSC">#REF!</definedName>
    <definedName name="ScrapPriceAvg">#REF!</definedName>
    <definedName name="ScrapPriceList">#REF!</definedName>
    <definedName name="scscs" hidden="1">#REF!</definedName>
    <definedName name="scsdc" hidden="1">#REF!</definedName>
    <definedName name="scsdcds" hidden="1">#REF!</definedName>
    <definedName name="SCUNBILLED" localSheetId="21">#REF!</definedName>
    <definedName name="SCUNBILLED">#REF!</definedName>
    <definedName name="sd" hidden="1">{#N/A,#N/A,FALSE,"IPO";#N/A,#N/A,FALSE,"DCF";#N/A,#N/A,FALSE,"LBO";#N/A,#N/A,FALSE,"MULT_VAL";#N/A,#N/A,FALSE,"Status Quo";#N/A,#N/A,FALSE,"Recap"}</definedName>
    <definedName name="sda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dafgs" hidden="1">{#N/A,#N/A,FALSE,"Pharm";#N/A,#N/A,FALSE,"WWCM"}</definedName>
    <definedName name="sdafsadf" hidden="1">{#N/A,#N/A,FALSE,"Aging Summary";#N/A,#N/A,FALSE,"Ratio Analysis";#N/A,#N/A,FALSE,"Test 120 Day Accts";#N/A,#N/A,FALSE,"Tickmarks"}</definedName>
    <definedName name="sdas" hidden="1">#REF!</definedName>
    <definedName name="sdAWSD" hidden="1">{"'Feb 99'!$A$1:$G$30"}</definedName>
    <definedName name="sdf" hidden="1">{#N/A,#N/A,FALSE,"Contribution Analysis"}</definedName>
    <definedName name="sdfds" hidden="1">{"mgmt forecast",#N/A,FALSE,"Mgmt Forecast";"dcf table",#N/A,FALSE,"Mgmt Forecast";"sensitivity",#N/A,FALSE,"Mgmt Forecast";"table inputs",#N/A,FALSE,"Mgmt Forecast";"calculations",#N/A,FALSE,"Mgmt Forecast"}</definedName>
    <definedName name="sdfg" localSheetId="2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sd" hidden="1">{"DCF1",#N/A,TRUE,"CC";"DCF2",#N/A,TRUE,"CC";"DCF3",#N/A,TRUE,"CC";#N/A,#N/A,TRUE,"LBO Analysis";"CC_overview",#N/A,TRUE,"CC";"RR_summary",#N/A,TRUE,"RR";"Contribution",#N/A,TRUE,"Contribution CC-RR";"CPE_merger_plan",#N/A,TRUE,"CC Merger Plan (CP&amp;E)";#N/A,#N/A,TRUE,"Break-Up";#N/A,#N/A,TRUE,"CC Merger Plan"}</definedName>
    <definedName name="sdfh" hidden="1">{"Far East Top",#N/A,FALSE,"FE Model";"Far East Mid",#N/A,FALSE,"FE Model";"Far East Base",#N/A,FALSE,"FE Model"}</definedName>
    <definedName name="sdfsda" hidden="1">{"standalone1",#N/A,FALSE,"DCFBase";"standalone2",#N/A,FALSE,"DCFBase"}</definedName>
    <definedName name="sdgagf" hidden="1">{#N/A,#N/A,FALSE,"Pharm";#N/A,#N/A,FALSE,"WWCM"}</definedName>
    <definedName name="sdgsdgfdsg" hidden="1">{"orixcsc",#N/A,FALSE,"ORIX CSC";"orixcsc2",#N/A,FALSE,"ORIX CSC"}</definedName>
    <definedName name="sdgsgfsd" hidden="1">{"mgmt forecast",#N/A,FALSE,"Mgmt Forecast";"dcf table",#N/A,FALSE,"Mgmt Forecast";"sensitivity",#N/A,FALSE,"Mgmt Forecast";"table inputs",#N/A,FALSE,"Mgmt Forecast";"calculations",#N/A,FALSE,"Mgmt Forecast"}</definedName>
    <definedName name="SDHRS">#REF!</definedName>
    <definedName name="sdsadasd" hidden="1">{#N/A,#N/A,FALSE,"Pharm";#N/A,#N/A,FALSE,"WWCM"}</definedName>
    <definedName name="sdsd" hidden="1">{#N/A,#N/A,FALSE,"REPORT"}</definedName>
    <definedName name="se" hidden="1">#N/A</definedName>
    <definedName name="Sebring" localSheetId="21">#REF!</definedName>
    <definedName name="Sebring">#REF!</definedName>
    <definedName name="SebringRider" localSheetId="21">#REF!</definedName>
    <definedName name="SebringRider">#REF!</definedName>
    <definedName name="SebringT" localSheetId="21">#REF!</definedName>
    <definedName name="SebringT">#REF!</definedName>
    <definedName name="sec_fixed_CMDCC" localSheetId="21">#REF!</definedName>
    <definedName name="sec_fixed_CMDCC">#REF!</definedName>
    <definedName name="sec_fixed_CMDEC" localSheetId="21">#REF!</definedName>
    <definedName name="sec_fixed_CMDEC">#REF!</definedName>
    <definedName name="sec_fixed_CMDEG" localSheetId="21">#REF!</definedName>
    <definedName name="sec_fixed_CMDEG">#REF!</definedName>
    <definedName name="sec_fixed_CMELE" localSheetId="21">#REF!</definedName>
    <definedName name="sec_fixed_CMELE">#REF!</definedName>
    <definedName name="Sect162m" localSheetId="21">#REF!</definedName>
    <definedName name="Sect162m">#REF!</definedName>
    <definedName name="SECTOR">#REF!</definedName>
    <definedName name="SECTORAB">#REF!</definedName>
    <definedName name="SECTORACC">#REF!</definedName>
    <definedName name="SECTORAG">#REF!</definedName>
    <definedName name="SECTORFE">#REF!</definedName>
    <definedName name="SECTORINC">#REF!</definedName>
    <definedName name="SECTORJU">#REF!</definedName>
    <definedName name="SECTORJUL">#REF!</definedName>
    <definedName name="SECTORMA">#REF!</definedName>
    <definedName name="SECTORMAR">#REF!</definedName>
    <definedName name="SECTORMAY">#REF!</definedName>
    <definedName name="SECTOROC">#REF!</definedName>
    <definedName name="sectorocc">#REF!</definedName>
    <definedName name="SECTOROCT">#REF!</definedName>
    <definedName name="SECTORSE">#REF!</definedName>
    <definedName name="seg" hidden="1">{"segment_EPS",#N/A,FALSE,"TXTCOMPS"}</definedName>
    <definedName name="SegSelection">#REF!</definedName>
    <definedName name="SELECTIONS" localSheetId="21">#REF!</definedName>
    <definedName name="SELECTIONS">#REF!</definedName>
    <definedName name="SELF_INS" localSheetId="21">#REF!</definedName>
    <definedName name="SELF_INS">#REF!</definedName>
    <definedName name="selling_general_administration">#REF!</definedName>
    <definedName name="selling_general_administration_dept">#REF!</definedName>
    <definedName name="Sempra">#REF!</definedName>
    <definedName name="Sempra_S">#REF!</definedName>
    <definedName name="Sempra_Servicios_Labor">#REF!</definedName>
    <definedName name="sencount">1</definedName>
    <definedName name="SENDDLYPRDTOSLC">#REF!</definedName>
    <definedName name="sendout">#REF!</definedName>
    <definedName name="SENDPRD_TO_SLC">#REF!</definedName>
    <definedName name="SENDPRICESLC">#REF!</definedName>
    <definedName name="Sensitivity" hidden="1">{"mgmt forecast",#N/A,FALSE,"Mgmt Forecast";"dcf table",#N/A,FALSE,"Mgmt Forecast";"sensitivity",#N/A,FALSE,"Mgmt Forecast";"table inputs",#N/A,FALSE,"Mgmt Forecast";"calculations",#N/A,FALSE,"Mgmt Forecast"}</definedName>
    <definedName name="Sensitivity_CapEx">#REF!</definedName>
    <definedName name="Sensitivity_CapFactor">#REF!</definedName>
    <definedName name="Sensitivity_MktPrice">#REF!</definedName>
    <definedName name="Sensitivity_OpEx">#REF!</definedName>
    <definedName name="Sensitivity_Revenue">#REF!</definedName>
    <definedName name="SEP" localSheetId="21">#REF!</definedName>
    <definedName name="Sep">#REF!</definedName>
    <definedName name="SEP_1">#REF!</definedName>
    <definedName name="SEP_3">#REF!</definedName>
    <definedName name="SEP_A">#REF!</definedName>
    <definedName name="SEP_B">#REF!</definedName>
    <definedName name="SEP_C">#REF!</definedName>
    <definedName name="SEP_D">#REF!</definedName>
    <definedName name="SEP_FACTOR">#REF!</definedName>
    <definedName name="sep_MWH" localSheetId="21">#REF!</definedName>
    <definedName name="sep_MWH">#REF!</definedName>
    <definedName name="Sep_revs">#REF!</definedName>
    <definedName name="Sep_Total_Energy_Revenues">#REF!</definedName>
    <definedName name="Sep_Total_Production_Costs">#REF!</definedName>
    <definedName name="Sep_Y1" localSheetId="21">#REF!</definedName>
    <definedName name="Sep_Y1">#REF!</definedName>
    <definedName name="Sep_Y2" localSheetId="21">#REF!</definedName>
    <definedName name="Sep_Y2">#REF!</definedName>
    <definedName name="Sep_Y3" localSheetId="21">#REF!</definedName>
    <definedName name="Sep_Y3">#REF!</definedName>
    <definedName name="SEPA">#REF!</definedName>
    <definedName name="SEPDEM">#REF!</definedName>
    <definedName name="Sepqtr" localSheetId="21">#REF!</definedName>
    <definedName name="Sepqtr">#REF!</definedName>
    <definedName name="Sept" localSheetId="21">#REF!</definedName>
    <definedName name="Sept">#REF!</definedName>
    <definedName name="Sept_Hours">#REF!</definedName>
    <definedName name="Sept_Labor">#REF!</definedName>
    <definedName name="Sept_M_S">#REF!</definedName>
    <definedName name="SEPT94_ASSET2">#REF!</definedName>
    <definedName name="SEPT94_INCOME1">#REF!</definedName>
    <definedName name="SEPT94_INCOME2">#REF!</definedName>
    <definedName name="September" localSheetId="21">#REF!</definedName>
    <definedName name="September">#REF!</definedName>
    <definedName name="September_Cost">#REF!</definedName>
    <definedName name="September_Hours">#REF!</definedName>
    <definedName name="September_Labor">#REF!</definedName>
    <definedName name="September_M_S">#REF!</definedName>
    <definedName name="September_recon" localSheetId="21">#REF!</definedName>
    <definedName name="September_recon">#REF!</definedName>
    <definedName name="SeptFwd1" localSheetId="21">#REF!</definedName>
    <definedName name="SeptFwd1">#REF!</definedName>
    <definedName name="SeptFwd2" localSheetId="21">#REF!</definedName>
    <definedName name="SeptFwd2">#REF!</definedName>
    <definedName name="SeptFwd3" localSheetId="21">#REF!</definedName>
    <definedName name="SeptFwd3">#REF!</definedName>
    <definedName name="SEPTHIGHLIGHTS" localSheetId="21">#REF!</definedName>
    <definedName name="SEPTHIGHLIGHTS">#REF!</definedName>
    <definedName name="SEPTWORKSHEET" localSheetId="21">#REF!</definedName>
    <definedName name="SEPTWORKSHEET">#REF!</definedName>
    <definedName name="Seq">#REF!</definedName>
    <definedName name="SER_HEDGE_Table">#REF!</definedName>
    <definedName name="SERP" localSheetId="21">#REF!</definedName>
    <definedName name="SERP">#REF!</definedName>
    <definedName name="SERPNormal" localSheetId="21">#REF!</definedName>
    <definedName name="SERPNormal">#REF!</definedName>
    <definedName name="serv2" hidden="1">#REF!</definedName>
    <definedName name="ServiceCharge" localSheetId="21">#REF!</definedName>
    <definedName name="ServiceCharge">#REF!</definedName>
    <definedName name="ServiceCoHurdleRate">#REF!</definedName>
    <definedName name="Servicios_Calculos">#REF!</definedName>
    <definedName name="Servicios_DGN_prorrateo">#REF!</definedName>
    <definedName name="Servicios_Resumen">#REF!</definedName>
    <definedName name="SETOFBOOKSID1">#REF!</definedName>
    <definedName name="SETOFBOOKSNAME1">#REF!</definedName>
    <definedName name="Settlements">#REF!</definedName>
    <definedName name="seven" hidden="1">#REF!,#REF!</definedName>
    <definedName name="sf" hidden="1">{#N/A,#N/A,FALSE,"Sales Graph";#N/A,#N/A,FALSE,"BUC Graph";#N/A,#N/A,FALSE,"P&amp;L - YTD"}</definedName>
    <definedName name="SFD" localSheetId="21">#REF!</definedName>
    <definedName name="SFD">#REF!</definedName>
    <definedName name="SFD_BU" localSheetId="21">#REF!</definedName>
    <definedName name="SFD_BU">#REF!</definedName>
    <definedName name="SFD_D" localSheetId="21">#REF!</definedName>
    <definedName name="SFD_D">#REF!</definedName>
    <definedName name="SFD_P" localSheetId="21">#REF!</definedName>
    <definedName name="SFD_P">#REF!</definedName>
    <definedName name="SFD_PJ" localSheetId="21">#REF!</definedName>
    <definedName name="SFD_PJ">#REF!</definedName>
    <definedName name="SFD_QBUSINESS_UNIT">#REF!</definedName>
    <definedName name="sfdg" hidden="1">{#N/A,#N/A,FALSE,"A&amp;E";#N/A,#N/A,FALSE,"HighTop";#N/A,#N/A,FALSE,"JG";#N/A,#N/A,FALSE,"RI";#N/A,#N/A,FALSE,"woHT";#N/A,#N/A,FALSE,"woHT&amp;JG"}</definedName>
    <definedName name="sfdirect" hidden="1">{#N/A,#N/A,FALSE,"REPORT"}</definedName>
    <definedName name="SFe_callout">#REF!</definedName>
    <definedName name="SFe_invoice">#REF!</definedName>
    <definedName name="sfh" hidden="1">{"Bal Sht Wallace",#N/A,FALSE,"Wall BS";"Wall Cash Flow",#N/A,FALSE,"Wall CF Stmt";"Income Statement Wallace",#N/A,FALSE,"Wall Inc Stmt";"INc Statement Matt",#N/A,FALSE,"Moore Inc stmt";"Balance Sheets Matt",#N/A,FALSE,"Moore BS";"Cash Flow Statements Matt",#N/A,FALSE,"Moore CF Stmt"}</definedName>
    <definedName name="SFN" localSheetId="21">#REF!</definedName>
    <definedName name="SFN">#REF!</definedName>
    <definedName name="SFN_D" localSheetId="21">#REF!</definedName>
    <definedName name="SFN_D">#REF!</definedName>
    <definedName name="SFPortLic">#REF!</definedName>
    <definedName name="SFStorGrwth">#REF!</definedName>
    <definedName name="SFUELic">#REF!</definedName>
    <definedName name="SFV" localSheetId="21">#REF!</definedName>
    <definedName name="SFV">#REF!</definedName>
    <definedName name="SFV_BU" localSheetId="21">#REF!</definedName>
    <definedName name="SFV_BU">#REF!</definedName>
    <definedName name="SFV_C" localSheetId="21">#REF!</definedName>
    <definedName name="SFV_C">#REF!</definedName>
    <definedName name="SFV_D" localSheetId="21">#REF!</definedName>
    <definedName name="SFV_D">#REF!</definedName>
    <definedName name="SFV_P" localSheetId="21">#REF!</definedName>
    <definedName name="SFV_P">#REF!</definedName>
    <definedName name="SFV_PJ" localSheetId="21">#REF!</definedName>
    <definedName name="SFV_PJ">#REF!</definedName>
    <definedName name="SFV_QCURRENCY_CD" localSheetId="21">#REF!</definedName>
    <definedName name="SFV_QCURRENCY_CD">#REF!</definedName>
    <definedName name="sg" hidden="1">{"LICENSEE SALES",#N/A,FALSE,"LICENSEE8_13_97";"Sales and royalties",#N/A,FALSE,"LICENSEE8_13_97";"sales summary",#N/A,FALSE,"LICENSEE8_13_97";"royalty plan",#N/A,FALSE,"8_14_97lrp"}</definedName>
    <definedName name="SGAbridge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sgagaga" hidden="1">{#N/A,#N/A,FALSE,"Antony Financials";#N/A,#N/A,FALSE,"Cowboy Financials";#N/A,#N/A,FALSE,"Combined";#N/A,#N/A,FALSE,"Valuematrix";#N/A,#N/A,FALSE,"DCFAntony";#N/A,#N/A,FALSE,"DCFCowboy";#N/A,#N/A,FALSE,"DCFCombined"}</definedName>
    <definedName name="sgsdfgds" hidden="1">{#N/A,#N/A,FALSE,"ORIX CSC"}</definedName>
    <definedName name="Shand">#REF!</definedName>
    <definedName name="shares">#REF!</definedName>
    <definedName name="SHEET_B1">#REF!</definedName>
    <definedName name="Sheet1">#REF!</definedName>
    <definedName name="Sheet2">#REF!</definedName>
    <definedName name="sheetinteger">#REF!</definedName>
    <definedName name="SHELBY_DYEING">#REF!</definedName>
    <definedName name="Shift">#REF!</definedName>
    <definedName name="ShippingDistances">#REF!</definedName>
    <definedName name="shit" hidden="1">{#N/A,#N/A,FALSE,"CreditStat";#N/A,#N/A,FALSE,"SPbrkup";#N/A,#N/A,FALSE,"MerSPsyn";#N/A,#N/A,FALSE,"MerSPwKCsyn";#N/A,#N/A,FALSE,"MerSPwKCsyn (2)";#N/A,#N/A,FALSE,"CreditStat (2)"}</definedName>
    <definedName name="shitttt" hidden="1">255</definedName>
    <definedName name="Short_Term">#REF!</definedName>
    <definedName name="Short_Term_Finance" localSheetId="21">#REF!</definedName>
    <definedName name="Short_Term_Finance">#REF!</definedName>
    <definedName name="ShortTermRate">#REF!</definedName>
    <definedName name="shshhsfg" hidden="1">{"JG FE Top",#N/A,FALSE,"JG FE $";"JG FE Bottom",#N/A,FALSE,"JG FE $"}</definedName>
    <definedName name="SIG">#REF!</definedName>
    <definedName name="SimpleData" localSheetId="21">#REF!</definedName>
    <definedName name="SimpleData">#REF!</definedName>
    <definedName name="SIMPLEPLAN" localSheetId="21">#REF!</definedName>
    <definedName name="SIMPLEPLAN">#REF!</definedName>
    <definedName name="SIN_BOND">#REF!</definedName>
    <definedName name="SINGAPORE">#REF!</definedName>
    <definedName name="SINGAPORE_FREE">#REF!</definedName>
    <definedName name="SIT">#REF!</definedName>
    <definedName name="sit_m_1" localSheetId="21">#REF!</definedName>
    <definedName name="sit_m_1">#REF!</definedName>
    <definedName name="sit_request" localSheetId="21">#REF!</definedName>
    <definedName name="sit_request">#REF!</definedName>
    <definedName name="siteck">#REF!</definedName>
    <definedName name="six" hidden="1">#REF!,#REF!</definedName>
    <definedName name="Size">#REF!</definedName>
    <definedName name="SIZEMORE">#REF!</definedName>
    <definedName name="sk" hidden="1">{#N/A,#N/A,FALSE,"A&amp;E";#N/A,#N/A,FALSE,"HighTop";#N/A,#N/A,FALSE,"JG";#N/A,#N/A,FALSE,"RI";#N/A,#N/A,FALSE,"woHT";#N/A,#N/A,FALSE,"woHT&amp;JG"}</definedName>
    <definedName name="SKCORNETT">#REF!</definedName>
    <definedName name="SLCXX">#REF!</definedName>
    <definedName name="SLD" localSheetId="21">#REF!</definedName>
    <definedName name="SLD">#REF!</definedName>
    <definedName name="SLDFKJ" hidden="1">{#N/A,#N/A,FALSE,"PAYROLL BREAKDOWN";#N/A,#N/A,FALSE,"PRODUCTION SUMMARY";#N/A,#N/A,FALSE,"PROD ACTUAL TO BUDGET";#N/A,#N/A,FALSE,"WET END BREAKDOWN";#N/A,#N/A,FALSE,"WASTE";#N/A,#N/A,FALSE,"FISH DIST.";#N/A,#N/A,FALSE,"SARD ANALYSIS ";#N/A,#N/A,FALSE,"SNACK ANALYSIS";#N/A,#N/A,FALSE,"RD FISH TO CANNERY";#N/A,#N/A,FALSE,"SALMON FOOD &amp; BAIT";#N/A,#N/A,FALSE,"COLD STORAGE";#N/A,#N/A,FALSE,"LABELLING";#N/A,#N/A,FALSE,"WA SW";#N/A,#N/A,FALSE,"WA OIL";#N/A,#N/A,FALSE,"MUST SPRATS";#N/A,#N/A,FALSE,"DEEP CAN KLS";#N/A,#N/A,FALSE,"REG OVALS";#N/A,#N/A,FALSE,"REG SNACKS";#N/A,#N/A,FALSE,"A TO B SUMMARY"}</definedName>
    <definedName name="SleepmasterIncome" hidden="1">{#N/A,#N/A,FALSE,"TS";#N/A,#N/A,FALSE,"Combo";#N/A,#N/A,FALSE,"FAIR";#N/A,#N/A,FALSE,"RBC";#N/A,#N/A,FALSE,"xxxx";#N/A,#N/A,FALSE,"A_D";#N/A,#N/A,FALSE,"WACC";#N/A,#N/A,FALSE,"DCF";#N/A,#N/A,FALSE,"LBO";#N/A,#N/A,FALSE,"AcqMults";#N/A,#N/A,FALSE,"CompMults"}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N" localSheetId="21">#REF!</definedName>
    <definedName name="SLN">#REF!</definedName>
    <definedName name="SMACRO">#REF!</definedName>
    <definedName name="SMH">#REF!</definedName>
    <definedName name="smll_mtr">1.85</definedName>
    <definedName name="SO2_Cost_Data">#REF!</definedName>
    <definedName name="SOBREPRS">#REF!</definedName>
    <definedName name="Solomon_Acct_Mapping_New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>0</definedName>
    <definedName name="solver_neg" hidden="1">2</definedName>
    <definedName name="solver_num">0</definedName>
    <definedName name="solver_nwt" hidden="1">1</definedName>
    <definedName name="solver_opt" hidden="1">#REF!</definedName>
    <definedName name="solver_pre" hidden="1">0.000001</definedName>
    <definedName name="solver_rel1" hidden="1">2</definedName>
    <definedName name="solver_rel2" hidden="1">2</definedName>
    <definedName name="solver_rel3" hidden="1">2</definedName>
    <definedName name="solver_rhs1" hidden="1">0</definedName>
    <definedName name="solver_rhs2" hidden="1">0</definedName>
    <definedName name="solver_rhs3" hidden="1">0</definedName>
    <definedName name="solver_scl" hidden="1">2</definedName>
    <definedName name="solver_sho" hidden="1">2</definedName>
    <definedName name="solver_tim" hidden="1">100</definedName>
    <definedName name="solver_tmp" hidden="1">#NULL!</definedName>
    <definedName name="solver_tol" hidden="1">0.05</definedName>
    <definedName name="solver_typ">3</definedName>
    <definedName name="solver_val">399732</definedName>
    <definedName name="SONAT">#REF!</definedName>
    <definedName name="Sort" hidden="1">#REF!</definedName>
    <definedName name="SORTCOL">#REF!</definedName>
    <definedName name="SortRange">#REF!</definedName>
    <definedName name="Source" localSheetId="21">#REF!</definedName>
    <definedName name="Source">#REF!</definedName>
    <definedName name="SOURCE_DEF" localSheetId="21">#REF!</definedName>
    <definedName name="SOURCE_DEF">#REF!</definedName>
    <definedName name="south">#REF!</definedName>
    <definedName name="SOUTH_AFRICA">#REF!</definedName>
    <definedName name="SPA_BOND">#REF!</definedName>
    <definedName name="SPAIN">#REF!</definedName>
    <definedName name="Spec">#REF!</definedName>
    <definedName name="SPEC_SALES" localSheetId="21">#REF!</definedName>
    <definedName name="SPEC_SALES">#REF!</definedName>
    <definedName name="SPECIAL_SALES" localSheetId="21">#REF!</definedName>
    <definedName name="SPECIAL_SALES">#REF!</definedName>
    <definedName name="Special_sales___Capacity" localSheetId="21">#REF!</definedName>
    <definedName name="Special_sales___Capacity">#REF!</definedName>
    <definedName name="SpecType">#REF!</definedName>
    <definedName name="spending" hidden="1">{"P450 spd rpt",#N/A,FALSE,"NIH P450"}</definedName>
    <definedName name="spf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Spine" hidden="1">{#N/A,#N/A,FALSE,"R&amp;D Quick Calc";#N/A,#N/A,FALSE,"DOE Fee Schedule"}</definedName>
    <definedName name="Spine2" hidden="1">{#N/A,#N/A,FALSE,"R&amp;D Quick Calc";#N/A,#N/A,FALSE,"DOE Fee Schedule"}</definedName>
    <definedName name="Spine3" hidden="1">{#N/A,#N/A,FALSE,"R&amp;D Quick Calc";#N/A,#N/A,FALSE,"DOE Fee Schedule"}</definedName>
    <definedName name="split" localSheetId="21">#REF!</definedName>
    <definedName name="split">#REF!</definedName>
    <definedName name="spludge" hidden="1">{#N/A,#N/A,FALSE,"R&amp;D Quick Calc";#N/A,#N/A,FALSE,"DOE Fee Schedule"}</definedName>
    <definedName name="splurge2" hidden="1">{#N/A,#N/A,FALSE,"R&amp;D Quick Calc";#N/A,#N/A,FALSE,"DOE Fee Schedule"}</definedName>
    <definedName name="spoc" localSheetId="21" hidden="1">{"Page 1",#N/A,FALSE,"Sheet1";"Page 2",#N/A,FALSE,"Sheet1"}</definedName>
    <definedName name="spoc" hidden="1">{"Page 1",#N/A,FALSE,"Sheet1";"Page 2",#N/A,FALSE,"Sheet1"}</definedName>
    <definedName name="SpotDates">#REF!</definedName>
    <definedName name="SpotMTM">#REF!</definedName>
    <definedName name="SpotVol">#REF!</definedName>
    <definedName name="Spouse" localSheetId="21">#REF!</definedName>
    <definedName name="Spouse">#REF!</definedName>
    <definedName name="SPSLS.CMP" localSheetId="21">#REF!</definedName>
    <definedName name="SPSLS.CMP">#REF!</definedName>
    <definedName name="SPSLS.CRIT" localSheetId="21">#REF!</definedName>
    <definedName name="SPSLS.CRIT">#REF!</definedName>
    <definedName name="SPSLS.LBL" localSheetId="21">#REF!</definedName>
    <definedName name="SPSLS.LBL">#REF!</definedName>
    <definedName name="SPWS_WBID">"3C52EB45-9832-45B6-BF9F-0E00F2EC1894"</definedName>
    <definedName name="SQL" hidden="1">{"101",#N/A,FALSE,"101"}</definedName>
    <definedName name="sqlinput" localSheetId="21">#REF!</definedName>
    <definedName name="sqlinput">#REF!</definedName>
    <definedName name="sqlinput10" localSheetId="21">#REF!</definedName>
    <definedName name="sqlinput10">#REF!</definedName>
    <definedName name="sqlinput11" localSheetId="21">#REF!</definedName>
    <definedName name="sqlinput11">#REF!</definedName>
    <definedName name="sqlinput12" localSheetId="21">#REF!</definedName>
    <definedName name="sqlinput12">#REF!</definedName>
    <definedName name="sqlinput13" localSheetId="21">#REF!</definedName>
    <definedName name="sqlinput13">#REF!</definedName>
    <definedName name="sqlinput14" localSheetId="21">#REF!</definedName>
    <definedName name="sqlinput14">#REF!</definedName>
    <definedName name="sqlinput15" localSheetId="21">#REF!</definedName>
    <definedName name="sqlinput15">#REF!</definedName>
    <definedName name="sqlinput16" localSheetId="21">#REF!</definedName>
    <definedName name="sqlinput16">#REF!</definedName>
    <definedName name="sqlinput2" localSheetId="21">#REF!</definedName>
    <definedName name="sqlinput2">#REF!</definedName>
    <definedName name="sqlinput3" localSheetId="21">#REF!</definedName>
    <definedName name="sqlinput3">#REF!</definedName>
    <definedName name="sqlinput4" localSheetId="21">#REF!</definedName>
    <definedName name="sqlinput4">#REF!</definedName>
    <definedName name="sqlinput5" localSheetId="21">#REF!</definedName>
    <definedName name="sqlinput5">#REF!</definedName>
    <definedName name="sqlinput6" localSheetId="21">#REF!</definedName>
    <definedName name="sqlinput6">#REF!</definedName>
    <definedName name="sqlinput7" localSheetId="21">#REF!</definedName>
    <definedName name="sqlinput7">#REF!</definedName>
    <definedName name="sqlinput8" localSheetId="21">#REF!</definedName>
    <definedName name="sqlinput8">#REF!</definedName>
    <definedName name="sqlinput9" localSheetId="21">#REF!</definedName>
    <definedName name="sqlinput9">#REF!</definedName>
    <definedName name="SRE_Tax">#REF!</definedName>
    <definedName name="SRP" localSheetId="21">#REF!</definedName>
    <definedName name="SRP">#REF!</definedName>
    <definedName name="SS_NCMPA" localSheetId="21">#REF!</definedName>
    <definedName name="SS_NCMPA">#REF!</definedName>
    <definedName name="SSCONMIDBS.csv">#REF!</definedName>
    <definedName name="SSD" hidden="1">{#N/A,#N/A,FALSE,"REPORT"}</definedName>
    <definedName name="sss" hidden="1">{"SourcesUses",#N/A,TRUE,#N/A;"TransOverview",#N/A,TRUE,"CFMODEL"}</definedName>
    <definedName name="ssss" hidden="1">{#N/A,#N/A,FALSE,"Report Print"}</definedName>
    <definedName name="sssssss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sssssssss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ssssssssssss">#REF!</definedName>
    <definedName name="ssssssssssss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sssssssssssssssss" hidden="1">{"Income Statement",#N/A,FALSE,"CFMODEL";"Balance Sheet",#N/A,FALSE,"CFMODEL"}</definedName>
    <definedName name="sssssssssssssssssss" hidden="1">{"Income Statement",#N/A,FALSE,"CFMODEL";"Balance Sheet",#N/A,FALSE,"CFMODEL"}</definedName>
    <definedName name="SSUM_CMP" localSheetId="21">#REF!</definedName>
    <definedName name="SSUM_CMP">#REF!</definedName>
    <definedName name="SSUM_CRIT" localSheetId="21">#REF!</definedName>
    <definedName name="SSUM_CRIT">#REF!</definedName>
    <definedName name="SSUM_DB" localSheetId="21">#REF!</definedName>
    <definedName name="SSUM_DB">#REF!</definedName>
    <definedName name="SSUM_DIR" localSheetId="21">#REF!</definedName>
    <definedName name="SSUM_DIR">#REF!</definedName>
    <definedName name="SSUM_EXTRACT">#REF!</definedName>
    <definedName name="SSUM_FILE">#REF!</definedName>
    <definedName name="SSUM_INPUT">#REF!</definedName>
    <definedName name="SSUM_LBL">#REF!</definedName>
    <definedName name="ST_and_LT_Interest_Expense_Variance" localSheetId="21">#REF!</definedName>
    <definedName name="ST_and_LT_Interest_Expense_Variance">#REF!</definedName>
    <definedName name="staffing2" localSheetId="21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21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ndardAssumptions">#REF!</definedName>
    <definedName name="Staril" hidden="1">{#N/A,#N/A,FALSE,"REPORT"}</definedName>
    <definedName name="Start_date">#REF!</definedName>
    <definedName name="START_UP">#REF!</definedName>
    <definedName name="Start1">#REF!</definedName>
    <definedName name="Start100">#REF!</definedName>
    <definedName name="Start101">#REF!</definedName>
    <definedName name="Start102">#REF!</definedName>
    <definedName name="Start103">#REF!</definedName>
    <definedName name="Start104">#REF!</definedName>
    <definedName name="Start105">#REF!</definedName>
    <definedName name="Start106">#REF!</definedName>
    <definedName name="Start107">#REF!</definedName>
    <definedName name="Start108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16">#REF!</definedName>
    <definedName name="Start117">#REF!</definedName>
    <definedName name="Start118">#REF!</definedName>
    <definedName name="Start119">#REF!</definedName>
    <definedName name="Start12">#REF!</definedName>
    <definedName name="Start120">#REF!</definedName>
    <definedName name="Start121">#REF!</definedName>
    <definedName name="Start122">#REF!</definedName>
    <definedName name="Start123">#REF!</definedName>
    <definedName name="Start124">#REF!</definedName>
    <definedName name="Start125">#REF!</definedName>
    <definedName name="Start126">#REF!</definedName>
    <definedName name="Start127">#REF!</definedName>
    <definedName name="Start128">#REF!</definedName>
    <definedName name="Start129">#REF!</definedName>
    <definedName name="Start130">#REF!</definedName>
    <definedName name="Start131">#REF!</definedName>
    <definedName name="Start132">#REF!</definedName>
    <definedName name="Start133">#REF!</definedName>
    <definedName name="Start134">#REF!</definedName>
    <definedName name="Start135">#REF!</definedName>
    <definedName name="Start136">#REF!</definedName>
    <definedName name="Start137">#REF!</definedName>
    <definedName name="Start138">#REF!</definedName>
    <definedName name="Start139">#REF!</definedName>
    <definedName name="Start140">#REF!</definedName>
    <definedName name="Start141">#REF!</definedName>
    <definedName name="Start142">#REF!</definedName>
    <definedName name="Start143">#REF!</definedName>
    <definedName name="Start144">#REF!</definedName>
    <definedName name="Start145">#REF!</definedName>
    <definedName name="Start146">#REF!</definedName>
    <definedName name="Start147">#REF!</definedName>
    <definedName name="Start148">#REF!</definedName>
    <definedName name="Start149">#REF!</definedName>
    <definedName name="Start150">#REF!</definedName>
    <definedName name="Start151">#REF!</definedName>
    <definedName name="Start152">#REF!</definedName>
    <definedName name="Start153">#REF!</definedName>
    <definedName name="Start154">#REF!</definedName>
    <definedName name="Start155">#REF!</definedName>
    <definedName name="Start156">#REF!</definedName>
    <definedName name="Start157">#REF!</definedName>
    <definedName name="Start158">#REF!</definedName>
    <definedName name="Start159">#REF!</definedName>
    <definedName name="Start160">#REF!</definedName>
    <definedName name="Start161">#REF!</definedName>
    <definedName name="Start162">#REF!</definedName>
    <definedName name="Start163">#REF!</definedName>
    <definedName name="Start164">#REF!</definedName>
    <definedName name="Start165">#REF!</definedName>
    <definedName name="Start166">#REF!</definedName>
    <definedName name="Start167">#REF!</definedName>
    <definedName name="Start168">#REF!</definedName>
    <definedName name="Start169">#REF!</definedName>
    <definedName name="Start170">#REF!</definedName>
    <definedName name="Start171">#REF!</definedName>
    <definedName name="Start172">#REF!</definedName>
    <definedName name="Start173">#REF!</definedName>
    <definedName name="Start174">#REF!</definedName>
    <definedName name="Start175">#REF!</definedName>
    <definedName name="Start176">#REF!</definedName>
    <definedName name="Start177">#REF!</definedName>
    <definedName name="Start178">#REF!</definedName>
    <definedName name="Start179">#REF!</definedName>
    <definedName name="Start180">#REF!</definedName>
    <definedName name="Start181">#REF!</definedName>
    <definedName name="Start182">#REF!</definedName>
    <definedName name="Start183">#REF!</definedName>
    <definedName name="Start184">#REF!</definedName>
    <definedName name="Start185">#REF!</definedName>
    <definedName name="Start186">#REF!</definedName>
    <definedName name="Start187">#REF!</definedName>
    <definedName name="Start188">#REF!</definedName>
    <definedName name="Start189">#REF!</definedName>
    <definedName name="Start190">#REF!</definedName>
    <definedName name="Start191">#REF!</definedName>
    <definedName name="Start192">#REF!</definedName>
    <definedName name="Start193">#REF!</definedName>
    <definedName name="Start194">#REF!</definedName>
    <definedName name="Start195">#REF!</definedName>
    <definedName name="Start196">#REF!</definedName>
    <definedName name="Start197">#REF!</definedName>
    <definedName name="Start198">#REF!</definedName>
    <definedName name="Start199">#REF!</definedName>
    <definedName name="Start2">#REF!</definedName>
    <definedName name="Start35">#REF!</definedName>
    <definedName name="Start36">#REF!</definedName>
    <definedName name="Start37">#REF!</definedName>
    <definedName name="Start38">#REF!</definedName>
    <definedName name="Start39">#REF!</definedName>
    <definedName name="Start40">#REF!</definedName>
    <definedName name="Start41">#REF!</definedName>
    <definedName name="Start42">#REF!</definedName>
    <definedName name="Start43">#REF!</definedName>
    <definedName name="Start44">#REF!</definedName>
    <definedName name="Start45">#REF!</definedName>
    <definedName name="Start46">#REF!</definedName>
    <definedName name="Start47">#REF!</definedName>
    <definedName name="Start48">#REF!</definedName>
    <definedName name="Start49">#REF!</definedName>
    <definedName name="Start5">#REF!</definedName>
    <definedName name="Start50">#REF!</definedName>
    <definedName name="Start51">#REF!</definedName>
    <definedName name="Start52">#REF!</definedName>
    <definedName name="Start53">#REF!</definedName>
    <definedName name="Start54">#REF!</definedName>
    <definedName name="Start55">#REF!</definedName>
    <definedName name="Start56">#REF!</definedName>
    <definedName name="Start57">#REF!</definedName>
    <definedName name="Start58">#REF!</definedName>
    <definedName name="Start59">#REF!</definedName>
    <definedName name="Start6">#REF!</definedName>
    <definedName name="Start60">#REF!</definedName>
    <definedName name="Start61">#REF!</definedName>
    <definedName name="Start62">#REF!</definedName>
    <definedName name="Start63">#REF!</definedName>
    <definedName name="Start64">#REF!</definedName>
    <definedName name="Start65">#REF!</definedName>
    <definedName name="Start66">#REF!</definedName>
    <definedName name="Start67">#REF!</definedName>
    <definedName name="Start68">#REF!</definedName>
    <definedName name="Start69">#REF!</definedName>
    <definedName name="Start7">#REF!</definedName>
    <definedName name="Start70">#REF!</definedName>
    <definedName name="Start71">#REF!</definedName>
    <definedName name="Start72">#REF!</definedName>
    <definedName name="Start73">#REF!</definedName>
    <definedName name="Start74">#REF!</definedName>
    <definedName name="Start75">#REF!</definedName>
    <definedName name="Start76">#REF!</definedName>
    <definedName name="Start77">#REF!</definedName>
    <definedName name="Start78">#REF!</definedName>
    <definedName name="Start79">#REF!</definedName>
    <definedName name="Start80">#REF!</definedName>
    <definedName name="Start81">#REF!</definedName>
    <definedName name="Start82">#REF!</definedName>
    <definedName name="Start83">#REF!</definedName>
    <definedName name="Start84">#REF!</definedName>
    <definedName name="Start85">#REF!</definedName>
    <definedName name="Start86">#REF!</definedName>
    <definedName name="Start87">#REF!</definedName>
    <definedName name="Start88">#REF!</definedName>
    <definedName name="Start89">#REF!</definedName>
    <definedName name="Start90">#REF!</definedName>
    <definedName name="Start91">#REF!</definedName>
    <definedName name="Start92">#REF!</definedName>
    <definedName name="Start93">#REF!</definedName>
    <definedName name="Start94">#REF!</definedName>
    <definedName name="Start95">#REF!</definedName>
    <definedName name="Start96">#REF!</definedName>
    <definedName name="Start97">#REF!</definedName>
    <definedName name="Start98">#REF!</definedName>
    <definedName name="Start99">#REF!</definedName>
    <definedName name="StartDate1">#REF!</definedName>
    <definedName name="STARTJOURNALIMPORT1">#REF!</definedName>
    <definedName name="StartPrice" localSheetId="21">#REF!</definedName>
    <definedName name="StartPrice">#REF!</definedName>
    <definedName name="StartQuarter">#REF!</definedName>
    <definedName name="StartYear">#REF!</definedName>
    <definedName name="STATE" localSheetId="21">#REF!</definedName>
    <definedName name="STATE">#REF!</definedName>
    <definedName name="state_request" localSheetId="21">#REF!</definedName>
    <definedName name="state_request">#REF!</definedName>
    <definedName name="State_tax">#REF!</definedName>
    <definedName name="State1">#REF!</definedName>
    <definedName name="State1table_2">#REF!</definedName>
    <definedName name="State2">#REF!</definedName>
    <definedName name="STATEACCT">#REF!</definedName>
    <definedName name="StateAdj">#REF!</definedName>
    <definedName name="StateMs" localSheetId="21">#REF!</definedName>
    <definedName name="StateMs">#REF!</definedName>
    <definedName name="States">#REF!</definedName>
    <definedName name="statetable">#REF!</definedName>
    <definedName name="statetable2">#REF!</definedName>
    <definedName name="StateTaxRate">#REF!</definedName>
    <definedName name="STATS" localSheetId="21">#REF!</definedName>
    <definedName name="STATS">#REF!</definedName>
    <definedName name="Status">#REF!</definedName>
    <definedName name="StatusB" localSheetId="21">#REF!</definedName>
    <definedName name="StatusB">#REF!</definedName>
    <definedName name="STD" localSheetId="21">#REF!</definedName>
    <definedName name="STD">#REF!</definedName>
    <definedName name="std_adj_cash" localSheetId="21">#REF!</definedName>
    <definedName name="std_adj_cash">#REF!</definedName>
    <definedName name="std_adj_std" localSheetId="21">#REF!</definedName>
    <definedName name="std_adj_std">#REF!</definedName>
    <definedName name="std_bor_gr" localSheetId="21">#REF!</definedName>
    <definedName name="std_bor_gr">#REF!</definedName>
    <definedName name="std_ci_rate" localSheetId="21">#REF!</definedName>
    <definedName name="std_ci_rate">#REF!</definedName>
    <definedName name="std_int_rate" localSheetId="21">#REF!</definedName>
    <definedName name="std_int_rate">#REF!</definedName>
    <definedName name="std_inv_rate" localSheetId="21">#REF!</definedName>
    <definedName name="std_inv_rate">#REF!</definedName>
    <definedName name="std_inv_ratezero" localSheetId="21">#REF!</definedName>
    <definedName name="std_inv_ratezero">#REF!</definedName>
    <definedName name="std_maximum" localSheetId="21">#REF!</definedName>
    <definedName name="std_maximum">#REF!</definedName>
    <definedName name="std_min_cash" localSheetId="21">#REF!</definedName>
    <definedName name="std_min_cash">#REF!</definedName>
    <definedName name="std_prd_rate" localSheetId="21">#REF!</definedName>
    <definedName name="std_prd_rate">#REF!</definedName>
    <definedName name="std_prd_rate_at" localSheetId="21">#REF!</definedName>
    <definedName name="std_prd_rate_at">#REF!</definedName>
    <definedName name="std_st_pos" localSheetId="21">#REF!</definedName>
    <definedName name="std_st_pos">#REF!</definedName>
    <definedName name="std_target" localSheetId="21">#REF!</definedName>
    <definedName name="std_target">#REF!</definedName>
    <definedName name="std_tax_factor" localSheetId="21">#REF!</definedName>
    <definedName name="std_tax_factor">#REF!</definedName>
    <definedName name="std_wgt_inv" localSheetId="21">#REF!</definedName>
    <definedName name="std_wgt_inv">#REF!</definedName>
    <definedName name="std_wgt_std" localSheetId="21">#REF!</definedName>
    <definedName name="std_wgt_std">#REF!</definedName>
    <definedName name="std_wgt_std_at" localSheetId="21">#REF!</definedName>
    <definedName name="std_wgt_std_at">#REF!</definedName>
    <definedName name="StDebt_print">#REF!</definedName>
    <definedName name="STDM">#REF!</definedName>
    <definedName name="Step">#REF!</definedName>
    <definedName name="STEVE">#REF!</definedName>
    <definedName name="STG_Misc_Spares_Cost">#REF!</definedName>
    <definedName name="STN" localSheetId="21">#REF!</definedName>
    <definedName name="STN">#REF!</definedName>
    <definedName name="STOCKHOLDERS_EQUITY" localSheetId="21">#REF!</definedName>
    <definedName name="STOCKHOLDERS_EQUITY">#REF!</definedName>
    <definedName name="StockOpt" localSheetId="21">#REF!</definedName>
    <definedName name="StockOpt">#REF!</definedName>
    <definedName name="Stocks">#REF!</definedName>
    <definedName name="StoredFileDirectory">#REF!</definedName>
    <definedName name="StoredFileName">#REF!</definedName>
    <definedName name="StoredFileNamePrefix">#REF!</definedName>
    <definedName name="StoredSheetName">#REF!</definedName>
    <definedName name="StoredSheetName1">#REF!</definedName>
    <definedName name="StoredSheetName2">#REF!</definedName>
    <definedName name="StoredSheetName3">#REF!</definedName>
    <definedName name="StoredSheetName4">#REF!</definedName>
    <definedName name="StoredSheetName5">#REF!</definedName>
    <definedName name="STORES_EXPENSE" localSheetId="21">#REF!</definedName>
    <definedName name="STORES_EXPENSE">#REF!</definedName>
    <definedName name="StormRes" localSheetId="21">#REF!</definedName>
    <definedName name="StormRes">#REF!</definedName>
    <definedName name="stp_adj_ni" localSheetId="21">#REF!</definedName>
    <definedName name="stp_adj_ni">#REF!</definedName>
    <definedName name="stp_cash" localSheetId="21">#REF!</definedName>
    <definedName name="stp_cash">#REF!</definedName>
    <definedName name="stp_cash_chg" localSheetId="21">#REF!</definedName>
    <definedName name="stp_cash_chg">#REF!</definedName>
    <definedName name="stp_cash_prel" localSheetId="21">#REF!</definedName>
    <definedName name="stp_cash_prel">#REF!</definedName>
    <definedName name="stp_excess_cash" localSheetId="21">#REF!</definedName>
    <definedName name="stp_excess_cash">#REF!</definedName>
    <definedName name="stp_intearn" localSheetId="21">#REF!</definedName>
    <definedName name="stp_intearn">#REF!</definedName>
    <definedName name="stp_intex" localSheetId="21">#REF!</definedName>
    <definedName name="stp_intex">#REF!</definedName>
    <definedName name="stp_oth_adj" localSheetId="21">#REF!</definedName>
    <definedName name="stp_oth_adj">#REF!</definedName>
    <definedName name="stp_stb" localSheetId="21">#REF!</definedName>
    <definedName name="stp_stb">#REF!</definedName>
    <definedName name="stp_std" localSheetId="21">#REF!</definedName>
    <definedName name="stp_std">#REF!</definedName>
    <definedName name="stp_std_prel" localSheetId="21">#REF!</definedName>
    <definedName name="stp_std_prel">#REF!</definedName>
    <definedName name="stp_stp" localSheetId="21">#REF!</definedName>
    <definedName name="stp_stp">#REF!</definedName>
    <definedName name="stp_stp_adj" localSheetId="21">#REF!</definedName>
    <definedName name="stp_stp_adj">#REF!</definedName>
    <definedName name="stp_tax" localSheetId="21">#REF!</definedName>
    <definedName name="stp_tax">#REF!</definedName>
    <definedName name="StPayFPC" localSheetId="21">#REF!</definedName>
    <definedName name="StPayFPC">#REF!</definedName>
    <definedName name="StPayPCH" localSheetId="21">#REF!</definedName>
    <definedName name="StPayPCH">#REF!</definedName>
    <definedName name="StPayPEC" localSheetId="21">#REF!</definedName>
    <definedName name="StPayPEC">#REF!</definedName>
    <definedName name="StPayPwr" localSheetId="21">#REF!</definedName>
    <definedName name="StPayPwr">#REF!</definedName>
    <definedName name="stpintex" localSheetId="21">#REF!</definedName>
    <definedName name="stpintex">#REF!</definedName>
    <definedName name="Strait">#REF!</definedName>
    <definedName name="stratfordrecon" localSheetId="21">#REF!</definedName>
    <definedName name="stratfordrecon">#REF!</definedName>
    <definedName name="STRATIFIED_FUEL_CHARGE_CALCULATION">#REF!</definedName>
    <definedName name="StratPlanAP" hidden="1">{#N/A,#N/A,FALSE,"Pharm";#N/A,#N/A,FALSE,"WWCM"}</definedName>
    <definedName name="StreamSummary">#REF!</definedName>
    <definedName name="street">#REF!</definedName>
    <definedName name="STS" localSheetId="21">#REF!</definedName>
    <definedName name="STS">#REF!</definedName>
    <definedName name="STTAX" localSheetId="21">#REF!</definedName>
    <definedName name="STTAX">#REF!</definedName>
    <definedName name="STTAX1" localSheetId="21">#REF!</definedName>
    <definedName name="STTAX1">#REF!</definedName>
    <definedName name="StTaxApport" localSheetId="21">#REF!</definedName>
    <definedName name="StTaxApport">#REF!</definedName>
    <definedName name="stub">#REF!</definedName>
    <definedName name="Stuff">#REF!</definedName>
    <definedName name="Stupid">0</definedName>
    <definedName name="Subcontract">#REF!</definedName>
    <definedName name="Subcontract_Est">#REF!</definedName>
    <definedName name="subfunc_rpt">#REF!</definedName>
    <definedName name="subfunc_rpt_col">#REF!</definedName>
    <definedName name="subfunc_rpt_row_function">#REF!</definedName>
    <definedName name="subfunc_rpt_row_newco_total">#REF!</definedName>
    <definedName name="subfunc_rpt_row_reduction_actual">#REF!</definedName>
    <definedName name="subfunc_rpt_row_reduction_perc">#REF!</definedName>
    <definedName name="subpart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Subs">#REF!</definedName>
    <definedName name="SubState">#REF!</definedName>
    <definedName name="SUM" localSheetId="21">#REF!</definedName>
    <definedName name="SUM">#REF!</definedName>
    <definedName name="SUM408M" localSheetId="21">#REF!</definedName>
    <definedName name="SUM408M">#REF!</definedName>
    <definedName name="SUM408Y" localSheetId="21">#REF!</definedName>
    <definedName name="SUM408Y">#REF!</definedName>
    <definedName name="Sumbal1" localSheetId="21">#REF!</definedName>
    <definedName name="Sumbal1">#REF!</definedName>
    <definedName name="Sumbal2" localSheetId="21">#REF!</definedName>
    <definedName name="Sumbal2">#REF!</definedName>
    <definedName name="Sumbal3" localSheetId="21">#REF!</definedName>
    <definedName name="Sumbal3">#REF!</definedName>
    <definedName name="SUMM" localSheetId="21">#REF!</definedName>
    <definedName name="SUMM">#REF!</definedName>
    <definedName name="Summ_Trad" hidden="1">{"CSC_1",#N/A,FALSE,"CSC Outputs";"CSC_2",#N/A,FALSE,"CSC Outputs"}</definedName>
    <definedName name="Summ_Trad2" hidden="1">{"CSC_1",#N/A,FALSE,"CSC Outputs";"CSC_2",#N/A,FALSE,"CSC Outputs"}</definedName>
    <definedName name="SUMM855M">#REF!</definedName>
    <definedName name="SUMM855Y">#REF!</definedName>
    <definedName name="SUMMARY" localSheetId="21">#REF!</definedName>
    <definedName name="SUMMARY">#REF!</definedName>
    <definedName name="SUMMARY_BOOK" hidden="1">{"page1",#N/A,FALSE,"GIRLBO";"page2",#N/A,FALSE,"GIRLBO";"page3",#N/A,FALSE,"GIRLBO";"page4",#N/A,FALSE,"GIRLBO";"page5",#N/A,FALSE,"GIRLBO"}</definedName>
    <definedName name="Summary_of_Interest_Expense_Variance" localSheetId="21">#REF!</definedName>
    <definedName name="Summary_of_Interest_Expense_Variance">#REF!</definedName>
    <definedName name="summary108">#REF!</definedName>
    <definedName name="Summary2" hidden="1">{#N/A,#N/A,FALSE,"FACTSHEETS";#N/A,#N/A,FALSE,"pump";#N/A,#N/A,FALSE,"filter"}</definedName>
    <definedName name="SummaryBegin">#REF!</definedName>
    <definedName name="SUMMARYC">#REF!</definedName>
    <definedName name="SummaryDate">#REF!</definedName>
    <definedName name="SummarySolution">#REF!</definedName>
    <definedName name="SummaryTime">#REF!</definedName>
    <definedName name="SummaryTitle">#REF!</definedName>
    <definedName name="SummBal1" localSheetId="21">#REF!</definedName>
    <definedName name="SummBal1">#REF!</definedName>
    <definedName name="SummInc" localSheetId="21">#REF!</definedName>
    <definedName name="SummInc">#REF!</definedName>
    <definedName name="SumSheet">#REF!</definedName>
    <definedName name="Sumter" localSheetId="21">#REF!</definedName>
    <definedName name="Sumter">#REF!</definedName>
    <definedName name="SumVar" localSheetId="21">#REF!</definedName>
    <definedName name="SumVar">#REF!</definedName>
    <definedName name="Sup">#REF!</definedName>
    <definedName name="Supervisor">#REF!</definedName>
    <definedName name="Supp_mwh" localSheetId="21">#REF!</definedName>
    <definedName name="Supp_mwh">#REF!</definedName>
    <definedName name="supplies">#REF!</definedName>
    <definedName name="SUPPORT" localSheetId="21">#REF!</definedName>
    <definedName name="SUPPORT">#REF!</definedName>
    <definedName name="Suppressor" localSheetId="21">#REF!</definedName>
    <definedName name="Suppressor">#REF!</definedName>
    <definedName name="SURVRPT">#REF!</definedName>
    <definedName name="SUSTEINGA">#REF!,#REF!,#REF!</definedName>
    <definedName name="SUSTEINNO">#REF!</definedName>
    <definedName name="SUSTESECO">#REF!</definedName>
    <definedName name="sv_adj_oper_inc" localSheetId="21">#REF!</definedName>
    <definedName name="sv_adj_oper_inc">#REF!</definedName>
    <definedName name="sv_baseline" localSheetId="21">#REF!</definedName>
    <definedName name="sv_baseline">#REF!</definedName>
    <definedName name="sv_cf_adj" localSheetId="21">#REF!</definedName>
    <definedName name="sv_cf_adj">#REF!</definedName>
    <definedName name="sv_disc_rate" localSheetId="21">#REF!</definedName>
    <definedName name="sv_disc_rate">#REF!</definedName>
    <definedName name="sv_net_fixed_cap" localSheetId="21">#REF!</definedName>
    <definedName name="sv_net_fixed_cap">#REF!</definedName>
    <definedName name="sv_nopat" localSheetId="21">#REF!</definedName>
    <definedName name="sv_nopat">#REF!</definedName>
    <definedName name="sv_nopat_adj" localSheetId="21">#REF!</definedName>
    <definedName name="sv_nopat_adj">#REF!</definedName>
    <definedName name="sv_nopat_bef_adj" localSheetId="21">#REF!</definedName>
    <definedName name="sv_nopat_bef_adj">#REF!</definedName>
    <definedName name="sv_oper_free_cf" localSheetId="21">#REF!</definedName>
    <definedName name="sv_oper_free_cf">#REF!</definedName>
    <definedName name="sv_oper_inc_tax" localSheetId="21">#REF!</definedName>
    <definedName name="sv_oper_inc_tax">#REF!</definedName>
    <definedName name="sv_oper_margin" localSheetId="21">#REF!</definedName>
    <definedName name="sv_oper_margin">#REF!</definedName>
    <definedName name="sv_other_cf_adj" localSheetId="21">#REF!</definedName>
    <definedName name="sv_other_cf_adj">#REF!</definedName>
    <definedName name="sv_sva" localSheetId="21">#REF!</definedName>
    <definedName name="sv_sva">#REF!</definedName>
    <definedName name="sv_yty_value" localSheetId="21">#REF!</definedName>
    <definedName name="sv_yty_value">#REF!</definedName>
    <definedName name="SvrGrowth">#REF!</definedName>
    <definedName name="SwapBasisDates">#REF!</definedName>
    <definedName name="SwapBasisMTM">#REF!</definedName>
    <definedName name="SwapBasisVol">#REF!</definedName>
    <definedName name="SwapFFDates">#REF!</definedName>
    <definedName name="SwapFFMTM">#REF!</definedName>
    <definedName name="SwapFFVol">#REF!</definedName>
    <definedName name="Swaptable">#REF!</definedName>
    <definedName name="SWE_BOND">#REF!</definedName>
    <definedName name="SWEDEN">#REF!</definedName>
    <definedName name="SWFFODefFuel">#REF!</definedName>
    <definedName name="SWI_BOND">#REF!</definedName>
    <definedName name="SWITZERLAND">#REF!</definedName>
    <definedName name="Swvu.Annual." hidden="1">#N/A</definedName>
    <definedName name="Swvu.Quarterly." hidden="1">#N/A</definedName>
    <definedName name="Swvu.Quarterlycompare." hidden="1">#N/A</definedName>
    <definedName name="SX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syn" hidden="1">{#N/A,#N/A,FALSE,"Cover";#N/A,#N/A,FALSE,"Assumptions";#N/A,#N/A,FALSE,"Acquirer";#N/A,#N/A,FALSE,"Target";#N/A,#N/A,FALSE,"Income Statement";#N/A,#N/A,FALSE,"Summary Tables"}</definedName>
    <definedName name="System_Losses" localSheetId="21">#REF!</definedName>
    <definedName name="System_Losses">#REF!</definedName>
    <definedName name="SYSTEMS">#REF!</definedName>
    <definedName name="systems2">#REF!</definedName>
    <definedName name="T" hidden="1">#REF!</definedName>
    <definedName name="T_CREDIT">0.00017</definedName>
    <definedName name="T22H11">#REF!</definedName>
    <definedName name="TA" localSheetId="21">#REF!</definedName>
    <definedName name="TA">#REF!</definedName>
    <definedName name="tabla1">#REF!</definedName>
    <definedName name="table" localSheetId="21">#REF!</definedName>
    <definedName name="table">#REF!</definedName>
    <definedName name="table_1" localSheetId="21">#REF!</definedName>
    <definedName name="table_1">#REF!</definedName>
    <definedName name="table_tax_data">#REF!</definedName>
    <definedName name="table1" localSheetId="21">#REF!</definedName>
    <definedName name="Table1">#REF!</definedName>
    <definedName name="table2" localSheetId="21">#REF!</definedName>
    <definedName name="Table2">#REF!</definedName>
    <definedName name="Table3">#REF!</definedName>
    <definedName name="TableBU">#REF!</definedName>
    <definedName name="tableinput" localSheetId="21">#REF!</definedName>
    <definedName name="tableinput">#REF!</definedName>
    <definedName name="TableName">"Dummy"</definedName>
    <definedName name="TAGAssumptions">#REF!</definedName>
    <definedName name="tainted">#REF!</definedName>
    <definedName name="Taiwan">#REF!</definedName>
    <definedName name="Target">OFFSET(#REF!,0,0,#REF!)</definedName>
    <definedName name="Tarifas_Ajustada">#REF!</definedName>
    <definedName name="TARP" localSheetId="21">#REF!</definedName>
    <definedName name="TARP">#REF!</definedName>
    <definedName name="TARP_0708" localSheetId="21">#REF!</definedName>
    <definedName name="TARP_0708">#REF!</definedName>
    <definedName name="TAX" hidden="1">{#N/A,#N/A,FALSE,"R&amp;D Quick Calc";#N/A,#N/A,FALSE,"DOE Fee Schedule"}</definedName>
    <definedName name="tax_app_rate_nc" localSheetId="21">#REF!</definedName>
    <definedName name="tax_app_rate_nc">#REF!</definedName>
    <definedName name="tax_app_rate_sc" localSheetId="21">#REF!</definedName>
    <definedName name="tax_app_rate_sc">#REF!</definedName>
    <definedName name="Tax_Depreciation">#REF!</definedName>
    <definedName name="Tax_Query___Individual_State">#REF!</definedName>
    <definedName name="Tax_Rate">#REF!</definedName>
    <definedName name="Tax_Rt">#REF!</definedName>
    <definedName name="Tax_Year">#REF!</definedName>
    <definedName name="Tax_Year_DCS">#REF!</definedName>
    <definedName name="taxable_plant" localSheetId="4">INDEX(bs_netplant,1,period_summary_col)</definedName>
    <definedName name="taxable_plant" localSheetId="21">INDEX('GL Accts '!bs_netplant,1,'GL Accts '!period_summary_col)</definedName>
    <definedName name="taxable_plant">INDEX(bs_netplant,1,period_summary_col)</definedName>
    <definedName name="TAXACCRUALS">#REF!</definedName>
    <definedName name="TAXAMT" localSheetId="21">#REF!</definedName>
    <definedName name="TAXAMT">#REF!</definedName>
    <definedName name="TAXCHECK" localSheetId="21">#REF!</definedName>
    <definedName name="TAXCHECK">#REF!</definedName>
    <definedName name="taxComb">#REF!</definedName>
    <definedName name="TaxDef" localSheetId="21">#REF!</definedName>
    <definedName name="TaxDef">#REF!</definedName>
    <definedName name="TAXDEP" localSheetId="21">#REF!</definedName>
    <definedName name="TAXDEP">#REF!</definedName>
    <definedName name="TaxEnd">#REF!</definedName>
    <definedName name="Taxes">#REF!</definedName>
    <definedName name="TAXINC" localSheetId="21">#REF!</definedName>
    <definedName name="TAXINC">#REF!</definedName>
    <definedName name="taxinfo_yr1" localSheetId="21">#REF!</definedName>
    <definedName name="taxinfo_yr1">#REF!</definedName>
    <definedName name="Taxit">#REF!</definedName>
    <definedName name="TAXLU">#REF!</definedName>
    <definedName name="taxol" hidden="1">{#N/A,#N/A,FALSE,"Pharm";#N/A,#N/A,FALSE,"WWCM"}</definedName>
    <definedName name="TaxRate">#REF!</definedName>
    <definedName name="TAXRECONTABLE" localSheetId="21">#REF!</definedName>
    <definedName name="TAXRECONTABLE">#REF!</definedName>
    <definedName name="TaxReturn1992">#REF!</definedName>
    <definedName name="TaxReturn1993">#REF!</definedName>
    <definedName name="TAXSALES">#REF!</definedName>
    <definedName name="TAXSALV" localSheetId="21">#REF!</definedName>
    <definedName name="TAXSALV">#REF!</definedName>
    <definedName name="taxstatus">#REF!</definedName>
    <definedName name="TAXTABLE" localSheetId="21">#REF!</definedName>
    <definedName name="TAXTABLE">#REF!</definedName>
    <definedName name="TaxType">#REF!</definedName>
    <definedName name="TAXWACC">#REF!</definedName>
    <definedName name="TaxYear">#REF!</definedName>
    <definedName name="TAYLOR">#REF!</definedName>
    <definedName name="TB">#REF!</definedName>
    <definedName name="TB_DATC">#REF!</definedName>
    <definedName name="TB_Zephyr">#REF!</definedName>
    <definedName name="TBAL">#REF!</definedName>
    <definedName name="tbal2">#REF!</definedName>
    <definedName name="TBBSFederal" localSheetId="21">#REF!</definedName>
    <definedName name="TBBSFederal">#REF!</definedName>
    <definedName name="TBdbName" hidden="1">"1DE8FCF9957C11D6A89E0000863F3148.mdb"</definedName>
    <definedName name="tbl_Target_Account_Hierarchy" localSheetId="21">#REF!</definedName>
    <definedName name="tbl_Target_Account_Hierarchy">#REF!</definedName>
    <definedName name="TBR">#REF!</definedName>
    <definedName name="TC" localSheetId="21">#REF!</definedName>
    <definedName name="TC">#REF!</definedName>
    <definedName name="TD">#REF!</definedName>
    <definedName name="TDMKEY">#REF!</definedName>
    <definedName name="TDS" localSheetId="21">#REF!</definedName>
    <definedName name="TDS">#REF!</definedName>
    <definedName name="te">#REF!</definedName>
    <definedName name="tea" hidden="1">#REF!</definedName>
    <definedName name="team">255</definedName>
    <definedName name="TEC" localSheetId="21">#REF!</definedName>
    <definedName name="TEC">#REF!</definedName>
    <definedName name="TELEF">#REF!</definedName>
    <definedName name="Tem" hidden="1">{#N/A,#N/A,FALSE,"Pharm";#N/A,#N/A,FALSE,"WWCM"}</definedName>
    <definedName name="TEMP">#REF!</definedName>
    <definedName name="Temp_2" localSheetId="21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21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mp1" hidden="1">{#N/A,#N/A,FALSE,"TOT REV";#N/A,#N/A,FALSE,"HWARE";#N/A,#N/A,FALSE,"CONS";#N/A,#N/A,FALSE,"OTL%";#N/A,#N/A,FALSE,"NRP";#N/A,#N/A,FALSE,"ACUPU"}</definedName>
    <definedName name="temp2" hidden="1">{#N/A,#N/A,FALSE,"UNIT";#N/A,#N/A,FALSE,"EROSION";#N/A,#N/A,FALSE,"BASE";#N/A,#N/A,FALSE,"TOT REV";#N/A,#N/A,FALSE,"HWARE";#N/A,#N/A,FALSE,"CONS";#N/A,#N/A,FALSE,"OTL%";#N/A,#N/A,FALSE,"NRP";#N/A,#N/A,FALSE,"ACUPU";#N/A,#N/A,FALSE,"TOT GP $";#N/A,#N/A,FALSE,"HWARE GP $";#N/A,#N/A,FALSE,"CONS GP $";#N/A,#N/A,FALSE,"TOTAL GP %";#N/A,#N/A,FALSE,"HWARE GP %";#N/A,#N/A,FALSE,"CONS GP % "}</definedName>
    <definedName name="temp3" hidden="1">{#N/A,#N/A,FALSE,"UNIT";#N/A,#N/A,FALSE,"EROSION";#N/A,#N/A,FALSE,"BASE"}</definedName>
    <definedName name="TEMPLATENUMBER1">#REF!</definedName>
    <definedName name="TEMPLATESTYLE1">#REF!</definedName>
    <definedName name="TEMPLATETYPE1">#REF!</definedName>
    <definedName name="temptable" localSheetId="21">#REF!</definedName>
    <definedName name="temptable">#REF!</definedName>
    <definedName name="ten" hidden="1">#REF!</definedName>
    <definedName name="TEPPCO_INVOICE" localSheetId="21">#REF!</definedName>
    <definedName name="TEPPCO_INVOICE">#REF!</definedName>
    <definedName name="TEPPCO_VOUCHER">#REF!</definedName>
    <definedName name="teq" hidden="1">{#N/A,#N/A,FALSE,"Pharm";#N/A,#N/A,FALSE,"WWCM"}</definedName>
    <definedName name="Tequin" hidden="1">{#N/A,#N/A,FALSE,"Pharm";#N/A,#N/A,FALSE,"WWCM"}</definedName>
    <definedName name="tequinol" hidden="1">{#N/A,#N/A,FALSE,"REPORT"}</definedName>
    <definedName name="Teriyaki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term" hidden="1">#REF!</definedName>
    <definedName name="Terminal">#REF!</definedName>
    <definedName name="Test" localSheetId="21">#REF!</definedName>
    <definedName name="Test">#REF!</definedName>
    <definedName name="TEST_1" hidden="1">{#N/A,#N/A,FALSE,"Inputs-Results"}</definedName>
    <definedName name="TEST0">#REF!</definedName>
    <definedName name="test1" localSheetId="21" hidden="1">{"Page 1",#N/A,FALSE,"Sheet1";"Page 2",#N/A,FALSE,"Sheet1"}</definedName>
    <definedName name="test1" hidden="1">{"Page 1",#N/A,FALSE,"Sheet1";"Page 2",#N/A,FALSE,"Sheet1"}</definedName>
    <definedName name="TEST1_1" hidden="1">{#N/A,#N/A,FALSE,"Consolidated Financials";#N/A,#N/A,FALSE,"US Mkt";#N/A,#N/A,FALSE,"Eur Mkt"}</definedName>
    <definedName name="test1_2" hidden="1">{#N/A,#N/A,TRUE,"MAIN FT TERM";#N/A,#N/A,TRUE,"MCI  FT TERM ";#N/A,#N/A,TRUE,"OC12 EQV"}</definedName>
    <definedName name="test1_3" hidden="1">{#N/A,#N/A,TRUE,"MAIN FT TERM";#N/A,#N/A,TRUE,"MCI  FT TERM ";#N/A,#N/A,TRUE,"OC12 EQV"}</definedName>
    <definedName name="test1_4" hidden="1">{#N/A,#N/A,TRUE,"MAIN FT TERM";#N/A,#N/A,TRUE,"MCI  FT TERM ";#N/A,#N/A,TRUE,"OC12 EQV"}</definedName>
    <definedName name="test1_5" hidden="1">{#N/A,#N/A,TRUE,"MAIN FT TERM";#N/A,#N/A,TRUE,"MCI  FT TERM ";#N/A,#N/A,TRUE,"OC12 EQV"}</definedName>
    <definedName name="test10">#REF!</definedName>
    <definedName name="test11">#REF!</definedName>
    <definedName name="TEST12">#REF!</definedName>
    <definedName name="TEST13">#REF!</definedName>
    <definedName name="Test2" localSheetId="21">#REF!</definedName>
    <definedName name="test2" hidden="1">{"Page 1",#N/A,FALSE,"Sheet1";"Page 2",#N/A,FALSE,"Sheet1"}</definedName>
    <definedName name="test2006" hidden="1">{"SourcesUses",#N/A,TRUE,#N/A;"TransOverview",#N/A,TRUE,"CFMODEL"}</definedName>
    <definedName name="test25">#REF!</definedName>
    <definedName name="Test3">#REF!</definedName>
    <definedName name="test4">#REF!</definedName>
    <definedName name="test5">#REF!</definedName>
    <definedName name="test50">#REF!</definedName>
    <definedName name="test6">#REF!</definedName>
    <definedName name="test7">#REF!</definedName>
    <definedName name="TEST8">#REF!</definedName>
    <definedName name="test9">#REF!</definedName>
    <definedName name="teste" hidden="1">{#N/A,#N/A,FALSE,"Pharm";#N/A,#N/A,FALSE,"WWCM"}</definedName>
    <definedName name="TESTHKEY">#REF!</definedName>
    <definedName name="TestJR_LR">#REF!</definedName>
    <definedName name="TESTKEYS">#REF!</definedName>
    <definedName name="TestMgr_LR">#REF!</definedName>
    <definedName name="TestOperator_LR">#REF!</definedName>
    <definedName name="testpage" hidden="1">{"Page 1",#N/A,FALSE,"Sheet1";"Page 2",#N/A,FALSE,"Sheet1"}</definedName>
    <definedName name="TestSR_LR">#REF!</definedName>
    <definedName name="TestTech_2009">#REF!</definedName>
    <definedName name="TESTVKEY">#REF!</definedName>
    <definedName name="Testyear">#REF!</definedName>
    <definedName name="TestYr">#REF!</definedName>
    <definedName name="TestYrFuel">#REF!</definedName>
    <definedName name="tet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TETCO" localSheetId="21">#REF!</definedName>
    <definedName name="TETCO">#REF!</definedName>
    <definedName name="text" hidden="1">{"Consolidated Income Statement",#N/A,FALSE,"Deal";"Consolidated Balance Sheet",#N/A,FALSE,"Deal";"Consolidated Cash Flow",#N/A,FALSE,"Deal"}</definedName>
    <definedName name="TextFileName" localSheetId="21">#REF!</definedName>
    <definedName name="TextFileName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 localSheetId="21">#REF!</definedName>
    <definedName name="TextRefCopy13">#REF!</definedName>
    <definedName name="TextRefCopy14" localSheetId="21">#REF!</definedName>
    <definedName name="TextRefCopy14">#REF!</definedName>
    <definedName name="TextRefCopy15" localSheetId="21">#REF!</definedName>
    <definedName name="TextRefCopy15">#REF!</definedName>
    <definedName name="TextRefCopy16" localSheetId="21">#REF!</definedName>
    <definedName name="TextRefCopy16">#REF!</definedName>
    <definedName name="TextRefCopy17" localSheetId="21">#REF!</definedName>
    <definedName name="TextRefCopy17">#REF!</definedName>
    <definedName name="TextRefCopy18" localSheetId="21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5">#REF!</definedName>
    <definedName name="TextRefCopy55">#REF!</definedName>
    <definedName name="TextRefCopy56">#REF!</definedName>
    <definedName name="TextRefCopy57">#REF!</definedName>
    <definedName name="TextRefCopy59">#REF!</definedName>
    <definedName name="TextRefCopy6">#REF!</definedName>
    <definedName name="TextRefCopy60">#REF!</definedName>
    <definedName name="TextRefCopy7">#REF!</definedName>
    <definedName name="TextRefCopy70">#REF!</definedName>
    <definedName name="TextRefCopy8" localSheetId="21">#REF!</definedName>
    <definedName name="TextRefCopy8">#REF!</definedName>
    <definedName name="TextRefCopy9">#REF!</definedName>
    <definedName name="TextRefCopyRangeCount">1</definedName>
    <definedName name="TheData">#REF!</definedName>
    <definedName name="There" hidden="1">{#N/A,#N/A,FALSE,"AD_Purch";#N/A,#N/A,FALSE,"Projections";#N/A,#N/A,FALSE,"DCF";#N/A,#N/A,FALSE,"Mkt Val"}</definedName>
    <definedName name="THIRTEEN">#REF!</definedName>
    <definedName name="This_Project_Description">#REF!</definedName>
    <definedName name="This_Project_Name">#REF!</definedName>
    <definedName name="THOMAS">#REF!</definedName>
    <definedName name="three" hidden="1">#REF!,#REF!,#REF!,#REF!,#REF!,#REF!,#REF!</definedName>
    <definedName name="THX" hidden="1">{#N/A,#N/A,FALSE,"Sheet1"}</definedName>
    <definedName name="thy">#REF!</definedName>
    <definedName name="ticker">#REF!</definedName>
    <definedName name="Tie_Out">#REF!</definedName>
    <definedName name="TIEPT_CF_INVEST" localSheetId="21">#REF!</definedName>
    <definedName name="TIEPT_CF_INVEST">#REF!</definedName>
    <definedName name="TIEPT_COMM_EARN" localSheetId="21">#REF!</definedName>
    <definedName name="TIEPT_COMM_EARN">#REF!</definedName>
    <definedName name="TIEPT_EBIT" localSheetId="21">#REF!</definedName>
    <definedName name="TIEPT_EBIT">#REF!</definedName>
    <definedName name="TIEPT_ROCE" localSheetId="21">#REF!</definedName>
    <definedName name="TIEPT_ROCE">#REF!</definedName>
    <definedName name="TIEPT_WRKGCAP" localSheetId="21">#REF!</definedName>
    <definedName name="TIEPT_WRKGCAP">#REF!</definedName>
    <definedName name="TigerBay" localSheetId="21">#REF!</definedName>
    <definedName name="TigerBay">#REF!</definedName>
    <definedName name="Time">#REF!</definedName>
    <definedName name="time_map_id">#REF!</definedName>
    <definedName name="tina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TIPO">#REF!</definedName>
    <definedName name="TIPOFE">#REF!</definedName>
    <definedName name="TIPOMAY">#REF!</definedName>
    <definedName name="TIPOOC">#REF!</definedName>
    <definedName name="TITLE" localSheetId="21">#REF!</definedName>
    <definedName name="TITLE">#REF!</definedName>
    <definedName name="title_def" localSheetId="21">#REF!</definedName>
    <definedName name="title_def">#REF!</definedName>
    <definedName name="TITLE1" localSheetId="21">#REF!</definedName>
    <definedName name="TITLE1">#REF!</definedName>
    <definedName name="title2">#REF!</definedName>
    <definedName name="title3">#REF!</definedName>
    <definedName name="title4" localSheetId="21">#REF!</definedName>
    <definedName name="title4">#REF!</definedName>
    <definedName name="TITLEB" localSheetId="21">#REF!</definedName>
    <definedName name="TITLEB">#REF!</definedName>
    <definedName name="TITLES" localSheetId="21">#REF!</definedName>
    <definedName name="TITLES">#REF!</definedName>
    <definedName name="Titles1">#REF!</definedName>
    <definedName name="TITLES2" localSheetId="21">#REF!</definedName>
    <definedName name="TITLES2">#REF!</definedName>
    <definedName name="TitlesPOE">#REF!</definedName>
    <definedName name="TitlesPOUND">#REF!</definedName>
    <definedName name="TJurisdictions">#REF!</definedName>
    <definedName name="TLA.035" hidden="1">#REF!</definedName>
    <definedName name="TM_2009">#REF!</definedName>
    <definedName name="To">#REF!</definedName>
    <definedName name="TODCF1">#REF!</definedName>
    <definedName name="TODCF2">#REF!</definedName>
    <definedName name="Tolerance">#REF!</definedName>
    <definedName name="Tom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Tons">2000.03527</definedName>
    <definedName name="TOP" localSheetId="21">#REF!</definedName>
    <definedName name="TOP">#REF!</definedName>
    <definedName name="topd">#REF!</definedName>
    <definedName name="TopHeaderRow">#REF!</definedName>
    <definedName name="topp" localSheetId="21">#REF!</definedName>
    <definedName name="topp">#REF!</definedName>
    <definedName name="TopSection">#REF!</definedName>
    <definedName name="tot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TOT138L">#REF!</definedName>
    <definedName name="TOT138M">#REF!</definedName>
    <definedName name="TOT230L">#REF!</definedName>
    <definedName name="TOT230M">#REF!</definedName>
    <definedName name="TOT69OHL">#REF!</definedName>
    <definedName name="TOT69OHM">#REF!</definedName>
    <definedName name="TOT69UGL">#REF!</definedName>
    <definedName name="TOT69UGM">#REF!</definedName>
    <definedName name="TotAf00_01">#REF!</definedName>
    <definedName name="TotAf01_02">#REF!</definedName>
    <definedName name="TotAf02_03">#REF!</definedName>
    <definedName name="TotAf03_04">#REF!</definedName>
    <definedName name="TotAf99_00">#REF!</definedName>
    <definedName name="TOTAL">#REF!</definedName>
    <definedName name="Total_Amt" localSheetId="21">#REF!</definedName>
    <definedName name="Total_Amt">#REF!</definedName>
    <definedName name="TOTAL_ASSETS" localSheetId="21">#REF!</definedName>
    <definedName name="TOTAL_ASSETS">#REF!</definedName>
    <definedName name="Total_Cost">#REF!</definedName>
    <definedName name="Total_Current_Assets" localSheetId="21">#REF!</definedName>
    <definedName name="Total_Current_Assets">#REF!</definedName>
    <definedName name="Total_Current_Liabilities" localSheetId="21">#REF!</definedName>
    <definedName name="Total_Current_Liabilities">#REF!</definedName>
    <definedName name="Total_Emissions">#REF!</definedName>
    <definedName name="TOTAL_EQUITY" localSheetId="21">#REF!</definedName>
    <definedName name="TOTAL_EQUITY">#REF!</definedName>
    <definedName name="Total_Interest">#REF!</definedName>
    <definedName name="Total_Lease_Interest" localSheetId="21">#REF!</definedName>
    <definedName name="Total_Lease_Interest">#REF!</definedName>
    <definedName name="Total_Lease_Payments" localSheetId="21">#REF!</definedName>
    <definedName name="Total_Lease_Payments">#REF!</definedName>
    <definedName name="Total_Lease_Principal" localSheetId="21">#REF!</definedName>
    <definedName name="Total_Lease_Principal">#REF!</definedName>
    <definedName name="TOTAL_LIABILITIES" localSheetId="21">#REF!</definedName>
    <definedName name="TOTAL_LIABILITIES">#REF!</definedName>
    <definedName name="TOTAL_LIABILITIES_AND_EQUITY" localSheetId="21">#REF!</definedName>
    <definedName name="TOTAL_LIABILITIES_AND_EQUITY">#REF!</definedName>
    <definedName name="Total_Non_Current_Assets" localSheetId="21">#REF!</definedName>
    <definedName name="Total_Non_Current_Assets">#REF!</definedName>
    <definedName name="Total_Non_Current_Liabilities" localSheetId="21">#REF!</definedName>
    <definedName name="Total_Non_Current_Liabilities">#REF!</definedName>
    <definedName name="Total_Nonqual">#REF!</definedName>
    <definedName name="Total_Operating_Expenses">#REF!</definedName>
    <definedName name="Total_OTC_MTM_2003">#REF!</definedName>
    <definedName name="Total_OTC_MTM_2004">#REF!</definedName>
    <definedName name="Total_OTC_MTM_2005">#REF!</definedName>
    <definedName name="Total_OTC_MTM_2006">#REF!</definedName>
    <definedName name="Total_OTC_MTM_2007">#REF!</definedName>
    <definedName name="Total_Pay">#REF!</definedName>
    <definedName name="Total_Payment" localSheetId="4">Scheduled_Payment+Extra_Payment</definedName>
    <definedName name="Total_Payment" localSheetId="21">Scheduled_Payment+Extra_Payment</definedName>
    <definedName name="Total_Payment" localSheetId="15">Scheduled_Payment+Extra_Payment</definedName>
    <definedName name="Total_Payment">Scheduled_Payment+Extra_Payment</definedName>
    <definedName name="Total_Supplemental" localSheetId="21">#REF!</definedName>
    <definedName name="Total_Supplemental">#REF!</definedName>
    <definedName name="TOTAL07">#REF!</definedName>
    <definedName name="Total07_Nonqual">#REF!</definedName>
    <definedName name="Total1" localSheetId="21">#REF!</definedName>
    <definedName name="Total1">#REF!</definedName>
    <definedName name="Total1a">#REF!</definedName>
    <definedName name="total2" localSheetId="21">#REF!</definedName>
    <definedName name="total2">#REF!</definedName>
    <definedName name="Total2a">#REF!</definedName>
    <definedName name="total3" localSheetId="21">#REF!</definedName>
    <definedName name="total3">#REF!</definedName>
    <definedName name="TotalAllocp1" localSheetId="21">#REF!</definedName>
    <definedName name="TotalAllocp1">#REF!</definedName>
    <definedName name="TotalAllocp2" localSheetId="21">#REF!</definedName>
    <definedName name="TotalAllocp2">#REF!</definedName>
    <definedName name="TotalCell">#REF!</definedName>
    <definedName name="TotalConsolidated">#REF!</definedName>
    <definedName name="totaldebt">#REF!</definedName>
    <definedName name="TOTALELECTRONICOS">#REF!</definedName>
    <definedName name="TOTALGASTOS">#REF!</definedName>
    <definedName name="totalmeses">#REF!</definedName>
    <definedName name="TOTALMONOFASICO">#REF!</definedName>
    <definedName name="TOTALMONTHS">#REF!</definedName>
    <definedName name="Totals_07_Qual_Nonqual" localSheetId="21">#REF!</definedName>
    <definedName name="Totals_07_Qual_Nonqual">#REF!</definedName>
    <definedName name="Totals_Jun" localSheetId="21">#REF!</definedName>
    <definedName name="Totals_Jun">#REF!</definedName>
    <definedName name="Totals_Qual_Nonqual" localSheetId="21">#REF!</definedName>
    <definedName name="Totals_Qual_Nonqual">#REF!</definedName>
    <definedName name="TOTALTRIFASICOS">#REF!</definedName>
    <definedName name="TOTCHG_B">#REF!</definedName>
    <definedName name="TOTCHG_C" localSheetId="21">#REF!</definedName>
    <definedName name="TOTCHG_C">#REF!</definedName>
    <definedName name="TOTCHG_D" localSheetId="21">#REF!</definedName>
    <definedName name="TOTCHG_D">#REF!</definedName>
    <definedName name="Totl_Revenue_Data">#REF!</definedName>
    <definedName name="TP.1" localSheetId="21">#REF!</definedName>
    <definedName name="TP.1">#REF!</definedName>
    <definedName name="TP.2" localSheetId="21">#REF!</definedName>
    <definedName name="TP.2">#REF!</definedName>
    <definedName name="TP_Footer_Path" hidden="1">"S:\04291\05ret\othsys\team\disclosure\"</definedName>
    <definedName name="TP_Footer_User">"combsk"</definedName>
    <definedName name="TP_Footer_Version">"v4.00"</definedName>
    <definedName name="TR">#REF!</definedName>
    <definedName name="TR_vs_96TR">#REF!</definedName>
    <definedName name="TR_vs_ext">#REF!</definedName>
    <definedName name="TR_vs_prov">#REF!</definedName>
    <definedName name="tracking" hidden="1">{"sapolskytracking",#N/A,FALSE,"Sapolsky"}</definedName>
    <definedName name="TRAddIn_DataTable">#REF!</definedName>
    <definedName name="TRAddIn_DataTable_2">#REF!</definedName>
    <definedName name="TRAddIn_DataTable_3" localSheetId="21">#REF!</definedName>
    <definedName name="TRAddIn_DataTable_3">#REF!</definedName>
    <definedName name="TRAddIn_DataTable_4">#REF!</definedName>
    <definedName name="TRAddIn_DataTable_6">#REF!</definedName>
    <definedName name="TRAddIn_DataTable_8">#REF!</definedName>
    <definedName name="trader_id">#REF!</definedName>
    <definedName name="training_welfares">#REF!</definedName>
    <definedName name="tran_apr">#REF!</definedName>
    <definedName name="tran_aug">#REF!</definedName>
    <definedName name="tran_dec">#REF!</definedName>
    <definedName name="tran_feb">#REF!</definedName>
    <definedName name="tran_jan">#REF!</definedName>
    <definedName name="tran_jul">#REF!</definedName>
    <definedName name="tran_jun">#REF!</definedName>
    <definedName name="tran_mar">#REF!</definedName>
    <definedName name="tran_may">#REF!</definedName>
    <definedName name="tran_nov">#REF!</definedName>
    <definedName name="tran_oct">#REF!</definedName>
    <definedName name="tran_sep">#REF!</definedName>
    <definedName name="Transport">OFFSET(#REF!,0,0,COUNTA(#REF!)+1,COUNTA(#REF!))</definedName>
    <definedName name="Transporte_Ajustado">#REF!</definedName>
    <definedName name="travel_living_entertainment">#REF!</definedName>
    <definedName name="tre" localSheetId="21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aters" localSheetId="21">#REF!</definedName>
    <definedName name="Treaters">#REF!</definedName>
    <definedName name="TREE_BU" localSheetId="21">#REF!</definedName>
    <definedName name="TREE_BU">#REF!</definedName>
    <definedName name="TREE_D" localSheetId="21">#REF!</definedName>
    <definedName name="TREE_D">#REF!</definedName>
    <definedName name="Tree_Name" localSheetId="21">#REF!</definedName>
    <definedName name="Tree_Name">#REF!</definedName>
    <definedName name="Tree_Node" localSheetId="21">#REF!</definedName>
    <definedName name="Tree_Node">#REF!</definedName>
    <definedName name="TREE_P" localSheetId="21">#REF!</definedName>
    <definedName name="TREE_P">#REF!</definedName>
    <definedName name="TREE_PJ" localSheetId="21">#REF!</definedName>
    <definedName name="TREE_PJ">#REF!</definedName>
    <definedName name="treeList" hidden="1">"00000000000000000000000000000000000000000000000000000000000000000000000000000000000000000000000000000000000000000000000000000000000000000000000000000000000000000000000000000000000000000000000000000000"</definedName>
    <definedName name="TREND_CODE">#REF!</definedName>
    <definedName name="TREND_TABLE">#REF!</definedName>
    <definedName name="TrialBal">#REF!</definedName>
    <definedName name="Tridnet" hidden="1">{#N/A,#N/A,FALSE,"ORIX CSC"}</definedName>
    <definedName name="trust">#REF!</definedName>
    <definedName name="truw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TRX">#REF!</definedName>
    <definedName name="tryeuyit" hidden="1">{#N/A,#N/A,FALSE,"Pharm";#N/A,#N/A,FALSE,"WWCM"}</definedName>
    <definedName name="TSA" localSheetId="21">#REF!</definedName>
    <definedName name="TSA">#REF!</definedName>
    <definedName name="TSB" localSheetId="21">#REF!</definedName>
    <definedName name="TSB">#REF!</definedName>
    <definedName name="TSC" localSheetId="21">#REF!</definedName>
    <definedName name="TSC">#REF!</definedName>
    <definedName name="tt">#REF!</definedName>
    <definedName name="TTD_GL" localSheetId="21">#REF!</definedName>
    <definedName name="TTD_GL">#REF!</definedName>
    <definedName name="TTD_Report" localSheetId="21">#REF!</definedName>
    <definedName name="TTD_Report">#REF!</definedName>
    <definedName name="ttghg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TTR" hidden="1">{#N/A,#N/A,FALSE,"Summary";#N/A,#N/A,FALSE,"Adj to Option C";#N/A,#N/A,FALSE,"Dividend Analysis";#N/A,#N/A,FALSE,"Reserve Analysis";#N/A,#N/A,FALSE,"Depreciation";#N/A,#N/A,FALSE,"Other Tax Adj"}</definedName>
    <definedName name="ttt">{"'Theta'!$A$1:$K$22"}</definedName>
    <definedName name="TU">#REF!</definedName>
    <definedName name="TUBLAR">#REF!</definedName>
    <definedName name="TUCU" hidden="1">#REF!</definedName>
    <definedName name="Turbines">#REF!</definedName>
    <definedName name="TV">#REF!</definedName>
    <definedName name="TWELVE">#REF!</definedName>
    <definedName name="Twelve_ME_unbill_alloc" localSheetId="21">(#REF!+#REF!)</definedName>
    <definedName name="Twelve_ME_unbill_alloc">(#REF!+#REF!)</definedName>
    <definedName name="twetwe" hidden="1">{"IS FE with Ratios",#N/A,FALSE,"Far East";"PF CF Far East",#N/A,FALSE,"Far East";"DCF Far East Matrix",#N/A,FALSE,"Far East"}</definedName>
    <definedName name="twetwertw" hidden="1">{"JG FE Top",#N/A,FALSE,"JG FE ¥";"JG FE Bottom",#N/A,FALSE,"JG FE ¥"}</definedName>
    <definedName name="two" hidden="1">#REF!</definedName>
    <definedName name="Two_Leg_Volume">#REF!</definedName>
    <definedName name="TwoAndAHalfMonthdate">IF(TaxYearEnd="","",MONTH(TaxYearEnd+75)&amp;"/15"&amp;"/"&amp;YEAR(MyNextYear))</definedName>
    <definedName name="tx_book_ti" localSheetId="21">#REF!</definedName>
    <definedName name="tx_book_ti">#REF!</definedName>
    <definedName name="tx_capint_ratio" localSheetId="21">#REF!</definedName>
    <definedName name="tx_capint_ratio">#REF!</definedName>
    <definedName name="tx_cur_fit" localSheetId="21">#REF!</definedName>
    <definedName name="tx_cur_fit">#REF!</definedName>
    <definedName name="tx_cur_fit_adj" localSheetId="21">#REF!</definedName>
    <definedName name="tx_cur_fit_adj">#REF!</definedName>
    <definedName name="tx_cur_fit_liab" localSheetId="21">#REF!</definedName>
    <definedName name="tx_cur_fit_liab">#REF!</definedName>
    <definedName name="tx_cur_fit_paid_act_adj" localSheetId="21">#REF!</definedName>
    <definedName name="tx_cur_fit_paid_act_adj">#REF!</definedName>
    <definedName name="tx_cur_fit_paid_adj" localSheetId="21">#REF!</definedName>
    <definedName name="tx_cur_fit_paid_adj">#REF!</definedName>
    <definedName name="tx_cur_sit" localSheetId="21">#REF!</definedName>
    <definedName name="tx_cur_sit">#REF!</definedName>
    <definedName name="tx_cur_sit_adj" localSheetId="21">#REF!</definedName>
    <definedName name="tx_cur_sit_adj">#REF!</definedName>
    <definedName name="tx_cur_sit_bef" localSheetId="21">#REF!</definedName>
    <definedName name="tx_cur_sit_bef">#REF!</definedName>
    <definedName name="tx_cur_sit_liab" localSheetId="21">#REF!</definedName>
    <definedName name="tx_cur_sit_liab">#REF!</definedName>
    <definedName name="tx_cur_sit_paid_adj" localSheetId="21">#REF!</definedName>
    <definedName name="tx_cur_sit_paid_adj">#REF!</definedName>
    <definedName name="tx_cur_ti" localSheetId="21">#REF!</definedName>
    <definedName name="tx_cur_ti">#REF!</definedName>
    <definedName name="tx_cur_ti_gr" localSheetId="21">#REF!</definedName>
    <definedName name="tx_cur_ti_gr">#REF!</definedName>
    <definedName name="tx_differences_other" localSheetId="21">#REF!</definedName>
    <definedName name="tx_differences_other">#REF!</definedName>
    <definedName name="tx_ebit" localSheetId="21">#REF!</definedName>
    <definedName name="tx_ebit">#REF!</definedName>
    <definedName name="tx_eff_rate" localSheetId="21">#REF!</definedName>
    <definedName name="tx_eff_rate">#REF!</definedName>
    <definedName name="tx_etr_adc" localSheetId="21">#REF!</definedName>
    <definedName name="tx_etr_adc">#REF!</definedName>
    <definedName name="tx_fit_accrued" localSheetId="21">#REF!</definedName>
    <definedName name="tx_fit_accrued">#REF!</definedName>
    <definedName name="tx_fit_bef" localSheetId="21">#REF!</definedName>
    <definedName name="tx_fit_bef">#REF!</definedName>
    <definedName name="tx_fit_cumob" localSheetId="21">#REF!</definedName>
    <definedName name="tx_fit_cumob">#REF!</definedName>
    <definedName name="tx_fit_cumpay" localSheetId="21">#REF!</definedName>
    <definedName name="tx_fit_cumpay">#REF!</definedName>
    <definedName name="tx_fit_cur_accrued" localSheetId="21">#REF!</definedName>
    <definedName name="tx_fit_cur_accrued">#REF!</definedName>
    <definedName name="tx_fit_cur_accrued_adj" localSheetId="21">#REF!</definedName>
    <definedName name="tx_fit_cur_accrued_adj">#REF!</definedName>
    <definedName name="tx_fit_cur_method" localSheetId="21">#REF!</definedName>
    <definedName name="tx_fit_cur_method">#REF!</definedName>
    <definedName name="tx_fit_cur_paid" localSheetId="21">#REF!</definedName>
    <definedName name="tx_fit_cur_paid">#REF!</definedName>
    <definedName name="tx_fit_cur_payment" localSheetId="21">#REF!</definedName>
    <definedName name="tx_fit_cur_payment">#REF!</definedName>
    <definedName name="tx_fit_other_accrued" localSheetId="21">#REF!</definedName>
    <definedName name="tx_fit_other_accrued">#REF!</definedName>
    <definedName name="tx_fit_other_accrued_adj" localSheetId="21">#REF!</definedName>
    <definedName name="tx_fit_other_accrued_adj">#REF!</definedName>
    <definedName name="tx_fit_other_paid" localSheetId="21">#REF!</definedName>
    <definedName name="tx_fit_other_paid">#REF!</definedName>
    <definedName name="tx_fit_prior_accrued" localSheetId="21">#REF!</definedName>
    <definedName name="tx_fit_prior_accrued">#REF!</definedName>
    <definedName name="tx_fit_prior_accrued_adj" localSheetId="21">#REF!</definedName>
    <definedName name="tx_fit_prior_accrued_adj">#REF!</definedName>
    <definedName name="tx_fit_prior_paid" localSheetId="21">#REF!</definedName>
    <definedName name="tx_fit_prior_paid">#REF!</definedName>
    <definedName name="tx_fit_prior_payment" localSheetId="21">#REF!</definedName>
    <definedName name="tx_fit_prior_payment">#REF!</definedName>
    <definedName name="tx_fit_pymt" localSheetId="21">#REF!</definedName>
    <definedName name="tx_fit_pymt">#REF!</definedName>
    <definedName name="tx_fit_req_payment" localSheetId="21">#REF!</definedName>
    <definedName name="tx_fit_req_payment">#REF!</definedName>
    <definedName name="tx_fit_txyear_cls" localSheetId="21">#REF!</definedName>
    <definedName name="tx_fit_txyear_cls">#REF!</definedName>
    <definedName name="tx_itc_credit" localSheetId="21">#REF!</definedName>
    <definedName name="tx_itc_credit">#REF!</definedName>
    <definedName name="tx_mintax" localSheetId="21">#REF!</definedName>
    <definedName name="tx_mintax">#REF!</definedName>
    <definedName name="tx_n_deftax" localSheetId="21">#REF!</definedName>
    <definedName name="tx_n_deftax">#REF!</definedName>
    <definedName name="tx_n_perm" localSheetId="21">#REF!</definedName>
    <definedName name="tx_n_perm">#REF!</definedName>
    <definedName name="tx_n_temp" localSheetId="21">#REF!</definedName>
    <definedName name="tx_n_temp">#REF!</definedName>
    <definedName name="tx_n_temp_s" localSheetId="21">#REF!</definedName>
    <definedName name="tx_n_temp_s">#REF!</definedName>
    <definedName name="tx_nol" localSheetId="21">#REF!</definedName>
    <definedName name="tx_nol">#REF!</definedName>
    <definedName name="tx_nol_carryback" localSheetId="21">#REF!</definedName>
    <definedName name="tx_nol_carryback">#REF!</definedName>
    <definedName name="tx_o_deftax" localSheetId="21">#REF!</definedName>
    <definedName name="tx_o_deftax">#REF!</definedName>
    <definedName name="tx_o_perm" localSheetId="21">#REF!</definedName>
    <definedName name="tx_o_perm">#REF!</definedName>
    <definedName name="tx_o_temp" localSheetId="21">#REF!</definedName>
    <definedName name="tx_o_temp">#REF!</definedName>
    <definedName name="tx_o_temp_s" localSheetId="21">#REF!</definedName>
    <definedName name="tx_o_temp_s">#REF!</definedName>
    <definedName name="tx_prior_fit_liab_adj" localSheetId="21">#REF!</definedName>
    <definedName name="tx_prior_fit_liab_adj">#REF!</definedName>
    <definedName name="tx_prior_fit_over_adj" localSheetId="21">#REF!</definedName>
    <definedName name="tx_prior_fit_over_adj">#REF!</definedName>
    <definedName name="tx_prior_fit_paid_act_adj" localSheetId="21">#REF!</definedName>
    <definedName name="tx_prior_fit_paid_act_adj">#REF!</definedName>
    <definedName name="tx_prior_fit_paid_adj" localSheetId="21">#REF!</definedName>
    <definedName name="tx_prior_fit_paid_adj">#REF!</definedName>
    <definedName name="tx_prior_sit_paid_adj" localSheetId="21">#REF!</definedName>
    <definedName name="tx_prior_sit_paid_adj">#REF!</definedName>
    <definedName name="tx_rate_def" localSheetId="21">#REF!</definedName>
    <definedName name="tx_rate_def">#REF!</definedName>
    <definedName name="tx_rate_effect" localSheetId="21">#REF!</definedName>
    <definedName name="tx_rate_effect">#REF!</definedName>
    <definedName name="tx_rate_fit" localSheetId="21">#REF!</definedName>
    <definedName name="tx_rate_fit">#REF!</definedName>
    <definedName name="tx_rate_gentax" localSheetId="21">#REF!</definedName>
    <definedName name="tx_rate_gentax">#REF!</definedName>
    <definedName name="tx_rate_gentax_oth" localSheetId="21">#REF!</definedName>
    <definedName name="tx_rate_gentax_oth">#REF!</definedName>
    <definedName name="tx_rate_gentax_pay" localSheetId="21">#REF!</definedName>
    <definedName name="tx_rate_gentax_pay">#REF!</definedName>
    <definedName name="tx_rate_gentax_prop" localSheetId="21">#REF!</definedName>
    <definedName name="tx_rate_gentax_prop">#REF!</definedName>
    <definedName name="tx_rate_gr" localSheetId="21">#REF!</definedName>
    <definedName name="tx_rate_gr">#REF!</definedName>
    <definedName name="tx_rate_gr_nc" localSheetId="21">#REF!</definedName>
    <definedName name="tx_rate_gr_nc">#REF!</definedName>
    <definedName name="tx_rate_gr_sc" localSheetId="21">#REF!</definedName>
    <definedName name="tx_rate_gr_sc">#REF!</definedName>
    <definedName name="tx_rate_nc" localSheetId="21">#REF!</definedName>
    <definedName name="tx_rate_nc">#REF!</definedName>
    <definedName name="tx_rate_sc" localSheetId="21">#REF!</definedName>
    <definedName name="tx_rate_sc">#REF!</definedName>
    <definedName name="tx_rate_state" localSheetId="21">#REF!</definedName>
    <definedName name="tx_rate_state">#REF!</definedName>
    <definedName name="tx_sit_accrued" localSheetId="21">#REF!</definedName>
    <definedName name="tx_sit_accrued">#REF!</definedName>
    <definedName name="tx_sit_adj" localSheetId="21">#REF!</definedName>
    <definedName name="tx_sit_adj">#REF!</definedName>
    <definedName name="tx_sit_bef" localSheetId="21">#REF!</definedName>
    <definedName name="tx_sit_bef">#REF!</definedName>
    <definedName name="tx_sit_cumob" localSheetId="21">#REF!</definedName>
    <definedName name="tx_sit_cumob">#REF!</definedName>
    <definedName name="tx_sit_cumpay" localSheetId="21">#REF!</definedName>
    <definedName name="tx_sit_cumpay">#REF!</definedName>
    <definedName name="tx_sit_cur_accrued" localSheetId="21">#REF!</definedName>
    <definedName name="tx_sit_cur_accrued">#REF!</definedName>
    <definedName name="tx_sit_cur_accrued_adj" localSheetId="21">#REF!</definedName>
    <definedName name="tx_sit_cur_accrued_adj">#REF!</definedName>
    <definedName name="tx_sit_cur_method" localSheetId="21">#REF!</definedName>
    <definedName name="tx_sit_cur_method">#REF!</definedName>
    <definedName name="tx_sit_cur_paid" localSheetId="21">#REF!</definedName>
    <definedName name="tx_sit_cur_paid">#REF!</definedName>
    <definedName name="tx_sit_cur_payment" localSheetId="21">#REF!</definedName>
    <definedName name="tx_sit_cur_payment">#REF!</definedName>
    <definedName name="tx_sit_other_accrued" localSheetId="21">#REF!</definedName>
    <definedName name="tx_sit_other_accrued">#REF!</definedName>
    <definedName name="tx_sit_other_accrued_adj" localSheetId="21">#REF!</definedName>
    <definedName name="tx_sit_other_accrued_adj">#REF!</definedName>
    <definedName name="tx_sit_other_paid" localSheetId="21">#REF!</definedName>
    <definedName name="tx_sit_other_paid">#REF!</definedName>
    <definedName name="tx_sit_prior_accrued" localSheetId="21">#REF!</definedName>
    <definedName name="tx_sit_prior_accrued">#REF!</definedName>
    <definedName name="tx_sit_prior_accrued_adj" localSheetId="21">#REF!</definedName>
    <definedName name="tx_sit_prior_accrued_adj">#REF!</definedName>
    <definedName name="tx_sit_prior_paid" localSheetId="21">#REF!</definedName>
    <definedName name="tx_sit_prior_paid">#REF!</definedName>
    <definedName name="tx_sit_prior_payment" localSheetId="21">#REF!</definedName>
    <definedName name="tx_sit_prior_payment">#REF!</definedName>
    <definedName name="tx_sit_pymt" localSheetId="21">#REF!</definedName>
    <definedName name="tx_sit_pymt">#REF!</definedName>
    <definedName name="tx_sit_req_payment" localSheetId="21">#REF!</definedName>
    <definedName name="tx_sit_req_payment">#REF!</definedName>
    <definedName name="tx_sit_txyear_cls" localSheetId="21">#REF!</definedName>
    <definedName name="tx_sit_txyear_cls">#REF!</definedName>
    <definedName name="tx_state_ti" localSheetId="21">#REF!</definedName>
    <definedName name="tx_state_ti">#REF!</definedName>
    <definedName name="tx_state_ti_gr" localSheetId="21">#REF!</definedName>
    <definedName name="tx_state_ti_gr">#REF!</definedName>
    <definedName name="tx_tot_perm" localSheetId="21">#REF!</definedName>
    <definedName name="tx_tot_perm">#REF!</definedName>
    <definedName name="tx_tot_temp" localSheetId="21">#REF!</definedName>
    <definedName name="tx_tot_temp">#REF!</definedName>
    <definedName name="tx_total_credits" localSheetId="21">#REF!</definedName>
    <definedName name="tx_total_credits">#REF!</definedName>
    <definedName name="ty" localSheetId="21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jetdyjetyj" hidden="1">{0,0,0,0;0,0,0,0;0,0,0,0;0,0,0,0;0,0,0,0;0,0,0,0;0,0,0,0;0,0,0,0;0,0,0,0;0,0,0,0;0,0,0,0;0,0,0,0;0,0,0,0;0,0,0,0;0,0,0,0;0,0,0,0;0,0,0,0;0,0,0,0;0,0,0,0;0,0,0,0;0,0,0,0;0,0,0,0;0,0,0,0;0,0,0,0;0,0,0,0;0,0,0,0;0,0,0,0;0,0,0,0}</definedName>
    <definedName name="tyjtyj" hidden="1">{0,0,0,0}</definedName>
    <definedName name="tyo" localSheetId="21">#REF!</definedName>
    <definedName name="tyo">#REF!</definedName>
    <definedName name="Type" localSheetId="21">#REF!</definedName>
    <definedName name="Type">#REF!</definedName>
    <definedName name="TYR" localSheetId="21">#REF!</definedName>
    <definedName name="TYR">#REF!</definedName>
    <definedName name="TYRAMT" localSheetId="21">#REF!</definedName>
    <definedName name="TYRAMT">#REF!</definedName>
    <definedName name="tyui" hidden="1">{"valuation",#N/A,FALSE,"TXTCOMPS"}</definedName>
    <definedName name="tyutytyi" hidden="1">{#N/A,#N/A,FALSE,"Pharm";#N/A,#N/A,FALSE,"WWCM"}</definedName>
    <definedName name="tyweyweywe" hidden="1">{0,0,0,0;0,0,0,0;0,0,0,0;0,0,0,0;0,0,0,0;#N/A,#N/A,FALSE,0;#N/A,#N/A,FALSE,0;#N/A,#N/A,FALSE,0;#N/A,#N/A,FALSE,0;#N/A,#N/A,FALSE,0;#N/A,#N/A,FALSE,0;#N/A,#N/A,FALSE,0}</definedName>
    <definedName name="tyyufkjkhjd" hidden="1">{#N/A,#N/A,FALSE,"Pharm";#N/A,#N/A,FALSE,"WWCM"}</definedName>
    <definedName name="u">IF(FEIN="","",FEIN)</definedName>
    <definedName name="UAssetGL1" localSheetId="21">#REF!</definedName>
    <definedName name="UAssetGL1">#REF!</definedName>
    <definedName name="UAssetGL1Welf" localSheetId="21">#REF!</definedName>
    <definedName name="UAssetGL1Welf">#REF!</definedName>
    <definedName name="UAssetGL2" localSheetId="21">#REF!</definedName>
    <definedName name="UAssetGL2">#REF!</definedName>
    <definedName name="UAssetGL2Welf" localSheetId="21">#REF!</definedName>
    <definedName name="UAssetGL2Welf">#REF!</definedName>
    <definedName name="UAssetGL3" localSheetId="21">#REF!</definedName>
    <definedName name="UAssetGL3">#REF!</definedName>
    <definedName name="UAssetGL3Welf" localSheetId="21">#REF!</definedName>
    <definedName name="UAssetGL3Welf">#REF!</definedName>
    <definedName name="UAssetGL4" localSheetId="21">#REF!</definedName>
    <definedName name="UAssetGL4">#REF!</definedName>
    <definedName name="UAssetGL4Welf" localSheetId="21">#REF!</definedName>
    <definedName name="UAssetGL4Welf">#REF!</definedName>
    <definedName name="UDA">#REF!</definedName>
    <definedName name="UF">#REF!</definedName>
    <definedName name="UFILE">#REF!</definedName>
    <definedName name="UGL_Range" localSheetId="21">#REF!</definedName>
    <definedName name="UGL_Range">#REF!</definedName>
    <definedName name="UGL_RangePRW" localSheetId="21">#REF!</definedName>
    <definedName name="UGL_RangePRW">#REF!</definedName>
    <definedName name="UI" hidden="1">{#N/A,#N/A,FALSE,"Summary";#N/A,#N/A,FALSE,"Adj to Option C";#N/A,#N/A,FALSE,"Dividend Analysis";#N/A,#N/A,FALSE,"Reserve Analysis";#N/A,#N/A,FALSE,"Depreciation";#N/A,#N/A,FALSE,"Other Tax Adj"}</definedName>
    <definedName name="UI_Entity_Groups">#REF!</definedName>
    <definedName name="UI_Planner_Entity">#REF!</definedName>
    <definedName name="UI_Reports">#REF!</definedName>
    <definedName name="UI_Scale">#REF!</definedName>
    <definedName name="UI_Scenario">#REF!</definedName>
    <definedName name="UI_SCENARIO_DATA">"UI_SCENARIOS!A2:E377"</definedName>
    <definedName name="UI_Scenarios">#REF!</definedName>
    <definedName name="UIFirstYear">#REF!</definedName>
    <definedName name="uio" hidden="1">{"MMERINO",#N/A,FALSE,"1) Income Statement (2)"}</definedName>
    <definedName name="UK_BOND">#REF!</definedName>
    <definedName name="uksgkhshas" hidden="1">{#N/A,#N/A,FALSE,"Aging Summary";#N/A,#N/A,FALSE,"Ratio Analysis";#N/A,#N/A,FALSE,"Test 120 Day Accts";#N/A,#N/A,FALSE,"Tickmarks"}</definedName>
    <definedName name="ULH" hidden="1">{"Macro Table",#N/A,FALSE,"Range Name Locations"}</definedName>
    <definedName name="UMACRO">#REF!</definedName>
    <definedName name="Unaccounted">#REF!</definedName>
    <definedName name="UNACOUNTEDD">#REF!</definedName>
    <definedName name="unapplied_direct_labor">#REF!</definedName>
    <definedName name="UnBalance" localSheetId="21">#REF!</definedName>
    <definedName name="UnBalance">#REF!</definedName>
    <definedName name="Unbill_alloc_12me" localSheetId="21">#REF!</definedName>
    <definedName name="Unbill_alloc_12me">#REF!</definedName>
    <definedName name="Unbill_alloc_month_and_yr" localSheetId="21">#REF!</definedName>
    <definedName name="Unbill_alloc_month_and_yr">#REF!</definedName>
    <definedName name="UNBILLED" localSheetId="21">#REF!</definedName>
    <definedName name="UNBILLED">#REF!</definedName>
    <definedName name="UnbilledFuel" localSheetId="21">#REF!</definedName>
    <definedName name="UnbilledFuel">#REF!</definedName>
    <definedName name="UncollAccts" localSheetId="21">#REF!</definedName>
    <definedName name="UncollAccts">#REF!</definedName>
    <definedName name="UncollExp">#REF!</definedName>
    <definedName name="UncollRatio">#REF!</definedName>
    <definedName name="UNDERMACRO">#REF!</definedName>
    <definedName name="UNDERSCORE">#REF!</definedName>
    <definedName name="UnfinishedGasolinesProductQualityAdjustments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 localSheetId="21">#REF!</definedName>
    <definedName name="unicap">#REF!</definedName>
    <definedName name="unident_proj_ebits" localSheetId="21">#REF!</definedName>
    <definedName name="unident_proj_ebits">#REF!</definedName>
    <definedName name="unit">#REF!</definedName>
    <definedName name="Unit_1_First_Event">#REF!</definedName>
    <definedName name="Unit_1_HGP_Events">#REF!</definedName>
    <definedName name="Unit_1_Major_Events">#REF!</definedName>
    <definedName name="Unit_1_Second_Event">#REF!</definedName>
    <definedName name="Unit_2_First_Event">#REF!</definedName>
    <definedName name="Unit_2_HGP_Events">#REF!</definedName>
    <definedName name="Unit_2_Major_Events">#REF!</definedName>
    <definedName name="Unit_2_Second_Event">#REF!</definedName>
    <definedName name="Unit_3_First_Event">#REF!</definedName>
    <definedName name="Unit_3_HGP_Events">#REF!</definedName>
    <definedName name="Unit_3_Major_Events">#REF!</definedName>
    <definedName name="Unit_3_Second_Event">#REF!</definedName>
    <definedName name="Unit_4_First_Event">#REF!</definedName>
    <definedName name="Unit_4_HGP_Events">#REF!</definedName>
    <definedName name="Unit_4_Major_Events">#REF!</definedName>
    <definedName name="Unit_4_Second_Event">#REF!</definedName>
    <definedName name="unitchoose">#REF!</definedName>
    <definedName name="UNITED_KINGDOM">#REF!</definedName>
    <definedName name="UNITS">#REF!</definedName>
    <definedName name="units2" hidden="1">{#N/A,#N/A,FALSE,"UNIT";#N/A,#N/A,FALSE,"EROSION";#N/A,#N/A,FALSE,"BASE"}</definedName>
    <definedName name="units3" hidden="1">{#N/A,#N/A,FALSE,"UNIT";#N/A,#N/A,FALSE,"EROSION";#N/A,#N/A,FALSE,"BASE"}</definedName>
    <definedName name="UNOCAL">#REF!</definedName>
    <definedName name="Update">#REF!</definedName>
    <definedName name="UPDATE1" localSheetId="21">#REF!</definedName>
    <definedName name="UPDATE1">#REF!</definedName>
    <definedName name="Upload_Journal" localSheetId="21">#REF!</definedName>
    <definedName name="Upload_Journal">#REF!</definedName>
    <definedName name="UPRF001">#REF!</definedName>
    <definedName name="UPRF002">#REF!</definedName>
    <definedName name="UPRF007">#REF!</definedName>
    <definedName name="UPSLBR">#REF!</definedName>
    <definedName name="URPR003">#REF!</definedName>
    <definedName name="US_CPI_Average">#REF!</definedName>
    <definedName name="US_CPI_Average_Yr">#REF!</definedName>
    <definedName name="USA">#REF!</definedName>
    <definedName name="USA_BOND">#REF!</definedName>
    <definedName name="USCPI">#REF!</definedName>
    <definedName name="USCPI_ANNUAL">#REF!</definedName>
    <definedName name="USD">#REF!</definedName>
    <definedName name="Used">#REF!</definedName>
    <definedName name="UserPass">"verify"</definedName>
    <definedName name="USGaap_Balance">#REF!</definedName>
    <definedName name="USGaap_Estado">#REF!</definedName>
    <definedName name="USGaap_USDBalance">#REF!</definedName>
    <definedName name="USGaap_USDEstado">#REF!</definedName>
    <definedName name="UsgaapFlujo">#REF!</definedName>
    <definedName name="UsgaapHoja">#REF!</definedName>
    <definedName name="UST_10y" localSheetId="21">#REF!</definedName>
    <definedName name="UST_10y">#REF!</definedName>
    <definedName name="UST_2y" localSheetId="21">#REF!</definedName>
    <definedName name="UST_2y">#REF!</definedName>
    <definedName name="UST_30y" localSheetId="21">#REF!</definedName>
    <definedName name="UST_30y">#REF!</definedName>
    <definedName name="UST_3y" localSheetId="21">#REF!</definedName>
    <definedName name="UST_3y">#REF!</definedName>
    <definedName name="UST_5y" localSheetId="21">#REF!</definedName>
    <definedName name="UST_5y">#REF!</definedName>
    <definedName name="UST_7y" localSheetId="21">#REF!</definedName>
    <definedName name="UST_7y">#REF!</definedName>
    <definedName name="Util._Bruta_Ppto.">HLOOKUP(#REF!,#REF!,MATCH(#REF!,#REF!,0)+3,0)</definedName>
    <definedName name="Util._Bruta_Ppto.a">HLOOKUP(#REF!,#REF!,MATCH(#REF!,#REF!,0)+3,0)</definedName>
    <definedName name="Utilidad_Bruta_Real">HLOOKUP(#REF!,#REF!,MATCH(#REF!,#REF!,0)+4,0)</definedName>
    <definedName name="Utilidad_Bruta_Reala">HLOOKUP(#REF!,#REF!,MATCH(#REF!,#REF!,0)+4,0)</definedName>
    <definedName name="utilization">#REF!</definedName>
    <definedName name="Utl1BCRt">#REF!</definedName>
    <definedName name="Utl1CTC">#REF!</definedName>
    <definedName name="uu" hidden="1">{#N/A,#N/A,FALSE,"Antony Financials";#N/A,#N/A,FALSE,"Cowboy Financials";#N/A,#N/A,FALSE,"Combined";#N/A,#N/A,FALSE,"Valuematrix";#N/A,#N/A,FALSE,"DCFAntony";#N/A,#N/A,FALSE,"DCFCowboy";#N/A,#N/A,FALSE,"DCFCombined"}</definedName>
    <definedName name="UXA">#REF!</definedName>
    <definedName name="v">#REF!</definedName>
    <definedName name="va" hidden="1">{"valuation",#N/A,FALSE,"TXTCOMPS"}</definedName>
    <definedName name="VACAP">#REF!</definedName>
    <definedName name="VacaPay" localSheetId="21">#REF!</definedName>
    <definedName name="VacaPay">#REF!</definedName>
    <definedName name="VacPay" localSheetId="21">#REF!</definedName>
    <definedName name="VacPay">#REF!</definedName>
    <definedName name="val_date" localSheetId="21">#REF!</definedName>
    <definedName name="val_date">#REF!</definedName>
    <definedName name="Val_date_text3" localSheetId="21">#REF!</definedName>
    <definedName name="Val_date_text3">#REF!</definedName>
    <definedName name="Val_date3" localSheetId="21">#REF!</definedName>
    <definedName name="Val_date3">#REF!</definedName>
    <definedName name="VALE_F">#REF!</definedName>
    <definedName name="Validate">#REF!</definedName>
    <definedName name="Validation">#REF!</definedName>
    <definedName name="ValidCombo">#REF!</definedName>
    <definedName name="ValidInputAction">#REF!</definedName>
    <definedName name="Value" localSheetId="21">#REF!</definedName>
    <definedName name="Value">#REF!</definedName>
    <definedName name="Values" localSheetId="21">#REF!</definedName>
    <definedName name="Values">#REF!</definedName>
    <definedName name="Values_Entered" localSheetId="4">IF(Loan_Amount*Interest_Rate*Loan_Years*Loan_Start&gt;0,1,0)</definedName>
    <definedName name="Values_Entered" localSheetId="21">IF(Loan_Amount*Interest_Rate*Loan_Years*Loan_Start&gt;0,1,0)</definedName>
    <definedName name="Values_Entered" localSheetId="15">IF(Loan_Amount*Interest_Rate*Loan_Years*Loan_Start&gt;0,1,0)</definedName>
    <definedName name="Values_Entered">IF(Loan_Amount*Interest_Rate*Loan_Years*Loan_Start&gt;0,1,0)</definedName>
    <definedName name="ValYear" localSheetId="21">#REF!</definedName>
    <definedName name="ValYear">#REF!</definedName>
    <definedName name="var">#REF!</definedName>
    <definedName name="Variable" localSheetId="21">#REF!</definedName>
    <definedName name="Variable">#REF!</definedName>
    <definedName name="Variable_BU" localSheetId="21">#REF!</definedName>
    <definedName name="Variable_BU">#REF!</definedName>
    <definedName name="variablescrit" localSheetId="21">#REF!</definedName>
    <definedName name="variablescrit">#REF!</definedName>
    <definedName name="variablescrit10" localSheetId="21">#REF!</definedName>
    <definedName name="variablescrit10">#REF!</definedName>
    <definedName name="variablescrit2" localSheetId="21">#REF!</definedName>
    <definedName name="variablescrit2">#REF!</definedName>
    <definedName name="variablescrit3" localSheetId="21">#REF!</definedName>
    <definedName name="variablescrit3">#REF!</definedName>
    <definedName name="variablescrit4" localSheetId="21">#REF!</definedName>
    <definedName name="variablescrit4">#REF!</definedName>
    <definedName name="variablescrit5" localSheetId="21">#REF!</definedName>
    <definedName name="variablescrit5">#REF!</definedName>
    <definedName name="variablescrit6" localSheetId="21">#REF!</definedName>
    <definedName name="variablescrit6">#REF!</definedName>
    <definedName name="variablescrit7" localSheetId="21">#REF!</definedName>
    <definedName name="variablescrit7">#REF!</definedName>
    <definedName name="variablescrit8" localSheetId="21">#REF!</definedName>
    <definedName name="variablescrit8">#REF!</definedName>
    <definedName name="variablescrit9" localSheetId="21">#REF!</definedName>
    <definedName name="variablescrit9">#REF!</definedName>
    <definedName name="VARIANCE">#REF!,#REF!</definedName>
    <definedName name="VARIANCE2">#REF!,#REF!</definedName>
    <definedName name="VARIANCESUMMARY" localSheetId="21">#REF!</definedName>
    <definedName name="VARIANCESUMMARY">#REF!</definedName>
    <definedName name="varsum">#REF!</definedName>
    <definedName name="VARXPLAN">#REF!</definedName>
    <definedName name="vbn" hidden="1">{"Assumptions1",#N/A,FALSE,"Assumptions";"MergerPlans1","20yearamort",FALSE,"MergerPlans";"MergerPlans1","40yearamort",FALSE,"MergerPlans";"MergerPlans2",#N/A,FALSE,"MergerPlans";"inputs",#N/A,FALSE,"MergerPlans"}</definedName>
    <definedName name="Vend">#REF!</definedName>
    <definedName name="Vendor" localSheetId="21" hidden="1">{#N/A,#N/A,FALSE,"R&amp;D Quick Calc";#N/A,#N/A,FALSE,"DOE Fee Schedule"}</definedName>
    <definedName name="Vendor">#REF!</definedName>
    <definedName name="Vendor_Name">#REF!</definedName>
    <definedName name="VendorsFlanges">OFFSET(#REF!,0,0,COUNTA(#REF!)+16,COUNTA(#REF!))</definedName>
    <definedName name="VendorsSteel">OFFSET(#REF!,0,0,COUNTA(#REF!)+17,COUNTA(#REF!))</definedName>
    <definedName name="ventanarecon" localSheetId="21">#REF!</definedName>
    <definedName name="ventanarecon">#REF!</definedName>
    <definedName name="Ventas_Ajustados">#REF!</definedName>
    <definedName name="Ventas_Consumo">#REF!</definedName>
    <definedName name="Ventas_Fisicos">#REF!</definedName>
    <definedName name="Ventas_Gas">#REF!</definedName>
    <definedName name="Ventas_Ingresos">#REF!</definedName>
    <definedName name="Ventas_Reales">HLOOKUP(#REF!,#REF!,MATCH(#REF!,#REF!,0)+1,0)</definedName>
    <definedName name="Ventas_Realesa">HLOOKUP(#REF!,#REF!,MATCH(#REF!,#REF!,0)+1,0)</definedName>
    <definedName name="Ventas_Tarifas">#REF!</definedName>
    <definedName name="VENTR">#REF!</definedName>
    <definedName name="VEPCO_Out">#REF!</definedName>
    <definedName name="version">#REF!</definedName>
    <definedName name="versionnumber">"2.00"</definedName>
    <definedName name="VG_Util_AcumuladaReal2005">#REF!</definedName>
    <definedName name="VG_Util_PptoAnual2005">#REF!</definedName>
    <definedName name="VG_Util_PptoAnual2005Avance">#REF!</definedName>
    <definedName name="View" localSheetId="21">#REF!</definedName>
    <definedName name="View">#REF!</definedName>
    <definedName name="VOLCURVE" localSheetId="21">#REF!</definedName>
    <definedName name="VOLCURVE">#REF!</definedName>
    <definedName name="VOM">#REF!</definedName>
    <definedName name="VOPHrs" localSheetId="21">#REF!</definedName>
    <definedName name="VOPHrs">#REF!</definedName>
    <definedName name="VOUCHER" localSheetId="21">#REF!</definedName>
    <definedName name="VOUCHER">#REF!</definedName>
    <definedName name="VPHrs" localSheetId="21">#REF!</definedName>
    <definedName name="VPHrs">#REF!</definedName>
    <definedName name="vrenddate">#REF!</definedName>
    <definedName name="vrstartdate">#REF!</definedName>
    <definedName name="vsd" hidden="1">{"IS FE with Ratios",#N/A,FALSE,"Far East";"PF CF Far East",#N/A,FALSE,"Far East";"DCF Far East Matrix",#N/A,FALSE,"Far East"}</definedName>
    <definedName name="VTM_1" hidden="1">#REF!</definedName>
    <definedName name="VTM_2" hidden="1">#REF!</definedName>
    <definedName name="VTM_3" hidden="1">#REF!</definedName>
    <definedName name="VTM_4" hidden="1">#REF!</definedName>
    <definedName name="vvv" hidden="1">{#N/A,#N/A,FALSE,"Aging Summary";#N/A,#N/A,FALSE,"Ratio Analysis";#N/A,#N/A,FALSE,"Test 120 Day Accts";#N/A,#N/A,FALSE,"Tickmarks"}</definedName>
    <definedName name="vvvv" hidden="1">{#N/A,#N/A,FALSE,"Antony Financials";#N/A,#N/A,FALSE,"Cowboy Financials";#N/A,#N/A,FALSE,"Combined";#N/A,#N/A,FALSE,"Valuematrix";#N/A,#N/A,FALSE,"DCFAntony";#N/A,#N/A,FALSE,"DCFCowboy";#N/A,#N/A,FALSE,"DCFCombined"}</definedName>
    <definedName name="vz" hidden="1">{"mgmt forecast",#N/A,FALSE,"Mgmt Forecast";"dcf table",#N/A,FALSE,"Mgmt Forecast";"sensitivity",#N/A,FALSE,"Mgmt Forecast";"table inputs",#N/A,FALSE,"Mgmt Forecast";"calculations",#N/A,FALSE,"Mgmt Forecast"}</definedName>
    <definedName name="vzserf" hidden="1">#REF!</definedName>
    <definedName name="vzx" hidden="1">{"mgmt forecast",#N/A,FALSE,"Mgmt Forecast";"dcf table",#N/A,FALSE,"Mgmt Forecast";"sensitivity",#N/A,FALSE,"Mgmt Forecast";"table inputs",#N/A,FALSE,"Mgmt Forecast";"calculations",#N/A,FALSE,"Mgmt Forecast"}</definedName>
    <definedName name="w" hidden="1">{"SourcesUses",#N/A,TRUE,"CFMODEL";"TransOverview",#N/A,TRUE,"CFMODEL"}</definedName>
    <definedName name="w.dcf." hidden="1">{"mgmt forecast",#N/A,FALSE,"Mgmt Forecast";"dcf table",#N/A,FALSE,"Mgmt Forecast";"sensitivity",#N/A,FALSE,"Mgmt Forecast";"table inputs",#N/A,FALSE,"Mgmt Forecast";"calculations",#N/A,FALSE,"Mgmt Forecast"}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ge_benefits">#REF!</definedName>
    <definedName name="Wage_Escalation_Rate">#REF!</definedName>
    <definedName name="Wage1">#REF!</definedName>
    <definedName name="Wage1_1">#REF!</definedName>
    <definedName name="WageIncr" localSheetId="21">#REF!</definedName>
    <definedName name="WageIncr">#REF!</definedName>
    <definedName name="WageIncrU" localSheetId="21">#REF!</definedName>
    <definedName name="WageIncrU">#REF!</definedName>
    <definedName name="Wages">#REF!</definedName>
    <definedName name="wanrt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nrt1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r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rg2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rn6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s" hidden="1">{#N/A,#N/A,FALSE,"Sales Graph";#N/A,#N/A,FALSE,"BUC Graph";#N/A,#N/A,FALSE,"P&amp;L - YTD"}</definedName>
    <definedName name="wasf" hidden="1">{"mgmt forecast",#N/A,FALSE,"Mgmt Forecast";"dcf table",#N/A,FALSE,"Mgmt Forecast";"sensitivity",#N/A,FALSE,"Mgmt Forecast";"table inputs",#N/A,FALSE,"Mgmt Forecast";"calculations",#N/A,FALSE,"Mgmt Forecast"}</definedName>
    <definedName name="wass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ATER">#REF!</definedName>
    <definedName name="wb" hidden="1">{#N/A,#N/A,FALSE,"Pharm";#N/A,#N/A,FALSE,"WWCM"}</definedName>
    <definedName name="wbde0">#REF!</definedName>
    <definedName name="wbde1">#REF!</definedName>
    <definedName name="wbde2">#REF!</definedName>
    <definedName name="WC" hidden="1">{#N/A,#N/A,FALSE,"Income";#N/A,#N/A,FALSE,"Cost of Goods Sold";#N/A,#N/A,FALSE,"Other Costs";#N/A,#N/A,FALSE,"Other Income";#N/A,#N/A,FALSE,"Taxes";#N/A,#N/A,FALSE,"Other Deductions";#N/A,#N/A,FALSE,"Compensation of Officers"}</definedName>
    <definedName name="WCD" localSheetId="21">#REF!</definedName>
    <definedName name="WCD">#REF!</definedName>
    <definedName name="we" hidden="1">{"qtd actual",#N/A,FALSE,"F";"mtd actual",#N/A,FALSE,"G";"ytd actual",#N/A,FALSE,"E"}</definedName>
    <definedName name="WE0">#REF!</definedName>
    <definedName name="Weather_Table">#REF!</definedName>
    <definedName name="web" hidden="1">{#N/A,#N/A,FALSE,"Taxblinc";#N/A,#N/A,FALSE,"Rsvsacls"}</definedName>
    <definedName name="wee" hidden="1">{"DCF",#N/A,FALSE,"CF"}</definedName>
    <definedName name="weee" hidden="1">{"ytd actual vs plan",#N/A,FALSE,"E";"qtd actual vs plan",#N/A,FALSE,"F";"mtd actual vs plan",#N/A,FALSE,"G"}</definedName>
    <definedName name="Week_Range">#REF!</definedName>
    <definedName name="WeekSelection">#REF!</definedName>
    <definedName name="wef" hidden="1">{"USFGROUP",#N/A,FALSE,"USF GROUP CONSOL"}</definedName>
    <definedName name="WEIGHTED">#REF!</definedName>
    <definedName name="WEIGHTED_AVG_CALC" localSheetId="21">#REF!</definedName>
    <definedName name="WEIGHTED_AVG_CALC">#REF!</definedName>
    <definedName name="weo0">#REF!</definedName>
    <definedName name="wer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ere" hidden="1">{"Acquiror Income Statement",#N/A,TRUE,"Acquiror";"Acquiror Balance Sheet",#N/A,TRUE,"Acquiror";"Acquiror Cash Flow",#N/A,TRUE,"Acquiror"}</definedName>
    <definedName name="wererwer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EREWREWR" hidden="1">{#N/A,#N/A,FALSE,"Check-Figure Variances"}</definedName>
    <definedName name="WEREWREWT" hidden="1">{#N/A,#N/A,FALSE,"TRK00MST1+Tran PL"}</definedName>
    <definedName name="wern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errr" hidden="1">{#N/A,#N/A,FALSE,"Pharm";#N/A,#N/A,FALSE,"WWCM"}</definedName>
    <definedName name="wert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WERTEWR" hidden="1">{#N/A,#N/A,FALSE,"SUP00mst+TWELVE"}</definedName>
    <definedName name="wertwertw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ertwrtwrt" hidden="1">{"Print Top",#N/A,FALSE,"Europe Model";"Print Bottom",#N/A,FALSE,"Europe Model"}</definedName>
    <definedName name="WESTERN">#REF!</definedName>
    <definedName name="wfewfdew" hidden="1">8</definedName>
    <definedName name="wfvsd" localSheetId="2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hat" localSheetId="21">#N/A</definedName>
    <definedName name="What">[0]!What</definedName>
    <definedName name="what_1" hidden="1">{#N/A,#N/A,TRUE,"MAIN FT TERM";#N/A,#N/A,TRUE,"MCI  FT TERM ";#N/A,#N/A,TRUE,"OC12 EQV"}</definedName>
    <definedName name="what_2" hidden="1">{#N/A,#N/A,TRUE,"MAIN FT TERM";#N/A,#N/A,TRUE,"MCI  FT TERM ";#N/A,#N/A,TRUE,"OC12 EQV"}</definedName>
    <definedName name="what_3" hidden="1">{#N/A,#N/A,TRUE,"MAIN FT TERM";#N/A,#N/A,TRUE,"MCI  FT TERM ";#N/A,#N/A,TRUE,"OC12 EQV"}</definedName>
    <definedName name="what_4" hidden="1">{#N/A,#N/A,TRUE,"MAIN FT TERM";#N/A,#N/A,TRUE,"MCI  FT TERM ";#N/A,#N/A,TRUE,"OC12 EQV"}</definedName>
    <definedName name="what_5" hidden="1">{#N/A,#N/A,TRUE,"MAIN FT TERM";#N/A,#N/A,TRUE,"MCI  FT TERM ";#N/A,#N/A,TRUE,"OC12 EQV"}</definedName>
    <definedName name="whatever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hatever1" hidden="1">{#N/A,#N/A,FALSE,"BA-N";#N/A,#N/A,FALSE,"BA-S";#N/A,#N/A,FALSE,"BA Total"}</definedName>
    <definedName name="whatever5" hidden="1">{#N/A,#N/A,FALSE,"BA Total";#N/A,#N/A,FALSE,"BA-N";#N/A,#N/A,FALSE,"BA-S";#N/A,#N/A,FALSE,"NY";#N/A,#N/A,FALSE,"MA";#N/A,#N/A,FALSE,"ME";#N/A,#N/A,FALSE,"NH";#N/A,#N/A,FALSE,"RI";#N/A,#N/A,FALSE,"VT";#N/A,#N/A,FALSE,"NJ";#N/A,#N/A,FALSE,"PA";#N/A,#N/A,FALSE,"DE";#N/A,#N/A,FALSE,"DC";#N/A,#N/A,FALSE,"MD";#N/A,#N/A,FALSE,"VA";#N/A,#N/A,FALSE,"WV"}</definedName>
    <definedName name="Whatisgoingon" hidden="1">{#N/A,#N/A,FALSE,"Projections";#N/A,#N/A,FALSE,"Multiples Valuation";#N/A,#N/A,FALSE,"LBO";#N/A,#N/A,FALSE,"Multiples_Sensitivity";#N/A,#N/A,FALSE,"Summary"}</definedName>
    <definedName name="whatisthis" hidden="1">{#N/A,#N/A,FALSE,"Aging Summary";#N/A,#N/A,FALSE,"Ratio Analysis";#N/A,#N/A,FALSE,"Test 120 Day Accts";#N/A,#N/A,FALSE,"Tickmarks"}</definedName>
    <definedName name="whatisthissss" hidden="1">{#N/A,#N/A,FALSE,"IPO";#N/A,#N/A,FALSE,"DCF";#N/A,#N/A,FALSE,"LBO";#N/A,#N/A,FALSE,"MULT_VAL";#N/A,#N/A,FALSE,"Status Quo";#N/A,#N/A,FALSE,"Recap"}</definedName>
    <definedName name="whatisthisssss" hidden="1">{#N/A,#N/A,FALSE,"Summary";#N/A,#N/A,FALSE,"Projections";#N/A,#N/A,FALSE,"Mkt Mults";#N/A,#N/A,FALSE,"DCF";#N/A,#N/A,FALSE,"Accr Dil";#N/A,#N/A,FALSE,"PIC LBO";#N/A,#N/A,FALSE,"MULT10_4";#N/A,#N/A,FALSE,"CBI LBO"}</definedName>
    <definedName name="whatt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hatt_1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hatt_2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hatt_3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hatt_4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hatt_5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HITE">#REF!</definedName>
    <definedName name="WHLPVVAR" localSheetId="21">#REF!</definedName>
    <definedName name="WHLPVVAR">#REF!</definedName>
    <definedName name="whlse_kWh_Table">#REF!</definedName>
    <definedName name="WHOLE">#REF!</definedName>
    <definedName name="WholesaleVariance">#REF!</definedName>
    <definedName name="WILL_COLL_FUGAT">#REF!</definedName>
    <definedName name="WITAKER">#REF!</definedName>
    <definedName name="WKSB" localSheetId="21">#REF!</definedName>
    <definedName name="WKSB">#REF!</definedName>
    <definedName name="WKTB_REG_Export1" localSheetId="14">'12.2023 WKTB_REG'!$A$7:$D$1103</definedName>
    <definedName name="WKTB_REG_Export1_Header" localSheetId="14">'12.2023 WKTB_REG'!$A$1:$D$6</definedName>
    <definedName name="WKTB_REG_Export1_Header_CenterLabel1" localSheetId="14">'12.2023 WKTB_REG'!$B$3</definedName>
    <definedName name="WKTB_REG_Export1_Header_CenterLabel2" localSheetId="14">'12.2023 WKTB_REG'!$B$4</definedName>
    <definedName name="WKTB_REG_Export1_Header_CenterLabel3" localSheetId="14">'12.2023 WKTB_REG'!$B$5</definedName>
    <definedName name="WKTB_REG_Export1_Header_LeftLabel1" localSheetId="14">'12.2023 WKTB_REG'!$A$3</definedName>
    <definedName name="WKTB_REG_Export1_Header_LeftLabel2" localSheetId="14">'12.2023 WKTB_REG'!$A$4</definedName>
    <definedName name="WKTB_REG_Export1_Header_LeftLabel3" localSheetId="14">'12.2023 WKTB_REG'!$A$5</definedName>
    <definedName name="WKTB_REG_Export1_Header_RightLabel1" localSheetId="14">'12.2023 WKTB_REG'!$D$3</definedName>
    <definedName name="WKTB_REG_Export1_Header_RightLabel2" localSheetId="14">'12.2023 WKTB_REG'!$D$4</definedName>
    <definedName name="WKTB_REG_Export1_Header_RightLabel3" localSheetId="14">'12.2023 WKTB_REG'!$D$5</definedName>
    <definedName name="WKTB_REG_Export1_Header_Title" localSheetId="14">'12.2023 WKTB_REG'!$B$1</definedName>
    <definedName name="WKTB_REG_Export1_Main" localSheetId="14">'12.2023 WKTB_REG'!$A$1:$D$1103</definedName>
    <definedName name="wlse_cost" localSheetId="21">#REF!</definedName>
    <definedName name="wlse_cost">#REF!</definedName>
    <definedName name="wlse_rates" localSheetId="21">#REF!</definedName>
    <definedName name="wlse_rates">#REF!</definedName>
    <definedName name="WLSEUNBILLED" localSheetId="21">#REF!</definedName>
    <definedName name="WLSEUNBILLED">#REF!</definedName>
    <definedName name="WMSG" hidden="1">{"SUMMARY",#N/A,TRUE,"FORMS";"Balance Sheet",#N/A,TRUE,"FORMS";"YTD Cash Flow",#N/A,TRUE,"FORMS";"Cash Flow Month",#N/A,TRUE,"FORMS";"Rona 12 Month",#N/A,TRUE,"FORMS";"NFA",#N/A,TRUE,"FORMS"}</definedName>
    <definedName name="WN.ALL." hidden="1">{"SUMMARY",#N/A,TRUE,"FORMS";"Balance Sheet",#N/A,TRUE,"FORMS";"YTD Cash Flow",#N/A,TRUE,"FORMS";"Cash Flow Month",#N/A,TRUE,"FORMS";"Rona 12 Month",#N/A,TRUE,"FORMS";"NFA",#N/A,TRUE,"FORMS"}</definedName>
    <definedName name="WO_ATC">#REF!</definedName>
    <definedName name="WO_DATC">#REF!</definedName>
    <definedName name="WO_Duke">#REF!</definedName>
    <definedName name="woob" hidden="1">"Warning! Out of Balance!"</definedName>
    <definedName name="work_cap_oth_detail" localSheetId="21">#REF!</definedName>
    <definedName name="work_cap_oth_detail">#REF!</definedName>
    <definedName name="WorkComp" localSheetId="21">#REF!</definedName>
    <definedName name="WorkComp">#REF!</definedName>
    <definedName name="WORKERS_COMP" localSheetId="21">#REF!</definedName>
    <definedName name="WORKERS_COMP">#REF!</definedName>
    <definedName name="workerscomp" localSheetId="21">#REF!</definedName>
    <definedName name="workerscomp">#REF!</definedName>
    <definedName name="working" hidden="1">{#N/A,#N/A,FALSE,"REPORT"}</definedName>
    <definedName name="Working_Capital_Actual">#REF!</definedName>
    <definedName name="Working_Capital_Budget">#REF!</definedName>
    <definedName name="Working_Cash">#REF!</definedName>
    <definedName name="WORKPAPER">#REF!</definedName>
    <definedName name="WORKPAPER___LEF">#REF!</definedName>
    <definedName name="WORKPAPER___RIG">#REF!</definedName>
    <definedName name="WORKSHEET">#REF!</definedName>
    <definedName name="WORKSHEET_A">#REF!</definedName>
    <definedName name="WORKSHEET_B">#REF!</definedName>
    <definedName name="WORKSHEET_C">#REF!</definedName>
    <definedName name="WORKSHEET_D">#REF!</definedName>
    <definedName name="WORKSHEET_E">#REF!</definedName>
    <definedName name="WORKSHEET_F">#REF!</definedName>
    <definedName name="WORKSHEET_G">#REF!</definedName>
    <definedName name="WORKSHEET_H">#REF!</definedName>
    <definedName name="WORKSHEET_I">#REF!</definedName>
    <definedName name="WORKSHEET_J" localSheetId="21">#REF!</definedName>
    <definedName name="WORKSHEET_J">#REF!</definedName>
    <definedName name="WORKSHEET_K">#REF!</definedName>
    <definedName name="WORKSHEET_L">#REF!</definedName>
    <definedName name="WORKSHEET_M" localSheetId="21">#REF!</definedName>
    <definedName name="WORKSHEET_M">#REF!</definedName>
    <definedName name="WORKSHEET_N">#REF!</definedName>
    <definedName name="WORKSHEET_O">#REF!</definedName>
    <definedName name="WORKSHEET_P" localSheetId="21">#REF!</definedName>
    <definedName name="WORKSHEET_P">#REF!</definedName>
    <definedName name="WORKSHEET_Q">#REF!</definedName>
    <definedName name="WORKSHEET_R">#REF!</definedName>
    <definedName name="WORKSHEET_S" localSheetId="21">#REF!</definedName>
    <definedName name="WORKSHEET_S">#REF!</definedName>
    <definedName name="WORKSHEETALL">#REF!</definedName>
    <definedName name="Worn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orn1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P2_1" localSheetId="21">#REF!</definedName>
    <definedName name="WP2_1">#REF!</definedName>
    <definedName name="WP2_2" localSheetId="21">#REF!</definedName>
    <definedName name="WP2_2">#REF!</definedName>
    <definedName name="WP3_1" localSheetId="21">#REF!</definedName>
    <definedName name="WP3_1">#REF!</definedName>
    <definedName name="WP3_2" localSheetId="21">#REF!</definedName>
    <definedName name="WP3_2">#REF!</definedName>
    <definedName name="WP3_3" localSheetId="21">#REF!</definedName>
    <definedName name="WP3_3">#REF!</definedName>
    <definedName name="WP3_4" localSheetId="21">#REF!</definedName>
    <definedName name="WP3_4">#REF!</definedName>
    <definedName name="WP3_5" localSheetId="21">#REF!</definedName>
    <definedName name="WP3_5">#REF!</definedName>
    <definedName name="WP3_6" localSheetId="21">#REF!</definedName>
    <definedName name="WP3_6">#REF!</definedName>
    <definedName name="WPA_2a" localSheetId="21">#REF!</definedName>
    <definedName name="WPA_2a">#REF!</definedName>
    <definedName name="WPB_2" localSheetId="21">#REF!</definedName>
    <definedName name="WPB_2">#REF!</definedName>
    <definedName name="WPB_2p2" localSheetId="21">#REF!</definedName>
    <definedName name="WPB_2p2">#REF!</definedName>
    <definedName name="WPC_2.1aP1" localSheetId="21">#REF!</definedName>
    <definedName name="WPC_2.1aP1">#REF!</definedName>
    <definedName name="WPC_2.1aP2" localSheetId="21">#REF!</definedName>
    <definedName name="WPC_2.1aP2">#REF!</definedName>
    <definedName name="WPC_2.1aP3" localSheetId="21">#REF!</definedName>
    <definedName name="WPC_2.1aP3">#REF!</definedName>
    <definedName name="WPC_2.1aP4" localSheetId="21">#REF!</definedName>
    <definedName name="WPC_2.1aP4">#REF!</definedName>
    <definedName name="WPC_2.1b" localSheetId="21">#REF!</definedName>
    <definedName name="WPC_2.1b">#REF!</definedName>
    <definedName name="WPC_4.1a" localSheetId="21">#REF!</definedName>
    <definedName name="WPC_4.1a">#REF!</definedName>
    <definedName name="WPs1stSection">#REF!</definedName>
    <definedName name="wqer" hidden="1">#REF!</definedName>
    <definedName name="wr4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ap_2003" localSheetId="21">#REF!</definedName>
    <definedName name="wrap_2003">#REF!</definedName>
    <definedName name="wren.wicor." hidden="1">{#N/A,#N/A,FALSE,"FACTSHEETS";#N/A,#N/A,FALSE,"pump";#N/A,#N/A,FALSE,"filter"}</definedName>
    <definedName name="wrn" hidden="1">{"Alg_PL RD Print",#N/A,FALSE,"Alg_PL";"Alg_HC RD Print",#N/A,FALSE,"Alg_HC";"Alg_FA RD Print",#N/A,FALSE,"Alg_FA"}</definedName>
    <definedName name="wrn.01._.Title._.Page." hidden="1">{#N/A,#N/A,FALSE,"Cover"}</definedName>
    <definedName name="wrn.02._.SBU._.Overview." hidden="1">{#N/A,#N/A,FALSE,"SBU Overview";#N/A,#N/A,FALSE,"Consolidating Schedule";#N/A,#N/A,FALSE,"Sales trend graph";#N/A,#N/A,FALSE,"Std Margin trend graph";#N/A,#N/A,FALSE,"QTD Variance Analysis";#N/A,#N/A,FALSE,"YTD Variance Analysis";#N/A,#N/A,FALSE,"QTD Detailed P&amp;L";#N/A,#N/A,FALSE,"YTD Detailed P&amp;L";#N/A,#N/A,FALSE,"Region P&amp;L";#N/A,#N/A,FALSE,"Consol Sales &amp; Margin";#N/A,#N/A,FALSE,"Sales &amp; Mgn Mix";#N/A,#N/A,FALSE,"Key Sales &amp; Margin by Region";#N/A,#N/A,FALSE,"KeyProd Sales";#N/A,#N/A,FALSE,"Sales Trends";#N/A,#N/A,FALSE,"Key Ctry Sales Comp";#N/A,#N/A,FALSE,"Key Ctry sales trends ";#N/A,#N/A,FALSE,"Sales,PSM pie chart";#N/A,#N/A,FALSE," PSM Detail"}</definedName>
    <definedName name="wrn.1." hidden="1">{"cover",#N/A,TRUE,"Cover";"toc1",#N/A,TRUE,"TOC";"ts1",#N/A,TRUE,"Transaction Summary";"ei",#N/A,TRUE,"Earnings Impact";"ad",#N/A,TRUE,"accretion dilution"}</definedName>
    <definedName name="wrn.1.0._.Summary._.Reports._.11x14." hidden="1">{"C_PL Print",#N/A,FALSE,"C_PL";"C_BS Print",#N/A,FALSE,"C_BS";"C_CF Print",#N/A,FALSE,"C_CF";"HC_Sum Print",#N/A,FALSE,"HC_Sum";"FA_Sum Print",#N/A,FALSE,"FA_Sm";"Key Metrics Print",#N/A,FALSE,"Key Metrics";"Alg_PL Cons Print",#N/A,FALSE,"Alg_PL";"HBW_PL Cons Print",#N/A,FALSE,"HBW_PL";"Eth_PL Cons Print",#N/A,FALSE,"Eth_PL"}</definedName>
    <definedName name="wrn.1.01._.Consolidated._.PL." hidden="1">{"C_PL Print",#N/A,FALSE,"C_PL"}</definedName>
    <definedName name="wrn.1.02._.Consolidated._.Balance._.Sheet." hidden="1">{"C_BS Print",#N/A,FALSE,"C_BS"}</definedName>
    <definedName name="wrn.1.04._.Consolidaeted._.Cash._.Flow." hidden="1">{"C_CF Print",#N/A,FALSE,"C_CF"}</definedName>
    <definedName name="wrn.1.05._.Headcount._.By._.Dept." hidden="1">{"HC_Sum Print",#N/A,FALSE,"HC_Sum"}</definedName>
    <definedName name="wrn.1.08._.Fixed._.Asset._.Summary." hidden="1">{"FA_Sum Print",#N/A,FALSE,"FA_Sm"}</definedName>
    <definedName name="wrn.1.09._.Key._.Metrics." hidden="1">{"Key Metrics Print",#N/A,FALSE,"Key Metrics"}</definedName>
    <definedName name="wrn.1.12._.Analog._.Summary._.PL." hidden="1">{"Alg_PL Print",#N/A,FALSE,"Alg_PL"}</definedName>
    <definedName name="wrn.1.13._.HBW._.Summary._.PL." hidden="1">{"HBW_PL Print",#N/A,FALSE,"HBW_PL"}</definedName>
    <definedName name="wrn.1.14._.Ethernet._.Summary._.PL." hidden="1">{"Eth_PL Print",#N/A,FALSE,"Eth_PL"}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1." hidden="1">{"101",#N/A,FALSE,"101"}</definedName>
    <definedName name="wrn.105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1111" hidden="1">{#N/A,#N/A,FALSE,"Pharm";#N/A,#N/A,FALSE,"WWCM"}</definedName>
    <definedName name="wrn.111RPT._.AND._.BOARD._.PACKG." hidden="1">{#N/A,#N/A,FALSE,"SCHEDULES- board";#N/A,#N/A,FALSE,"BP-Q'S"}</definedName>
    <definedName name="wrn.114." localSheetId="21" hidden="1">{#N/A,#N/A,FALSE,"PAGE-114";#N/A,#N/A,FALSE,"Directions"}</definedName>
    <definedName name="wrn.114." hidden="1">{#N/A,#N/A,FALSE,"PAGE-114";#N/A,#N/A,FALSE,"Directions"}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hidden="1">{"cover",#N/A,TRUE,"Cover";"toc4",#N/A,TRUE,"TOC";"over",#N/A,TRUE,"Overview";"ts2",#N/A,TRUE,"Det_Trans_Sum";"ei1c",#N/A,TRUE,"Earnings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Statement";"ca1",#N/A,TRUE,"Contribution_Analysis";"acq1c",#N/A,TRUE,"Acquirer";"tar1c",#N/A,TRUE,"Target"}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96._.Budget._.Support._.Schedules." hidden="1">{#N/A,#N/A,FALSE,"Revenue";#N/A,#N/A,FALSE,"Scientific Consult and Collabor";#N/A,#N/A,FALSE,"Development costs";#N/A,#N/A,FALSE,"Lab Supl. Alloc";#N/A,#N/A,FALSE,"Facilities Expense";#N/A,#N/A,FALSE,"Equip Exp";#N/A,#N/A,FALSE,"T&amp;E";#N/A,#N/A,FALSE,"Prof fees";#N/A,#N/A,FALSE,"Capex accounts";#N/A,#N/A,FALSE,"Capex list"}</definedName>
    <definedName name="wrn.1997." hidden="1">{"INTRON97",#N/A,FALSE,"REVCDLR";"MERCK1997",#N/A,FALSE,"REVCDLR";"SKB1997",#N/A,FALSE,"REVCDLR"}</definedName>
    <definedName name="wrn.1998" hidden="1">{"INTRON97",#N/A,FALSE,"REVCDLR";"MERCK1997",#N/A,FALSE,"REVCDLR";"SKB1997",#N/A,FALSE,"REVCDLR"}</definedName>
    <definedName name="wrn.1998." hidden="1">{"INTRON98",#N/A,FALSE,"REVCDLR";"MERCK98",#N/A,FALSE,"REVCDLR";"SKB98",#N/A,FALSE,"REVCDLR"}</definedName>
    <definedName name="wrn.1998._.Detail." hidden="1">{"MERCK",#N/A,FALSE,"SKB&amp;MERCK (HepB vaccine)";"SKB",#N/A,FALSE,"SKB&amp;MERCK (HepB vaccine)"}</definedName>
    <definedName name="wrn.1999._.budget." hidden="1">{"common_pl",#N/A,FALSE,"Commonized PL";"analyst",#N/A,FALSE,"Budget to Analyst";"sec",#N/A,FALSE,"SEC PL";"summary",#N/A,FALSE,"Summary";"detail",#N/A,FALSE,"Detail"}</definedName>
    <definedName name="wrn.1999._.merger._.synergies." hidden="1">{#N/A,#N/A,TRUE,"Merger Synergies";#N/A,#N/A,TRUE,"SC-merger";#N/A,#N/A,TRUE,"Canada Routing Grid 2";#N/A,#N/A,TRUE,"iomexico";#N/A,#N/A,TRUE,"stacey august merger";#N/A,#N/A,TRUE,"Stacey1999";"mergersynergies",#N/A,TRUE,"Tail Circuits";"mergersynergies",#N/A,TRUE,"SATELLITE"}</definedName>
    <definedName name="wrn.1999._.synergies." hidden="1">{#N/A,#N/A,FALSE,"Summary";#N/A,#N/A,FALSE,"1999 synergies";#N/A,#N/A,FALSE,"Quarterly Synergies";"quarterley_99",#N/A,FALSE,"Detail";"monthly_99",#N/A,FALSE,"Detail"}</definedName>
    <definedName name="wrn.2." hidden="1">{"cover",#N/A,TRUE,"Cover";"toc1",#N/A,TRUE,"TOC";"ts1",#N/A,TRUE,"Transaction Summary";"ei1",#N/A,TRUE,"Earnings Impact";"ad1",#N/A,TRUE,"accretion dilution"}</definedName>
    <definedName name="wrn.2._.pagers." hidden="1">{"Cover",#N/A,FALSE,"Cover";"Summary",#N/A,FALSE,"Summarpage"}</definedName>
    <definedName name="wrn.2.0._.Sales._.Marketing._.and._.GA._.Expense." hidden="1">{"C_PL Sls Print",#N/A,FALSE,"C_PL";"HQ_HC Sls Print",#N/A,FALSE,"HQ_HC";"HQ_FA Sls Print",#N/A,FALSE,"HQ_FA";"C_PL Mktg Print",#N/A,FALSE,"C_PL";"HQ_HC Mktg Print",#N/A,FALSE,"HQ_HC";"HQ_FA Mktg Print",#N/A,FALSE,"HQ_FA";"C_PL GA Print",#N/A,FALSE,"C_PL";"HQ_HC GA Print",#N/A,FALSE,"HQ_HC";"HQ_FA GA Print",#N/A,FALSE,"HQ_FA"}</definedName>
    <definedName name="wrn.2.01._.Sales._.Expense." hidden="1">{"C_PL Sls Print",#N/A,FALSE,"C_PL";"HQ_HC Sls Print",#N/A,FALSE,"HQ_HC";"HQ_FA Sls Print",#N/A,FALSE,"HQ_FA"}</definedName>
    <definedName name="wrn.2.11._.Marketing._.Expense." hidden="1">{"C_PL Mktg Print",#N/A,FALSE,"C_PL";"HQ_HC Mktg Print",#N/A,FALSE,"HQ_HC";"HQ_FA Mktg Print",#N/A,FALSE,"HQ_FA"}</definedName>
    <definedName name="wrn.2.21._.GA._.Expense." hidden="1">{"C_PL GA Print",#N/A,FALSE,"C_PL";"HQ_HC GA Print",#N/A,FALSE,"HQ_HC";"HQ_FA GA Print",#N/A,FALSE,"HQ_FA"}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05." hidden="1">{"lrp",#N/A,FALSE,"3_5_98lrp";"assump",#N/A,FALSE,"ASSUMP";"INTRON2005",#N/A,FALSE,"REVCDLR";"MERCK2005",#N/A,FALSE,"REVCDLR";"skb2005",#N/A,FALSE,"REVCDLR";"SKB1",#N/A,FALSE,"SKB&amp;MERCK (HepB vaccine)";"SKB2",#N/A,FALSE,"SKB&amp;MERCK (HepB vaccine)";"MERCKDETAIL",#N/A,FALSE,"SKB&amp;MERCK (HepB vaccine)";"INTRONDETAIL",#N/A,FALSE,"SHPLOUGH (Intron-A)";"licensee",#N/A,FALSE,"LICENSEE";"lic1997",#N/A,FALSE,"LIC Detail";"lic1998",#N/A,FALSE,"LIC Detail";"lic2005",#N/A,FALSE,"LIC Detail";"ext",#N/A,FALSE,"EXTENTIONS";#N/A,#N/A,FALSE,"VLA4";"intron2005",#N/A,FALSE," INTRON"}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hidden="1">{"cover",#N/A,TRUE,"Cover";"toc1",#N/A,TRUE,"TOC";"ts1",#N/A,TRUE,"Transaction Summary";"ei2",#N/A,TRUE,"Earnings Impact";"ad2",#N/A,TRUE,"accretion dilution"}</definedName>
    <definedName name="wrn.3.00._.Analog._.Reports." hidden="1">{"Alg_PL Print",#N/A,FALSE,"Alg_PL";"Alg_PL Fab Ops Print",#N/A,FALSE,"Alg_PL";"Alg_Msk Print",#N/A,FALSE,"Alg_Msk";"Alg_HC Fab Ops Print",#N/A,FALSE,"Alg_HC";"Alg_Fa Fab Ops Print",#N/A,FALSE,"Alg_FA";"Alg_PL Test Ops Print",#N/A,FALSE,"Alg_PL";"Alg_HC Test Ops Print",#N/A,FALSE,"Alg_HC";"Alg_FA Test Ops Print",#N/A,FALSE,"Alg_FA";"Alg_PL RD Print",#N/A,FALSE,"Alg_PL";"Alg_HC RD Print",#N/A,FALSE,"Alg_HC";"Alg_FA RD Print",#N/A,FALSE,"Alg_FA"}</definedName>
    <definedName name="wrn.3.01._.Analog._.Fab._.Operations." hidden="1">{"Alg_PL Fab Ops Print",#N/A,FALSE,"Alg_PL";"Alg_Msk Print",#N/A,FALSE,"Alg_Msk";"Alg_HC Fab Ops Print",#N/A,FALSE,"Alg_HC";"Alg_FA Fab Ops Print",#N/A,FALSE,"Alg_FA"}</definedName>
    <definedName name="wrn.3.11._.Analog._.Test._.Operations." hidden="1">{"Alg_PL Test Ops Print",#N/A,FALSE,"Alg_PL";"Alg_HC Test Ops Print",#N/A,FALSE,"Alg_HC";"Alg_FA Test Ops Print",#N/A,FALSE,"Alg_FA"}</definedName>
    <definedName name="wrn.3.21._.Analog._.RD._.Expense." hidden="1">{"Alg_PL RD Print",#N/A,FALSE,"Alg_PL";"Alg_HC RD Print",#N/A,FALSE,"Alg_HC";"Alg_FA RD Print",#N/A,FALSE,"Alg_FA"}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q." hidden="1">{#N/A,#N/A,FALSE,"cover1";#N/A,#N/A,FALSE,"3Q98";#N/A,#N/A,FALSE,"Pie Chart";#N/A,#N/A,FALSE,"Summary";"quarterly",#N/A,FALSE,"Detail";"Monthly Actuals",#N/A,FALSE,"Detail";#N/A,#N/A,FALSE,"1999 cover";#N/A,#N/A,FALSE,"Merger Synergies";#N/A,#N/A,FALSE,"Attachments";"Tar 1998",#N/A,FALSE,"Detail";#N/A,#N/A,FALSE,"Stacey august nonmerger";#N/A,#N/A,FALSE,"uk doa";#N/A,#N/A,FALSE,"uk mobile";"Summary 98",#N/A,FALSE,"Tail Circuits";"Summary 98",#N/A,FALSE,"SATELLITE";"Summary 98",#N/A,FALSE,"Lease conversions";"Summary 98",#N/A,FALSE,"UUNET ";#N/A,#N/A,FALSE,"bob-merger-aug";#N/A,#N/A,FALSE,"iomexico";#N/A,#N/A,FALSE,"stacey august merger";#N/A,#N/A,FALSE,"Stacey1999";#N/A,#N/A,FALSE,"Canada Routing Grid 2";#N/A,#N/A,FALSE,"Messaging";#N/A,#N/A,FALSE,"Capital"}</definedName>
    <definedName name="wrn.4." hidden="1">{"toc1",#N/A,FALSE,"TOC";"cover",#N/A,FALSE,"Cover";"ts1",#N/A,FALSE,"Transaction Summary";"ei3",#N/A,FALSE,"Earnings Impact";"ad3",#N/A,FALSE,"accretion dilution"}</definedName>
    <definedName name="wrn.4.00._.HBW._.Reports." hidden="1">{"HBW_PL Print",#N/A,FALSE,"HBW_PL";"HBW_PL Fab Ops Print",#N/A,FALSE,"HBW_PL";"HBW_Msk Print",#N/A,FALSE,"HBW_Msk";"HBW_HC Fab Ops Print",#N/A,FALSE,"HBW_HC";"HBW_FA Fab Ops Print",#N/A,FALSE,"HBW_FA";"HBW_PL Test Ops Print",#N/A,FALSE,"HBW_PL";"HBW_HC Test Ops Print",#N/A,FALSE,"HBW_HC";"HBW_FA Test Ops Print",#N/A,FALSE,"HBW_FA";"HBW_FA RD Print",#N/A,FALSE,"HBW_FA";"HBW_PL RD Print",#N/A,FALSE,"HBW_PL";"HBW_HC RD Print",#N/A,FALSE,"HBW_HC"}</definedName>
    <definedName name="wrn.4.01._.HBW._.Fab._.Operations." hidden="1">{"HBW Fab Ops Print",#N/A,FALSE,"HBW_PL";"HBW_Msk Print",#N/A,FALSE,"HBW_Msk";"HBW_HC Fab Ops Print",#N/A,FALSE,"HBW_HC";"HBW_FA Fab Ops Print",#N/A,FALSE,"HBW_FA"}</definedName>
    <definedName name="wrn.4.11._.HBW._.Test._.Operations." hidden="1">{"HBW Test Ops Print",#N/A,FALSE,"HBW_PL";"HBW_HC Test Ops Print",#N/A,FALSE,"HBW_HC";"HBW_FA Test Ops Print",#N/A,FALSE,"HBW_FA"}</definedName>
    <definedName name="wrn.4.21._.HBW._.RD._.Expense." hidden="1">{"HBW RD Print",#N/A,FALSE,"HBW_PL";"HBW_HC RD Print",#N/A,FALSE,"HBW_HC";"HBW_FA RD Print",#N/A,FALSE,"HBW_FA"}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q98details." hidden="1">{"quarterly",#N/A,TRUE,"Detail";"monthly1998",#N/A,TRUE,"Detail";"monthly1999",#N/A,TRUE,"Detail"}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.00._.Ethernet._.Reports." hidden="1">{"Eth_PL Print",#N/A,FALSE,"Eth_PL";"Eth_PL Test Ops Print",#N/A,FALSE,"Eth_PL";"Eth_Unts Print",#N/A,FALSE,"Eth_Unts";"Eth_HC Test Ops Print",#N/A,FALSE,"Eth_HC";"Eth_FA Test Ops Print",#N/A,FALSE,"Eth_FA";"Eth_PL RD Print",#N/A,FALSE,"Eth_PL";"Eth_HC RD Print",#N/A,FALSE,"Eth_HC";"Eth_FA RD Print",#N/A,FALSE,"Eth_FA"}</definedName>
    <definedName name="wrn.5.01._.Ethernet._.Test._.Operatons." hidden="1">{"Eth Test Ops Print",#N/A,FALSE,"Eth_PL";"Eth_Unts Print",#N/A,FALSE,"Eth_Unts";"Eth_HC Test Ops Print",#N/A,FALSE,"Eth_HC";"Eth_FA Test Ops Print",#N/A,FALSE,"Eth_FA"}</definedName>
    <definedName name="wrn.5.21._.Ethernet._.RD._.Expense." hidden="1">{"Eth_PL RD Print",#N/A,FALSE,"Eth_PL";"Eth_HC RD Print",#N/A,FALSE,"Eth_HC";"Eth_FA RD Print",#N/A,FALSE,"Eth_FA"}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30." hidden="1">{#N/A,#N/A,FALSE,"REPORT"}</definedName>
    <definedName name="wrn.731" hidden="1">{#N/A,#N/A,FALSE,"REPORT"}</definedName>
    <definedName name="wrn.750." hidden="1">{#N/A,#N/A,FALSE,"REPORT"}</definedName>
    <definedName name="wrn.7501" hidden="1">{#N/A,#N/A,FALSE,"REPORT"}</definedName>
    <definedName name="wrn.760.16." hidden="1">{#N/A,#N/A,FALSE,"REPORT"}</definedName>
    <definedName name="wrn.7900" hidden="1">{#N/A,#N/A,FALSE,"REPORT"}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05" hidden="1">{#N/A,#N/A,FALSE,"REPORT"}</definedName>
    <definedName name="wrn.95PROV." hidden="1">{#N/A,#N/A,FALSE,"Taxblinc";#N/A,#N/A,FALSE,"Rsvsacls"}</definedName>
    <definedName name="wrn.98._.BUDGET." hidden="1">{"98IB-MARGIN",#N/A,FALSE,"FILE LINK";"98IB-SGA",#N/A,FALSE,"FILE LINK";"98IB-STAFF",#N/A,FALSE,"FILE LINK";"98IB-CAPX",#N/A,FALSE,"FILE LINK"}</definedName>
    <definedName name="wrn.98._.draft." hidden="1">{"total",#N/A,FALSE,"5YR TREND";"CASH FLOW",#N/A,FALSE,"5YR TREND";"BALANCE SHEET",#N/A,FALSE,"5YR TREND";"baseline",#N/A,FALSE,"5YR TREND";"investment",#N/A,FALSE,"5YR TREND"}</definedName>
    <definedName name="wrn.98.rev01" hidden="1">{"total",#N/A,FALSE,"5YR TREND";"CASH FLOW",#N/A,FALSE,"5YR TREND";"BALANCE SHEET",#N/A,FALSE,"5YR TREND";"baseline",#N/A,FALSE,"5YR TREND";"investment",#N/A,FALSE,"5YR TREND"}</definedName>
    <definedName name="wrn.98_0.draft." hidden="1">{"total",#N/A,FALSE,"5YR TREND";"CASH FLOW",#N/A,FALSE,"5YR TREND";"BALANCE SHEET",#N/A,FALSE,"5YR TREND";"baseline",#N/A,FALSE,"5YR TREND";"investment",#N/A,FALSE,"5YR TREND"}</definedName>
    <definedName name="wrn.98_revised" hidden="1">{"total",#N/A,FALSE,"5YR TREND";"CASH FLOW",#N/A,FALSE,"5YR TREND";"BALANCE SHEET",#N/A,FALSE,"5YR TREND";"baseline",#N/A,FALSE,"5YR TREND";"investment",#N/A,FALSE,"5YR TREND"}</definedName>
    <definedName name="wrn.99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99999" hidden="1">{#N/A,#N/A,FALSE,"REPORT"}</definedName>
    <definedName name="wrn.99lines_tr." hidden="1">{#N/A,#N/A,FALSE,"BA Total";#N/A,#N/A,FALSE,"BA-N";#N/A,#N/A,FALSE,"BA-S";#N/A,#N/A,FALSE,"NY";#N/A,#N/A,FALSE,"MA";#N/A,#N/A,FALSE,"ME";#N/A,#N/A,FALSE,"NH";#N/A,#N/A,FALSE,"RI";#N/A,#N/A,FALSE,"VT";#N/A,#N/A,FALSE,"NJ";#N/A,#N/A,FALSE,"PA";#N/A,#N/A,FALSE,"DE";#N/A,#N/A,FALSE,"DC";#N/A,#N/A,FALSE,"MD";#N/A,#N/A,FALSE,"VA";#N/A,#N/A,FALSE,"WV"}</definedName>
    <definedName name="wrn.A." hidden="1">{"Overview",#N/A,TRUE,"Trading Levels";"Overview",#N/A,TRUE,"Overview";"Overview",#N/A,TRUE,"Classic Qwest";"Overview",#N/A,TRUE,"US WEST";"Overview",#N/A,TRUE,"Wireless";"Overview",#N/A,TRUE,"DEX";"Overview",#N/A,TRUE,"Cash Flow";"Overview",#N/A,TRUE,"Debt and Interest";"Overview",#N/A,TRUE,"Coverage";"Overview",#N/A,TRUE,"Wk Cap"}</definedName>
    <definedName name="wrn.A_VALUATION." hidden="1">{#N/A,#N/A,FALSE,"A_D";#N/A,#N/A,FALSE,"WACC";#N/A,#N/A,FALSE,"DCF";#N/A,#N/A,FALSE,"A";#N/A,#N/A,FALSE,"LBO";#N/A,#N/A,FALSE,"C";#N/A,#N/A,FALSE,"impd";#N/A,#N/A,FALSE,"comps"}</definedName>
    <definedName name="wrn.aaa" hidden="1">{#N/A,#N/A,FALSE,"Pharm";#N/A,#N/A,FALSE,"WWCM"}</definedName>
    <definedName name="wrn.aaaaaaa" hidden="1">{#N/A,#N/A,FALSE,"Pharm";#N/A,#N/A,FALSE,"WWCM"}</definedName>
    <definedName name="wrn.Accr_Dil." hidden="1">{#N/A,#N/A,FALSE,"Debt Accr";#N/A,#N/A,FALSE,"Stock Accr";#N/A,#N/A,FALSE,"Debt Stock Accr"}</definedName>
    <definedName name="wrn.Accretion." hidden="1">{"Accretion",#N/A,FALSE,"Assum"}</definedName>
    <definedName name="wrn.Accrual\Reversal." hidden="1">{#N/A,#N/A,FALSE,"Sheet1";#N/A,#N/A,FALSE,"Sheet2"}</definedName>
    <definedName name="wrn.ACCTRECONS." hidden="1">{#N/A,#N/A,FALSE,"1110";#N/A,#N/A,FALSE,"1120";#N/A,#N/A,FALSE,"1140";#N/A,#N/A,FALSE,"1150";#N/A,#N/A,FALSE,"chalmers";#N/A,#N/A,FALSE,"gentner";#N/A,#N/A,FALSE,"1230";#N/A,#N/A,FALSE,"PPD INS";#N/A,#N/A,FALSE,"1260";#N/A,#N/A,FALSE,"PPD SVC";#N/A,#N/A,FALSE,"1950";#N/A,#N/A,FALSE,"1960";#N/A,#N/A,FALSE,"2040";#N/A,#N/A,FALSE,"2165";#N/A,#N/A,FALSE,"2200";#N/A,#N/A,FALSE,"2300-2590";#N/A,#N/A,FALSE,"2410";#N/A,#N/A,FALSE,"2600";#N/A,#N/A,FALSE,"3030";#N/A,#N/A,FALSE,"3-31 Adj";#N/A,#N/A,FALSE,"3800";#N/A,#N/A,FALSE,"3850 (REG D)";#N/A,#N/A,FALSE,"3850 (IPO)";#N/A,#N/A,FALSE,"3910-1000";#N/A,#N/A,FALSE,"3950";#N/A,#N/A,FALSE,"3-31 Adj";#N/A,#N/A,FALSE,"Consult and Colab";#N/A,#N/A,FALSE,"Seminars and Cont Ed";#N/A,#N/A,FALSE,"LEASES"}</definedName>
    <definedName name="wrn.ACK." hidden="1">{"Annual",#N/A,FALSE,"ACK";"Margins",#N/A,FALSE,"ACK";"Q",#N/A,FALSE,"QTRS."}</definedName>
    <definedName name="wrn.ACL._.CAPEX." hidden="1">{"ACL CAPEX",#N/A,FALSE,"Sheet1"}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._.Package." hidden="1">{"Contents",#N/A,FALSE,"Contents";"Acq_Cons PL",#N/A,FALSE,"Consolidating P&amp;L";"Quarterly Summary",#N/A,FALSE,"Summary";"Summary 96_97",#N/A,FALSE,"FY96 VS. FY97";"Acq 96_97 Rollforward",#N/A,FALSE,"96v.97 Rollforward";"Acq Q2",#N/A,FALSE,"Consolidating P&amp;L Q2";"Acq Q3",#N/A,FALSE,"Consolidating P&amp;L Q3"}</definedName>
    <definedName name="wrn.Acquisition_matrix." hidden="1">{"Acq_matrix",#N/A,FALSE,"Acquisition Matrix"}</definedName>
    <definedName name="wrn.actual._.by._.company." hidden="1">{"qtd actual",#N/A,FALSE,"F";"mtd actual",#N/A,FALSE,"G";"ytd actual",#N/A,FALSE,"E"}</definedName>
    <definedName name="wrn.Actual._.Data._.Entry." hidden="1">{#N/A,#N/A,FALSE,"Sales"}</definedName>
    <definedName name="wrn.actual._.vs._.plan._.consol.." hidden="1">{"ytd actual vs plan",#N/A,FALSE,"E";"qtd actual vs plan",#N/A,FALSE,"F";"mtd actual vs plan",#N/A,FALSE,"G"}</definedName>
    <definedName name="wrn.actual._.vs._.prior._.yr._.consol.." hidden="1">{"ytd actual vs prior year",#N/A,FALSE,"E";"qtd actual vs prior year",#N/A,FALSE,"F";"mtd actual vs prior year",#N/A,FALSE,"G"}</definedName>
    <definedName name="wrn.actual._.vs._.rev.._.fcst._.consol.." hidden="1">{"ytd actual vs rev. fcst",#N/A,FALSE,"E";"qtd actual vs rev. fcst",#N/A,FALSE,"F";"mtd actual vs rev. fcst",#N/A,FALSE,"G"}</definedName>
    <definedName name="wrn.actual_fcst_all_group." hidden="1">{"grpact_fcst_MTD",#N/A,FALSE,"I";"grpact_fcst_QTD",#N/A,FALSE,"I";"grpact_fcst_YTD",#N/A,FALSE,"I"}</definedName>
    <definedName name="wrn.actual_fcst_all_nongrp." hidden="1">{"act_fcst_MTD",#N/A,FALSE,"H";"act_fcst_QTD",#N/A,FALSE,"H";"act_fcst_YTD",#N/A,FALSE,"H"}</definedName>
    <definedName name="wrn.actual_fcst_MTD." hidden="1">{"act_fcst_MTD",#N/A,FALSE,"H";"grpact_fcst_MTD",#N/A,FALSE,"I"}</definedName>
    <definedName name="wrn.actual_fcst_QTD." hidden="1">{"act_fcst_QTD",#N/A,FALSE,"H";"grpact_fcst_QTD",#N/A,FALSE,"I"}</definedName>
    <definedName name="wrn.actual_fcst_QTD1." hidden="1">{"act_fcst_QTD",#N/A,FALSE,"H";"grpact_fcst_QTD",#N/A,FALSE,"I"}</definedName>
    <definedName name="wrn.actual_fcst_YTD." hidden="1">{"act_fcst_YTD",#N/A,FALSE,"H";"grpact_fcst_YTD",#N/A,FALSE,"I"}</definedName>
    <definedName name="wrn.actual_plan_all_group." hidden="1">{"grpact_plan_MTD",#N/A,FALSE,"I";"grpact_plan_QTD",#N/A,FALSE,"I";"grpact_plan_YTD",#N/A,FALSE,"I"}</definedName>
    <definedName name="wrn.actual_plan_all_nongrp." hidden="1">{"act_plan_YTD",#N/A,FALSE,"H";"act_plan_QTD",#N/A,FALSE,"H";"act_plan_MTD",#N/A,FALSE,"H"}</definedName>
    <definedName name="wrn.actual_plan_MTD." hidden="1">{"act_plan_MTD",#N/A,FALSE,"H";"grpact_plan_MTD",#N/A,FALSE,"I"}</definedName>
    <definedName name="wrn.actual_plan_QTD." hidden="1">{"act_plan_QTD",#N/A,FALSE,"H";"grpact_plan_QTD",#N/A,FALSE,"I"}</definedName>
    <definedName name="wrn.actual_plan_YTD." hidden="1">{"act_plan_YTD",#N/A,FALSE,"H";"grpact_plan_YTD",#N/A,FALSE,"I"}</definedName>
    <definedName name="wrn.actual_prior_all_group." hidden="1">{"grpact_prior_YTD",#N/A,FALSE,"I";"grpact_prior_QTD",#N/A,FALSE,"I";"grpact_prior_MTD",#N/A,FALSE,"I"}</definedName>
    <definedName name="wrn.actual_prior_all_nongrp." hidden="1">{"act_prior_YTD",#N/A,FALSE,"H";"act_prior_QTD",#N/A,FALSE,"H";"act_prior_MTD",#N/A,FALSE,"H"}</definedName>
    <definedName name="wrn.actual_prior_MTD." hidden="1">{"act_prior_MTD",#N/A,FALSE,"H";"grpact_prior_MTD",#N/A,FALSE,"I"}</definedName>
    <definedName name="wrn.actual_prior_QTD." hidden="1">{"act_prior_QTD",#N/A,FALSE,"H";"grpact_prior_QTD",#N/A,FALSE,"I"}</definedName>
    <definedName name="wrn.actual_prior_YTD." hidden="1">{"act_prior_YTD",#N/A,FALSE,"H";"grpact_prior_YTD",#N/A,FALSE,"I"}</definedName>
    <definedName name="wrn.Additonal." hidden="1">{"Revolver",#N/A,FALSE,"Revolver";"Incentives",#N/A,FALSE,"Model"}</definedName>
    <definedName name="wrn.adj95." hidden="1">{"adj95mult",#N/A,FALSE,"COMPCO";"adj95est",#N/A,FALSE,"COMPCO"}</definedName>
    <definedName name="wrn.adj95a" hidden="1">{"adj95mult",#N/A,FALSE,"COMPCO";"adj95est",#N/A,FALSE,"COMPCO"}</definedName>
    <definedName name="wrn.ADMIN." hidden="1">{"ADMIN 1",#N/A,FALSE,"Admin";"ADMIN 2",#N/A,FALSE,"Admin";"ADMIN 3",#N/A,FALSE,"Admin";"ADMIN 4",#N/A,FALSE,"Admin";"ADMIN 5",#N/A,FALSE,"Admin"}</definedName>
    <definedName name="wrn.Aging._.and._.Trend._.Analysis." localSheetId="2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_.and._.Trend._.Analysis2" hidden="1">{#N/A,#N/A,FALSE,"Aging Summary";#N/A,#N/A,FALSE,"Ratio Analysis";#N/A,#N/A,FALSE,"Test 120 Day Accts";#N/A,#N/A,FALSE,"Tickmarks"}</definedName>
    <definedName name="wrn.Aging._.and._.Trend._.Analysis3" hidden="1">{#N/A,#N/A,FALSE,"Aging Summary";#N/A,#N/A,FALSE,"Ratio Analysis";#N/A,#N/A,FALSE,"Test 120 Day Accts";#N/A,#N/A,FALSE,"Tickmarks"}</definedName>
    <definedName name="wrn.Aging._.and._.Trend._.Anaysis." hidden="1">{#N/A,#N/A,FALSE,"Aging Summary";#N/A,#N/A,FALSE,"Ratio Analysis";#N/A,#N/A,FALSE,"Test 120 Day Accts";#N/A,#N/A,FALSE,"Tickmarks"}</definedName>
    <definedName name="wrn.Aging._.and._.Trend._Analysis.2" hidden="1">{#N/A,#N/A,FALSE,"Aging Summary";#N/A,#N/A,FALSE,"Ratio Analysis";#N/A,#N/A,FALSE,"Test 120 Day Accts";#N/A,#N/A,FALSE,"Tickmarks"}</definedName>
    <definedName name="wrn.Aging._.and._.Trend._Analysis.3" hidden="1">{#N/A,#N/A,FALSE,"Aging Summary";#N/A,#N/A,FALSE,"Ratio Analysis";#N/A,#N/A,FALSE,"Test 120 Day Accts";#N/A,#N/A,FALSE,"Tickmarks"}</definedName>
    <definedName name="wrn.Aging._.and._Trend._Analysis.5" hidden="1">{#N/A,#N/A,FALSE,"Aging Summary";#N/A,#N/A,FALSE,"Ratio Analysis";#N/A,#N/A,FALSE,"Test 120 Day Accts";#N/A,#N/A,FALSE,"Tickmarks"}</definedName>
    <definedName name="wrn.Aging._.Trend._.Analysis.4" hidden="1">{#N/A,#N/A,FALSE,"Aging Summary";#N/A,#N/A,FALSE,"Ratio Analysis";#N/A,#N/A,FALSE,"Test 120 Day Accts";#N/A,#N/A,FALSE,"Tickmarks"}</definedName>
    <definedName name="wrn.AGN._.MODELS." hidden="1">{"QTRINC1",#N/A,FALSE,"QTRINC";"QTRINC2",#N/A,FALSE,"QTRINC";"QTRSALES",#N/A,FALSE,"QTRSALES";"ANNSALES",#N/A,FALSE,"ANNSALES";"CASHFLOW",#N/A,FALSE,"CASHFLOW"}</definedName>
    <definedName name="wrn.AHP._.MODELS." hidden="1">{"QTRINC",#N/A,FALSE,"QTRINC";"MARGIN",#N/A,FALSE,"MARGIN";"CASHFLOW",#N/A,FALSE,"CASHFLOW"}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{"TOP",#N/A,FALSE,"CORP";"DTI",#N/A,FALSE,"CORP";"DII",#N/A,FALSE,"CORP";"DRI",#N/A,FALSE,"CORP";"DDI",#N/A,FALSE,"CORP";"DEI",#N/A,FALSE,"CORP"}</definedName>
    <definedName name="wrn.All._.Audit." hidden="1">{#N/A,#N/A,FALSE,"Pg 1";#N/A,#N/A,FALSE,"Pg 2";#N/A,#N/A,FALSE,"Pg 4";#N/A,#N/A,FALSE,"AR MIS";#N/A,#N/A,FALSE,"AR sum";#N/A,#N/A,FALSE,"AR inel";#N/A,#N/A,FALSE,"AR con";#N/A,#N/A,FALSE,"AR dil";#N/A,#N/A,FALSE,"AR CM";#N/A,#N/A,FALSE,"AR miscel";#N/A,#N/A,FALSE,"AR ship";#N/A,#N/A,FALSE,"AR ver";#N/A,#N/A,FALSE,"Inv sum";#N/A,#N/A,FALSE,"Inv NP";#N/A,#N/A,FALSE,"Inv con";#N/A,#N/A,FALSE,"Inv MIS";#N/A,#N/A,FALSE,"Inv cnt";#N/A,#N/A,FALSE,"Inv cst";#N/A,#N/A,FALSE,"Sell thru";#N/A,#N/A,FALSE,"AP";#N/A,#N/A,FALSE,"APactivity";#N/A,#N/A,FALSE,"NPLease";#N/A,#N/A,FALSE,"FA Ins";#N/A,#N/A,FALSE,"Cash";#N/A,#N/A,FALSE,"Taxes";#N/A,#N/A,FALSE,"Trend";#N/A,#N/A,FALSE,"Fin stmt";#N/A,#N/A,FALSE,"BS detail";#N/A,#N/A,FALSE,"Update";#N/A,#N/A,FALSE,"ROFFLTR";#N/A,#N/A,FALSE,"MIS"}</definedName>
    <definedName name="wrn.All._.Company._.Analyses." hidden="1">{"Methodology and Sourcing",#N/A,FALSE,"Methodology and Sourcing";"britishtelecom",#N/A,FALSE,"BT out";"CTC",#N/A,FALSE,"CTC out";"DT",#N/A,FALSE,"DT out";"FT",#N/A,FALSE,"FT out";"HKT",#N/A,FALSE,"HKT out";"KPN",#N/A,FALSE,"KPN out";"MATAV",#N/A,FALSE,"MATAV out";"PT Telkom",#N/A,FALSE,"PT Telkom out";"Tel Arg",#N/A,FALSE,"Tel Arg out";"Telef Arg",#N/A,FALSE,"TASA out";"Tel Asia",#N/A,FALSE,"Tel. Asia Out";"T de E",#N/A,FALSE,"T de E out";"Tel Malay",#N/A,FALSE,"Tel Malay out";"TELMEX",#N/A,FALSE,"Telmex out";"TNZ",#N/A,FALSE,"TNZ out";"Telkom SA",#N/A,FALSE,"Telkom SA out";"SPT",#N/A,FALSE,"SPT out";"USA",#N/A,FALSE,"USA out"}</definedName>
    <definedName name="wrn.All._.Countries." hidden="1">{#N/A,#N/A,FALSE,"Australia";#N/A,#N/A,FALSE,"Austria";#N/A,#N/A,FALSE,"Belgium";#N/A,#N/A,FALSE,"Canada";#N/A,#N/A,FALSE,"France";#N/A,#N/A,FALSE,"Germany";#N/A,#N/A,FALSE,"Hong Kong";#N/A,#N/A,FALSE,"Italy";#N/A,#N/A,FALSE,"Japan";#N/A,#N/A,FALSE,"Korea";#N/A,#N/A,FALSE,"Mexico";#N/A,#N/A,FALSE,"Poland";#N/A,#N/A,FALSE,"Spain";#N/A,#N/A,FALSE,"Switzerland";#N/A,#N/A,FALSE,"UK"}</definedName>
    <definedName name="wrn.all._.divisions." hidden="1">{"act_fcst_MTD",#N/A,FALSE,"H";"act_fcst_QTD",#N/A,FALSE,"H";"act_fcst_YTD",#N/A,FALSE,"H";"act_plan_MTD",#N/A,FALSE,"H";"act_plan_QTD",#N/A,FALSE,"H";"act_plan_YTD",#N/A,FALSE,"H";"act_prior_MTD",#N/A,FALSE,"H";"act_prior_QTD",#N/A,FALSE,"H";"act_prior_YTD",#N/A,FALSE,"H"}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groups." hidden="1">{"grpact_fcst_mtd",#N/A,FALSE,"I";"grpact_fcst_qtd",#N/A,FALSE,"I";"grpact_fcst_YTD",#N/A,FALSE,"I";"grpact_plan_MTD",#N/A,FALSE,"I";"grpact_plan_QTD",#N/A,FALSE,"I";"grpact_plan_YTD",#N/A,FALSE,"I";"grpact_prior_MTD",#N/A,FALSE,"I";"grpact_prior_QTD",#N/A,FALSE,"I";"grpact_prior_YTD",#N/A,FALSE,"I"}</definedName>
    <definedName name="wrn.all._.gulp._.sheets." hidden="1">{#N/A,#N/A,FALSE,"units";#N/A,#N/A,FALSE,"projections";#N/A,#N/A,FALSE,"calendar";#N/A,#N/A,FALSE,"gulp shares";#N/A,#N/A,FALSE,"gulp comp";#N/A,#N/A,FALSE,"gulp-acq";#N/A,#N/A,FALSE,"gulp dcf";#N/A,#N/A,FALSE,"gulp wacc";#N/A,#N/A,FALSE,"acc_dil";#N/A,#N/A,FALSE,"gulp summary";#N/A,#N/A,FALSE,"snooze";#N/A,#N/A,FALSE,"combined";#N/A,#N/A,FALSE,"valuation";#N/A,#N/A,FALSE,"PurchPriMult";#N/A,#N/A,FALSE,"Trans-Sum";#N/A,#N/A,FALSE,"Net Debt";#N/A,#N/A,FALSE,"fees"}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21" hidden="1">{"total page",#N/A,FALSE,"Gib 5 June 01";"WVPA Page",#N/A,FALSE,"Gib 5 June 01";"IMPA Page",#N/A,FALSE,"Gib 5 June 01"}</definedName>
    <definedName name="wrn.All._.Pages." hidden="1">{"total page",#N/A,FALSE,"Gib 5 June 01";"WVPA Page",#N/A,FALSE,"Gib 5 June 01";"IMPA Page",#N/A,FALSE,"Gib 5 June 01"}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wrn.all._.sheets._1" hidden="1">{#N/A,#N/A,TRUE,"MAIN FT TERM";#N/A,#N/A,TRUE,"MCI  FT TERM ";#N/A,#N/A,TRUE,"OC12 EQV"}</definedName>
    <definedName name="wrn.all._.sheets._2" hidden="1">{#N/A,#N/A,TRUE,"MAIN FT TERM";#N/A,#N/A,TRUE,"MCI  FT TERM ";#N/A,#N/A,TRUE,"OC12 EQV"}</definedName>
    <definedName name="wrn.all._.sheets._3" hidden="1">{#N/A,#N/A,TRUE,"MAIN FT TERM";#N/A,#N/A,TRUE,"MCI  FT TERM ";#N/A,#N/A,TRUE,"OC12 EQV"}</definedName>
    <definedName name="wrn.all._.sheets._4" hidden="1">{#N/A,#N/A,TRUE,"MAIN FT TERM";#N/A,#N/A,TRUE,"MCI  FT TERM ";#N/A,#N/A,TRUE,"OC12 EQV"}</definedName>
    <definedName name="wrn.all._.sheets._5" hidden="1">{#N/A,#N/A,TRUE,"MAIN FT TERM";#N/A,#N/A,TRUE,"MCI  FT TERM ";#N/A,#N/A,TRUE,"OC12 EQV"}</definedName>
    <definedName name="wrn.All._.Stock_10_12_14." hidden="1">{"Has Gets","$10, All Stock, Purchase",FALSE,"Has Gets";"Has Gets","$10, All Stock, Pooling",FALSE,"Has Gets";"Has Gets","$12, All Stock, Purchase",FALSE,"Has Gets";"Has Gets","$12, All Stock, Pooling",FALSE,"Has Gets";"Has Gets","$14, All Stock, Purchase",FALSE,"Has Gets";"Has Gets","$14, All Stock, Pooling",FALSE,"Has Gets"}</definedName>
    <definedName name="wrn.All._.Worksheets." hidden="1">{#N/A,#N/A,TRUE,"Cover Page";#N/A,#N/A,TRUE,"Summary Stats Annual";#N/A,#N/A,TRUE,"Unit Economics";#N/A,#N/A,TRUE,"Balance Sheet Annual";#N/A,#N/A,TRUE,"Cash Flow Annual";#N/A,#N/A,TRUE,"Income Statement Annual";#N/A,#N/A,TRUE,"CAPEX Annual";#N/A,#N/A,TRUE,"Headcount Summary Annual";#N/A,#N/A,TRUE,"Customer Build up";#N/A,#N/A,TRUE,"Cash Call";#N/A,#N/A,TRUE,"Summary Stats Month";#N/A,#N/A,TRUE,"Balance Sheet Month";#N/A,#N/A,TRUE,"Cash Flow Month";#N/A,#N/A,TRUE,"Income Statement Month";#N/A,#N/A,TRUE,"CAPEX Month";#N/A,#N/A,TRUE,"Headcount Summary Month";#N/A,#N/A,TRUE,"Assumptions";#N/A,#N/A,TRUE,"Headcount Inputs";#N/A,#N/A,TRUE,"Revenue &amp; Direct Expense";#N/A,#N/A,TRUE,"Indirect Expense";#N/A,#N/A,TRUE,"Markets";#N/A,#N/A,TRUE,"Colocation";#N/A,#N/A,TRUE,"Demographics";#N/A,#N/A,TRUE,"ILEC Rates";#N/A,#N/A,TRUE,"Amortization"}</definedName>
    <definedName name="wrn.All._1" hidden="1">{#N/A,#N/A,FALSE,"Inputs-Results"}</definedName>
    <definedName name="wrn.ALL_DIV." hidden="1">{"assets",#N/A,FALSE,"IFE";"liabilities",#N/A,FALSE,"IFE";"mtd_cshflo",#N/A,FALSE,"IFE";"mtd_income",#N/A,FALSE,"IFE";"qtd_cashflo",#N/A,FALSE,"IFE";"qtd_income",#N/A,FALSE,"IFE";"ytd_cashflo",#N/A,FALSE,"IFE";"ytd_income",#N/A,FALSE,"IFE";"assets",#N/A,FALSE,"SER";"liabilities",#N/A,FALSE,"SER";"mtd_cshflo",#N/A,FALSE,"SER";"mtd_income",#N/A,FALSE,"SER";"qtd_cashflo",#N/A,FALSE,"SER";"qtd_income",#N/A,FALSE,"SER";"ytd_cashflo",#N/A,FALSE,"SER";"ytd_income",#N/A,FALSE,"SER";"assets",#N/A,FALSE,"PTC";"liabilities",#N/A,FALSE,"PTC";"mtd_cshflo",#N/A,FALSE,"PTC";"mtd_income",#N/A,FALSE,"PTC";"qtd_cashflo",#N/A,FALSE,"PTC";"qtd_income",#N/A,FALSE,"PTC";"ytd_cashflo",#N/A,FALSE,"PTC";"ytd_income",#N/A,FALSE,"PTC";"assets",#N/A,FALSE,"DEL";"liabilities",#N/A,FALSE,"DEL";"mtd_cshflo",#N/A,FALSE,"DEL";"mtd_income",#N/A,FALSE,"DEL";"qtd_cashflo",#N/A,FALSE,"DEL";"qtd_income",#N/A,FALSE,"DEL";"ytd_cashflo",#N/A,FALSE,"DEL";"ytd_income",#N/A,FALSE,"DEL";"assets",#N/A,FALSE,"NORD";"liabilities",#N/A,FALSE,"NORD";"mtd_cshflo",#N/A,FALSE,"NORD";"mtd_income",#N/A,FALSE,"NORD";"qtd_cashflo",#N/A,FALSE,"NORD";"qtd_income",#N/A,FALSE,"NORD";"ytd_cashflo",#N/A,FALSE,"NORD";"ytd_income",#N/A,FALSE,"NORD";"assets",#N/A,FALSE,"ACRX";"liabilities",#N/A,FALSE,"ACRX";"mtd_cshflo",#N/A,FALSE,"ACRX";"mtd_income",#N/A,FALSE,"ACRX";"qtd_cashflo",#N/A,FALSE,"ACRX";"qtd_income",#N/A,FALSE,"ACRX";"ytd_cashflo",#N/A,FALSE,"ACRX";"ytd_income",#N/A,FALSE,"ACRX";"assets",#N/A,FALSE,"INV";"liabilities",#N/A,FALSE,"INV";"mtd_cshflo",#N/A,FALSE,"INV";"mtd_income",#N/A,FALSE,"INV";"qtd_cashflo",#N/A,FALSE,"INV";"qtd_income",#N/A,FALSE,"INV";"ytd_cashflo",#N/A,FALSE,"INV";"ytd_income",#N/A,FALSE,"INV";"assets",#N/A,FALSE,"TVS";"liabilities",#N/A,FALSE,"TVS";"mtd_cshflo",#N/A,FALSE,"TVS";"mtd_income",#N/A,FALSE,"TVS";"qtd_cashflo",#N/A,FALSE,"TVS";"qtd_income",#N/A,FALSE,"TVS";"ytd_cashflo",#N/A,FALSE,"TVS";"ytd_income",#N/A,FALSE,"TVS";"assets",#N/A,FALSE,"FEEL";"liabilities",#N/A,FALSE,"FEEL";"mtd_cshflo",#N/A,FALSE,"FEEL";"mtd_income",#N/A,FALSE,"FEEL";"qtd_cashflo",#N/A,FALSE,"FEEL";"qtd_income",#N/A,FALSE,"FEEL";"ytd_cashflo",#N/A,FALSE,"FEEL";"ytd_income",#N/A,FALSE,"FEEL";"assets",#N/A,FALSE,"CORP";"liabilities",#N/A,FALSE,"CORP";"mtd_cshflo",#N/A,FALSE,"CORP";"mtd_income",#N/A,FALSE,"CORP";"qtd_cashflo",#N/A,FALSE,"CORP";"qtd_income",#N/A,FALSE,"CORP";"ytd_cashflo",#N/A,FALSE,"CORP";"ytd_income",#N/A,FALSE,"CORP";"assets",#N/A,FALSE,"CONS";"liabilities",#N/A,FALSE,"CONS";"mtd_cshflo",#N/A,FALSE,"CONS";"mtd_income",#N/A,FALSE,"CONS";"qtd_cashflo",#N/A,FALSE,"CONS";"qtd_income",#N/A,FALSE,"CONS";"ytd_cashflo",#N/A,FALSE,"CONS";"ytd_income",#N/A,FALSE,"CONS"}</definedName>
    <definedName name="wrn.All_Mat.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rn.All_Mat.1" hidden="1">{#N/A,#N/A,FALSE,"Sheet1";#N/A,#N/A,FALSE,"OTHER";#N/A,#N/A,FALSE,"FMB";#N/A,#N/A,FALSE,"PCN";#N/A,#N/A,FALSE,"PCN2";#N/A,#N/A,FALSE,"CEI_Pref";#N/A,#N/A,FALSE,"CEI_FMB";#N/A,#N/A,FALSE,"CEI_PCN";#N/A,#N/A,FALSE,"CEI_PCN1";#N/A,#N/A,FALSE,"CEI_MED";#N/A,#N/A,FALSE,"CEI_MED1";#N/A,#N/A,FALSE,"TE_Other";#N/A,#N/A,FALSE,"TE_PCN";#N/A,#N/A,FALSE,"TE_MED";#N/A,#N/A,FALSE,"TE_MED1"}</definedName>
    <definedName name="wrn.All_Models." hidden="1">{#N/A,#N/A,FALSE,"Summary";#N/A,#N/A,FALSE,"Projections";#N/A,#N/A,FALSE,"Mkt Mults";#N/A,#N/A,FALSE,"DCF";#N/A,#N/A,FALSE,"Accr Dil";#N/A,#N/A,FALSE,"PIC LBO";#N/A,#N/A,FALSE,"MULT10_4";#N/A,#N/A,FALSE,"CBI LBO"}</definedName>
    <definedName name="wrn.All_Sheets." hidden="1">{#N/A,#N/A,FALSE,"Projections";#N/A,#N/A,FALSE,"Contribution_Stock";#N/A,#N/A,FALSE,"PF_Combo_Stock";#N/A,#N/A,FALSE,"Projections";#N/A,#N/A,FALSE,"Contribution_Cash";#N/A,#N/A,FALSE,"PF_Combo_Cash";#N/A,#N/A,FALSE,"IPO_Cash"}</definedName>
    <definedName name="wrn.all1" hidden="1">{"P&amp;L",#N/A,TRUE,"HC";"P&amp;L Percents",#N/A,TRUE,"P&amp;L";"M&amp;A3 P&amp;L",#N/A,TRUE,"HC";"M&amp;A3 Pipeline",#N/A,TRUE,"HC";"Franchises",#N/A,TRUE,"HC";"CF&amp;BS",#N/A,TRUE,"HC"}</definedName>
    <definedName name="wrn.ALLbutPREMIUM." hidden="1">{#N/A,#N/A,FALSE,"Projections";#N/A,#N/A,FALSE,"AccrDil";#N/A,#N/A,FALSE,"PurchPriMult";#N/A,#N/A,FALSE,"Mults7_13";#N/A,#N/A,FALSE,"Mkt Mults";#N/A,#N/A,FALSE,"Acq Mults";#N/A,#N/A,FALSE,"StockPrices";#N/A,#N/A,FALSE,"Prem Paid";#N/A,#N/A,FALSE,"DCF";#N/A,#N/A,FALSE,"AUTO";#N/A,#N/A,FALSE,"Relative Trading";#N/A,#N/A,FALSE,"Mkt Val";#N/A,#N/A,FALSE,"Acq Val"}</definedName>
    <definedName name="wrn.AllModels." hidden="1">{#N/A,#N/A,FALSE,"AD_Purchase";#N/A,#N/A,FALSE,"Credit";#N/A,#N/A,FALSE,"PF Acquisition";#N/A,#N/A,FALSE,"PF Offering"}</definedName>
    <definedName name="wrn.allpages." hidden="1">{#N/A,#N/A,TRUE,"Historicals";#N/A,#N/A,TRUE,"Charts";#N/A,#N/A,TRUE,"Forecasts"}</definedName>
    <definedName name="wrn.Altnet._.Trading._.Multiples." hidden="1">{#N/A,#N/A,FALSE,"Output";#N/A,#N/A,FALSE,"Input";#N/A,#N/A,FALSE,"Calanderised";#N/A,#N/A,FALSE,"Convertibles"}</definedName>
    <definedName name="wrn.AMTNOL." hidden="1">{#N/A,#N/A,TRUE,"91AMTNOL";#N/A,#N/A,TRUE,"92AMTNOL";#N/A,#N/A,TRUE,"93AMTNOL"}</definedName>
    <definedName name="wrn.Annual._.Operating._.Earnings." hidden="1">{"Annual 1996",#N/A,FALSE,"Ann-Op (Mng)";"Annual 1996",#N/A,FALSE,"Ann-Op (Rep)";"Operating Vs. Reported Earnings",#N/A,FALSE,"Rpt-Op Inc"}</definedName>
    <definedName name="wrn.Annual._.Operating._.Earnings1." hidden="1">{"Annual 1996",#N/A,FALSE,"Ann-Op (Mng)";"Annual 1996",#N/A,FALSE,"Ann-Op (Rep)";"Operating Vs. Reported Earnings",#N/A,FALSE,"Rpt-Op Inc"}</definedName>
    <definedName name="wrn.Annual_n_Quarterly." hidden="1">{"Annual",#N/A,FALSE,"Sales &amp; Market";"Quarterly",#N/A,FALSE,"Sales &amp; Market"}</definedName>
    <definedName name="wrn.Annuals." hidden="1">{#N/A,#N/A,TRUE,"Assumptions";#N/A,#N/A,TRUE,"Book Annual";#N/A,#N/A,TRUE,"Tax Annual";#N/A,#N/A,TRUE,"Valuation"}</definedName>
    <definedName name="wrn.AOP._.Division._.Head._.Support.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wrn.AOP._.Division._.Head._.Support._1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wrn.AOP._.Division._.Head._.Support._2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wrn.AOP._.Division._.Head._.Support._3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wrn.AOP._.Division._.Head._.Support._4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wrn.AOP._.Division._.Head._.Support._5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wrn.AOP._.Summary." hidden="1">{"AOP Summary",#N/A,FALSE,"Detail Income Statements"}</definedName>
    <definedName name="wrn.AOP._.Summary._1" hidden="1">{"AOP Summary",#N/A,FALSE,"Detail Income Statements"}</definedName>
    <definedName name="wrn.AOP._.Summary._2" hidden="1">{"AOP Summary",#N/A,FALSE,"Detail Income Statements"}</definedName>
    <definedName name="wrn.AOP._.Summary._3" hidden="1">{"AOP Summary",#N/A,FALSE,"Detail Income Statements"}</definedName>
    <definedName name="wrn.AOP._.Summary._4" hidden="1">{"AOP Summary",#N/A,FALSE,"Detail Income Statements"}</definedName>
    <definedName name="wrn.AOP._.Summary._5" hidden="1">{"AOP Summary",#N/A,FALSE,"Detail Income Statements"}</definedName>
    <definedName name="wrn.AQUIROR._.DCF." hidden="1">{"AQUIRORDCF",#N/A,FALSE,"Merger consequences";"Acquirorassns",#N/A,FALSE,"Merger consequences"}</definedName>
    <definedName name="wrn.ASN." hidden="1">{#N/A,#N/A,FALSE,"ASN YTD";#N/A,#N/A,FALSE,"122 DOS MD HP HMO";#N/A,#N/A,FALSE,"122 UR MD HP HMO";#N/A,#N/A,FALSE,"123 DOS MD HP TPA";#N/A,#N/A,FALSE,"123 UR MD HP TPA";#N/A,#N/A,FALSE,"124 DOS MD HP Medicaid";#N/A,#N/A,FALSE,"124 UR MD HP Medicaid";#N/A,#N/A,FALSE,"131 DOS MD HP HMO-OON";#N/A,#N/A,FALSE,"131 UR MD HP HMO-OON";#N/A,#N/A,FALSE,"133 DOS MD HP WC";#N/A,#N/A,FALSE,"133 UR MD HP WC";#N/A,#N/A,FALSE,"135 DOS MD HP TPA-OON";#N/A,#N/A,FALSE,"135 UR MD HP TPA-OON";#N/A,#N/A,FALSE,"136 DOS MD HP Medicaid-OON";#N/A,#N/A,FALSE,"136 UR MD HP Medicaid-OON";#N/A,#N/A,FALSE,"141 DOS MD HP POS OON";#N/A,#N/A,FALSE,"141 UR MD HP POS OON";#N/A,#N/A,FALSE,"142 DOS MD HP Indemnity";#N/A,#N/A,FALSE,"142 UR MD HP Indemnity"}</definedName>
    <definedName name="wrn.ASO." hidden="1">{"ASO 1996",#N/A,FALSE,"DOS YTD";#N/A,#N/A,FALSE,"19-20-21-39-47 DOS MetLife";#N/A,#N/A,FALSE,"19-20-21-39-47 UR MetLife";#N/A,#N/A,FALSE,"24 DOS PacifiCare of CA PPO";#N/A,#N/A,FALSE,"24 UR PacifiCare of CA PPO";#N/A,#N/A,FALSE,"25 DOS Lincoln Hospital";#N/A,#N/A,FALSE,"25 UR Lincoln Hospital";#N/A,#N/A,FALSE,"31 DOS Blue Cross Rural";#N/A,#N/A,FALSE,"31 UR Blue Cross Rural";#N/A,#N/A,FALSE,"40 DOS Intel";#N/A,#N/A,FALSE,"40 UR Intel";#N/A,#N/A,FALSE,"41 DOS Intel";#N/A,#N/A,FALSE,"41 UR Intel";#N/A,#N/A,FALSE,"43 DOS Blue Cross-Metro";#N/A,#N/A,FALSE,"43 UR Blue Cross-Metro";#N/A,#N/A,FALSE,"46 DOS E &amp; E Trust";#N/A,#N/A,FALSE,"46 UR E &amp; E Trust";#N/A,#N/A,FALSE,"64 DOS CIGNA of CA";#N/A,#N/A,FALSE,"64 UR CIGNA of CA";#N/A,#N/A,FALSE,"65 DOS CT General";#N/A,#N/A,FALSE,"65 UR CT General";#N/A,#N/A,FALSE,"72 DOS Misc Teamsters";#N/A,#N/A,FALSE,"72 UR Misc Teamsters";#N/A,#N/A,FALSE,"74 DOS Teamsters &amp; Food";#N/A,#N/A,FALSE,"74 UR Teamsters &amp; Food";#N/A,#N/A,FALSE,"85 DOS Nationwide";#N/A,#N/A,FALSE,"85 UR Nationwide";#N/A,#N/A,FALSE,"102 DOS CIGNA for Seniors";#N/A,#N/A,FALSE,"102 UR CIGNA for Seniors";#N/A,#N/A,FALSE,"111 DOS Prudential PG&amp;E";#N/A,#N/A,FALSE,"111 UR Prudential PG&amp;E";#N/A,#N/A,FALSE,"114 DOS CA Firefighters";#N/A,#N/A,FALSE,"114 UR CA Firefighters";#N/A,#N/A,FALSE,"121 DOS HPR Plus";#N/A,#N/A,FALSE,"121 UR HPR Plus";#N/A,#N/A,FALSE,"163 DOS Sceet-Blue Cross";#N/A,#N/A,FALSE,"163 UR Sceet-Blue Cross";#N/A,#N/A,FALSE,"164 DOS Prudential Healthcare";#N/A,#N/A,FALSE,"164 UR Prudential Healthcare"}</definedName>
    <definedName name="wrn.ASO1." hidden="1">{"ASO",#N/A,FALSE,"1995 YTD";#N/A,#N/A,FALSE,"20-39-47 DOS MetLife";#N/A,#N/A,FALSE,"20-39-47 UR MetLife";#N/A,#N/A,FALSE,"25 DOS Lincoln Hospital";#N/A,#N/A,FALSE,"25 UR Lincoln Hospital";#N/A,#N/A,FALSE,"31 DOS Blue Cross Rural";#N/A,#N/A,FALSE,"31 UR Blue Cross Rural";#N/A,#N/A,FALSE,"33 DOS Pacificare";#N/A,#N/A,FALSE,"33 UR PacifiCare";#N/A,#N/A,FALSE,"40 DOS Intel";#N/A,#N/A,FALSE,"40 UR Intel";#N/A,#N/A,FALSE,"41 DOS Intel";#N/A,#N/A,FALSE,"41 UR Intel";#N/A,#N/A,FALSE,"43 DOS Blue Cross-Metro";#N/A,#N/A,FALSE,"43 UR Blue Cross-Metro";#N/A,#N/A,FALSE,"46 DOS E &amp; E Trust";#N/A,#N/A,FALSE,"46 UR E &amp; E Trust";#N/A,#N/A,FALSE,"50 DOS CIGNA AZ Flex";#N/A,#N/A,FALSE,"50 UR CIGNA AZ Flex";#N/A,#N/A,FALSE,"51 DOS Mid Americare";#N/A,#N/A,FALSE,"51 UR Mid Americare";#N/A,#N/A,FALSE,"60 DOS Prudential";#N/A,#N/A,FALSE,"60 UR Prudential";#N/A,#N/A,FALSE,"62 DOS NWNL";#N/A,#N/A,FALSE,"62 UR NWNL";#N/A,#N/A,FALSE,"63 DOS Samaritan Plus";#N/A,#N/A,FALSE,"63 UR Samaritan Plus";#N/A,#N/A,FALSE,"64 DOS CIGNA of CA";#N/A,#N/A,FALSE,"64 UR CIGNA of CA";#N/A,#N/A,FALSE,"65 DOS CT General";#N/A,#N/A,FALSE,"65 UR CT General";#N/A,#N/A,FALSE,"72 DOS Misc Teamsters";#N/A,#N/A,FALSE,"72 UR Misc Teamsters";#N/A,#N/A,FALSE,"74 DOS Teamsters &amp; Food";#N/A,#N/A,FALSE,"74 UR Teamsters &amp; Food";#N/A,#N/A,FALSE,"85 DOS Nationwide";#N/A,#N/A,FALSE,"85 UR Nationwide";#N/A,#N/A,FALSE,"90 DOS Aetna PPO";#N/A,#N/A,FALSE,"90 UR Aetna PPO";#N/A,#N/A,FALSE,"91 DOS Aetna POS";#N/A,#N/A,FALSE,"91 UR Aetna POS";#N/A,#N/A,FALSE,"94 DOS Aetna Amdahl";#N/A,#N/A,FALSE,"94 UR Aetna Amdahl";#N/A,#N/A,FALSE,"102 DOS CIGNA for Seniors";#N/A,#N/A,FALSE,"102 UR CIGNA for Seniors";#N/A,#N/A,FALSE,"111 DOS Prudential PG&amp;E";#N/A,#N/A,FALSE,"111 UR Prudential PG&amp;E";#N/A,#N/A,FALSE,"114 DOS CA Firefighters";#N/A,#N/A,FALSE,"114 UR CA Firefighters"}</definedName>
    <definedName name="wrn.Asset._.Summary." hidden="1">{"Assets",#N/A,FALSE,"Actual"}</definedName>
    <definedName name="wrn.Assumptions." hidden="1">{"Assumptions",#N/A,FALSE,"Assum"}</definedName>
    <definedName name="wrn.Athens._.Accrual._.and._.Reversal." hidden="1">{#N/A,#N/A,FALSE,"Sheet1";#N/A,#N/A,FALSE,"Sheet2";#N/A,#N/A,FALSE,"Sheet3"}</definedName>
    <definedName name="wrn.ATP._.Actuals._.Report." hidden="1">{#N/A,#N/A,FALSE,"ATP";#N/A,#N/A,FALSE,"ATP";#N/A,#N/A,FALSE,"ATP"}</definedName>
    <definedName name="wrn.ATP._.Tracking._.Report." hidden="1">{"atptracking",#N/A,FALSE,"ATP"}</definedName>
    <definedName name="wrn.audit._.adjustments." hidden="1">{#N/A,#N/A,TRUE,"Summary";#N/A,#N/A,TRUE,"Amort.";#N/A,#N/A,TRUE,"93TAX";#N/A,#N/A,TRUE,"93NOLCB";#N/A,#N/A,TRUE,"92TAX";#N/A,#N/A,TRUE,"92NOLCB";#N/A,#N/A,TRUE,"91TAX";#N/A,#N/A,TRUE,"91NOLCB";#N/A,#N/A,TRUE,"92AMTNOL";#N/A,#N/A,TRUE,"921120X"}</definedName>
    <definedName name="wrn.AUGUST." hidden="1">{"p&amp;lSUM",#N/A,FALSE,"P&amp;L";"DETAIL",#N/A,FALSE,"P&amp;L";"% revenue",#N/A,FALSE,"P&amp;L";"% growth",#N/A,FALSE,"P&amp;L";"summary",#N/A,FALSE,"Summary";"chart",#N/A,FALSE,"Summary"}</definedName>
    <definedName name="wrn.august1" hidden="1">{"p&amp;lSUM",#N/A,FALSE,"P&amp;L";"DETAIL",#N/A,FALSE,"P&amp;L";"% revenue",#N/A,FALSE,"P&amp;L";"% growth",#N/A,FALSE,"P&amp;L";"summary",#N/A,FALSE,"Summary";"chart",#N/A,FALSE,"Summary"}</definedName>
    <definedName name="wrn.Aventis._.Analysis." hidden="1">{"P&amp;Lforaventis",#N/A,FALSE,"Franchises";"aventisP&amp;L",#N/A,FALSE,"Franchises";"inflam franchise",#N/A,FALSE,"Franchises"}</definedName>
    <definedName name="wrn.aventis._.analysis.1" hidden="1">{"P&amp;Lforaventis",#N/A,FALSE,"Franchises";"aventisP&amp;L",#N/A,FALSE,"Franchises";"inflam franchise",#N/A,FALSE,"Franchises"}</definedName>
    <definedName name="wrn.Average._.price._.list." hidden="1">{#N/A,#N/A,FALSE,"AVG"}</definedName>
    <definedName name="wrn.away." hidden="1">{"away stand alones",#N/A,FALSE,"Target"}</definedName>
    <definedName name="wrn.ba_summary." hidden="1">{#N/A,#N/A,FALSE,"BA-N";#N/A,#N/A,FALSE,"BA-S";#N/A,#N/A,FALSE,"BA Total"}</definedName>
    <definedName name="wrn.Back._.Page." hidden="1">{"Back Page",#N/A,FALSE,"Front and Back"}</definedName>
    <definedName name="wrn.backup." hidden="1">{"background",#N/A,FALSE,"CS First Boston Merger Model";"inputs",#N/A,FALSE,"CS First Boston Merger Model"}</definedName>
    <definedName name="wrn.Balance._.Sheet." hidden="1">{"Assets",#N/A,FALSE,"Balance Sheet";"Liabilities",#N/A,FALSE,"Balance Sheet"}</definedName>
    <definedName name="wrn.Balance._.Sheet._.YTD._.Income." hidden="1">{"Assets",#N/A,FALSE,"Actual";"Liabilities",#N/A,FALSE,"Actual";"YTD Income Summary",#N/A,FALSE,"Actual"}</definedName>
    <definedName name="wrn.Balance._.Sheets." hidden="1">{"assets",#N/A,FALSE,"IFE";"liabilities",#N/A,FALSE,"IFE";"assets",#N/A,FALSE,"SER";"liabilities",#N/A,FALSE,"SER";"assets",#N/A,FALSE,"PTC";"liabilities",#N/A,FALSE,"PTC";"assets",#N/A,FALSE,"DEL";"liabilities",#N/A,FALSE,"DEL";"assets",#N/A,FALSE,"NORD";"liabilities",#N/A,FALSE,"NORD";"assets",#N/A,FALSE,"ACRX";"liabilities",#N/A,FALSE,"ACRX";"assets",#N/A,FALSE,"INV";"liabilities",#N/A,FALSE,"INV";"assets",#N/A,FALSE,"TVS";"liabilities",#N/A,FALSE,"TVS";"assets",#N/A,FALSE,"FEEL";"liabilities",#N/A,FALSE,"FEEL";"assets",#N/A,FALSE,"CORP";"liabilities",#N/A,FALSE,"CORP";"assets",#N/A,FALSE,"CONS";"liabilities",#N/A,FALSE,"CONS"}</definedName>
    <definedName name="wrn.Balance_THC." hidden="1">{"Balance_THC",#N/A,FALSE,"Tenet"}</definedName>
    <definedName name="wrn.balsheet." hidden="1">{"balsheet",#N/A,FALSE,"A"}</definedName>
    <definedName name="wrn.Bank._.Report." hidden="1">{"Title Page",#N/A,FALSE,"Title Page";"Table of Contents",#N/A,FALSE,"Table of Contents";"Balance Sheet",#N/A,FALSE,"Balance Sheet";"Inc Stmt (Bank Version)",#N/A,FALSE,"Income Stmt &amp; RE";"Notes to FS (Bank Version)",#N/A,FALSE,"Notes to FS";"Notes to FS-Loans (Bank Version)",#N/A,FALSE,"Notes to FS-Loans";"Schedules (Bank Version)",#N/A,FALSE,"Schedules"}</definedName>
    <definedName name="wrn.Basic." hidden="1">{"Returns",#N/A,FALSE,"Model";"Enterprise Value/Credit Stats",#N/A,FALSE,"Model";"Assumptions",#N/A,FALSE,"Model";"Income Statement",#N/A,FALSE,"Model";"Cash Flow Statement",#N/A,FALSE,"Model";"Balance Sheet",#N/A,FALSE,"Model";"Tax Schedule",#N/A,FALSE,"Model";"W/C Revolver",#N/A,FALSE,"Model"}</definedName>
    <definedName name="wrn.basics." hidden="1">{#N/A,#N/A,FALSE,"TSUM";#N/A,#N/A,FALSE,"shares";#N/A,#N/A,FALSE,"earnout";#N/A,#N/A,FALSE,"Heaty";#N/A,#N/A,FALSE,"self-tend";#N/A,#N/A,FALSE,"self-sum"}</definedName>
    <definedName name="wrn.bbbb" hidden="1">{#N/A,#N/A,FALSE,"Antony Financials";#N/A,#N/A,FALSE,"Cowboy Financials";#N/A,#N/A,FALSE,"Combined";#N/A,#N/A,FALSE,"Valuematrix";#N/A,#N/A,FALSE,"DCFAntony";#N/A,#N/A,FALSE,"DCFCowboy";#N/A,#N/A,FALSE,"DCFCombined"}</definedName>
    <definedName name="wrn.bbbb2" hidden="1">{#N/A,#N/A,FALSE,"Antony Financials";#N/A,#N/A,FALSE,"Cowboy Financials";#N/A,#N/A,FALSE,"Combined";#N/A,#N/A,FALSE,"Valuematrix";#N/A,#N/A,FALSE,"DCFAntony";#N/A,#N/A,FALSE,"DCFCowboy";#N/A,#N/A,FALSE,"DCFCombined"}</definedName>
    <definedName name="wrn.BEL." hidden="1">{"IS",#N/A,FALSE,"IS";"RPTIS",#N/A,FALSE,"RPTIS";"STATS",#N/A,FALSE,"STATS";"CELL",#N/A,FALSE,"CELL";"BS",#N/A,FALSE,"BS"}</definedName>
    <definedName name="wrn.BidCo." hidden="1">{#N/A,#N/A,FALSE,"BidCo Assumptions";#N/A,#N/A,FALSE,"Credit Stats";#N/A,#N/A,FALSE,"Bidco Summary";#N/A,#N/A,FALSE,"BIDCO Consolidated"}</definedName>
    <definedName name="wrn.BL." hidden="1">{#N/A,#N/A,FALSE,"trates"}</definedName>
    <definedName name="wrn.bm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BOARD._.PACK." hidden="1">{#N/A,#N/A,FALSE,"SCHEDULES- board";#N/A,#N/A,FALSE,"STMT 100"}</definedName>
    <definedName name="wrn.Book._.Output." hidden="1">{#N/A,#N/A,FALSE,"Title";#N/A,#N/A,FALSE,"Inputs";#N/A,#N/A,FALSE,"Impact";#N/A,#N/A,FALSE,"Sources &amp; Uses";#N/A,#N/A,FALSE,"Capitalization Impact";#N/A,#N/A,FALSE,"NEWCO Projections"}</definedName>
    <definedName name="wrn.Both." hidden="1">{"Month",#N/A,FALSE,"IS";"YTD",#N/A,FALSE,"IS"}</definedName>
    <definedName name="wrn.Bread._.improvers._.wsheet." hidden="1">{#N/A,#N/A,FALSE,"BIMP";#N/A,#N/A,FALSE,"BIMP"}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rincbud1." hidden="1">{#N/A,#N/A,FALSE,"SLSBUD"}</definedName>
    <definedName name="wrn.BS._.Print." hidden="1">{"BalanceSheets1",#N/A,FALSE,"input"}</definedName>
    <definedName name="wrn.BT._.Sch._.M._.Detail." hidden="1">{"Sch M Detail",#N/A,FALSE,"Sch M Detail"}</definedName>
    <definedName name="wrn.Budget." hidden="1">{#N/A,#N/A,TRUE,"Income Statement US$";#N/A,#N/A,TRUE,"Assumptions";#N/A,#N/A,TRUE,"Vapor Generation";#N/A,#N/A,TRUE,"Gas Generation";#N/A,#N/A,TRUE,"Income Statement";#N/A,#N/A,TRUE,"Revenues";#N/A,#N/A,TRUE,"Fuel";#N/A,#N/A,TRUE,"Oper Costs";#N/A,#N/A,TRUE,"Depreciation";#N/A,#N/A,TRUE,"Other Costs";#N/A,#N/A,TRUE,"Cash Flow"}</definedName>
    <definedName name="wrn.BUDONLY." hidden="1">{"BUDISR",#N/A,FALSE,"Isr";"BUDUSA",#N/A,FALSE,"Isr";"BUDCONSO",#N/A,FALSE,"Isr"}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bullshit1." hidden="1">{#N/A,#N/A,FALSE,"Sheet1";#N/A,#N/A,FALSE,"Summary";#N/A,#N/A,FALSE,"proj1";#N/A,#N/A,FALSE,"proj2"}</definedName>
    <definedName name="wrn.c" hidden="1">{"p&amp;lSUM",#N/A,FALSE,"P&amp;L";"DETAIL",#N/A,FALSE,"P&amp;L";"% revenue",#N/A,FALSE,"P&amp;L";"% growth",#N/A,FALSE,"P&amp;L";"summary",#N/A,FALSE,"Summary";"chart",#N/A,FALSE,"Summary"}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pandinputs." hidden="1">{"capital",#N/A,FALSE,"Analysis";"input data",#N/A,FALSE,"Analysis"}</definedName>
    <definedName name="wrn.CAPITAL." hidden="1">{"CAPITAL 1",#N/A,FALSE,"Capital";"CAPITAL 2",#N/A,FALSE,"Capital";"CAPITAL 3",#N/A,FALSE,"Capital";"CAPITAL 4",#N/A,FALSE,"Capital"}</definedName>
    <definedName name="wrn.Capitated." hidden="1">{"HMO",#N/A,FALSE,"1995 YTD";#N/A,#N/A,FALSE,"1995 UR YTD";#N/A,#N/A,FALSE,"23 DOS PacifiCare HMO";#N/A,#N/A,FALSE,"23 UR PacifiCare HMO";#N/A,#N/A,FALSE,"32 DOS HealthNet";#N/A,#N/A,FALSE,"32 UR HealthNet";#N/A,#N/A,FALSE,"68 DOS HN Seniority Plus";#N/A,#N/A,FALSE,"68 UR HN Seniority Plus";#N/A,#N/A,FALSE,"71 DOS CA Care";#N/A,#N/A,FALSE,"71 UR CA Care";#N/A,#N/A,FALSE,"80 DOS Sharp";#N/A,#N/A,FALSE,"80 UR Sharp";#N/A,#N/A,FALSE,"88 DOS CIGNA VEBA";#N/A,#N/A,FALSE,"88 UR CIGNA VEBA";#N/A,#N/A,FALSE,"93 DOS Aetna HMO";#N/A,#N/A,FALSE,"93 UR Aetna HMO";#N/A,#N/A,FALSE,"100 DOS ACN Health Plan";#N/A,#N/A,FALSE,"100 UR ACN Health Plan";#N/A,#N/A,FALSE,"101 DOS Aetna Senior Choice";#N/A,#N/A,FALSE,"101 UR Aetna Senior Choice";#N/A,#N/A,FALSE,"112 DOS Prucare of CA HMO";#N/A,#N/A,FALSE,"112 UR Prucare of CA HMO"}</definedName>
    <definedName name="wrn.Cardiovasculars." hidden="1">{#N/A,#N/A,FALSE,"Card";#N/A,#N/A,FALSE,"Prav";#N/A,#N/A,FALSE,"Irbe";#N/A,#N/A,FALSE,"Plavix";#N/A,#N/A,FALSE,"Capt";#N/A,#N/A,FALSE,"Fosi"}</definedName>
    <definedName name="wrn.cases." hidden="1">{"summary",#N/A,TRUE,"pro forma";"avp",#N/A,TRUE,"AVP";"Pro Forma Financials","Low Debt",TRUE,"pro forma";"Credit Analysis","Low Debt",TRUE,"pro forma";"Pro Forma Financials","Base Case",TRUE,"pro forma";"Credit Analysis","Base Case",TRUE,"pro forma";"Pro Forma Financials","High Debt",TRUE,"pro forma";"Credit Analysis","High Debt",TRUE,"pro forma"}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_.Flow._.Statement." hidden="1">{"CashPrintArea",#N/A,FALSE,"Cash (c)"}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ASHFLOW." hidden="1">{"CF Summary",#N/A,FALSE,"CF Summary";"CF Traditional Format",#N/A,FALSE,"CF Format";"Direct CF Format",#N/A,FALSE,"Direct CF";"YTD Cash Flow",#N/A,FALSE,"FORMS";"Cash Flow Month",#N/A,FALSE,"FORMS"}</definedName>
    <definedName name="wrn.Cataract._.IOLs." hidden="1">{#N/A,#N/A,FALSE,"Cat IOL's Cover";#N/A,#N/A,FALSE,"Cat IOL  Summary";#N/A,#N/A,FALSE,"Cat IOL Summ by Region";#N/A,#N/A,FALSE,"Cat IOL Sales &amp; Mgn by region";#N/A,#N/A,FALSE,"Cat IOL Sales &amp; ASP by Region";#N/A,#N/A,FALSE,"Cat IOL Sales &amp; Mgn Trends";#N/A,#N/A,FALSE,"Cat IOL Sales $ Trends";#N/A,#N/A,FALSE,"Cat IOL Sales $ Trends";#N/A,#N/A,FALSE,"Cat IOL Sales Unit Trends";#N/A,#N/A,FALSE,"Cat IOL Key Ctry Sales Comp";#N/A,#N/A,FALSE,"Cat IOL Sales Detail"}</definedName>
    <definedName name="wrn.Central._.Nervous._.System." hidden="1">{#N/A,#N/A,FALSE,"CNS";#N/A,#N/A,FALSE,"Serz";#N/A,#N/A,FALSE,"Ace"}</definedName>
    <definedName name="wrn.CF._.Statement." hidden="1">{"CashPrintArea",#N/A,FALSE,"Cash (c)"}</definedName>
    <definedName name="wrn.CF._.Statement._.Base._.Case." hidden="1">{"CashPrintArea",#N/A,FALSE,"Cash (c)"}</definedName>
    <definedName name="wrn.CGE" localSheetId="21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harts." hidden="1">{"newyork",#N/A,FALSE,"Plots-Annually";"florida",#N/A,FALSE,"Plots-Annually"}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ip._.Model." hidden="1">{"Units",#N/A,FALSE,"Units";"Price",#N/A,FALSE,"Price";#N/A,#N/A,FALSE,"Revenue"}</definedName>
    <definedName name="wrn.Chiron._.IRS._.Audit." hidden="1">{#N/A,#N/A,FALSE,"Summary";#N/A,#N/A,FALSE,"1991";#N/A,#N/A,FALSE,"91 AMT";#N/A,#N/A,FALSE,"1992";#N/A,#N/A,FALSE,"92 AMT";#N/A,#N/A,FALSE,"1993";#N/A,#N/A,FALSE,"93 AMT"}</definedName>
    <definedName name="wrn.Cider." hidden="1">{#N/A,#N/A,FALSE,"Cider Segment";#N/A,#N/A,FALSE,"Bulmers";#N/A,#N/A,FALSE,"Ritz";#N/A,#N/A,FALSE,"Stag";#N/A,#N/A,FALSE,"Cider Others"}</definedName>
    <definedName name="wrn.Client._.cfbs." hidden="1">{"client cfbs",#N/A,FALSE,"Client"}</definedName>
    <definedName name="wrn.Client._.is." hidden="1">{"client is",#N/A,FALSE,"Client"}</definedName>
    <definedName name="wrn.Client._.stats." hidden="1">{"client stats",#N/A,FALSE,"Client"}</definedName>
    <definedName name="wrn.clientcopy.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_1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_2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_3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_4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._5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2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2_1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2_2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2_3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2_4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lientcopy2_5" hidden="1">{"Multiples_clientcopy",#N/A,FALSE,"Multiples";"Adjustments_clientcopy",#N/A,FALSE,"Adjustments to Multiples";"GrowthAdj_clientcopy",#N/A,FALSE,"Growth Adjustments";"RiskAdj_clientcopy",#N/A,FALSE,"Risk Adjustments ";"MarginAdj_clientcopy",#N/A,FALSE,"Margin Adjustments";"Regression_clientcopy",#N/A,FALSE,"Regression";"Ratios_clientcopy",#N/A,FALSE,"Ratios"}</definedName>
    <definedName name="wrn.COGS." hidden="1">{#N/A,#N/A,FALSE,"COGS"}</definedName>
    <definedName name="wrn.combined." hidden="1">{"Quarterly earnings",#N/A,FALSE,"Earnings model";"Quarterly compare",#N/A,FALSE,"Earnings model";"Annual earnings",#N/A,FALSE,"Earnings model"}</definedName>
    <definedName name="wrn.Combinedfull." hidden="1">{"quarterlyfull",#N/A,FALSE,"Earnings model ";"Annualfull",#N/A,FALSE,"Earnings model "}</definedName>
    <definedName name="wrn.COMM." hidden="1">{#N/A,#N/A,FALSE,"KPI_PG1";#N/A,#N/A,FALSE,"KPI_PG2";#N/A,#N/A,FALSE,"REV2";#N/A,#N/A,FALSE,"OPINC2";#N/A,#N/A,FALSE,"CashF_Act";#N/A,#N/A,FALSE,"Inv_Act"}</definedName>
    <definedName name="wrn.COMM1." hidden="1">{#N/A,#N/A,FALSE,"KPI_PG1";#N/A,#N/A,FALSE,"KPI_PG2";#N/A,#N/A,FALSE,"REV2";#N/A,#N/A,FALSE,"OPINC2";#N/A,#N/A,FALSE,"CashF_Act";#N/A,#N/A,FALSE,"Inv_Act"}</definedName>
    <definedName name="wrn.COMPCO." hidden="1">{"Page1",#N/A,FALSE,"CompCo";"Page2",#N/A,FALSE,"CompCo"}</definedName>
    <definedName name="wrn.Compco._.Only." hidden="1">{"vi1",#N/A,FALSE,"6_30_96";"vi2",#N/A,FALSE,"6_30_96";"vi3",#N/A,FALSE,"6_30_96"}</definedName>
    <definedName name="wrn.compco2" hidden="1">{"mult96",#N/A,FALSE,"PETCOMP";"est96",#N/A,FALSE,"PETCOMP";"mult95",#N/A,FALSE,"PETCOMP";"est95",#N/A,FALSE,"PETCOMP";"multltm",#N/A,FALSE,"PETCOMP";"resultltm",#N/A,FALSE,"PETCOMP"}</definedName>
    <definedName name="wrn.Complete." hidden="1">{"basic","Base",FALSE,"DCF";"mult",#N/A,FALSE,"Term. Multiples";"basic","cost_saving",FALSE,"DCF";"mult",#N/A,FALSE,"Term. Multiples";"basic","growth",FALSE,"DCF";"mult",#N/A,FALSE,"Term. Multiples";"syn","synergies",FALSE,"DCF";"mult",#N/A,FALSE,"Term. Multiples"}</definedName>
    <definedName name="wrn.Complete._.Budget." hidden="1">{#N/A,#N/A,TRUE,"Budget";#N/A,#N/A,TRUE,"Revenue &amp; COGS"}</definedName>
    <definedName name="wrn.Complete._.Report." localSheetId="2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2" hidden="1">{"basic","Base",FALSE,"DCF";"mult",#N/A,FALSE,"Term. Multiples";"basic","cost_saving",FALSE,"DCF";"mult",#N/A,FALSE,"Term. Multiples";"basic","growth",FALSE,"DCF";"mult",#N/A,FALSE,"Term. Multiples";"syn","synergies",FALSE,"DCF";"mult",#N/A,FALSE,"Term. Multiples"}</definedName>
    <definedName name="wrn.comps." hidden="1">{"comps",#N/A,FALSE,"TXTCOMPS"}</definedName>
    <definedName name="wrn.comps._.and._.DCF_LBO." hidden="1">{#N/A,#N/A,FALSE,"MKT.COMPS";#N/A,#N/A,FALSE,"DCF - LBO"}</definedName>
    <definedName name="wrn.condensate." hidden="1">{"condensate",#N/A,FALSE,"CNTRYTYPE"}</definedName>
    <definedName name="wrn.Config._.and._.Calcs." localSheetId="21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onsbud." hidden="1">{#N/A,#N/A,FALSE,"INC STMT";#N/A,#N/A,FALSE,"SOCF";#N/A,#N/A,FALSE,"OTHER"}</definedName>
    <definedName name="wrn.consolidated." hidden="1">{"income",#N/A,FALSE,"CONSOLIDATED";"value",#N/A,FALSE,"CONSOLIDATED"}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ed._.Set." hidden="1">{"Consolidated IS w Ratios",#N/A,FALSE,"Consolidated";"Consolidated CF",#N/A,FALSE,"Consolidated";"Consolidated DCF",#N/A,FALSE,"Consolidated"}</definedName>
    <definedName name="wrn.Consumer._.Medicines." hidden="1">{#N/A,#N/A,FALSE,"OTC";#N/A,#N/A,FALSE,"Ther";#N/A,#N/A,FALSE,"Temp";#N/A,#N/A,FALSE,"Exce";#N/A,#N/A,FALSE,"Buff";#N/A,#N/A,FALSE,"Picot";#N/A,#N/A,FALSE,"Luftal";#N/A,#N/A,FALSE,"Comt"}</definedName>
    <definedName name="wrn.Consumption._.of._.yeast." hidden="1">{#N/A,#N/A,FALSE,"CONS"}</definedName>
    <definedName name="wrn.Contact._.Lenses." hidden="1">{#N/A,#N/A,FALSE,"EC Contact Lenses Cover";#N/A,#N/A,FALSE,"EC Contact Lenses Summary";#N/A,#N/A,FALSE,"EC Contact Lense Summ by Region";#N/A,#N/A,FALSE,"EC Contac Sales &amp; Mgn by region";#N/A,#N/A,FALSE,"EC Contac Sales &amp; ASP by Region";#N/A,#N/A,FALSE,"EC Contact L Sales &amp; Mgn Trends";#N/A,#N/A,FALSE,"EC Contact Lense Sales $ Trends";#N/A,#N/A,FALSE,"EC Contact Le Sales Unit Trends";#N/A,#N/A,FALSE,"EC Contact  Key Ctry Sales Comp";#N/A,#N/A,FALSE,"EC Conta Key Ctry sales trends "}</definedName>
    <definedName name="wrn.Contents." hidden="1">{#N/A,#N/A,FALSE,"Contents"}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1" hidden="1">{#N/A,#N/A,FALSE,"Contribution Analysis"}</definedName>
    <definedName name="wrn.contributory._.asset._.charges." hidden="1">{"contributory1",#N/A,FALSE,"Contributory Assets Detail";"contributory2",#N/A,FALSE,"Contributory Assets Detail"}</definedName>
    <definedName name="wrn.CORE._.KINETICS." hidden="1">{"COREKINETICS",#N/A,FALSE,"CORE KINETICS"}</definedName>
    <definedName name="wrn.CORPORATE." hidden="1">{"CORP PL",#N/A,FALSE,"Corporate";"CORP COP",#N/A,FALSE,"Corporate";"CORP ML",#N/A,FALSE,"Corporate";"CORP JAC",#N/A,FALSE,"Corporate";"CORP SAT",#N/A,FALSE,"Corporate";"CORP UG",#N/A,FALSE,"Corporate";"CORP MILL",#N/A,FALSE,"Corporate";"SUMMARY 1",#N/A,FALSE,"Summary";"SUMMARY 3",#N/A,FALSE,"Summary"}</definedName>
    <definedName name="wrn.Cost._.of._.yeast." hidden="1">{#N/A,#N/A,FALSE,"COST"}</definedName>
    <definedName name="wrn.CR3._.740._.Closeout._.Support." localSheetId="21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CR3._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CR3._.Check._.Reports." localSheetId="21" hidden="1">{#N/A,#N/A,FALSE,"Trending";#N/A,#N/A,FALSE,"Documentation-High Risk";#N/A,#N/A,FALSE,"Validation Checks";#N/A,#N/A,FALSE,"Sch E Recon";#N/A,#N/A,FALSE,"CR3 Allocations Recon"}</definedName>
    <definedName name="wrn.CR3._.Check._.Reports." hidden="1">{#N/A,#N/A,FALSE,"Trending";#N/A,#N/A,FALSE,"Documentation-High Risk";#N/A,#N/A,FALSE,"Validation Checks";#N/A,#N/A,FALSE,"Sch E Recon";#N/A,#N/A,FALSE,"CR3 Allocations Recon"}</definedName>
    <definedName name="wrn.CR3._.Invoice._.Coversheets." localSheetId="21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Invoice._.Coversheet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MANUAL._.ALLOC._.ENTRY._.BACKUP." localSheetId="21" hidden="1">{#N/A,#N/A,FALSE,"Inv - ALL";#N/A,#N/A,FALSE,"Mat &amp; Sup Inventory";#N/A,#N/A,FALSE,"SCHED D";#N/A,#N/A,FALSE,"Common Facilities";#N/A,#N/A,FALSE,"External Facilities";#N/A,#N/A,FALSE,"SCH 1B";#N/A,#N/A,FALSE,"20022096 - SGR"}</definedName>
    <definedName name="wrn.CR3._.MANUAL._.ALLOC._.ENTRY._.BACKUP." hidden="1">{#N/A,#N/A,FALSE,"Inv - ALL";#N/A,#N/A,FALSE,"Mat &amp; Sup Inventory";#N/A,#N/A,FALSE,"SCHED D";#N/A,#N/A,FALSE,"Common Facilities";#N/A,#N/A,FALSE,"External Facilities";#N/A,#N/A,FALSE,"SCH 1B";#N/A,#N/A,FALSE,"20022096 - SGR"}</definedName>
    <definedName name="wrn.CR3._.My._.Support." localSheetId="21" hidden="1">{#N/A,#N/A,FALSE,"letter";#N/A,#N/A,FALSE,"Inv - ALL";#N/A,#N/A,FALSE,"Nuclear Fuel";#N/A,#N/A,FALSE,"Sch A - All Participants";#N/A,#N/A,FALSE,"20022096 - SGR";#N/A,#N/A,FALSE,"SCHED C All Part";#N/A,#N/A,FALSE,"Final Forecast";#N/A,#N/A,FALSE,"Mat &amp; Sup Inventory";#N/A,#N/A,FALSE,"SCHED D";#N/A,#N/A,FALSE,"Common Facilities";#N/A,#N/A,FALSE,"External Facilities";#N/A,#N/A,FALSE,"SCHEDULE E";#N/A,#N/A,FALSE,"SCH E - O&amp;M Adjust to Cash";#N/A,#N/A,FALSE,"Nuclear O&amp;M Expenses";#N/A,#N/A,FALSE,"Nuclear Outage O&amp;M Expenses";#N/A,#N/A,FALSE,"SCH G";#N/A,#N/A,FALSE,"SCH 1B";#N/A,#N/A,FALSE,"CR3 Tax and Benefits 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My._.Support." hidden="1">{#N/A,#N/A,FALSE,"letter";#N/A,#N/A,FALSE,"Inv - ALL";#N/A,#N/A,FALSE,"Nuclear Fuel";#N/A,#N/A,FALSE,"Sch A - All Participants";#N/A,#N/A,FALSE,"20022096 - SGR";#N/A,#N/A,FALSE,"SCHED C All Part";#N/A,#N/A,FALSE,"Final Forecast";#N/A,#N/A,FALSE,"Mat &amp; Sup Inventory";#N/A,#N/A,FALSE,"SCHED D";#N/A,#N/A,FALSE,"Common Facilities";#N/A,#N/A,FALSE,"External Facilities";#N/A,#N/A,FALSE,"SCHEDULE E";#N/A,#N/A,FALSE,"SCH E - O&amp;M Adjust to Cash";#N/A,#N/A,FALSE,"Nuclear O&amp;M Expenses";#N/A,#N/A,FALSE,"Nuclear Outage O&amp;M Expenses";#N/A,#N/A,FALSE,"SCH G";#N/A,#N/A,FALSE,"SCH 1B";#N/A,#N/A,FALSE,"CR3 Tax and Benefits 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Participant._.Invoices." localSheetId="21" hidden="1">{#N/A,#N/A,FALSE,"letter";#N/A,#N/A,FALSE,"Inv - Alac";#N/A,#N/A,FALSE,"Nuclear Fuel";#N/A,#N/A,FALSE,"Sch A - Alachua";#N/A,#N/A,FALSE,"SCHED C - Alachua";#N/A,#N/A,FALSE,"Final Forecast";#N/A,#N/A,FALSE,"Mat &amp; Sup Inventory";#N/A,#N/A,FALSE,"SCHED D";#N/A,#N/A,FALSE,"Common Facilities";#N/A,#N/A,FALSE,"External Facilities";#N/A,#N/A,FALSE,"SCHD E - Alachua";#N/A,#N/A,FALSE,"SCH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Bush";#N/A,#N/A,FALSE,"Nuclear Fuel";#N/A,#N/A,FALSE,"Sch A - Bushnell";#N/A,#N/A,FALSE,"SCHED C - Bushnell";#N/A,#N/A,FALSE,"Final Forecast";#N/A,#N/A,FALSE,"Mat &amp; Sup Inventory";#N/A,#N/A,FALSE,"SCHED D";#N/A,#N/A,FALSE,"Common Facilities";#N/A,#N/A,FALSE,"External Facilities";#N/A,#N/A,FALSE,"SCHD E - Bushnell";#N/A,#N/A,FALSE,"SCH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Gaine";#N/A,#N/A,FALSE,"Nuclear Fuel";#N/A,#N/A,FALSE,"Sch A - Gainesville";#N/A,#N/A,FALSE,"SCHED C - Gainesville";#N/A,#N/A,FALSE,"Final Forecast";#N/A,#N/A,FALSE,"Mat &amp; Sup Inventory";#N/A,#N/A,FALSE,"SCHED D";#N/A,#N/A,FALSE,"Common Facilities";#N/A,#N/A,FALSE,"External Facilities";#N/A,#N/A,FALSE,"SCHD E - Gainesville";#N/A,#N/A,FALSE,"SCH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Kiss";#N/A,#N/A,FALSE,"Nuclear Fuel";#N/A,#N/A,FALSE,"Sch A - Kissimmee";#N/A,#N/A,FALSE,"SCHED C - Kissimmee";#N/A,#N/A,FALSE,"Final Forecast";#N/A,#N/A,FALSE,"Mat &amp; Sup Inventory";#N/A,#N/A,FALSE,"SCHED D";#N/A,#N/A,FALSE,"Common Facilities";#N/A,#N/A,FALSE,"External Facilities";#N/A,#N/A,FALSE,"SCHD E - Kissimmee";#N/A,#N/A,FALSE,"SCH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Lee";#N/A,#N/A,FALSE,"Nuclear Fuel";#N/A,#N/A,FALSE,"Sch A - Leesburg";#N/A,#N/A,FALSE,"SCHED C - Leesburg";#N/A,#N/A,FALSE,"Final Forecast";#N/A,#N/A,FALSE,"Mat &amp; Sup Inventory";#N/A,#N/A,FALSE,"SCHED D";#N/A,#N/A,FALSE,"Common Facilities";#N/A,#N/A,FALSE,"External Facilities";#N/A,#N/A,FALSE,"SCHD E - Leesburg";#N/A,#N/A,FALSE,"SCH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NSB";#N/A,#N/A,FALSE,"Nuclear Fuel";#N/A,#N/A,FALSE,"Sch A - New Smyrna Beach";#N/A,#N/A,FALSE,"SCHED C - New Smyrna Beach";#N/A,#N/A,FALSE,"Final Forecast";#N/A,#N/A,FALSE,"Mat &amp; Sup Inventory";#N/A,#N/A,FALSE,"SCHED D";#N/A,#N/A,FALSE,"Common Facilities";#N/A,#N/A,FALSE,"External Facilities";#N/A,#N/A,FALSE,"SCHD E - NSB";#N/A,#N/A,FALSE,"SCH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Ocala";#N/A,#N/A,FALSE,"Nuclear Fuel";#N/A,#N/A,FALSE,"Sch A - Ocala";#N/A,#N/A,FALSE,"SCHED C - Ocala";#N/A,#N/A,FALSE,"Final Forecast";#N/A,#N/A,FALSE,"Mat &amp; Sup Inventory";#N/A,#N/A,FALSE,"SCHED D";#N/A,#N/A,FALSE,"Common Facilities";#N/A,#N/A,FALSE,"External Facilities";#N/A,#N/A,FALSE,"SCHD E - Ocala";#N/A,#N/A,FALSE,"SCH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Orlando";#N/A,#N/A,FALSE,"Nuclear Fuel";#N/A,#N/A,FALSE,"Sch A - Orlando";#N/A,#N/A,FALSE,"SCHED C - Orlando";#N/A,#N/A,FALSE,"Final Forecast";#N/A,#N/A,FALSE,"Mat &amp; Sup Inventory";#N/A,#N/A,FALSE,"SCHED D";#N/A,#N/A,FALSE,"Common Facilities";#N/A,#N/A,FALSE,"External Facilities";#N/A,#N/A,FALSE,"SCHD E - Orlando";#N/A,#N/A,FALSE,"SCH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Seminole";#N/A,#N/A,FALSE,"Nuclear Fuel";#N/A,#N/A,FALSE,"Sch A - Seminole";#N/A,#N/A,FALSE,"20022096 - SGR";#N/A,#N/A,FALSE,"SCHED C - Seminole";#N/A,#N/A,FALSE,"Final Forecast";#N/A,#N/A,FALSE,"Mat &amp; Sup Inventory";#N/A,#N/A,FALSE,"SCHED D";#N/A,#N/A,FALSE,"Common Facilities";#N/A,#N/A,FALSE,"External Facilities";#N/A,#N/A,FALSE,"SCHD E - Seminole";#N/A,#N/A,FALSE,"SCH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ALL";#N/A,#N/A,FALSE,"Nuclear Fuel";#N/A,#N/A,FALSE,"Sch A - All Participants";#N/A,#N/A,FALSE,"20022096 - SGR";#N/A,#N/A,FALSE,"SCHED C All Part";#N/A,#N/A,FALSE,"Final Forecast";#N/A,#N/A,FALSE,"Mat &amp; Sup Inventory";#N/A,#N/A,FALSE,"SCHED D";#N/A,#N/A,FALSE,"Common Facilities";#N/A,#N/A,FALSE,"External Facilities";#N/A,#N/A,FALSE,"SCHEDULE E";#N/A,#N/A,FALSE,"SCH E - O&amp;M Adjust to Cash";#N/A,#N/A,FALSE,"Nuclear O&amp;M Expenses";#N/A,#N/A,FALSE,"Nuclear Outage O&amp;M Expenses";#N/A,#N/A,FALSE,"SCH G";#N/A,#N/A,FALSE,"SCH 1B";#N/A,#N/A,FALSE,"CR3 Tax and Benefits 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Participant._.Invoices." hidden="1">{#N/A,#N/A,FALSE,"letter";#N/A,#N/A,FALSE,"Inv - Alac";#N/A,#N/A,FALSE,"Nuclear Fuel";#N/A,#N/A,FALSE,"Sch A - Alachua";#N/A,#N/A,FALSE,"SCHED C - Alachua";#N/A,#N/A,FALSE,"Final Forecast";#N/A,#N/A,FALSE,"Mat &amp; Sup Inventory";#N/A,#N/A,FALSE,"SCHED D";#N/A,#N/A,FALSE,"Common Facilities";#N/A,#N/A,FALSE,"External Facilities";#N/A,#N/A,FALSE,"SCHD E - Alachua";#N/A,#N/A,FALSE,"SCH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Bush";#N/A,#N/A,FALSE,"Nuclear Fuel";#N/A,#N/A,FALSE,"Sch A - Bushnell";#N/A,#N/A,FALSE,"SCHED C - Bushnell";#N/A,#N/A,FALSE,"Final Forecast";#N/A,#N/A,FALSE,"Mat &amp; Sup Inventory";#N/A,#N/A,FALSE,"SCHED D";#N/A,#N/A,FALSE,"Common Facilities";#N/A,#N/A,FALSE,"External Facilities";#N/A,#N/A,FALSE,"SCHD E - Bushnell";#N/A,#N/A,FALSE,"SCH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Gaine";#N/A,#N/A,FALSE,"Nuclear Fuel";#N/A,#N/A,FALSE,"Sch A - Gainesville";#N/A,#N/A,FALSE,"SCHED C - Gainesville";#N/A,#N/A,FALSE,"Final Forecast";#N/A,#N/A,FALSE,"Mat &amp; Sup Inventory";#N/A,#N/A,FALSE,"SCHED D";#N/A,#N/A,FALSE,"Common Facilities";#N/A,#N/A,FALSE,"External Facilities";#N/A,#N/A,FALSE,"SCHD E - Gainesville";#N/A,#N/A,FALSE,"SCH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Kiss";#N/A,#N/A,FALSE,"Nuclear Fuel";#N/A,#N/A,FALSE,"Sch A - Kissimmee";#N/A,#N/A,FALSE,"SCHED C - Kissimmee";#N/A,#N/A,FALSE,"Final Forecast";#N/A,#N/A,FALSE,"Mat &amp; Sup Inventory";#N/A,#N/A,FALSE,"SCHED D";#N/A,#N/A,FALSE,"Common Facilities";#N/A,#N/A,FALSE,"External Facilities";#N/A,#N/A,FALSE,"SCHD E - Kissimmee";#N/A,#N/A,FALSE,"SCH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Lee";#N/A,#N/A,FALSE,"Nuclear Fuel";#N/A,#N/A,FALSE,"Sch A - Leesburg";#N/A,#N/A,FALSE,"SCHED C - Leesburg";#N/A,#N/A,FALSE,"Final Forecast";#N/A,#N/A,FALSE,"Mat &amp; Sup Inventory";#N/A,#N/A,FALSE,"SCHED D";#N/A,#N/A,FALSE,"Common Facilities";#N/A,#N/A,FALSE,"External Facilities";#N/A,#N/A,FALSE,"SCHD E - Leesburg";#N/A,#N/A,FALSE,"SCH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NSB";#N/A,#N/A,FALSE,"Nuclear Fuel";#N/A,#N/A,FALSE,"Sch A - New Smyrna Beach";#N/A,#N/A,FALSE,"SCHED C - New Smyrna Beach";#N/A,#N/A,FALSE,"Final Forecast";#N/A,#N/A,FALSE,"Mat &amp; Sup Inventory";#N/A,#N/A,FALSE,"SCHED D";#N/A,#N/A,FALSE,"Common Facilities";#N/A,#N/A,FALSE,"External Facilities";#N/A,#N/A,FALSE,"SCHD E - NSB";#N/A,#N/A,FALSE,"SCH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Ocala";#N/A,#N/A,FALSE,"Nuclear Fuel";#N/A,#N/A,FALSE,"Sch A - Ocala";#N/A,#N/A,FALSE,"SCHED C - Ocala";#N/A,#N/A,FALSE,"Final Forecast";#N/A,#N/A,FALSE,"Mat &amp; Sup Inventory";#N/A,#N/A,FALSE,"SCHED D";#N/A,#N/A,FALSE,"Common Facilities";#N/A,#N/A,FALSE,"External Facilities";#N/A,#N/A,FALSE,"SCHD E - Ocala";#N/A,#N/A,FALSE,"SCH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Orlando";#N/A,#N/A,FALSE,"Nuclear Fuel";#N/A,#N/A,FALSE,"Sch A - Orlando";#N/A,#N/A,FALSE,"SCHED C - Orlando";#N/A,#N/A,FALSE,"Final Forecast";#N/A,#N/A,FALSE,"Mat &amp; Sup Inventory";#N/A,#N/A,FALSE,"SCHED D";#N/A,#N/A,FALSE,"Common Facilities";#N/A,#N/A,FALSE,"External Facilities";#N/A,#N/A,FALSE,"SCHD E - Orlando";#N/A,#N/A,FALSE,"SCH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Seminole";#N/A,#N/A,FALSE,"Nuclear Fuel";#N/A,#N/A,FALSE,"Sch A - Seminole";#N/A,#N/A,FALSE,"20022096 - SGR";#N/A,#N/A,FALSE,"SCHED C - Seminole";#N/A,#N/A,FALSE,"Final Forecast";#N/A,#N/A,FALSE,"Mat &amp; Sup Inventory";#N/A,#N/A,FALSE,"SCHED D";#N/A,#N/A,FALSE,"Common Facilities";#N/A,#N/A,FALSE,"External Facilities";#N/A,#N/A,FALSE,"SCHD E - Seminole";#N/A,#N/A,FALSE,"SCH E - O&amp;M Adjust to Cash";#N/A,#N/A,FALSE,"Nuclear O&amp;M Expenses";#N/A,#N/A,FALSE,"Nuclear Outage O&amp;M Expenses";#N/A,#N/A,FALSE,"SCH G";#N/A,#N/A,FALSE,"SCH 1B";#N/A,#N/A,FALSE,"CR3 Tax and Benefits ";#N/A,#N/A,FALSE,"letter";#N/A,#N/A,FALSE,"Inv - ALL";#N/A,#N/A,FALSE,"Nuclear Fuel";#N/A,#N/A,FALSE,"Sch A - All Participants";#N/A,#N/A,FALSE,"20022096 - SGR";#N/A,#N/A,FALSE,"SCHED C All Part";#N/A,#N/A,FALSE,"Final Forecast";#N/A,#N/A,FALSE,"Mat &amp; Sup Inventory";#N/A,#N/A,FALSE,"SCHED D";#N/A,#N/A,FALSE,"Common Facilities";#N/A,#N/A,FALSE,"External Facilities";#N/A,#N/A,FALSE,"SCHEDULE E";#N/A,#N/A,FALSE,"SCH E - O&amp;M Adjust to Cash";#N/A,#N/A,FALSE,"Nuclear O&amp;M Expenses";#N/A,#N/A,FALSE,"Nuclear Outage O&amp;M Expenses";#N/A,#N/A,FALSE,"SCH G";#N/A,#N/A,FALSE,"SCH 1B";#N/A,#N/A,FALSE,"CR3 Tax and Benefits 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Sch._.E._.Recon._.Backup." localSheetId="21" hidden="1">{#N/A,#N/A,FALSE,"Sch E Recon";#N/A,#N/A,FALSE,"Nuclear GROSS O&amp;M Expenses";#N/A,#N/A,FALSE,"Nuclear O&amp;M Expenses Exclusion";#N/A,#N/A,FALSE,"SCH G";#N/A,#N/A,FALSE,"SCHEDULE E";#N/A,#N/A,FALSE,"Florida A&amp;G Expense Gross";#N/A,#N/A,FALSE,"Florida A&amp;G Expense Exclusion";#N/A,#N/A,FALSE,"SCH 1B"}</definedName>
    <definedName name="wrn.CR3._.Sch._.E._.Recon._.Backup." hidden="1">{#N/A,#N/A,FALSE,"Sch E Recon";#N/A,#N/A,FALSE,"Nuclear GROSS O&amp;M Expenses";#N/A,#N/A,FALSE,"Nuclear O&amp;M Expenses Exclusion";#N/A,#N/A,FALSE,"SCH G";#N/A,#N/A,FALSE,"SCHEDULE E";#N/A,#N/A,FALSE,"Florida A&amp;G Expense Gross";#N/A,#N/A,FALSE,"Florida A&amp;G Expense Exclusion";#N/A,#N/A,FALSE,"SCH 1B"}</definedName>
    <definedName name="wrn.crom._.4cast." hidden="1">{#N/A,#N/A,TRUE,"TOTAL Roll-up";#N/A,#N/A,TRUE,"Launch timing assumptions"}</definedName>
    <definedName name="wrn.croma._.forecast." hidden="1">{#N/A,#N/A,TRUE,"TOTAL Roll-up";#N/A,#N/A,TRUE,"Launch timing assumptions"}</definedName>
    <definedName name="wrn.crude." hidden="1">{"Padd1crd",#N/A,FALSE,"REFINERY";"padd2crd",#N/A,FALSE,"REFINERY";"padd3crd",#N/A,FALSE,"REFINERY";"padd4crd",#N/A,FALSE,"REFINERY";"padd5crd",#N/A,FALSE,"REFINERY"}</definedName>
    <definedName name="wrn.csc1" hidden="1">{"orixcsc",#N/A,FALSE,"ORIX CSC";"orixcsc2",#N/A,FALSE,"ORIX CSC"}</definedName>
    <definedName name="wrn.CSC2" hidden="1">{"page1",#N/A,TRUE,"CSC";"page2",#N/A,TRUE,"CSC"}</definedName>
    <definedName name="wrn.csc3" hidden="1">{#N/A,#N/A,FALSE,"ORIX CSC"}</definedName>
    <definedName name="wrn.CSN._.M._.Detail." hidden="1">{"CSN M Detail",#N/A,FALSE,"Sch M Detail"}</definedName>
    <definedName name="wrn.Cumulative._.Tracking._.Summary." hidden="1">{#N/A,#N/A,FALSE,"Tracking Summary"}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Customer_base." hidden="1">{"customer base",#N/A,FALSE,"customer_base";"customer base perf estimates",#N/A,FALSE,"customer_base"}</definedName>
    <definedName name="wrn.CUTS." hidden="1">{"REVENUE1",#N/A,FALSE,"REVPIVOT";"EXP1",#N/A,FALSE,"REVPIVOT";"EXP2",#N/A,FALSE,"REVPIVOT";"EXP4",#N/A,FALSE,"REVPIVOT";"EXP5",#N/A,FALSE,"REVPIVOT";"PIPELINE1",#N/A,FALSE,"REVPIVOT";"PIPELINE3",#N/A,FALSE,"REVPIVOT";"PIPELINE4",#N/A,FALSE,"REVPIVOT";"hc1",#N/A,FALSE,"REVPIVOT";"hc2",#N/A,FALSE,"REVPIVOT";"HC3",#N/A,FALSE,"REVPIVOT"}</definedName>
    <definedName name="wrn.cvlines_2000." hidden="1">{#N/A,#N/A,FALSE,"BA-COMBINED";#N/A,#N/A,FALSE,"BA-N";#N/A,#N/A,FALSE,"BA-S";#N/A,#N/A,FALSE,"NY";#N/A,#N/A,FALSE,"MA";#N/A,#N/A,FALSE,"ME";#N/A,#N/A,FALSE,"NH";#N/A,#N/A,FALSE,"RI";#N/A,#N/A,FALSE,"VT";#N/A,#N/A,FALSE,"NJ";#N/A,#N/A,FALSE,"PA";#N/A,#N/A,FALSE,"DE";#N/A,#N/A,FALSE,"DC";#N/A,#N/A,FALSE,"MD";#N/A,#N/A,FALSE,"VA";#N/A,#N/A,FALSE,"WV";#N/A,#N/A,FALSE,"New England"}</definedName>
    <definedName name="wrn.cvlines2Ka." hidden="1">{#N/A,#N/A,FALSE,"BA-COMBINED";#N/A,#N/A,FALSE,"BA-N";#N/A,#N/A,FALSE,"BA-S";#N/A,#N/A,FALSE,"NY";#N/A,#N/A,FALSE,"MA";#N/A,#N/A,FALSE,"ME";#N/A,#N/A,FALSE,"NH";#N/A,#N/A,FALSE,"RI";#N/A,#N/A,FALSE,"VT";#N/A,#N/A,FALSE,"NJ";#N/A,#N/A,FALSE,"PA";#N/A,#N/A,FALSE,"DE";#N/A,#N/A,FALSE,"DC";#N/A,#N/A,FALSE,"MD";#N/A,#N/A,FALSE,"VA";#N/A,#N/A,FALSE,"WV";#N/A,#N/A,FALSE,"WV"}</definedName>
    <definedName name="wrn.Daily." hidden="1">{#N/A,#N/A,FALSE,"Input";#N/A,#N/A,FALSE,"BBC";#N/A,#N/A,FALSE,"Sch A";#N/A,#N/A,FALSE,"Sch B";#N/A,#N/A,FALSE,"Ineligible"}</definedName>
    <definedName name="wrn.Dalmatian._.Data." hidden="1">{"Standard",#N/A,FALSE,"Dal H Inc Stmt";"Standard",#N/A,FALSE,"Dal H Bal Sht";"Standard",#N/A,FALSE,"Dal H CFs"}</definedName>
    <definedName name="wrn.Data." hidden="1">{#N/A,#N/A,FALSE,"3 Year Plan"}</definedName>
    <definedName name="wrn.database." hidden="1">{"subs",#N/A,FALSE,"database ";"proportional",#N/A,FALSE,"database 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._.Valuation." hidden="1">{"value box",#N/A,TRUE,"DPL Inc. Fin Statements";"unlevered free cash flows",#N/A,TRUE,"DPL Inc. Fin Statements"}</definedName>
    <definedName name="WRN.DCF.OLD" hidden="1">{"mgmt forecast",#N/A,FALSE,"Mgmt Forecast";"dcf table",#N/A,FALSE,"Mgmt Forecast";"sensitivity",#N/A,FALSE,"Mgmt Forecast";"table inputs",#N/A,FALSE,"Mgmt Forecast";"calculations",#N/A,FALSE,"Mgmt Forecast"}</definedName>
    <definedName name="wrn.DCF_Terminal_Value_qchm." hidden="1">{"qchm_dcf",#N/A,FALSE,"QCHMDCF2";"qchm_terminal",#N/A,FALSE,"QCHMDCF2"}</definedName>
    <definedName name="wrn.dcf2" hidden="1">{"mgmt forecast",#N/A,FALSE,"Mgmt Forecast";"dcf table",#N/A,FALSE,"Mgmt Forecast";"sensitivity",#N/A,FALSE,"Mgmt Forecast";"table inputs",#N/A,FALSE,"Mgmt Forecast";"calculations",#N/A,FALSE,"Mgmt Forecast"}</definedName>
    <definedName name="wrn.DELTA." hidden="1">{"delta II 1",#N/A,FALSE,"DELTA";"delta II 2",#N/A,FALSE,"DELTA";"delta II 3",#N/A,FALSE,"DELTA"}</definedName>
    <definedName name="wrn.Demand._.MT." hidden="1">{"Demand by Product MT",#N/A,TRUE,"PRDEMPOR";"Demand by Sector MT",#N/A,TRUE,"PRDEMPOR"}</definedName>
    <definedName name="wrn.Demand._.MTOE." hidden="1">{"Demand by Product MTOE",#N/A,TRUE,"PRDEMPOR";"Demand by Sector MTOE",#N/A,TRUE,"PRDEMPOR"}</definedName>
    <definedName name="wrn.depmatrix." hidden="1">{"depmatrix",#N/A,FALSE,"DECATUR-DIMMIT"}</definedName>
    <definedName name="wrn.Depr._.Schedules." hidden="1">{#N/A,#N/A,FALSE,"DEPR MASTER";#N/A,#N/A,FALSE,"DEPR SUM (STILLWATER)";#N/A,#N/A,FALSE,"DEPR SUM (DRESSER)";#N/A,#N/A,FALSE,"DEPR SUM (LAKEWOOD)";#N/A,#N/A,FALSE,"DEPR SUM (WHEAT RIDGE)";#N/A,#N/A,FALSE,"DEPR SUM (AUSTIN)";#N/A,#N/A,FALSE,"DEPR SUM (CORPORATE) "}</definedName>
    <definedName name="wrn.Depr._.Schedules._1" hidden="1">{#N/A,#N/A,FALSE,"DEPR MASTER";#N/A,#N/A,FALSE,"DEPR SUM (STILLWATER)";#N/A,#N/A,FALSE,"DEPR SUM (DRESSER)";#N/A,#N/A,FALSE,"DEPR SUM (LAKEWOOD)";#N/A,#N/A,FALSE,"DEPR SUM (WHEAT RIDGE)";#N/A,#N/A,FALSE,"DEPR SUM (AUSTIN)";#N/A,#N/A,FALSE,"DEPR SUM (CORPORATE) "}</definedName>
    <definedName name="wrn.Depr._.Schedules._2" hidden="1">{#N/A,#N/A,FALSE,"DEPR MASTER";#N/A,#N/A,FALSE,"DEPR SUM (STILLWATER)";#N/A,#N/A,FALSE,"DEPR SUM (DRESSER)";#N/A,#N/A,FALSE,"DEPR SUM (LAKEWOOD)";#N/A,#N/A,FALSE,"DEPR SUM (WHEAT RIDGE)";#N/A,#N/A,FALSE,"DEPR SUM (AUSTIN)";#N/A,#N/A,FALSE,"DEPR SUM (CORPORATE) "}</definedName>
    <definedName name="wrn.Depr._.Schedules._3" hidden="1">{#N/A,#N/A,FALSE,"DEPR MASTER";#N/A,#N/A,FALSE,"DEPR SUM (STILLWATER)";#N/A,#N/A,FALSE,"DEPR SUM (DRESSER)";#N/A,#N/A,FALSE,"DEPR SUM (LAKEWOOD)";#N/A,#N/A,FALSE,"DEPR SUM (WHEAT RIDGE)";#N/A,#N/A,FALSE,"DEPR SUM (AUSTIN)";#N/A,#N/A,FALSE,"DEPR SUM (CORPORATE) "}</definedName>
    <definedName name="wrn.Depr._.Schedules._4" hidden="1">{#N/A,#N/A,FALSE,"DEPR MASTER";#N/A,#N/A,FALSE,"DEPR SUM (STILLWATER)";#N/A,#N/A,FALSE,"DEPR SUM (DRESSER)";#N/A,#N/A,FALSE,"DEPR SUM (LAKEWOOD)";#N/A,#N/A,FALSE,"DEPR SUM (WHEAT RIDGE)";#N/A,#N/A,FALSE,"DEPR SUM (AUSTIN)";#N/A,#N/A,FALSE,"DEPR SUM (CORPORATE) "}</definedName>
    <definedName name="wrn.Depr._.Schedules._5" hidden="1">{#N/A,#N/A,FALSE,"DEPR MASTER";#N/A,#N/A,FALSE,"DEPR SUM (STILLWATER)";#N/A,#N/A,FALSE,"DEPR SUM (DRESSER)";#N/A,#N/A,FALSE,"DEPR SUM (LAKEWOOD)";#N/A,#N/A,FALSE,"DEPR SUM (WHEAT RIDGE)";#N/A,#N/A,FALSE,"DEPR SUM (AUSTIN)";#N/A,#N/A,FALSE,"DEPR SUM (CORPORATE) "}</definedName>
    <definedName name="wrn.Depreciation." hidden="1">{"DE_asfiled",#N/A,TRUE,"Amort.";"IRS_addl",#N/A,TRUE,"Amort."}</definedName>
    <definedName name="wrn.DETAIL." hidden="1">{"PAGES",#N/A,FALSE,"Det_Rpt"}</definedName>
    <definedName name="wrn.Detail._.Balance._.Sheet." hidden="1">{#N/A,#N/A,FALSE,"Detail"}</definedName>
    <definedName name="wrn.Detail._.income._.and._.expense." hidden="1">{#N/A,#N/A,TRUE,"Assumptions";#N/A,#N/A,TRUE,"Revenue &amp; Direct Expense";#N/A,#N/A,TRUE,"Indirect Expense"}</definedName>
    <definedName name="wrn.Detail_Projection." hidden="1">{#N/A,#N/A,FALSE,"Detail YTD"}</definedName>
    <definedName name="wrn.detailed._.is." hidden="1">{"detailed hist is",#N/A,FALSE,"Detailed IS";"detailed projected is",#N/A,FALSE,"Detailed IS"}</definedName>
    <definedName name="wrn.Detailed._.P._.and._.L." hidden="1">{"P and L Detail Page 1",#N/A,FALSE,"Data";"P and L Detail Page 2",#N/A,FALSE,"Data"}</definedName>
    <definedName name="wrn.DIFERENCIAS." hidden="1">{"MMERINO",#N/A,FALSE,"1) Income Statement (2)"}</definedName>
    <definedName name="wrn.dil_anal." hidden="1">{"hiden",#N/A,FALSE,"14";"hidden",#N/A,FALSE,"16";"hidden",#N/A,FALSE,"18";"hidden",#N/A,FALSE,"20"}</definedName>
    <definedName name="wrn.dir." hidden="1">{#N/A,#N/A,FALSE,"Dir. Marketing_Summary";#N/A,#N/A,FALSE,"Infolink";#N/A,#N/A,FALSE,"Direct";#N/A,#N/A,FALSE,"Med_Marketing";#N/A,#N/A,FALSE,"Dimac_1";#N/A,#N/A,FALSE,"Dimac_2";#N/A,#N/A,FALSE,"Vantage";#N/A,#N/A,FALSE,"Tomahawk";#N/A,#N/A,FALSE,"BofA";#N/A,#N/A,FALSE,"Epsilon";#N/A,#N/A,FALSE,"Epsilon"}</definedName>
    <definedName name="wrn.Direct._.cost._.summary._.of._.yeast." hidden="1">{#N/A,#N/A,FALSE,"DCOST"}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documentation." hidden="1">{"documentation1",#N/A,FALSE,"Documentation";"documentation2",#N/A,FALSE,"Documentation"}</definedName>
    <definedName name="wrn.Dom." hidden="1">{"Dom_qty",#N/A,FALSE,"Domestic";"Dom_sell",#N/A,FALSE,"Domestic";"Dom_misc",#N/A,FALSE,"Domestic"}</definedName>
    <definedName name="wrn.dombud1." hidden="1">{#N/A,#N/A,FALSE,"SLSBUD"}</definedName>
    <definedName name="wrn.dombud2." hidden="1">{#N/A,#N/A,FALSE,"SLSBUD"}</definedName>
    <definedName name="wrn.DOMESTIC._.BOOK." hidden="1">{#N/A,#N/A,FALSE,"COVER";#N/A,#N/A,FALSE,"CONTENTS";#N/A,#N/A,FALSE,"1";#N/A,#N/A,FALSE,"2";#N/A,#N/A,FALSE,"3";#N/A,#N/A,FALSE,"4";#N/A,#N/A,FALSE,"5";#N/A,#N/A,FALSE,"5 - A";#N/A,#N/A,FALSE,"6";#N/A,#N/A,FALSE,"6 - A";#N/A,#N/A,FALSE,"7";#N/A,#N/A,FALSE,"7 - A"}</definedName>
    <definedName name="wrn.DPI._.Summary." hidden="1">{#N/A,#N/A,TRUE,"Summary";#N/A,#N/A,TRUE,"Financials"}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._.MPS." hidden="1">{#N/A,#N/A,FALSE,"EC MPS Cover";#N/A,#N/A,FALSE,"EC MPS Summary";#N/A,#N/A,FALSE,"EC MPS Summ by Region";#N/A,#N/A,FALSE,"EC MPS Sales &amp; Mgn by region";#N/A,#N/A,FALSE,"EC MPS Sales &amp; ASP by Region";#N/A,#N/A,FALSE,"EC MPS Sales &amp; Mgn Trends";#N/A,#N/A,FALSE,"EC MPS Sales $ Trends";#N/A,#N/A,FALSE,"EC MPS Sales Unit Trends";#N/A,#N/A,FALSE,"EC MPS Key Ctry Sales Comp";#N/A,#N/A,FALSE,"EC MPS Key Ctry sales trends "}</definedName>
    <definedName name="wrn.EC._.Other." hidden="1">{#N/A,#N/A,FALSE,"EC Other Cover";#N/A,#N/A,FALSE,"EC Other NPR&amp;Mgn by region";#N/A,#N/A,FALSE,"EC Other Units &amp; ASP by Region";#N/A,#N/A,FALSE,"EC Other NPR &amp; Mgn Trends";#N/A,#N/A,FALSE,"EC Other Sales $ Trends";#N/A,#N/A,FALSE,"Cleaners  Key Ctry Sales Comp";#N/A,#N/A,FALSE,"Enzymes  Key Ctry Sales Comp";#N/A,#N/A,FALSE,"Neutralize  Key Ctry Sales Comp";#N/A,#N/A,FALSE,"Salines  Key Ctry Sales Comp";#N/A,#N/A,FALSE,"Lenscases  Key Ctry Sales Comp";#N/A,#N/A,FALSE,"Cleaners Key Ctry sales trends ";#N/A,#N/A,FALSE,"Enzymes Key Ctry sales trends";#N/A,#N/A,FALSE,"Neutraliz Key Ctry sales trends";#N/A,#N/A,FALSE,"Salines Key Ctry sales trends";#N/A,#N/A,FALSE,"Lenscases Key Ctry sales trends"}</definedName>
    <definedName name="wrn.EC._.Peroxides." hidden="1">{#N/A,#N/A,FALSE,"EC Peroxides Cover";#N/A,#N/A,FALSE,"EC Peroxides Summary";#N/A,#N/A,FALSE,"EC Peroxides Summ by Region";#N/A,#N/A,FALSE,"EC Peroxi Sales &amp; Mgn by region";#N/A,#N/A,FALSE,"EC Peroxi Sales &amp; ASP by Region";#N/A,#N/A,FALSE,"EC Peroxides Sales &amp; Mgn Trends";#N/A,#N/A,FALSE,"EC Peroxides Sales $ Trends";#N/A,#N/A,FALSE,"EC Peroxides Sales Unit Trends";#N/A,#N/A,FALSE,"EC Peroxide Key Ctry Sales Comp";#N/A,#N/A,FALSE,"EC Peroxi Key Ctry sales trend"}</definedName>
    <definedName name="wrn.Economic._.Value._.Added._.Analysis." hidden="1">{"EVA",#N/A,FALSE,"EVA";"WACC",#N/A,FALSE,"WACC"}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dcredit." localSheetId="21" hidden="1">{"edcredit",#N/A,FALSE,"edcredit"}</definedName>
    <definedName name="wrn.edcredit." hidden="1">{"edcredit",#N/A,FALSE,"edcredit"}</definedName>
    <definedName name="wrn.Employee._.Efficiency." hidden="1">{"Employee Efficiency",#N/A,FALSE,"Benchmarking"}</definedName>
    <definedName name="wrn.Entire._.Model." hidden="1">{"Income Page",#N/A,FALSE,"Income";"Quarterly Page",#N/A,FALSE,"Quarterly";"EPS Page",#N/A,FALSE,"EPS";"Cashflow Page",#N/A,FALSE,"CashFlow"}</definedName>
    <definedName name="wrn.Entire._.Sheet." hidden="1">{"Entire Sheet",#N/A,FALSE,"Detail Income Statements"}</definedName>
    <definedName name="wrn.Entire._.Sheet._1" hidden="1">{"Entire Sheet",#N/A,FALSE,"Detail Income Statements"}</definedName>
    <definedName name="wrn.Entire._.Sheet._2" hidden="1">{"Entire Sheet",#N/A,FALSE,"Detail Income Statements"}</definedName>
    <definedName name="wrn.Entire._.Sheet._3" hidden="1">{"Entire Sheet",#N/A,FALSE,"Detail Income Statements"}</definedName>
    <definedName name="wrn.Entire._.Sheet._4" hidden="1">{"Entire Sheet",#N/A,FALSE,"Detail Income Statements"}</definedName>
    <definedName name="wrn.Entire._.Sheet._5" hidden="1">{"Entire Sheet",#N/A,FALSE,"Detail Income Statements"}</definedName>
    <definedName name="wrn.EPS._.print." hidden="1">{"EPS1",#N/A,FALSE,"merger"}</definedName>
    <definedName name="wrn.Especial." hidden="1">{"BalanceAnual",#N/A,FALSE,"Balance Anual";"ER_Mensual",#N/A,FALSE,"Edo Res. Mens";"ER_Anual",#N/A,FALSE,"Edo Res. Anual";"Flujo_Mensual",#N/A,FALSE,"Flujo Mens";"Flujo_Anual",#N/A,FALSE,"Flujo Anual";"CtoVtas",#N/A,FALSE,"Otros Datos";"GtsAdmonyVtas",#N/A,FALSE,"Otros Datos";"GtsDistr",#N/A,FALSE,"Otros Datos";"VentasyCostos",#N/A,FALSE,"Otros Datos";"Indices",#N/A,FALSE,"Otros Datos"}</definedName>
    <definedName name="wrn.Estimated._.Tax._.Annualized._.Method." hidden="1">{#N/A,#N/A,FALSE,"Summary";#N/A,#N/A,FALSE,"Adj to Option C";#N/A,#N/A,FALSE,"Dividend Analysis";#N/A,#N/A,FALSE,"Reserve Analysis";#N/A,#N/A,FALSE,"Depreciation";#N/A,#N/A,FALSE,"Other Tax Adj"}</definedName>
    <definedName name="wrn.ETH." hidden="1">{"AnnMarg.",#N/A,FALSE,"ETHAN";"Q",#N/A,FALSE,"Qtrs."}</definedName>
    <definedName name="wrn.Europe._.Base." hidden="1">{"Eur Base Top",#N/A,FALSE,"Europe Base";"Eur Base Bottom",#N/A,FALSE,"Europe Base"}</definedName>
    <definedName name="wrn.Europe._.Set." hidden="1">{"IS w Ratios",#N/A,FALSE,"Europe";"PF CF Europe",#N/A,FALSE,"Europe";"DCF Eur Matrix",#N/A,FALSE,"Europe"}</definedName>
    <definedName name="wrn.EVA._.Analysis." hidden="1">{"EVA Comparison",#N/A,FALSE,"EVA";"ORONA Break Down",#N/A,FALSE,"EVA";"99 - 00 ROIC Reconciliation",#N/A,FALSE,"EVA";"ROIC Reconciliation",#N/A,FALSE,"EVA";"WACC",#N/A,FALSE,"EVA";"APD NOPAT &amp; ROIC",#N/A,FALSE,"EVA";"EVA MSDW Method",#N/A,FALSE,"EVA";"EVA APD MEthod",#N/A,FALSE,"EVA";"Sum Diff",#N/A,FALSE,"EVA";"APD Method",#N/A,FALSE,"EVA";"1990-2000 Comp",#N/A,FALSE,"EVA"}</definedName>
    <definedName name="wrn.EVAs." hidden="1">{"EVA MSDW Method",#N/A,FALSE,"EVA";"EVA APD MEthod",#N/A,FALSE,"EVA"}</definedName>
    <definedName name="wrn.Eventplanner." hidden="1">{#N/A,#N/A,FALSE,"Zone (East)";#N/A,#N/A,FALSE,"Zone (South)";#N/A,#N/A,FALSE,"Zone (West)";#N/A,#N/A,FALSE,"National Account"}</definedName>
    <definedName name="wrn.Executive._.Reports." localSheetId="21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Summary." hidden="1">{#N/A,#N/A,TRUE,"Cover";#N/A,#N/A,TRUE,"ExecSum";#N/A,#N/A,TRUE,"Narrative";#N/A,#N/A,TRUE,"FS";#N/A,#N/A,TRUE,"Capex";#N/A,#N/A,TRUE,"FacBal";#N/A,#N/A,TRUE,"Sales";#N/A,#N/A,TRUE,"COGS";#N/A,#N/A,TRUE,"RM Inputs"}</definedName>
    <definedName name="wrn.Exhibits._.Clean." localSheetId="21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p." hidden="1">{"Exp_qty",#N/A,FALSE,"Export";"Exp_sell",#N/A,FALSE,"Export";"Exp_misc",#N/A,FALSE,"Export"}</definedName>
    <definedName name="wrn.ExpCompSet." hidden="1">{"ExpCompSet",#N/A,FALSE,"Export Comp. Sets"}</definedName>
    <definedName name="wrn.Exports." hidden="1">{#N/A,#N/A,FALSE,"Exports";#N/A,#N/A,FALSE,"Carolans";#N/A,#N/A,FALSE,"Irish Mist";#N/A,#N/A,FALSE,"Tullamore Dew";#N/A,#N/A,FALSE,"Other Brands Exports";#N/A,#N/A,FALSE,"Frangelico";#N/A,#N/A,FALSE,"Mondoro";#N/A,#N/A,FALSE,"Aperol";#N/A,#N/A,FALSE,"Others Exports"}</definedName>
    <definedName name="wrn.External." hidden="1">{"External_Annual_Income",#N/A,FALSE,"External";"External_Quarterly_Income",#N/A,FALSE,"External"}</definedName>
    <definedName name="wrn.Eye._.Drops." hidden="1">{#N/A,#N/A,FALSE,"EC Eye Drops Cover";#N/A,#N/A,FALSE,"EC Eye Drops Summary";#N/A,#N/A,FALSE,"EC Eye Drops Summ by Region";#N/A,#N/A,FALSE,"EC Eye Drops NPR&amp;Mgn by region";#N/A,#N/A,FALSE,"EC Eye Drops NPR&amp;ASP by Region";#N/A,#N/A,FALSE,"EC Eye Drops NPR &amp; Mgn Trends";#N/A,#N/A,FALSE,"EC Eye Drops Sales $ Trends";#N/A,#N/A,FALSE,"EC Eye Drops Sales Unit Trends";#N/A,#N/A,FALSE,"EC Eye Dro  Key Ctry Sales Comp";#N/A,#N/A,FALSE,"EC Eye D Key Ctry sales trends "}</definedName>
    <definedName name="wrn.faidbud1." hidden="1">{#N/A,#N/A,FALSE,"SLSBUD"}</definedName>
    <definedName name="wrn.faidbud2." hidden="1">{#N/A,#N/A,FALSE,"SLSBUD"}</definedName>
    <definedName name="wrn.Far._.East._.Set." hidden="1">{"IS FE with Ratios",#N/A,FALSE,"Far East";"PF CF Far East",#N/A,FALSE,"Far East";"DCF Far East Matrix",#N/A,FALSE,"Far East"}</definedName>
    <definedName name="wrn.fb." hidden="1">{"AnnMarg",#N/A,FALSE,"FALCON";"Q",#N/A,FALSE,"Qtrs."}</definedName>
    <definedName name="wrn.FCB." hidden="1">{"FCB_ALL",#N/A,FALSE,"FCB"}</definedName>
    <definedName name="wrn.fcb2" hidden="1">{"FCB_ALL",#N/A,FALSE,"FCB"}</definedName>
    <definedName name="wrn.Fcst._.by._.Mon." hidden="1">{"Fcst by Mon Full",#N/A,FALSE,"Tot PalmPalm";"Fcst by Mon Full",#N/A,FALSE,"Tot Device";"Fcst by Mon Full",#N/A,FALSE,"Platform";"Fcst by Mon Full",#N/A,FALSE,"Palm.Net";"Fcst by Mon Full",#N/A,FALSE,"Elim"}</definedName>
    <definedName name="wrn.Fcst._.by._.Qtr." hidden="1">{"Fcst by Qtr Full",#N/A,FALSE,"Tot PalmPalm";"Fcst by Qtr Full",#N/A,FALSE,"Tot Device";"Fcst by Qtr Full",#N/A,FALSE,"Platform";"Fcst by Qtr Full",#N/A,FALSE,"Palm.Net";"Fcst by Qtr Full",#N/A,FALSE,"Elim"}</definedName>
    <definedName name="wrn.FE._.Sensitivity." hidden="1">{"Far East Top",#N/A,FALSE,"FE Model";"Far East Mid",#N/A,FALSE,"FE Model";"Far East Base",#N/A,FALSE,"FE Model"}</definedName>
    <definedName name="wrn.Fed._.4797." hidden="1">{"Fed 4797",#N/A,FALSE,"4797"}</definedName>
    <definedName name="wrn.FFM." hidden="1">{#N/A,#N/A,FALSE,"FFM"}</definedName>
    <definedName name="wrn.filecopy.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_1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_2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_3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_4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._5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1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1_1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1_2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1_3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1_4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ecopy1_5" hidden="1">{"Multiples_filecopy",#N/A,FALSE,"Multiples";"Adjustments_filecopy",#N/A,FALSE,"Adjustments to Multiples";"GrowthAdj_filecopy",#N/A,FALSE,"Growth Adjustments";"RiskAdj_filecopy",#N/A,FALSE,"Risk Adjustments ";"MarginAdj_filecopy",#N/A,FALSE,"Margin Adjustments";"Regression_filecopy",#N/A,FALSE,"Regression";"Ratios_filecopy",#N/A,FALSE,"Ratios"}</definedName>
    <definedName name="wrn.Filter." hidden="1">{#N/A,#N/A,FALSE,"Assump2";#N/A,#N/A,FALSE,"Income2";#N/A,#N/A,FALSE,"Balance2";#N/A,#N/A,FALSE,"DCF Filter";#N/A,#N/A,FALSE,"Trans Assump2";#N/A,#N/A,FALSE,"Combined Income2";#N/A,#N/A,FALSE,"Combined Balance2"}</definedName>
    <definedName name="wrn.Final._.Copy." hidden="1">{#N/A,#N/A,TRUE,"Assumptions";#N/A,#N/A,TRUE,"Financial  Statements";#N/A,#N/A,TRUE,"Unl. Free CF Valuation ";#N/A,#N/A,TRUE,"Funding Schedule";#N/A,#N/A,TRUE,"High Yield &amp; Equity Schedule"}</definedName>
    <definedName name="wrn.Finance._.Only." hidden="1">{"Finance",#N/A,FALSE,"Detail Income Statements"}</definedName>
    <definedName name="wrn.Finance._.Only._1" hidden="1">{"Finance",#N/A,FALSE,"Detail Income Statements"}</definedName>
    <definedName name="wrn.Finance._.Only._2" hidden="1">{"Finance",#N/A,FALSE,"Detail Income Statements"}</definedName>
    <definedName name="wrn.Finance._.Only._3" hidden="1">{"Finance",#N/A,FALSE,"Detail Income Statements"}</definedName>
    <definedName name="wrn.Finance._.Only._4" hidden="1">{"Finance",#N/A,FALSE,"Detail Income Statements"}</definedName>
    <definedName name="wrn.Finance._.Only._5" hidden="1">{"Finance",#N/A,FALSE,"Detail Income Statements"}</definedName>
    <definedName name="wrn.Finance._.Plan." hidden="1">{"Switches-Page1",#N/A,FALSE,"SWITCHES";"Switches-Page 2",#N/A,FALSE,"SWITCHES";"Income Statement - FY96 - FY06",#N/A,FALSE,"APCI";"Cash Flow Statement",#N/A,FALSE,"APCI";"Balance Sheet FY95-FY06",#N/A,FALSE,"APCI";"Ratio Data",#N/A,FALSE,"APCI";"Ratios",#N/A,FALSE,"APCI";"Ratio Adjustments",#N/A,FALSE,"APCI"}</definedName>
    <definedName name="wrn.Financial._.Output." hidden="1">{"P and L",#N/A,FALSE,"Financial Output";"Cashflow",#N/A,FALSE,"Financial Output";"Balance Sheet",#N/A,FALSE,"Financial Output"}</definedName>
    <definedName name="wrn.Financial._.Reports." hidden="1">{#N/A,#N/A,FALSE,"Overview";#N/A,#N/A,FALSE,"santafe";#N/A,#N/A,FALSE,"noble";#N/A,#N/A,FALSE,"Combined Results";#N/A,#N/A,FALSE,"Earnings"}</definedName>
    <definedName name="wrn.Financial._.Review._.Book." hidden="1">{#N/A,#N/A,TRUE,"BWO_LLC+REPORT";#N/A,#N/A,TRUE,"NSL00MST+NSL Refy Income";#N/A,#N/A,TRUE,"BWO_LLC+Rep_12m";#N/A,#N/A,TRUE,"NSL00MST+NSL Refy 12 M";#N/A,#N/A,TRUE,"RetMMM00+Report";#N/A,#N/A,TRUE,"RET00mst+Total";#N/A,#N/A,TRUE,"Ret12Frd+Total";#N/A,#N/A,TRUE,"Admin";#N/A,#N/A,TRUE,"Boise";#N/A,#N/A,TRUE,"Brigham";#N/A,#N/A,TRUE,"Chubbuck";#N/A,#N/A,TRUE,"Draper";#N/A,#N/A,TRUE,"Harrisville";#N/A,#N/A,TRUE,"Idaho Falls";#N/A,#N/A,TRUE,"Layton";#N/A,#N/A,TRUE,"Logan";#N/A,#N/A,TRUE,"Ogden Wall";#N/A,#N/A,TRUE,"Wholesale+W Inc";#N/A,#N/A,TRUE,"Wholesale+W Inc 12m";#N/A,#N/A,TRUE,"SUP00mst+SUMMARY";#N/A,#N/A,TRUE,"SUP00mst+TWELVE";#N/A,#N/A,TRUE,"TRK00MST+Tran PL";#N/A,#N/A,TRUE,"TRK00MST+Tran PL 12 M";#N/A,#N/A,TRUE,"TRK00MST1+Tran PL";#N/A,#N/A,TRUE,"TRK00MST1+Tran PL 12 M";#N/A,#N/A,TRUE,"Support+Current";#N/A,#N/A,TRUE,"Support+12month";#N/A,#N/A,TRUE,"Admin2+Current";#N/A,#N/A,TRUE,"Admin2+12month";#N/A,#N/A,TRUE,"BWOabMST+Rep_12m";#N/A,#N/A,TRUE,"NSL00MST+CrtBdg";#N/A,#N/A,TRUE,"Rab12frd+Total";#N/A,#N/A,TRUE,"Rab12frd+Admin";#N/A,#N/A,TRUE,"Rab12frd+Boise";#N/A,#N/A,TRUE,"Rab12frd+Brigham";#N/A,#N/A,TRUE,"Rab12frd+Chubbuck";#N/A,#N/A,TRUE,"Rab12frd+Draper";#N/A,#N/A,TRUE,"Rab12frd+Harrisville";#N/A,#N/A,TRUE,"Rab12frd+Idaho Falls";#N/A,#N/A,TRUE,"Rab12frd+Layton";#N/A,#N/A,TRUE,"Rab12frd+Logan";#N/A,#N/A,TRUE,"Rab12frd+Ogden Wall";#N/A,#N/A,TRUE,"Wholesale+whole";#N/A,#N/A,TRUE,"SUP00mst+ActBud";#N/A,#N/A,TRUE,"Trkabmst+Tran PL 12 M";#N/A,#N/A,TRUE,"Support+Forecasted";#N/A,#N/A,TRUE,"Admin2+Forecasted";#N/A,#N/A,TRUE,"BuzzTrk+Summary";#N/A,#N/A,TRUE,"BuzzTrk+Rev_Mile"}</definedName>
    <definedName name="wrn.Financial._.Statements." hidden="1">{#N/A,#N/A,FALSE,"Income Statements";#N/A,#N/A,FALSE,"Balance Sheets";#N/A,#N/A,FALSE,"Cash Flow"}</definedName>
    <definedName name="wrn.Financials." localSheetId="21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nane._.Plan." hidden="1">{"Switches-Page 1",#N/A,FALSE,"CAPEX Inputs incl. switches (1)";"Switches-Page 2",#N/A,FALSE,"CAPEX Inputs incl. switches (1)";"Income Statement 97-10",#N/A,FALSE,"APCI (6)";"Cash Flow Statement",#N/A,FALSE,"APCI (6)";"Balance Sheet 97-10",#N/A,FALSE,"APCI (6)";"Ratios",#N/A,FALSE,"APCI (6)";#N/A,#N/A,FALSE,"KEY DATA &amp; RATIOS";"KEY DATA &amp; RATIOS",#N/A,FALSE,"KEY DATA &amp; RATIOS"}</definedName>
    <definedName name="wrn.finmodel." hidden="1">{#N/A,#N/A,FALSE,"Fin Model"}</definedName>
    <definedName name="wrn.FIRST._.SEMI._.MONTHLY._.PAYMENT." hidden="1">{#N/A,#N/A,FALSE,"PAY1 REPORT";#N/A,#N/A,FALSE,"PAY1 ALLOC";#N/A,#N/A,FALSE,"PAY 1 JE";#N/A,#N/A,FALSE,"PAY 1 WTR"}</definedName>
    <definedName name="wrn.first2." hidden="1">{#N/A,#N/A,FALSE,"sum-don";#N/A,#N/A,FALSE,"inc-don"}</definedName>
    <definedName name="wrn.first3." hidden="1">{#N/A,#N/A,FALSE,"Summary";#N/A,#N/A,FALSE,"proj1";#N/A,#N/A,FALSE,"proj2"}</definedName>
    <definedName name="wrn.first4." hidden="1">{#N/A,#N/A,FALSE,"Summary";#N/A,#N/A,FALSE,"proj1";#N/A,#N/A,FALSE,"proj2";#N/A,#N/A,FALSE,"DCF"}</definedName>
    <definedName name="wrn.Five._.Year._.Record." hidden="1">{"Five Year Record",#N/A,FALSE,"Front and Back"}</definedName>
    <definedName name="wrn.Flash._.profit._.report." hidden="1">{#N/A,#N/A,FALSE,"FLA"}</definedName>
    <definedName name="wrn.Fleet." hidden="1">{"FleetDetailsNE",#N/A,FALSE,"NEForecast"}</definedName>
    <definedName name="wrn.forbud1." hidden="1">{#N/A,#N/A,FALSE,"SLSBUD"}</definedName>
    <definedName name="wrn.forbud2." hidden="1">{#N/A,#N/A,FALSE,"SLSBUD"}</definedName>
    <definedName name="wrn.Forecast._.for._.MOR._.purposes." hidden="1">{#N/A,#N/A,FALSE,"FCBP"}</definedName>
    <definedName name="wrn.Forecast._.Q1.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2a." hidden="1">{"cover a","2q",FALSE,"Cover";"Op Earn Mgd Q2",#N/A,FALSE,"Op-Earn (Mng)";"Op Earn Rpt Q2",#N/A,FALSE,"Op-Earn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3." hidden="1">{"cover a","3q",FALSE,"Cover";"Op Earn Mgd Q3",#N/A,FALSE,"Op-Earn (Mng)";"Op Earn Rpt Q3",#N/A,FALSE,"Op-Earn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.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w_Schedules." hidden="1">{"Contents",#N/A,TRUE,"Contents";#N/A,#N/A,TRUE,"Forecast Changes";"Page 1",#N/A,TRUE,"Consolidating P&amp;L";"Page 2",#N/A,TRUE,"Summary";"Page 3",#N/A,TRUE,"FY96 VS. FY97";"Acq 96_97 Rollforward",#N/A,TRUE,"96v.97 Rollforward";"Page 4.1",#N/A,TRUE,"Consolidating P&amp;L Q1";"Page 4.2",#N/A,TRUE,"Consolidating P&amp;L Q2";"Page 4.3",#N/A,TRUE,"Consolidating P&amp;L Q3";"Page 4.4",#N/A,TRUE,"Consolidating P&amp;L Q4";"Page 5",#N/A,TRUE,"Detail Consolidation";"Page 6",#N/A,TRUE,"Detail Consolidation";"DS Tab",#N/A,TRUE,"Direct Sales";"MMD Tab",#N/A,TRUE,"MMD";"Brann Tab",#N/A,TRUE,"Brann";"MS Tab",#N/A,TRUE,"Marketing Services";"AMZ Tab",#N/A,TRUE,"AMZ";"Admin Tab",#N/A,TRUE,"Administration";"Sample Tab",#N/A,TRUE,"Sample";"Page 10",#N/A,TRUE,"Bounty"}</definedName>
    <definedName name="wrn.FOUR._.CASES." hidden="1">{"MODEL","ALL STOCK",FALSE,"CS First Boston Merger Model";"MODEL","ALL CASH",FALSE,"CS First Boston Merger Model";"MODEL","ALL CASH WITH EQUITY OFFERING",FALSE,"CS First Boston Merger Model";"MODEL","HALF CASH/HALF STOCK",FALSE,"CS First Boston Merger Model"}</definedName>
    <definedName name="wrn.Friendly." hidden="1">{#N/A,#N/A,TRUE,"Julio";#N/A,#N/A,TRUE,"Agosto";#N/A,#N/A,TRUE,"BHCo";#N/A,#N/A,TRUE,"Abril";#N/A,#N/A,TRUE,"Pro Forma"}</definedName>
    <definedName name="wrn.Front._.Page." hidden="1">{"Front Page",#N/A,FALSE,"Front and Back"}</definedName>
    <definedName name="wrn.Full." hidden="1">{"Summary",#N/A,TRUE,"Sheet1";"Returns",#N/A,TRUE,"Sheet1";"IS",#N/A,TRUE,"Sheet1";"BS",#N/A,TRUE,"Sheet1";"CF",#N/A,TRUE,"Sheet1";"Cover6",#N/A,TRUE,"Sheet1";"WC7",#N/A,TRUE,"Sheet1";"Debt8",#N/A,TRUE,"Sheet1";"Tax9",#N/A,TRUE,"Sheet1"}</definedName>
    <definedName name="wrn.Full._.Model." hidden="1">{#N/A,#N/A,FALSE,"Cov";#N/A,#N/A,FALSE,"sum";#N/A,#N/A,FALSE,"baladj";#N/A,#N/A,FALSE,"bs";#N/A,#N/A,FALSE,"is";#N/A,#N/A,FALSE,"pis";#N/A,#N/A,FALSE,"pis";#N/A,#N/A,FALSE,"cf";#N/A,#N/A,FALSE,"balhist";#N/A,#N/A,FALSE,"wc";#N/A,#N/A,FALSE,"ltd";#N/A,#N/A,FALSE,"cover";#N/A,#N/A,FALSE,"fa";#N/A,#N/A,FALSE,"tax";#N/A,#N/A,FALSE,"irr";#N/A,#N/A,FALSE,"in";#N/A,#N/A,FALSE,"DCF Cov";#N/A,#N/A,FALSE,"dcf"}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age." hidden="1">{#N/A,#N/A,FALSE,"COVER";#N/A,#N/A,FALSE,"INDEX";#N/A,#N/A,FALSE,"P1000 P&amp;L";#N/A,#N/A,FALSE,"B1000 Balance Sheet";#N/A,#N/A,FALSE,"P1100 Turnover";#N/A,#N/A,FALSE,"P1200 Exceptional";#N/A,#N/A,FALSE,"P1300 Interest";#N/A,#N/A,FALSE,"P1400 Dividends";#N/A,#N/A,FALSE,"P1500 Other P&amp;L Details";#N/A,#N/A,FALSE,"P1600 Profit Reconciliation";#N/A,#N/A,FALSE,"B1100 Tangible Assets";#N/A,#N/A,FALSE,"B1110 Plant and Equipment";#N/A,#N/A,FALSE,"B1120 FA Disps &amp; Historic Cost";#N/A,#N/A,FALSE,"B1200 Investment in Subs";#N/A,#N/A,FALSE,"B1210 Provision in Subs";#N/A,#N/A,FALSE,"B1300 Asso, Other Invs &amp; G'will";#N/A,#N/A,FALSE,"B1400 Stocks";#N/A,#N/A,FALSE,"B1500 Debtors";#N/A,#N/A,FALSE,"B1600 Current Asset Investments";#N/A,#N/A,FALSE,"B1700 Cash, Bank, Loans";#N/A,#N/A,FALSE,"B1800 Creditors &lt; 1 Year";#N/A,#N/A,FALSE,"B1900 Creditors &gt; 1 Year";#N/A,#N/A,FALSE,"B2000 Leasing and Provisions";#N/A,#N/A,FALSE,"B2100 Intra Group";#N/A,#N/A,FALSE,"B2200 Assoc, Cap Com, Conting";#N/A,#N/A,FALSE,"B3000 Share Capital &amp; Reserves";#N/A,#N/A,FALSE,"T1000 Taxation";#N/A,#N/A,FALSE,"D1000 Derivatives etc";#N/A,#N/A,FALSE,"R1000 Related Party"}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print." hidden="1">{#N/A,#N/A,FALSE,"P&amp;L 1Q02";#N/A,#N/A,FALSE,"P&amp;L 2Q02";#N/A,#N/A,FALSE,"P&amp;L 3Q02";#N/A,#N/A,FALSE,"P&amp;L 4Q02";#N/A,#N/A,FALSE,"P&amp;L 2002";#N/A,#N/A,FALSE,"P&amp;L 1Q03";#N/A,#N/A,FALSE,"P&amp;L 1Q03";#N/A,#N/A,FALSE,"P&amp;L 2Q03";#N/A,#N/A,FALSE,"P&amp;L 3Q03";#N/A,#N/A,FALSE,"P&amp;L 4Q03";#N/A,#N/A,FALSE,"P&amp;L 2003";#N/A,#N/A,FALSE,"P&amp;L 2004";#N/A,#N/A,FALSE,"P&amp;L 2005"}</definedName>
    <definedName name="wrn.FY01._.Actuals." hidden="1">{"FY01 Specials",#N/A,FALSE,"FY01  Actuals";"FY01 Actuals",#N/A,FALSE,"FY01  Actuals"}</definedName>
    <definedName name="wrn.FY97SBP." hidden="1">{#N/A,#N/A,FALSE,"FY97";#N/A,#N/A,FALSE,"FY98";#N/A,#N/A,FALSE,"FY99";#N/A,#N/A,FALSE,"FY00";#N/A,#N/A,FALSE,"FY01"}</definedName>
    <definedName name="wrn.GASCOND." hidden="1">{"GASCOND",#N/A,FALSE,"CONDENSATE";"CRUDECOND",#N/A,FALSE,"CONDENSATE";"TOTALCOND",#N/A,FALSE,"CONDENSATE"}</definedName>
    <definedName name="wrn.GASODEM." hidden="1">{"monthly",#N/A,FALSE,"GASODEM";"qtr to yr",#N/A,FALSE,"GASODEM"}</definedName>
    <definedName name="wrn.gastos." hidden="1">{#N/A,#N/A,FALSE,"PERSONAL";#N/A,#N/A,FALSE,"explotación";#N/A,#N/A,FALSE,"generales"}</definedName>
    <definedName name="wrn.GCIall." hidden="1">{"gcicash",#N/A,FALSE,"GCIINC";"gciinc",#N/A,FALSE,"GCIINC";"gciexclusa",#N/A,FALSE,"GCIINC";"usatdy",#N/A,FALSE,"GCIINC"}</definedName>
    <definedName name="wrn.General._.OTC." hidden="1">{#N/A,#N/A,FALSE,"Title Page (3)";#N/A,#N/A,FALSE,"YTD - OTC";#N/A,#N/A,FALSE,"MTH - OTC"}</definedName>
    <definedName name="wrn.General._.Pharm." hidden="1">{#N/A,#N/A,FALSE,"Title Page (2)";#N/A,#N/A,FALSE,"YTD - Pharm";#N/A,#N/A,FALSE,"MTH - Pharm"}</definedName>
    <definedName name="wrn.General._.Total." hidden="1">{#N/A,#N/A,FALSE,"Title Page (4)";#N/A,#N/A,FALSE,"YTD - Total";#N/A,#N/A,FALSE,"MTH - Total"}</definedName>
    <definedName name="wrn.Geographic._.Trends." hidden="1">{"Geographic P1",#N/A,FALSE,"Division &amp; Geog"}</definedName>
    <definedName name="wrn.GL._.154._.BALANCE." localSheetId="21" hidden="1">{#N/A,#N/A,FALSE,"BALANCE"}</definedName>
    <definedName name="wrn.GL._.154._.BALANCE." hidden="1">{#N/A,#N/A,FALSE,"BALANCE"}</definedName>
    <definedName name="wrn.GL154._.ISSUES." localSheetId="21" hidden="1">{#N/A,#N/A,FALSE,"ISSUES"}</definedName>
    <definedName name="wrn.GL154._.ISSUES." hidden="1">{#N/A,#N/A,FALSE,"ISSUES"}</definedName>
    <definedName name="wrn.GL154._.RECEIPTS." localSheetId="21" hidden="1">{#N/A,#N/A,FALSE,"RECEIPTS"}</definedName>
    <definedName name="wrn.GL154._.RECEIPTS." hidden="1">{#N/A,#N/A,FALSE,"RECEIPTS"}</definedName>
    <definedName name="wrn.GL154._.SALVAGE." localSheetId="21" hidden="1">{#N/A,#N/A,FALSE,"SALVAGE"}</definedName>
    <definedName name="wrn.GL154._.SALVAGE." hidden="1">{#N/A,#N/A,FALSE,"SALVAGE"}</definedName>
    <definedName name="wrn.GL154._.SYSTEM._.LEDGER._.REPORTS." localSheetId="21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GP." hidden="1">{#N/A,#N/A,FALSE,"TOT GP $";#N/A,#N/A,FALSE,"HWARE GP $";#N/A,#N/A,FALSE,"CONS GP $";#N/A,#N/A,FALSE,"TOTAL GP %";#N/A,#N/A,FALSE,"HWARE GP %";#N/A,#N/A,FALSE,"CONS GP % "}</definedName>
    <definedName name="wrn.GRAPHS." hidden="1">{#N/A,#N/A,FALSE,"ACQ_GRAPHS";#N/A,#N/A,FALSE,"T_1 GRAPHS";#N/A,#N/A,FALSE,"T_2 GRAPHS";#N/A,#N/A,FALSE,"COMB_GRAPHS"}</definedName>
    <definedName name="wrn.gteds." hidden="1">{#N/A,#N/A,FALSE,"Depr";#N/A,#N/A,FALSE,"Cost of Sales";#N/A,#N/A,FALSE,"Sell Exp";#N/A,#N/A,FALSE,"G &amp; A";#N/A,#N/A,FALSE,"Oper Exp";#N/A,#N/A,FALSE,"Net_Income";#N/A,#N/A,FALSE,"Revenue";#N/A,#N/A,FALSE,"Cash Flow";#N/A,#N/A,FALSE,"CashF_Act";#N/A,#N/A,FALSE,"Cap Exp";#N/A,#N/A,FALSE,"Op_Income";#N/A,#N/A,FALSE,"KPI";#N/A,#N/A,FALSE,"Investment";#N/A,#N/A,FALSE,"Inv_Act"}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ndout." hidden="1">{#N/A,#N/A,FALSE,"income st";#N/A,#N/A,FALSE,"cash flow";#N/A,#N/A,FALSE,"bal sheet";#N/A,#N/A,FALSE,"inc. print";#N/A,#N/A,FALSE,"segments"}</definedName>
    <definedName name="wrn.HAUL." hidden="1">{"SURFACE HAUL",#N/A,FALSE,"Haul"}</definedName>
    <definedName name="wrn.Headcount\Backlog." hidden="1">{"Backlog and Headcount",#N/A,FALSE,"Actual"}</definedName>
    <definedName name="wrn.HEAT." hidden="1">{#N/A,#N/A,FALSE,"Heat";#N/A,#N/A,FALSE,"DCF";#N/A,#N/A,FALSE,"LBO";#N/A,#N/A,FALSE,"A";#N/A,#N/A,FALSE,"C";#N/A,#N/A,FALSE,"impd";#N/A,#N/A,FALSE,"Accr-Dilu"}</definedName>
    <definedName name="wrn.heavy." hidden="1">{"heavy",#N/A,FALSE,"CNTRYTYPE"}</definedName>
    <definedName name="wrn.HMO." hidden="1">{#N/A,#N/A,FALSE,"DOS YTD";#N/A,#N/A,FALSE,"UR YTD";#N/A,#N/A,FALSE,"23 DOS PacifiCare HMO";#N/A,#N/A,FALSE,"23 UR PacifiCare HMO";#N/A,#N/A,FALSE,"32 DOS HealthNet";#N/A,#N/A,FALSE,"32 UR HealthNet";#N/A,#N/A,FALSE,"68 DOS HN Seniority Plus";#N/A,#N/A,FALSE,"68 UR HN Seniority Plus";#N/A,#N/A,FALSE,"71 DOS CA Care";#N/A,#N/A,FALSE,"71 UR CA Care";#N/A,#N/A,FALSE,"80 DOS Sharp";#N/A,#N/A,FALSE,"80 UR Sharp";#N/A,#N/A,FALSE,"88 DOS CIGNA VEBA";#N/A,#N/A,FALSE,"88 UR CIGNA VEBA";#N/A,#N/A,FALSE,"93 DOS Aetna HMO";#N/A,#N/A,FALSE,"93 UR Aetna HMO";#N/A,#N/A,FALSE,"100 DOS ACN Health Plan";#N/A,#N/A,FALSE,"100 UR ACN Health Plan";#N/A,#N/A,FALSE,"101 DOS Aetna Senior Choice";#N/A,#N/A,FALSE,"101 UR Aetna Senior Choice";#N/A,#N/A,FALSE,"112 DOS PruCare of CA HMO";#N/A,#N/A,FALSE,"112 UR PruCare of CA HMO";#N/A,#N/A,FALSE,"115 DOS Kaiser No CA";#N/A,#N/A,FALSE,"115 UR Kaiser No CA";#N/A,#N/A,FALSE,"116 DOS Kaiser So CA";#N/A,#N/A,FALSE,"116 UR Kaiser So CA";#N/A,#N/A,FALSE,"117 DOS Blue Shield";#N/A,#N/A,FALSE,"117 UR Blue Shield";#N/A,#N/A,FALSE,"118 DOS HP of the Redwoods";#N/A,#N/A,FALSE,"118 UR HP of the Redwoods";#N/A,#N/A,FALSE,"120 DOS HPR Medi Prime";#N/A,#N/A,FALSE,"120 UR HPR Medi Prime";#N/A,#N/A,FALSE,"126 DOS Pru Sr Plan No CA";#N/A,#N/A,FALSE,"126 UR Pru Sr Plan No CA";#N/A,#N/A,FALSE,"127 DOS Pru Sr Plan So CA";#N/A,#N/A,FALSE,"127 UR Pru Sr Plan So CA";#N/A,#N/A,FALSE,"137 DOS Aetna MC II";#N/A,#N/A,FALSE,"137 UR Aetna MC II"}</definedName>
    <definedName name="wrn.HOTLIST." hidden="1">{#N/A,#N/A,FALSE,"Hlist_sum";#N/A,#N/A,FALSE,"HotList"}</definedName>
    <definedName name="wrn.Hydraulic." hidden="1">{#N/A,#N/A,FALSE,"HuscoCombined-Summ";#N/A,#N/A,FALSE,"HuscoCombined-Income";#N/A,#N/A,FALSE,"HuscoCombined-Offering";#N/A,#N/A,FALSE,"HuscoCombined-Split";#N/A,#N/A,FALSE,"HuscoCombined-Mults";#N/A,#N/A,FALSE,"Husco-Summ";#N/A,#N/A,FALSE,"Husco-Income";#N/A,#N/A,FALSE,"Husco-Offering";#N/A,#N/A,FALSE,"Husco-Split";#N/A,#N/A,FALSE,"Husco-Mults";#N/A,#N/A,FALSE,"Target-Income"}</definedName>
    <definedName name="wrn.Hydraulic2." hidden="1">{#N/A,#N/A,FALSE,"HuscoCombined-Summ";#N/A,#N/A,FALSE,"HuscoCombined-Income";#N/A,#N/A,FALSE,"HuscoCombined-Offering";#N/A,#N/A,FALSE,"Husco-Income";#N/A,#N/A,FALSE,"TargetEngineer";#N/A,#N/A,FALSE,"TargetAcqCalc";#N/A,#N/A,FALSE,"Husco-Acq"}</definedName>
    <definedName name="wrn.Impairment._.Report." hidden="1">{#N/A,#N/A,TRUE,"Impair summary";#N/A,#N/A,TRUE,"Impair allocation";#N/A,#N/A,TRUE,"FA JE";#N/A,#N/A,TRUE,"GL FA balances";#N/A,#N/A,TRUE,"Aircraft";#N/A,#N/A,TRUE,"Appraisal";#N/A,#N/A,TRUE,"Expendables"}</definedName>
    <definedName name="wrn.Import._.figures." hidden="1">{"reports",#N/A,FALSE,"Balance Sheet"}</definedName>
    <definedName name="wrn.Income." hidden="1">{"IncomeStatement",#N/A,FALSE,"Income Statement";"ProductCost",#N/A,FALSE,"Income Statement";"OperatingExpense",#N/A,FALSE,"Income Statement"}</definedName>
    <definedName name="wrn.Income._.Statement." hidden="1">{#N/A,#N/A,FALSE,"Report Print"}</definedName>
    <definedName name="wrn.Incr.._.CF._.Statement." hidden="1">{"IncrCashPrintArea",#N/A,FALSE,"Incr_CF"}</definedName>
    <definedName name="wrn.Incr.._.Profitability._.Indicators." hidden="1">{"IncrProfPrintArea",#N/A,FALSE,"Incr_Prof"}</definedName>
    <definedName name="wrn.INDEPS." hidden="1">{"page1",#N/A,FALSE,"TIND_CC1";"page2",#N/A,FALSE,"TIND_CC1";"page3",#N/A,FALSE,"TIND_CC1";"page4",#N/A,FALSE,"TIND_CC1";"page5",#N/A,FALSE,"TIND_CC1"}</definedName>
    <definedName name="wrn.Infectious._.Diseases." hidden="1">{#N/A,#N/A,FALSE,"Anti";#N/A,#N/A,FALSE,"Cefa";#N/A,#N/A,FALSE,"Ceph";#N/A,#N/A,FALSE,"Cefp";#N/A,#N/A,FALSE,"Cefe";#N/A,#N/A,FALSE,"Pens";#N/A,#N/A,FALSE,"Ampi";#N/A,#N/A,FALSE,"Amox";#N/A,#N/A,FALSE,"Isox";#N/A,#N/A,FALSE,"Aztr";#N/A,#N/A,FALSE,"Videx";#N/A,#N/A,FALSE,"Zerit"}</definedName>
    <definedName name="wrn.ingreso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put._.and._.Growths." hidden="1">{"Product Demands Input",#N/A,TRUE,"PRDEMPOR";"Annual Growth Rates",#N/A,TRUE,"PRDEMPOR"}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s._.and._.detail._.calculations." hidden="1">{#N/A,#N/A,TRUE,"Revenue &amp; Direct Expense";#N/A,#N/A,TRUE,"Indirect Expense";#N/A,#N/A,TRUE,"Assumptions";#N/A,#N/A,TRUE,"Headcount Inputs";#N/A,#N/A,TRUE,"Markets";#N/A,#N/A,TRUE,"Colocation";#N/A,#N/A,TRUE,"Demographics";#N/A,#N/A,TRUE,"ILEC Rates"}</definedName>
    <definedName name="wrn.intcobud1." hidden="1">{#N/A,#N/A,FALSE,"SLSBUD"}</definedName>
    <definedName name="wrn.intcobud2." hidden="1">{#N/A,#N/A,FALSE,"SLSBUD"}</definedName>
    <definedName name="wrn.INTEGRAL." hidden="1">{#N/A,#N/A,FALSE,"SUMMARY";#N/A,#N/A,FALSE,"PAGE 1";#N/A,#N/A,FALSE,"PAGE 2";#N/A,#N/A,FALSE,"PAGE 3";#N/A,#N/A,FALSE,"PAGE 4";#N/A,#N/A,FALSE,"PAGE 5";#N/A,#N/A,FALSE,"PAGE 6";#N/A,#N/A,FALSE,"PAGE 7";#N/A,#N/A,FALSE,"PAGE 8";#N/A,#N/A,FALSE,"PAGE 9";#N/A,#N/A,FALSE,"PAGE 10";#N/A,#N/A,FALSE,"PAGE 11";#N/A,#N/A,FALSE,"PAGE 12";#N/A,#N/A,FALSE,"PAGE 13";#N/A,#N/A,FALSE,"PAGE 14";#N/A,#N/A,FALSE,"PAGE 15";#N/A,#N/A,FALSE,"PAGE 16"}</definedName>
    <definedName name="wrn.INTEGRATEDS." hidden="1">{#N/A,#N/A,FALSE,"Sheet1"}</definedName>
    <definedName name="wrn.INTERMEDIATES." hidden="1">{#N/A,#N/A,FALSE,"Sheet1"}</definedName>
    <definedName name="wrn.Internal._.is." hidden="1">{"internal is",#N/A,FALSE,"Model"}</definedName>
    <definedName name="wrn.Internal._.Report._.for._.Martha." hidden="1">{"Title Page",#N/A,FALSE,"Title Page";"Table of Contents",#N/A,FALSE,"Table of Contents";"Balance Sheet",#N/A,FALSE,"Balance Sheet";"Inc Stmt - Internal",#N/A,FALSE,"Income Stmt &amp; RE";"Inc Stmt (Bank Version)",#N/A,FALSE,"Income Stmt &amp; RE";"Schedules - Internal Version",#N/A,FALSE,"Schedules";"Schedules (Bank Version)",#N/A,FALSE,"Schedules";"Notes to FS - Internal",#N/A,FALSE,"Notes to FS";"Notes to FS (Bank Version)",#N/A,FALSE,"Notes to FS";"Notes to FS-Loans (Internal)",#N/A,FALSE,"Notes to FS-Loans";"Notes to FS-Loans (Bank Version)",#N/A,FALSE,"Notes to FS-Loans"}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nternational._.Totals." hidden="1">{"International Total",#N/A,FALSE,"Sheet1";"Mexico (5)",#N/A,FALSE,"Sheet1";"Mexico (37)",#N/A,FALSE,"Sheet1";"Puerto Rico (10)",#N/A,FALSE,"Sheet1"}</definedName>
    <definedName name="wrn.InterSystem." localSheetId="21" hidden="1">{"Purchases",#N/A,TRUE,"Sheet1";"Sales",#N/A,TRUE,"Sheet1"}</definedName>
    <definedName name="wrn.InterSystem." hidden="1">{"Purchases",#N/A,TRUE,"Sheet1";"Sales",#N/A,TRUE,"Sheet1"}</definedName>
    <definedName name="wrn.INTL._.GROUP." hidden="1">{"INTLGROUP",#N/A,FALSE,"INTL GROUP"}</definedName>
    <definedName name="wrn.inventory." hidden="1">{"summary",#N/A,TRUE,"Coal Inventory Summary";"view 1",#N/A,TRUE,"Coal Inv. By Station";"view 2",#N/A,TRUE,"Coal inv by sta 2";"view 3",#N/A,TRUE,"Coal inv by sta 3";"oil",#N/A,TRUE,"Oil Purchases"}</definedName>
    <definedName name="wrn.Investment._.Summary." hidden="1">{#N/A,#N/A,TRUE,"Summary";#N/A,#N/A,TRUE,"Financials";#N/A,#N/A,TRUE,"Assumptions";#N/A,#N/A,TRUE,"Pro Forma";#N/A,#N/A,TRUE,"Debt";#N/A,#N/A,TRUE,"Amortization";#N/A,#N/A,TRUE,"GG Returns"}</definedName>
    <definedName name="wrn.IPO._.Valuation." hidden="1">{"assumptions",#N/A,FALSE,"Scenario 1";"valuation",#N/A,FALSE,"Scenario 1"}</definedName>
    <definedName name="wrn.IPO._.Valuation.z" hidden="1">{"assumptions",#N/A,FALSE,"Scenario 1";"valuation",#N/A,FALSE,"Scenario 1"}</definedName>
    <definedName name="wrn.ipovalue." hidden="1">{#N/A,#N/A,FALSE,"puboff";#N/A,#N/A,FALSE,"valuation";#N/A,#N/A,FALSE,"finanalsis";#N/A,#N/A,FALSE,"split";#N/A,#N/A,FALSE,"ownership"}</definedName>
    <definedName name="wrn.ISCG._.model." hidden="1">{#N/A,#N/A,FALSE,"Second";#N/A,#N/A,FALSE,"ownership";#N/A,#N/A,FALSE,"Valuation";#N/A,#N/A,FALSE,"Eqiv";#N/A,#N/A,FALSE,"Mults";#N/A,#N/A,FALSE,"ISCG Graphics"}</definedName>
    <definedName name="wrn.Italy." hidden="1">{#N/A,#N/A,FALSE,"Italy";#N/A,#N/A,FALSE,"Aperol Italy";#N/A,#N/A,FALSE,"Aperol Soda Italy";#N/A,#N/A,FALSE,"Spumanti";#N/A,#N/A,FALSE,"Barbieri Liqueur Italy";#N/A,#N/A,FALSE,"Others Italy"}</definedName>
    <definedName name="wrn.JACCOLETTI." hidden="1">{"JACC 2",#N/A,FALSE,"Jaccoletti";"JACC 1",#N/A,FALSE,"Jaccoletti";"JACC 3",#N/A,FALSE,"Jaccoletti";"JACC 4",#N/A,FALSE,"Jaccoletti";"JACC 5",#N/A,FALSE,"Jaccoletti";"JACC 6",#N/A,FALSE,"Jaccoletti";"JACC 7",#N/A,FALSE,"Jaccoletti";"JACC 8",#N/A,FALSE,"Jaccoletti"}</definedName>
    <definedName name="wrn.JAN98." hidden="1">{"INTRON98",#N/A,FALSE,"REVCDLR";"SKB98",#N/A,FALSE,"REVCDLR";"merck98",#N/A,FALSE,"REVCDLR"}</definedName>
    <definedName name="wrn.JANI._.REBATES." hidden="1">{"TOTAL",#N/A,FALSE,"A";"FISCAL94",#N/A,FALSE,"A";"FISCAL95",#N/A,FALSE,"A";"FISCAL96",#N/A,FALSE,"A";"misc page",#N/A,FALSE,"A"}</definedName>
    <definedName name="wrn.JG._.FE._.Dollar." hidden="1">{"JG FE Top",#N/A,FALSE,"JG FE $";"JG FE Bottom",#N/A,FALSE,"JG FE $"}</definedName>
    <definedName name="wrn.JG._.FE._.Yen." hidden="1">{"JG FE Top",#N/A,FALSE,"JG FE ¥";"JG FE Bottom",#N/A,FALSE,"JG FE ¥"}</definedName>
    <definedName name="wrn.JOURNAL._.ENTRIES." hidden="1">{#N/A,#N/A,FALSE,"JE1-1040";#N/A,#N/A,FALSE,"JE8-1126";#N/A,#N/A,FALSE,"JE8-1112";#N/A,#N/A,FALSE,"JE1-1039";#N/A,#N/A,FALSE,"JE1-1005";#N/A,#N/A,FALSE,"JE1-3005";#N/A,#N/A,FALSE,"JE1-1006";#N/A,#N/A,FALSE,"JE1-4006";#N/A,#N/A,FALSE,"JE1-1007";#N/A,#N/A,FALSE,"JE1-3007";#N/A,#N/A,FALSE,"JE8-1117";#N/A,#N/A,FALSE,"JE8-3100";#N/A,#N/A,FALSE,"JE1-1004";#N/A,#N/A,FALSE,"JE1-3004"}</definedName>
    <definedName name="wrn.JTSBudget.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wrn.JUNIORS." hidden="1">{#N/A,#N/A,FALSE,"Sheet1"}</definedName>
    <definedName name="wrn.Jury." localSheetId="21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st._.Monthly." hidden="1">{#N/A,#N/A,FALSE,"Summary";#N/A,#N/A,FALSE,"Calendar";"Monthly",#N/A,FALSE,"Schedule"}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hidden="1">{"K3 first",#N/A,FALSE,"Qtr.";"K3 second",#N/A,FALSE,"Qtr.";"K3 Third",#N/A,FALSE,"Qtr.";"K3 Fourth",#N/A,FALSE,"Qtr.";"K3 Full",#N/A,FALSE,"Qtr."}</definedName>
    <definedName name="wrn.Kevin." hidden="1">{#N/A,#N/A,FALSE,"Sales";#N/A,#N/A,FALSE,"By Customer";#N/A,#N/A,FALSE,"P&amp;L";#N/A,#N/A,FALSE,"Expenses";#N/A,#N/A,FALSE,"BS"}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kriall." hidden="1">{"kricash",#N/A,FALSE,"INC";"kriinc",#N/A,FALSE,"INC";"krimiami",#N/A,FALSE,"INC";"kriother",#N/A,FALSE,"INC";"kripapers",#N/A,FALSE,"INC"}</definedName>
    <definedName name="wrn.latbud1." hidden="1">{#N/A,#N/A,FALSE,"SLSBUD"}</definedName>
    <definedName name="wrn.latbud2." hidden="1">{#N/A,#N/A,FALSE,"SLSBUD"}</definedName>
    <definedName name="wrn.lbo." hidden="1">{"a",#N/A,FALSE,"LBO - 100%, No Sales";"aa",#N/A,FALSE,"LBO - 100%, No Sales";"aaa",#N/A,FALSE,"LBO - 100%, No Sales";"aaaa",#N/A,FALSE,"LBO - 100%, No Sales";"aaaaa",#N/A,FALSE,"LBO - 100%, No Sales";"aaaaaa",#N/A,FALSE,"LBO - 100%, No Sales";"aaaaaaa",#N/A,FALSE,"LBO - 100%, No Sales";"aaaaaaaa",#N/A,FALSE,"LBO - 100%, No Sales"}</definedName>
    <definedName name="wrn.LBO._.Summary." hidden="1">{"LBO Summary",#N/A,FALSE,"Summary"}</definedName>
    <definedName name="wrn.lbo2." hidden="1">{"a",#N/A,FALSE,"LBO - 100%, Sells FSM in 1999";"aa",#N/A,FALSE,"LBO - 100%, Sells FSM in 1999";"aaa",#N/A,FALSE,"LBO - 100%, Sells FSM in 1999";"aaaa",#N/A,FALSE,"LBO - 100%, Sells FSM in 1999";"aaaaa",#N/A,FALSE,"LBO - 100%, Sells FSM in 1999";"aaaaaa",#N/A,FALSE,"LBO - 100%, Sells FSM in 1999";"aaaaaaa",#N/A,FALSE,"LBO - 100%, Sells FSM in 1999"}</definedName>
    <definedName name="wrn.lbo3." hidden="1">{"a",#N/A,FALSE,"LBO - 100%, Sell C,CT 98......";"aa",#N/A,FALSE,"LBO - 100%, Sell C,CT 98......";"aaa",#N/A,FALSE,"LBO - 100%, Sell C,CT 98......";"aaaa",#N/A,FALSE,"LBO - 100%, Sell C,CT 98......";"aaaaa",#N/A,FALSE,"LBO - 100%, Sell C,CT 98......";"aaaaaa",#N/A,FALSE,"LBO - 100%, Sell C,CT 98......"}</definedName>
    <definedName name="wrn.LE." hidden="1">{#N/A,#N/A,FALSE,"Topline";#N/A,#N/A,FALSE,"LE Sum'99";#N/A,#N/A,FALSE,"Demand Growth"}</definedName>
    <definedName name="wrn.Level._.4." hidden="1">{#N/A,#N/A,FALSE,"Income";#N/A,#N/A,FALSE,"EPS";#N/A,#N/A,FALSE,"Quarterly";#N/A,#N/A,FALSE,"CashFlow";#N/A,#N/A,FALSE,"Regional Income";#N/A,#N/A,FALSE,"Dividend";#N/A,#N/A,FALSE,"Return On Equity";#N/A,#N/A,FALSE,"Financials &amp; Ratios";#N/A,#N/A,FALSE,"Reconciliation";#N/A,#N/A,FALSE,"Volume";#N/A,#N/A,FALSE,"Inventory"}</definedName>
    <definedName name="wrn.Liability\Equity._.Summary." hidden="1">{"Liabilities",#N/A,FALSE,"Actual"}</definedName>
    <definedName name="wrn.light._.sour." hidden="1">{"light sour",#N/A,FALSE,"CNTRYTYPE"}</definedName>
    <definedName name="wrn.Line._.Efficiency." hidden="1">{"Line Efficiency",#N/A,FALSE,"Benchmarking"}</definedName>
    <definedName name="wrn.M1._.Schedules." hidden="1">{#N/A,#N/A,FALSE,"MASTER M-1 SUMMARY";#N/A,#N/A,FALSE,"STILLWATER M-1 SUMMARY";#N/A,#N/A,FALSE,"DRESSER M-1 SUMMARY";#N/A,#N/A,FALSE,"LAKEWOOD M-1 SUMMARY";#N/A,#N/A,FALSE,"WHEAT RIDGE M-1 SUMMARY";#N/A,#N/A,FALSE,"AUSTIN M-1 SUMMARY";#N/A,#N/A,FALSE,"CORPORATE M-1 SUMMARY"}</definedName>
    <definedName name="wrn.M1._.Schedules._1" hidden="1">{#N/A,#N/A,FALSE,"MASTER M-1 SUMMARY";#N/A,#N/A,FALSE,"STILLWATER M-1 SUMMARY";#N/A,#N/A,FALSE,"DRESSER M-1 SUMMARY";#N/A,#N/A,FALSE,"LAKEWOOD M-1 SUMMARY";#N/A,#N/A,FALSE,"WHEAT RIDGE M-1 SUMMARY";#N/A,#N/A,FALSE,"AUSTIN M-1 SUMMARY";#N/A,#N/A,FALSE,"CORPORATE M-1 SUMMARY"}</definedName>
    <definedName name="wrn.M1._.Schedules._2" hidden="1">{#N/A,#N/A,FALSE,"MASTER M-1 SUMMARY";#N/A,#N/A,FALSE,"STILLWATER M-1 SUMMARY";#N/A,#N/A,FALSE,"DRESSER M-1 SUMMARY";#N/A,#N/A,FALSE,"LAKEWOOD M-1 SUMMARY";#N/A,#N/A,FALSE,"WHEAT RIDGE M-1 SUMMARY";#N/A,#N/A,FALSE,"AUSTIN M-1 SUMMARY";#N/A,#N/A,FALSE,"CORPORATE M-1 SUMMARY"}</definedName>
    <definedName name="wrn.M1._.Schedules._3" hidden="1">{#N/A,#N/A,FALSE,"MASTER M-1 SUMMARY";#N/A,#N/A,FALSE,"STILLWATER M-1 SUMMARY";#N/A,#N/A,FALSE,"DRESSER M-1 SUMMARY";#N/A,#N/A,FALSE,"LAKEWOOD M-1 SUMMARY";#N/A,#N/A,FALSE,"WHEAT RIDGE M-1 SUMMARY";#N/A,#N/A,FALSE,"AUSTIN M-1 SUMMARY";#N/A,#N/A,FALSE,"CORPORATE M-1 SUMMARY"}</definedName>
    <definedName name="wrn.M1._.Schedules._4" hidden="1">{#N/A,#N/A,FALSE,"MASTER M-1 SUMMARY";#N/A,#N/A,FALSE,"STILLWATER M-1 SUMMARY";#N/A,#N/A,FALSE,"DRESSER M-1 SUMMARY";#N/A,#N/A,FALSE,"LAKEWOOD M-1 SUMMARY";#N/A,#N/A,FALSE,"WHEAT RIDGE M-1 SUMMARY";#N/A,#N/A,FALSE,"AUSTIN M-1 SUMMARY";#N/A,#N/A,FALSE,"CORPORATE M-1 SUMMARY"}</definedName>
    <definedName name="wrn.M1._.Schedules._5" hidden="1">{#N/A,#N/A,FALSE,"MASTER M-1 SUMMARY";#N/A,#N/A,FALSE,"STILLWATER M-1 SUMMARY";#N/A,#N/A,FALSE,"DRESSER M-1 SUMMARY";#N/A,#N/A,FALSE,"LAKEWOOD M-1 SUMMARY";#N/A,#N/A,FALSE,"WHEAT RIDGE M-1 SUMMARY";#N/A,#N/A,FALSE,"AUSTIN M-1 SUMMARY";#N/A,#N/A,FALSE,"CORPORATE M-1 SUMMARY"}</definedName>
    <definedName name="wrn.Macro._.Table." hidden="1">{"Macro Table",#N/A,FALSE,"Range Name Locations"}</definedName>
    <definedName name="wrn.magilla.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.MAIN." hidden="1">{"Key Indices",#N/A,FALSE,"Key Indices";"CF Traditional Format",#N/A,FALSE,"CF Format";"Direct CF Format",#N/A,FALSE,"Direct CF";"Summary",#N/A,FALSE,"FORMS";"CF SUMMARY",#N/A,FALSE,"CF Summary";"Balance Sheet",#N/A,FALSE,"FORMS";"YTD CASH FLOW",#N/A,FALSE,"FORMS";"CF CURRENT MONTH",#N/A,FALSE,"FORMS"}</definedName>
    <definedName name="wrn.Maine." hidden="1">{"Assumptions",#N/A,TRUE,"Assumptions";"Income",#N/A,TRUE,"Income";"Balance",#N/A,TRUE,"Balance"}</definedName>
    <definedName name="wrn.Maine2." hidden="1">{"TransactionAssump",#N/A,FALSE,"Transaction Assump";"Combined Income",#N/A,FALSE,"Combined Income-Contrib.";"Combined Bal",#N/A,FALSE,"Combined Bal.";"Combined Credit",#N/A,FALSE,"Combined Credit";"Income Overview",#N/A,FALSE,"Income Overview";"Balance Overview",#N/A,FALSE,"Balance Overview";"Cash Flow Overview",#N/A,FALSE,"Cash Flow Overview";"Contribution Overview",#N/A,FALSE,"Contribution Overview"}</definedName>
    <definedName name="wrn.MANNING." hidden="1">{"MANNING 1",#N/A,FALSE,"Manning";"MANNING 2",#N/A,FALSE,"Manning";"MANNING 3",#N/A,FALSE,"Manning"}</definedName>
    <definedName name="wrn.Manufacturing._.Only." hidden="1">{"Manufacturing",#N/A,FALSE,"Detail Income Statements"}</definedName>
    <definedName name="wrn.Manufacturing._.Only._1" hidden="1">{"Manufacturing",#N/A,FALSE,"Detail Income Statements"}</definedName>
    <definedName name="wrn.Manufacturing._.Only._2" hidden="1">{"Manufacturing",#N/A,FALSE,"Detail Income Statements"}</definedName>
    <definedName name="wrn.Manufacturing._.Only._3" hidden="1">{"Manufacturing",#N/A,FALSE,"Detail Income Statements"}</definedName>
    <definedName name="wrn.Manufacturing._.Only._4" hidden="1">{"Manufacturing",#N/A,FALSE,"Detail Income Statements"}</definedName>
    <definedName name="wrn.Manufacturing._.Only._5" hidden="1">{"Manufacturing",#N/A,FALSE,"Detail Income Statements"}</definedName>
    <definedName name="wrn.MARK." hidden="1">{#N/A,#N/A,FALSE,"PAYROLL BREAKDOWN";#N/A,#N/A,FALSE,"PRODUCTION SUMMARY";#N/A,#N/A,FALSE,"PROD ACTUAL TO BUDGET";#N/A,#N/A,FALSE,"WET END BREAKDOWN";#N/A,#N/A,FALSE,"FISH DIST.";#N/A,#N/A,FALSE,"SARD ANALYSIS ";#N/A,#N/A,FALSE,"SNACK ANALYSIS";#N/A,#N/A,FALSE,"RD FISH TO CANNERY";#N/A,#N/A,FALSE,"FRESH STEAKS";#N/A,#N/A,FALSE,"FROZEN STEAKS";#N/A,#N/A,FALSE,"SALMON FOOD &amp; BAIT";#N/A,#N/A,FALSE,"COLD STORAGE";#N/A,#N/A,FALSE,"LABELLING";#N/A,#N/A,FALSE,"OIL KLS";#N/A,#N/A,FALSE,"WA OIL";#N/A,#N/A,FALSE,"OIL FPEO ST";#N/A,#N/A,FALSE,"OIL FPEO ST FROZEN";#N/A,#N/A,FALSE,"OIL FPEO AL";#N/A,#N/A,FALSE,"SW FPEO ST";#N/A,#N/A,FALSE,"LEMON SARD";#N/A,#N/A,FALSE,"FROZEN TOM STEEL";#N/A,#N/A,FALSE,"MUST SPRATS";#N/A,#N/A,FALSE,"DEEP CAN KLS";#N/A,#N/A,FALSE,"OIL STKS";#N/A,#N/A,FALSE,"MUST STKS";#N/A,#N/A,FALSE,"LHS STKS";#N/A,#N/A,FALSE,"REG OVALS";#N/A,#N/A,FALSE,"REG SNACKS"}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ster_Income." hidden="1">{"Annual_Income",#N/A,FALSE,"Master Model";"Quarterly_Income",#N/A,FALSE,"Master Model"}</definedName>
    <definedName name="wrn.Memorandum." hidden="1">{#N/A,#N/A,TRUE,"Book Annual";#N/A,#N/A,TRUE,"Tax Annual";#N/A,#N/A,TRUE,"Valuation";#N/A,#N/A,TRUE,"Assumptions"}</definedName>
    <definedName name="wrn.merge." hidden="1">{#N/A,#N/A,FALSE,"IPO";#N/A,#N/A,FALSE,"DCF";#N/A,#N/A,FALSE,"LBO";#N/A,#N/A,FALSE,"MULT_VAL";#N/A,#N/A,FALSE,"Status Quo";#N/A,#N/A,FALSE,"Recap"}</definedName>
    <definedName name="wrn.merger." hidden="1">{"inputs",#N/A,FALSE,"Inputs";"stock",#N/A,FALSE,"Stock_pur";"pool",#N/A,FALSE,"Pooling";"debt",#N/A,FALSE,"Debt_pur";"blend",#N/A,FALSE,"50_50"}</definedName>
    <definedName name="wrn.merger._.BS._.print." hidden="1">{"merger2",#N/A,FALSE,"merger"}</definedName>
    <definedName name="wrn.MERGER._.PLANS." hidden="1">{"Assumptions1",#N/A,FALSE,"Assumptions";"MergerPlans1","20yearamort",FALSE,"MergerPlans";"MergerPlans1","40yearamort",FALSE,"MergerPlans";"MergerPlans2",#N/A,FALSE,"MergerPlans";"inputs",#N/A,FALSE,"MergerPlans"}</definedName>
    <definedName name="wrn.MET._.CLAIMS." hidden="1">{#N/A,#N/A,FALSE,"Met"}</definedName>
    <definedName name="wrn.mexbud1." hidden="1">{#N/A,#N/A,FALSE,"SLSBUD"}</definedName>
    <definedName name="wrn.mexbud2." hidden="1">{#N/A,#N/A,FALSE,"SLSBUD"}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ILL." hidden="1">{"MLM 1",#N/A,FALSE,"Mill";"MLM 2",#N/A,FALSE,"Mill";"MLM 3",#N/A,FALSE,"Mill";"MLM 4",#N/A,FALSE,"Mill";"MLM 5",#N/A,FALSE,"Mill";"MLM 6",#N/A,FALSE,"Mill";"MLM 7",#N/A,FALSE,"Mill";"MLM 8",#N/A,FALSE,"Mill";"MLM 9",#N/A,FALSE,"Mill";"MLM 10",#N/A,FALSE,"Mill";"MLM 11",#N/A,FALSE,"Mill"}</definedName>
    <definedName name="wrn.MLP." hidden="1">{#N/A,#N/A,FALSE,"Oppsumm DnB";#N/A,#N/A,FALSE,"Oppsumm BKD";#N/A,#N/A,FALSE,"Oppsumm KKD";#N/A,#N/A,FALSE,"Gen forutsetn";#N/A,#N/A,FALSE,"Strategisk alt.-Elektronisk";#N/A,#N/A,FALSE,"Kjøp av skillemynt";#N/A,#N/A,FALSE,"Salg av skillemynt";#N/A,#N/A,FALSE,"Sjekk andre bankers kunder";#N/A,#N/A,FALSE,"Innløsning av anvisning";#N/A,#N/A,FALSE,"Giro med kvittering";#N/A,#N/A,FALSE,"Giro uten kvittering";#N/A,#N/A,FALSE,"Uttak skranke";#N/A,#N/A,FALSE,"Innskudd skranke";#N/A,#N/A,FALSE,"Åpne punkter"}</definedName>
    <definedName name="wrn.MLP._.scenarier." hidden="1">{#N/A,#N/A,FALSE,"Scen Kjøp sk.mynt 1";#N/A,#N/A,FALSE,"Scen-Salg sk-mynt 1";#N/A,#N/A,FALSE,"Scenario-Sjekk andre banker";#N/A,#N/A,FALSE,"Scenario - innløsning";#N/A,#N/A,FALSE,"Scenario -Giro_m_kvittering";#N/A,#N/A,FALSE,"Scenario-Giro_u_kvitt";#N/A,#N/A,FALSE,"Scenario - uttak skranke";#N/A,#N/A,FALSE,"Scenario - bedriftsinnskudd"}</definedName>
    <definedName name="wrn.MMERINO." hidden="1">{"MMERINO",#N/A,FALSE,"1) Income Statement (2)"}</definedName>
    <definedName name="wrn.Model." hidden="1">{"Quarterly (Earnings model )",#N/A,FALSE,"Earnings model ";"Annual (Earnings model )",#N/A,FALSE,"Earnings model "}</definedName>
    <definedName name="wrn.Model._.Level._.3." hidden="1">{"Income (All hidden)",#N/A,FALSE,"Income";"EPS (All Hidden)",#N/A,FALSE,"EPS";"EPS (All Hidden)",#N/A,FALSE,"CashFlow";"Quarterly (Last, Current and Next)",#N/A,FALSE,"Quarterly"}</definedName>
    <definedName name="wrn.MODELS." hidden="1">{"QTR1",#N/A,FALSE,"WLA";"QTR2",#N/A,FALSE,"WLA";"QTRSALES1",#N/A,FALSE,"QTRSALES";"QTRSALES2",#N/A,FALSE,"QTRSALES";"QTRSALES3",#N/A,FALSE,"QTRSALES";"ANNSALES1",#N/A,FALSE,"ANNSALES";"ANNSALES2",#N/A,FALSE,"ANNSALES";"ANNSALES3",#N/A,FALSE,"ANNSALES";"SEGSMARGIN",#N/A,FALSE,"SEGS-MARGIN";"CASHFLOW",#N/A,FALSE,"CASHFLOW";"NEWPRODS",#N/A,FALSE,"NEWPRODS"}</definedName>
    <definedName name="wrn.Monthly._.CF._.Analysis." hidden="1">{"Balance sheet",#N/A,TRUE,"FORMS";"YTD Cashflow",#N/A,TRUE,"FORMS";"Current Month CF",#N/A,TRUE,"FORMS";"Summary",#N/A,TRUE,"FORMS";"Traditional CF",#N/A,TRUE,"CF Format";"CM CF Comp",#N/A,TRUE,"CM CF COMP";"Receivables",#N/A,TRUE,"Receivables";"Inventory",#N/A,TRUE,"Inventory"}</definedName>
    <definedName name="wrn.MONTHLY._.PROFITABILITY._.REPORT._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1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2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1_3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3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4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PROFITABILITY._.REPORT._5" hidden="1">{#N/A,#N/A,FALSE,"REPORTS";#N/A,#N/A,FALSE,"PROD-SUM";#N/A,#N/A,FALSE,"PROD-CUST";#N/A,#N/A,FALSE,"PROD-GRADE";#N/A,#N/A,FALSE,"CUST-MILL";#N/A,#N/A,FALSE,"CUST-PROD";#N/A,#N/A,FALSE,"CUST-PROD-LITE";#N/A,#N/A,FALSE,"CUSTOMER-TOP";#N/A,#N/A,FALSE,"CUST-PROD-WIDE";#N/A,#N/A,FALSE,"CUSTOMER";#N/A,#N/A,FALSE,"CUSTOMER-PROFILE"}</definedName>
    <definedName name="wrn.Monthly._.reconciliation." hidden="1">{#N/A,#N/A,FALSE,"REC"}</definedName>
    <definedName name="wrn.Monthly._.Report." localSheetId="21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Monthly_synergies." hidden="1">{#N/A,#N/A,FALSE,"cover1";#N/A,#N/A,FALSE,"Summary";"Quarterly",#N/A,FALSE,"Detail";"Monthly Actuals",#N/A,FALSE,"Detail";"tar 1998",#N/A,FALSE,"Detail";"SC WCOM only 1998",#N/A,FALSE,"SC-Non-merger";#N/A,#N/A,FALSE,"Stacey august nonmerger";"Summary",#N/A,FALSE,"Tail Circuits";"Summary",#N/A,FALSE,"SATELLITE";"Summary",#N/A,FALSE,"Lease conversions";"Summary",#N/A,FALSE,"UUNET "}</definedName>
    <definedName name="wrn.MORs." hidden="1">{#N/A,#N/A,FALSE,"MOR";#N/A,#N/A,FALSE,"MOR"}</definedName>
    <definedName name="wrn.MTD._.Cashflow." hidden="1">{"mtd_cshflo",#N/A,FALSE,"IFE";"mtd_cshflo",#N/A,FALSE,"SER";"mtd_cshflo",#N/A,FALSE,"PTC";"mtd_cshflo",#N/A,FALSE,"DEL";"mtd_cshflo",#N/A,FALSE,"NORD";"mtd_cshflo",#N/A,FALSE,"ACRX";"mtd_cshflo",#N/A,FALSE,"INV";"mtd_cshflo",#N/A,FALSE,"TVS";"mtd_cshflo",#N/A,FALSE,"FEEL";"mtd_cshflo",#N/A,FALSE,"CORP";"mtd_cshflo",#N/A,FALSE,"CONS"}</definedName>
    <definedName name="wrn.MTD._.Income." hidden="1">{"mtd_income",#N/A,FALSE,"IFE";"mtd_income",#N/A,FALSE,"SER";"mtd_income",#N/A,FALSE,"PTC";"mtd_income",#N/A,FALSE,"DEL";"mtd_income",#N/A,FALSE,"NORD";"mtd_income",#N/A,FALSE,"ACRX";"mtd_income",#N/A,FALSE,"INV";"mtd_income",#N/A,FALSE,"TVS";"mtd_income",#N/A,FALSE,"FEEL";"mtd_income",#N/A,FALSE,"CORP";"mtd_income",#N/A,FALSE,"CONS"}</definedName>
    <definedName name="wrn.MTD._.Income._.Summary." hidden="1">{"MTD Income Summary",#N/A,FALSE,"Actual"}</definedName>
    <definedName name="wrn.N.O.L.." hidden="1">{#N/A,#N/A,FALSE,"91NOLCB";#N/A,#N/A,FALSE,"92NOLCB";#N/A,#N/A,FALSE,"93NOLCB"}</definedName>
    <definedName name="wrn.NA._.Model._.T._.and._.B." hidden="1">{"NA Top",#N/A,FALSE,"NA Model";"NA Bottom",#N/A,FALSE,"NA Model"}</definedName>
    <definedName name="wrn.NA_ULV._.Tand._.B." hidden="1">{"NA Top",#N/A,FALSE,"NA-ULV";"NA Bottom",#N/A,FALSE,"NA-ULV"}</definedName>
    <definedName name="wrn.NCDSM." localSheetId="21" hidden="1">{"NC DSM",#N/A,FALSE,"SCHEDULE A; NC"}</definedName>
    <definedName name="wrn.NCDSM." hidden="1">{"NC DSM",#N/A,FALSE,"SCHEDULE A; NC"}</definedName>
    <definedName name="wrn.ND._.Schedules._.Clean." localSheetId="21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et._.Sales._.Only." hidden="1">{"Net Sales",#N/A,FALSE,"Detail Income Statements"}</definedName>
    <definedName name="wrn.Net._.Sales._.Only._1" hidden="1">{"Net Sales",#N/A,FALSE,"Detail Income Statements"}</definedName>
    <definedName name="wrn.Net._.Sales._.Only._2" hidden="1">{"Net Sales",#N/A,FALSE,"Detail Income Statements"}</definedName>
    <definedName name="wrn.Net._.Sales._.Only._3" hidden="1">{"Net Sales",#N/A,FALSE,"Detail Income Statements"}</definedName>
    <definedName name="wrn.Net._.Sales._.Only._4" hidden="1">{"Net Sales",#N/A,FALSE,"Detail Income Statements"}</definedName>
    <definedName name="wrn.Net._.Sales._.Only._5" hidden="1">{"Net Sales",#N/A,FALSE,"Detail Income Statements"}</definedName>
    <definedName name="wrn.NETWORK." hidden="1">{#N/A,#N/A,FALSE,"KPI_PG1";#N/A,#N/A,FALSE,"KPI_PG2";#N/A,#N/A,FALSE,"Rev_by_Type";#N/A,#N/A,FALSE,"CF_ACT";#N/A,#N/A,FALSE,"INV_ACT";#N/A,#N/A,FALSE,"Region";#N/A,#N/A,FALSE,"region2"}</definedName>
    <definedName name="wrn.Neurocrine._.1995._.Dept.._.Budgets." hidden="1">{#N/A,#N/A,TRUE,"Consolidated";#N/A,#N/A,TRUE,"Consolidating";#N/A,#N/A,TRUE,"Corp. Admin";#N/A,#N/A,TRUE,"R&amp;D Admin.";#N/A,#N/A,TRUE,"Immunology";#N/A,#N/A,TRUE,"Neuroscience";#N/A,#N/A,TRUE,"Molec. Bio.";#N/A,#N/A,TRUE,"Peptide Chem.";#N/A,#N/A,TRUE,"Med. Chem.";#N/A,#N/A,TRUE,"Development"}</definedName>
    <definedName name="wrn.NEW." hidden="1">{"Total P&amp;L",#N/A,FALSE,"P&amp;LTECH";"SUMPIPELINE",#N/A,FALSE,"P&amp;LTECH";"REVENUE",#N/A,FALSE,"P&amp;LTECH";"r&amp;d",#N/A,FALSE,"P&amp;LTECH"}</definedName>
    <definedName name="wrn.New._.business." hidden="1">{#N/A,#N/A,FALSE,"Pg 1";#N/A,#N/A,FALSE,"Pg 2";#N/A,#N/A,FALSE,"Pg 3N";#N/A,#N/A,FALSE,"AR MIS";#N/A,#N/A,FALSE,"AR con";#N/A,#N/A,FALSE,"AR sum";#N/A,#N/A,FALSE,"AR Inelig";#N/A,#N/A,FALSE,"AR dil";#N/A,#N/A,FALSE,"AR CM";#N/A,#N/A,FALSE,"AR ship";#N/A,#N/A,FALSE,"AR ver";#N/A,#N/A,FALSE,"AR CM";#N/A,#N/A,FALSE,"AR ship";#N/A,#N/A,FALSE,"AR ver";#N/A,#N/A,FALSE,"AR miscel";#N/A,#N/A,FALSE,"AR rec";#N/A,#N/A,FALSE,"Inv sum";#N/A,#N/A,FALSE,"Inv NP";#N/A,#N/A,FALSE,"Inv MIS";#N/A,#N/A,FALSE,"Inv con";#N/A,#N/A,FALSE,"Inv cnt";#N/A,#N/A,FALSE,"Inv cst";#N/A,#N/A,FALSE,"Inv Sell thru";#N/A,#N/A,FALSE,"AP";#N/A,#N/A,FALSE,"APactivity";#N/A,#N/A,FALSE,"NPLease";#N/A,#N/A,FALSE,"FA Ins";#N/A,#N/A,FALSE,"Cash";#N/A,#N/A,FALSE,"Taxes";#N/A,#N/A,FALSE,"Trend";#N/A,#N/A,FALSE,"Fin stmt";#N/A,#N/A,FALSE,"BS detail";#N/A,#N/A,FALSE,"Reports"}</definedName>
    <definedName name="wrn.new._.print.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wrn.new01.Print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wrn.newest." hidden="1">{#N/A,#N/A,TRUE,"TS";#N/A,#N/A,TRUE,"Combo";#N/A,#N/A,TRUE,"FAIR";#N/A,#N/A,TRUE,"RBC";#N/A,#N/A,TRUE,"xxxx"}</definedName>
    <definedName name="wrn.Nico." hidden="1">{#N/A,#N/A,TRUE,"Cover";#N/A,#N/A,TRUE,"Transaction Summary";#N/A,#N/A,TRUE,"Earnings Impact";#N/A,#N/A,TRUE,"accretion dilution"}</definedName>
    <definedName name="wrn.NON." hidden="1">{#N/A,#N/A,FALSE,"Sheet1"}</definedName>
    <definedName name="wrn.NON._.CASH." hidden="1">{"NON CASH 1",#N/A,FALSE,"Non Cash";"NON CASH 2",#N/A,FALSE,"Non Cash";"NON CASH 3",#N/A,FALSE,"Non Cash";"NON CASH 4",#N/A,FALSE,"Non Cash";"NON CASH 5",#N/A,FALSE,"Non Cash";"NON CASH 6",#N/A,FALSE,"Non Cash";"NON CASH 7",#N/A,FALSE,"Non Cash"}</definedName>
    <definedName name="wrn.North._.America._.Set." hidden="1">{"NA Is w Ratios",#N/A,FALSE,"North America";"PF CFlow NA",#N/A,FALSE,"North America";"NA DCF Matrix",#N/A,FALSE,"North America"}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Ocala" localSheetId="21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Ofcr._.Comp._.Stmt._.4." hidden="1">{"Ofcr Comp Stmt 4",#N/A,FALSE,"Ofcr Comp"}</definedName>
    <definedName name="wrn.Ofcr._.Comp._.WP." hidden="1">{"Ofcr Comp WP",#N/A,FALSE,"Ofcr Comp"}</definedName>
    <definedName name="wrn.Officers._.Letter." hidden="1">{#N/A,#N/A,FALSE,"ROFFLTR"}</definedName>
    <definedName name="wrn.Olk._.by._.Qtr." hidden="1">{"Olk by Qtr Full",#N/A,FALSE,"Tot PalmPalm";"Olk by Qtr Full",#N/A,FALSE,"Tot Device";"Olk by Qtr Full",#N/A,FALSE,"Platform";"Olk by Qtr Full",#N/A,FALSE,"Palm.Net";"Olk by Qtr Full",#N/A,FALSE,"Elim"}</definedName>
    <definedName name="wrn.Oncogene._.Tracking._.Report." hidden="1">{#N/A,#N/A,FALSE,"Oncogene"}</definedName>
    <definedName name="wrn.Oncology." hidden="1">{#N/A,#N/A,FALSE,"Onco";#N/A,#N/A,FALSE,"Taxol";#N/A,#N/A,FALSE,"UFT";#N/A,#N/A,FALSE,"Carb"}</definedName>
    <definedName name="wrn.one." hidden="1">{"page1",#N/A,FALSE,"A";"page2",#N/A,FALSE,"A"}</definedName>
    <definedName name="wrn.one._.case." hidden="1">{"pro forma financials",#N/A,FALSE,"pf parent";"pro forma credit",#N/A,FALSE,"pf parent";"pro forma financials",#N/A,FALSE,"pro forma";"pro forma credit",#N/A,FALSE,"pro forma";"avp",#N/A,FALSE,"AVP"}</definedName>
    <definedName name="wrn.Operating._.Only." hidden="1">{"Operating",#N/A,FALSE,"Detail Income Statements"}</definedName>
    <definedName name="wrn.Operating._.Only._1" hidden="1">{"Operating",#N/A,FALSE,"Detail Income Statements"}</definedName>
    <definedName name="wrn.Operating._.Only._2" hidden="1">{"Operating",#N/A,FALSE,"Detail Income Statements"}</definedName>
    <definedName name="wrn.Operating._.Only._3" hidden="1">{"Operating",#N/A,FALSE,"Detail Income Statements"}</definedName>
    <definedName name="wrn.Operating._.Only._4" hidden="1">{"Operating",#N/A,FALSE,"Detail Income Statements"}</definedName>
    <definedName name="wrn.Operating._.Only._5" hidden="1">{"Operating",#N/A,FALSE,"Detail Income Statements"}</definedName>
    <definedName name="wrn.Opportunity._.Assessment." hidden="1">{#N/A,#N/A,TRUE,"Summary";#N/A,#N/A,TRUE,"Assumptions";#N/A,#N/A,TRUE,"Comparison";#N/A,#N/A,TRUE,"Financials";#N/A,#N/A,TRUE,"Plan v. Act"}</definedName>
    <definedName name="wrn.ORR._.BOOK." hidden="1">{#N/A,#N/A,FALSE,"KPI";#N/A,#N/A,FALSE,"Revenue";#N/A,#N/A,FALSE,"Op_Income";#N/A,#N/A,FALSE,"Net_Income";#N/A,#N/A,FALSE,"Cap Exp";#N/A,#N/A,FALSE,"Cash Flow";#N/A,#N/A,FALSE,"CashF_Act";#N/A,#N/A,FALSE,"Investment";#N/A,#N/A,FALSE,"Inv_Act"}</definedName>
    <definedName name="wrn.OTC._.Market._.Report." hidden="1">{#N/A,#N/A,FALSE,"Sales Graph";#N/A,#N/A,FALSE,"BUC Graph";#N/A,#N/A,FALSE,"P&amp;L - YTD"}</definedName>
    <definedName name="wrn.Other._.Pharm." hidden="1">{#N/A,#N/A,FALSE,"Other";#N/A,#N/A,FALSE,"Ace";#N/A,#N/A,FALSE,"Derm"}</definedName>
    <definedName name="wrn.Others." hidden="1">{#N/A,#N/A,FALSE,"PAYROLL BREAKDOWN";#N/A,#N/A,FALSE,"PRODUCTION SUMMARY";#N/A,#N/A,FALSE,"PROD ACTUAL TO BUDGET";#N/A,#N/A,FALSE,"WET END BREAKDOWN";#N/A,#N/A,FALSE,"WASTE";#N/A,#N/A,FALSE,"FISH DIST.";#N/A,#N/A,FALSE,"SARD ANALYSIS ";#N/A,#N/A,FALSE,"SNACK ANALYSIS";#N/A,#N/A,FALSE,"RD FISH TO CANNERY";#N/A,#N/A,FALSE,"SALMON FOOD &amp; BAIT";#N/A,#N/A,FALSE,"COLD STORAGE";#N/A,#N/A,FALSE,"LABELLING";#N/A,#N/A,FALSE,"WA SW";#N/A,#N/A,FALSE,"WA OIL";#N/A,#N/A,FALSE,"MUST SPRATS";#N/A,#N/A,FALSE,"DEEP CAN KLS";#N/A,#N/A,FALSE,"REG OVALS";#N/A,#N/A,FALSE,"REG SNACKS";#N/A,#N/A,FALSE,"A TO B SUMMARY"}</definedName>
    <definedName name="wrn.OUTLOOK._.BOOK." hidden="1">{#N/A,#N/A,FALSE,"COVER";#N/A,#N/A,FALSE,"CONTENTS";#N/A,#N/A,FALSE,"1";#N/A,#N/A,FALSE,"2";#N/A,#N/A,FALSE,"2-A";#N/A,#N/A,FALSE,"2-B";#N/A,#N/A,FALSE,"3";#N/A,#N/A,FALSE,"3-A";#N/A,#N/A,FALSE,"4";#N/A,#N/A,FALSE,"4-A";#N/A,#N/A,FALSE,"5";#N/A,#N/A,FALSE,"5-A";#N/A,#N/A,FALSE,"6";#N/A,#N/A,FALSE,"6-A";#N/A,#N/A,FALSE,"7";#N/A,#N/A,FALSE,"7-A";#N/A,#N/A,FALSE,"8";#N/A,#N/A,FALSE,"9";#N/A,#N/A,FALSE,"10";#N/A,#N/A,FALSE,"11";#N/A,#N/A,FALSE,"12";#N/A,#N/A,FALSE,"13";#N/A,#N/A,FALSE,"14";#N/A,#N/A,FALSE,"15";#N/A,#N/A,FALSE,"16";#N/A,#N/A,FALSE,"17";#N/A,#N/A,FALSE,"18";#N/A,#N/A,FALSE,"19";#N/A,#N/A,FALSE,"20";#N/A,#N/A,FALSE,"21";#N/A,#N/A,FALSE,"22";#N/A,#N/A,FALSE,"23";#N/A,#N/A,FALSE,"24";#N/A,#N/A,FALSE,"25";#N/A,#N/A,FALSE,"26";#N/A,#N/A,FALSE,"27";#N/A,#N/A,FALSE,"28";#N/A,#N/A,FALSE,"29";#N/A,#N/A,FALSE,"30";#N/A,#N/A,FALSE,"31";#N/A,#N/A,FALSE,"32";#N/A,#N/A,FALSE,"32-A";#N/A,#N/A,FALSE,"33"}</definedName>
    <definedName name="wrn.OUTPUT." hidden="1">{"DCF","UPSIDE CASE",FALSE,"Sheet1";"DCF","BASE CASE",FALSE,"Sheet1";"DCF","DOWNSIDE CASE",FALSE,"Sheet1"}</definedName>
    <definedName name="wrn.OVD." hidden="1">{#N/A,#N/A,FALSE,"OVD Cover";#N/A,#N/A,FALSE,"OVD Summary";#N/A,#N/A,FALSE,"OVD Summ by Region";#N/A,#N/A,FALSE,"OVD Sales &amp; Mgn by region";#N/A,#N/A,FALSE,"OVD Sales &amp; ASP by Region";#N/A,#N/A,FALSE,"OVD Sales &amp; Mgn Trends";#N/A,#N/A,FALSE,"OVD Sales $ Trends";#N/A,#N/A,FALSE,"OVD Sales Unit Trends";#N/A,#N/A,FALSE,"OVD Key Ctry NPR Comp";#N/A,#N/A,FALSE,"OVD Key Ctry NPR trends "}</definedName>
    <definedName name="wrn.Overview._.Reports." hidden="1">{#N/A,#N/A,FALSE,"DCF Values";#N/A,#N/A,FALSE,"Overview";#N/A,#N/A,FALSE,"Earnings";#N/A,#N/A,FALSE,"StockMarketValues";#N/A,#N/A,FALSE,"Asset Values";#N/A,#N/A,FALSE,"Accretion EPS";#N/A,#N/A,FALSE,"Accretion CFPS";#N/A,#N/A,FALSE,"santafe";#N/A,#N/A,FALSE,"noble";#N/A,#N/A,FALSE,"Combined Results"}</definedName>
    <definedName name="wrn.p" hidden="1">{#N/A,#N/A,FALSE,"1";#N/A,#N/A,FALSE,"2";#N/A,#N/A,FALSE,"16 - 17";#N/A,#N/A,FALSE,"18 - 19";#N/A,#N/A,FALSE,"26";#N/A,#N/A,FALSE,"27";#N/A,#N/A,FALSE,"28"}</definedName>
    <definedName name="wrn.p._.450._.spending._.rpt." hidden="1">{"P450 spd rpt",#N/A,FALSE,"NIH P450"}</definedName>
    <definedName name="wrn.P_and_L." hidden="1">{#N/A,#N/A,FALSE,"RMS Base (allocated)";#N/A,#N/A,FALSE,"Humana";#N/A,#N/A,FALSE,"NJRM";#N/A,#N/A,FALSE,"GSNS";#N/A,#N/A,FALSE,"Total"}</definedName>
    <definedName name="wrn.P450._.Monthly._.Variance." hidden="1">{"P450 Monthly Variance",#N/A,FALSE,"NIH P450"}</definedName>
    <definedName name="wrn.Package.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age2" hidden="1">{#N/A,#N/A,TRUE,"Recommendation";#N/A,#N/A,TRUE,"Scenarios";#N/A,#N/A,TRUE,"Tax Adjusted WACC";#N/A,#N/A,TRUE,"Summary";#N/A,#N/A,TRUE,"Industrial";#N/A,#N/A,TRUE,"Apodaca &amp; Escobedo";#N/A,#N/A,TRUE,"Guadalupe";#N/A,#N/A,TRUE,"Santa Catarina";#N/A,#N/A,TRUE,"Debt Valuation"}</definedName>
    <definedName name="wrn.packer._.1." hidden="1">{#N/A,#N/A,FALSE,"gopher summary";#N/A,#N/A,FALSE,"GOPH-Comp Co. Mult";#N/A,#N/A,FALSE,"GOPH-Acq. Mult ";#N/A,#N/A,FALSE,"gopher dcf";#N/A,#N/A,FALSE,"goph-dividend";#N/A,#N/A,FALSE,"GOPHER WACC";#N/A,#N/A,FALSE,"Contribution";#N/A,#N/A,FALSE,"contr.anal.";#N/A,#N/A,FALSE,"acc_dil";#N/A,#N/A,FALSE,"GOPHER";#N/A,#N/A,FALSE,"pro forma";#N/A,#N/A,FALSE,"PACK-Comp Co. Mult";#N/A,#N/A,FALSE,"packer dcf ";#N/A,#N/A,FALSE,"PACK WACC ";#N/A,#N/A,FALSE,"PACKER";#N/A,#N/A,FALSE,"PurchPriMult"}</definedName>
    <definedName name="wrn.Page._.1." localSheetId="21" hidden="1">{"Page 1",#N/A,FALSE,"Sheet1";"Page 2",#N/A,FALSE,"Sheet1"}</definedName>
    <definedName name="wrn.Page._.1." hidden="1">{"Page 1",#N/A,FALSE,"Sheet1";"Page 2",#N/A,FALSE,"Sheet1"}</definedName>
    <definedName name="wrn.Page._.2." hidden="1">{#N/A,#N/A,FALSE,"Summary"}</definedName>
    <definedName name="wrn.Page._.3a." hidden="1">{#N/A,#N/A,FALSE,"Consolidating P&amp;L Q1"}</definedName>
    <definedName name="wrn.Page._.3b." hidden="1">{#N/A,#N/A,FALSE,"Consolidating P&amp;L Q2"}</definedName>
    <definedName name="wrn.Page._.3c." hidden="1">{#N/A,#N/A,FALSE,"Consolidating P&amp;L Q3"}</definedName>
    <definedName name="wrn.Page._.3d." hidden="1">{#N/A,#N/A,FALSE,"Consolidating P&amp;L Q4"}</definedName>
    <definedName name="wrn.Page._.4." hidden="1">{#N/A,#N/A,FALSE,"Detail Consolidation"}</definedName>
    <definedName name="wrn.Page._.5." hidden="1">{#N/A,#N/A,FALSE,"Detail Consolidation"}</definedName>
    <definedName name="wrn.Page._.6." hidden="1">{#N/A,#N/A,FALSE,"Direct Sales"}</definedName>
    <definedName name="wrn.Page._.7." hidden="1">{#N/A,#N/A,FALSE,"MMD"}</definedName>
    <definedName name="wrn.Page._.8." hidden="1">{#N/A,#N/A,FALSE,"Brann"}</definedName>
    <definedName name="wrn.Page._.9." hidden="1">{#N/A,#N/A,FALSE,"Marketing Services"}</definedName>
    <definedName name="wrn.Page._.9._.10." hidden="1">{#N/A,#N/A,FALSE,"AMZ"}</definedName>
    <definedName name="wrn.Page._.9._.11." hidden="1">{#N/A,#N/A,FALSE,"Administration"}</definedName>
    <definedName name="wrn.Page._.9._.12." hidden="1">{#N/A,#N/A,FALSE,"Detail Consolidation"}</definedName>
    <definedName name="wrn.Page._.9._.13." hidden="1">{#N/A,#N/A,FALSE,"Division Summary"}</definedName>
    <definedName name="wrn.Page._.9._.14." hidden="1">{#N/A,#N/A,FALSE,"Trend Graphs"}</definedName>
    <definedName name="wrn.Page._.B00._.blank._.page." hidden="1">{#N/A,#N/A,FALSE,"Check-Figure Variances"}</definedName>
    <definedName name="wrn.Page._.B01." hidden="1">{#N/A,#N/A,FALSE,"BWO_LLC+REPORT"}</definedName>
    <definedName name="wrn.Page._.B02." hidden="1">{#N/A,#N/A,FALSE,"BWO_LLC+Rep_12m"}</definedName>
    <definedName name="wrn.Page._.B04." hidden="1">{#N/A,#N/A,FALSE,"NSL00MST+NSL Refy Income"}</definedName>
    <definedName name="wrn.Page._.B06." hidden="1">{#N/A,#N/A,FALSE,"NSL00MST+NSL Refy 12 M"}</definedName>
    <definedName name="wrn.Page._.B12." hidden="1">{#N/A,#N/A,FALSE,"RetMMM00+Report"}</definedName>
    <definedName name="wrn.Page._.B13." hidden="1">{#N/A,#N/A,FALSE,"RET00mst+Total"}</definedName>
    <definedName name="wrn.Page._.B14." hidden="1">{#N/A,#N/A,FALSE,"Ret12Frd+Total"}</definedName>
    <definedName name="wrn.Page._.B16." hidden="1">{#N/A,#N/A,FALSE,"Admin";#N/A,#N/A,FALSE,"Boise";#N/A,#N/A,FALSE,"Brigham";#N/A,#N/A,FALSE,"Chubbuck";#N/A,#N/A,FALSE,"Draper";#N/A,#N/A,FALSE,"Harrisville";#N/A,#N/A,FALSE,"Idaho Falls";#N/A,#N/A,FALSE,"Layton";#N/A,#N/A,FALSE,"Logan";#N/A,#N/A,FALSE,"Ogden Wall"}</definedName>
    <definedName name="wrn.Page._.B26." hidden="1">{#N/A,#N/A,FALSE,"Wholesale+W Inc"}</definedName>
    <definedName name="wrn.Page._.B28." hidden="1">{#N/A,#N/A,FALSE,"Wholesale+W Inc 12m"}</definedName>
    <definedName name="wrn.Page._.B29._.blank._.page." hidden="1">{#N/A,#N/A,FALSE,"Check-Figure Variances"}</definedName>
    <definedName name="wrn.Page._.B30." hidden="1">{#N/A,#N/A,FALSE,"SUP00mst+SUMMARY"}</definedName>
    <definedName name="wrn.Page._.B31." hidden="1">{#N/A,#N/A,FALSE,"SUP00mst+TWELVE"}</definedName>
    <definedName name="wrn.Page._.B32._.blank._.page." hidden="1">{#N/A,#N/A,FALSE,"Check-Figure Variances"}</definedName>
    <definedName name="wrn.Page._.B33." hidden="1">{#N/A,#N/A,FALSE,"TRK00MST1+Tran PL"}</definedName>
    <definedName name="wrn.Page._.B34." hidden="1">{#N/A,#N/A,FALSE,"TRK00MST+Tran PL 12 M"}</definedName>
    <definedName name="wrn.Page._.B35._.blank._.page." hidden="1">{#N/A,#N/A,FALSE,"Check-Figure Variances"}</definedName>
    <definedName name="wrn.Page._.B36." hidden="1">{#N/A,#N/A,FALSE,"TRK00MST1+Tran PL"}</definedName>
    <definedName name="wrn.Page._.B37." hidden="1">{#N/A,#N/A,FALSE,"TRK00MST1+Tran PL 12 M"}</definedName>
    <definedName name="wrn.Page._.B38._.blank._.page." hidden="1">{#N/A,#N/A,FALSE,"Check-Figure Variances"}</definedName>
    <definedName name="wrn.Page._.B39." hidden="1">{#N/A,#N/A,FALSE,"Support+Current"}</definedName>
    <definedName name="wrn.Page._.B40." hidden="1">{#N/A,#N/A,FALSE,"Support+12month"}</definedName>
    <definedName name="wrn.Page._.B41._.blank._.page." hidden="1">{#N/A,#N/A,FALSE,"Check-Figure Variances"}</definedName>
    <definedName name="wrn.Page._.B42." hidden="1">{#N/A,#N/A,FALSE,"Admin2+Current"}</definedName>
    <definedName name="wrn.Page._.B43." hidden="1">{#N/A,#N/A,FALSE,"Admin2+12month"}</definedName>
    <definedName name="wrn.Page._.B45." hidden="1">{#N/A,#N/A,FALSE,"BWOabMST+Rep_12m"}</definedName>
    <definedName name="wrn.Page._.B47." hidden="1">{#N/A,#N/A,FALSE,"NSL00MST+CrtBdg"}</definedName>
    <definedName name="wrn.Page._.B53." hidden="1">{#N/A,#N/A,FALSE,"Rab12frd+Total";#N/A,#N/A,FALSE,"Rab12frd+Admin";#N/A,#N/A,FALSE,"Rab12frd+Boise";#N/A,#N/A,FALSE,"Rab12frd+Brigham";#N/A,#N/A,FALSE,"Rab12frd+Chubbuck";#N/A,#N/A,FALSE,"Rab12frd+Draper";#N/A,#N/A,FALSE,"Rab12frd+Harrisville";#N/A,#N/A,FALSE,"Rab12frd+Idaho Falls";#N/A,#N/A,FALSE,"Rab12frd+Layton";#N/A,#N/A,FALSE,"Rab12frd+Logan";#N/A,#N/A,FALSE,"Rab12frd+Ogden Wall"}</definedName>
    <definedName name="wrn.Page._.B75." hidden="1">{#N/A,#N/A,FALSE,"Wholesale+whole"}</definedName>
    <definedName name="wrn.Page._.B77." hidden="1">{#N/A,#N/A,FALSE,"SUP00mst+ActBud"}</definedName>
    <definedName name="wrn.Page._.B79." hidden="1">{#N/A,#N/A,FALSE,"Trkabmst+Tran PL 12 M"}</definedName>
    <definedName name="wrn.Page._.B81." hidden="1">{#N/A,#N/A,FALSE,"Support+Forecasted"}</definedName>
    <definedName name="wrn.Page._.B83." hidden="1">{#N/A,#N/A,FALSE,"Admin2+Forecasted"}</definedName>
    <definedName name="wrn.Page._.B85." hidden="1">{#N/A,#N/A,FALSE,"BuzzTrk+Summary"}</definedName>
    <definedName name="wrn.Page._.B86." hidden="1">{#N/A,#N/A,FALSE,"BuzzTrk+Rev_Mile"}</definedName>
    <definedName name="wrn.Paging._.Compco." hidden="1">{"financials",#N/A,TRUE,"6_30_96";"footnotes",#N/A,TRUE,"6_30_96";"valuation",#N/A,TRUE,"6_30_96"}</definedName>
    <definedName name="wrn.pcldebud1." hidden="1">{#N/A,#N/A,FALSE,"SLSBUD"}</definedName>
    <definedName name="wrn.Period._.And._.YTD." hidden="1">{#N/A,#N/A,FALSE,"SLM - REGION - YTD";#N/A,#N/A,FALSE,"SLM - REGION - PERIOD";#N/A,#N/A,FALSE,"TUNA - REGION - YTD";#N/A,#N/A,FALSE,"TUNA - REGION - PERIOD";#N/A,#N/A,FALSE,"S&amp;H - REGION - YTD";#N/A,#N/A,FALSE,"S&amp;H - REGION - PERIOD";#N/A,#N/A,FALSE,"SPECIALTIES";#N/A,#N/A,FALSE,"TL SEAFOOD";#N/A,#N/A,FALSE,"Ret Price"}</definedName>
    <definedName name="wrn.Phaco." hidden="1">{#N/A,#N/A,FALSE,"Phaco Cover";#N/A,#N/A,FALSE,"Phaco Summary";#N/A,#N/A,FALSE,"Phaco Summ by Region";#N/A,#N/A,FALSE,"Phaco Sales &amp; Mgn by region";#N/A,#N/A,FALSE,"Phaco Sales &amp; ASP by Region";#N/A,#N/A,FALSE,"Phaco Sales &amp; Mgn Trends";#N/A,#N/A,FALSE,"Phaco Sales $ Trends";#N/A,#N/A,FALSE,"Phaco Sales Unit Trends";#N/A,#N/A,FALSE,"Phaco placements";#N/A,#N/A,FALSE,"Phaco Key Ctry NPR Comp";#N/A,#N/A,FALSE,"Phaco Key Ctry NPR trends ";#N/A,#N/A,FALSE,"Phaco Sales Detail"}</definedName>
    <definedName name="wrn.Pharm._.Market._.Report." hidden="1">{#N/A,#N/A,FALSE,"Sales Graph";#N/A,#N/A,FALSE,"PSBM";#N/A,#N/A,FALSE,"BUC Graph";#N/A,#N/A,FALSE,"P&amp;L - YTD"}</definedName>
    <definedName name="wrn.Pharmaceuticals.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wrn.PL." hidden="1">{"20 Years",#N/A,FALSE,"P&amp;Ls";"2001",#N/A,FALSE,"P&amp;Ls"}</definedName>
    <definedName name="wrn.PL1._.print." hidden="1">{"PL11",#N/A,FALSE,"input"}</definedName>
    <definedName name="wrn.PLAN." hidden="1">{"AZO Inter BS",#N/A,FALSE,"Sheet1";"AZO Mexico BS",#N/A,FALSE,"Sheet1";"AZO PR BS",#N/A,FALSE,"Sheet1"}</definedName>
    <definedName name="wrn.Portrait._.letter._.is." hidden="1">{"portrait letter is",#N/A,FALSE,"Model"}</definedName>
    <definedName name="wrn.ppp" hidden="1">{#N/A,#N/A,FALSE,"1";#N/A,#N/A,FALSE,"2";#N/A,#N/A,FALSE,"16 - 17";#N/A,#N/A,FALSE,"18 - 19";#N/A,#N/A,FALSE,"26";#N/A,#N/A,FALSE,"27";#N/A,#N/A,FALSE,"28"}</definedName>
    <definedName name="wrn.PrimeCo." hidden="1">{"print 1",#N/A,FALSE,"PrimeCo PCS";"print 2",#N/A,FALSE,"PrimeCo PCS";"valuation",#N/A,FALSE,"PrimeCo PCS"}</definedName>
    <definedName name="wrn.prin2._.all." hidden="1">{#N/A,#N/A,FALSE,"Pharm";#N/A,#N/A,FALSE,"WWCM"}</definedName>
    <definedName name="wrn.prin3" hidden="1">{#N/A,#N/A,FALSE,"Pharm";#N/A,#N/A,FALSE,"WWCM"}</definedName>
    <definedName name="wrn.print" hidden="1">{#N/A,#N/A,FALSE,"Pharm";#N/A,#N/A,FALSE,"WWCM"}</definedName>
    <definedName name="wrn.print." hidden="1">{#N/A,#N/A,FALSE,"FCF Corporate Services";#N/A,#N/A,FALSE,"FCF Assum Corporate Services";#N/A,#N/A,FALSE,"DCF Corp. Services Sensitivity";#N/A,#N/A,FALSE,"AVP Corporate Services";"FCF in percent",#N/A,FALSE,"FCF Corporate Services"}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PRINT._.ALL." hidden="1">{#N/A,#N/A,FALSE,"Pharm";#N/A,#N/A,FALSE,"WWCM"}</definedName>
    <definedName name="wrn.Print._.All._.Dist._.Letters." hidden="1">{#N/A,#N/A,FALSE,"Applesauce";#N/A,#N/A,FALSE,"Apricots";#N/A,#N/A,FALSE,"Cherries";#N/A,#N/A,FALSE,"Cocktail";#N/A,#N/A,FALSE,"YC Peach";#N/A,#N/A,FALSE,"Spiced Peach";#N/A,#N/A,FALSE,"Freestones";#N/A,#N/A,FALSE,"Pears";#N/A,#N/A,FALSE,"Plums";#N/A,#N/A,FALSE,"Prunes";#N/A,#N/A,FALSE,"Grapes";#N/A,#N/A,FALSE,"Cups"}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sheets." hidden="1">{"summary1",#N/A,FALSE,"Summary of Values";"developed valuation",#N/A,FALSE,"Valuation Analysis";"inprocess valuation",#N/A,FALSE,"Valuation Analysis";"trademark1",#N/A,FALSE,"Trademark(s) and Trade Name(s)";"developed income statement",#N/A,FALSE,"Abbreviated Income Statement";"inprocess income statement",#N/A,FALSE,"Abbreviated Income Statement";"revenue detail 1",#N/A,FALSE,"Revenue Detail";"revenue detail 2",#N/A,FALSE,"Revenue Detail";"revenue detail 3",#N/A,FALSE,"Revenue Detail";"revenue detail 4",#N/A,FALSE,"Revenue Detail";"contributory1",#N/A,FALSE,"Contributory Assets Detail";"contributory2",#N/A,FALSE,"Contributory Assets Detail";"weighted average returns",#N/A,FALSE,"WACC and WARA";"fixed asset detail",#N/A,FALSE,"Fixed Asset Detail";"customer base",#N/A,FALSE,"customer_base";"customer base perf estimates",#N/A,FALSE,"customer_base"}</definedName>
    <definedName name="wrn.PRINT._.ALL.2" hidden="1">{#N/A,#N/A,FALSE,"Pharm";#N/A,#N/A,FALSE,"WWCM"}</definedName>
    <definedName name="wrn.print._.all2" hidden="1">{#N/A,#N/A,FALSE,"Pharm";#N/A,#N/A,FALSE,"WWCM"}</definedName>
    <definedName name="wrn.Print._.Europe._.TandB." hidden="1">{"Print Top",#N/A,FALSE,"Europe Model";"Print Bottom",#N/A,FALSE,"Europe Model"}</definedName>
    <definedName name="wrn.Print._.FE._.T._.and._.B." hidden="1">{"Far East Top",#N/A,FALSE,"FE Model";"Far East Bottom",#N/A,FALSE,"FE Model"}</definedName>
    <definedName name="wrn.print._.graphs." hidden="1">{"cap_structure",#N/A,FALSE,"Graph-Mkt Cap";"price",#N/A,FALSE,"Graph-Price";"ebit",#N/A,FALSE,"Graph-EBITDA";"ebitda",#N/A,FALSE,"Graph-EBITDA"}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Out._.1." hidden="1">{"Five Year",#N/A,FALSE,"Summary (2)";"Month 1 and Years",#N/A,FALSE,"Cash Budget"}</definedName>
    <definedName name="wrn.Print._.Pages." hidden="1">{#N/A,#N/A,FALSE,"Page 1";#N/A,#N/A,FALSE,"Page 2";#N/A,#N/A,FALSE,"Page 3";#N/A,#N/A,FALSE,"Page 4";#N/A,#N/A,FALSE,"Page 5"}</definedName>
    <definedName name="wrn.print._.parent._.cases." hidden="1">{"scenario summary",#N/A,FALSE,"pf parent";"pro forma financials","low price low cash",FALSE,"pf parent";"pro forma credit","low price low cash",FALSE,"pf parent";"pro forma financials","low price med cash",FALSE,"pf parent";"pro forma credit","low price med cash",FALSE,"pf parent";"pro forma financials","low price high cash",FALSE,"pf parent";"pro forma credit","low price high cash",FALSE,"pf parent";"pro forma financials","high price low cash",FALSE,"pf parent";"pro forma credit","high price low cash",FALSE,"pf parent";"pro forma financials","high price med cash",FALSE,"pf parent";"pro forma credit","high price med cash",FALSE,"pf parent";"pro forma financials","high price high cash",FALSE,"pf parent";"pro forma credit","high price high cash",FALSE,"pf parent"}</definedName>
    <definedName name="wrn.print._.raw._.data._.entry." hidden="1">{"inputs raw data",#N/A,TRUE,"INPUT"}</definedName>
    <definedName name="wrn.Print._.Report." hidden="1">{"MPODE 1",#N/A,FALSE,"Scenarios";"CAPEX",#N/A,FALSE,"DEPRECIACIONES";"Trans Costs",#N/A,FALSE,"Transmission";"Trans Revenue",#N/A,FALSE,"Transmission";"Revenues Summary",#N/A,FALSE,"Revenues";"Assumptions General",#N/A,FALSE,"assumptions";"Assumptions Summary",#N/A,FALSE,"assumptions";"Flores 1",#N/A,FALSE,"assumptions";"Tebsa 4",#N/A,FALSE,"assumptions";"Tebsa 7",#N/A,FALSE,"assumptions";"Termoballenas 1",#N/A,FALSE,"assumptions";"Termoballenas 2",#N/A,FALSE,"assumptions";"Termochinu 5",#N/A,FALSE,"assumptions";"Termochinu 6",#N/A,FALSE,"assumptions";"Termochinu 7",#N/A,FALSE,"assumptions";"Termochinu 8",#N/A,FALSE,"assumptions";"Termoguajira 1",#N/A,FALSE,"assumptions";"Termoguajira 2",#N/A,FALSE,"assumptions";"Monetary gain",#N/A,FALSE,"capex &amp; dep";"Income Statement",#N/A,FALSE,"Fin Stmts";"Balance Sheet",#N/A,FALSE,"Fin Stmts";"Cash Flow",#N/A,FALSE,"Fin Stmts";"Labor Personnel\",#N/A,FALSE,"Labor";"TEBSA PPA",#N/A,FALSE,"TEBSA";"Free Cash Flow",#N/A,FALSE,"Valuation";"Valuation",#N/A,FALSE,"Valuation";#N/A,#N/A,FALSE,"Work Cap"}</definedName>
    <definedName name="wrn.print._.standalone." hidden="1">{"standalone1",#N/A,FALSE,"DCFBase";"standalone2",#N/A,FALSE,"DCFBase"}</definedName>
    <definedName name="wrn.print._.standalone.2" hidden="1">{"standalone1",#N/A,FALSE,"DCFBase";"standalone2",#N/A,FALSE,"DCFBase"}</definedName>
    <definedName name="wrn.print._.summary._.sheets." hidden="1">{"summary1",#N/A,TRUE,"Comps";"summary2",#N/A,TRUE,"Comps";"summary3",#N/A,TRUE,"Comps"}</definedName>
    <definedName name="wrn.print._.ulster._.cases." hidden="1">{"scenario summary",#N/A,FALSE,"pro forma";"pro forma financials","low price low cash",FALSE,"pro forma";"pro forma credit","low price low cash",FALSE,"pro forma";"pro forma financials","low price med cash",FALSE,"pro forma";"pro forma credit","low price med cash",FALSE,"pro forma";"pro forma financials","low price high cash",FALSE,"pro forma";"pro forma credit","low price high cash",FALSE,"pro forma";"pro forma financials","high price low cash",FALSE,"pro forma";"pro forma credit","high price low cash",FALSE,"pro forma";"pro forma financials","high price med cash",FALSE,"pro forma";"pro forma credit","high price med cash",FALSE,"pro forma";"pro forma financials","high price high cash",FALSE,"pro forma";"pro forma credit","high price high cash",FALSE,"pro forma"}</definedName>
    <definedName name="wrn.PRINT._.WHOLE._.LOT." hidden="1">{"35ECN INPUT SHEET",#N/A,FALSE,"35ECN";"35ECN OUTPUT SHEET",#N/A,FALSE,"35ECN";"16ECN INPUT SHEET",#N/A,FALSE,"16ECN ";"16ECN OUTPUT SHEET",#N/A,FALSE,"16ECN ";"OTHER ECN SHEET",#N/A,FALSE,"Other ECN";"SPU ECN INPUT SHEET",#N/A,FALSE,"ECN SPU";"SPU ECN OUTPUT SHEET",#N/A,FALSE,"ECN SPU";"SPU ECP INPUT SHEET",#N/A,FALSE,"ECP SPU";"SPU ECP OUTPUT SHEET",#N/A,FALSE,"ECP SPU";"SPU DISTRIBUTION INPUT SHEET",#N/A,FALSE,"Dist Prod SPU";"SPU DISTRIBUTION OUTPUT SHEET",#N/A,FALSE,"Dist Prod SPU"}</definedName>
    <definedName name="wrn.print._all1." hidden="1">{#N/A,#N/A,FALSE,"Pharm";#N/A,#N/A,FALSE,"WWCM"}</definedName>
    <definedName name="wrn.Print_All." hidden="1">{#N/A,#N/A,FALSE,"Full year analysis - CLIENTCOPY";#N/A,#N/A,FALSE,"Cash flow - CLIENT COPY"}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SC." hidden="1">{"CSC_1",#N/A,FALSE,"CSC Outputs";"CSC_2",#N/A,FALSE,"CSC Outputs"}</definedName>
    <definedName name="wrn.Print_CSC.2" hidden="1">{"CSC_1",#N/A,FALSE,"CSC Outputs";"CSC_2",#N/A,FALSE,"CSC Outputs"}</definedName>
    <definedName name="wrn.Print_CSC2" hidden="1">{"CSC_1",#N/A,FALSE,"CSC Outputs";"CSC_2",#N/A,FALSE,"CSC Outputs"}</definedName>
    <definedName name="wrn.Print_Inputs." hidden="1">{"Inputs_1",#N/A,FALSE,"Inputs";"Inputs_2",#N/A,FALSE,"Inputs";"Inputs_3",#N/A,FALSE,"Inputs";"Inputs_4",#N/A,FALSE,"Inputs"}</definedName>
    <definedName name="wrn.Print_Macro." hidden="1">{"Inputs",#N/A,TRUE,"Inputs";"Rockies",#N/A,TRUE,"Rockies";"Southern",#N/A,TRUE,"Southern";"Cascades",#N/A,TRUE,"Cascades";"Land_Sales",#N/A,TRUE,"LandSales";"Lumber_NW",#N/A,TRUE,"Lumber NW";"Plywood",#N/A,TRUE,"Plywood";"MDF",#N/A,TRUE,"MDF";"Chips",#N/A,TRUE,"Chips";"Lumber_South",#N/A,TRUE,"Lumber South";"Plywood_South",#N/A,TRUE,"Plywood South";"Consol",#N/A,TRUE,"Consol"}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3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2" hidden="1">{#N/A,#N/A,FALSE,"Pharm";#N/A,#N/A,FALSE,"WWCM"}</definedName>
    <definedName name="wrn.printall." hidden="1">{"output","fiftysix",FALSE,"mergerplans";"inputs",#N/A,FALSE,"mergerplans";"output","sixtyfive",FALSE,"mergerplans";"output","seventy",FALSE,"mergerplans"}</definedName>
    <definedName name="wrn.PrintExhibits." localSheetId="21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out." hidden="1">{"page1",#N/A,FALSE,"Casual RLE";"page2",#N/A,FALSE,"Casual RLE"}</definedName>
    <definedName name="wrn.printqtr." hidden="1">{"nytasecond",#N/A,FALSE,"NYTQTRS";"nytafirst",#N/A,FALSE,"NYTQTRS";"nytathird",#N/A,FALSE,"NYTQTRS";"nytafourth",#N/A,FALSE,"NYTQTRS";"nytafull",#N/A,FALSE,"NYTQTRS"}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UCT._.GROUP." hidden="1">{"PRODUCTGROUP",#N/A,FALSE,"PRODUCT GROUP"}</definedName>
    <definedName name="wrn.Production._.Plan." hidden="1">{#N/A,#N/A,TRUE,"Summary";#N/A,#N/A,TRUE,"Calendar";"Weekly",#N/A,TRUE,"Schedule";"Monthly",#N/A,TRUE,"Schedule"}</definedName>
    <definedName name="wrn.products" hidden="1">{#N/A,#N/A,FALSE,"1";#N/A,#N/A,FALSE,"2";#N/A,#N/A,FALSE,"16 - 17";#N/A,#N/A,FALSE,"18 - 19";#N/A,#N/A,FALSE,"26";#N/A,#N/A,FALSE,"27";#N/A,#N/A,FALSE,"28"}</definedName>
    <definedName name="wrn.Products." hidden="1">{#N/A,#N/A,FALSE,"1";#N/A,#N/A,FALSE,"2";#N/A,#N/A,FALSE,"16 - 17";#N/A,#N/A,FALSE,"18 - 19";#N/A,#N/A,FALSE,"26";#N/A,#N/A,FALSE,"27";#N/A,#N/A,FALSE,"28"}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Summary." hidden="1">{#N/A,#N/A,FALSE,"PS"}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ofitability._.Indicators." hidden="1">{"ProfPrintArea",#N/A,FALSE,"Prof (c)"}</definedName>
    <definedName name="wrn.Profitability._.Indicators._.Base._.Case." hidden="1">{"ProfPrintArea",#N/A,FALSE,"Prof (c)"}</definedName>
    <definedName name="wrn.Project._.A." hidden="1">{"Proj Econ Summary",#N/A,FALSE,"Project A";"Income Statement",#N/A,FALSE,"Project A";"Cash Flow Statement",#N/A,FALSE,"Project A";"Balance Sheet",#N/A,FALSE,"Project A";"Scenario Summary (Proj A)",#N/A,FALSE,"Scenario Summary"}</definedName>
    <definedName name="wrn.pror" hidden="1">{#N/A,#N/A,FALSE,"Pharm";#N/A,#N/A,FALSE,"WWCM"}</definedName>
    <definedName name="wrn.Pulp." hidden="1">{"Pulp Production",#N/A,FALSE,"Pulp";"Pulp Earnings",#N/A,FALSE,"Pulp"}</definedName>
    <definedName name="wrn.Pump." hidden="1">{#N/A,#N/A,FALSE,"Assump";#N/A,#N/A,FALSE,"Income";#N/A,#N/A,FALSE,"Balance";#N/A,#N/A,FALSE,"DCF Pump";#N/A,#N/A,FALSE,"Trans Assump";#N/A,#N/A,FALSE,"Combined Income";#N/A,#N/A,FALSE,"Combined Balance"}</definedName>
    <definedName name="wrn.purchase._.order." hidden="1">{#N/A,#N/A,FALSE,"Front";#N/A,#N/A,FALSE,"Back"}</definedName>
    <definedName name="wrn.Q_Statistics_NME." hidden="1">{"Q_Statistics_NME",#N/A,FALSE,"NME"}</definedName>
    <definedName name="wrn.Q1." hidden="1">{"Q.1",#N/A,FALSE,"EARNRL";"Q.1",#N/A,FALSE,"tie_out"}</definedName>
    <definedName name="wrn.Q2." hidden="1">{"Q.2",#N/A,FALSE,"EARNRL";"Q.2",#N/A,FALSE,"tie_out"}</definedName>
    <definedName name="wrn.Q3" hidden="1">{"Q.2",#N/A,FALSE,"EARNRL";"Q.2",#N/A,FALSE,"tie_out"}</definedName>
    <definedName name="wrn.Q3." hidden="1">{"Q.3",#N/A,FALSE,"EARNRL";"Q.3",#N/A,FALSE,"tie_out"}</definedName>
    <definedName name="wrn.Q4." hidden="1">{"Q.4",#N/A,FALSE,"EARNRL";"Q.4",#N/A,FALSE,"tie_out"}</definedName>
    <definedName name="wrn.QTD._.Cashflow." hidden="1">{"qtd_cashflo",#N/A,FALSE,"IFE";"qtd_cashflo",#N/A,FALSE,"SER";"qtd_cashflo",#N/A,FALSE,"PTC";"qtd_cashflo",#N/A,FALSE,"DEL";"qtd_cashflo",#N/A,FALSE,"NORD";"qtd_cashflo",#N/A,FALSE,"ACRX";"qtd_cashflo",#N/A,FALSE,"INV";"qtd_cashflo",#N/A,FALSE,"TVS";"qtd_cashflo",#N/A,FALSE,"FEEL";"qtd_cashflo",#N/A,FALSE,"CORP";"qtd_cashflo",#N/A,FALSE,"CONS"}</definedName>
    <definedName name="wrn.QTD._.Income." hidden="1">{"qtd_income",#N/A,FALSE,"IFE";"qtd_income",#N/A,FALSE,"SER";"qtd_income",#N/A,FALSE,"PTC";"qtd_income",#N/A,FALSE,"DEL";"qtd_income",#N/A,FALSE,"NORD";"qtd_income",#N/A,FALSE,"ACRX";"qtd_income",#N/A,FALSE,"INV";"qtd_income",#N/A,FALSE,"TVS";"qtd_income",#N/A,FALSE,"FEEL";"qtd_income",#N/A,FALSE,"CORP";"qtd_income",#N/A,FALSE,"CONS"}</definedName>
    <definedName name="wrn.QTD._.Income._.Summary." hidden="1">{"QTD Income Summary",#N/A,FALSE,"Actual"}</definedName>
    <definedName name="wrn.Qtr._.Op._.Q1." hidden="1">{"Qtr Op Mgd Q1",#N/A,FALSE,"Qtr-Op (Mng)";"Qtr Op Rpt Q1",#N/A,FALSE,"Qtr-Op (Rpt)";"Operating Vs Reported",#N/A,FALSE,"Rpt-Op Inc"}</definedName>
    <definedName name="wrn.Qtr._.Op._.Q2." hidden="1">{"Qtr Op Mgd Q2",#N/A,FALSE,"Qtr-Op (Mng)";"Qtr Op Rpt Q2",#N/A,FALSE,"Qtr-Op (Rpt)";"Operating Vs Reported",#N/A,FALSE,"Rpt-Op Inc"}</definedName>
    <definedName name="wrn.Qtr._.Op._.Q3." hidden="1">{"Qtr Op Mgd Q3",#N/A,FALSE,"Qtr-Op (Mng)";"Qtr Op Rpt Q3",#N/A,FALSE,"Qtr-Op (Rpt)";"Operating Vs Reported",#N/A,FALSE,"Rpt-Op Inc"}</definedName>
    <definedName name="wrn.Qtr._.Op._.Q4." hidden="1">{"Qtr Op Mgd Q3",#N/A,FALSE,"Qtr-Op (Mng)";"Qtr Op Rpt Q4",#N/A,FALSE,"Qtr-Op (Rpt)";"Operating Vs Reported",#N/A,FALSE,"Rpt-Op Inc"}</definedName>
    <definedName name="wrn.Qtr._.Op._Q2a." hidden="1">{"Qtr Op Mgd Q2",#N/A,FALSE,"Qtr-Op (Mng)";"Qtr Op Rpt Q2",#N/A,FALSE,"Qtr-Op (Rpt)";"Operating Vs Reported",#N/A,FALSE,"Rpt-Op Inc"}</definedName>
    <definedName name="wrn.Qtr_.Op._.Q4." hidden="1">{"Qtr Op Mgd Q3",#N/A,FALSE,"Qtr-Op (Mng)";"Qtr Op Rpt Q4",#N/A,FALSE,"Qtr-Op (Rpt)";"Operating Vs Reported",#N/A,FALSE,"Rpt-Op Inc"}</definedName>
    <definedName name="wrn.Quality._.Overview." hidden="1">{#N/A,#N/A,FALSE,"summary";#N/A,#N/A,FALSE,"Input"}</definedName>
    <definedName name="wrn.Quarterly." hidden="1">{"Payroll Qtr 94",#N/A,FALSE,"Personnel Expenses";"Payroll Qtr 95",#N/A,FALSE,"Personnel Expenses";"Payroll Qtr 96",#N/A,FALSE,"Personnel Expenses";"Relo Qtr 95",#N/A,FALSE,"Personnel Expenses";"Relo Qtr 96",#N/A,FALSE,"Personnel Expenses";"Statistics Qtr 94",#N/A,FALSE,"Personnel Expenses";"Statistics Qtr 95",#N/A,FALSE,"Personnel Expenses";"Statistics Qtr 96",#N/A,FALSE,"Personnel Expenses";"Summary Qtr 94",#N/A,FALSE,"Personnel Expenses";"Summary Qtr 95",#N/A,FALSE,"Personnel Expenses";"Summary Qtr 96",#N/A,FALSE,"Personnel Expenses"}</definedName>
    <definedName name="wrn.Quarterly._.Actuals." hidden="1">{"IS Quarterly Actuals",#N/A,FALSE,"QTR IS";"CF Quarterly Actuals",#N/A,FALSE,"QTR CF";"BS Quarterly Actuals",#N/A,FALSE,"QTR BS"}</definedName>
    <definedName name="wrn.Quarterly._.reconciliation." hidden="1">{#N/A,#N/A,FALSE,"REC"}</definedName>
    <definedName name="wrn.Quarterly_AMI." hidden="1">{"Quarterly_AMI",#N/A,FALSE,"AMI"}</definedName>
    <definedName name="wrn.Quarterly_NME." hidden="1">{"Quarterly_NME",#N/A,FALSE,"NME"}</definedName>
    <definedName name="wrn.Quarterly_THC." hidden="1">{"Quarterly_THC",#N/A,FALSE,"Tenet"}</definedName>
    <definedName name="wrn.QUICK." hidden="1">{"new base",#N/A,FALSE,"BP wo sections";"investment w/o areas",#N/A,FALSE,"BP wo sections";"total w/o areas",#N/A,FALSE,"BP wo sections"}</definedName>
    <definedName name="wrn.quick01." hidden="1">{"new base",#N/A,FALSE,"BP wo sections";"investment w/o areas",#N/A,FALSE,"BP wo sections";"total w/o areas",#N/A,FALSE,"BP wo sections"}</definedName>
    <definedName name="wrn.R_D._.Tax._.Services." hidden="1">{#N/A,#N/A,FALSE,"R&amp;D Quick Calc";#N/A,#N/A,FALSE,"DOE Fee Schedule"}</definedName>
    <definedName name="wrn.Range._.Table." hidden="1">{"Range Table",#N/A,FALSE,"Range Name Locations"}</definedName>
    <definedName name="wrn.Range1" hidden="1">{"Range Table",#N/A,FALSE,"Range Name Locations"}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AR." hidden="1">{"RAR Financial Highlights",#N/A,FALSE,"RA Slides";"RAR Income Statement",#N/A,FALSE,"RA IS";"RAR Balance Sheet",#N/A,FALSE,"RA BS";"RAR CF Statement",#N/A,FALSE,"RA CF";"RAR Comps",#N/A,FALSE,"RA Comp"}</definedName>
    <definedName name="wrn.Rate._.Reports." localSheetId="21" hidden="1">{#N/A,#N/A,FALSE,"Monthly Rate By Activity";#N/A,#N/A,FALSE,"Hourly Rate By Activity";#N/A,#N/A,FALSE,"Monthly Rate By Custom Resource";#N/A,#N/A,FALSE,"Hourly Rate By Custom Resource"}</definedName>
    <definedName name="wrn.Rate._.Reports." hidden="1">{#N/A,#N/A,FALSE,"Monthly Rate By Activity";#N/A,#N/A,FALSE,"Hourly Rate By Activity";#N/A,#N/A,FALSE,"Monthly Rate By Custom Resource";#N/A,#N/A,FALSE,"Hourly Rate By Custom Resource"}</definedName>
    <definedName name="wrn.Rate._.Tables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e._.Tables1." hidden="1">{"RS Table",#N/A,FALSE,"Electric Unbundled";"ORH Table",#N/A,FALSE,"Electric Unbundled";"TD Table",#N/A,FALSE,"Electric Unbundled";"GSFL Table",#N/A,FALSE,"Electric Unbundled";"EH Table",#N/A,FALSE,"Electric Unbundled";"DS Table",#N/A,FALSE,"Electric Unbundled";"DP Table",#N/A,FALSE,"Electric Unbundled";"DM Table",#N/A,FALSE,"Electric Unbundled";"TS Table",#N/A,FALSE,"Electric Unbundled"}</definedName>
    <definedName name="wrn.ratios._.only." hidden="1">{"ratios2",#N/A,FALSE,"Ratios"}</definedName>
    <definedName name="wrn.Receipt._.Stats." hidden="1">{"CM Dollars",#N/A,FALSE,"Rec Dollars";"YTD Dollars",#N/A,FALSE,"Rec Dollars";"CM Rec Stats",#N/A,FALSE,"Rec Dollars";"YTD Rec Stats",#N/A,FALSE,"Rec Dollars"}</definedName>
    <definedName name="wrn.RECONCILIATION._.REPORT." hidden="1">{#N/A,#N/A,FALSE,"GENERAL INFO &amp; INPUT";#N/A,#N/A,FALSE,"FORM  E - 500";#N/A,#N/A,FALSE,"FORM  E - 536";#N/A,#N/A,FALSE,"FORM  E - 543";#N/A,#N/A,FALSE,"MECK PUBLIC TRANS TAX - RECON";#N/A,#N/A,FALSE,"MECK PUB TRANS CK REQ- RECON";#N/A,#N/A,FALSE,"RECON REPORT";#N/A,#N/A,FALSE,"RECON ALLOC";#N/A,#N/A,FALSE,"RECON JE";#N/A,#N/A,FALSE,"RECON WTR";#N/A,#N/A,FALSE,"ACCT RECON";#N/A,#N/A,FALSE,"ACTIVITY";#N/A,#N/A,FALSE,"ACTUAL"}</definedName>
    <definedName name="wrn.REFINERY." hidden="1">{"Padd I to III",#N/A,FALSE,"REFINERY";"Padd IV to US",#N/A,FALSE,"REFINERY";"Crude Balance I",#N/A,FALSE,"REFINERY";"Crude Balance II",#N/A,FALSE,"REFINERY"}</definedName>
    <definedName name="wrn.Refractive._.IOLs." hidden="1">{#N/A,#N/A,FALSE,"Refr IOL Cover";#N/A,#N/A,FALSE,"Refr IOL  Summary";#N/A,#N/A,FALSE,"Refr IOL Summ by Region";#N/A,#N/A,FALSE,"Refr IOL Sales &amp; Mgn by region";#N/A,#N/A,FALSE,"Refr IOL Sales &amp; ASP by Region";#N/A,#N/A,FALSE,"Refr IOL Sales &amp; Mgn Trends";#N/A,#N/A,FALSE,"Refr IOL Sales $ Trends";#N/A,#N/A,FALSE,"Refr IOL Sales Unit Trends";#N/A,#N/A,FALSE,"Refr IOL Key Ctry NPR Comp";#N/A,#N/A,FALSE,"Refr IOL Key Ctry NPR trends "}</definedName>
    <definedName name="wrn.region." hidden="1">{"Region",#N/A,FALSE,"CNTRYTYPE"}</definedName>
    <definedName name="wrn.RELEVANTSHEETS." hidden="1">{#N/A,#N/A,FALSE,"AD_Purch";#N/A,#N/A,FALSE,"Projections";#N/A,#N/A,FALSE,"DCF";#N/A,#N/A,FALSE,"Mkt Val"}</definedName>
    <definedName name="wrn.report." hidden="1">{"report",#N/A,FALSE,"dataBase"}</definedName>
    <definedName name="wrn.report._.set._.with._.311." hidden="1">{"summary report",#N/A,FALSE,"SUMMARY REPORT";"salary model ytd",#N/A,FALSE,"SALARY MODEL - YTD";"salary model mtd",#N/A,FALSE,"SALARY MODEL - MTD";"detail 311",#N/A,FALSE,"311 ACTUAL"}</definedName>
    <definedName name="wrn.report._.set._.without._.311." hidden="1">{"summary report",#N/A,FALSE,"SUMMARY REPORT";"salary model ytd",#N/A,FALSE,"SALARY MODEL - YTD";"salary model mtd",#N/A,FALSE,"SALARY MODEL - MTD"}</definedName>
    <definedName name="wrn.report.xls." hidden="1">{#N/A,#N/A,FALSE,"30000,30100,30110";#N/A,#N/A,FALSE,"30130,30600,30730";#N/A,#N/A,FALSE,"30921,40100,40101";#N/A,#N/A,FALSE,"40200,40400,40700";#N/A,#N/A,FALSE,"40701,40800,41021";#N/A,#N/A,FALSE,"43200,43210,43220";#N/A,#N/A,FALSE,"43230,43240,43300";#N/A,#N/A,FALSE,"43320,43430,43440";#N/A,#N/A,FALSE,"43470,43560,43570";#N/A,#N/A,FALSE,"43630,43721,43761";#N/A,#N/A,FALSE,"43780,43800,43810";#N/A,#N/A,FALSE,"43960,43970,44200";#N/A,#N/A,FALSE,"44270,44340,44360";#N/A,#N/A,FALSE,"44430,44440,44480";#N/A,#N/A,FALSE,"44520,44530,44550";#N/A,#N/A,FALSE,"44803,44833,44987"}</definedName>
    <definedName name="wrn.Report_Page." hidden="1">{"Annual_Income",#N/A,FALSE,"Report Page";"Balance_Cash_Flow",#N/A,FALSE,"Report Page";"Quarterly_Income",#N/A,FALSE,"Report Page"}</definedName>
    <definedName name="wrn.report1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hidden="1">{#N/A,#N/A,TRUE,"SUMMARY";#N/A,#N/A,TRUE,"Calendar";#N/A,#N/A,TRUE,"PRODUCTION PLAN"}</definedName>
    <definedName name="wrn.Reports2." hidden="1">{"NI2",#N/A,FALSE,"Sum - Exp";"Revenue2",#N/A,FALSE,"Sum - Exp";"Headcount2",#N/A,FALSE,"Sum - Exp";"Pipeline2",#N/A,FALSE,"Sum - Exp";"expenses",#N/A,FALSE,"Sum - Exp"}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Revenue." hidden="1">{#N/A,#N/A,FALSE,"3 Year Plan";#N/A,#N/A,FALSE,"3 Year Plan"}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Tracking._.Summary." hidden="1">{"Tracking Revenue",#N/A,FALSE,"(NU)Tracking Summary"}</definedName>
    <definedName name="wrn.review." hidden="1">{"review",#N/A,FALSE,"FACTSHT"}</definedName>
    <definedName name="wrn.Review._.all." hidden="1">{#N/A,#N/A,FALSE,"Pg 1";#N/A,#N/A,FALSE,"Pg 2";#N/A,#N/A,FALSE,"Pg 3R";#N/A,#N/A,FALSE,"AR MIS";#N/A,#N/A,FALSE,"AR con";#N/A,#N/A,FALSE,"AR sum";#N/A,#N/A,FALSE,"AR Inelig";#N/A,#N/A,FALSE,"AR dil";#N/A,#N/A,FALSE,"AR CM";#N/A,#N/A,FALSE,"AR ship";#N/A,#N/A,FALSE,"AR ver";#N/A,#N/A,FALSE,"AR miscel";#N/A,#N/A,FALSE,"AR rec";#N/A,#N/A,FALSE,"Inv sum";#N/A,#N/A,FALSE,"Inv NP";#N/A,#N/A,FALSE,"Inv MIS";#N/A,#N/A,FALSE,"Inv con";#N/A,#N/A,FALSE,"Inv cnt";#N/A,#N/A,FALSE,"Inv cst";#N/A,#N/A,FALSE,"Inv Sell thru";#N/A,#N/A,FALSE,"AP";#N/A,#N/A,FALSE,"APactivity";#N/A,#N/A,FALSE,"NPLease";#N/A,#N/A,FALSE,"FA Ins";#N/A,#N/A,FALSE,"Cash";#N/A,#N/A,FALSE,"Taxes";#N/A,#N/A,FALSE,"Trend";#N/A,#N/A,FALSE,"Fin stmt";#N/A,#N/A,FALSE,"BS detail"}</definedName>
    <definedName name="wrn.review1." hidden="1">{"review",#N/A,FALSE,"FACTSHT"}</definedName>
    <definedName name="wrn.Rewetters." hidden="1">{#N/A,#N/A,FALSE,"EC Rewetters Cover";#N/A,#N/A,FALSE,"EC Rewetters Summary";#N/A,#N/A,FALSE,"EC Rewetters Summ by Region";#N/A,#N/A,FALSE,"EC Rewett Sales &amp; Mgn by region";#N/A,#N/A,FALSE,"EC Rewett Sales &amp; ASP by Region";#N/A,#N/A,FALSE,"EC Rewetters Sales &amp; Mgn Trends";#N/A,#N/A,FALSE,"EC Rewetters Sales $ Trends";#N/A,#N/A,FALSE,"EC Rewetters Sales Unit Trends";#N/A,#N/A,FALSE,"EC Rewetter Key Ctry Sales Comp";#N/A,#N/A,FALSE,"EC Rewet Key Ctry sales trends "}</definedName>
    <definedName name="wrn.Rippert." localSheetId="21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sk._.Reserves." hidden="1">{#N/A,#N/A,TRUE,"Reserves";#N/A,#N/A,TRUE,"Graphs"}</definedName>
    <definedName name="wrn.RMD._.Overview._.Report." hidden="1">{#N/A,#N/A,TRUE,"BudgetHighlights";#N/A,#N/A,TRUE,"RegionComparison";#N/A,#N/A,TRUE,"Line of Business"}</definedName>
    <definedName name="wrn.RONA." hidden="1">{"Rona 12 Month",#N/A,FALSE,"FORMS";"NFA",#N/A,FALSE,"FORMS"}</definedName>
    <definedName name="wrn.royalty." hidden="1">{"intron",#N/A,FALSE,"REVCDLR";"merck",#N/A,FALSE,"REVCDLR";"skb",#N/A,FALSE,"REVCDLR"}</definedName>
    <definedName name="wrn.royalty._.plan._.1998." hidden="1">{"LICENSEE SALES",#N/A,FALSE,"LICENSEE8_13_97";"Sales and royalties",#N/A,FALSE,"LICENSEE8_13_97";"sales summary",#N/A,FALSE,"LICENSEE8_13_97";"royalty plan",#N/A,FALSE,"8_14_97lrp"}</definedName>
    <definedName name="wrn.RR._.book." hidden="1">{"DCF1",#N/A,TRUE,"CC";"DCF2",#N/A,TRUE,"CC";"DCF3",#N/A,TRUE,"CC";#N/A,#N/A,TRUE,"LBO Analysis";"CC_overview",#N/A,TRUE,"CC";"RR_summary",#N/A,TRUE,"RR";"Contribution",#N/A,TRUE,"Contribution CC-RR";"CPE_merger_plan",#N/A,TRUE,"CC Merger Plan (CP&amp;E)";#N/A,#N/A,TRUE,"Break-Up";#N/A,#N/A,TRUE,"CC Merger Plan"}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hidden="1">{"RRSUMMARY",#N/A,FALSE,"RA_SL"}</definedName>
    <definedName name="wrn.sales." hidden="1">{"sales",#N/A,FALSE,"Sales";"sales existing",#N/A,FALSE,"Sales";"sales rd1",#N/A,FALSE,"Sales";"sales rd2",#N/A,FALSE,"Sales"}</definedName>
    <definedName name="wrn.SAMPLE." hidden="1">{#N/A,#N/A,TRUE,"Crude";#N/A,#N/A,TRUE,"Products"}</definedName>
    <definedName name="wrn.Sapolsky._.Tracking._.Report." hidden="1">{"sapolskytracking",#N/A,FALSE,"Sapolsky"}</definedName>
    <definedName name="wrn.SATELLITES." hidden="1">{"SATT 1_2",#N/A,FALSE,"Satellite Pits";"SATT 1",#N/A,FALSE,"Satellite Pits";"SATT 2",#N/A,FALSE,"Satellite Pits";"SATT 3",#N/A,FALSE,"Satellite Pits";"SATT 4",#N/A,FALSE,"Satellite Pits";"SATT 5",#N/A,FALSE,"Satellite Pits";"SATT 6",#N/A,FALSE,"Satellite Pits";"SATT 7",#N/A,FALSE,"Satellite Pits"}</definedName>
    <definedName name="wrn.SBU._.Overview." hidden="1">{#N/A,#N/A,FALSE,"SBU Overview";#N/A,#N/A,FALSE,"Consolidating Schedule";#N/A,#N/A,FALSE,"Sales trend graph";#N/A,#N/A,FALSE,"Std Margin trend graph";#N/A,#N/A,FALSE,"QTD Variance Analysis";#N/A,#N/A,FALSE,"YTD Variance Analysis";#N/A,#N/A,FALSE,"QTD Detailed P&amp;L";#N/A,#N/A,FALSE,"YTD Detailed P&amp;L";#N/A,#N/A,FALSE,"Region P&amp;L";#N/A,#N/A,FALSE,"Consol Sales &amp; Margin";#N/A,#N/A,FALSE,"Sales &amp; Mgn Mix";#N/A,#N/A,FALSE,"Key Sales &amp; Margin by Region";#N/A,#N/A,FALSE,"KeyProd Sales";#N/A,#N/A,FALSE,"Sales Trends";#N/A,#N/A,FALSE,"Key Ctry Sales Comp";#N/A,#N/A,FALSE,"Key Ctry sales trends ";#N/A,#N/A,FALSE,"Sales,PSM pie chart";#N/A,#N/A,FALSE," PSM Detail"}</definedName>
    <definedName name="wrn.SC._.Sales._.Tax._.Return." hidden="1">{#N/A,#N/A,FALSE,"INPUT AND CALCS";#N/A,#N/A,FALSE,"REPORT";#N/A,#N/A,FALSE,"CK REQUSITION"}</definedName>
    <definedName name="wrn.SCDSM." localSheetId="21" hidden="1">{"SC DSM",#N/A,FALSE,"SCHEDULE A; SC"}</definedName>
    <definedName name="wrn.SCDSM." hidden="1">{"SC DSM",#N/A,FALSE,"SCHEDULE A; SC"}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hedule._.2c." localSheetId="21" hidden="1">{"Schedule 2c",#N/A,FALSE,"SCHEDULE2c"}</definedName>
    <definedName name="wrn.Schedule._.2c." hidden="1">{"Schedule 2c",#N/A,FALSE,"SCHEDULE2c"}</definedName>
    <definedName name="wrn.Schedules." hidden="1">{#N/A,#N/A,FALSE,"Sch. 1";#N/A,#N/A,FALSE,"Sch. 2";#N/A,#N/A,FALSE,"Sch. 3";#N/A,#N/A,FALSE,"Sch. 4";#N/A,#N/A,FALSE,"Sch. 5";#N/A,#N/A,FALSE,"Sch 6.";#N/A,#N/A,FALSE,"Sch. 7";#N/A,#N/A,FALSE,"Sch. 8";#N/A,#N/A,FALSE,"Sch. 9";#N/A,#N/A,FALSE,"Sch. 10";#N/A,#N/A,FALSE,"Sch. 13"}</definedName>
    <definedName name="wrn.SchM." hidden="1">{"SchMpg1",#N/A,FALSE,"TR Sch M";"SchMpg2",#N/A,FALSE,"TR Sch M"}</definedName>
    <definedName name="wrn.SD1" hidden="1">{#N/A,#N/A,FALSE,"F96AOP3";#N/A,#N/A,FALSE,"summary"}</definedName>
    <definedName name="wrn.SDAAR012." hidden="1">{#N/A,#N/A,FALSE,"F96AOP3";#N/A,#N/A,FALSE,"summary"}</definedName>
    <definedName name="wrn.sdaar013" hidden="1">{#N/A,#N/A,FALSE,"F96AOP3";#N/A,#N/A,FALSE,"summary"}</definedName>
    <definedName name="wrn.SECOND._.SEMI._.MONTHLY._.PAYMENT." hidden="1">{#N/A,#N/A,FALSE,"PAY2 REPORT";#N/A,#N/A,FALSE,"PAY2 ALLOC";#N/A,#N/A,FALSE,"PAY 2 JE";#N/A,#N/A,FALSE,"PAY 2 WTR"}</definedName>
    <definedName name="wrn.Segment._.1." hidden="1">{#N/A,#N/A,TRUE,"Segment 1"}</definedName>
    <definedName name="wrn.Segment._.2." hidden="1">{#N/A,#N/A,TRUE,"Segment 2"}</definedName>
    <definedName name="wrn.Segment._.3." hidden="1">{#N/A,#N/A,TRUE,"Segment 3"}</definedName>
    <definedName name="wrn.Segment._.4." hidden="1">{#N/A,#N/A,TRUE,"Segment 4"}</definedName>
    <definedName name="wrn.Segment._.5." hidden="1">{#N/A,#N/A,TRUE,"Segment 5"}</definedName>
    <definedName name="wrn.segment._.EPS." hidden="1">{"segment_EPS",#N/A,FALSE,"TXTCOMPS"}</definedName>
    <definedName name="wrn.Selling._.Only." hidden="1">{"Selling",#N/A,FALSE,"Detail Income Statements"}</definedName>
    <definedName name="wrn.Selling._.Only._1" hidden="1">{"Selling",#N/A,FALSE,"Detail Income Statements"}</definedName>
    <definedName name="wrn.Selling._.Only._2" hidden="1">{"Selling",#N/A,FALSE,"Detail Income Statements"}</definedName>
    <definedName name="wrn.Selling._.Only._3" hidden="1">{"Selling",#N/A,FALSE,"Detail Income Statements"}</definedName>
    <definedName name="wrn.Selling._.Only._4" hidden="1">{"Selling",#N/A,FALSE,"Detail Income Statements"}</definedName>
    <definedName name="wrn.Selling._.Only._5" hidden="1">{"Selling",#N/A,FALSE,"Detail Income Statements"}</definedName>
    <definedName name="wrn.SENIORS." hidden="1">{#N/A,#N/A,FALSE,"Sheet1"}</definedName>
    <definedName name="wrn.SGPMODELS." hidden="1">{"QTRINC1",#N/A,FALSE,"SGPNEW";"QTRINC2",#N/A,FALSE,"SGPNEW";"USSALES1",#N/A,FALSE,"SGPNEW";"USSALES2",#N/A,FALSE,"SGPNEW";"INTLSALES1",#N/A,FALSE,"SGPNEW";"INTLSALES2",#N/A,FALSE,"SGPNEW";"WWSALES1",#N/A,FALSE,"SGPNEW";"WWSALES2",#N/A,FALSE,"SGPNEW";"NEWPRODS",#N/A,FALSE,"SGPNEW";"CASHFLOW",#N/A,FALSE,"SGPNEW"}</definedName>
    <definedName name="wrn.SHORT." hidden="1">{"CREDIT STATISTICS",#N/A,FALSE,"STATS";"CF_AND_IS",#N/A,FALSE,"PLAN";"BALSHEET",#N/A,FALSE,"BALANCE SHEET"}</definedName>
    <definedName name="wrn.Shunts." hidden="1">{#N/A,#N/A,FALSE,"Shunts Cover";#N/A,#N/A,FALSE,"Shunts Summary";#N/A,#N/A,FALSE,"Shunts Summ by Region";#N/A,#N/A,FALSE,"Shunts Sales &amp; Mgn by region";#N/A,#N/A,FALSE,"Shunts Sales &amp; Mgn Trends";#N/A,#N/A,FALSE,"Shunts Key Ctry NPR Comp";#N/A,#N/A,FALSE,"Shunts Key Ctry NPR trends "}</definedName>
    <definedName name="wrn.sim2resolve" hidden="1">{#N/A,#N/A,FALSE,"SIM95"}</definedName>
    <definedName name="wrn.SIM95." hidden="1">{#N/A,#N/A,FALSE,"SIM95"}</definedName>
    <definedName name="wrn.sim953" hidden="1">{#N/A,#N/A,FALSE,"SIM95"}</definedName>
    <definedName name="wrn.sim954" hidden="1">{#N/A,#N/A,FALSE,"SIM95"}</definedName>
    <definedName name="wrn.simresolve" hidden="1">{#N/A,#N/A,FALSE,"SIM95"}</definedName>
    <definedName name="wrn.single._.case." hidden="1">{"Pro Forma Financials",#N/A,FALSE,"pro forma";"Credit Analysis",#N/A,FALSE,"pro forma";"avp",#N/A,FALSE,"avp jon"}</definedName>
    <definedName name="wrn.Site._.Summary." hidden="1">{"Summary 1",#N/A,FALSE,"Summary"}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KSCS1.2" hidden="1">{#N/A,#N/A,FALSE,"Antony Financials";#N/A,#N/A,FALSE,"Cowboy Financials";#N/A,#N/A,FALSE,"Combined";#N/A,#N/A,FALSE,"Valuematrix";#N/A,#N/A,FALSE,"DCFAntony";#N/A,#N/A,FALSE,"DCFCowboy";#N/A,#N/A,FALSE,"DCFCombined"}</definedName>
    <definedName name="wrn.slides." hidden="1">{"skb PM",#N/A,FALSE,"SKB&amp;MERCK (HepB vaccine)"}</definedName>
    <definedName name="wrn.Soft._.Drinks." hidden="1">{#N/A,#N/A,FALSE,"Soft Drinks";#N/A,#N/A,FALSE,"Club Soft";#N/A,#N/A,FALSE,"Club Mixers";#N/A,#N/A,FALSE,"TK";#N/A,#N/A,FALSE,"Cidona";#N/A,#N/A,FALSE,"Britvic";#N/A,#N/A,FALSE,"Mi Wadi";#N/A,#N/A,FALSE,"Pepsi";#N/A,#N/A,FALSE,"7UP";#N/A,#N/A,FALSE,"Schweppes";#N/A,#N/A,FALSE,"Wholesale";#N/A,#N/A,FALSE,"Other Soft Drinks"}</definedName>
    <definedName name="wrn.Spending._.Reports." hidden="1">{"ATP Spending Report",#N/A,FALSE,"ATP";"Gestec spd rpt",#N/A,FALSE,"Gestec";"UCSD spending RPT",#N/A,FALSE,"UCSD";"Sapolsky Spending Rpt",#N/A,FALSE,"Sapolsky";"Oncogene Spnding Rpt",#N/A,FALSE,"Oncogene Ph. 2";"P450 spd rpt",#N/A,FALSE,"NIH P450";"hiv 2 SPD RPT",#N/A,FALSE,"HIV Phase 2";"Mito Spd Rpt",#N/A,FALSE,"Mitochondrial";"ORD Spd Rpt",#N/A,FALSE,"ORD"}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taffing." localSheetId="21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._.Inputs." localSheetId="21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hidden="1">{#N/A,#N/A,FALSE,"Overall Staffing Review";#N/A,#N/A,FALSE,"Detailed Resource Mix Review";#N/A,#N/A,FALSE,"Detailed Pyramid Review";#N/A,#N/A,FALSE,"Hours By Activity";#N/A,#N/A,FALSE,"Hours By Custom Resource"}</definedName>
    <definedName name="wrn.Staffing1" localSheetId="21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TAMFORD." hidden="1">{#N/A,#N/A,FALSE,"KPI";#N/A,#N/A,FALSE,"CashF_Act";#N/A,#N/A,FALSE,"Inv_Act"}</definedName>
    <definedName name="wrn.STAMPA_BD." hidden="1">{#N/A,#N/A,FALSE,"TOTAL";#N/A,#N/A,FALSE,"FND";#N/A,#N/A,FALSE,"FSD";#N/A,#N/A,FALSE,"OND";#N/A,#N/A,FALSE,"WTD";#N/A,#N/A,FALSE,"MND";#N/A,#N/A,FALSE,"MSD";#N/A,#N/A,FALSE,"MPD";#N/A,#N/A,FALSE,"ISD";#N/A,#N/A,FALSE,"ESD";#N/A,#N/A,FALSE,"OTH";#N/A,#N/A,FALSE,"PSD";#N/A,#N/A,FALSE,"ELIM";#N/A,#N/A,FALSE,"CHART_YTD";#N/A,#N/A,FALSE,"CHART_MONTH"}</definedName>
    <definedName name="wrn.STAND_ALONE_BOTH." hidden="1">{"FCB_ALL",#N/A,FALSE,"FCB";"GREY_ALL",#N/A,FALSE,"GREY"}</definedName>
    <definedName name="wrn.Standard." hidden="1">{"Financials",#N/A,FALSE,"Financials";"AVP",#N/A,FALSE,"AVP";"DCF",#N/A,FALSE,"DCF";"CSC",#N/A,FALSE,"CSC";"Deal_Comp",#N/A,FALSE,"DealComp"}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z" hidden="1">{"Co1statements",#N/A,FALSE,"Cmpy1";"Co2statement",#N/A,FALSE,"Cmpy2";"co1pm",#N/A,FALSE,"Co1PM";"co2PM",#N/A,FALSE,"Co2PM";"value",#N/A,FALSE,"value";"opco",#N/A,FALSE,"NewSparkle";"adjusts",#N/A,FALSE,"Adjustments"}</definedName>
    <definedName name="wrn.Statistics_NME." hidden="1">{"Statistics_NME",#N/A,FALSE,"NME"}</definedName>
    <definedName name="wrn.Statistics_THC." hidden="1">{"Statistics_THC",#N/A,FALSE,"Tenet"}</definedName>
    <definedName name="wrn.STETSON." localSheetId="2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ock._.List." hidden="1">{#N/A,#N/A,FALSE,"ST"}</definedName>
    <definedName name="wrn.Structure_Comparison_Analysis." hidden="1">{"Structure_Charts",#N/A,FALSE,"Conversion";"Structure_Nums",#N/A,FALSE,"Conversion";"Structure_DCF",#N/A,FALSE,"Conversion"}</definedName>
    <definedName name="wrn.SUBREGION." hidden="1">{"SUBREGION",#N/A,FALSE,"CNTRYTYPE"}</definedName>
    <definedName name="wrn.sum._.ops." hidden="1">{"schedule",#N/A,FALSE,"Sum Op's";"input area",#N/A,FALSE,"Sum Op's"}</definedName>
    <definedName name="wrn.sum1." hidden="1">{"Summary","1",FALSE,"Summary"}</definedName>
    <definedName name="wrn.summary." hidden="1">{#N/A,#N/A,FALSE,"Summary";#N/A,#N/A,FALSE,"CF";#N/A,#N/A,FALSE,"P&amp;L";"summary",#N/A,FALSE,"Returns";#N/A,#N/A,FALSE,"BS";"summary",#N/A,FALSE,"Analysis";#N/A,#N/A,FALSE,"Assumptions"}</definedName>
    <definedName name="wrn.summary._.and._.eps." hidden="1">{"summary",#N/A,FALSE,"Summary";#N/A,#N/A,FALSE,"Purchase EPS @ 70% debt";#N/A,#N/A,FALSE,"Pooling EPS"}</definedName>
    <definedName name="wrn.summary._.is." hidden="1">{"historical p and l",#N/A,FALSE,"Summary IS";"projected summ p and l",#N/A,FALSE,"Summary IS"}</definedName>
    <definedName name="wrn.Summary._.Output." hidden="1">{#N/A,#N/A,FALSE,"Title";#N/A,#N/A,FALSE,"Inputs";#N/A,#N/A,FALSE,"Impact"}</definedName>
    <definedName name="wrn.Summary._.Presentation." hidden="1">{#N/A,#N/A,FALSE,"Financial Statements";#N/A,#N/A,FALSE,"MM FA &amp; Multiples";#N/A,#N/A,FALSE,"Preliminary Valuation";#N/A,#N/A,FALSE,"WACC"}</definedName>
    <definedName name="wrn.Summary._.Projections." hidden="1">{#N/A,#N/A,FALSE,"Summary - Forte";#N/A,#N/A,FALSE,"Summary - ITT"}</definedName>
    <definedName name="wrn.Summary._.Report." localSheetId="21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Summary._.Report._.by._.Month." hidden="1">{#N/A,#N/A,TRUE,"Cover Page";#N/A,#N/A,TRUE,"Summary Stats Month";#N/A,#N/A,TRUE,"Balance Sheet Month";#N/A,#N/A,TRUE,"Cash Flow Month";#N/A,#N/A,TRUE,"Income Statement Month";#N/A,#N/A,TRUE,"CAPEX Month";#N/A,#N/A,TRUE,"Headcount Summary Month";#N/A,#N/A,TRUE,"Assumptions"}</definedName>
    <definedName name="wrn.Summary._.Report._.by._.Year." hidden="1">{#N/A,#N/A,TRUE,"Cover Page";#N/A,#N/A,TRUE,"Summary Stats Annual";#N/A,#N/A,TRUE,"Balance Sheet Annual";#N/A,#N/A,TRUE,"Cash Flow Annual";#N/A,#N/A,TRUE,"Income Statement Annual";#N/A,#N/A,TRUE,"CAPEX Annual";#N/A,#N/A,TRUE,"Assumptions"}</definedName>
    <definedName name="wrn.summary._.schedules." hidden="1">{"summary1",#N/A,FALSE,"Summary of Values";"summary2",#N/A,FALSE,"Summary of Values"}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ummaryPgs.2" hidden="1">{#N/A,#N/A,FALSE,"CreditStat";#N/A,#N/A,FALSE,"SPbrkup";#N/A,#N/A,FALSE,"MerSPsyn";#N/A,#N/A,FALSE,"MerSPwKCsyn";#N/A,#N/A,FALSE,"MerSPwKCsyn (2)";#N/A,#N/A,FALSE,"CreditStat (2)"}</definedName>
    <definedName name="wrn.SummaryPgs2." hidden="1">{#N/A,#N/A,FALSE,"CreditStat";#N/A,#N/A,FALSE,"SPbrkup";#N/A,#N/A,FALSE,"MerSPsyn";#N/A,#N/A,FALSE,"MerSPwKCsyn";#N/A,#N/A,FALSE,"MerSPwKCsyn (2)";#N/A,#N/A,FALSE,"CreditStat (2)"}</definedName>
    <definedName name="wrn.summbud2." hidden="1">{#N/A,#N/A,FALSE,"SLSBUD"}</definedName>
    <definedName name="wrn.summbud4." hidden="1">{#N/A,#N/A,FALSE,"SLSBUD";#N/A,#N/A,FALSE,"SLSBUD"}</definedName>
    <definedName name="wrn.Supplemental._.Information." localSheetId="21" hidden="1">{#N/A,#N/A,FALSE,"Assumptions";#N/A,#N/A,FALSE,"DNP Expense Summary";#N/A,#N/A,FALSE,"Sensitivity Analysis"}</definedName>
    <definedName name="wrn.Supplemental._.Information." hidden="1">{#N/A,#N/A,FALSE,"Assumptions";#N/A,#N/A,FALSE,"DNP Expense Summary";#N/A,#N/A,FALSE,"Sensitivity Analysis"}</definedName>
    <definedName name="wrn.sweet." hidden="1">{"sweet",#N/A,FALSE,"CNTRYTYPE"}</definedName>
    <definedName name="wrn.Sykes." hidden="1">{"rockwell2",#N/A,FALSE,"Rockwell";"trw2",#N/A,FALSE,"TRW";"texas2",#N/A,FALSE,"Texas Inst.";"loral2",#N/A,FALSE,"Loral";"nothrop2",#N/A,FALSE,"Northrop";"boeing2",#N/A,FALSE,"Boeing";"raytheon2",#N/A,FALSE,"Raytheon";"hughesbuy",#N/A,FALSE,"Hughes (2)";"huhes2",#N/A,FALSE,"Hughes";"trw2",#N/A,FALSE,"Orbital";"trw2",#N/A,FALSE,"General Dynamics";"trw2",#N/A,FALSE,"ITT";"boeingbuy2",#N/A,FALSE,"BoeingBuy";"trw2",#N/A,FALSE,"Litton";"trw2",#N/A,FALSE,"Westinghouse"}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_Merger_1999." hidden="1">{#N/A,#N/A,TRUE,"Merger Synergies";#N/A,#N/A,TRUE,"bob-merger-aug";#N/A,#N/A,TRUE,"iomexico";#N/A,#N/A,TRUE,"stacey august merger";#N/A,#N/A,TRUE,"Stacey1999";"Summary",#N/A,TRUE,"Tail Circuits";"Summary",#N/A,TRUE,"SATELLITE"}</definedName>
    <definedName name="wrn.Tables." hidden="1">{"table II 1",#N/A,FALSE,"Tables";"table II 2",#N/A,FALSE,"Tables";"table III 3",#N/A,FALSE,"Tables"}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hidden="1">{"Target Income Statement",#N/A,FALSE,"Target";"Target Balance Sheet",#N/A,FALSE,"Target";"Target Cash Flow",#N/A,FALSE,"Target"}</definedName>
    <definedName name="wrn.Tariff._.Analysis." hidden="1">{"Tarifica91",#N/A,FALSE,"Tariffs";"Tarifica92",#N/A,FALSE,"Tariffs";"Tarifica93",#N/A,FALSE,"Tariffs";"Tarifica94",#N/A,FALSE,"Tariffs";"Tarifica95",#N/A,FALSE,"Tariffs";"Tarifica96",#N/A,FALSE,"Tariffs"}</definedName>
    <definedName name="wrn.Tariff._.Comaprison." hidden="1">{"Tariff Comparison",#N/A,FALSE,"Benchmarking";"Tariff Comparison 2",#N/A,FALSE,"Benchmarking";"Tariff Comparison 3",#N/A,FALSE,"Benchmarking"}</definedName>
    <definedName name="wrn.Tax._.Table." hidden="1">{"Tax Table",#N/A,FALSE,"Electric Unbundled"}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el2." hidden="1">{#N/A,#N/A,FALSE,"FS_Summary";#N/A,#N/A,FALSE,"Tel_Summary";#N/A,#N/A,FALSE,"Tomahawk";#N/A,#N/A,FALSE,"Medical Marketing";#N/A,#N/A,FALSE,"DIMAC";#N/A,#N/A,FALSE,"Epsilon";#N/A,#N/A,FALSE,"Direct";#N/A,#N/A,FALSE,"DIMAC(2)"}</definedName>
    <definedName name="wrn.telem." hidden="1">{#N/A,#N/A,FALSE,"FS_Summary";#N/A,#N/A,FALSE,"Tomahawk";#N/A,#N/A,FALSE,"Medical Marketing";#N/A,#N/A,FALSE,"Epsilon";#N/A,#N/A,FALSE,"DIMAC";#N/A,#N/A,FALSE,"Direct";#N/A,#N/A,FALSE,"DIMAC(2)"}</definedName>
    <definedName name="wrn.Tennessee._.Compressed._.Natural._.Gas._.Return." hidden="1">{#N/A,#N/A,FALSE,"Entry Screen";#N/A,#N/A,FALSE,"Journal Entry";#N/A,#N/A,FALSE,"Check Request - TN CNG Tax "}</definedName>
    <definedName name="wrn.Tennessee._.Sales._.and._.Use._.Tax._.Return." hidden="1">{#N/A,#N/A,FALSE,"NGC RETURN";#N/A,#N/A,FALSE,"INPUT";#N/A,#N/A,FALSE,"NGC WORKSHEET";#N/A,#N/A,FALSE,"PNG RETURN";#N/A,#N/A,FALSE,"PNG WORKSHEET";#N/A,#N/A,FALSE,"WIRE INFO SHEET";#N/A,#N/A,FALSE,"CALL IN SHEET";#N/A,#N/A,FALSE,"ACH CREDIT INFO"}</definedName>
    <definedName name="wrn.test1." hidden="1">{"Income Statement",#N/A,FALSE,"CFMODEL";"Balance Sheet",#N/A,FALSE,"CFMODEL"}</definedName>
    <definedName name="wrn.test2." hidden="1">{"SourcesUses",#N/A,TRUE,"CFMODEL";"TransOverview",#N/A,TRUE,"CFMODEL"}</definedName>
    <definedName name="wrn.test3." hidden="1">{"SourcesUses",#N/A,TRUE,#N/A;"TransOverview",#N/A,TRUE,"CFMODEL"}</definedName>
    <definedName name="wrn.test3.2" hidden="1">{"SourcesUses",#N/A,TRUE,#N/A;"TransOverview",#N/A,TRUE,"CFMODEL"}</definedName>
    <definedName name="wrn.test4." hidden="1">{"SourcesUses",#N/A,TRUE,"FundsFlow";"TransOverview",#N/A,TRUE,"FundsFlow"}</definedName>
    <definedName name="wrn.test42." hidden="1">{"SourcesUses",#N/A,TRUE,"FundsFlow";"TransOverview",#N/A,TRUE,"FundsFlow"}</definedName>
    <definedName name="wrn.TESTS." localSheetId="21" hidden="1">{"PAGE_1",#N/A,FALSE,"MONTH"}</definedName>
    <definedName name="wrn.TESTS." hidden="1">{"PAGE_1",#N/A,FALSE,"MONTH"}</definedName>
    <definedName name="wrn.Textron." hidden="1">{#N/A,#N/A,FALSE,"IS";#N/A,#N/A,FALSE,"SG";#N/A,#N/A,FALSE,"FF";#N/A,#N/A,FALSE,"BS";#N/A,#N/A,FALSE,"DCF";#N/A,#N/A,FALSE,"EVA";#N/A,#N/A,FALSE,"Air";#N/A,#N/A,FALSE,"Car";#N/A,#N/A,FALSE,"Ind";#N/A,#N/A,FALSE,"Sys";#N/A,#N/A,FALSE,"Fin";#N/A,#N/A,FALSE,"Ces";#N/A,#N/A,FALSE,"Bell"}</definedName>
    <definedName name="wrn.Three._.Months._.Cash._.Flow." hidden="1">{"Landscape Detail CF",#N/A,FALSE,"Cash Flow for the 3 m-e 8.31";"Portrait Detail CF",#N/A,FALSE,"Cash Flow for the 3 m-e 8.31"}</definedName>
    <definedName name="wrn.Title._.Page." hidden="1">{#N/A,#N/A,FALSE,"Cover"}</definedName>
    <definedName name="wrn.TMCALL." hidden="1">{"tmccash",#N/A,FALSE,"INCX";"tmcinc",#N/A,FALSE,"INCX";"tmcpretx",#N/A,FALSE,"INCX";"tmcadrev",#N/A,FALSE,"INCX";"tmcbooks",#N/A,FALSE,"INCX"}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hidden="1">{"income",#N/A,FALSE,"TOBACCO";"value",#N/A,FALSE,"TOBACCO";"assum1",#N/A,FALSE,"TOBACCO"}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OL." hidden="1">{#N/A,#N/A,TRUE,"Consolidated";#N/A,#N/A,TRUE,"Offering";#N/A,#N/A,TRUE,"WAE";#N/A,#N/A,TRUE,"Combined";#N/A,#N/A,TRUE,"PE Consolidated";#N/A,#N/A,TRUE,"CF Consolidated";#N/A,#N/A,TRUE,"Income";#N/A,#N/A,TRUE,"OfferingTool";#N/A,#N/A,TRUE,"Inputs";#N/A,#N/A,TRUE,"PE";#N/A,#N/A,TRUE,"CF";#N/A,#N/A,TRUE,"Income (2)";#N/A,#N/A,TRUE,"Inputs (2)";#N/A,#N/A,TRUE,"PE (2)";#N/A,#N/A,TRUE,"CF (2)";#N/A,#N/A,TRUE,"Summary"}</definedName>
    <definedName name="wrn.Top._.Level._.Summaries." hidden="1">{#N/A,#N/A,TRUE,"10 yr forecast - Balance Sheet";#N/A,#N/A,TRUE,"10 yr forecast - SCFP";#N/A,#N/A,TRUE,"10 yr forecast - P&amp;L&lt;linked&gt; ";#N/A,#N/A,TRUE,"Product Sales Royalty Breakdown";#N/A,#N/A,TRUE,"Collaborative Revenue Breakdown";#N/A,#N/A,TRUE,"Commercial Ops Breakdown";#N/A,#N/A,TRUE,"R&amp;D Breakdown";#N/A,#N/A,TRUE,"SG&amp;A Breakdown";#N/A,#N/A,TRUE,"FTE Summary"}</definedName>
    <definedName name="wrn.total." hidden="1">{"total",#N/A,FALSE,"CNTRYTYPE"}</definedName>
    <definedName name="wrn.Total._.Business." hidden="1">{#N/A,#N/A,FALSE,"Total";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;#N/A,#N/A,FALSE,"OTC";#N/A,#N/A,FALSE,"Ther";#N/A,#N/A,FALSE,"Temp";#N/A,#N/A,FALSE,"Exce";#N/A,#N/A,FALSE,"Buff";#N/A,#N/A,FALSE,"Picot";#N/A,#N/A,FALSE,"Luftal";#N/A,#N/A,FALSE,"Comt"}</definedName>
    <definedName name="wrn.Total._.Market._.Report." hidden="1">{#N/A,#N/A,FALSE,"Sales Graph";#N/A,#N/A,FALSE,"BUC Graph";#N/A,#N/A,FALSE,"P&amp;L - YTD"}</definedName>
    <definedName name="wrn.Total._.Pack." hidden="1">{#N/A,#N/A,TRUE,"Assumptions";#N/A,#N/A,TRUE,"Financial  Statements";#N/A,#N/A,TRUE,"ISP_Scenarios";#N/A,#N/A,TRUE,"Interline_Scenario";#N/A,#N/A,TRUE,"OzTelco_Scenarios";#N/A,#N/A,TRUE,"Domestic Fibre";#N/A,#N/A,TRUE,"CBD Loop";#N/A,#N/A,TRUE,"Data_Scenarios";#N/A,#N/A,TRUE,"data use projections";#N/A,#N/A,TRUE,"CommsCosts";#N/A,#N/A,TRUE,"Unl. Free CF Valuation ";#N/A,#N/A,TRUE,"Funding Schedule";#N/A,#N/A,TRUE,"High Yield &amp; Equity Schedule";#N/A,#N/A,TRUE,"Depreciation Schedule";#N/A,#N/A,TRUE,"Tax Schedule"}</definedName>
    <definedName name="wrn.Total._.Presentation." hidden="1">{#N/A,#N/A,TRUE,"Financial Statements";#N/A,#N/A,TRUE,"Normalized Salaries";#N/A,#N/A,TRUE,"Valuation";#N/A,#N/A,TRUE,"Beta, Wd, We and Excess WC";#N/A,#N/A,TRUE,"WACC";#N/A,#N/A,TRUE,"MM FA &amp; Multiples"}</definedName>
    <definedName name="wrn.total._.run." hidden="1">{"assets",#N/A,FALSE,"Inv.";"liab",#N/A,FALSE,"Inv.";"cash",#N/A,FALSE,"Inv."}</definedName>
    <definedName name="wrn.totalcomp." hidden="1">{"comp1",#N/A,FALSE,"COMPS";"footnotes",#N/A,FALSE,"COMPS"}</definedName>
    <definedName name="wrn.Totals." hidden="1">{#N/A,#N/A,TRUE,"TOTAL";#N/A,#N/A,TRUE,"Total Pipes"}</definedName>
    <definedName name="wrn.trademark._.and._.trade._.name." hidden="1">{"trademark1",#N/A,FALSE,"Trademark(s) and Trade Name(s)"}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LATED._.B.S." hidden="1">{#N/A,#N/A,FALSE,"CANADA";#N/A,#N/A,FALSE,"HOLLAND";#N/A,#N/A,FALSE,"AUSTRALIA";#N/A,#N/A,FALSE,"ALLOW &amp; RESRV "}</definedName>
    <definedName name="wrn.TransPrcd_123." hidden="1">{#N/A,#N/A,TRUE,"TransPrcd 1";#N/A,#N/A,TRUE,"TransPrcd 2";#N/A,#N/A,TRUE,"TransPrcd 3"}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Trial._.Balance." hidden="1">{#N/A,#N/A,FALSE,"TBAL"}</definedName>
    <definedName name="wrn.Tweety." hidden="1">{#N/A,#N/A,FALSE,"A&amp;E";#N/A,#N/A,FALSE,"HighTop";#N/A,#N/A,FALSE,"JG";#N/A,#N/A,FALSE,"RI";#N/A,#N/A,FALSE,"woHT";#N/A,#N/A,FALSE,"woHT&amp;JG"}</definedName>
    <definedName name="wrn.Tweety.2" hidden="1">{#N/A,#N/A,FALSE,"A&amp;E";#N/A,#N/A,FALSE,"HighTop";#N/A,#N/A,FALSE,"JG";#N/A,#N/A,FALSE,"RI";#N/A,#N/A,FALSE,"woHT";#N/A,#N/A,FALSE,"woHT&amp;JG"}</definedName>
    <definedName name="wrn.U.S.._.Industries._.Inc.." hidden="1">{#N/A,#N/A,TRUE,"3QRpt";#N/A,#N/A,TRUE,"EST";#N/A,#N/A,TRUE,"HOUSE";#N/A,#N/A,TRUE,"REC";#N/A,#N/A,TRUE,"SHOE";#N/A,#N/A,TRUE,"BLD";#N/A,#N/A,TRUE,"IND";#N/A,#N/A,TRUE,"COMP";#N/A,#N/A,TRUE,"COMP2";#N/A,#N/A,TRUE,"KEEP";#N/A,#N/A,TRUE,"IntExp";#N/A,#N/A,TRUE,"Proceeds"}</definedName>
    <definedName name="wrn.UCSD._.Tracking._.Report." hidden="1">{#N/A,#N/A,FALSE,"UCSD"}</definedName>
    <definedName name="wrn.UK._.GAAP._.BS." hidden="1">{"UKGAAP balance sheet",#N/A,FALSE,"Balance Sheet"}</definedName>
    <definedName name="wrn.UNDERGROUND." hidden="1">{"UGRND 1",#N/A,FALSE,"UG";"UGRND 2",#N/A,FALSE,"UG";"UGRND 3",#N/A,FALSE,"UG";"UGRND 4",#N/A,FALSE,"UG";"UGRND 5",#N/A,FALSE,"UG";"UGRND 6",#N/A,FALSE,"UG";"UGRND 7",#N/A,FALSE,"UG";"UGRND 8",#N/A,FALSE,"UG";"UGRND 9",#N/A,FALSE,"UG";"UGRND 10",#N/A,FALSE,"UG";"UGRND STOPES",#N/A,FALSE,"UG"}</definedName>
    <definedName name="wrn.Unit._.Financials." localSheetId="21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s." hidden="1">{#N/A,#N/A,FALSE,"UNIT";#N/A,#N/A,FALSE,"EROSION";#N/A,#N/A,FALSE,"BASE"}</definedName>
    <definedName name="wrn.up." hidden="1">{"up stand alones",#N/A,FALSE,"Acquiror"}</definedName>
    <definedName name="wrn.Update._.certificate." hidden="1">{#N/A,#N/A,FALSE,"Update"}</definedName>
    <definedName name="wrn.US._.and._.Europe." hidden="1">{#N/A,#N/A,FALSE,"Consolidated Financials";#N/A,#N/A,FALSE,"US Mkt";#N/A,#N/A,FALSE,"Eur Mkt"}</definedName>
    <definedName name="wrn.US._.and._.Europe_1" hidden="1">{#N/A,#N/A,FALSE,"Consolidated Financials";#N/A,#N/A,FALSE,"US Mkt";#N/A,#N/A,FALSE,"Eur Mkt"}</definedName>
    <definedName name="wrn.USF._.GROUP." hidden="1">{"USFGROUP",#N/A,FALSE,"USF GROUP CONSOL"}</definedName>
    <definedName name="wrn.USW." hidden="1">{"IS",#N/A,FALSE,"IS";"RPTIS",#N/A,FALSE,"RPTIS";"STATS",#N/A,FALSE,"STATS";"BS",#N/A,FALSE,"BS"}</definedName>
    <definedName name="wrn.UUNET." hidden="1">{#N/A,#N/A,TRUE,"UUNET Summary";#N/A,#N/A,TRUE,"UUNET Prog.";"uunetsum",#N/A,TRUE,"UUNET "}</definedName>
    <definedName name="wrn.uunet._.1014." hidden="1">{#N/A,#N/A,TRUE,"UUNET Summary";#N/A,#N/A,TRUE,"UUNET Prog.";#N/A,#N/A,TRUE,"UUNET "}</definedName>
    <definedName name="wrn.valderrama." hidden="1">{"valderrama1",#N/A,FALSE,"Pro Forma";"valderrama",#N/A,FALSE,"Pro Forma"}</definedName>
    <definedName name="wrn.VALUATION." hidden="1">{#N/A,#N/A,FALSE,"Pooling";#N/A,#N/A,FALSE,"income";#N/A,#N/A,FALSE,"valuation"}</definedName>
    <definedName name="wrn.Valuation._.Package._.1.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luation._.Package._.1.2" hidden="1">{"Balance Sheet",#N/A,FALSE,"Balance Sheet";"Sum Cash Flow",#N/A,FALSE,"Sum Cash Flow";"Income Statement 1",#N/A,FALSE,"Income Statement 1";"DCF Projections",#N/A,FALSE,"DCF Projections";"DCF1",#N/A,FALSE,"DCF1";"AVP",#N/A,FALSE,"AVP";"CalcWorksheet",#N/A,FALSE,"Calc Wksht New";"PV of Future Prices",#N/A,FALSE,"Fut Share Price - New EPS";"FutureSharePrices",#N/A,FALSE,"Future Share Prices"}</definedName>
    <definedName name="wrn.Variance._.3." hidden="1">{"Variance Q3",#N/A,FALSE,"Var"}</definedName>
    <definedName name="wrn.Variance._.Q1." hidden="1">{"Variance Q1",#N/A,FALSE,"Var"}</definedName>
    <definedName name="wrn.Variance._.Q2." hidden="1">{"Variance Q2",#N/A,FALSE,"Var"}</definedName>
    <definedName name="wrn.Variance._.Q3." hidden="1">{"Variance Q3",#N/A,FALSE,"Var"}</definedName>
    <definedName name="wrn.Variance._.Q4" hidden="1">{"Variance Q4",#N/A,FALSE,"Var"}</definedName>
    <definedName name="wrn.Variance._.Q4." hidden="1">{"Variance Q4",#N/A,FALSE,"Var"}</definedName>
    <definedName name="wrn.VERSION." hidden="1">{"VERSION",#N/A,FALSE,"Version"}</definedName>
    <definedName name="wrn.Voice._.Budget._.Analysis." hidden="1">{#N/A,#N/A,TRUE,"Total PO Sum";#N/A,#N/A,TRUE,"Total Min Sum";#N/A,#N/A,TRUE,"Total PPM Sum";#N/A,#N/A,TRUE,"Total Mix Sum";"Sum Payouts-YTD",#N/A,TRUE,"Sum Payouts";"Sum Payouts-Jan",#N/A,TRUE,"Sum Payouts";"Sum Payouts-Feb",#N/A,TRUE,"Sum Payouts";"Sum Min-YTD",#N/A,TRUE,"Sum Min";"Sum Min-Jan",#N/A,TRUE,"Sum Min";"Sum Min-Feb",#N/A,TRUE,"Sum Min";"Sum PPM-YTD",#N/A,TRUE,"Sum PPM";"Sum PPM-Jan",#N/A,TRUE,"Sum PPM";"Sum PPM-Feb",#N/A,TRUE,"Sum PPM";"Sum Mix-YTD",#N/A,TRUE,"Sum Mix";"Sum Mix-Jan",#N/A,TRUE,"Sum Mix";"Sum Mix-Feb",#N/A,TRUE,"Sum Mix"}</definedName>
    <definedName name="wrn.volume._.rec." hidden="1">{#N/A,#N/A,FALSE,"Volume";#N/A,#N/A,FALSE,"Explanations"}</definedName>
    <definedName name="wrn.Wacc." hidden="1">{"Area1",#N/A,FALSE,"OREWACC";"Area2",#N/A,FALSE,"OREWACC"}</definedName>
    <definedName name="wrn.wara." hidden="1">{"weighted average returns",#N/A,FALSE,"WACC and WARA"}</definedName>
    <definedName name="wrn.Water." hidden="1">{#N/A,#N/A,FALSE,"Water";#N/A,#N/A,FALSE,"Ballygowan";#N/A,#N/A,FALSE,"Volvic"}</definedName>
    <definedName name="wrn.Weekly._.Package." hidden="1">{#N/A,#N/A,TRUE,"WKLY PACK";#N/A,#N/A,TRUE,"YC &amp; SPICED";#N/A,#N/A,TRUE,"YF PEACH";#N/A,#N/A,TRUE,"PEARS &amp; CHERRIES";#N/A,#N/A,TRUE,"COTS &amp; COCKTAIL";#N/A,#N/A,TRUE,"FRUIT CUPS"}</definedName>
    <definedName name="wrn.Whitebk." hidden="1">{#N/A,#N/A,FALSE,"ROTARY";#N/A,#N/A,FALSE,"CHARTS"}</definedName>
    <definedName name="wrn.WHOLE." hidden="1">{#N/A,#N/A,FALSE,"assumptions";#N/A,#N/A,FALSE,"contrib_annual";#N/A,#N/A,FALSE,"historic";#N/A,#N/A,FALSE,"Proforma";#N/A,#N/A,FALSE,"CALENDARIZED";#N/A,#N/A,FALSE,"Has_gets";#N/A,#N/A,FALSE,"DILUTION"}</definedName>
    <definedName name="wrn.whole._.document.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._.document.2" hidden="1">{"page 1",#N/A,FALSE,"A";"page 2",#N/A,FALSE,"A";"page 3",#N/A,FALSE,"A";"page 4",#N/A,FALSE,"A";"page 5",#N/A,FALSE,"A";"page 6",#N/A,FALSE,"A";"page 7",#N/A,FALSE,"A";"page 8",#N/A,FALSE,"A";"page 9",#N/A,FALSE,"A";"page 10",#N/A,FALSE,"A";"page 11",#N/A,FALSE,"A";"page 12",#N/A,FALSE,"A";"page 13",#N/A,FALSE,"A";"page 14",#N/A,FALSE,"A"}</definedName>
    <definedName name="wrn.WholeShabang.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holeShabang.2" hidden="1">{"QIncStmt",#N/A,FALSE,"Quarter Inc St";"QGrthNMrgn",#N/A,FALSE,"Quarter Inc St";"SummIncStmt",#N/A,FALSE,"Income Statement";"BalanceSheet",#N/A,FALSE,"Balance Sheet";"SumCashFlow",#N/A,FALSE,"Sum Cash Flow";"DCFProjections",#N/A,FALSE,"DCF Projections";"CalcWorksheet",#N/A,FALSE,"Calc Wksht New";"DCFPresent Value",#N/A,FALSE,"DCF1";"FutureSharePrices",#N/A,FALSE,"Future Share Prices";"AVP",#N/A,FALSE,"AVP";"PV of Future Prices",#N/A,FALSE,"Fut Share Price - New EPS"}</definedName>
    <definedName name="wrn.wicor." hidden="1">{#N/A,#N/A,FALSE,"FACTSHEETS";#N/A,#N/A,FALSE,"pump";#N/A,#N/A,FALSE,"filter"}</definedName>
    <definedName name="wrn.WineSpirits." hidden="1">{#N/A,#N/A,FALSE,"W&amp;Spirits";#N/A,#N/A,FALSE,"Grants";#N/A,#N/A,FALSE,"CCB"}</definedName>
    <definedName name="wrn.WLAVARIANCEANALYSIS." hidden="1">{"INCOME STATEMENT",#N/A,FALSE,"IS";"WWSALES",#N/A,FALSE,"WWSALES";"USSALES",#N/A,FALSE,"USSALES";"INTLSALES",#N/A,FALSE,"INTLSALES"}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orkfile." localSheetId="21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21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papers." hidden="1">{#N/A,#N/A,FALSE,"Inputs And Assumptions";#N/A,#N/A,FALSE,"Revenue Allocation";#N/A,#N/A,FALSE,"RSP Surch Allocations";#N/A,#N/A,FALSE,"Generation Calculations";#N/A,#N/A,FALSE,"Test Year 2001 Sales and Revs."}</definedName>
    <definedName name="wrn.WP._.4797." hidden="1">{"WP 4797",#N/A,FALSE,"4797"}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rn.WW._.M._.Detail." hidden="1">{"WW M Detail",#N/A,FALSE,"Sch M Detail"}</definedName>
    <definedName name="wrn.Year._.to._.Date._.Summary." hidden="1">{#N/A,#N/A,FALSE,"Year To Date"}</definedName>
    <definedName name="wrn.Yearly_AMI." hidden="1">{"Yearly_AMI",#N/A,FALSE,"AMI"}</definedName>
    <definedName name="wrn.Yearly_NME." hidden="1">{"Yearly_NME",#N/A,FALSE,"NME"}</definedName>
    <definedName name="wrn.Yearly_THC." hidden="1">{"Yearly_THC",#N/A,FALSE,"Earnings"}</definedName>
    <definedName name="wrn.YTD." hidden="1">{"Chemical Division",#N/A,FALSE,"YTD";"Divisions",#N/A,FALSE,"YTD"}</definedName>
    <definedName name="wrn.YTD._.Cashflow." hidden="1">{"ytd_cashflo",#N/A,FALSE,"IFE";"ytd_cashflo",#N/A,FALSE,"SER";"ytd_cashflo",#N/A,FALSE,"PTC";"ytd_cashflo",#N/A,FALSE,"DEL";"ytd_cashflo",#N/A,FALSE,"NORD";"ytd_cashflo",#N/A,FALSE,"ACRX";"ytd_cashflo",#N/A,FALSE,"INV";"ytd_cashflo",#N/A,FALSE,"TVS";"ytd_cashflo",#N/A,FALSE,"FEEL";"ytd_cashflo",#N/A,FALSE,"CORP";"ytd_cashflo",#N/A,FALSE,"CONS"}</definedName>
    <definedName name="wrn.YTD._.Income." hidden="1">{"ytd_income",#N/A,FALSE,"IFE";"ytd_income",#N/A,FALSE,"SER";"ytd_income",#N/A,FALSE,"PTC";"ytd_income",#N/A,FALSE,"DEL";"ytd_income",#N/A,FALSE,"NORD";"ytd_income",#N/A,FALSE,"ACRX";"ytd_income",#N/A,FALSE,"INV";"ytd_income",#N/A,FALSE,"TVS";"ytd_income",#N/A,FALSE,"FEEL";"ytd_income",#N/A,FALSE,"CORP";"ytd_income",#N/A,FALSE,"CONS"}</definedName>
    <definedName name="wrn.YTD._.Income._.Summary." hidden="1">{"YTD Income Summary",#N/A,FALSE,"Actual"}</definedName>
    <definedName name="wrn.ZZZ." hidden="1">{"CORP COP",#N/A,FALSE,"Corporate"}</definedName>
    <definedName name="wrn_eva" hidden="1">{"EVA",#N/A,FALSE,"EVA";"WACC",#N/A,FALSE,"WACC"}</definedName>
    <definedName name="wrn_otpt" hidden="1">{"DCF","UPSIDE CASE",FALSE,"Sheet1";"DCF","BASE CASE",FALSE,"Sheet1";"DCF","DOWNSIDE CASE",FALSE,"Sheet1"}</definedName>
    <definedName name="wrn1.all._Sheets" hidden="1">{#N/A,#N/A,FALSE,"6405";#N/A,#N/A,FALSE,"6406";#N/A,#N/A,FALSE,"6409";#N/A,#N/A,FALSE,"6425";#N/A,#N/A,FALSE,"6426";#N/A,#N/A,FALSE,"6427";#N/A,#N/A,FALSE,"6440";#N/A,#N/A,FALSE,"6441";#N/A,#N/A,FALSE,"6442";#N/A,#N/A,FALSE,"6443"}</definedName>
    <definedName name="wrn1.dcf" hidden="1">{"mgmt forecast",#N/A,FALSE,"Mgmt Forecast";"dcf table",#N/A,FALSE,"Mgmt Forecast";"sensitivity",#N/A,FALSE,"Mgmt Forecast";"table inputs",#N/A,FALSE,"Mgmt Forecast";"calculations",#N/A,FALSE,"Mgmt Forecast"}</definedName>
    <definedName name="wrn1.FFM." hidden="1">{#N/A,#N/A,FALSE,"FFM"}</definedName>
    <definedName name="wrn1.magilla" hidden="1">{"hughes",#N/A,FALSE,"Hughes";"hughes2",#N/A,FALSE,"Hughes (2)";"ray",#N/A,FALSE,"Raytheon";"trw",#N/A,FALSE,"TRW";"texas",#N/A,FALSE,"Texas Inst.";"rockwell",#N/A,FALSE,"Rockwell";"loral",#N/A,FALSE,"Loral";"nothrop",#N/A,FALSE,"Northrop";"boeing",#N/A,FALSE,"Boeing"}</definedName>
    <definedName name="wrn1.total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1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2.all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2.dcf" hidden="1">{"mgmt forecast",#N/A,FALSE,"Mgmt Forecast";"dcf table",#N/A,FALSE,"Mgmt Forecast";"sensitivity",#N/A,FALSE,"Mgmt Forecast";"table inputs",#N/A,FALSE,"Mgmt Forecast";"calculations",#N/A,FALSE,"Mgmt Forecast"}</definedName>
    <definedName name="wrn2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3.dcf" hidden="1">{"mgmt forecast",#N/A,FALSE,"Mgmt Forecast";"dcf table",#N/A,FALSE,"Mgmt Forecast";"sensitivity",#N/A,FALSE,"Mgmt Forecast";"table inputs",#N/A,FALSE,"Mgmt Forecast";"calculations",#N/A,FALSE,"Mgmt Forecast"}</definedName>
    <definedName name="wrn3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4.dcf" hidden="1">{"mgmt forecast",#N/A,FALSE,"Mgmt Forecast";"dcf table",#N/A,FALSE,"Mgmt Forecast";"sensitivity",#N/A,FALSE,"Mgmt Forecast";"table inputs",#N/A,FALSE,"Mgmt Forecast";"calculations",#N/A,FALSE,"Mgmt Forecast"}</definedName>
    <definedName name="wrn4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5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a" hidden="1">{#N/A,#N/A,FALSE,"Topline";#N/A,#N/A,FALSE,"LE Sum'99";#N/A,#N/A,FALSE,"Demand Growth"}</definedName>
    <definedName name="wrna.prod" hidden="1">{#N/A,#N/A,FALSE,"1";#N/A,#N/A,FALSE,"2";#N/A,#N/A,FALSE,"16 - 17";#N/A,#N/A,FALSE,"18 - 19";#N/A,#N/A,FALSE,"26";#N/A,#N/A,FALSE,"27";#N/A,#N/A,FALSE,"28"}</definedName>
    <definedName name="wrnbk.sim2resolve" hidden="1">{#N/A,#N/A,FALSE,"SIM95"}</definedName>
    <definedName name="wrnbk.SIM95" hidden="1">{#N/A,#N/A,FALSE,"SIM95"}</definedName>
    <definedName name="wrning5.total.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n" hidden="1">{#N/A,#N/A,FALSE,"PERSONAL";#N/A,#N/A,FALSE,"explotación";#N/A,#N/A,FALSE,"generales"}</definedName>
    <definedName name="wrnn1.total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wrno" hidden="1">{"INTRON97",#N/A,FALSE,"REVCDLR";"MERCK1997",#N/A,FALSE,"REVCDLR";"SKB1997",#N/A,FALSE,"REVCDLR"}</definedName>
    <definedName name="wrnQ3" hidden="1">{"Q.3",#N/A,FALSE,"EARNRL";"Q.3",#N/A,FALSE,"tie_out"}</definedName>
    <definedName name="wrnQ4" hidden="1">{"Q.4",#N/A,FALSE,"EARNRL";"Q.4",#N/A,FALSE,"tie_out"}</definedName>
    <definedName name="WRONG">#REF!</definedName>
    <definedName name="WRR" hidden="1">{#N/A,#N/A,FALSE,"Pharm";#N/A,#N/A,FALSE,"WWCM"}</definedName>
    <definedName name="wrrrrr" hidden="1">{#N/A,#N/A,FALSE,"REPORT"}</definedName>
    <definedName name="WS" hidden="1">{"valuation",#N/A,FALSE,"TXTCOMPS"}</definedName>
    <definedName name="wscxwscx" hidden="1">8</definedName>
    <definedName name="wtf" hidden="1">{"act_prior_QTD",#N/A,FALSE,"H";"grpact_prior_QTD",#N/A,FALSE,"I"}</definedName>
    <definedName name="wtyu" localSheetId="21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" hidden="1">{#N/A,#N/A,FALSE,"Pharm";#N/A,#N/A,FALSE,"WWCM"}</definedName>
    <definedName name="WVCTApr00" localSheetId="21">#REF!</definedName>
    <definedName name="WVCTApr00">#REF!</definedName>
    <definedName name="WVCTAug00" localSheetId="21">#REF!</definedName>
    <definedName name="WVCTAug00">#REF!</definedName>
    <definedName name="WVCTAug00TransferredMWs" localSheetId="21">#REF!</definedName>
    <definedName name="WVCTAug00TransferredMWs">#REF!</definedName>
    <definedName name="WVCTClosedApr00" localSheetId="21">#REF!</definedName>
    <definedName name="WVCTClosedApr00">#REF!</definedName>
    <definedName name="WVCTClosedFeb00" localSheetId="21">#REF!</definedName>
    <definedName name="WVCTClosedFeb00">#REF!</definedName>
    <definedName name="WVCTClosedJul00" localSheetId="21">#REF!</definedName>
    <definedName name="WVCTClosedJul00">#REF!</definedName>
    <definedName name="WVCTClosedJun00" localSheetId="21">#REF!</definedName>
    <definedName name="WVCTClosedJun00">#REF!</definedName>
    <definedName name="WVCTClosedMar00" localSheetId="21">#REF!</definedName>
    <definedName name="WVCTClosedMar00">#REF!</definedName>
    <definedName name="WVCTClosedMay00" localSheetId="21">#REF!</definedName>
    <definedName name="WVCTClosedMay00">#REF!</definedName>
    <definedName name="WVCTFeb00" localSheetId="21">#REF!</definedName>
    <definedName name="WVCTFeb00">#REF!</definedName>
    <definedName name="WVCTJan00" localSheetId="21">#REF!</definedName>
    <definedName name="WVCTJan00">#REF!</definedName>
    <definedName name="WVCTJul00" localSheetId="21">#REF!</definedName>
    <definedName name="WVCTJul00">#REF!</definedName>
    <definedName name="WVCTJul00TransferredMWs" localSheetId="21">#REF!</definedName>
    <definedName name="WVCTJul00TransferredMWs">#REF!</definedName>
    <definedName name="WVCTJun00" localSheetId="21">#REF!</definedName>
    <definedName name="WVCTJun00">#REF!</definedName>
    <definedName name="WVCTMar00" localSheetId="21">#REF!</definedName>
    <definedName name="WVCTMar00">#REF!</definedName>
    <definedName name="WVCTMay00" localSheetId="21">#REF!</definedName>
    <definedName name="WVCTMay00">#REF!</definedName>
    <definedName name="WVCTMWsClosedJul00" localSheetId="21">#REF!</definedName>
    <definedName name="WVCTMWsClosedJul00">#REF!</definedName>
    <definedName name="WVCTNov00" localSheetId="21">#REF!</definedName>
    <definedName name="WVCTNov00">#REF!</definedName>
    <definedName name="WVCTNov00TransferredMWs" localSheetId="21">#REF!</definedName>
    <definedName name="WVCTNov00TransferredMWs">#REF!</definedName>
    <definedName name="WVCTOct00" localSheetId="21">#REF!</definedName>
    <definedName name="WVCTOct00">#REF!</definedName>
    <definedName name="WVCTOct00TransferredMWs" localSheetId="21">#REF!</definedName>
    <definedName name="WVCTOct00TransferredMWs">#REF!</definedName>
    <definedName name="WVCTSep00" localSheetId="21">#REF!</definedName>
    <definedName name="WVCTSep00">#REF!</definedName>
    <definedName name="WVCTSep00TransferredMWs" localSheetId="21">#REF!</definedName>
    <definedName name="WVCTSep00TransferredMWs">#REF!</definedName>
    <definedName name="wvu.Annual." hidden="1">{TRUE,TRUE,-1.25,-15.5,772.5,495.75,FALSE,FALSE,TRUE,TRUE,0,1,45,1,35,2,4,4,TRUE,TRUE,3,TRUE,1,TRUE,75,"Swvu.Annual.","ACwvu.Annual.",#N/A,FALSE,FALSE,0.75,0.75,1,1,2,"","",FALSE,FALSE,FALSE,FALSE,1,60,#N/A,#N/A,"=R1C41:R53C55",FALSE,"Rwvu.Annual.",#N/A,FALSE,FALSE,TRUE,1,300,300,FALSE,FALSE,TRUE,TRUE,TRUE}</definedName>
    <definedName name="wvu.income_statement." hidden="1">{TRUE,TRUE,1.75,1,600,350.25,FALSE,FALSE,TRUE,TRUE,0,1,18,1,8,4,7,4,TRUE,TRUE,1,TRUE,1,TRUE,75,"Swvu.income_statement.","ACwvu.income_statement.",1,FALSE,FALSE,1.25,0.5,1.75,0.5,2,"&amp;LAvery Dennison
Operating Segment Earnings Model, $ in Mil.&amp;R&amp;f","",TRUE,FALSE,FALSE,FALSE,1,#N/A,1,1,"=R8C31:R47C54","=C1:C2,R5:R7",#N/A,#N/A,FALSE,FALSE}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operating_segment." hidden="1">{TRUE,TRUE,1.75,1,600,350.25,FALSE,FALSE,TRUE,TRUE,0,60,61,49,109,1,4,4,TRUE,TRUE,1,TRUE,1,TRUE,75,"Swvu.operating_segment.","ACwvu.operating_segment.",1,FALSE,FALSE,1,0.5,1.5,0.5,1,"","",TRUE,FALSE,FALSE,FALSE,1,#N/A,1,1,"=R53C62:R123C73","=C60,R51:R52",#N/A,#N/A,FALSE,FALSE}</definedName>
    <definedName name="wvu.Quarterly." hidden="1">{TRUE,TRUE,-1.25,-15.5,772.5,495.75,FALSE,FALSE,TRUE,TRUE,0,1,3,1,23,2,4,4,TRUE,TRUE,3,TRUE,1,TRUE,75,"Swvu.Quarterly.","ACwvu.Quarterly.",#N/A,FALSE,FALSE,0.75,0.75,1,1,2,"","&amp;L&amp;D&amp;T",FALSE,FALSE,FALSE,FALSE,1,70,#N/A,#N/A,"=R1C1:R53C23",FALSE,#N/A,#N/A,FALSE,FALSE,FALSE,1,300,300,FALSE,FALSE,TRUE,TRUE,TRUE}</definedName>
    <definedName name="wvu.Quarterlycompare." hidden="1">{TRUE,TRUE,-1.25,-15.5,772.5,495.75,FALSE,FALSE,TRUE,TRUE,0,1,22,1,5,2,4,4,TRUE,TRUE,3,TRUE,1,TRUE,75,"Swvu.Quarterlycompare.","ACwvu.Quarterlycompare.",#N/A,FALSE,FALSE,0.75,0.75,1,1,2,"","&amp;L&amp;D&amp;T",FALSE,FALSE,FALSE,FALSE,1,80,#N/A,#N/A,"=R1C23:R46C39",FALSE,#N/A,#N/A,FALSE,FALSE,FALSE,1,300,300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 hidden="1">{"page1",#N/A,TRUE,"CSC";"page2",#N/A,TRUE,"CSC"}</definedName>
    <definedName name="www" hidden="1">{"INTLGROUP",#N/A,FALSE,"INTL GROUP"}</definedName>
    <definedName name="www.wki" hidden="1">{"CSN M Detail",#N/A,FALSE,"Sch M Detail"}</definedName>
    <definedName name="wx" hidden="1">{#N/A,#N/A,FALSE,"Pharm";#N/A,#N/A,FALSE,"WWCM"}</definedName>
    <definedName name="wyh" hidden="1">{#N/A,#N/A,FALSE,"Summary";#N/A,#N/A,FALSE,"Fed.State Prov";#N/A,#N/A,FALSE,"Foreign Prov";#N/A,#N/A,FALSE,"Thera Fgrn";#N/A,#N/A,FALSE,"CCD Fgrn";#N/A,#N/A,FALSE,"Biocine Fgrn";#N/A,#N/A,FALSE,"Vision Fgrn";#N/A,#N/A,FALSE,"Frgn vs Dom"}</definedName>
    <definedName name="x" localSheetId="2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9632145" hidden="1">{"new base",#N/A,FALSE,"5YR TREND";"compare",#N/A,FALSE,"Baseline Variance";"investment w/o areas",#N/A,FALSE,"Baseline Variance";"total w/o areas",#N/A,FALSE,"HQ Assumptions";"Alcar",#N/A,FALSE,"LEK ALCAR ";"ni assume",#N/A,FALSE,"LEK ALCAR ";"hq assume",#N/A,FALSE,"Baseline Variance";"BALANCE SHEET",#N/A,FALSE,"Balance Sheet";"CASH FLOW",#N/A,FALSE,"Balance Sheet";"stacked",#N/A,FALSE,"BP wo sections"}</definedName>
    <definedName name="xa" hidden="1">{#N/A,#N/A,FALSE,"Consolidating P&amp;L"}</definedName>
    <definedName name="XAPBU">#REF!</definedName>
    <definedName name="XBP_Range" localSheetId="21">#REF!</definedName>
    <definedName name="XBP_Range">#REF!</definedName>
    <definedName name="XBP_RangePRW" localSheetId="21">#REF!</definedName>
    <definedName name="XBP_RangePRW">#REF!</definedName>
    <definedName name="Xbrl_Tag_02ead093_8098_4561_b1a6_35aad0b3b539" localSheetId="21" hidden="1">#REF!</definedName>
    <definedName name="Xbrl_Tag_02ead093_8098_4561_b1a6_35aad0b3b539" hidden="1">#REF!</definedName>
    <definedName name="Xbrl_Tag_075d33f9_8d44_4b5e_8fc8_85eada4f464a" localSheetId="21" hidden="1">#REF!</definedName>
    <definedName name="Xbrl_Tag_075d33f9_8d44_4b5e_8fc8_85eada4f464a" hidden="1">#REF!</definedName>
    <definedName name="Xbrl_Tag_0a527475_1b41_4c03_bf3e_82e631232d6b" localSheetId="21" hidden="1">#REF!</definedName>
    <definedName name="Xbrl_Tag_0a527475_1b41_4c03_bf3e_82e631232d6b" hidden="1">#REF!</definedName>
    <definedName name="Xbrl_Tag_0bc4560b_9d42_4e7c_bfcf_072f8e0e087b" localSheetId="21" hidden="1">#REF!</definedName>
    <definedName name="Xbrl_Tag_0bc4560b_9d42_4e7c_bfcf_072f8e0e087b" hidden="1">#REF!</definedName>
    <definedName name="Xbrl_Tag_0c54907b_74c4_4d3a_b16d_9d5b6191a8f0" localSheetId="21" hidden="1">#REF!</definedName>
    <definedName name="Xbrl_Tag_0c54907b_74c4_4d3a_b16d_9d5b6191a8f0" hidden="1">#REF!</definedName>
    <definedName name="Xbrl_Tag_0f074d5a_3373_452d_affc_9e3adc16f0cc" localSheetId="21" hidden="1">#REF!</definedName>
    <definedName name="Xbrl_Tag_0f074d5a_3373_452d_affc_9e3adc16f0cc" hidden="1">#REF!</definedName>
    <definedName name="Xbrl_Tag_10857a19_f8a4_4178_b6d5_1f56875498d8" localSheetId="21" hidden="1">#REF!</definedName>
    <definedName name="Xbrl_Tag_10857a19_f8a4_4178_b6d5_1f56875498d8" hidden="1">#REF!</definedName>
    <definedName name="Xbrl_Tag_157035cb_bd67_4700_bac9_8654f3e0e9d9" localSheetId="21" hidden="1">#REF!</definedName>
    <definedName name="Xbrl_Tag_157035cb_bd67_4700_bac9_8654f3e0e9d9" hidden="1">#REF!</definedName>
    <definedName name="Xbrl_Tag_1a17ee58_77be_41d6_a839_b459b55e8e50" localSheetId="21" hidden="1">#REF!</definedName>
    <definedName name="Xbrl_Tag_1a17ee58_77be_41d6_a839_b459b55e8e50" hidden="1">#REF!</definedName>
    <definedName name="Xbrl_Tag_1d7e0664_9af3_4cfd_93bd_b4acb420ada8" localSheetId="21" hidden="1">#REF!</definedName>
    <definedName name="Xbrl_Tag_1d7e0664_9af3_4cfd_93bd_b4acb420ada8" hidden="1">#REF!</definedName>
    <definedName name="Xbrl_Tag_1f22c9c6_d780_4c43_95fb_8b6123261b05" localSheetId="21" hidden="1">#REF!</definedName>
    <definedName name="Xbrl_Tag_1f22c9c6_d780_4c43_95fb_8b6123261b05" hidden="1">#REF!</definedName>
    <definedName name="Xbrl_Tag_25b41a93_9486_45f9_8873_cc646f7592ac" localSheetId="21" hidden="1">#REF!</definedName>
    <definedName name="Xbrl_Tag_25b41a93_9486_45f9_8873_cc646f7592ac" hidden="1">#REF!</definedName>
    <definedName name="Xbrl_Tag_3389f7d8_f533_46e1_b4e3_fbec1f4d27f5" localSheetId="21" hidden="1">#REF!</definedName>
    <definedName name="Xbrl_Tag_3389f7d8_f533_46e1_b4e3_fbec1f4d27f5" hidden="1">#REF!</definedName>
    <definedName name="Xbrl_Tag_359d872e_df59_485a_a441_e3067597753f" localSheetId="21" hidden="1">#REF!</definedName>
    <definedName name="Xbrl_Tag_359d872e_df59_485a_a441_e3067597753f" hidden="1">#REF!</definedName>
    <definedName name="Xbrl_Tag_359eab43_6bae_4f5a_8af7_8f81553cd43d" localSheetId="21" hidden="1">#REF!</definedName>
    <definedName name="Xbrl_Tag_359eab43_6bae_4f5a_8af7_8f81553cd43d" hidden="1">#REF!</definedName>
    <definedName name="Xbrl_Tag_3a2d5606_5470_4db9_9313_3dc1f43a8b30" localSheetId="21" hidden="1">#REF!</definedName>
    <definedName name="Xbrl_Tag_3a2d5606_5470_4db9_9313_3dc1f43a8b30" hidden="1">#REF!</definedName>
    <definedName name="Xbrl_Tag_3b572db0_b5be_49cb_9497_3be0c26ec438" localSheetId="21" hidden="1">#REF!</definedName>
    <definedName name="Xbrl_Tag_3b572db0_b5be_49cb_9497_3be0c26ec438" hidden="1">#REF!</definedName>
    <definedName name="Xbrl_Tag_3e2a4b0f_a9ba_404c_8c83_bbd3862592e4" localSheetId="21" hidden="1">#REF!</definedName>
    <definedName name="Xbrl_Tag_3e2a4b0f_a9ba_404c_8c83_bbd3862592e4" hidden="1">#REF!</definedName>
    <definedName name="Xbrl_Tag_3f1c33f0_bff2_4296_9181_d7cc1cb508ad" localSheetId="21" hidden="1">#REF!</definedName>
    <definedName name="Xbrl_Tag_3f1c33f0_bff2_4296_9181_d7cc1cb508ad" hidden="1">#REF!</definedName>
    <definedName name="Xbrl_Tag_43160aa8_61a0_4559_8ee5_d6da660cfd7b" localSheetId="21" hidden="1">#REF!</definedName>
    <definedName name="Xbrl_Tag_43160aa8_61a0_4559_8ee5_d6da660cfd7b" hidden="1">#REF!</definedName>
    <definedName name="Xbrl_Tag_47e22a59_7971_444b_8e73_01e5291185bb" localSheetId="21" hidden="1">#REF!</definedName>
    <definedName name="Xbrl_Tag_47e22a59_7971_444b_8e73_01e5291185bb" hidden="1">#REF!</definedName>
    <definedName name="Xbrl_Tag_5225a8bc_9d76_4e4d_8197_37f70d298267" localSheetId="21" hidden="1">#REF!</definedName>
    <definedName name="Xbrl_Tag_5225a8bc_9d76_4e4d_8197_37f70d298267" hidden="1">#REF!</definedName>
    <definedName name="Xbrl_Tag_56e27846_9e07_4473_ad08_7bb4a5bf7faa" localSheetId="21" hidden="1">#REF!</definedName>
    <definedName name="Xbrl_Tag_56e27846_9e07_4473_ad08_7bb4a5bf7faa" hidden="1">#REF!</definedName>
    <definedName name="Xbrl_Tag_5b7286ee_d427_4e54_9399_1a836cd32976" localSheetId="21" hidden="1">#REF!</definedName>
    <definedName name="Xbrl_Tag_5b7286ee_d427_4e54_9399_1a836cd32976" hidden="1">#REF!</definedName>
    <definedName name="Xbrl_Tag_5e2f6e4c_effc_4374_9096_f6a66490bc43" localSheetId="21" hidden="1">#REF!</definedName>
    <definedName name="Xbrl_Tag_5e2f6e4c_effc_4374_9096_f6a66490bc43" hidden="1">#REF!</definedName>
    <definedName name="Xbrl_Tag_5e4ed468_08c0_4e10_b780_063e9fad75bb" localSheetId="21" hidden="1">#REF!</definedName>
    <definedName name="Xbrl_Tag_5e4ed468_08c0_4e10_b780_063e9fad75bb" hidden="1">#REF!</definedName>
    <definedName name="Xbrl_Tag_5efedf90_6eb4_4d47_8343_cb1307f08d80" localSheetId="21" hidden="1">#REF!</definedName>
    <definedName name="Xbrl_Tag_5efedf90_6eb4_4d47_8343_cb1307f08d80" hidden="1">#REF!</definedName>
    <definedName name="Xbrl_Tag_60671786_7f0e_4efe_b101_fc89065bbbc4" localSheetId="21" hidden="1">#REF!</definedName>
    <definedName name="Xbrl_Tag_60671786_7f0e_4efe_b101_fc89065bbbc4" hidden="1">#REF!</definedName>
    <definedName name="Xbrl_Tag_60802841_ecf0_4e57_a96e_084d65541dcb" localSheetId="21" hidden="1">#REF!</definedName>
    <definedName name="Xbrl_Tag_60802841_ecf0_4e57_a96e_084d65541dcb" hidden="1">#REF!</definedName>
    <definedName name="Xbrl_Tag_6b90dd42_fcd8_4968_8afd_6736492259b1" localSheetId="21" hidden="1">#REF!</definedName>
    <definedName name="Xbrl_Tag_6b90dd42_fcd8_4968_8afd_6736492259b1" hidden="1">#REF!</definedName>
    <definedName name="Xbrl_Tag_6e1527a0_8e9b_41c7_b670_b6099df9c72f" localSheetId="21" hidden="1">#REF!</definedName>
    <definedName name="Xbrl_Tag_6e1527a0_8e9b_41c7_b670_b6099df9c72f" hidden="1">#REF!</definedName>
    <definedName name="Xbrl_Tag_7003e101_ef6f_40fd_959a_81c14d2cf88a" localSheetId="21" hidden="1">#REF!</definedName>
    <definedName name="Xbrl_Tag_7003e101_ef6f_40fd_959a_81c14d2cf88a" hidden="1">#REF!</definedName>
    <definedName name="Xbrl_Tag_7120f3c6_2d5d_417b_9dd0_ecab9471dbc9" localSheetId="21" hidden="1">#REF!</definedName>
    <definedName name="Xbrl_Tag_7120f3c6_2d5d_417b_9dd0_ecab9471dbc9" hidden="1">#REF!</definedName>
    <definedName name="Xbrl_Tag_717e1b49_4a4d_41a2_8691_a3ef7d067cf1" localSheetId="21" hidden="1">#REF!</definedName>
    <definedName name="Xbrl_Tag_717e1b49_4a4d_41a2_8691_a3ef7d067cf1" hidden="1">#REF!</definedName>
    <definedName name="Xbrl_Tag_729b319e_8812_4e23_9b44_cd813ffaf1fe" localSheetId="21" hidden="1">#REF!</definedName>
    <definedName name="Xbrl_Tag_729b319e_8812_4e23_9b44_cd813ffaf1fe" hidden="1">#REF!</definedName>
    <definedName name="Xbrl_Tag_74e27f18_3a0d_499e_a65b_355cefde250d" localSheetId="21" hidden="1">#REF!</definedName>
    <definedName name="Xbrl_Tag_74e27f18_3a0d_499e_a65b_355cefde250d" hidden="1">#REF!</definedName>
    <definedName name="Xbrl_Tag_76377ee8_44ec_4706_b36c_e475d4a6cffc" localSheetId="21" hidden="1">#REF!</definedName>
    <definedName name="Xbrl_Tag_76377ee8_44ec_4706_b36c_e475d4a6cffc" hidden="1">#REF!</definedName>
    <definedName name="Xbrl_Tag_7bfd249d_4459_4a20_97f6_779ca44ada3b" localSheetId="21" hidden="1">#REF!</definedName>
    <definedName name="Xbrl_Tag_7bfd249d_4459_4a20_97f6_779ca44ada3b" hidden="1">#REF!</definedName>
    <definedName name="Xbrl_Tag_848a3bbd_ffb9_4097_93bf_014229938d6a" localSheetId="21" hidden="1">#REF!</definedName>
    <definedName name="Xbrl_Tag_848a3bbd_ffb9_4097_93bf_014229938d6a" hidden="1">#REF!</definedName>
    <definedName name="Xbrl_Tag_8d5cd3d4_55e4_4713_bce9_54948c631266" localSheetId="21" hidden="1">#REF!</definedName>
    <definedName name="Xbrl_Tag_8d5cd3d4_55e4_4713_bce9_54948c631266" hidden="1">#REF!</definedName>
    <definedName name="Xbrl_Tag_9265a09f_3d1f_4e90_8181_a55f534abcf7" localSheetId="21" hidden="1">#REF!</definedName>
    <definedName name="Xbrl_Tag_9265a09f_3d1f_4e90_8181_a55f534abcf7" hidden="1">#REF!</definedName>
    <definedName name="Xbrl_Tag_94cf5a67_ea28_42d1_b071_8f24a2864445" localSheetId="21" hidden="1">#REF!</definedName>
    <definedName name="Xbrl_Tag_94cf5a67_ea28_42d1_b071_8f24a2864445" hidden="1">#REF!</definedName>
    <definedName name="Xbrl_Tag_95086fc4_6c0f_4a0f_bf5f_c393cf959e9a" localSheetId="21" hidden="1">#REF!</definedName>
    <definedName name="Xbrl_Tag_95086fc4_6c0f_4a0f_bf5f_c393cf959e9a" hidden="1">#REF!</definedName>
    <definedName name="Xbrl_Tag_99933dd6_f0fc_421a_9b9b_634b2b60dec3" localSheetId="21" hidden="1">#REF!</definedName>
    <definedName name="Xbrl_Tag_99933dd6_f0fc_421a_9b9b_634b2b60dec3" hidden="1">#REF!</definedName>
    <definedName name="Xbrl_Tag_a862d720_9241_4a30_a271_b70e9c381f31" localSheetId="21" hidden="1">#REF!</definedName>
    <definedName name="Xbrl_Tag_a862d720_9241_4a30_a271_b70e9c381f31" hidden="1">#REF!</definedName>
    <definedName name="Xbrl_Tag_adfbba3c_68ad_4b08_a539_0ed55d3f9d5a" localSheetId="21" hidden="1">#REF!</definedName>
    <definedName name="Xbrl_Tag_adfbba3c_68ad_4b08_a539_0ed55d3f9d5a" hidden="1">#REF!</definedName>
    <definedName name="Xbrl_Tag_ae50734f_518c_403d_9d12_e2a921b026bb" localSheetId="21" hidden="1">#REF!</definedName>
    <definedName name="Xbrl_Tag_ae50734f_518c_403d_9d12_e2a921b026bb" hidden="1">#REF!</definedName>
    <definedName name="Xbrl_Tag_b0241925_c1ae_46bf_a767_386c3caff01d" localSheetId="21" hidden="1">#REF!</definedName>
    <definedName name="Xbrl_Tag_b0241925_c1ae_46bf_a767_386c3caff01d" hidden="1">#REF!</definedName>
    <definedName name="Xbrl_Tag_b5d40829_0fdd_433d_a950_71e472d9ef83" localSheetId="21" hidden="1">#REF!</definedName>
    <definedName name="Xbrl_Tag_b5d40829_0fdd_433d_a950_71e472d9ef83" hidden="1">#REF!</definedName>
    <definedName name="Xbrl_Tag_b649d62e_a6bc_4241_a6b7_068087ca85f4" localSheetId="21" hidden="1">#REF!</definedName>
    <definedName name="Xbrl_Tag_b649d62e_a6bc_4241_a6b7_068087ca85f4" hidden="1">#REF!</definedName>
    <definedName name="Xbrl_Tag_b8bf6112_e4b6_49dc_ba78_da6302bc43e7" localSheetId="21" hidden="1">#REF!</definedName>
    <definedName name="Xbrl_Tag_b8bf6112_e4b6_49dc_ba78_da6302bc43e7" hidden="1">#REF!</definedName>
    <definedName name="Xbrl_Tag_bae390fc_4591_4996_aba5_07899907ff02" localSheetId="21" hidden="1">#REF!</definedName>
    <definedName name="Xbrl_Tag_bae390fc_4591_4996_aba5_07899907ff02" hidden="1">#REF!</definedName>
    <definedName name="Xbrl_Tag_c251f426_b699_40b7_ba72_06cdc2336bb3" localSheetId="21" hidden="1">#REF!</definedName>
    <definedName name="Xbrl_Tag_c251f426_b699_40b7_ba72_06cdc2336bb3" hidden="1">#REF!</definedName>
    <definedName name="Xbrl_Tag_c9749016_30d3_4a1c_a478_72760a5958e3" localSheetId="21" hidden="1">#REF!</definedName>
    <definedName name="Xbrl_Tag_c9749016_30d3_4a1c_a478_72760a5958e3" hidden="1">#REF!</definedName>
    <definedName name="Xbrl_Tag_c9f670e1_f64d_4c34_a82b_5400bfb21c56" localSheetId="21" hidden="1">#REF!</definedName>
    <definedName name="Xbrl_Tag_c9f670e1_f64d_4c34_a82b_5400bfb21c56" hidden="1">#REF!</definedName>
    <definedName name="Xbrl_Tag_cd60a268_2a82_4c24_ac15_f0f7ad874107" localSheetId="21" hidden="1">#REF!</definedName>
    <definedName name="Xbrl_Tag_cd60a268_2a82_4c24_ac15_f0f7ad874107" hidden="1">#REF!</definedName>
    <definedName name="Xbrl_Tag_cedeaf5a_67a1_461e_8505_b0f9b2659e01" localSheetId="21" hidden="1">#REF!</definedName>
    <definedName name="Xbrl_Tag_cedeaf5a_67a1_461e_8505_b0f9b2659e01" hidden="1">#REF!</definedName>
    <definedName name="Xbrl_Tag_d4afa79e_d64b_4386_af66_81110932cac7" localSheetId="21" hidden="1">#REF!</definedName>
    <definedName name="Xbrl_Tag_d4afa79e_d64b_4386_af66_81110932cac7" hidden="1">#REF!</definedName>
    <definedName name="Xbrl_Tag_d646885a_13e7_48b6_a22b_b23dd67119ff" localSheetId="21" hidden="1">#REF!</definedName>
    <definedName name="Xbrl_Tag_d646885a_13e7_48b6_a22b_b23dd67119ff" hidden="1">#REF!</definedName>
    <definedName name="Xbrl_Tag_d9ae9ca8_593c_41e1_a638_114bebca7596" localSheetId="21" hidden="1">#REF!</definedName>
    <definedName name="Xbrl_Tag_d9ae9ca8_593c_41e1_a638_114bebca7596" hidden="1">#REF!</definedName>
    <definedName name="Xbrl_Tag_e18ec5c4_a090_4244_ac37_0dcecc7c81d8" localSheetId="21" hidden="1">#REF!</definedName>
    <definedName name="Xbrl_Tag_e18ec5c4_a090_4244_ac37_0dcecc7c81d8" hidden="1">#REF!</definedName>
    <definedName name="Xbrl_Tag_e1ea8c88_b797_4407_a87d_9da2892362e4" localSheetId="21" hidden="1">#REF!</definedName>
    <definedName name="Xbrl_Tag_e1ea8c88_b797_4407_a87d_9da2892362e4" hidden="1">#REF!</definedName>
    <definedName name="Xbrl_Tag_e75da760_6958_4085_aa7d_1b3c5e32dd34" localSheetId="21" hidden="1">#REF!</definedName>
    <definedName name="Xbrl_Tag_e75da760_6958_4085_aa7d_1b3c5e32dd34" hidden="1">#REF!</definedName>
    <definedName name="Xbrl_Tag_e8bfc542_785c_45ec_9dbe_3b93db69332e" localSheetId="21" hidden="1">#REF!</definedName>
    <definedName name="Xbrl_Tag_e8bfc542_785c_45ec_9dbe_3b93db69332e" hidden="1">#REF!</definedName>
    <definedName name="Xbrl_Tag_eade47b0_2243_4d32_861b_8c3268e26cf3" localSheetId="21" hidden="1">#REF!</definedName>
    <definedName name="Xbrl_Tag_eade47b0_2243_4d32_861b_8c3268e26cf3" hidden="1">#REF!</definedName>
    <definedName name="Xbrl_Tag_ed34a669_2210_43e3_8d94_63f3a7a48c96" localSheetId="21" hidden="1">#REF!</definedName>
    <definedName name="Xbrl_Tag_ed34a669_2210_43e3_8d94_63f3a7a48c96" hidden="1">#REF!</definedName>
    <definedName name="Xbrl_Tag_ee7a2416_a975_4201_9277_8290d8908ccf" localSheetId="21" hidden="1">#REF!</definedName>
    <definedName name="Xbrl_Tag_ee7a2416_a975_4201_9277_8290d8908ccf" hidden="1">#REF!</definedName>
    <definedName name="Xbrl_Tag_ee8a51a9_161a_4f09_82e8_d18efd1119a1" localSheetId="21" hidden="1">#REF!</definedName>
    <definedName name="Xbrl_Tag_ee8a51a9_161a_4f09_82e8_d18efd1119a1" hidden="1">#REF!</definedName>
    <definedName name="Xbrl_Tag_efa044fd_a1b2_40a5_b1f9_72090c947b21" localSheetId="21" hidden="1">#REF!</definedName>
    <definedName name="Xbrl_Tag_efa044fd_a1b2_40a5_b1f9_72090c947b21" hidden="1">#REF!</definedName>
    <definedName name="Xbrl_Tag_f5d3fddf_4f85_4525_871f_f5d116e6ca67" localSheetId="21" hidden="1">#REF!</definedName>
    <definedName name="Xbrl_Tag_f5d3fddf_4f85_4525_871f_f5d116e6ca67" hidden="1">#REF!</definedName>
    <definedName name="Xbrl_Tag_f80d63c5_ffff_4f9e_a25e_9c37480fc1ae" localSheetId="21" hidden="1">#REF!</definedName>
    <definedName name="Xbrl_Tag_f80d63c5_ffff_4f9e_a25e_9c37480fc1ae" hidden="1">#REF!</definedName>
    <definedName name="Xbrl_Tag_f91e44a0_2671_4cea_8dec_43ad8dbe440f" localSheetId="21" hidden="1">#REF!</definedName>
    <definedName name="Xbrl_Tag_f91e44a0_2671_4cea_8dec_43ad8dbe440f" hidden="1">#REF!</definedName>
    <definedName name="Xbrl_Tag_fab5f0e9_4198_47ff_9b56_c2280e7e2d27" localSheetId="21" hidden="1">#REF!</definedName>
    <definedName name="Xbrl_Tag_fab5f0e9_4198_47ff_9b56_c2280e7e2d27" hidden="1">#REF!</definedName>
    <definedName name="Xbrl_Tag_fc82f321_49fd_456c_a7a3_9e9b572f9fad" localSheetId="21" hidden="1">#REF!</definedName>
    <definedName name="Xbrl_Tag_fc82f321_49fd_456c_a7a3_9e9b572f9fad" hidden="1">#REF!</definedName>
    <definedName name="Xbrl_Tag_fd0762ba_faef_48ae_8f93_3b1682db973d" localSheetId="21" hidden="1">#REF!</definedName>
    <definedName name="Xbrl_Tag_fd0762ba_faef_48ae_8f93_3b1682db973d" hidden="1">#REF!</definedName>
    <definedName name="Xbrl_Tag_fdbfb964_4eb0_44bd_ba7a_9dfdfb13f3a4" localSheetId="21" hidden="1">#REF!</definedName>
    <definedName name="Xbrl_Tag_fdbfb964_4eb0_44bd_ba7a_9dfdfb13f3a4" hidden="1">#REF!</definedName>
    <definedName name="xck" hidden="1">#REF!</definedName>
    <definedName name="XCont_Range" localSheetId="21">#REF!</definedName>
    <definedName name="XCont_Range">#REF!</definedName>
    <definedName name="xcv" hidden="1">{#N/A,#N/A,FALSE,"Pharm";#N/A,#N/A,FALSE,"WWCM"}</definedName>
    <definedName name="Xennsoft">#REF!</definedName>
    <definedName name="XGLBU">#REF!</definedName>
    <definedName name="xn" hidden="1">#REF!</definedName>
    <definedName name="XREF_COLUMN_1" localSheetId="21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#REF!</definedName>
    <definedName name="XREF_COLUMN_19" hidden="1">#REF!</definedName>
    <definedName name="XREF_COLUMN_2" localSheetId="21" hidden="1">#REF!</definedName>
    <definedName name="XREF_COLUMN_2" hidden="1">#REF!</definedName>
    <definedName name="XREF_COLUMN_20" hidden="1">#REF!</definedName>
    <definedName name="XREF_COLUMN_22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localSheetId="21" hidden="1">#REF!</definedName>
    <definedName name="XRefActiveRow" hidden="1">#REF!</definedName>
    <definedName name="XRefColumnsCount">3</definedName>
    <definedName name="XRefCopy1" hidden="1">#REF!</definedName>
    <definedName name="XRefCopy10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8Row" hidden="1">#REF!</definedName>
    <definedName name="XRefCopy129Row" hidden="1">#REF!</definedName>
    <definedName name="XRefCopy12Row" hidden="1">#REF!</definedName>
    <definedName name="XRefCopy13" hidden="1">#REF!</definedName>
    <definedName name="XRefCopy130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8Row" hidden="1">#REF!</definedName>
    <definedName name="XRefCopy139Row" hidden="1">#REF!</definedName>
    <definedName name="XRefCopy13Row" hidden="1">#REF!</definedName>
    <definedName name="XRefCopy14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9Row" hidden="1">#REF!</definedName>
    <definedName name="XRefCopy14Row" hidden="1">#REF!</definedName>
    <definedName name="XRefCopy15" hidden="1">#REF!</definedName>
    <definedName name="XRefCopy15Row" hidden="1">#REF!</definedName>
    <definedName name="XRefCopy16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localSheetId="21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" hidden="1">#REF!</definedName>
    <definedName name="XRefCopy24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Row" hidden="1">#REF!</definedName>
    <definedName name="XRefCopy2Row" localSheetId="21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3Row" localSheetId="21" hidden="1">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" hidden="1">#REF!</definedName>
    <definedName name="XRefCopy42Row" hidden="1">#REF!</definedName>
    <definedName name="XRefCopy43" hidden="1">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#REF!</definedName>
    <definedName name="XRefCopy48" hidden="1">#REF!</definedName>
    <definedName name="XRefCopy48Row" hidden="1">#REF!</definedName>
    <definedName name="XRefCopy49" hidden="1">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#REF!</definedName>
    <definedName name="XRefCopy51Row" hidden="1">#REF!</definedName>
    <definedName name="XRefCopy52" hidden="1">#REF!</definedName>
    <definedName name="XRefCopy52Row" hidden="1">#REF!</definedName>
    <definedName name="XRefCopy53" hidden="1">#REF!</definedName>
    <definedName name="XRefCopy53Row" hidden="1">#REF!</definedName>
    <definedName name="XRefCopy54" hidden="1">#REF!</definedName>
    <definedName name="XRefCopy54Row" hidden="1">#REF!</definedName>
    <definedName name="XRefCopy55" hidden="1">#REF!</definedName>
    <definedName name="XRefCopy55Row" hidden="1">#REF!</definedName>
    <definedName name="XRefCopy56" hidden="1">#REF!</definedName>
    <definedName name="XRefCopy56Row" hidden="1">#REF!</definedName>
    <definedName name="XRefCopy57" hidden="1">#REF!</definedName>
    <definedName name="XRefCopy57Row" hidden="1">#REF!</definedName>
    <definedName name="XRefCopy58" hidden="1">#REF!</definedName>
    <definedName name="XRefCopy58Row" hidden="1">#REF!</definedName>
    <definedName name="XRefCopy59" hidden="1">#REF!</definedName>
    <definedName name="XRefCopy59Row" hidden="1">#REF!</definedName>
    <definedName name="XRefCopy5Row" hidden="1">#REF!</definedName>
    <definedName name="XRefCopy60" hidden="1">#REF!</definedName>
    <definedName name="XRefCopy60Row" hidden="1">#REF!</definedName>
    <definedName name="XRefCopy61" hidden="1">#REF!</definedName>
    <definedName name="XRefCopy61Row" hidden="1">#REF!</definedName>
    <definedName name="XRefCopy62" hidden="1">#REF!</definedName>
    <definedName name="XRefCopy62Row" hidden="1">#REF!</definedName>
    <definedName name="XRefCopy63" hidden="1">#REF!</definedName>
    <definedName name="XRefCopy63Row" hidden="1">#REF!</definedName>
    <definedName name="XRefCopy64" hidden="1">#REF!</definedName>
    <definedName name="XRefCopy64Row" hidden="1">#REF!</definedName>
    <definedName name="XRefCopy65Row" hidden="1">#REF!</definedName>
    <definedName name="XRefCopy66Row" hidden="1">#REF!</definedName>
    <definedName name="XRefCopy67Row" hidden="1">#REF!</definedName>
    <definedName name="XRefCopy69Row" hidden="1">#REF!</definedName>
    <definedName name="XRefCopy6Row" hidden="1">#REF!</definedName>
    <definedName name="XRefCopy7" hidden="1">#REF!</definedName>
    <definedName name="XRefCopy70Row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>3</definedName>
    <definedName name="XRefPaste1" localSheetId="21" hidden="1">#REF!</definedName>
    <definedName name="XRefPaste1" hidden="1">#REF!</definedName>
    <definedName name="XRefPaste10" hidden="1">#REF!</definedName>
    <definedName name="XRefPaste10Row" hidden="1">#REF!</definedName>
    <definedName name="XRefPaste11" hidden="1">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localSheetId="21" hidden="1">#REF!</definedName>
    <definedName name="XRefPaste1Row" hidden="1">#REF!</definedName>
    <definedName name="XRefPaste2" localSheetId="21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Row" hidden="1">#REF!</definedName>
    <definedName name="XRefPaste25Row" hidden="1">#REF!</definedName>
    <definedName name="XRefPaste26Row" hidden="1">#REF!</definedName>
    <definedName name="XRefPaste27Row" hidden="1">#REF!</definedName>
    <definedName name="XRefPaste28" hidden="1">#REF!</definedName>
    <definedName name="XRefPaste28Row" hidden="1">#REF!</definedName>
    <definedName name="XRefPaste29Row" hidden="1">#REF!</definedName>
    <definedName name="XRefPaste2Row" localSheetId="21" hidden="1">#REF!</definedName>
    <definedName name="XRefPaste2Row" hidden="1">#REF!</definedName>
    <definedName name="XRefPaste3" hidden="1">#REF!</definedName>
    <definedName name="XRefPaste30Row" hidden="1">#REF!</definedName>
    <definedName name="XRefPaste31Row" hidden="1">#REF!</definedName>
    <definedName name="XRefPaste33" hidden="1">#REF!</definedName>
    <definedName name="XRefPaste36" hidden="1">#REF!</definedName>
    <definedName name="XRefPaste36Row" hidden="1">#REF!</definedName>
    <definedName name="XRefPaste37Row" hidden="1">#REF!</definedName>
    <definedName name="XRefPaste3Row" hidden="1">#REF!</definedName>
    <definedName name="XRefPaste4" hidden="1">#REF!</definedName>
    <definedName name="XRefPaste43Row" hidden="1">#REF!</definedName>
    <definedName name="XRefPaste44Row" hidden="1">#REF!</definedName>
    <definedName name="XRefPaste45Row" hidden="1">#REF!</definedName>
    <definedName name="XRefPaste46" hidden="1">#REF!</definedName>
    <definedName name="XRefPaste46Row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#REF!</definedName>
    <definedName name="XRefPasteRangeCount">2</definedName>
    <definedName name="xtabin">#REF!</definedName>
    <definedName name="xw" hidden="1">{#N/A,#N/A,FALSE,"FCF Corporate Services";#N/A,#N/A,FALSE,"FCF Assum Corporate Services";#N/A,#N/A,FALSE,"DCF Corp. Services Sensitivity";#N/A,#N/A,FALSE,"AVP Corporate Services";"FCF in percent",#N/A,FALSE,"FCF Corporate Services"}</definedName>
    <definedName name="xx">#REF!</definedName>
    <definedName name="XXW" hidden="1">{#N/A,#N/A,FALSE,"SIM95"}</definedName>
    <definedName name="xxx" localSheetId="21">#REF!</definedName>
    <definedName name="xxx" hidden="1">{#N/A,#N/A,FALSE,"Aging Summary";#N/A,#N/A,FALSE,"Ratio Analysis";#N/A,#N/A,FALSE,"Test 120 Day Accts";#N/A,#N/A,FALSE,"Tickmarks"}</definedName>
    <definedName name="xxx_1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xxx_2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xxx_3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xxx_4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xxx_5" hidden="1">{"Net Sales",#N/A,FALSE,"Detail Income Statements";"Net Sales",#N/A,FALSE,"Detail Income Statements";"Manufacturing",#N/A,FALSE,"Detail Income Statements";"Selling",#N/A,FALSE,"Detail Income Statements";"Selling",#N/A,FALSE,"Detail Income Statements";"Operating",#N/A,FALSE,"Detail Income Statements";"Finance",#N/A,FALSE,"Detail Income Statements"}</definedName>
    <definedName name="xxxx" hidden="1">{#N/A,#N/A,FALSE,"Aging Summary";#N/A,#N/A,FALSE,"Ratio Analysis";#N/A,#N/A,FALSE,"Test 120 Day Accts";#N/A,#N/A,FALSE,"Tickmarks"}</definedName>
    <definedName name="xxxxx" hidden="1">{#N/A,#N/A,FALSE,"Pharm";#N/A,#N/A,FALSE,"WWCM"}</definedName>
    <definedName name="xxxxxxxxxxx">#N/A</definedName>
    <definedName name="xxxxxxxxxxxxxxxxxxxxxxxxxxxxxx" hidden="1">{#N/A,#N/A,FALSE,"Aging Summary";#N/A,#N/A,FALSE,"Ratio Analysis";#N/A,#N/A,FALSE,"Test 120 Day Accts";#N/A,#N/A,FALSE,"Tickmarks"}</definedName>
    <definedName name="xxy" hidden="1">{#N/A,#N/A,FALSE,"SIM95"}</definedName>
    <definedName name="XYZ" localSheetId="21" hidden="1">{"PAGE_1",#N/A,FALSE,"MONTH"}</definedName>
    <definedName name="XYZ" hidden="1">{"PAGE_1",#N/A,FALSE,"MONTH"}</definedName>
    <definedName name="xyzUserPassword">"abcd"</definedName>
    <definedName name="xz" localSheetId="21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y" localSheetId="21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E_DB" localSheetId="21">#REF!</definedName>
    <definedName name="YE_DB">#REF!</definedName>
    <definedName name="year" localSheetId="21">#REF!</definedName>
    <definedName name="year">#REF!</definedName>
    <definedName name="Year_1" localSheetId="21">#REF!</definedName>
    <definedName name="Year_1">#REF!</definedName>
    <definedName name="Year_2" localSheetId="21">#REF!</definedName>
    <definedName name="Year_2">#REF!</definedName>
    <definedName name="Year_3" localSheetId="21">#REF!</definedName>
    <definedName name="Year_3">#REF!</definedName>
    <definedName name="Year_4" localSheetId="21">#REF!</definedName>
    <definedName name="Year_4">#REF!</definedName>
    <definedName name="Year_5" localSheetId="21">#REF!</definedName>
    <definedName name="Year_5">#REF!</definedName>
    <definedName name="Year_6" localSheetId="21">#REF!</definedName>
    <definedName name="Year_6">#REF!</definedName>
    <definedName name="Year_end">#REF!</definedName>
    <definedName name="Year_End_DCS">#REF!</definedName>
    <definedName name="YEAR_INPUT">#REF!</definedName>
    <definedName name="year_savings_begin">#REF!</definedName>
    <definedName name="Year0">#REF!</definedName>
    <definedName name="Year1" localSheetId="21">#REF!</definedName>
    <definedName name="Year1">#REF!</definedName>
    <definedName name="Year10" localSheetId="21">#REF!</definedName>
    <definedName name="Year10">#REF!</definedName>
    <definedName name="Year1fields" localSheetId="21">#REF!</definedName>
    <definedName name="Year1fields">#REF!</definedName>
    <definedName name="Year2" localSheetId="21">#REF!</definedName>
    <definedName name="Year2">#REF!</definedName>
    <definedName name="Year2fields" localSheetId="21">#REF!</definedName>
    <definedName name="Year2fields">#REF!</definedName>
    <definedName name="Year3" localSheetId="21">#REF!</definedName>
    <definedName name="Year3">#REF!</definedName>
    <definedName name="Year3fields" localSheetId="21">#REF!</definedName>
    <definedName name="Year3fields">#REF!</definedName>
    <definedName name="Year4" localSheetId="21">#REF!</definedName>
    <definedName name="Year4">#REF!</definedName>
    <definedName name="Year5" localSheetId="21">#REF!</definedName>
    <definedName name="Year5">#REF!</definedName>
    <definedName name="Year6" localSheetId="21">#REF!</definedName>
    <definedName name="Year6">#REF!</definedName>
    <definedName name="Year6to10XBP" localSheetId="21">#REF!</definedName>
    <definedName name="Year6to10XBP">#REF!</definedName>
    <definedName name="Year6to10XBP_PRW" localSheetId="21">#REF!</definedName>
    <definedName name="Year6to10XBP_PRW">#REF!</definedName>
    <definedName name="Year7" localSheetId="21">#REF!</definedName>
    <definedName name="Year7">#REF!</definedName>
    <definedName name="Year8" localSheetId="21">#REF!</definedName>
    <definedName name="Year8">#REF!</definedName>
    <definedName name="Year9" localSheetId="21">#REF!</definedName>
    <definedName name="Year9">#REF!</definedName>
    <definedName name="YearBud">#REF!</definedName>
    <definedName name="YEARCUR" localSheetId="21">#REF!</definedName>
    <definedName name="YEARCUR">#REF!</definedName>
    <definedName name="yearend_accr">#REF!</definedName>
    <definedName name="yearend_accr2">#REF!</definedName>
    <definedName name="YEARRATES">#REF!</definedName>
    <definedName name="YearstoPrint">#REF!</definedName>
    <definedName name="YEClose1992">#REF!</definedName>
    <definedName name="yellow" hidden="1">{"Bal Sht Wallace",#N/A,FALSE,"Wall BS";"Wall Cash Flow",#N/A,FALSE,"Wall CF Stmt";"Income Statement Wallace",#N/A,FALSE,"Wall Inc Stmt";"INc Statement Matt",#N/A,FALSE,"Moore Inc stmt";"Balance Sheets Matt",#N/A,FALSE,"Moore BS";"Cash Flow Statements Matt",#N/A,FALSE,"Moore CF Stmt"}</definedName>
    <definedName name="yeperiod">#REF!</definedName>
    <definedName name="yeryweryrw" hidden="1">{0,0,0,0;0,0,0,0;0,0,0,0;0,0,0,0;0,0,0,0;0,0,0,0;0,0,0,0;0,0,0,0;0,0,0,0;0,0,0,0;0,0,0,0;0,0,0,0}</definedName>
    <definedName name="yes" hidden="1">#REF!</definedName>
    <definedName name="Yes_No">#REF!</definedName>
    <definedName name="YesNo">#REF!</definedName>
    <definedName name="yfy" hidden="1">{"'NPL @ 30 June 00'!$B$22"}</definedName>
    <definedName name="yhg" hidden="1">2</definedName>
    <definedName name="yhyhy" hidden="1">{#N/A,#N/A,FALSE,"Aging Summary";#N/A,#N/A,FALSE,"Ratio Analysis";#N/A,#N/A,FALSE,"Test 120 Day Accts";#N/A,#N/A,FALSE,"Tickmarks"}</definedName>
    <definedName name="yield1yr">#REF!</definedName>
    <definedName name="yieldoutput">#REF!</definedName>
    <definedName name="ymye2">#REF!</definedName>
    <definedName name="yo" hidden="1">{#N/A,#N/A,FALSE,"R&amp;D Quick Calc";#N/A,#N/A,FALSE,"DOE Fee Schedule"}</definedName>
    <definedName name="youh" hidden="1">{#N/A,#N/A,FALSE,"AD_Purchase";#N/A,#N/A,FALSE,"Credit";#N/A,#N/A,FALSE,"PF Acquisition";#N/A,#N/A,FALSE,"PF Offering"}</definedName>
    <definedName name="yr00">#REF!</definedName>
    <definedName name="yr1_Incstmt" localSheetId="21">#REF!</definedName>
    <definedName name="yr1_Incstmt">#REF!</definedName>
    <definedName name="Yr11Bestcase2004">#REF!</definedName>
    <definedName name="Yr11BestCase2005">#REF!</definedName>
    <definedName name="Yr11BestCase2006">#REF!</definedName>
    <definedName name="Yr11BestCase2007">#REF!</definedName>
    <definedName name="Yr11BestCase2008">#REF!</definedName>
    <definedName name="Yr11BestCase2009">#REF!</definedName>
    <definedName name="Yr11BestCase2010">#REF!</definedName>
    <definedName name="Yr11BestCase2011">#REF!</definedName>
    <definedName name="Yr11BestCase2012">#REF!</definedName>
    <definedName name="Yr11BestCase2013">#REF!</definedName>
    <definedName name="Yr11BestCase2014">#REF!</definedName>
    <definedName name="Yr11BestCase2015">#REF!</definedName>
    <definedName name="Yr11BestCase2016">#REF!</definedName>
    <definedName name="Yr11BestCase2017">#REF!</definedName>
    <definedName name="Yr11BestCase2018">#REF!</definedName>
    <definedName name="Yr11BestCase2019">#REF!</definedName>
    <definedName name="Yr11BestCase2020">#REF!</definedName>
    <definedName name="Yr1Users">#REF!</definedName>
    <definedName name="Yr2Users">#REF!</definedName>
    <definedName name="Yr3Users">#REF!</definedName>
    <definedName name="Yr4Users">#REF!</definedName>
    <definedName name="Yr5Users">#REF!</definedName>
    <definedName name="yreyweywre" hidden="1">{0,0,0,0;0,0,0,0;0,0,0,0;"Ꭹ",0,0,0;0,0,0,0;0,0,0,0;#NULL!,0,0,0;0,0,0,0;0,0,0,0;0,0,0,0;0,0,0,0;0,0,0,0}</definedName>
    <definedName name="yrtrt" hidden="1">{"NA Is w Ratios",#N/A,FALSE,"North America";"PF CFlow NA",#N/A,FALSE,"North America";"NA DCF Matrix",#N/A,FALSE,"North America"}</definedName>
    <definedName name="yt" localSheetId="21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TD" localSheetId="21">#REF!</definedName>
    <definedName name="YTD">#REF!</definedName>
    <definedName name="YTD_Actual">#REF!</definedName>
    <definedName name="YTD_Actual_Customers">#REF!</definedName>
    <definedName name="YTD_Actual_Row">#REF!</definedName>
    <definedName name="YTD_ACTUAL_SALES">#REF!</definedName>
    <definedName name="YTD_BILLDAY_ADJ">#REF!</definedName>
    <definedName name="YTD_BILLING_ERROR_ADJ">#REF!</definedName>
    <definedName name="ytd_budget" localSheetId="21">#REF!</definedName>
    <definedName name="ytd_budget">#REF!</definedName>
    <definedName name="YTD_Budget_Customers">#REF!</definedName>
    <definedName name="YTD_Budget_Row">#REF!</definedName>
    <definedName name="YTD_Details" localSheetId="21">#REF!</definedName>
    <definedName name="YTD_Details">#REF!</definedName>
    <definedName name="YTD_Report" localSheetId="21">#REF!</definedName>
    <definedName name="YTD_Report">#REF!</definedName>
    <definedName name="YTD_SEPA">#REF!</definedName>
    <definedName name="YTD_TEMP_ADJ">#REF!</definedName>
    <definedName name="YTD08">#REF!,#REF!,#REF!,#REF!</definedName>
    <definedName name="YTD3_7">#REF!</definedName>
    <definedName name="YTD3_7A">#REF!</definedName>
    <definedName name="YTD94_CASHFLOW">#REF!</definedName>
    <definedName name="YTDcategory">#REF!</definedName>
    <definedName name="YTDInc">#REF!</definedName>
    <definedName name="YTDPG1">#REF!</definedName>
    <definedName name="YTDPG2">#REF!</definedName>
    <definedName name="YTDPG2___QTR">#REF!</definedName>
    <definedName name="yuio" hidden="1">{"MMERINO",#N/A,FALSE,"1) Income Statement (2)"}</definedName>
    <definedName name="yy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YYY" hidden="1">{"mgmt forecast",#N/A,FALSE,"Mgmt Forecast";"dcf table",#N/A,FALSE,"Mgmt Forecast";"sensitivity",#N/A,FALSE,"Mgmt Forecast";"table inputs",#N/A,FALSE,"Mgmt Forecast";"calculations",#N/A,FALSE,"Mgmt Forecast"}</definedName>
    <definedName name="YYZ" hidden="1">{#N/A,#N/A,FALSE,"SIM95"}</definedName>
    <definedName name="z" localSheetId="21" hidden="1">{"edcredit",#N/A,FALSE,"edcredit"}</definedName>
    <definedName name="z" hidden="1">{"edcredit",#N/A,FALSE,"edcredit"}</definedName>
    <definedName name="Z_090E95BF_3048_11D2_8509_00A0246D366B_.wvu.PrintArea" hidden="1">#N/A</definedName>
    <definedName name="Z_090E95C1_3048_11D2_8509_00A0246D366B_.wvu.PrintArea" hidden="1">#N/A</definedName>
    <definedName name="Z_090E95C3_3048_11D2_8509_00A0246D366B_.wvu.PrintArea" hidden="1">#N/A</definedName>
    <definedName name="Z_0D0B497D_21F8_11D5_91EF_00B0D058E5A7_.wvu.Cols" hidden="1">#REF!</definedName>
    <definedName name="Z_0D0B497D_21F8_11D5_91EF_00B0D058E5A7_.wvu.FilterData" hidden="1">#REF!</definedName>
    <definedName name="Z_22B84546_2C55_11D2_8507_00A0246D366B_.wvu.PrintArea" hidden="1">#N/A</definedName>
    <definedName name="Z_22B84548_2C55_11D2_8507_00A0246D366B_.wvu.PrintArea" hidden="1">#N/A</definedName>
    <definedName name="Z_22B8454A_2C55_11D2_8507_00A0246D366B_.wvu.PrintArea" hidden="1">#N/A</definedName>
    <definedName name="Z_23CDA1D2_24E2_11D2_9AE0_000000000000_.wvu.PrintArea" hidden="1">#N/A</definedName>
    <definedName name="Z_23CDA1D3_24E2_11D2_9AE0_000000000000_.wvu.PrintArea" hidden="1">#N/A</definedName>
    <definedName name="Z_23CDA1D4_24E2_11D2_9AE0_000000000000_.wvu.PrintArea" hidden="1">#N/A</definedName>
    <definedName name="Z_256A4A84_1FC3_11D2_84FA_00A0246D366B_.wvu.PrintArea" hidden="1">#N/A</definedName>
    <definedName name="Z_256A4A85_1FC3_11D2_84FA_00A0246D366B_.wvu.PrintArea" hidden="1">#N/A</definedName>
    <definedName name="Z_256A4A86_1FC3_11D2_84FA_00A0246D366B_.wvu.PrintArea" hidden="1">#N/A</definedName>
    <definedName name="Z_256A4A8A_1FC3_11D2_84FA_00A0246D366B_.wvu.PrintArea" hidden="1">#N/A</definedName>
    <definedName name="Z_256A4A8B_1FC3_11D2_84FA_00A0246D366B_.wvu.PrintArea" hidden="1">#N/A</definedName>
    <definedName name="Z_256A4A8C_1FC3_11D2_84FA_00A0246D366B_.wvu.PrintArea" hidden="1">#N/A</definedName>
    <definedName name="Z_256A4A90_1FC3_11D2_84FA_00A0246D366B_.wvu.PrintArea" hidden="1">#N/A</definedName>
    <definedName name="Z_256A4A91_1FC3_11D2_84FA_00A0246D366B_.wvu.PrintArea" hidden="1">#N/A</definedName>
    <definedName name="Z_256A4A92_1FC3_11D2_84FA_00A0246D366B_.wvu.PrintArea" hidden="1">#N/A</definedName>
    <definedName name="Z_256A4AA0_1FC3_11D2_84FA_00A0246D366B_.wvu.PrintArea" hidden="1">#N/A</definedName>
    <definedName name="Z_256A4AA1_1FC3_11D2_84FA_00A0246D366B_.wvu.PrintArea" hidden="1">#N/A</definedName>
    <definedName name="Z_256A4AA2_1FC3_11D2_84FA_00A0246D366B_.wvu.PrintArea" hidden="1">#N/A</definedName>
    <definedName name="Z_3453CBA4_59ED_11D2_8526_00A0246D366B_.wvu.PrintArea" hidden="1">#N/A</definedName>
    <definedName name="Z_3453CBA6_59ED_11D2_8526_00A0246D366B_.wvu.PrintArea" hidden="1">#N/A</definedName>
    <definedName name="Z_3453CBA8_59ED_11D2_8526_00A0246D366B_.wvu.PrintArea" hidden="1">#N/A</definedName>
    <definedName name="Z_37044B3E_2AB6_42BF_9816_7840ABEC8832_.wvu.FilterData" hidden="1">#REF!</definedName>
    <definedName name="Z_39BC5E81_0594_11D1_8C74_006097B34275_.wvu.FilterData" hidden="1">#REF!</definedName>
    <definedName name="Z_39BC5E82_0594_11D1_8C74_006097B34275_.wvu.FilterData" hidden="1">#REF!</definedName>
    <definedName name="Z_3A5E8553_2221_11D2_84FE_00A0246D366B_.wvu.PrintArea" hidden="1">#N/A</definedName>
    <definedName name="Z_3A5E8554_2221_11D2_84FE_00A0246D366B_.wvu.PrintArea" hidden="1">#N/A</definedName>
    <definedName name="Z_3A5E8555_2221_11D2_84FE_00A0246D366B_.wvu.PrintArea" hidden="1">#N/A</definedName>
    <definedName name="Z_3BE6BCC4_2DEA_11D2_8508_00A0246D366B_.wvu.PrintArea" hidden="1">#N/A</definedName>
    <definedName name="Z_3BE6BCC6_2DEA_11D2_8508_00A0246D366B_.wvu.PrintArea" hidden="1">#N/A</definedName>
    <definedName name="Z_3BE6BCC8_2DEA_11D2_8508_00A0246D366B_.wvu.PrintArea" hidden="1">#N/A</definedName>
    <definedName name="Z_3BE6BCE6_2DEA_11D2_8508_00A0246D366B_.wvu.PrintArea" hidden="1">#N/A</definedName>
    <definedName name="Z_3BE6BCE8_2DEA_11D2_8508_00A0246D366B_.wvu.PrintArea" hidden="1">#N/A</definedName>
    <definedName name="Z_3BE6BCEA_2DEA_11D2_8508_00A0246D366B_.wvu.PrintArea" hidden="1">#N/A</definedName>
    <definedName name="Z_4632451C_2AC2_11D2_8505_00A0246D366B_.wvu.PrintArea" hidden="1">#N/A</definedName>
    <definedName name="Z_4632451D_2AC2_11D2_8505_00A0246D366B_.wvu.PrintArea" hidden="1">#N/A</definedName>
    <definedName name="Z_4632451E_2AC2_11D2_8505_00A0246D366B_.wvu.PrintArea" hidden="1">#N/A</definedName>
    <definedName name="Z_4AEDCBF1_22EE_11D2_84FF_00A0246D366B_.wvu.PrintArea" hidden="1">#N/A</definedName>
    <definedName name="Z_4AEDCBF2_22EE_11D2_84FF_00A0246D366B_.wvu.PrintArea" hidden="1">#N/A</definedName>
    <definedName name="Z_4AEDCBF3_22EE_11D2_84FF_00A0246D366B_.wvu.PrintArea" hidden="1">#N/A</definedName>
    <definedName name="Z_4B5573A2_25FD_11D1_8C74_006097B34275_.wvu.FilterData" hidden="1">#REF!</definedName>
    <definedName name="Z_4B5573A3_25FD_11D1_8C74_006097B34275_.wvu.FilterData" hidden="1">#REF!</definedName>
    <definedName name="Z_4BAC34C6_2153_11D2_84FD_00A0246D366B_.wvu.PrintArea" hidden="1">#N/A</definedName>
    <definedName name="Z_4BAC34C7_2153_11D2_84FD_00A0246D366B_.wvu.PrintArea" hidden="1">#N/A</definedName>
    <definedName name="Z_4BAC34C8_2153_11D2_84FD_00A0246D366B_.wvu.PrintArea" hidden="1">#N/A</definedName>
    <definedName name="Z_4C289101_0FD6_11D1_A510_006097B38048_.wvu.FilterData" hidden="1">#REF!</definedName>
    <definedName name="Z_4C854AA2_3991_11D1_8C74_006097B34275_.wvu.FilterData" hidden="1">#REF!</definedName>
    <definedName name="Z_4E9FC601_CB8F_11D0_8C74_006097B34275_.wvu.FilterData" hidden="1">#REF!</definedName>
    <definedName name="Z_554510F1_1FAF_41A1_811C_3483B1A93505_.wvu.FilterData" hidden="1">#REF!</definedName>
    <definedName name="Z_598CECA0_5C60_11D3_B382_005004054BC5_.wvu.Rows" hidden="1">#REF!,#REF!,#REF!</definedName>
    <definedName name="Z_59DDA7E5_286F_11D2_8504_00A0246D366B_.wvu.PrintArea" hidden="1">#N/A</definedName>
    <definedName name="Z_59DDA7E6_286F_11D2_8504_00A0246D366B_.wvu.PrintArea" hidden="1">#N/A</definedName>
    <definedName name="Z_59DDA7E7_286F_11D2_8504_00A0246D366B_.wvu.PrintArea" hidden="1">#N/A</definedName>
    <definedName name="Z_59DDA80E_286F_11D2_8504_00A0246D366B_.wvu.PrintArea" hidden="1">#N/A</definedName>
    <definedName name="Z_59DDA80F_286F_11D2_8504_00A0246D366B_.wvu.PrintArea" hidden="1">#N/A</definedName>
    <definedName name="Z_59DDA810_286F_11D2_8504_00A0246D366B_.wvu.PrintArea" hidden="1">#N/A</definedName>
    <definedName name="Z_5A3DA5C3_1B10_11D2_84F7_00A0246D366B_.wvu.PrintArea" hidden="1">#N/A</definedName>
    <definedName name="Z_5A3DA5C4_1B10_11D2_84F7_00A0246D366B_.wvu.PrintArea" hidden="1">#N/A</definedName>
    <definedName name="Z_5A3DA5C5_1B10_11D2_84F7_00A0246D366B_.wvu.PrintArea" hidden="1">#N/A</definedName>
    <definedName name="Z_5A3DA5C8_1B10_11D2_84F7_00A0246D366B_.wvu.PrintArea" hidden="1">#N/A</definedName>
    <definedName name="Z_5A3DA5C9_1B10_11D2_84F7_00A0246D366B_.wvu.PrintArea" hidden="1">#N/A</definedName>
    <definedName name="Z_5A3DA5CA_1B10_11D2_84F7_00A0246D366B_.wvu.PrintArea" hidden="1">#N/A</definedName>
    <definedName name="Z_5A3DA5E6_1B10_11D2_84F7_00A0246D366B_.wvu.PrintArea" hidden="1">#N/A</definedName>
    <definedName name="Z_5A3DA5E7_1B10_11D2_84F7_00A0246D366B_.wvu.PrintArea" hidden="1">#N/A</definedName>
    <definedName name="Z_5A3DA5E8_1B10_11D2_84F7_00A0246D366B_.wvu.PrintArea" hidden="1">#N/A</definedName>
    <definedName name="Z_65E7A2B3_5DDA_11D2_8529_00A0246D366B_.wvu.PrintArea" hidden="1">#N/A</definedName>
    <definedName name="Z_6B0FE324_F74E_11D4_8755_0050DA581453_.wvu.Rows" hidden="1">#REF!,#REF!,#REF!,#REF!</definedName>
    <definedName name="Z_6DE65CBA_310B_11D2_850A_00A0246D366B_.wvu.PrintArea" hidden="1">#N/A</definedName>
    <definedName name="Z_6DE65CBB_310B_11D2_850A_00A0246D366B_.wvu.PrintArea" hidden="1">#N/A</definedName>
    <definedName name="Z_6DE65CBC_310B_11D2_850A_00A0246D366B_.wvu.PrintArea" hidden="1">#N/A</definedName>
    <definedName name="Z_6E0ADC42_F22D_11D0_8C74_006097B34275_.wvu.FilterData" hidden="1">#REF!</definedName>
    <definedName name="Z_711DBA8B_D76F_4FA8_B487_83DA57E49591_.wvu.FilterData" hidden="1">#REF!</definedName>
    <definedName name="Z_72BB43A9_4525_4328_9838_79F1E901F1D4_.wvu.FilterData" hidden="1">#REF!</definedName>
    <definedName name="Z_77073522_3DCA_48C9_8A5D_862CE9C75585_.wvu.FilterData" hidden="1">#REF!</definedName>
    <definedName name="Z_7E0A45E1_0993_11D1_8C74_006097B34275_.wvu.FilterData" hidden="1">#REF!</definedName>
    <definedName name="Z_7EDD13EC_1A41_11D2_84F6_00A0246D366B_.wvu.PrintArea" hidden="1">#N/A</definedName>
    <definedName name="Z_7EDD13EE_1A41_11D2_84F6_00A0246D366B_.wvu.PrintArea" hidden="1">#N/A</definedName>
    <definedName name="Z_7EDD13F0_1A41_11D2_84F6_00A0246D366B_.wvu.PrintArea" hidden="1">#N/A</definedName>
    <definedName name="Z_82212322_246D_11D1_8C74_006097B34275_.wvu.FilterData" hidden="1">#REF!</definedName>
    <definedName name="Z_8CB7B1AC_00BF_11D5_BBB9_006008D1572C_.wvu.PrintArea" hidden="1">#REF!</definedName>
    <definedName name="Z_8CB7B1AC_00BF_11D5_BBB9_006008D1572C_.wvu.Rows" hidden="1">#REF!</definedName>
    <definedName name="Z_8CB7B1AD_00BF_11D5_BBB9_006008D1572C_.wvu.Cols" hidden="1">#REF!,#REF!</definedName>
    <definedName name="Z_8CB7B1AD_00BF_11D5_BBB9_006008D1572C_.wvu.PrintArea" hidden="1">#REF!</definedName>
    <definedName name="Z_8CB7B1AD_00BF_11D5_BBB9_006008D1572C_.wvu.Rows" hidden="1">#REF!,#REF!,#REF!,#REF!,#REF!</definedName>
    <definedName name="Z_944DAE9D_1673_11D2_84F4_00A0246D366B_.wvu.PrintArea" hidden="1">#N/A</definedName>
    <definedName name="Z_944DAE9F_1673_11D2_84F4_00A0246D366B_.wvu.PrintArea" hidden="1">#N/A</definedName>
    <definedName name="Z_944DAEA1_1673_11D2_84F4_00A0246D366B_.wvu.PrintArea" hidden="1">#N/A</definedName>
    <definedName name="Z_96ABFF44_2D22_11D2_8508_00A0246D366B_.wvu.PrintArea" hidden="1">#N/A</definedName>
    <definedName name="Z_96ABFF46_2D22_11D2_8508_00A0246D366B_.wvu.PrintArea" hidden="1">#N/A</definedName>
    <definedName name="Z_96ABFF48_2D22_11D2_8508_00A0246D366B_.wvu.PrintArea" hidden="1">#N/A</definedName>
    <definedName name="Z_96ABFF72_2D22_11D2_8508_00A0246D366B_.wvu.PrintArea" hidden="1">#N/A</definedName>
    <definedName name="Z_96ABFF74_2D22_11D2_8508_00A0246D366B_.wvu.PrintArea" hidden="1">#N/A</definedName>
    <definedName name="Z_96ABFF76_2D22_11D2_8508_00A0246D366B_.wvu.PrintArea" hidden="1">#N/A</definedName>
    <definedName name="Z_98856ABD_1C19_11D2_857F_00A024D736B0_.wvu.PrintArea" hidden="1">#N/A</definedName>
    <definedName name="Z_98856ABE_1C19_11D2_857F_00A024D736B0_.wvu.PrintArea" hidden="1">#N/A</definedName>
    <definedName name="Z_98856ABF_1C19_11D2_857F_00A024D736B0_.wvu.PrintArea" hidden="1">#N/A</definedName>
    <definedName name="Z_9D6128E0_47DD_11D2_8518_00A0246D366B_.wvu.PrintArea" hidden="1">#N/A</definedName>
    <definedName name="Z_9D6128E2_47DD_11D2_8518_00A0246D366B_.wvu.PrintArea" hidden="1">#N/A</definedName>
    <definedName name="Z_9D6128E4_47DD_11D2_8518_00A0246D366B_.wvu.PrintArea" hidden="1">#N/A</definedName>
    <definedName name="Z_A2B433E7_A194_42A3_8EE4_084F6C0B9C57_.wvu.FilterData" hidden="1">#REF!</definedName>
    <definedName name="Z_A460977A_49C6_4528_B1FE_631C90ED5314_.wvu.FilterData" hidden="1">#REF!</definedName>
    <definedName name="Z_A63A1DD9_260F_11D2_8501_00A0246D366B_.wvu.PrintArea" hidden="1">#N/A</definedName>
    <definedName name="Z_A63A1DDA_260F_11D2_8501_00A0246D366B_.wvu.PrintArea" hidden="1">#N/A</definedName>
    <definedName name="Z_A63A1DDB_260F_11D2_8501_00A0246D366B_.wvu.PrintArea" hidden="1">#N/A</definedName>
    <definedName name="Z_AFBF65A1_2E04_11D2_8583_00A024D736B0_.wvu.PrintArea" hidden="1">#N/A</definedName>
    <definedName name="Z_AFBF65A3_2E04_11D2_8583_00A024D736B0_.wvu.PrintArea" hidden="1">#N/A</definedName>
    <definedName name="Z_AFBF65A5_2E04_11D2_8583_00A024D736B0_.wvu.PrintArea" hidden="1">#N/A</definedName>
    <definedName name="Z_APR_ACCRUALS" localSheetId="21">#REF!</definedName>
    <definedName name="Z_APR_ACCRUALS">#REF!</definedName>
    <definedName name="Z_APR_EARN" localSheetId="21">#REF!</definedName>
    <definedName name="Z_APR_EARN">#REF!</definedName>
    <definedName name="Z_APR_FASB115" localSheetId="21">#REF!</definedName>
    <definedName name="Z_APR_FASB115">#REF!</definedName>
    <definedName name="Z_AUG_ACCRUALS" localSheetId="21">#REF!</definedName>
    <definedName name="Z_AUG_ACCRUALS">#REF!</definedName>
    <definedName name="Z_AUG_EARN" localSheetId="21">#REF!</definedName>
    <definedName name="Z_AUG_EARN">#REF!</definedName>
    <definedName name="Z_AUG_FASB115" localSheetId="21">#REF!</definedName>
    <definedName name="Z_AUG_FASB115">#REF!</definedName>
    <definedName name="Z_B1FACCE1_BBA9_44F5_B149_FF952F767BC9_.wvu.FilterData" hidden="1">#REF!</definedName>
    <definedName name="Z_B2F910C6_2B8F_11D2_8506_00A0246D366B_.wvu.PrintArea" hidden="1">#N/A</definedName>
    <definedName name="Z_B2F910C8_2B8F_11D2_8506_00A0246D366B_.wvu.PrintArea" hidden="1">#N/A</definedName>
    <definedName name="Z_B2F910CA_2B8F_11D2_8506_00A0246D366B_.wvu.PrintArea" hidden="1">#N/A</definedName>
    <definedName name="Z_B2F910EA_2B8F_11D2_8506_00A0246D366B_.wvu.PrintArea" hidden="1">#N/A</definedName>
    <definedName name="Z_B2F910EC_2B8F_11D2_8506_00A0246D366B_.wvu.PrintArea" hidden="1">#N/A</definedName>
    <definedName name="Z_B2F910EE_2B8F_11D2_8506_00A0246D366B_.wvu.PrintArea" hidden="1">#N/A</definedName>
    <definedName name="Z_B3B99CD4_2547_11D2_8500_00A0246D366B_.wvu.PrintArea" hidden="1">#N/A</definedName>
    <definedName name="Z_B3B99CD5_2547_11D2_8500_00A0246D366B_.wvu.PrintArea" hidden="1">#N/A</definedName>
    <definedName name="Z_B3B99CD6_2547_11D2_8500_00A0246D366B_.wvu.PrintArea" hidden="1">#N/A</definedName>
    <definedName name="Z_B3B99CDB_2547_11D2_8500_00A0246D366B_.wvu.PrintArea" hidden="1">#N/A</definedName>
    <definedName name="Z_B3B99CDC_2547_11D2_8500_00A0246D366B_.wvu.PrintArea" hidden="1">#N/A</definedName>
    <definedName name="Z_B3B99CDD_2547_11D2_8500_00A0246D366B_.wvu.PrintArea" hidden="1">#N/A</definedName>
    <definedName name="Z_B3B99CFF_2547_11D2_8500_00A0246D366B_.wvu.PrintArea" hidden="1">#N/A</definedName>
    <definedName name="Z_B3B99D00_2547_11D2_8500_00A0246D366B_.wvu.PrintArea" hidden="1">#N/A</definedName>
    <definedName name="Z_B3B99D01_2547_11D2_8500_00A0246D366B_.wvu.PrintArea" hidden="1">#N/A</definedName>
    <definedName name="Z_B52A5BF2_28A6_11D2_8582_00A024D736B0_.wvu.PrintArea" hidden="1">#N/A</definedName>
    <definedName name="Z_B52A5BF3_28A6_11D2_8582_00A024D736B0_.wvu.PrintArea" hidden="1">#N/A</definedName>
    <definedName name="Z_B52A5BF4_28A6_11D2_8582_00A024D736B0_.wvu.PrintArea" hidden="1">#N/A</definedName>
    <definedName name="Z_B58EF285_2496_11D2_9AE0_000000000000_.wvu.PrintArea" hidden="1">#N/A</definedName>
    <definedName name="Z_B58EF286_2496_11D2_9AE0_000000000000_.wvu.PrintArea" hidden="1">#N/A</definedName>
    <definedName name="Z_B58EF287_2496_11D2_9AE0_000000000000_.wvu.PrintArea" hidden="1">#N/A</definedName>
    <definedName name="Z_B58EF28C_2496_11D2_9AE0_000000000000_.wvu.PrintArea" hidden="1">#N/A</definedName>
    <definedName name="Z_B58EF28D_2496_11D2_9AE0_000000000000_.wvu.PrintArea" hidden="1">#N/A</definedName>
    <definedName name="Z_B58EF28E_2496_11D2_9AE0_000000000000_.wvu.PrintArea" hidden="1">#N/A</definedName>
    <definedName name="Z_B6137133_27A4_11D2_8503_00A0246D366B_.wvu.PrintArea" hidden="1">#N/A</definedName>
    <definedName name="Z_B6137134_27A4_11D2_8503_00A0246D366B_.wvu.PrintArea" hidden="1">#N/A</definedName>
    <definedName name="Z_B6137135_27A4_11D2_8503_00A0246D366B_.wvu.PrintArea" hidden="1">#N/A</definedName>
    <definedName name="Z_B6137158_27A4_11D2_8503_00A0246D366B_.wvu.PrintArea" hidden="1">#N/A</definedName>
    <definedName name="Z_B6137159_27A4_11D2_8503_00A0246D366B_.wvu.PrintArea" hidden="1">#N/A</definedName>
    <definedName name="Z_B613715A_27A4_11D2_8503_00A0246D366B_.wvu.PrintArea" hidden="1">#N/A</definedName>
    <definedName name="Z_B8175DE2_E97C_11D0_8C74_006097B34275_.wvu.FilterData" hidden="1">#REF!</definedName>
    <definedName name="Z_BC2848BC_581D_487D_8DD7_FB814AF3B36F_.wvu.FilterData" hidden="1">#REF!</definedName>
    <definedName name="Z_BCDC2A74_10E2_11D2_84F0_00A0246D366B_.wvu.PrintArea" hidden="1">#N/A</definedName>
    <definedName name="Z_BCDC2A75_10E2_11D2_84F0_00A0246D366B_.wvu.PrintArea" hidden="1">#N/A</definedName>
    <definedName name="Z_BCDC2A76_10E2_11D2_84F0_00A0246D366B_.wvu.PrintArea" hidden="1">#N/A</definedName>
    <definedName name="Z_BDAFD070_1062_11D2_84EF_00A0246D366B_.wvu.PrintArea" hidden="1">#N/A</definedName>
    <definedName name="Z_BDAFD071_1062_11D2_84EF_00A0246D366B_.wvu.PrintArea" hidden="1">#N/A</definedName>
    <definedName name="Z_BDAFD072_1062_11D2_84EF_00A0246D366B_.wvu.PrintArea" hidden="1">#N/A</definedName>
    <definedName name="Z_BF4D954E_2D66_11D2_8583_00A024D736B0_.wvu.PrintArea" hidden="1">#N/A</definedName>
    <definedName name="Z_BF4D9550_2D66_11D2_8583_00A024D736B0_.wvu.PrintArea" hidden="1">#N/A</definedName>
    <definedName name="Z_BF4D9552_2D66_11D2_8583_00A024D736B0_.wvu.PrintArea" hidden="1">#N/A</definedName>
    <definedName name="Z_CUR_ACCRUALS" localSheetId="21">#REF!</definedName>
    <definedName name="Z_CUR_ACCRUALS">#REF!</definedName>
    <definedName name="Z_CUR_EARN" localSheetId="21">#REF!</definedName>
    <definedName name="Z_CUR_EARN">#REF!</definedName>
    <definedName name="Z_CUR_FASB115" localSheetId="21">#REF!</definedName>
    <definedName name="Z_CUR_FASB115">#REF!</definedName>
    <definedName name="Z_DA43E085_5E9C_11D2_940F_00A024C5F917_.wvu.PrintArea" hidden="1">#N/A</definedName>
    <definedName name="Z_DA43E088_5E9C_11D2_940F_00A024C5F917_.wvu.PrintArea" hidden="1">#N/A</definedName>
    <definedName name="Z_DA5547A6_1012_11D2_84EF_00A0246D366B_.wvu.PrintArea" hidden="1">#N/A</definedName>
    <definedName name="Z_DA5547A7_1012_11D2_84EF_00A0246D366B_.wvu.PrintArea" hidden="1">#N/A</definedName>
    <definedName name="Z_DA5547A8_1012_11D2_84EF_00A0246D366B_.wvu.PrintArea" hidden="1">#N/A</definedName>
    <definedName name="Z_DCA8D884_2605_11D1_A510_006097B38048_.wvu.FilterData" hidden="1">#REF!</definedName>
    <definedName name="Z_DEBADDF0_1CBD_11D2_84F9_00A0246D366B_.wvu.PrintArea" hidden="1">#N/A</definedName>
    <definedName name="Z_DEBADDF1_1CBD_11D2_84F9_00A0246D366B_.wvu.PrintArea" hidden="1">#N/A</definedName>
    <definedName name="Z_DEBADDF2_1CBD_11D2_84F9_00A0246D366B_.wvu.PrintArea" hidden="1">#N/A</definedName>
    <definedName name="Z_DEC_ACCRUALS" localSheetId="21">#REF!</definedName>
    <definedName name="Z_DEC_ACCRUALS">#REF!</definedName>
    <definedName name="Z_DEC_EARN" localSheetId="21">#REF!</definedName>
    <definedName name="Z_DEC_EARN">#REF!</definedName>
    <definedName name="Z_DEC_FASB115" localSheetId="21">#REF!</definedName>
    <definedName name="Z_DEC_FASB115">#REF!</definedName>
    <definedName name="Z_E2699901_D040_11D0_A510_006097B38048_.wvu.FilterData" hidden="1">#REF!</definedName>
    <definedName name="Z_E308DEC8_15E7_11D4_94E8_00C04FA08B91_.wvu.PrintArea" hidden="1">#N/A</definedName>
    <definedName name="Z_E308DEC9_15E7_11D4_94E8_00C04FA08B91_.wvu.PrintArea" hidden="1">#N/A</definedName>
    <definedName name="Z_E4526276_1BDC_11D2_84F8_00A0246D366B_.wvu.PrintArea" hidden="1">#N/A</definedName>
    <definedName name="Z_E4526277_1BDC_11D2_84F8_00A0246D366B_.wvu.PrintArea" hidden="1">#N/A</definedName>
    <definedName name="Z_E4526278_1BDC_11D2_84F8_00A0246D366B_.wvu.PrintArea" hidden="1">#N/A</definedName>
    <definedName name="Z_E590EC85_26D8_11D2_8502_00A0246D366B_.wvu.PrintArea" hidden="1">#N/A</definedName>
    <definedName name="Z_E590EC86_26D8_11D2_8502_00A0246D366B_.wvu.PrintArea" hidden="1">#N/A</definedName>
    <definedName name="Z_E590EC87_26D8_11D2_8502_00A0246D366B_.wvu.PrintArea" hidden="1">#N/A</definedName>
    <definedName name="Z_EAF774F0_1114_11D2_84F0_00A0246D366B_.wvu.PrintArea" hidden="1">#N/A</definedName>
    <definedName name="Z_EAF774F1_1114_11D2_84F0_00A0246D366B_.wvu.PrintArea" hidden="1">#N/A</definedName>
    <definedName name="Z_EAF774F2_1114_11D2_84F0_00A0246D366B_.wvu.PrintArea" hidden="1">#N/A</definedName>
    <definedName name="Z_F1EA72C7_3FE0_4E19_B583_34A107E12F5C_.wvu.Cols" hidden="1">#REF!</definedName>
    <definedName name="Z_F9DE0E2A_143F_4A6F_B5CF_06ACCCC803E6_.wvu.FilterData" hidden="1">#REF!</definedName>
    <definedName name="Z_FC90A6A7_6542_4309_BA16_DA6F4851113C_.wvu.FilterData" hidden="1">#REF!</definedName>
    <definedName name="Z_FD3132BC_15EA_4E5D_93C0_79F874925DBE_.wvu.FilterData" hidden="1">#REF!</definedName>
    <definedName name="Z_FEB_ACCRUALS" localSheetId="21">#REF!</definedName>
    <definedName name="Z_FEB_ACCRUALS">#REF!</definedName>
    <definedName name="Z_FEB_EARN" localSheetId="21">#REF!</definedName>
    <definedName name="Z_FEB_EARN">#REF!</definedName>
    <definedName name="Z_FEB_FASB115" localSheetId="21">#REF!</definedName>
    <definedName name="Z_FEB_FASB115">#REF!</definedName>
    <definedName name="Z_JAN_ACCRUALS" localSheetId="21">#REF!</definedName>
    <definedName name="Z_JAN_ACCRUALS">#REF!</definedName>
    <definedName name="Z_JAN_EARN" localSheetId="21">#REF!</definedName>
    <definedName name="Z_JAN_EARN">#REF!</definedName>
    <definedName name="Z_JAN_FASB115" localSheetId="21">#REF!</definedName>
    <definedName name="Z_JAN_FASB115">#REF!</definedName>
    <definedName name="Z_JUL_ACCRUALS" localSheetId="21">#REF!</definedName>
    <definedName name="Z_JUL_ACCRUALS">#REF!</definedName>
    <definedName name="Z_JUL_EARN" localSheetId="21">#REF!</definedName>
    <definedName name="Z_JUL_EARN">#REF!</definedName>
    <definedName name="Z_JUL_FASB115" localSheetId="21">#REF!</definedName>
    <definedName name="Z_JUL_FASB115">#REF!</definedName>
    <definedName name="Z_JUN_ACCRUALS" localSheetId="21">#REF!</definedName>
    <definedName name="Z_JUN_ACCRUALS">#REF!</definedName>
    <definedName name="Z_JUN_EARN" localSheetId="21">#REF!</definedName>
    <definedName name="Z_JUN_EARN">#REF!</definedName>
    <definedName name="Z_JUN_FASB115" localSheetId="21">#REF!</definedName>
    <definedName name="Z_JUN_FASB115">#REF!</definedName>
    <definedName name="Z_MAR_ACCRUALS" localSheetId="21">#REF!</definedName>
    <definedName name="Z_MAR_ACCRUALS">#REF!</definedName>
    <definedName name="Z_MAR_EARN" localSheetId="21">#REF!</definedName>
    <definedName name="Z_MAR_EARN">#REF!</definedName>
    <definedName name="Z_MAR_FASB115" localSheetId="21">#REF!</definedName>
    <definedName name="Z_MAR_FASB115">#REF!</definedName>
    <definedName name="Z_MAY_ACCRUALS" localSheetId="21">#REF!</definedName>
    <definedName name="Z_MAY_ACCRUALS">#REF!</definedName>
    <definedName name="Z_MAY_EARN" localSheetId="21">#REF!</definedName>
    <definedName name="Z_MAY_EARN">#REF!</definedName>
    <definedName name="Z_MAY_FASB115" localSheetId="21">#REF!</definedName>
    <definedName name="Z_MAY_FASB115">#REF!</definedName>
    <definedName name="Z_NOV_ACCRUALS" localSheetId="21">#REF!</definedName>
    <definedName name="Z_NOV_ACCRUALS">#REF!</definedName>
    <definedName name="Z_NOV_EARN" localSheetId="21">#REF!</definedName>
    <definedName name="Z_NOV_EARN">#REF!</definedName>
    <definedName name="Z_NOV_FASB115" localSheetId="21">#REF!</definedName>
    <definedName name="Z_NOV_FASB115">#REF!</definedName>
    <definedName name="Z_OCT_ACCRUALS" localSheetId="21">#REF!</definedName>
    <definedName name="Z_OCT_ACCRUALS">#REF!</definedName>
    <definedName name="Z_OCT_EARN" localSheetId="21">#REF!</definedName>
    <definedName name="Z_OCT_EARN">#REF!</definedName>
    <definedName name="Z_OCT_FASB115" localSheetId="21">#REF!</definedName>
    <definedName name="Z_OCT_FASB115">#REF!</definedName>
    <definedName name="Z_SEP_ACCRUALS" localSheetId="21">#REF!</definedName>
    <definedName name="Z_SEP_ACCRUALS">#REF!</definedName>
    <definedName name="Z_SEP_EARN" localSheetId="21">#REF!</definedName>
    <definedName name="Z_SEP_EARN">#REF!</definedName>
    <definedName name="Z_SEP_FASB115" localSheetId="21">#REF!</definedName>
    <definedName name="Z_SEP_FASB115">#REF!</definedName>
    <definedName name="zaff" hidden="1">{#N/A,#N/A,FALSE,"US Healthcare";#N/A,#N/A,FALSE,"US Mfg";#N/A,#N/A,FALSE,"SURGICAL";#N/A,#N/A,FALSE,"IVSD";#N/A,#N/A,FALSE,"USDIST-FLD SLS";#N/A,#N/A,FALSE,"USDIST-FLD SLS";#N/A,#N/A,FALSE,"HEALTH SYS";#N/A,#N/A,FALSE,"Unallocated USHC";#N/A,#N/A,FALSE,"ACT INIT.";#N/A,#N/A,FALSE,"PS Hos Elim";#N/A,#N/A,FALSE,"OPELIM";#N/A,#N/A,FALSE,"Net Sales 96";#N/A,#N/A,FALSE,"SG&amp;A 96";#N/A,#N/A,FALSE,"Pretax 96";#N/A,#N/A,FALSE,"Net Income 96";#N/A,#N/A,FALSE,"Cash Flow 96";#N/A,#N/A,FALSE,"96 Actual GP$";#N/A,#N/A,FALSE,"96 Actual GP%";#N/A,#N/A,FALSE,"96 Actual Tax Rate";#N/A,#N/A,FALSE,"96 Capital Exp.";#N/A,#N/A,FALSE,"EVA"}</definedName>
    <definedName name="zero" hidden="1">#REF!,#REF!,#REF!</definedName>
    <definedName name="zeros">#REF!</definedName>
    <definedName name="zhu" hidden="1">{#N/A,#N/A,FALSE,"REPORT"}</definedName>
    <definedName name="zhutr" hidden="1">{#N/A,#N/A,FALSE,"REPORT"}</definedName>
    <definedName name="zip" hidden="1">#REF!</definedName>
    <definedName name="zipcode">#REF!</definedName>
    <definedName name="zMap_f39_GLC_COMPANY">#REF!</definedName>
    <definedName name="zMap_f46_GLC_SYSTEM">#REF!</definedName>
    <definedName name="zMap_f68_GLT_ACCT_UNIT">#REF!</definedName>
    <definedName name="zMap_f69_GLT_ACCOUNT">#REF!</definedName>
    <definedName name="ZSZ" hidden="1">{#N/A,#N/A,FALSE,"Phar";#N/A,#N/A,FALSE,"Card";#N/A,#N/A,FALSE,"Prav";#N/A,#N/A,FALSE,"Irbe";#N/A,#N/A,FALSE,"Plavix";#N/A,#N/A,FALSE,"Capt";#N/A,#N/A,FALSE,"Fosi";#N/A,#N/A,FALSE,"Anti";#N/A,#N/A,FALSE,"Cefa";#N/A,#N/A,FALSE,"Ceph";#N/A,#N/A,FALSE,"Cefp";#N/A,#N/A,FALSE,"Cefe";#N/A,#N/A,FALSE,"Pens";#N/A,#N/A,FALSE,"Ampi";#N/A,#N/A,FALSE,"Amox";#N/A,#N/A,FALSE,"Isox";#N/A,#N/A,FALSE,"Aztr";#N/A,#N/A,FALSE,"Videx";#N/A,#N/A,FALSE,"Zerit";#N/A,#N/A,FALSE,"CNS";#N/A,#N/A,FALSE,"Serz";#N/A,#N/A,FALSE,"Onco";#N/A,#N/A,FALSE,"Taxol";#N/A,#N/A,FALSE,"UFT";#N/A,#N/A,FALSE,"Carb";#N/A,#N/A,FALSE,"Derm";#N/A,#N/A,FALSE,"Other";#N/A,#N/A,FALSE,"Ace"}</definedName>
    <definedName name="zvxcxv" hidden="1">{"IS FE with Ratios",#N/A,FALSE,"Far East";"PF CF Far East",#N/A,FALSE,"Far East";"DCF Far East Matrix",#N/A,FALSE,"Far East"}</definedName>
    <definedName name="zx" hidden="1">{#N/A,#N/A,TRUE,"Coverpage";#N/A,#N/A,TRUE,"Income Statement US$";#N/A,#N/A,TRUE,"US$ -Revenue by Month ";#N/A,#N/A,TRUE,"Fuel US$";#N/A,#N/A,TRUE,"US$ Operating Costs";#N/A,#N/A,TRUE,"US$ Other Costs";#N/A,#N/A,TRUE,"US$Cash Flow";#N/A,#N/A,TRUE,"Headcount";#N/A,#N/A,TRUE,"1999 IS"}</definedName>
    <definedName name="zxc" hidden="1">{"mgmt forecast",#N/A,FALSE,"Mgmt Forecast";"dcf table",#N/A,FALSE,"Mgmt Forecast";"sensitivity",#N/A,FALSE,"Mgmt Forecast";"table inputs",#N/A,FALSE,"Mgmt Forecast";"calculations",#N/A,FALSE,"Mgmt Forecast"}</definedName>
    <definedName name="zxcv" hidden="1">{"MMERINO",#N/A,FALSE,"1) Income Statement (2)"}</definedName>
    <definedName name="zz">#REF!</definedName>
    <definedName name="zza4pg" hidden="1">{#N/A,#N/A,FALSE,"REPORT"}</definedName>
    <definedName name="zzee" hidden="1">{#N/A,#N/A,FALSE,"Pharm";#N/A,#N/A,FALSE,"WWCM"}</definedName>
    <definedName name="zzz" hidden="1">{#N/A,#N/A,FALSE,"RET00mst+Total"}</definedName>
    <definedName name="zzzzz">#REF!</definedName>
    <definedName name="zzzzzz">#REF!</definedName>
    <definedName name="zzzzzzzz">#REF!</definedName>
    <definedName name="zzzzzzzzzz" hidden="1">{"SourcesUses",#N/A,TRUE,"CFMODEL";"TransOverview",#N/A,TRUE,"CFMODEL"}</definedName>
    <definedName name="zzzzzzzzzzzzzzzz" hidden="1">{#N/A,#N/A,FALSE,"Aging Summary";#N/A,#N/A,FALSE,"Ratio Analysis";#N/A,#N/A,FALSE,"Test 120 Day Accts";#N/A,#N/A,FALSE,"Tickmarks"}</definedName>
    <definedName name="zzzzzzzzzzzzzzzzz" hidden="1">{"SourcesUses",#N/A,TRUE,"CFMODEL";"TransOverview",#N/A,TRUE,"CFMODEL"}</definedName>
    <definedName name="zzzzzzzzzzzzzzzzzzzzzzzzz" hidden="1">{"Income Statement",#N/A,FALSE,"CFMODEL";"Balance Sheet",#N/A,FALSE,"CFMODEL"}</definedName>
    <definedName name="zzzzzzzzzzzzzzzzzzzzzzzzzzz" hidden="1">{"SourcesUses",#N/A,TRUE,"FundsFlow";"TransOverview",#N/A,TRUE,"FundsFlow"}</definedName>
    <definedName name="zzzzzzzzzzzzzzzzzzzzzzzzzzzzz" hidden="1">{"SourcesUses",#N/A,TRUE,"CFMODEL";"TransOverview",#N/A,TRUE,"CFMODEL"}</definedName>
    <definedName name="고" hidden="1">{#N/A,#N/A,FALSE,"REPORT"}</definedName>
    <definedName name="ㄶㅇ노ㅗㄶ호" hidden="1">{#N/A,#N/A,FALSE,"REPORT"}</definedName>
    <definedName name="미애" hidden="1">{#N/A,#N/A,FALSE,"REPORT"}</definedName>
  </definedNames>
  <calcPr calcId="191028"/>
  <pivotCaches>
    <pivotCache cacheId="0" r:id="rId24"/>
    <pivotCache cacheId="1" r:id="rId2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0" i="40" l="1"/>
  <c r="E90" i="40"/>
  <c r="F90" i="40"/>
  <c r="G90" i="40"/>
  <c r="A42" i="58" l="1"/>
  <c r="A41" i="58"/>
  <c r="A132" i="58"/>
  <c r="A133" i="58"/>
  <c r="A55" i="56"/>
  <c r="A56" i="56" s="1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57" i="55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59" i="54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58" i="58"/>
  <c r="N34" i="77" l="1"/>
  <c r="N128" i="77" l="1"/>
  <c r="N129" i="77"/>
  <c r="N126" i="77"/>
  <c r="F16" i="58" l="1"/>
  <c r="K10" i="82"/>
  <c r="F1082" i="79" l="1"/>
  <c r="F1083" i="79"/>
  <c r="F1086" i="79"/>
  <c r="F1089" i="79"/>
  <c r="J736" i="86"/>
  <c r="I736" i="86"/>
  <c r="G43" i="86"/>
  <c r="G42" i="86"/>
  <c r="G40" i="86"/>
  <c r="G44" i="86" l="1"/>
  <c r="D1106" i="79" l="1"/>
  <c r="N102" i="77" l="1"/>
  <c r="M115" i="58"/>
  <c r="M113" i="58"/>
  <c r="M118" i="58"/>
  <c r="G115" i="58"/>
  <c r="P110" i="77" s="1"/>
  <c r="F14" i="58" l="1"/>
  <c r="F15" i="58"/>
  <c r="E958" i="79"/>
  <c r="J11" i="82" l="1"/>
  <c r="J10" i="82"/>
  <c r="J12" i="82"/>
  <c r="F12" i="82"/>
  <c r="F11" i="82"/>
  <c r="F10" i="82"/>
  <c r="L10" i="82" l="1"/>
  <c r="M117" i="58" l="1"/>
  <c r="G117" i="58" s="1"/>
  <c r="G76" i="40" l="1"/>
  <c r="G77" i="40"/>
  <c r="G78" i="40"/>
  <c r="G79" i="40"/>
  <c r="G80" i="40"/>
  <c r="G68" i="40"/>
  <c r="G69" i="40"/>
  <c r="G70" i="40"/>
  <c r="G67" i="40"/>
  <c r="G75" i="40"/>
  <c r="G60" i="40" l="1"/>
  <c r="G53" i="40"/>
  <c r="G47" i="40"/>
  <c r="G41" i="40"/>
  <c r="G36" i="40"/>
  <c r="G30" i="40"/>
  <c r="G28" i="40"/>
  <c r="G27" i="40"/>
  <c r="G21" i="40"/>
  <c r="G20" i="40"/>
  <c r="G19" i="40"/>
  <c r="F1055" i="45"/>
  <c r="F1054" i="45"/>
  <c r="F1016" i="45"/>
  <c r="F930" i="45"/>
  <c r="E1055" i="45"/>
  <c r="F1056" i="45"/>
  <c r="E1054" i="45"/>
  <c r="E1056" i="45" s="1"/>
  <c r="G1056" i="45" s="1"/>
  <c r="U129" i="58" l="1"/>
  <c r="W129" i="58"/>
  <c r="T128" i="58"/>
  <c r="T127" i="58"/>
  <c r="T130" i="58" s="1"/>
  <c r="S128" i="58"/>
  <c r="S127" i="58"/>
  <c r="S130" i="58" s="1"/>
  <c r="M124" i="58"/>
  <c r="G114" i="58"/>
  <c r="P102" i="77"/>
  <c r="Q102" i="77" s="1"/>
  <c r="G112" i="58"/>
  <c r="L103" i="58"/>
  <c r="F103" i="58"/>
  <c r="F105" i="58"/>
  <c r="G139" i="85" s="1"/>
  <c r="F77" i="58"/>
  <c r="F76" i="58"/>
  <c r="F75" i="58"/>
  <c r="F74" i="58"/>
  <c r="F58" i="58"/>
  <c r="F59" i="58"/>
  <c r="F60" i="58"/>
  <c r="F61" i="58"/>
  <c r="F62" i="58"/>
  <c r="F63" i="58"/>
  <c r="F64" i="58"/>
  <c r="F65" i="58"/>
  <c r="F66" i="58"/>
  <c r="F67" i="58"/>
  <c r="F68" i="58"/>
  <c r="F69" i="58"/>
  <c r="F70" i="58"/>
  <c r="F40" i="58"/>
  <c r="L40" i="58" s="1"/>
  <c r="F39" i="58"/>
  <c r="L39" i="58" s="1"/>
  <c r="F38" i="58"/>
  <c r="F37" i="58"/>
  <c r="F36" i="58"/>
  <c r="F35" i="58"/>
  <c r="F34" i="58"/>
  <c r="F33" i="58"/>
  <c r="F32" i="58"/>
  <c r="F31" i="58"/>
  <c r="F30" i="58"/>
  <c r="F29" i="58"/>
  <c r="F28" i="58"/>
  <c r="F27" i="58"/>
  <c r="F26" i="58"/>
  <c r="F25" i="58"/>
  <c r="F24" i="58"/>
  <c r="F21" i="58"/>
  <c r="G118" i="85" s="1"/>
  <c r="H118" i="85" s="1"/>
  <c r="E156" i="85"/>
  <c r="E154" i="85"/>
  <c r="E152" i="85"/>
  <c r="E151" i="85"/>
  <c r="E150" i="85"/>
  <c r="E149" i="85"/>
  <c r="E146" i="85"/>
  <c r="E144" i="85"/>
  <c r="E142" i="85"/>
  <c r="E140" i="85"/>
  <c r="H139" i="85"/>
  <c r="E139" i="85"/>
  <c r="E136" i="85"/>
  <c r="E134" i="85"/>
  <c r="E132" i="85"/>
  <c r="E130" i="85"/>
  <c r="E128" i="85"/>
  <c r="E125" i="85"/>
  <c r="E123" i="85"/>
  <c r="E121" i="85"/>
  <c r="E119" i="85"/>
  <c r="E118" i="85"/>
  <c r="E115" i="85"/>
  <c r="E114" i="85"/>
  <c r="E113" i="85"/>
  <c r="E112" i="85"/>
  <c r="E111" i="85"/>
  <c r="E110" i="85"/>
  <c r="E109" i="85"/>
  <c r="E108" i="85"/>
  <c r="E107" i="85"/>
  <c r="E106" i="85"/>
  <c r="E105" i="85"/>
  <c r="E104" i="85"/>
  <c r="E103" i="85"/>
  <c r="E102" i="85"/>
  <c r="E101" i="85"/>
  <c r="E100" i="85"/>
  <c r="E99" i="85"/>
  <c r="E98" i="85"/>
  <c r="E97" i="85"/>
  <c r="E96" i="85"/>
  <c r="E95" i="85"/>
  <c r="E94" i="85"/>
  <c r="E93" i="85"/>
  <c r="E92" i="85"/>
  <c r="E91" i="85"/>
  <c r="E90" i="85"/>
  <c r="E89" i="85"/>
  <c r="E88" i="85"/>
  <c r="E87" i="85"/>
  <c r="E86" i="85"/>
  <c r="E85" i="85"/>
  <c r="E84" i="85"/>
  <c r="E83" i="85"/>
  <c r="E82" i="85"/>
  <c r="E81" i="85"/>
  <c r="E80" i="85"/>
  <c r="E79" i="85"/>
  <c r="E78" i="85"/>
  <c r="E77" i="85"/>
  <c r="E76" i="85"/>
  <c r="E75" i="85"/>
  <c r="E74" i="85"/>
  <c r="E73" i="85"/>
  <c r="E72" i="85"/>
  <c r="E71" i="85"/>
  <c r="E70" i="85"/>
  <c r="E69" i="85"/>
  <c r="E68" i="85"/>
  <c r="E67" i="85"/>
  <c r="E66" i="85"/>
  <c r="E65" i="85"/>
  <c r="E64" i="85"/>
  <c r="E63" i="85"/>
  <c r="E62" i="85"/>
  <c r="E61" i="85"/>
  <c r="E60" i="85"/>
  <c r="E59" i="85"/>
  <c r="E58" i="85"/>
  <c r="E57" i="85"/>
  <c r="E56" i="85"/>
  <c r="E55" i="85"/>
  <c r="E54" i="85"/>
  <c r="E53" i="85"/>
  <c r="E52" i="85"/>
  <c r="E51" i="85"/>
  <c r="E50" i="85"/>
  <c r="E49" i="85"/>
  <c r="E48" i="85"/>
  <c r="E47" i="85"/>
  <c r="E46" i="85"/>
  <c r="E45" i="85"/>
  <c r="E44" i="85"/>
  <c r="E43" i="85"/>
  <c r="E42" i="85"/>
  <c r="E41" i="85"/>
  <c r="E40" i="85"/>
  <c r="E39" i="85"/>
  <c r="E38" i="85"/>
  <c r="E37" i="85"/>
  <c r="E36" i="85"/>
  <c r="E35" i="85"/>
  <c r="E34" i="85"/>
  <c r="E33" i="85"/>
  <c r="E32" i="85"/>
  <c r="E31" i="85"/>
  <c r="E30" i="85"/>
  <c r="E29" i="85"/>
  <c r="E28" i="85"/>
  <c r="E25" i="85"/>
  <c r="E23" i="85"/>
  <c r="E22" i="85"/>
  <c r="E21" i="85"/>
  <c r="E20" i="85"/>
  <c r="E19" i="85"/>
  <c r="E18" i="85"/>
  <c r="E17" i="85"/>
  <c r="E16" i="85"/>
  <c r="E15" i="85"/>
  <c r="E14" i="85"/>
  <c r="E13" i="85"/>
  <c r="E12" i="85"/>
  <c r="E9" i="85"/>
  <c r="E86" i="84"/>
  <c r="E83" i="84"/>
  <c r="E82" i="84"/>
  <c r="E76" i="84"/>
  <c r="E69" i="84"/>
  <c r="G122" i="81"/>
  <c r="G30" i="81"/>
  <c r="D1107" i="79"/>
  <c r="D1108" i="79"/>
  <c r="E1066" i="79"/>
  <c r="E971" i="79"/>
  <c r="E959" i="79"/>
  <c r="E955" i="79"/>
  <c r="E954" i="79"/>
  <c r="E973" i="79" s="1"/>
  <c r="K123" i="77"/>
  <c r="J123" i="77"/>
  <c r="I123" i="77"/>
  <c r="H123" i="77"/>
  <c r="G123" i="77"/>
  <c r="F123" i="77"/>
  <c r="E123" i="77"/>
  <c r="C123" i="77"/>
  <c r="B123" i="77"/>
  <c r="N120" i="77"/>
  <c r="L120" i="77"/>
  <c r="K114" i="77"/>
  <c r="J114" i="77"/>
  <c r="I114" i="77"/>
  <c r="H114" i="77"/>
  <c r="G114" i="77"/>
  <c r="F114" i="77"/>
  <c r="E114" i="77"/>
  <c r="D114" i="77"/>
  <c r="C114" i="77"/>
  <c r="B114" i="77"/>
  <c r="N113" i="77"/>
  <c r="L113" i="77"/>
  <c r="G120" i="58" s="1"/>
  <c r="P113" i="77" s="1"/>
  <c r="L112" i="77"/>
  <c r="L111" i="77"/>
  <c r="N110" i="77"/>
  <c r="Q110" i="77" s="1"/>
  <c r="L110" i="77"/>
  <c r="L109" i="77"/>
  <c r="L108" i="77"/>
  <c r="L107" i="77"/>
  <c r="L106" i="77"/>
  <c r="N105" i="77"/>
  <c r="L105" i="77"/>
  <c r="N127" i="77" s="1"/>
  <c r="L104" i="77"/>
  <c r="L103" i="77"/>
  <c r="L102" i="77"/>
  <c r="L101" i="77"/>
  <c r="N100" i="77"/>
  <c r="L100" i="77"/>
  <c r="L99" i="77"/>
  <c r="L98" i="77"/>
  <c r="L97" i="77"/>
  <c r="N96" i="77"/>
  <c r="M116" i="58" s="1"/>
  <c r="P96" i="77" s="1"/>
  <c r="Q96" i="77" s="1"/>
  <c r="L96" i="77"/>
  <c r="L95" i="77"/>
  <c r="N94" i="77"/>
  <c r="L94" i="77"/>
  <c r="N93" i="77"/>
  <c r="L93" i="77"/>
  <c r="L92" i="77"/>
  <c r="L91" i="77"/>
  <c r="C90" i="77"/>
  <c r="C116" i="77" s="1"/>
  <c r="K89" i="77"/>
  <c r="K90" i="77" s="1"/>
  <c r="K116" i="77" s="1"/>
  <c r="J89" i="77"/>
  <c r="J90" i="77" s="1"/>
  <c r="J116" i="77" s="1"/>
  <c r="I89" i="77"/>
  <c r="I90" i="77" s="1"/>
  <c r="I116" i="77" s="1"/>
  <c r="H89" i="77"/>
  <c r="H90" i="77" s="1"/>
  <c r="G89" i="77"/>
  <c r="G90" i="77" s="1"/>
  <c r="F89" i="77"/>
  <c r="F90" i="77" s="1"/>
  <c r="E89" i="77"/>
  <c r="E90" i="77" s="1"/>
  <c r="D89" i="77"/>
  <c r="D90" i="77" s="1"/>
  <c r="D116" i="77" s="1"/>
  <c r="C89" i="77"/>
  <c r="N89" i="77" s="1"/>
  <c r="B89" i="77"/>
  <c r="B90" i="77" s="1"/>
  <c r="L88" i="77"/>
  <c r="L87" i="77"/>
  <c r="L86" i="77"/>
  <c r="L85" i="77"/>
  <c r="L84" i="77"/>
  <c r="L83" i="77"/>
  <c r="L82" i="77"/>
  <c r="L81" i="77"/>
  <c r="L80" i="77"/>
  <c r="L79" i="77"/>
  <c r="L78" i="77"/>
  <c r="L77" i="77"/>
  <c r="L76" i="77"/>
  <c r="L75" i="77"/>
  <c r="L74" i="77"/>
  <c r="L73" i="77"/>
  <c r="L72" i="77"/>
  <c r="L71" i="77"/>
  <c r="L70" i="77"/>
  <c r="L69" i="77"/>
  <c r="L68" i="77"/>
  <c r="L67" i="77"/>
  <c r="L66" i="77"/>
  <c r="L65" i="77"/>
  <c r="L64" i="77"/>
  <c r="L63" i="77"/>
  <c r="L62" i="77"/>
  <c r="L61" i="77"/>
  <c r="L60" i="77"/>
  <c r="L59" i="77"/>
  <c r="L58" i="77"/>
  <c r="L57" i="77"/>
  <c r="L56" i="77"/>
  <c r="L55" i="77"/>
  <c r="L54" i="77"/>
  <c r="F42" i="77"/>
  <c r="E42" i="77"/>
  <c r="D42" i="77"/>
  <c r="B42" i="77"/>
  <c r="K41" i="77"/>
  <c r="K125" i="77" s="1"/>
  <c r="J41" i="77"/>
  <c r="J125" i="77" s="1"/>
  <c r="I41" i="77"/>
  <c r="I125" i="77" s="1"/>
  <c r="H41" i="77"/>
  <c r="H125" i="77" s="1"/>
  <c r="G41" i="77"/>
  <c r="G125" i="77" s="1"/>
  <c r="F41" i="77"/>
  <c r="F125" i="77" s="1"/>
  <c r="E41" i="77"/>
  <c r="E125" i="77" s="1"/>
  <c r="D41" i="77"/>
  <c r="C41" i="77"/>
  <c r="C125" i="77" s="1"/>
  <c r="B41" i="77"/>
  <c r="B125" i="77" s="1"/>
  <c r="L34" i="77"/>
  <c r="N33" i="77"/>
  <c r="L33" i="77"/>
  <c r="L30" i="77"/>
  <c r="L26" i="77"/>
  <c r="L25" i="77"/>
  <c r="L11" i="77"/>
  <c r="L10" i="77"/>
  <c r="K7" i="77"/>
  <c r="J7" i="77"/>
  <c r="I7" i="77"/>
  <c r="H7" i="77"/>
  <c r="L7" i="77" s="1"/>
  <c r="G7" i="77"/>
  <c r="F7" i="77"/>
  <c r="E7" i="77"/>
  <c r="D7" i="77"/>
  <c r="C7" i="77"/>
  <c r="B7" i="77"/>
  <c r="L6" i="77"/>
  <c r="D63" i="54"/>
  <c r="D60" i="55"/>
  <c r="D59" i="56"/>
  <c r="F23" i="58"/>
  <c r="F22" i="58"/>
  <c r="F20" i="58"/>
  <c r="M112" i="58" l="1"/>
  <c r="P34" i="77"/>
  <c r="Q34" i="77" s="1"/>
  <c r="L41" i="77"/>
  <c r="L125" i="77" s="1"/>
  <c r="J42" i="77"/>
  <c r="L114" i="77"/>
  <c r="L89" i="77"/>
  <c r="D118" i="77"/>
  <c r="D121" i="77" s="1"/>
  <c r="F116" i="77"/>
  <c r="F118" i="77" s="1"/>
  <c r="F121" i="77" s="1"/>
  <c r="Q113" i="77"/>
  <c r="G116" i="77"/>
  <c r="G118" i="77" s="1"/>
  <c r="G121" i="77" s="1"/>
  <c r="J118" i="77"/>
  <c r="J121" i="77" s="1"/>
  <c r="E116" i="77"/>
  <c r="E118" i="77" s="1"/>
  <c r="E121" i="77" s="1"/>
  <c r="H116" i="77"/>
  <c r="G129" i="58"/>
  <c r="X129" i="58" s="1"/>
  <c r="P100" i="77"/>
  <c r="Q100" i="77" s="1"/>
  <c r="P33" i="77"/>
  <c r="Q33" i="77" s="1"/>
  <c r="F82" i="84"/>
  <c r="G82" i="84" s="1"/>
  <c r="F83" i="84"/>
  <c r="G83" i="84" s="1"/>
  <c r="F69" i="84"/>
  <c r="P93" i="77"/>
  <c r="Q93" i="77" s="1"/>
  <c r="U127" i="58"/>
  <c r="U128" i="58"/>
  <c r="F71" i="58"/>
  <c r="G115" i="85" s="1"/>
  <c r="H115" i="85" s="1"/>
  <c r="G40" i="58"/>
  <c r="M40" i="58" s="1"/>
  <c r="G39" i="58"/>
  <c r="M39" i="58" s="1"/>
  <c r="L90" i="77"/>
  <c r="B116" i="77"/>
  <c r="I118" i="77"/>
  <c r="I121" i="77" s="1"/>
  <c r="E1106" i="79"/>
  <c r="E1108" i="79" s="1"/>
  <c r="F1108" i="79" s="1"/>
  <c r="E1107" i="79"/>
  <c r="H118" i="77"/>
  <c r="H121" i="77" s="1"/>
  <c r="K42" i="77"/>
  <c r="K118" i="77" s="1"/>
  <c r="K121" i="77" s="1"/>
  <c r="L42" i="77"/>
  <c r="C42" i="77"/>
  <c r="C118" i="77" s="1"/>
  <c r="C121" i="77" s="1"/>
  <c r="G42" i="77"/>
  <c r="H42" i="77"/>
  <c r="I42" i="77"/>
  <c r="P77" i="54"/>
  <c r="P74" i="55"/>
  <c r="P73" i="56"/>
  <c r="AT752" i="44"/>
  <c r="AU752" i="44"/>
  <c r="AV752" i="44"/>
  <c r="AT753" i="44"/>
  <c r="AU753" i="44"/>
  <c r="AV753" i="44"/>
  <c r="AT754" i="44"/>
  <c r="AU754" i="44"/>
  <c r="AV754" i="44"/>
  <c r="AV751" i="44"/>
  <c r="AU751" i="44"/>
  <c r="AT751" i="44"/>
  <c r="AT738" i="44"/>
  <c r="AU738" i="44"/>
  <c r="AV738" i="44"/>
  <c r="AV737" i="44"/>
  <c r="AU737" i="44"/>
  <c r="AT737" i="44"/>
  <c r="R7" i="55"/>
  <c r="R7" i="54" s="1"/>
  <c r="P7" i="55"/>
  <c r="P7" i="54" s="1"/>
  <c r="A101" i="58"/>
  <c r="A7" i="58"/>
  <c r="P94" i="77" l="1"/>
  <c r="Q94" i="77" s="1"/>
  <c r="N130" i="77"/>
  <c r="N131" i="77" s="1"/>
  <c r="F76" i="84"/>
  <c r="G76" i="84" s="1"/>
  <c r="G69" i="84"/>
  <c r="U130" i="58"/>
  <c r="P120" i="77" s="1"/>
  <c r="Q120" i="77" s="1"/>
  <c r="B118" i="77"/>
  <c r="L116" i="77"/>
  <c r="F86" i="84" l="1"/>
  <c r="G86" i="84" s="1"/>
  <c r="B121" i="77"/>
  <c r="L121" i="77" s="1"/>
  <c r="L118" i="77"/>
  <c r="K59" i="54" l="1"/>
  <c r="G65" i="58"/>
  <c r="M65" i="58" s="1"/>
  <c r="G66" i="58"/>
  <c r="M66" i="58" s="1"/>
  <c r="L67" i="58"/>
  <c r="L68" i="58"/>
  <c r="L69" i="58"/>
  <c r="L32" i="58"/>
  <c r="G69" i="58" l="1"/>
  <c r="M69" i="58" s="1"/>
  <c r="G68" i="58"/>
  <c r="M68" i="58" s="1"/>
  <c r="G67" i="58"/>
  <c r="M67" i="58" s="1"/>
  <c r="L66" i="58"/>
  <c r="L65" i="58"/>
  <c r="G32" i="58"/>
  <c r="M32" i="58" s="1"/>
  <c r="G33" i="58" l="1"/>
  <c r="G42" i="40" l="1"/>
  <c r="M114" i="58" l="1"/>
  <c r="M121" i="58" s="1"/>
  <c r="L105" i="58"/>
  <c r="G77" i="58"/>
  <c r="G76" i="58"/>
  <c r="G75" i="58"/>
  <c r="G70" i="58"/>
  <c r="M70" i="58" s="1"/>
  <c r="L64" i="58"/>
  <c r="L63" i="58"/>
  <c r="L62" i="58"/>
  <c r="L61" i="58"/>
  <c r="L60" i="58"/>
  <c r="G59" i="58"/>
  <c r="M59" i="58" s="1"/>
  <c r="L38" i="58"/>
  <c r="L37" i="58"/>
  <c r="L36" i="58"/>
  <c r="L35" i="58"/>
  <c r="G31" i="58"/>
  <c r="M31" i="58" s="1"/>
  <c r="L30" i="58"/>
  <c r="L28" i="58"/>
  <c r="G27" i="58"/>
  <c r="M27" i="58" s="1"/>
  <c r="G25" i="58"/>
  <c r="M25" i="58" s="1"/>
  <c r="G24" i="58"/>
  <c r="M24" i="58" s="1"/>
  <c r="L23" i="58"/>
  <c r="L22" i="58"/>
  <c r="L21" i="58"/>
  <c r="G20" i="58"/>
  <c r="A102" i="58"/>
  <c r="A103" i="58" s="1"/>
  <c r="F97" i="58"/>
  <c r="G97" i="58" s="1"/>
  <c r="L97" i="58" s="1"/>
  <c r="M97" i="58" s="1"/>
  <c r="G58" i="58"/>
  <c r="M58" i="58" s="1"/>
  <c r="A59" i="58"/>
  <c r="A60" i="58" s="1"/>
  <c r="A61" i="58" s="1"/>
  <c r="A62" i="58" s="1"/>
  <c r="A63" i="58" s="1"/>
  <c r="A64" i="58" s="1"/>
  <c r="A65" i="58" s="1"/>
  <c r="A66" i="58" s="1"/>
  <c r="A67" i="58" s="1"/>
  <c r="A68" i="58" s="1"/>
  <c r="A69" i="58" s="1"/>
  <c r="A70" i="58" s="1"/>
  <c r="A71" i="58" s="1"/>
  <c r="A72" i="58" s="1"/>
  <c r="A73" i="58" s="1"/>
  <c r="A74" i="58" s="1"/>
  <c r="A75" i="58" s="1"/>
  <c r="F54" i="58"/>
  <c r="G54" i="58" s="1"/>
  <c r="L54" i="58" s="1"/>
  <c r="M54" i="58" s="1"/>
  <c r="L51" i="58"/>
  <c r="L94" i="58" s="1"/>
  <c r="L50" i="58"/>
  <c r="L93" i="58" s="1"/>
  <c r="L49" i="58"/>
  <c r="L92" i="58" s="1"/>
  <c r="L48" i="58"/>
  <c r="L91" i="58" s="1"/>
  <c r="L47" i="58"/>
  <c r="L90" i="58" s="1"/>
  <c r="L34" i="58"/>
  <c r="G34" i="58"/>
  <c r="M34" i="58" s="1"/>
  <c r="L33" i="58"/>
  <c r="M33" i="58"/>
  <c r="L29" i="58"/>
  <c r="L26" i="58"/>
  <c r="G26" i="58"/>
  <c r="M26" i="58" s="1"/>
  <c r="M21" i="58"/>
  <c r="G16" i="58"/>
  <c r="G11" i="82" s="1"/>
  <c r="G15" i="58"/>
  <c r="A15" i="58"/>
  <c r="A16" i="58" s="1"/>
  <c r="A17" i="58" s="1"/>
  <c r="A18" i="58" s="1"/>
  <c r="A19" i="58" s="1"/>
  <c r="A20" i="58" s="1"/>
  <c r="A21" i="58" s="1"/>
  <c r="A22" i="58" s="1"/>
  <c r="A23" i="58" s="1"/>
  <c r="A24" i="58" s="1"/>
  <c r="A25" i="58" s="1"/>
  <c r="A26" i="58" s="1"/>
  <c r="A27" i="58" s="1"/>
  <c r="A28" i="58" s="1"/>
  <c r="A29" i="58" s="1"/>
  <c r="A30" i="58" s="1"/>
  <c r="A31" i="58" s="1"/>
  <c r="A32" i="58" s="1"/>
  <c r="A33" i="58" s="1"/>
  <c r="A34" i="58" s="1"/>
  <c r="A35" i="58" s="1"/>
  <c r="A36" i="58" s="1"/>
  <c r="A37" i="58" s="1"/>
  <c r="A38" i="58" s="1"/>
  <c r="A39" i="58" s="1"/>
  <c r="A40" i="58" s="1"/>
  <c r="G14" i="58"/>
  <c r="F11" i="58"/>
  <c r="G11" i="58" s="1"/>
  <c r="L11" i="58" s="1"/>
  <c r="M11" i="58" s="1"/>
  <c r="M51" i="58"/>
  <c r="M94" i="58" s="1"/>
  <c r="O51" i="58"/>
  <c r="O94" i="58" s="1"/>
  <c r="O50" i="58"/>
  <c r="O93" i="58" s="1"/>
  <c r="M50" i="58"/>
  <c r="M93" i="58" s="1"/>
  <c r="A50" i="58"/>
  <c r="A93" i="58" s="1"/>
  <c r="O49" i="58"/>
  <c r="O92" i="58" s="1"/>
  <c r="M49" i="58"/>
  <c r="M92" i="58" s="1"/>
  <c r="O48" i="58"/>
  <c r="O91" i="58" s="1"/>
  <c r="M48" i="58"/>
  <c r="M91" i="58" s="1"/>
  <c r="O47" i="58"/>
  <c r="O90" i="58" s="1"/>
  <c r="M47" i="58"/>
  <c r="M90" i="58" s="1"/>
  <c r="G10" i="82" l="1"/>
  <c r="A104" i="58"/>
  <c r="A105" i="58" s="1"/>
  <c r="A106" i="58" s="1"/>
  <c r="A107" i="58" s="1"/>
  <c r="A108" i="58" s="1"/>
  <c r="A109" i="58" s="1"/>
  <c r="A110" i="58" s="1"/>
  <c r="A111" i="58" s="1"/>
  <c r="A112" i="58" s="1"/>
  <c r="A113" i="58" s="1"/>
  <c r="A114" i="58" s="1"/>
  <c r="A115" i="58" s="1"/>
  <c r="A116" i="58" s="1"/>
  <c r="A117" i="58" s="1"/>
  <c r="A118" i="58" s="1"/>
  <c r="A119" i="58" s="1"/>
  <c r="A120" i="58" s="1"/>
  <c r="A121" i="58" s="1"/>
  <c r="A122" i="58" s="1"/>
  <c r="A123" i="58" s="1"/>
  <c r="A124" i="58" s="1"/>
  <c r="A125" i="58" s="1"/>
  <c r="A126" i="58" s="1"/>
  <c r="A127" i="58" s="1"/>
  <c r="A128" i="58" s="1"/>
  <c r="A129" i="58" s="1"/>
  <c r="A130" i="58" s="1"/>
  <c r="A131" i="58" s="1"/>
  <c r="A134" i="58" s="1"/>
  <c r="K11" i="82"/>
  <c r="H11" i="82"/>
  <c r="H10" i="82"/>
  <c r="G12" i="82"/>
  <c r="G89" i="40"/>
  <c r="A76" i="58"/>
  <c r="A77" i="58" s="1"/>
  <c r="A78" i="58" s="1"/>
  <c r="L129" i="58"/>
  <c r="Z129" i="58" s="1"/>
  <c r="L70" i="58"/>
  <c r="G61" i="58"/>
  <c r="M61" i="58" s="1"/>
  <c r="G35" i="58"/>
  <c r="M35" i="58" s="1"/>
  <c r="L25" i="58"/>
  <c r="F78" i="58"/>
  <c r="G23" i="85" s="1"/>
  <c r="H23" i="85" s="1"/>
  <c r="G60" i="58"/>
  <c r="M60" i="58" s="1"/>
  <c r="L59" i="58"/>
  <c r="G38" i="58"/>
  <c r="M38" i="58" s="1"/>
  <c r="G30" i="58"/>
  <c r="M30" i="58" s="1"/>
  <c r="L24" i="58"/>
  <c r="M20" i="58"/>
  <c r="G17" i="58"/>
  <c r="G36" i="58"/>
  <c r="M36" i="58" s="1"/>
  <c r="L27" i="58"/>
  <c r="L58" i="58"/>
  <c r="G62" i="58"/>
  <c r="M62" i="58" s="1"/>
  <c r="G43" i="40"/>
  <c r="L31" i="58"/>
  <c r="G23" i="58"/>
  <c r="M23" i="58" s="1"/>
  <c r="G29" i="58"/>
  <c r="M29" i="58" s="1"/>
  <c r="G64" i="58"/>
  <c r="M64" i="58" s="1"/>
  <c r="G74" i="58"/>
  <c r="G78" i="58" s="1"/>
  <c r="F17" i="58"/>
  <c r="L20" i="58"/>
  <c r="G28" i="58"/>
  <c r="M28" i="58" s="1"/>
  <c r="G37" i="58"/>
  <c r="M37" i="58" s="1"/>
  <c r="G63" i="58"/>
  <c r="M63" i="58" s="1"/>
  <c r="G22" i="58"/>
  <c r="M22" i="58" s="1"/>
  <c r="L74" i="56"/>
  <c r="P74" i="56" s="1"/>
  <c r="L11" i="82" l="1"/>
  <c r="K12" i="82"/>
  <c r="L12" i="82" s="1"/>
  <c r="H12" i="82"/>
  <c r="G31" i="40"/>
  <c r="P89" i="77"/>
  <c r="Q89" i="77" s="1"/>
  <c r="H30" i="81"/>
  <c r="I30" i="81" s="1"/>
  <c r="M71" i="58"/>
  <c r="L71" i="58"/>
  <c r="L101" i="58" s="1"/>
  <c r="L102" i="58" s="1"/>
  <c r="L106" i="58" s="1"/>
  <c r="G71" i="58"/>
  <c r="B124" i="80" s="1"/>
  <c r="A79" i="58"/>
  <c r="A80" i="58" s="1"/>
  <c r="A81" i="58" s="1"/>
  <c r="A82" i="58" s="1"/>
  <c r="A83" i="58" s="1"/>
  <c r="A84" i="58" s="1"/>
  <c r="A85" i="58" s="1"/>
  <c r="G49" i="40"/>
  <c r="F101" i="58"/>
  <c r="F102" i="58" s="1"/>
  <c r="G29" i="40"/>
  <c r="D48" i="40"/>
  <c r="D55" i="40" s="1"/>
  <c r="E48" i="40"/>
  <c r="D41" i="40"/>
  <c r="P78" i="56"/>
  <c r="L83" i="56" s="1"/>
  <c r="O83" i="56" s="1"/>
  <c r="P72" i="56"/>
  <c r="P71" i="56"/>
  <c r="K62" i="56"/>
  <c r="L62" i="56" s="1"/>
  <c r="K61" i="56"/>
  <c r="L61" i="56" s="1"/>
  <c r="K60" i="56"/>
  <c r="L60" i="56" s="1"/>
  <c r="K59" i="56"/>
  <c r="L59" i="56" s="1"/>
  <c r="K55" i="56"/>
  <c r="O55" i="56" s="1"/>
  <c r="K54" i="56"/>
  <c r="O54" i="56" s="1"/>
  <c r="K53" i="56"/>
  <c r="O53" i="56" s="1"/>
  <c r="A54" i="56"/>
  <c r="K50" i="56"/>
  <c r="L50" i="56" s="1"/>
  <c r="O50" i="56" s="1"/>
  <c r="P50" i="56" s="1"/>
  <c r="O47" i="56"/>
  <c r="O46" i="56"/>
  <c r="A46" i="56"/>
  <c r="O45" i="56"/>
  <c r="O44" i="56"/>
  <c r="O43" i="56"/>
  <c r="K36" i="56"/>
  <c r="O36" i="56" s="1"/>
  <c r="K35" i="56"/>
  <c r="O35" i="56" s="1"/>
  <c r="K34" i="56"/>
  <c r="O34" i="56" s="1"/>
  <c r="K33" i="56"/>
  <c r="L33" i="56" s="1"/>
  <c r="P33" i="56" s="1"/>
  <c r="K32" i="56"/>
  <c r="L32" i="56" s="1"/>
  <c r="P32" i="56" s="1"/>
  <c r="K31" i="56"/>
  <c r="O31" i="56" s="1"/>
  <c r="K30" i="56"/>
  <c r="L30" i="56" s="1"/>
  <c r="P30" i="56" s="1"/>
  <c r="K29" i="56"/>
  <c r="O29" i="56" s="1"/>
  <c r="K28" i="56"/>
  <c r="O28" i="56" s="1"/>
  <c r="K27" i="56"/>
  <c r="O27" i="56" s="1"/>
  <c r="K26" i="56"/>
  <c r="O26" i="56" s="1"/>
  <c r="K25" i="56"/>
  <c r="O25" i="56" s="1"/>
  <c r="K24" i="56"/>
  <c r="O24" i="56" s="1"/>
  <c r="K23" i="56"/>
  <c r="O23" i="56" s="1"/>
  <c r="K22" i="56"/>
  <c r="O22" i="56" s="1"/>
  <c r="P21" i="56"/>
  <c r="K21" i="56"/>
  <c r="O21" i="56" s="1"/>
  <c r="K20" i="56"/>
  <c r="O20" i="56" s="1"/>
  <c r="K16" i="56"/>
  <c r="L16" i="56" s="1"/>
  <c r="K15" i="56"/>
  <c r="L15" i="56" s="1"/>
  <c r="A15" i="56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K14" i="56"/>
  <c r="K11" i="56"/>
  <c r="L11" i="56" s="1"/>
  <c r="O11" i="56" s="1"/>
  <c r="P11" i="56" s="1"/>
  <c r="P10" i="56"/>
  <c r="R8" i="56"/>
  <c r="R47" i="56" s="1"/>
  <c r="P8" i="56"/>
  <c r="P47" i="56" s="1"/>
  <c r="R46" i="56"/>
  <c r="P46" i="56"/>
  <c r="A7" i="56"/>
  <c r="R6" i="56"/>
  <c r="R45" i="56" s="1"/>
  <c r="P6" i="56"/>
  <c r="P45" i="56" s="1"/>
  <c r="R5" i="56"/>
  <c r="R44" i="56" s="1"/>
  <c r="P5" i="56"/>
  <c r="P44" i="56" s="1"/>
  <c r="R4" i="56"/>
  <c r="R43" i="56" s="1"/>
  <c r="P4" i="56"/>
  <c r="P43" i="56" s="1"/>
  <c r="D21" i="40"/>
  <c r="D20" i="40"/>
  <c r="D19" i="40"/>
  <c r="P79" i="55"/>
  <c r="L84" i="55" s="1"/>
  <c r="O84" i="55" s="1"/>
  <c r="P75" i="55"/>
  <c r="P73" i="55"/>
  <c r="P72" i="55"/>
  <c r="K63" i="55"/>
  <c r="L63" i="55" s="1"/>
  <c r="K62" i="55"/>
  <c r="L62" i="55" s="1"/>
  <c r="K61" i="55"/>
  <c r="L61" i="55" s="1"/>
  <c r="K60" i="55"/>
  <c r="K56" i="55"/>
  <c r="O56" i="55" s="1"/>
  <c r="K55" i="55"/>
  <c r="O55" i="55" s="1"/>
  <c r="K54" i="55"/>
  <c r="O54" i="55" s="1"/>
  <c r="A54" i="55"/>
  <c r="A55" i="55" s="1"/>
  <c r="A56" i="55" s="1"/>
  <c r="K53" i="55"/>
  <c r="L53" i="55" s="1"/>
  <c r="P53" i="55" s="1"/>
  <c r="K50" i="55"/>
  <c r="L50" i="55" s="1"/>
  <c r="O50" i="55" s="1"/>
  <c r="P50" i="55" s="1"/>
  <c r="O47" i="55"/>
  <c r="O46" i="55"/>
  <c r="A46" i="55"/>
  <c r="O45" i="55"/>
  <c r="O44" i="55"/>
  <c r="O43" i="55"/>
  <c r="K36" i="55"/>
  <c r="O36" i="55" s="1"/>
  <c r="K35" i="55"/>
  <c r="L35" i="55" s="1"/>
  <c r="P35" i="55" s="1"/>
  <c r="K34" i="55"/>
  <c r="L34" i="55" s="1"/>
  <c r="P34" i="55" s="1"/>
  <c r="K33" i="55"/>
  <c r="O33" i="55" s="1"/>
  <c r="K32" i="55"/>
  <c r="L32" i="55" s="1"/>
  <c r="P32" i="55" s="1"/>
  <c r="K31" i="55"/>
  <c r="O31" i="55" s="1"/>
  <c r="K30" i="55"/>
  <c r="O30" i="55" s="1"/>
  <c r="K29" i="55"/>
  <c r="L29" i="55" s="1"/>
  <c r="P29" i="55" s="1"/>
  <c r="K28" i="55"/>
  <c r="L28" i="55" s="1"/>
  <c r="P28" i="55" s="1"/>
  <c r="K27" i="55"/>
  <c r="O27" i="55" s="1"/>
  <c r="K26" i="55"/>
  <c r="L26" i="55" s="1"/>
  <c r="P26" i="55" s="1"/>
  <c r="K25" i="55"/>
  <c r="L25" i="55" s="1"/>
  <c r="P25" i="55" s="1"/>
  <c r="K24" i="55"/>
  <c r="O24" i="55" s="1"/>
  <c r="K23" i="55"/>
  <c r="L23" i="55" s="1"/>
  <c r="P23" i="55" s="1"/>
  <c r="K22" i="55"/>
  <c r="O22" i="55" s="1"/>
  <c r="P21" i="55"/>
  <c r="K21" i="55"/>
  <c r="O21" i="55" s="1"/>
  <c r="K20" i="55"/>
  <c r="O20" i="55" s="1"/>
  <c r="K16" i="55"/>
  <c r="L16" i="55" s="1"/>
  <c r="K15" i="55"/>
  <c r="L15" i="55" s="1"/>
  <c r="A15" i="55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K14" i="55"/>
  <c r="K11" i="55"/>
  <c r="L11" i="55" s="1"/>
  <c r="O11" i="55" s="1"/>
  <c r="P11" i="55" s="1"/>
  <c r="P10" i="55"/>
  <c r="R8" i="55"/>
  <c r="R47" i="55" s="1"/>
  <c r="P8" i="55"/>
  <c r="P47" i="55" s="1"/>
  <c r="R46" i="55"/>
  <c r="P46" i="55"/>
  <c r="A7" i="55"/>
  <c r="R6" i="55"/>
  <c r="R45" i="55" s="1"/>
  <c r="P6" i="55"/>
  <c r="P45" i="55" s="1"/>
  <c r="R5" i="55"/>
  <c r="R44" i="55" s="1"/>
  <c r="P5" i="55"/>
  <c r="P44" i="55" s="1"/>
  <c r="R4" i="55"/>
  <c r="R43" i="55" s="1"/>
  <c r="P4" i="55"/>
  <c r="P43" i="55" s="1"/>
  <c r="F48" i="40"/>
  <c r="K58" i="54"/>
  <c r="L58" i="54" s="1"/>
  <c r="P58" i="54" s="1"/>
  <c r="D54" i="40"/>
  <c r="D30" i="40"/>
  <c r="D29" i="40"/>
  <c r="D71" i="40"/>
  <c r="D82" i="40" s="1"/>
  <c r="P82" i="54"/>
  <c r="L87" i="54" s="1"/>
  <c r="O87" i="54" s="1"/>
  <c r="P78" i="54"/>
  <c r="P76" i="54"/>
  <c r="P75" i="54"/>
  <c r="K66" i="54"/>
  <c r="L66" i="54" s="1"/>
  <c r="K65" i="54"/>
  <c r="L65" i="54" s="1"/>
  <c r="K64" i="54"/>
  <c r="L64" i="54" s="1"/>
  <c r="K63" i="54"/>
  <c r="O59" i="54"/>
  <c r="K57" i="54"/>
  <c r="O57" i="54" s="1"/>
  <c r="K56" i="54"/>
  <c r="O56" i="54" s="1"/>
  <c r="A56" i="54"/>
  <c r="A57" i="54" s="1"/>
  <c r="A58" i="54" s="1"/>
  <c r="K55" i="54"/>
  <c r="O55" i="54" s="1"/>
  <c r="K52" i="54"/>
  <c r="L52" i="54" s="1"/>
  <c r="O52" i="54" s="1"/>
  <c r="P52" i="54" s="1"/>
  <c r="O49" i="54"/>
  <c r="O48" i="54"/>
  <c r="A48" i="54"/>
  <c r="O47" i="54"/>
  <c r="O46" i="54"/>
  <c r="O45" i="54"/>
  <c r="K38" i="54"/>
  <c r="L38" i="54" s="1"/>
  <c r="P38" i="54" s="1"/>
  <c r="K37" i="54"/>
  <c r="O37" i="54" s="1"/>
  <c r="K36" i="54"/>
  <c r="L36" i="54" s="1"/>
  <c r="P36" i="54" s="1"/>
  <c r="K35" i="54"/>
  <c r="O35" i="54" s="1"/>
  <c r="K34" i="54"/>
  <c r="O34" i="54" s="1"/>
  <c r="K33" i="54"/>
  <c r="L33" i="54" s="1"/>
  <c r="P33" i="54" s="1"/>
  <c r="K32" i="54"/>
  <c r="O32" i="54" s="1"/>
  <c r="K31" i="54"/>
  <c r="O31" i="54" s="1"/>
  <c r="K30" i="54"/>
  <c r="L30" i="54" s="1"/>
  <c r="P30" i="54" s="1"/>
  <c r="K29" i="54"/>
  <c r="O29" i="54" s="1"/>
  <c r="K28" i="54"/>
  <c r="O28" i="54" s="1"/>
  <c r="K27" i="54"/>
  <c r="O27" i="54" s="1"/>
  <c r="K26" i="54"/>
  <c r="O26" i="54" s="1"/>
  <c r="K25" i="54"/>
  <c r="O25" i="54" s="1"/>
  <c r="K24" i="54"/>
  <c r="O24" i="54" s="1"/>
  <c r="K23" i="54"/>
  <c r="O23" i="54" s="1"/>
  <c r="K22" i="54"/>
  <c r="L22" i="54" s="1"/>
  <c r="P22" i="54" s="1"/>
  <c r="P21" i="54"/>
  <c r="K21" i="54"/>
  <c r="O21" i="54" s="1"/>
  <c r="K20" i="54"/>
  <c r="O20" i="54" s="1"/>
  <c r="K16" i="54"/>
  <c r="L16" i="54" s="1"/>
  <c r="K15" i="54"/>
  <c r="L15" i="54" s="1"/>
  <c r="A15" i="54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K14" i="54"/>
  <c r="L14" i="54" s="1"/>
  <c r="K11" i="54"/>
  <c r="L11" i="54" s="1"/>
  <c r="O11" i="54" s="1"/>
  <c r="P11" i="54" s="1"/>
  <c r="P10" i="54"/>
  <c r="R8" i="54"/>
  <c r="R49" i="54" s="1"/>
  <c r="P8" i="54"/>
  <c r="P49" i="54" s="1"/>
  <c r="R48" i="54"/>
  <c r="P48" i="54"/>
  <c r="A7" i="54"/>
  <c r="R6" i="54"/>
  <c r="R47" i="54" s="1"/>
  <c r="P6" i="54"/>
  <c r="P47" i="54" s="1"/>
  <c r="R5" i="54"/>
  <c r="R46" i="54" s="1"/>
  <c r="P5" i="54"/>
  <c r="P46" i="54" s="1"/>
  <c r="R4" i="54"/>
  <c r="R45" i="54" s="1"/>
  <c r="P4" i="54"/>
  <c r="P45" i="54" s="1"/>
  <c r="G119" i="58" l="1"/>
  <c r="G121" i="58" s="1"/>
  <c r="F104" i="58"/>
  <c r="G146" i="85" s="1"/>
  <c r="H146" i="85" s="1"/>
  <c r="F106" i="58"/>
  <c r="H122" i="81"/>
  <c r="I122" i="81" s="1"/>
  <c r="G37" i="40"/>
  <c r="M102" i="58"/>
  <c r="G102" i="58"/>
  <c r="O58" i="54"/>
  <c r="K17" i="55"/>
  <c r="E31" i="40" s="1"/>
  <c r="K17" i="56"/>
  <c r="D31" i="40" s="1"/>
  <c r="O32" i="56"/>
  <c r="D89" i="40"/>
  <c r="L34" i="56"/>
  <c r="P34" i="56" s="1"/>
  <c r="E89" i="40"/>
  <c r="L20" i="55"/>
  <c r="P20" i="55" s="1"/>
  <c r="F89" i="40"/>
  <c r="F55" i="40"/>
  <c r="E55" i="40"/>
  <c r="O33" i="56"/>
  <c r="L63" i="56"/>
  <c r="D49" i="40" s="1"/>
  <c r="L29" i="56"/>
  <c r="P29" i="56" s="1"/>
  <c r="L20" i="56"/>
  <c r="P20" i="56" s="1"/>
  <c r="O30" i="56"/>
  <c r="P75" i="56"/>
  <c r="L24" i="56"/>
  <c r="P24" i="56" s="1"/>
  <c r="L27" i="56"/>
  <c r="P27" i="56" s="1"/>
  <c r="K63" i="56"/>
  <c r="L71" i="56"/>
  <c r="L75" i="56" s="1"/>
  <c r="K56" i="56"/>
  <c r="D43" i="40" s="1"/>
  <c r="L53" i="56"/>
  <c r="P53" i="56" s="1"/>
  <c r="L25" i="56"/>
  <c r="P25" i="56" s="1"/>
  <c r="L28" i="56"/>
  <c r="P28" i="56" s="1"/>
  <c r="L35" i="56"/>
  <c r="P35" i="56" s="1"/>
  <c r="L14" i="56"/>
  <c r="L17" i="56" s="1"/>
  <c r="L54" i="56"/>
  <c r="P54" i="56" s="1"/>
  <c r="L26" i="56"/>
  <c r="P26" i="56" s="1"/>
  <c r="L22" i="56"/>
  <c r="P22" i="56" s="1"/>
  <c r="L31" i="56"/>
  <c r="P31" i="56" s="1"/>
  <c r="L36" i="56"/>
  <c r="P36" i="56" s="1"/>
  <c r="L55" i="56"/>
  <c r="P55" i="56" s="1"/>
  <c r="L23" i="56"/>
  <c r="P23" i="56" s="1"/>
  <c r="O32" i="55"/>
  <c r="O34" i="55"/>
  <c r="P76" i="55"/>
  <c r="O29" i="55"/>
  <c r="K57" i="55"/>
  <c r="E43" i="40" s="1"/>
  <c r="L60" i="55"/>
  <c r="L64" i="55" s="1"/>
  <c r="K64" i="55"/>
  <c r="E49" i="40" s="1"/>
  <c r="O25" i="55"/>
  <c r="O28" i="55"/>
  <c r="O35" i="55"/>
  <c r="O53" i="55"/>
  <c r="O23" i="55"/>
  <c r="O26" i="55"/>
  <c r="L24" i="55"/>
  <c r="P24" i="55" s="1"/>
  <c r="L27" i="55"/>
  <c r="P27" i="55" s="1"/>
  <c r="L30" i="55"/>
  <c r="P30" i="55" s="1"/>
  <c r="L33" i="55"/>
  <c r="P33" i="55" s="1"/>
  <c r="L72" i="55"/>
  <c r="L76" i="55" s="1"/>
  <c r="L54" i="55"/>
  <c r="P54" i="55" s="1"/>
  <c r="L14" i="55"/>
  <c r="L17" i="55" s="1"/>
  <c r="L55" i="55"/>
  <c r="P55" i="55" s="1"/>
  <c r="L22" i="55"/>
  <c r="P22" i="55" s="1"/>
  <c r="L31" i="55"/>
  <c r="P31" i="55" s="1"/>
  <c r="L36" i="55"/>
  <c r="P36" i="55" s="1"/>
  <c r="L56" i="55"/>
  <c r="P56" i="55" s="1"/>
  <c r="O36" i="54"/>
  <c r="D47" i="40"/>
  <c r="D36" i="40"/>
  <c r="D60" i="40"/>
  <c r="D53" i="40"/>
  <c r="O22" i="54"/>
  <c r="L17" i="54"/>
  <c r="O33" i="54"/>
  <c r="O38" i="54"/>
  <c r="L20" i="54"/>
  <c r="P20" i="54" s="1"/>
  <c r="O30" i="54"/>
  <c r="P79" i="54"/>
  <c r="L63" i="54"/>
  <c r="L67" i="54" s="1"/>
  <c r="K67" i="54"/>
  <c r="F49" i="40" s="1"/>
  <c r="L59" i="54"/>
  <c r="P59" i="54" s="1"/>
  <c r="K17" i="54"/>
  <c r="F31" i="40" s="1"/>
  <c r="L23" i="54"/>
  <c r="P23" i="54" s="1"/>
  <c r="L34" i="54"/>
  <c r="P34" i="54" s="1"/>
  <c r="L26" i="54"/>
  <c r="P26" i="54" s="1"/>
  <c r="L31" i="54"/>
  <c r="P31" i="54" s="1"/>
  <c r="K60" i="54"/>
  <c r="F43" i="40" s="1"/>
  <c r="L75" i="54"/>
  <c r="L79" i="54" s="1"/>
  <c r="L55" i="54"/>
  <c r="P55" i="54" s="1"/>
  <c r="L24" i="54"/>
  <c r="P24" i="54" s="1"/>
  <c r="L27" i="54"/>
  <c r="P27" i="54" s="1"/>
  <c r="L32" i="54"/>
  <c r="P32" i="54" s="1"/>
  <c r="L35" i="54"/>
  <c r="P35" i="54" s="1"/>
  <c r="L56" i="54"/>
  <c r="P56" i="54" s="1"/>
  <c r="L25" i="54"/>
  <c r="P25" i="54" s="1"/>
  <c r="L28" i="54"/>
  <c r="P28" i="54" s="1"/>
  <c r="L29" i="54"/>
  <c r="P29" i="54" s="1"/>
  <c r="L37" i="54"/>
  <c r="P37" i="54" s="1"/>
  <c r="L57" i="54"/>
  <c r="P57" i="54" s="1"/>
  <c r="G17" i="40"/>
  <c r="H11" i="40"/>
  <c r="F17" i="40" s="1"/>
  <c r="H10" i="40"/>
  <c r="E17" i="40" s="1"/>
  <c r="H9" i="40"/>
  <c r="B126" i="80"/>
  <c r="G106" i="58" l="1"/>
  <c r="G109" i="58" s="1"/>
  <c r="G110" i="58" s="1"/>
  <c r="G122" i="58" s="1"/>
  <c r="G127" i="58" s="1"/>
  <c r="G63" i="40" s="1"/>
  <c r="F128" i="58"/>
  <c r="M106" i="58"/>
  <c r="M109" i="58" s="1"/>
  <c r="M110" i="58" s="1"/>
  <c r="O56" i="56"/>
  <c r="O65" i="56" s="1"/>
  <c r="O66" i="56" s="1"/>
  <c r="P66" i="56" s="1"/>
  <c r="O60" i="54"/>
  <c r="O69" i="54" s="1"/>
  <c r="O70" i="54" s="1"/>
  <c r="K86" i="54" s="1"/>
  <c r="F72" i="40" s="1"/>
  <c r="D50" i="40"/>
  <c r="E21" i="40"/>
  <c r="E20" i="40"/>
  <c r="E19" i="40"/>
  <c r="F21" i="40"/>
  <c r="F20" i="40"/>
  <c r="F19" i="40"/>
  <c r="K65" i="56"/>
  <c r="K66" i="56" s="1"/>
  <c r="L66" i="56" s="1"/>
  <c r="P56" i="56"/>
  <c r="L56" i="56"/>
  <c r="D37" i="40" s="1"/>
  <c r="K66" i="55"/>
  <c r="K67" i="55" s="1"/>
  <c r="L67" i="55" s="1"/>
  <c r="O57" i="55"/>
  <c r="O66" i="55" s="1"/>
  <c r="O67" i="55" s="1"/>
  <c r="P67" i="55" s="1"/>
  <c r="P57" i="55"/>
  <c r="L57" i="55"/>
  <c r="E37" i="40" s="1"/>
  <c r="E54" i="40"/>
  <c r="E30" i="40"/>
  <c r="E29" i="40"/>
  <c r="F54" i="40"/>
  <c r="F30" i="40"/>
  <c r="F29" i="40"/>
  <c r="D42" i="40"/>
  <c r="D44" i="40" s="1"/>
  <c r="P60" i="54"/>
  <c r="L60" i="54"/>
  <c r="F37" i="40" s="1"/>
  <c r="K69" i="54"/>
  <c r="K70" i="54" s="1"/>
  <c r="F56" i="40" s="1"/>
  <c r="M122" i="58" l="1"/>
  <c r="G128" i="58" s="1"/>
  <c r="G130" i="58" s="1"/>
  <c r="W128" i="58"/>
  <c r="X127" i="58"/>
  <c r="F127" i="58"/>
  <c r="L127" i="58" s="1"/>
  <c r="Z127" i="58" s="1"/>
  <c r="G72" i="40"/>
  <c r="K82" i="56"/>
  <c r="D72" i="40" s="1"/>
  <c r="D73" i="40" s="1"/>
  <c r="P70" i="54"/>
  <c r="P72" i="54" s="1"/>
  <c r="P73" i="54" s="1"/>
  <c r="P80" i="54" s="1"/>
  <c r="L86" i="54" s="1"/>
  <c r="F83" i="40" s="1"/>
  <c r="P69" i="55"/>
  <c r="P70" i="55" s="1"/>
  <c r="P77" i="55" s="1"/>
  <c r="L83" i="55" s="1"/>
  <c r="E83" i="40" s="1"/>
  <c r="P68" i="56"/>
  <c r="P69" i="56" s="1"/>
  <c r="P76" i="56" s="1"/>
  <c r="L82" i="56" s="1"/>
  <c r="D83" i="40" s="1"/>
  <c r="K81" i="56"/>
  <c r="D56" i="40" s="1"/>
  <c r="D57" i="40" s="1"/>
  <c r="K82" i="55"/>
  <c r="E56" i="40" s="1"/>
  <c r="L68" i="56"/>
  <c r="L69" i="56" s="1"/>
  <c r="L76" i="56" s="1"/>
  <c r="L81" i="56" s="1"/>
  <c r="D63" i="40" s="1"/>
  <c r="L69" i="55"/>
  <c r="L70" i="55" s="1"/>
  <c r="L77" i="55" s="1"/>
  <c r="L82" i="55" s="1"/>
  <c r="E63" i="40" s="1"/>
  <c r="K83" i="55"/>
  <c r="E72" i="40" s="1"/>
  <c r="L70" i="54"/>
  <c r="L72" i="54" s="1"/>
  <c r="L73" i="54" s="1"/>
  <c r="L80" i="54" s="1"/>
  <c r="K85" i="54"/>
  <c r="X128" i="58" l="1"/>
  <c r="X130" i="58" s="1"/>
  <c r="G83" i="40"/>
  <c r="L128" i="58"/>
  <c r="Z128" i="58" s="1"/>
  <c r="Z130" i="58" s="1"/>
  <c r="W127" i="58"/>
  <c r="W130" i="58" s="1"/>
  <c r="F130" i="58"/>
  <c r="G56" i="40"/>
  <c r="O82" i="56"/>
  <c r="O83" i="55"/>
  <c r="K85" i="55"/>
  <c r="O81" i="56"/>
  <c r="K84" i="56"/>
  <c r="O82" i="55"/>
  <c r="L84" i="56"/>
  <c r="O86" i="54"/>
  <c r="L85" i="55"/>
  <c r="L85" i="54"/>
  <c r="L88" i="54" s="1"/>
  <c r="F63" i="40"/>
  <c r="K88" i="54"/>
  <c r="F10" i="40"/>
  <c r="F11" i="40" s="1"/>
  <c r="L130" i="58" l="1"/>
  <c r="G22" i="40" s="1"/>
  <c r="O85" i="55"/>
  <c r="E22" i="40" s="1"/>
  <c r="E24" i="40" s="1"/>
  <c r="E25" i="40" s="1"/>
  <c r="O84" i="56"/>
  <c r="D22" i="40" s="1"/>
  <c r="D24" i="40" s="1"/>
  <c r="D25" i="40" s="1"/>
  <c r="O85" i="54"/>
  <c r="O88" i="54" s="1"/>
  <c r="F22" i="40" s="1"/>
  <c r="F24" i="40" s="1"/>
  <c r="F25" i="40" s="1"/>
  <c r="G82" i="40" l="1"/>
  <c r="G71" i="40"/>
  <c r="N46" i="40"/>
  <c r="N47" i="40" s="1"/>
  <c r="D62" i="40" l="1"/>
  <c r="E62" i="40"/>
  <c r="F62" i="40"/>
  <c r="D61" i="40"/>
  <c r="E61" i="40"/>
  <c r="F61" i="40"/>
  <c r="N49" i="40"/>
  <c r="G32" i="40"/>
  <c r="G84" i="40" l="1"/>
  <c r="G38" i="40"/>
  <c r="G44" i="40" l="1"/>
  <c r="G73" i="40"/>
  <c r="A8" i="40"/>
  <c r="C1" i="40" a="1"/>
  <c r="C1" i="40" s="1"/>
  <c r="E71" i="40" l="1"/>
  <c r="E82" i="40" s="1"/>
  <c r="E53" i="40"/>
  <c r="E60" i="40"/>
  <c r="F71" i="40"/>
  <c r="F53" i="40"/>
  <c r="F57" i="40" s="1"/>
  <c r="F60" i="40"/>
  <c r="F64" i="40" s="1"/>
  <c r="F47" i="40"/>
  <c r="F50" i="40" s="1"/>
  <c r="F41" i="40"/>
  <c r="F36" i="40"/>
  <c r="E47" i="40"/>
  <c r="E50" i="40" s="1"/>
  <c r="E36" i="40"/>
  <c r="E41" i="40"/>
  <c r="F73" i="40" l="1"/>
  <c r="F82" i="40"/>
  <c r="F84" i="40" s="1"/>
  <c r="F38" i="40"/>
  <c r="F42" i="40"/>
  <c r="F32" i="40"/>
  <c r="F44" i="40"/>
  <c r="E42" i="40"/>
  <c r="D108" i="31" l="1"/>
  <c r="D111" i="31" s="1"/>
  <c r="C14" i="31"/>
  <c r="W120" i="31"/>
  <c r="R120" i="31"/>
  <c r="O119" i="31"/>
  <c r="N119" i="31"/>
  <c r="O118" i="31"/>
  <c r="N118" i="31"/>
  <c r="G120" i="31"/>
  <c r="H110" i="31"/>
  <c r="H109" i="31"/>
  <c r="H108" i="31"/>
  <c r="A108" i="31"/>
  <c r="A109" i="31" s="1"/>
  <c r="A110" i="31" s="1"/>
  <c r="A111" i="31" s="1"/>
  <c r="A112" i="31" s="1"/>
  <c r="A113" i="31" s="1"/>
  <c r="A114" i="31" s="1"/>
  <c r="A115" i="31" s="1"/>
  <c r="A116" i="31" s="1"/>
  <c r="A117" i="31" s="1"/>
  <c r="A118" i="31" s="1"/>
  <c r="A119" i="31" s="1"/>
  <c r="A120" i="31" s="1"/>
  <c r="A121" i="31" s="1"/>
  <c r="A122" i="31" s="1"/>
  <c r="A123" i="31" s="1"/>
  <c r="A124" i="31" s="1"/>
  <c r="A125" i="31" s="1"/>
  <c r="A126" i="31" s="1"/>
  <c r="A127" i="31" s="1"/>
  <c r="A128" i="31" s="1"/>
  <c r="A129" i="31" s="1"/>
  <c r="A130" i="31" s="1"/>
  <c r="A131" i="31" s="1"/>
  <c r="A132" i="31" s="1"/>
  <c r="A133" i="31" s="1"/>
  <c r="A134" i="31" s="1"/>
  <c r="A135" i="31" s="1"/>
  <c r="A136" i="31" s="1"/>
  <c r="A137" i="31" s="1"/>
  <c r="A138" i="31" s="1"/>
  <c r="H107" i="31"/>
  <c r="H111" i="31" s="1"/>
  <c r="A107" i="31"/>
  <c r="C81" i="31"/>
  <c r="D81" i="31" s="1"/>
  <c r="C80" i="31"/>
  <c r="D80" i="31" s="1"/>
  <c r="C79" i="31"/>
  <c r="D79" i="31" s="1"/>
  <c r="C78" i="31"/>
  <c r="D78" i="31" s="1"/>
  <c r="A60" i="31"/>
  <c r="A61" i="31" s="1"/>
  <c r="A62" i="31" s="1"/>
  <c r="A63" i="31" s="1"/>
  <c r="A64" i="31" s="1"/>
  <c r="A65" i="31" s="1"/>
  <c r="A66" i="31" s="1"/>
  <c r="A67" i="31" s="1"/>
  <c r="A68" i="31" s="1"/>
  <c r="A69" i="31" s="1"/>
  <c r="A70" i="31" s="1"/>
  <c r="A71" i="31" s="1"/>
  <c r="A72" i="31" s="1"/>
  <c r="A73" i="31" s="1"/>
  <c r="A74" i="31" s="1"/>
  <c r="A75" i="31" s="1"/>
  <c r="A76" i="31" s="1"/>
  <c r="A77" i="31" s="1"/>
  <c r="A78" i="31" s="1"/>
  <c r="A79" i="31" s="1"/>
  <c r="A80" i="31" s="1"/>
  <c r="A81" i="31" s="1"/>
  <c r="A82" i="31" s="1"/>
  <c r="A83" i="31" s="1"/>
  <c r="A84" i="31" s="1"/>
  <c r="A85" i="31" s="1"/>
  <c r="A86" i="31" s="1"/>
  <c r="A87" i="31" s="1"/>
  <c r="A88" i="31" s="1"/>
  <c r="A89" i="31" s="1"/>
  <c r="A90" i="31" s="1"/>
  <c r="A91" i="31" s="1"/>
  <c r="D21" i="31"/>
  <c r="H21" i="31" s="1"/>
  <c r="C21" i="31"/>
  <c r="G21" i="31" s="1"/>
  <c r="N17" i="31"/>
  <c r="N15" i="31"/>
  <c r="D15" i="31"/>
  <c r="N14" i="31"/>
  <c r="C13" i="31" s="1"/>
  <c r="D14" i="31"/>
  <c r="A14" i="3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D13" i="31"/>
  <c r="G50" i="40" l="1"/>
  <c r="G57" i="40"/>
  <c r="O121" i="31"/>
  <c r="D17" i="31"/>
  <c r="C82" i="31"/>
  <c r="R119" i="31"/>
  <c r="N121" i="31"/>
  <c r="N13" i="31"/>
  <c r="O13" i="31" s="1"/>
  <c r="R118" i="31"/>
  <c r="D82" i="31"/>
  <c r="O14" i="31"/>
  <c r="F86" i="40" l="1"/>
  <c r="C15" i="31"/>
  <c r="R121" i="31"/>
  <c r="G64" i="40" l="1"/>
  <c r="G86" i="40" s="1"/>
  <c r="G24" i="40"/>
  <c r="C17" i="31"/>
  <c r="O17" i="31" s="1"/>
  <c r="O15" i="31"/>
  <c r="O16" i="31" s="1"/>
  <c r="G25" i="40" l="1"/>
  <c r="E32" i="40" l="1"/>
  <c r="D32" i="40"/>
  <c r="D61" i="31" l="1"/>
  <c r="H61" i="31" s="1"/>
  <c r="C61" i="31"/>
  <c r="G61" i="31" s="1"/>
  <c r="C40" i="31"/>
  <c r="G40" i="31" s="1"/>
  <c r="D40" i="31"/>
  <c r="H40" i="31" s="1"/>
  <c r="D32" i="31"/>
  <c r="H32" i="31" s="1"/>
  <c r="C32" i="31"/>
  <c r="G32" i="31" s="1"/>
  <c r="D22" i="31"/>
  <c r="H22" i="31" s="1"/>
  <c r="C22" i="31"/>
  <c r="G22" i="31" s="1"/>
  <c r="D69" i="31"/>
  <c r="H69" i="31" s="1"/>
  <c r="C69" i="31"/>
  <c r="G69" i="31" s="1"/>
  <c r="C74" i="31"/>
  <c r="G74" i="31" s="1"/>
  <c r="D74" i="31"/>
  <c r="H74" i="31" s="1"/>
  <c r="D66" i="31"/>
  <c r="H66" i="31" s="1"/>
  <c r="C66" i="31"/>
  <c r="G66" i="31" s="1"/>
  <c r="D45" i="31"/>
  <c r="H45" i="31" s="1"/>
  <c r="C45" i="31"/>
  <c r="G45" i="31" s="1"/>
  <c r="C37" i="31"/>
  <c r="G37" i="31" s="1"/>
  <c r="D37" i="31"/>
  <c r="H37" i="31" s="1"/>
  <c r="D29" i="31"/>
  <c r="H29" i="31" s="1"/>
  <c r="C29" i="31"/>
  <c r="G29" i="31" s="1"/>
  <c r="C71" i="31"/>
  <c r="G71" i="31" s="1"/>
  <c r="D71" i="31"/>
  <c r="H71" i="31" s="1"/>
  <c r="D63" i="31"/>
  <c r="H63" i="31" s="1"/>
  <c r="C63" i="31"/>
  <c r="G63" i="31" s="1"/>
  <c r="D42" i="31"/>
  <c r="H42" i="31" s="1"/>
  <c r="C42" i="31"/>
  <c r="G42" i="31" s="1"/>
  <c r="D34" i="31"/>
  <c r="H34" i="31" s="1"/>
  <c r="C34" i="31"/>
  <c r="G34" i="31" s="1"/>
  <c r="D27" i="31"/>
  <c r="H27" i="31" s="1"/>
  <c r="C27" i="31"/>
  <c r="G27" i="31" s="1"/>
  <c r="D60" i="31"/>
  <c r="H60" i="31" s="1"/>
  <c r="C60" i="31"/>
  <c r="G60" i="31" s="1"/>
  <c r="D39" i="31"/>
  <c r="H39" i="31" s="1"/>
  <c r="C39" i="31"/>
  <c r="G39" i="31" s="1"/>
  <c r="D31" i="31"/>
  <c r="H31" i="31" s="1"/>
  <c r="C31" i="31"/>
  <c r="G31" i="31" s="1"/>
  <c r="D24" i="31"/>
  <c r="H24" i="31" s="1"/>
  <c r="C24" i="31"/>
  <c r="G24" i="31" s="1"/>
  <c r="D73" i="31"/>
  <c r="H73" i="31" s="1"/>
  <c r="C73" i="31"/>
  <c r="G73" i="31" s="1"/>
  <c r="D65" i="31"/>
  <c r="H65" i="31" s="1"/>
  <c r="C65" i="31"/>
  <c r="G65" i="31" s="1"/>
  <c r="D44" i="31"/>
  <c r="H44" i="31" s="1"/>
  <c r="C44" i="31"/>
  <c r="G44" i="31" s="1"/>
  <c r="D36" i="31"/>
  <c r="H36" i="31" s="1"/>
  <c r="C36" i="31"/>
  <c r="G36" i="31" s="1"/>
  <c r="D23" i="31"/>
  <c r="H23" i="31" s="1"/>
  <c r="C23" i="31"/>
  <c r="G23" i="31" s="1"/>
  <c r="D68" i="31"/>
  <c r="H68" i="31" s="1"/>
  <c r="C68" i="31"/>
  <c r="G68" i="31" s="1"/>
  <c r="D70" i="31"/>
  <c r="H70" i="31" s="1"/>
  <c r="C70" i="31"/>
  <c r="G70" i="31" s="1"/>
  <c r="D62" i="31"/>
  <c r="H62" i="31" s="1"/>
  <c r="C62" i="31"/>
  <c r="G62" i="31" s="1"/>
  <c r="C41" i="31"/>
  <c r="G41" i="31" s="1"/>
  <c r="D41" i="31"/>
  <c r="H41" i="31" s="1"/>
  <c r="C33" i="31"/>
  <c r="G33" i="31" s="1"/>
  <c r="D33" i="31"/>
  <c r="H33" i="31" s="1"/>
  <c r="D26" i="31"/>
  <c r="H26" i="31" s="1"/>
  <c r="C26" i="31"/>
  <c r="G26" i="31" s="1"/>
  <c r="C25" i="31"/>
  <c r="G25" i="31" s="1"/>
  <c r="D25" i="31"/>
  <c r="H25" i="31" s="1"/>
  <c r="D67" i="31"/>
  <c r="H67" i="31" s="1"/>
  <c r="C67" i="31"/>
  <c r="G67" i="31" s="1"/>
  <c r="C59" i="31"/>
  <c r="G59" i="31" s="1"/>
  <c r="D59" i="31"/>
  <c r="H59" i="31" s="1"/>
  <c r="D38" i="31"/>
  <c r="H38" i="31" s="1"/>
  <c r="C38" i="31"/>
  <c r="G38" i="31" s="1"/>
  <c r="D30" i="31"/>
  <c r="H30" i="31" s="1"/>
  <c r="C30" i="31"/>
  <c r="G30" i="31" s="1"/>
  <c r="D20" i="31"/>
  <c r="C20" i="31"/>
  <c r="D72" i="31"/>
  <c r="H72" i="31" s="1"/>
  <c r="C72" i="31"/>
  <c r="G72" i="31" s="1"/>
  <c r="D64" i="31"/>
  <c r="H64" i="31" s="1"/>
  <c r="C64" i="31"/>
  <c r="G64" i="31" s="1"/>
  <c r="C43" i="31"/>
  <c r="G43" i="31" s="1"/>
  <c r="D43" i="31"/>
  <c r="H43" i="31" s="1"/>
  <c r="D35" i="31"/>
  <c r="H35" i="31" s="1"/>
  <c r="C35" i="31"/>
  <c r="G35" i="31" s="1"/>
  <c r="D28" i="31"/>
  <c r="H28" i="31" s="1"/>
  <c r="C28" i="31"/>
  <c r="G28" i="31" s="1"/>
  <c r="C75" i="31" l="1"/>
  <c r="C84" i="31" s="1"/>
  <c r="C85" i="31" s="1"/>
  <c r="G20" i="31"/>
  <c r="G75" i="31" s="1"/>
  <c r="G84" i="31" s="1"/>
  <c r="G85" i="31" s="1"/>
  <c r="H20" i="31"/>
  <c r="H75" i="31" s="1"/>
  <c r="D75" i="31"/>
  <c r="E44" i="40" l="1"/>
  <c r="D38" i="40"/>
  <c r="E38" i="40"/>
  <c r="H85" i="31"/>
  <c r="C119" i="31"/>
  <c r="H87" i="31"/>
  <c r="H88" i="31" s="1"/>
  <c r="H112" i="31" s="1"/>
  <c r="D119" i="31" s="1"/>
  <c r="U119" i="31" s="1"/>
  <c r="C118" i="31"/>
  <c r="D85" i="31"/>
  <c r="D87" i="31" s="1"/>
  <c r="D88" i="31" s="1"/>
  <c r="D112" i="31" s="1"/>
  <c r="D118" i="31" s="1"/>
  <c r="E84" i="40" l="1"/>
  <c r="T119" i="31"/>
  <c r="W119" i="31" s="1"/>
  <c r="G119" i="31"/>
  <c r="U118" i="31"/>
  <c r="D121" i="31"/>
  <c r="G118" i="31"/>
  <c r="G121" i="31" s="1"/>
  <c r="C121" i="31"/>
  <c r="T118" i="31"/>
  <c r="E73" i="40" l="1"/>
  <c r="D84" i="40"/>
  <c r="D64" i="40"/>
  <c r="E57" i="40"/>
  <c r="W118" i="31"/>
  <c r="W121" i="31" s="1"/>
  <c r="T121" i="31"/>
  <c r="U125" i="31"/>
  <c r="U121" i="31"/>
  <c r="D86" i="40" l="1"/>
  <c r="E64" i="40"/>
  <c r="E86" i="40" l="1"/>
  <c r="U126" i="31"/>
  <c r="U127" i="31" s="1"/>
  <c r="D91" i="40" l="1"/>
  <c r="E91" i="40"/>
  <c r="F91" i="40"/>
  <c r="G91" i="4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Develle, Penney K</author>
  </authors>
  <commentList>
    <comment ref="D59" authorId="0" shapeId="0" xr:uid="{F70B500A-AF9A-4C94-89EE-8FD5366BAA0F}">
      <text>
        <r>
          <rPr>
            <b/>
            <sz val="9"/>
            <color indexed="81"/>
            <rFont val="Tahoma"/>
            <family val="2"/>
          </rPr>
          <t>Develle, Penney K:</t>
        </r>
        <r>
          <rPr>
            <sz val="9"/>
            <color indexed="81"/>
            <rFont val="Tahoma"/>
            <family val="2"/>
          </rPr>
          <t xml:space="preserve">
Other Perm Item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Develle, Penney K</author>
  </authors>
  <commentList>
    <comment ref="D60" authorId="0" shapeId="0" xr:uid="{C9662DDB-D84E-436A-8FDC-A82D6655D05A}">
      <text>
        <r>
          <rPr>
            <b/>
            <sz val="9"/>
            <color indexed="81"/>
            <rFont val="Tahoma"/>
            <family val="2"/>
          </rPr>
          <t>Develle, Penney K:</t>
        </r>
        <r>
          <rPr>
            <sz val="9"/>
            <color indexed="81"/>
            <rFont val="Tahoma"/>
            <family val="2"/>
          </rPr>
          <t xml:space="preserve">
Other Perm Item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Develle, Penney K</author>
  </authors>
  <commentList>
    <comment ref="D63" authorId="0" shapeId="0" xr:uid="{10ADB0BE-8548-4FCE-A25D-E074AFF7CB9A}">
      <text>
        <r>
          <rPr>
            <b/>
            <sz val="9"/>
            <color indexed="81"/>
            <rFont val="Tahoma"/>
            <family val="2"/>
          </rPr>
          <t>Develle, Penney K:</t>
        </r>
        <r>
          <rPr>
            <sz val="9"/>
            <color indexed="81"/>
            <rFont val="Tahoma"/>
            <family val="2"/>
          </rPr>
          <t xml:space="preserve">
Other Perm Item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tc={BE6507CC-F271-4DD8-B25F-810A21ACEBCD}</author>
    <author>tc={B6C05CEF-C7D0-4357-BB59-FBABA3D8F60A}</author>
  </authors>
  <commentList>
    <comment ref="P94" authorId="0" shapeId="0" xr:uid="{BE6507CC-F271-4DD8-B25F-810A21ACEBCD}">
      <text>
        <t>[Threaded comment]
Your version of Excel allows you to read this threaded comment; however, any edits to it will get removed if the file is opened in a newer version of Excel. Learn more: https://go.microsoft.com/fwlink/?linkid=870924
Comment:
    Excludes EDIT RTP</t>
      </text>
    </comment>
    <comment ref="P102" authorId="1" shapeId="0" xr:uid="{B6C05CEF-C7D0-4357-BB59-FBABA3D8F60A}">
      <text>
        <t>[Threaded comment]
Your version of Excel allows you to read this threaded comment; however, any edits to it will get removed if the file is opened in a newer version of Excel. Learn more: https://go.microsoft.com/fwlink/?linkid=870924
Comment:
    Includes EDIT RTP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tc={38CD40EE-458E-4B1B-8532-C5E257C1A0D0}</author>
  </authors>
  <commentList>
    <comment ref="H10" authorId="0" shapeId="0" xr:uid="{38CD40EE-458E-4B1B-8532-C5E257C1A0D0}">
      <text>
        <t>[Threaded comment]
Your version of Excel allows you to read this threaded comment; however, any edits to it will get removed if the file is opened in a newer version of Excel. Learn more: https://go.microsoft.com/fwlink/?linkid=870924
Comment:
    Due to  DEF Procurement.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pbiazure://api.powerbi.com d0d209d8-c06d-4318-9d61-6cd1f5a64364 Model" type="5" refreshedVersion="8" background="1" refreshOnLoad="1">
    <dbPr connection="Provider=MSOLAP.8;Integrated Security=ClaimsToken;Persist Security Info=True;Initial Catalog=sobe_wowvirtualserver-d0d209d8-c06d-4318-9d61-6cd1f5a64364;Data Source=pbiazure://api.powerbi.com;MDX Compatibility=1;Safety Options=2;MDX Missing Member Mode=Error;Identity Provider=https://login.microsoftonline.com/common, https://analysis.windows.net/powerbi/api, 929d0ec0-7a41-4b1e-bc7c-b754a28bddcc;Update Isolation Level=2" command="Model" commandType="1"/>
    <olapPr rowDrillCount="1000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MDX" minSupportedVersion="120000" copy="1" pasteAll="1" pasteValues="1" merge="1" splitFirst="1" rowColShift="1" clearFormats="1" clearComments="1" assign="1" coerce="1"/>
  </metadataTypes>
  <metadataStrings count="8">
    <s v="pbiazure://api.powerbi.com d0d209d8-c06d-4318-9d61-6cd1f5a64364 Model"/>
    <s v="{[CAT1-CAT2 Merged].[Data Source Long Name].&amp;[HFM Consolidations TB]}"/>
    <s v="{[CAT1-CAT2 Merged].[Data set Name].&amp;[Actual.Base]}"/>
    <s v="{[Units].[Unit Tree Name].&amp;[DELEGATION]}"/>
    <s v="{[Units].[Unit Tree Level].&amp;[Lvl 3 OTP_SUBCON]}"/>
    <s v="{[Units].[Unit Level Node].&amp;[CSC1_FL]}"/>
    <s v="{[Accounts].[Account Tree Name].&amp;[SEC_ACCOUNTS]}"/>
    <s v="{[Accounts].[Status].&amp;[Active]}"/>
  </metadataStrings>
  <mdxMetadata count="7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  <valueMetadata count="7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</valueMetadata>
</metadata>
</file>

<file path=xl/sharedStrings.xml><?xml version="1.0" encoding="utf-8"?>
<sst xmlns="http://schemas.openxmlformats.org/spreadsheetml/2006/main" count="8143" uniqueCount="3827">
  <si>
    <t>PROCEDURES AND INPUTS</t>
  </si>
  <si>
    <t>General Instructions:</t>
  </si>
  <si>
    <t>-</t>
  </si>
  <si>
    <r>
      <t xml:space="preserve">Amounts in </t>
    </r>
    <r>
      <rPr>
        <sz val="11"/>
        <color rgb="FF0000FF"/>
        <rFont val="Calibri"/>
        <family val="2"/>
        <scheme val="minor"/>
      </rPr>
      <t>blue are inputs</t>
    </r>
    <r>
      <rPr>
        <sz val="11"/>
        <rFont val="Calibri"/>
        <family val="2"/>
        <scheme val="minor"/>
      </rPr>
      <t xml:space="preserve"> and</t>
    </r>
    <r>
      <rPr>
        <sz val="11"/>
        <color rgb="FFFF0000"/>
        <rFont val="Calibri"/>
        <family val="2"/>
        <scheme val="minor"/>
      </rPr>
      <t xml:space="preserve"> red are links</t>
    </r>
    <r>
      <rPr>
        <sz val="11"/>
        <rFont val="Calibri"/>
        <family val="2"/>
        <scheme val="minor"/>
      </rPr>
      <t xml:space="preserve"> that need to be updated.</t>
    </r>
  </si>
  <si>
    <t>Time Periods:</t>
  </si>
  <si>
    <t>Projected Test Year 3 Ended</t>
  </si>
  <si>
    <t>Year 5</t>
  </si>
  <si>
    <t>Projected Test Year 2 Ended</t>
  </si>
  <si>
    <t>Year 4</t>
  </si>
  <si>
    <t>Projected Test Year 1 Ended</t>
  </si>
  <si>
    <t>Year 3</t>
  </si>
  <si>
    <t>Historical Year Ended</t>
  </si>
  <si>
    <t>Year 0</t>
  </si>
  <si>
    <t>Year 2023</t>
  </si>
  <si>
    <t>Witness:  Panizza</t>
  </si>
  <si>
    <t>Test Year 3</t>
  </si>
  <si>
    <t>Test Year 2</t>
  </si>
  <si>
    <t>Test Year 1</t>
  </si>
  <si>
    <t>Historical</t>
  </si>
  <si>
    <t>Check Figures REG FL Income Taxes</t>
  </si>
  <si>
    <t>Year 2027</t>
  </si>
  <si>
    <t>Total Income Tax</t>
  </si>
  <si>
    <t xml:space="preserve">    *[409 - Total Current Income Tax - Utility]*</t>
  </si>
  <si>
    <t xml:space="preserve">  *[410-411 - Total Provision for Deferred Income Tax - Utility]*</t>
  </si>
  <si>
    <t xml:space="preserve">    *[411 - Total Investment Tax Credit Adjustment Net]*</t>
  </si>
  <si>
    <t>Amount Per MFR C-22</t>
  </si>
  <si>
    <t xml:space="preserve">Difference </t>
  </si>
  <si>
    <t>Net Income Before Tax</t>
  </si>
  <si>
    <t>*Net Utility Operating Income*</t>
  </si>
  <si>
    <t>*Total Income Taxes On Operating Income*</t>
  </si>
  <si>
    <t>*[Net Operating Income Before Interest &amp; Taxes]*</t>
  </si>
  <si>
    <t>*[427-432 - total Interest Expense]*</t>
  </si>
  <si>
    <t>Federal Temporary Differences</t>
  </si>
  <si>
    <t>*[Subtotal - Above The Line Temporary Differences]*</t>
  </si>
  <si>
    <t>State Temporary Differences</t>
  </si>
  <si>
    <t>*[Total State Only Temporary Differences]*</t>
  </si>
  <si>
    <t>Total State Temporary Differences</t>
  </si>
  <si>
    <t>Permanent Differences</t>
  </si>
  <si>
    <t>*[Subtotal - Above The Line Permanent Differences]*</t>
  </si>
  <si>
    <t>Plug for rounding</t>
  </si>
  <si>
    <t>State Income Tax</t>
  </si>
  <si>
    <t>*[Current State Income Tax - Utility]*</t>
  </si>
  <si>
    <t>*Income Tax - Other (409.1)*</t>
  </si>
  <si>
    <t>FERC IS - 2 Adjustments</t>
  </si>
  <si>
    <t>Federal Income Tax</t>
  </si>
  <si>
    <t xml:space="preserve">  *[Current Federal Income Tax - Utility]*</t>
  </si>
  <si>
    <t>*Income Taxes Federal (409.1)*</t>
  </si>
  <si>
    <t>State Deferred Income Tax</t>
  </si>
  <si>
    <t>0410102 - Dsit: Utility: Current Year</t>
  </si>
  <si>
    <t>0410106 - Dsit: Utility: Prior Year</t>
  </si>
  <si>
    <t>0411101 - Dsit: Utility: Curr Year Cr</t>
  </si>
  <si>
    <t>0411103 - Dsit: Utility: Prior Year Cr</t>
  </si>
  <si>
    <t>*[Deferred State Income Tax - Utility]*</t>
  </si>
  <si>
    <t>0410100 - Dfit: Utility: Current Year</t>
  </si>
  <si>
    <t>0410105 - Dfit: Utility: Prior Year</t>
  </si>
  <si>
    <t>0411100 - Dfit: Utility: Curr Year Cr</t>
  </si>
  <si>
    <t>0411102 - Dfit: Utility: Prior Year Cr</t>
  </si>
  <si>
    <t>0411115 - DFIT: Federal Excess DIT Amort</t>
  </si>
  <si>
    <t>0410130 - UTP DFIT:Utility:PY</t>
  </si>
  <si>
    <t>Federal Deferred Income Tax</t>
  </si>
  <si>
    <t xml:space="preserve">  *[Deferred Federal Income Tax - Utility]*</t>
  </si>
  <si>
    <t>Total Tax Difference</t>
  </si>
  <si>
    <t>Interest in Tax Expense</t>
  </si>
  <si>
    <t>Amount Per MFR C-23</t>
  </si>
  <si>
    <t>SCHEDULE C-22</t>
  </si>
  <si>
    <t>STATE AND FEDERAL INCOME TAX CALCULATION</t>
  </si>
  <si>
    <t>Page 1 of 9</t>
  </si>
  <si>
    <t>FLORIDA PUBLIC SERVICE COMMISSION</t>
  </si>
  <si>
    <t>Explanation:</t>
  </si>
  <si>
    <t>Provide the calculation of State and Federal Income Taxes for the Historical Base Year and the Projected Test Year.</t>
  </si>
  <si>
    <t>Type of Data Shown:</t>
  </si>
  <si>
    <t xml:space="preserve"> X </t>
  </si>
  <si>
    <t>COMPANY: Duke Energy Florida, LLC</t>
  </si>
  <si>
    <t>__</t>
  </si>
  <si>
    <t>Prior Year Ended</t>
  </si>
  <si>
    <t>($000)</t>
  </si>
  <si>
    <t>Line</t>
  </si>
  <si>
    <t>Current Tax</t>
  </si>
  <si>
    <t>Deferred Tax</t>
  </si>
  <si>
    <t>No.</t>
  </si>
  <si>
    <t>Description</t>
  </si>
  <si>
    <t>State</t>
  </si>
  <si>
    <t>Federal</t>
  </si>
  <si>
    <t>Net Utility Operating Income</t>
  </si>
  <si>
    <t>*[Net Utility Operating Income]*</t>
  </si>
  <si>
    <t>Add Income Tax Accounts</t>
  </si>
  <si>
    <t xml:space="preserve">   *[409-411 - Total Income Taxes - Utility]*</t>
  </si>
  <si>
    <t>Less Interest Charges (From C-23)</t>
  </si>
  <si>
    <t xml:space="preserve">   *[427-432 - total Interest Expense]*</t>
  </si>
  <si>
    <t>Taxable Income Per Books</t>
  </si>
  <si>
    <t>Temporary Adjustments to Taxable Income (List)</t>
  </si>
  <si>
    <t>Add: Book Depreciation</t>
  </si>
  <si>
    <t xml:space="preserve">   *[Book Depreciation]*</t>
  </si>
  <si>
    <t>Less: Tax Depreciation State</t>
  </si>
  <si>
    <t>*[State Bonus Depreciation-Income Tax Expense - Utility]*</t>
  </si>
  <si>
    <t>Less: Tax Depreciation Federal</t>
  </si>
  <si>
    <t xml:space="preserve">   *[Tax Depreciation]*</t>
  </si>
  <si>
    <t>Less:  Book Depreciation on AFUDC Equity Temp</t>
  </si>
  <si>
    <t xml:space="preserve">   *[Temp After Tax AFUDC, M&amp;E, ITC - Progress]*</t>
  </si>
  <si>
    <t>Construction Period Interest</t>
  </si>
  <si>
    <t xml:space="preserve">    *[Tax Interest Capitalized]*</t>
  </si>
  <si>
    <t>AFUDC Debt M</t>
  </si>
  <si>
    <t xml:space="preserve">    *[AFUDC Interest]*</t>
  </si>
  <si>
    <t>Bad Debts</t>
  </si>
  <si>
    <t>Customer Connect</t>
  </si>
  <si>
    <t xml:space="preserve">  *[CIS Deferral (Customer Connect)]*</t>
  </si>
  <si>
    <t>*[DEF - Amortization of Customer Connect Reg Asset]*</t>
  </si>
  <si>
    <t>CIAC</t>
  </si>
  <si>
    <t xml:space="preserve">   *[CIAC]*</t>
  </si>
  <si>
    <t>CR 3 Securitization</t>
  </si>
  <si>
    <t xml:space="preserve">   *[CR3 Securitization]*</t>
  </si>
  <si>
    <t>CR South Capacity Amortization</t>
  </si>
  <si>
    <t>ECCR</t>
  </si>
  <si>
    <t>ECRC</t>
  </si>
  <si>
    <t>EVSE Costs - Deferred</t>
  </si>
  <si>
    <t xml:space="preserve"> *[EVSE Spend (Electric Vehicle Charging Stations)]*</t>
  </si>
  <si>
    <t>*[EVSE Amortization]*</t>
  </si>
  <si>
    <t>Fuel Over/(Under) Recovery</t>
  </si>
  <si>
    <t xml:space="preserve">   *[Fuel Over/Under Recovery]*</t>
  </si>
  <si>
    <t xml:space="preserve">  *[Fuel - Prior Period Amortization]*</t>
  </si>
  <si>
    <t>Gains/Losses - Tax</t>
  </si>
  <si>
    <t xml:space="preserve">   *[Tax Gain (Loss) for COR/Salvage]*</t>
  </si>
  <si>
    <t>*[Tax Gain/Loss for COR/Salvage - Manual Adjustment]*</t>
  </si>
  <si>
    <t>*[Amort of Intercompany Gain]*</t>
  </si>
  <si>
    <t>Gains/Losses - Book</t>
  </si>
  <si>
    <t xml:space="preserve"> *[DEF - Property Gains/Losses Deferral]*</t>
  </si>
  <si>
    <t xml:space="preserve"> *[Book Gain/Loss on Property]*</t>
  </si>
  <si>
    <t>ISFSI DOE Reimbursement</t>
  </si>
  <si>
    <t>Load Mgmt Devices - Amort</t>
  </si>
  <si>
    <t>*[DEF - DSM Amortization Recoverable]*</t>
  </si>
  <si>
    <t>Loss on Reacquired Debt Amortization</t>
  </si>
  <si>
    <t xml:space="preserve">   *[Loss on Reacq. Debt Amortization]*</t>
  </si>
  <si>
    <t xml:space="preserve">   *[Loss on Reacq. Debt Amortization - DEF]*</t>
  </si>
  <si>
    <t>Non AMI Meters Retired Early</t>
  </si>
  <si>
    <t xml:space="preserve">   *[DEF - Non AMI Meter Amortization]*</t>
  </si>
  <si>
    <t>Non-Cash Overhead Basis Adj</t>
  </si>
  <si>
    <t>Pension</t>
  </si>
  <si>
    <t>Repairs</t>
  </si>
  <si>
    <t>*[Equip Repairs - Annual Adj]*</t>
  </si>
  <si>
    <t xml:space="preserve">  *[T&amp;D Repairs - Annual Adj]*</t>
  </si>
  <si>
    <t>Self-Developed Software</t>
  </si>
  <si>
    <t>Storm Costs</t>
  </si>
  <si>
    <t>*[DEF- Hurricane Ian Cash]*</t>
  </si>
  <si>
    <t xml:space="preserve">   *[Deferred Storm Interest Income]*</t>
  </si>
  <si>
    <t xml:space="preserve"> *[Storm Cash Forecast Inflow]*</t>
  </si>
  <si>
    <t xml:space="preserve"> *[DEF - Storm Capitalization Reg Asset Amort]*</t>
  </si>
  <si>
    <t>Deferred Dismantlement Retail Reg Asset</t>
  </si>
  <si>
    <t>*[DEF - Dismantlement Retail Reg Asset - 2022 Settlement]*</t>
  </si>
  <si>
    <t>*[DEF - Amortization of Dismantlement Reg Asset]*</t>
  </si>
  <si>
    <t>Supporting Schedules:  C-23</t>
  </si>
  <si>
    <t>Recap Schedules:  C-4</t>
  </si>
  <si>
    <t>Page 2 of 9</t>
  </si>
  <si>
    <t>Witness: Panizza</t>
  </si>
  <si>
    <t>Deferred SPP</t>
  </si>
  <si>
    <t xml:space="preserve"> *[DEF - SPP Current Month Deferral]*</t>
  </si>
  <si>
    <t xml:space="preserve"> *[DEF - SPP Clause Prior Year Amortization]*</t>
  </si>
  <si>
    <t>Vision Florida Deferral/(Amortization)</t>
  </si>
  <si>
    <t>*[DEF - Vision Florida Amortization]*</t>
  </si>
  <si>
    <t>*[DEF - Vision Florida Carrying Cost]*</t>
  </si>
  <si>
    <t>*[DEF - Vision Florida Depreciation Deferral]*</t>
  </si>
  <si>
    <t>*[DEF - Vision Florida O&amp;M Deferral]*</t>
  </si>
  <si>
    <t>*[DEF - Vision Florida Property Tax Deferral]*</t>
  </si>
  <si>
    <t>ARO Depreciation Deferral</t>
  </si>
  <si>
    <t xml:space="preserve">  *[DEF - ARO Depreciation Deferral]*</t>
  </si>
  <si>
    <t xml:space="preserve">   *[]*</t>
  </si>
  <si>
    <t>DOE Reimbursement CCR Recovery</t>
  </si>
  <si>
    <t>*[Nuclear Fuel Storage - DOE Reimb.]*</t>
  </si>
  <si>
    <t>Other Employee Benefits</t>
  </si>
  <si>
    <t>Other</t>
  </si>
  <si>
    <t xml:space="preserve">  *[ECRC NOX Amortization]*</t>
  </si>
  <si>
    <t xml:space="preserve">   *[Coal Ash Spend]*</t>
  </si>
  <si>
    <t>*[Deferred Rate Case Expense Amortization]*</t>
  </si>
  <si>
    <t xml:space="preserve">Total Temporary Differences  </t>
  </si>
  <si>
    <t>Permanent Adjustments - Operating</t>
  </si>
  <si>
    <t>Miscellaneous</t>
  </si>
  <si>
    <t>*[Misc Taxable Income Adj.]*</t>
  </si>
  <si>
    <t>Non-Deductible Meals &amp; Entertainment  Expense</t>
  </si>
  <si>
    <t>*[Meals and Entertainments]*</t>
  </si>
  <si>
    <t xml:space="preserve">  *[Disallowed Entertainment (Manual Entry 12&amp;0)]*</t>
  </si>
  <si>
    <t>Transportation Benefits</t>
  </si>
  <si>
    <t xml:space="preserve">  *[Transportation Benefits - Commuting]*</t>
  </si>
  <si>
    <t xml:space="preserve">  *[Transportation Benefits - Employee Parking]*</t>
  </si>
  <si>
    <t>After Tax ADC,M&amp;E,ITC Permanent</t>
  </si>
  <si>
    <t xml:space="preserve">  *[After Tax AFUDC, M&amp;E, ITC Permanent]*</t>
  </si>
  <si>
    <t>Total Permanent Adjustments</t>
  </si>
  <si>
    <t xml:space="preserve">State Taxable Income </t>
  </si>
  <si>
    <t>State Income Tax (5.5%)</t>
  </si>
  <si>
    <t>Federal Taxable Income</t>
  </si>
  <si>
    <t>Federal Income Tax (21%)</t>
  </si>
  <si>
    <t>Adjustments to Federal Income Tax</t>
  </si>
  <si>
    <t>Utilization of Tax Credit Carryforward</t>
  </si>
  <si>
    <t>*[Tax Credit Cash Postings]*</t>
  </si>
  <si>
    <t>Amortization of Excess Deferred Tax</t>
  </si>
  <si>
    <t>*[Sum of EDIT Retail Amortizations]*</t>
  </si>
  <si>
    <t>*[Sum of EDIT Wholesale Amortizations]*</t>
  </si>
  <si>
    <t>*:[Deferred ARAM]*</t>
  </si>
  <si>
    <t>Production Tax Credits</t>
  </si>
  <si>
    <t xml:space="preserve"> *[Production Tax Credits]*</t>
  </si>
  <si>
    <t>Corporate AMT - Book Min Tax</t>
  </si>
  <si>
    <t>*[Deferred R&amp;D Credits]*</t>
  </si>
  <si>
    <t>Total Adjustments to Federal Income Tax</t>
  </si>
  <si>
    <t>ITC Amortization</t>
  </si>
  <si>
    <t xml:space="preserve">     *[411 - Total Investment Tax Credit Adjustment Net]*</t>
  </si>
  <si>
    <t>Summary of Income Tax Expense:</t>
  </si>
  <si>
    <t>Total</t>
  </si>
  <si>
    <t>Current Tax Expense</t>
  </si>
  <si>
    <t>Deferred Income Taxes</t>
  </si>
  <si>
    <t>Investment Tax Credits, Net</t>
  </si>
  <si>
    <t>Total Income Tax Provision</t>
  </si>
  <si>
    <t>Page 3 of 9</t>
  </si>
  <si>
    <t>_</t>
  </si>
  <si>
    <t>X</t>
  </si>
  <si>
    <t>Year 2026</t>
  </si>
  <si>
    <t>Page 4 of 9</t>
  </si>
  <si>
    <t>R&amp;D Credit</t>
  </si>
  <si>
    <t>Page 5 of 9</t>
  </si>
  <si>
    <t>Year 2025</t>
  </si>
  <si>
    <t>Page 6 of 9</t>
  </si>
  <si>
    <t>Page 7 of 12</t>
  </si>
  <si>
    <t>Projected Test Year Ended</t>
  </si>
  <si>
    <t>XX</t>
  </si>
  <si>
    <t xml:space="preserve">DOCKET NO.: </t>
  </si>
  <si>
    <t>Historical Test Year Ended</t>
  </si>
  <si>
    <t>(A)</t>
  </si>
  <si>
    <t>(B)</t>
  </si>
  <si>
    <t>(C)</t>
  </si>
  <si>
    <t>(D)</t>
  </si>
  <si>
    <t>(E)</t>
  </si>
  <si>
    <t>Book Gain/Loss</t>
  </si>
  <si>
    <t>Tax Gains/Losses</t>
  </si>
  <si>
    <t>ARO</t>
  </si>
  <si>
    <t>Amort of Interco Gain</t>
  </si>
  <si>
    <t>Bartow LTSA</t>
  </si>
  <si>
    <t>Severance Reserve</t>
  </si>
  <si>
    <t>Deferred Cost - CR 3</t>
  </si>
  <si>
    <t>Customer Connect - Deferred Cost</t>
  </si>
  <si>
    <t>Reg Liab - Accel Depr CR 4-5</t>
  </si>
  <si>
    <t>Unbilled Revenue - Fuel</t>
  </si>
  <si>
    <t>Claims Reserve</t>
  </si>
  <si>
    <t>Page 8 of 12</t>
  </si>
  <si>
    <t>FAS 5 Non-Income Tax Reserves</t>
  </si>
  <si>
    <t>Deferred Compensation</t>
  </si>
  <si>
    <t>Annual Incentive Plan Comp</t>
  </si>
  <si>
    <t>Misc Taxable Inc Adj - LOOK INTO</t>
  </si>
  <si>
    <t>Post Retirement Benefits</t>
  </si>
  <si>
    <t>DOE Reimbursement</t>
  </si>
  <si>
    <t>Nuclear Fuel Storage Spend</t>
  </si>
  <si>
    <t>Customer Connect - Reg Asset Amortization</t>
  </si>
  <si>
    <t>Non AMI Meter Amortization</t>
  </si>
  <si>
    <t>DSM/EE Amortization</t>
  </si>
  <si>
    <t>Tax Exempt Interest</t>
  </si>
  <si>
    <t>Non-Deductible Meals Expense</t>
  </si>
  <si>
    <t>State Income Tax (4.458%)</t>
  </si>
  <si>
    <t>deferred is using 4.458% - I don't think UI can handle more than one rate</t>
  </si>
  <si>
    <t>Page 9 of 12</t>
  </si>
  <si>
    <t>Federal NOL</t>
  </si>
  <si>
    <t>I think current NOL sign might be wrong in this calc.</t>
  </si>
  <si>
    <t>Tax Rate Differential - 34% to 35%</t>
  </si>
  <si>
    <t>per REG FL Income Taxes Import</t>
  </si>
  <si>
    <t>Difference</t>
  </si>
  <si>
    <t>variance equals pretax diff btw FERC IS and the Inc Tax Import Sch</t>
  </si>
  <si>
    <t>Page 7 of 9</t>
  </si>
  <si>
    <t>Year 2022</t>
  </si>
  <si>
    <t>*Net Interest Charges*</t>
  </si>
  <si>
    <t>CR3 Securitization</t>
  </si>
  <si>
    <t>Page 8 of 9</t>
  </si>
  <si>
    <t>Capitalized Hardware/Software</t>
  </si>
  <si>
    <t>ARO Differences</t>
  </si>
  <si>
    <t>Reg Asset/Liab - FPD Purchase</t>
  </si>
  <si>
    <t>OPEB Liability Change</t>
  </si>
  <si>
    <t>FAS 112 Accruals</t>
  </si>
  <si>
    <t>Regulatory Asset - Depreciation</t>
  </si>
  <si>
    <t>Regulatory Asset - Final Dism Deferral</t>
  </si>
  <si>
    <t>Lawsuit Contingency</t>
  </si>
  <si>
    <t>Cares Act Reserve</t>
  </si>
  <si>
    <t>Current Portion of  Regulatory Assets</t>
  </si>
  <si>
    <t>Page 9 of 9</t>
  </si>
  <si>
    <t>Return to Provision (Prior Year)</t>
  </si>
  <si>
    <t>*0409104 - Current State Income Tax - PY*</t>
  </si>
  <si>
    <t>*0410106 - Dsit: Utility: Prior Year*</t>
  </si>
  <si>
    <t>*0411103 - Dsit: Utility: Prior Year Cr*</t>
  </si>
  <si>
    <t>State NOL</t>
  </si>
  <si>
    <t>*0409191 - Federal Income Tax - Electric PY*</t>
  </si>
  <si>
    <t>*0410105 - Dfit: Utility: Prior Year*</t>
  </si>
  <si>
    <t>*0411102 - Dfit: Utility: Prior Year Cr*</t>
  </si>
  <si>
    <t>*0409195 - UTP Tax Expense: Fed Util-PY*</t>
  </si>
  <si>
    <t>*0410130 - UTP DFIT:Utility:PY*</t>
  </si>
  <si>
    <t>*0411115 - DFIT: Federal Excess DIT Amort*</t>
  </si>
  <si>
    <t>REG FL: 2022 Forecast - Based on 2022 12&amp;00 FL 2024 Rate Case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</si>
  <si>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</si>
  <si>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</si>
  <si>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</si>
  <si>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</si>
  <si>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</si>
  <si>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</si>
  <si>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</si>
  <si>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</si>
  <si>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</si>
  <si>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</si>
  <si>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</si>
  <si>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</si>
  <si>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</si>
  <si>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</si>
  <si>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</si>
  <si>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</si>
  <si>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</si>
  <si>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</si>
  <si>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</si>
  <si>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</si>
  <si>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</si>
  <si>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Oct 2026</t>
  </si>
  <si>
    <t>Nov 2026</t>
  </si>
  <si>
    <t>Dec 2026</t>
  </si>
  <si>
    <t>Jan 2027</t>
  </si>
  <si>
    <t>Feb 2027</t>
  </si>
  <si>
    <t>Mar 2027</t>
  </si>
  <si>
    <t>Apr 2027</t>
  </si>
  <si>
    <t>May 2027</t>
  </si>
  <si>
    <t>Jun 2027</t>
  </si>
  <si>
    <t>Jul 2027</t>
  </si>
  <si>
    <t>Aug 2027</t>
  </si>
  <si>
    <t>Sep 2027</t>
  </si>
  <si>
    <t>Oct 2027</t>
  </si>
  <si>
    <t>Nov 2027</t>
  </si>
  <si>
    <t>Dec 2027</t>
  </si>
  <si>
    <t>DE Florida (Inp) </t>
  </si>
  <si>
    <t>B:[]</t>
  </si>
  <si>
    <t>C:[Permanent Differences - ITAX - Schedule Ms - Permanent]</t>
  </si>
  <si>
    <t>D:[Above The Line:]</t>
  </si>
  <si>
    <t xml:space="preserve">     E:[Meals and Entertainments]</t>
  </si>
  <si>
    <t xml:space="preserve">     F:[Disallowed Entertainment (Manual Entry 12&amp;0)]</t>
  </si>
  <si>
    <t xml:space="preserve">     G:[Executive Life Insurance]</t>
  </si>
  <si>
    <t xml:space="preserve">     H:[After Tax AFUDC, M&amp;E, ITC Permanent]</t>
  </si>
  <si>
    <t xml:space="preserve">     I:[Misc Taxable Income Adj.]</t>
  </si>
  <si>
    <t xml:space="preserve">     J:[Penalties]</t>
  </si>
  <si>
    <t xml:space="preserve">     K:[Acquisition Adjustment]</t>
  </si>
  <si>
    <t xml:space="preserve">     L:[Tax Exempt Interest]</t>
  </si>
  <si>
    <t xml:space="preserve">     M:[Transportation Benefits - Commuting]</t>
  </si>
  <si>
    <t xml:space="preserve">     N:[Transportation Benefits - Employee Parking]</t>
  </si>
  <si>
    <t>O:[Subtotal - Above The Line Permanent Differences]</t>
  </si>
  <si>
    <t>P:[]</t>
  </si>
  <si>
    <t>Q:[Below The Line:]</t>
  </si>
  <si>
    <t xml:space="preserve">     R:[Lobbying]</t>
  </si>
  <si>
    <t xml:space="preserve">     S:[AFUDC Equity]</t>
  </si>
  <si>
    <t xml:space="preserve">     T:[Auto/Skybox]</t>
  </si>
  <si>
    <t>U:[Subtotal - Below The Line Permanent Differences]</t>
  </si>
  <si>
    <t>V:[]</t>
  </si>
  <si>
    <t>`</t>
  </si>
  <si>
    <t>W:[Total Permanent Differences]</t>
  </si>
  <si>
    <t>X:[]</t>
  </si>
  <si>
    <t>Y:[Temporary Differences - ITAX - Schedule Ms - Temporary]</t>
  </si>
  <si>
    <t>Z:[Above The Line:]</t>
  </si>
  <si>
    <t xml:space="preserve">     AA:[Book Depreciation]</t>
  </si>
  <si>
    <t xml:space="preserve">     AB:[Tax Depreciation]</t>
  </si>
  <si>
    <t xml:space="preserve">     AC:[Bad Debts - Tax over Book]</t>
  </si>
  <si>
    <t xml:space="preserve">     AD:[Surplus Materials Write-Off Liabilities]</t>
  </si>
  <si>
    <t xml:space="preserve">     AE:[Surplus Materials Write-Off Assets]</t>
  </si>
  <si>
    <t xml:space="preserve">     AF:[Lease Right of Use Asset]</t>
  </si>
  <si>
    <t xml:space="preserve">     AG:[Book Gain/Loss on Property]</t>
  </si>
  <si>
    <t xml:space="preserve">     AH:[CIAC]</t>
  </si>
  <si>
    <t xml:space="preserve">     AI:[Tax Gains/Losses]</t>
  </si>
  <si>
    <t xml:space="preserve">     AJ:[Tax Gain (Loss) for COR/Salvage]</t>
  </si>
  <si>
    <t xml:space="preserve">     AK:[Tax Gain/Loss for COR/Salvage - Manual Adjustment]</t>
  </si>
  <si>
    <t xml:space="preserve">     AL:[Asset Retirement Obligation]</t>
  </si>
  <si>
    <t xml:space="preserve">     AM:[Book Depr on Trans Equip to ADR]</t>
  </si>
  <si>
    <t xml:space="preserve">     AN:[AFUDC Deferred Depreciation]</t>
  </si>
  <si>
    <t xml:space="preserve">     AO:[Amort of Intercompany Gain]</t>
  </si>
  <si>
    <t xml:space="preserve">     AP:[Non-Cash Overhead Basis Adj.]</t>
  </si>
  <si>
    <t xml:space="preserve">     AQ:[NonCash O/H Basis - DEF]</t>
  </si>
  <si>
    <t xml:space="preserve">     AR:[Equip Repairs - Annual Adj]</t>
  </si>
  <si>
    <t xml:space="preserve">     AS:[LT Cap Lease Oblig - Tax Oper]</t>
  </si>
  <si>
    <t xml:space="preserve">     AT:[T&amp;D Repairs - Annual Adj]</t>
  </si>
  <si>
    <t xml:space="preserve">     AU:[Asset Retirement Obligation - Coal Ash]</t>
  </si>
  <si>
    <t xml:space="preserve">     AV:[LTSA - O&amp;M Cost]</t>
  </si>
  <si>
    <t xml:space="preserve">     AW:[Mark to Market - LT]</t>
  </si>
  <si>
    <t xml:space="preserve">     AX:[2004 Ivan Storm Cleanup]</t>
  </si>
  <si>
    <t xml:space="preserve">     AY:[Cash Flow Hedge - Reg Asset/Liab]</t>
  </si>
  <si>
    <t xml:space="preserve">     AZ:[Reg Asset smart Grid PISCC]</t>
  </si>
  <si>
    <t xml:space="preserve">     BA:[Reg Liab RSLI &amp; Other Misc Dfd Costs]</t>
  </si>
  <si>
    <t xml:space="preserve">     BB:[Reg Asset Case Expense - SC]</t>
  </si>
  <si>
    <t xml:space="preserve">     BC:[Reg Asset - Pension Post Retirement PAA-FAS87Qual and Oth]</t>
  </si>
  <si>
    <t xml:space="preserve">     BD:[Reg Asset-Pension Post Retirement PAA-FAS87NQ and Oth]</t>
  </si>
  <si>
    <t xml:space="preserve">     BE:[Reg Asset-Pension Post Retirement PAA-FAS 106 and Oth]</t>
  </si>
  <si>
    <t xml:space="preserve">     BF:[Reg Asset - Accr Pension FAS158 - FAS 106]</t>
  </si>
  <si>
    <t xml:space="preserve">     BG:[Reg Asset - Gallagher 1&amp;3 Retirement]</t>
  </si>
  <si>
    <t xml:space="preserve">     BH:[Storm Cost Deferral - Asset]</t>
  </si>
  <si>
    <t xml:space="preserve">     BI:[Storm Cost Deferral - Liability]</t>
  </si>
  <si>
    <t xml:space="preserve">     BJ:[Reg Asset - Depreciation]</t>
  </si>
  <si>
    <t xml:space="preserve">     BK:[Non-AMI Meters Retired Early - NBV]</t>
  </si>
  <si>
    <t xml:space="preserve">     BL:[NC Customer Connect Deferral]</t>
  </si>
  <si>
    <t xml:space="preserve">     BM:[Accrued Vacation]</t>
  </si>
  <si>
    <t xml:space="preserve">     BN:[Severance Reserve - LT]</t>
  </si>
  <si>
    <t xml:space="preserve">     BO:[MGP Sites]</t>
  </si>
  <si>
    <t xml:space="preserve">     BP:[Deferred Revenue]</t>
  </si>
  <si>
    <t xml:space="preserve">     BQ:[Deferred Compensation]</t>
  </si>
  <si>
    <t xml:space="preserve">     BR:[Workers Comp Reserve]</t>
  </si>
  <si>
    <t xml:space="preserve">     BS:[Deferred Cost CR 3 -- Reg. Asset]</t>
  </si>
  <si>
    <t xml:space="preserve">     BT:[Deferred Cost - Customer Connect]</t>
  </si>
  <si>
    <t xml:space="preserve">     BU:[Deferred Cost - Electric Vehicle]</t>
  </si>
  <si>
    <t xml:space="preserve">     BV:[Reg. Liability - Accel Depreciation CR4-5]</t>
  </si>
  <si>
    <t xml:space="preserve">     BW:[Reg Asset/Liability - FPD Purchase]</t>
  </si>
  <si>
    <t xml:space="preserve">     BX:[Deferred Fuel Asset - LT]</t>
  </si>
  <si>
    <t xml:space="preserve">     BY:[Unbilled Revenue - Fuel]</t>
  </si>
  <si>
    <t xml:space="preserve">     BZ:[Reserve for Claims]</t>
  </si>
  <si>
    <t xml:space="preserve">     CA:[FAS 5 Non-Income Tax Reserves]</t>
  </si>
  <si>
    <t xml:space="preserve">     CB:[Rate Refunds]</t>
  </si>
  <si>
    <t xml:space="preserve">     CC:[Operating Lease Obligation]</t>
  </si>
  <si>
    <t xml:space="preserve">     CD:[Charitable Contribution Carryover]</t>
  </si>
  <si>
    <t xml:space="preserve">     CE:[Retirement Plan Expense - Overfunded]</t>
  </si>
  <si>
    <t xml:space="preserve">     CF:[Self-Developed Software]</t>
  </si>
  <si>
    <t xml:space="preserve">     CG:[Pension Plan Exp Underfunded]</t>
  </si>
  <si>
    <t xml:space="preserve">     CH:[Non-qualified Pension - Accrual]</t>
  </si>
  <si>
    <t xml:space="preserve">     CI:[Pension Plan Contribution]</t>
  </si>
  <si>
    <t xml:space="preserve">     CJ:[Environmental Reserve]</t>
  </si>
  <si>
    <t xml:space="preserve">     CK:[Advanced Rents]</t>
  </si>
  <si>
    <t xml:space="preserve">     CL:[Annual Incentive Plan Comp]</t>
  </si>
  <si>
    <t xml:space="preserve">     CM:[Payable 401(k) Match]</t>
  </si>
  <si>
    <t xml:space="preserve">     CN:[Miscellaneous NC Taxable Income Adj. - DTL]</t>
  </si>
  <si>
    <t xml:space="preserve">     CO:[Tax Int Accrual - Non-cur Liab]</t>
  </si>
  <si>
    <t xml:space="preserve">     CP:[Generating Perform Incentive Factor]</t>
  </si>
  <si>
    <t xml:space="preserve">     CQ:[OPEB Expense Accrual]</t>
  </si>
  <si>
    <t xml:space="preserve">     CR:[FAS 112 Medical Expenses Accrual]</t>
  </si>
  <si>
    <t xml:space="preserve">     CS:[Non-Qualified Fund MTM Earnings]</t>
  </si>
  <si>
    <t xml:space="preserve">     CT:[Decommissioning Qualified Fund]</t>
  </si>
  <si>
    <t xml:space="preserve">     CU:[Decommissioning Liability]</t>
  </si>
  <si>
    <t xml:space="preserve">     CV:[Asset Retirement Costs - ARO]</t>
  </si>
  <si>
    <t xml:space="preserve">     CW:[ARO Reg Asset]</t>
  </si>
  <si>
    <t xml:space="preserve">     CX:[Asset Retirement Costs - Coal Ash]</t>
  </si>
  <si>
    <t xml:space="preserve">     CY:[ARO Regulatory Asset - Coal Ash]</t>
  </si>
  <si>
    <t xml:space="preserve">     CZ:[Coal Ash Spend Reg Asset Deferral - Retail (SC &amp; FL)]</t>
  </si>
  <si>
    <t xml:space="preserve">     DA:[Westinghouse Settlement]</t>
  </si>
  <si>
    <t xml:space="preserve">     DB:[DEF $328 Million Deferral]</t>
  </si>
  <si>
    <t xml:space="preserve">     DC:[ECCR Current Period Deferral]</t>
  </si>
  <si>
    <t xml:space="preserve">     DD:[ECCR Prior Period Amortization]</t>
  </si>
  <si>
    <t xml:space="preserve">     DE:[ECRC Current Period Deferral]</t>
  </si>
  <si>
    <t xml:space="preserve">     DF:[ECRC Prior Period Amortization]</t>
  </si>
  <si>
    <t xml:space="preserve">     DG:[ECRC NOX Amortization]</t>
  </si>
  <si>
    <t xml:space="preserve">     DH:[CR 1 &amp; 2 MATS - ECRC Reg Asset]</t>
  </si>
  <si>
    <t xml:space="preserve">     DI:[DEF - DOE Reimbursement Impairment]</t>
  </si>
  <si>
    <t xml:space="preserve">     DJ:[Fuel Over/Under Recovery]</t>
  </si>
  <si>
    <t xml:space="preserve">     DK:[Fuel - Prior Period Amortization]</t>
  </si>
  <si>
    <t xml:space="preserve">     DL:[T19A98 Fuel Under Recovery (PY 2021 Recovery)]</t>
  </si>
  <si>
    <t xml:space="preserve">     DM:[Nuclear Fuel Sale]</t>
  </si>
  <si>
    <t xml:space="preserve">     DN:[DSM/EE Amortization]</t>
  </si>
  <si>
    <t xml:space="preserve">     DO:[Osprey Plant Outage Accrual]</t>
  </si>
  <si>
    <t xml:space="preserve">     DP:[RUSD - CIS Deferral]</t>
  </si>
  <si>
    <t xml:space="preserve">     DQ:[DEF - CIS Deferral Customer Connect]</t>
  </si>
  <si>
    <t xml:space="preserve">     DR:[DEF - Amortization of Customer Connect Reg Asset]</t>
  </si>
  <si>
    <t xml:space="preserve">     DS:[Nuclear Fuel Storage Spend]</t>
  </si>
  <si>
    <t xml:space="preserve">     DT:[Nuclear Fuel Storage - DOE Reimb.]</t>
  </si>
  <si>
    <t xml:space="preserve">     DU:[ISFSI - DOE Reimbursement]</t>
  </si>
  <si>
    <t xml:space="preserve">     DV:[Storm Cash Forecast Inflow]</t>
  </si>
  <si>
    <t xml:space="preserve">     DW:[DEF - Amortize Hurricane Dorian Storm Costs]</t>
  </si>
  <si>
    <t xml:space="preserve">     DX:[CR South Amortization]</t>
  </si>
  <si>
    <t xml:space="preserve">     DY:[EVSE Amortization]</t>
  </si>
  <si>
    <t xml:space="preserve">     DZ:[EVSE Spend (Electric Vehicle Charging Stations)]</t>
  </si>
  <si>
    <t xml:space="preserve">     EA:[Tax Interest Capitalized]</t>
  </si>
  <si>
    <t xml:space="preserve">     EB:[COR Override Schedule]</t>
  </si>
  <si>
    <t xml:space="preserve">     EC:[Temp After Tax AFUDC, M&amp;E, ITC - Progress]</t>
  </si>
  <si>
    <t xml:space="preserve">     ED:[Temp After Tax AFUDC, M&amp;E, ITC]</t>
  </si>
  <si>
    <t xml:space="preserve">     EE:[Loss on Reacq. Debt Amortization]</t>
  </si>
  <si>
    <t xml:space="preserve">     EF:[Loss on Reacq. Debt Amortization - DEF]</t>
  </si>
  <si>
    <t xml:space="preserve">     EG:[CR3 Securitization]</t>
  </si>
  <si>
    <t xml:space="preserve">     EH:[Coal Ash Spend]</t>
  </si>
  <si>
    <t xml:space="preserve">     EI:[OATT - Overcollection/Amortization of FIT]</t>
  </si>
  <si>
    <t xml:space="preserve">     EJ:[Levy Amortization]</t>
  </si>
  <si>
    <t xml:space="preserve">     EK:[Pension Plan Reg Asset - Amortization]</t>
  </si>
  <si>
    <t xml:space="preserve">     EL:[AFUDC Interest]</t>
  </si>
  <si>
    <t xml:space="preserve">     EM:[Irma Debt Return]</t>
  </si>
  <si>
    <t xml:space="preserve">     EN:[EVSE Debt Return]</t>
  </si>
  <si>
    <t xml:space="preserve">     EO:[Deferred Rate Case Expense Amortization]</t>
  </si>
  <si>
    <t xml:space="preserve">     EP:[ISFSI - AFUDC Debt]</t>
  </si>
  <si>
    <t xml:space="preserve">     EQ:[CIS Deferral (Customer Connect)]</t>
  </si>
  <si>
    <t xml:space="preserve">     ER:[DEF - Non AMI Meter Amortization]</t>
  </si>
  <si>
    <t xml:space="preserve">     ES:[DEF - DOE Reimbursement NDTF - Retail Portion]</t>
  </si>
  <si>
    <t xml:space="preserve">     ET:[DEF - DOE Reimbursement NDTF Amortization]</t>
  </si>
  <si>
    <t xml:space="preserve">     EU:[DEF - ISFSI DOE Reimbursement-Retail]</t>
  </si>
  <si>
    <t xml:space="preserve">     EV:[DEF - ISFSI DOE Reimbursement Amort]</t>
  </si>
  <si>
    <t xml:space="preserve">     EW:[DEF - Dismantlement Retail Reg Asset - 2022 Settlement]</t>
  </si>
  <si>
    <t xml:space="preserve">     EX:[DEF - Amortization of Dismantlement Reg Asset]</t>
  </si>
  <si>
    <t xml:space="preserve">     EY:[DEF - Storm Capitalization Reg Asset]</t>
  </si>
  <si>
    <t xml:space="preserve">     EZ:[DEF - Storm Capitalization Reg Asset Amort]</t>
  </si>
  <si>
    <t xml:space="preserve">     FA:[DEF - Vision Florida Amortization]</t>
  </si>
  <si>
    <t xml:space="preserve">     FB:[DEF - Vision Florida Carrying Cost]</t>
  </si>
  <si>
    <t xml:space="preserve">     FC:[DEF - Vision Florida Depreciation Deferral]</t>
  </si>
  <si>
    <t xml:space="preserve">     FD:[DEF - Vision Florida O&amp;M Deferral]</t>
  </si>
  <si>
    <t xml:space="preserve">     FE:[DEF - Vision Florida Property Tax Deferral]</t>
  </si>
  <si>
    <t xml:space="preserve">     FF:[DEF - Pension Accounting Adjustment 2022]</t>
  </si>
  <si>
    <t xml:space="preserve">     FG:[DEF - Integrated Grid Strategy]</t>
  </si>
  <si>
    <t xml:space="preserve">     FH:[DEF- Hurricane Ian Cash]</t>
  </si>
  <si>
    <t xml:space="preserve">     FI:[DEF - SPP Current Month Deferral]</t>
  </si>
  <si>
    <t xml:space="preserve">     FJ:[DEF - SPP Clause Prior Year Amortization]</t>
  </si>
  <si>
    <t xml:space="preserve">     FK:[DEF - DSM Amortization Recoverable]</t>
  </si>
  <si>
    <t xml:space="preserve">     FL:[Severance Reserve]</t>
  </si>
  <si>
    <t xml:space="preserve">     FM:[DEF - ARO Depreciation Deferral]</t>
  </si>
  <si>
    <t xml:space="preserve">     FN:[DEF - Property Gains/Losses Deferral]</t>
  </si>
  <si>
    <t xml:space="preserve">     FO:[DOE Settlement (Clear Reg Liability)]</t>
  </si>
  <si>
    <t xml:space="preserve">     FP:[Deferred Storm Interest Income]</t>
  </si>
  <si>
    <t>FQ:[Subtotal - Above The Line Temporary Differences]</t>
  </si>
  <si>
    <t>FR:[]</t>
  </si>
  <si>
    <t>FS:[Below the Line:]</t>
  </si>
  <si>
    <t>FT:[Subtotal - Below The Line Temporary Differences]</t>
  </si>
  <si>
    <t>FU:[]</t>
  </si>
  <si>
    <t>FV:[Total Temporary Differences]</t>
  </si>
  <si>
    <t>FW:[]</t>
  </si>
  <si>
    <t>FX:[State Only Temporary Differences - ITAX - State Sch Ms Modification]</t>
  </si>
  <si>
    <t>FY:[Above The Line:]</t>
  </si>
  <si>
    <t>FZ:[State Bonus Depreciation-Income Tax Expense - Utility]</t>
  </si>
  <si>
    <t>GA:[Total State Only Temporary Differences]</t>
  </si>
  <si>
    <t>GB:[]</t>
  </si>
  <si>
    <t>GC:[Federal NOL Adjustment - ITAX - Other Reconciling Items]</t>
  </si>
  <si>
    <t>GD:[Above The Line:]</t>
  </si>
  <si>
    <t xml:space="preserve">     GE:[Current NOL Adjustment]</t>
  </si>
  <si>
    <t xml:space="preserve">     GF:[Current NOL Adjustment - Non-Utility]</t>
  </si>
  <si>
    <t>GG:[Total Current Federal NOL Differences]</t>
  </si>
  <si>
    <t>GH:[]</t>
  </si>
  <si>
    <t>GI:[Other Deferred Items - ITAX - Other Reconciling Items]</t>
  </si>
  <si>
    <t>GJ:[Above The Line:]</t>
  </si>
  <si>
    <t xml:space="preserve">     GK:[Deferred ARAM]</t>
  </si>
  <si>
    <t xml:space="preserve">     GL:[Deferred Federal True-Up]</t>
  </si>
  <si>
    <t xml:space="preserve">     GM:[Deferred Audit Adjustment]</t>
  </si>
  <si>
    <t xml:space="preserve">     GN:[Tax Basis Balance Sheet]</t>
  </si>
  <si>
    <t xml:space="preserve">     GO:[Deferred Other]</t>
  </si>
  <si>
    <t xml:space="preserve">     GP:[Deferred ITC Benefits]</t>
  </si>
  <si>
    <t xml:space="preserve">     GQ:[Production Tax Credits]</t>
  </si>
  <si>
    <t>GR:[]</t>
  </si>
  <si>
    <t xml:space="preserve">     GS:[EDIT Protected ARAM Amortization (Retail)]</t>
  </si>
  <si>
    <t xml:space="preserve">     GT:[EDIT Unprotected 5-Year Amortization (Retail)]</t>
  </si>
  <si>
    <t xml:space="preserve">     GU:[Sum of EDIT Retail Amortizations]</t>
  </si>
  <si>
    <t>GV:[]</t>
  </si>
  <si>
    <t xml:space="preserve">     GW:[EDIT Protected ARAM Amortization (Wholesale)]</t>
  </si>
  <si>
    <t xml:space="preserve">     GX:[EDIT Unprotected ARAM Amortization (Wholesale)]</t>
  </si>
  <si>
    <t xml:space="preserve">     GY:[Sum of EDIT Wholesale Amortizations]</t>
  </si>
  <si>
    <t>GZ:[]</t>
  </si>
  <si>
    <t xml:space="preserve">     HA:[Deferred NOL Adjustment]</t>
  </si>
  <si>
    <t xml:space="preserve">     HB:[Deferred R&amp;D Credits]</t>
  </si>
  <si>
    <t xml:space="preserve">     HC:[APB28 Entry]</t>
  </si>
  <si>
    <t>HD:[]</t>
  </si>
  <si>
    <t>HE:[Total Other Deferred Items Differences]</t>
  </si>
  <si>
    <t>HF:[]</t>
  </si>
  <si>
    <t>HG:[Other Deferred Items from JTAX2 - Tax Credit Posting:]</t>
  </si>
  <si>
    <t xml:space="preserve">     HH:[Non-Specified Cash Postings]</t>
  </si>
  <si>
    <t xml:space="preserve">     HI:[Specified Cash Postings]</t>
  </si>
  <si>
    <t>HJ:[Total Other Deferred Items - Cash Tax Credits]</t>
  </si>
  <si>
    <t>HK:[]</t>
  </si>
  <si>
    <t>HL:[Calculation Total Income Tax Expense - Utility]</t>
  </si>
  <si>
    <t>HM:[]</t>
  </si>
  <si>
    <t>HN:[Net Income Before Tax:]</t>
  </si>
  <si>
    <t xml:space="preserve">     HO:[Net Operating Income Before Tax]</t>
  </si>
  <si>
    <t xml:space="preserve">     HP:[Less Interest Expense]</t>
  </si>
  <si>
    <t xml:space="preserve">     HQ:[DEF Net Income Before Tax]</t>
  </si>
  <si>
    <t>HR:[]</t>
  </si>
  <si>
    <t>HS:[State Income Tax Expense:]</t>
  </si>
  <si>
    <t xml:space="preserve">     HT:[Net Income Before Tax]</t>
  </si>
  <si>
    <t xml:space="preserve">     HU:[Permanent Differences]</t>
  </si>
  <si>
    <t xml:space="preserve">     HV:[Temporary Differences - State]</t>
  </si>
  <si>
    <t xml:space="preserve">     HW:[Net Taxable Income - State]</t>
  </si>
  <si>
    <t xml:space="preserve">     HX:[State Tax Rate]</t>
  </si>
  <si>
    <t xml:space="preserve">     HY:[State Current Income Tax]</t>
  </si>
  <si>
    <t xml:space="preserve">     HZ:[State Deferred Income Tax]</t>
  </si>
  <si>
    <t>IA:[Total State Income Tax]</t>
  </si>
  <si>
    <t>IB:[]</t>
  </si>
  <si>
    <t>IC:[Federal Income Tax Expense:]</t>
  </si>
  <si>
    <t xml:space="preserve">     ID:[Federal Current Income Tax Expense:]</t>
  </si>
  <si>
    <t xml:space="preserve">     IE:[Net Income Before Tax]</t>
  </si>
  <si>
    <t xml:space="preserve">     IG:[Permanent Differences - Federal]</t>
  </si>
  <si>
    <t xml:space="preserve">     IH:[Temporary Differences - Federal]</t>
  </si>
  <si>
    <t xml:space="preserve">     II:[State Tax Deduction for Federal]</t>
  </si>
  <si>
    <t xml:space="preserve">     IJ:[Net Taxable Income - Federal]</t>
  </si>
  <si>
    <t xml:space="preserve">     IK:[Federal Tax Rate]</t>
  </si>
  <si>
    <t xml:space="preserve">     IL:[Federal Current Income Tax before NOL]</t>
  </si>
  <si>
    <t xml:space="preserve">     IM:[Current NOL]</t>
  </si>
  <si>
    <t xml:space="preserve">     IN:[Federal Current Income Tax before Tax CR Cash Postings]</t>
  </si>
  <si>
    <t xml:space="preserve">     IO:[Check]</t>
  </si>
  <si>
    <t xml:space="preserve">     IP:[Tax Credit Cash Postings]</t>
  </si>
  <si>
    <t xml:space="preserve">     IQ:[Corporate AMT - Book Min Tax]</t>
  </si>
  <si>
    <t>IR:[Total Federal Current Income Tax]</t>
  </si>
  <si>
    <t>IS:[]</t>
  </si>
  <si>
    <t>IT:[Federal Deferred Income Tax Expense:]</t>
  </si>
  <si>
    <t xml:space="preserve">     IU:[Temporary Differences - Federal]</t>
  </si>
  <si>
    <t xml:space="preserve">     IV:[Less State Tax on Temporary Differences]</t>
  </si>
  <si>
    <t xml:space="preserve">     IW:[Less Other State Tax on Temporary Differences]</t>
  </si>
  <si>
    <t xml:space="preserve">     IX:[Temporary Differences - Federal Adjusted for State]</t>
  </si>
  <si>
    <t xml:space="preserve">     IY:[Federal Tax Rate]</t>
  </si>
  <si>
    <t xml:space="preserve">     IZ:[Federal Deferred Income Tax Expense]</t>
  </si>
  <si>
    <t xml:space="preserve">     JA:[After-Tax Adjustments]</t>
  </si>
  <si>
    <t xml:space="preserve">     JB:[Corporate AMT Book Min Tax]</t>
  </si>
  <si>
    <t xml:space="preserve">     JC:[Total Federal Deferred Income Tax Before Cash Postings]</t>
  </si>
  <si>
    <t xml:space="preserve">     JD:[Check]</t>
  </si>
  <si>
    <t xml:space="preserve">     JE:[Tax Credit Cash Postings]</t>
  </si>
  <si>
    <t>JF:[Total Federal Deferred Income Tax]</t>
  </si>
  <si>
    <t>JG:[]</t>
  </si>
  <si>
    <t>JH:[Total Income Tax Expense:]</t>
  </si>
  <si>
    <t xml:space="preserve">     JI:[Current Federal Income Tax - Utility]</t>
  </si>
  <si>
    <t xml:space="preserve">     JJ:[Current State Income Tax - Utility]</t>
  </si>
  <si>
    <t xml:space="preserve">     JK:[Deferred Federal Income Tax - Utility]</t>
  </si>
  <si>
    <t xml:space="preserve">     JL:[Deferred State Income Tax - Utility]</t>
  </si>
  <si>
    <t xml:space="preserve">     JM:[Amortization of ITC]</t>
  </si>
  <si>
    <t xml:space="preserve">          JN:[Total Income Tax Expense - Utility]</t>
  </si>
  <si>
    <t>JO:[]</t>
  </si>
  <si>
    <t>JP:[]</t>
  </si>
  <si>
    <t>JQ:[Calculation Total Income Tax - Non-Utility]</t>
  </si>
  <si>
    <t>JR:[]</t>
  </si>
  <si>
    <t xml:space="preserve">     JS:[Non-Operating Income Before Tax]</t>
  </si>
  <si>
    <t>JT:[Net Income Before Tax per REG FL FERC IS - 3 Adjusted]</t>
  </si>
  <si>
    <t>JU:[]</t>
  </si>
  <si>
    <t>JV:[State Income Tax Expense]</t>
  </si>
  <si>
    <t xml:space="preserve">     JW:[Net Income Before Tax]</t>
  </si>
  <si>
    <t xml:space="preserve">     JX:[Permanent Differences]</t>
  </si>
  <si>
    <t xml:space="preserve">     JY:[Temporary Differences - State]</t>
  </si>
  <si>
    <t xml:space="preserve">     JZ:[Net Taxable Income - State]</t>
  </si>
  <si>
    <t xml:space="preserve">     KA:[State Tax Rate]</t>
  </si>
  <si>
    <t xml:space="preserve">     KB:[State Current Income Tax]</t>
  </si>
  <si>
    <t xml:space="preserve">     KC:[State Deferred Income Tax]</t>
  </si>
  <si>
    <t>KD:[Total State Income Tax]</t>
  </si>
  <si>
    <t>KE:[]</t>
  </si>
  <si>
    <t>KF:[Federal Income Tax Expense:]</t>
  </si>
  <si>
    <t xml:space="preserve">     KG:[Federal Current Income Tax Expense:]</t>
  </si>
  <si>
    <t xml:space="preserve">     KH:[Net Income Before Tax]</t>
  </si>
  <si>
    <t xml:space="preserve">     KI:[Permanent Differences - Federal]</t>
  </si>
  <si>
    <t xml:space="preserve">     KJ:[Temporary Differences - Federal]</t>
  </si>
  <si>
    <t xml:space="preserve">     KK:[State Tax Deduction for Federal]</t>
  </si>
  <si>
    <t xml:space="preserve">     KL:[Net Taxable Income - Federal]</t>
  </si>
  <si>
    <t xml:space="preserve">     KM:[Federal Tax Rate]</t>
  </si>
  <si>
    <t xml:space="preserve">     KN:[Federal Current Income Tax before NOL]</t>
  </si>
  <si>
    <t xml:space="preserve">     KO:[Current NOL]</t>
  </si>
  <si>
    <t xml:space="preserve">     KP:[Federal Current Income Tax before Tax CR Cash Postings]</t>
  </si>
  <si>
    <t xml:space="preserve">     KQ:[Check]</t>
  </si>
  <si>
    <t xml:space="preserve">     KR:[Tax Credit Cash Postings]</t>
  </si>
  <si>
    <t>KS:[Total Federal Current Income Tax]</t>
  </si>
  <si>
    <t>KT:[]</t>
  </si>
  <si>
    <t>KU:[Federal Deferred Income Tax Expense:]</t>
  </si>
  <si>
    <t xml:space="preserve">     KV:[Temporary Differences - Federal]</t>
  </si>
  <si>
    <t xml:space="preserve">     KW:[Less State Tax on Temporary Differences]</t>
  </si>
  <si>
    <t xml:space="preserve">     KX:[Less Other State Tax on Temporary Differences]</t>
  </si>
  <si>
    <t xml:space="preserve">     KY:[Temporary Differences - Federal Adjusted for State]</t>
  </si>
  <si>
    <t xml:space="preserve">     KZ:[Federal Tax Rate]</t>
  </si>
  <si>
    <t xml:space="preserve">     LA:[Federal Deferred Income Tax Expense]</t>
  </si>
  <si>
    <t xml:space="preserve">     LB:[After-Tax Adjustments]</t>
  </si>
  <si>
    <t xml:space="preserve">     LC:[Total Federal Deferred Income Tax Before Cash Postings]</t>
  </si>
  <si>
    <t xml:space="preserve">     LD:[Check]</t>
  </si>
  <si>
    <t xml:space="preserve">     LE:[Tax Credit Cash Postings]</t>
  </si>
  <si>
    <t>LF:[Total Federal Deferred Income Tax]</t>
  </si>
  <si>
    <t>LG:[]</t>
  </si>
  <si>
    <t>LH:[Total Income Tax Expense:]</t>
  </si>
  <si>
    <t xml:space="preserve">     LI:[Current Federal Income Tax - Non-Utility]</t>
  </si>
  <si>
    <t xml:space="preserve">     LJ:[Current State Income Tax - Non-Utility]</t>
  </si>
  <si>
    <t xml:space="preserve">     LK:[Deferred Federal Income Tax - Non-Utility]</t>
  </si>
  <si>
    <t xml:space="preserve">     LL:[Deferred State Income Tax - Non-Utility]</t>
  </si>
  <si>
    <t xml:space="preserve">          LM:[Total Income Tax Expense - Non - Utility]</t>
  </si>
  <si>
    <t>LN:[]</t>
  </si>
  <si>
    <t>LO:[Total Income Tax Expense Utility and Non-Utility:]</t>
  </si>
  <si>
    <t xml:space="preserve">     LP:[Current Federal Income Tax Utility and Non-Utility]</t>
  </si>
  <si>
    <t xml:space="preserve">     LQ:[Current State Income Tax Utility and Non-Utility]</t>
  </si>
  <si>
    <t xml:space="preserve">     LR:[Deferred Federal Income Tax Utility and Non-Utility]</t>
  </si>
  <si>
    <t xml:space="preserve">     LS:[Deferred State Income Tax Utility and Non-Utility]</t>
  </si>
  <si>
    <t xml:space="preserve">     LT:[Amort of ITC]</t>
  </si>
  <si>
    <t>LU:[Total Income Tax Expense]</t>
  </si>
  <si>
    <t>LV:[]</t>
  </si>
  <si>
    <t>LW:[FP&amp;A Total Income Tax Expense:]</t>
  </si>
  <si>
    <t xml:space="preserve">     LX:[FP&amp;A Federal Income Tax Expense]</t>
  </si>
  <si>
    <t xml:space="preserve">     LY:[FP&amp;A State Income Tax Expense]</t>
  </si>
  <si>
    <t xml:space="preserve">     LZ:[FP&amp;A Deferred Federal Income Tax Expense]</t>
  </si>
  <si>
    <t xml:space="preserve">     MA:[FP&amp;A Deferred State Income Tax Expense]</t>
  </si>
  <si>
    <t xml:space="preserve">     MB:[FP&amp;A Amort of ITC]</t>
  </si>
  <si>
    <t>MC:[FP&amp;A Total Income Tax Expenses]</t>
  </si>
  <si>
    <t>MD:[]</t>
  </si>
  <si>
    <t>ME:[Add Tax on Special Governance O&amp;M:]</t>
  </si>
  <si>
    <t xml:space="preserve">     MF:[O&amp;M Florida Special Governance A&amp;G Expense]</t>
  </si>
  <si>
    <t xml:space="preserve">     MG:[O&amp;M Florida Special Governance Intercompany A&amp;G Expense]</t>
  </si>
  <si>
    <t xml:space="preserve">     MH:[O&amp;M Florida Special Governance Operating Expenses]</t>
  </si>
  <si>
    <t>MI:[Total Special Governance O&amp;M]</t>
  </si>
  <si>
    <t>MJ:[]</t>
  </si>
  <si>
    <t>MK:[State Income Tax on Special Governance O&amp;M]</t>
  </si>
  <si>
    <t>ML:[Federal Income Tax on Special Governance O&amp;M]</t>
  </si>
  <si>
    <t>MM:[Total Income Tax on Special Governance O&amp;M]</t>
  </si>
  <si>
    <t>MN:[]</t>
  </si>
  <si>
    <t>MO:[FP&amp;A Total Income Tax Expense Adj for Special Governance O&amp;M:]</t>
  </si>
  <si>
    <t xml:space="preserve">     MP:[FP&amp;A Federal Income Tax Expense Adj for Special Governance O&amp;M]</t>
  </si>
  <si>
    <t xml:space="preserve">     MQ:[FP&amp;A State Income Tax Expense Adj for Special Governance O&amp;M]</t>
  </si>
  <si>
    <t xml:space="preserve">     MR:[FP&amp;A Deferred Federal Income Tax Expense]</t>
  </si>
  <si>
    <t xml:space="preserve">     MS:[FP&amp;A Deferred State Income Tax Expense]</t>
  </si>
  <si>
    <t xml:space="preserve">     MT:[FP&amp;A Amort of ITC]</t>
  </si>
  <si>
    <t>MU:[FP&amp;A Total Income Tax Expenses Adj for Special Governance O&amp;M]</t>
  </si>
  <si>
    <t>MV:[]</t>
  </si>
  <si>
    <t>MW:[Reconciliation between DEF &amp; FP&amp;A Current Income Tax Expenses:]</t>
  </si>
  <si>
    <t xml:space="preserve">     MX:[Difference between DEF &amp; FP&amp;A Current Federal Income Taxes]</t>
  </si>
  <si>
    <t xml:space="preserve">     MY:[Difference between DEF &amp; FP&amp;A Current State Income Taxes]</t>
  </si>
  <si>
    <t xml:space="preserve">     MZ:[Difference between DEF &amp; FP&amp;A Current Deferred Federal Income Taxes]</t>
  </si>
  <si>
    <t xml:space="preserve">     NA:[Difference between DEF &amp; FP&amp;A Current Deferred State Income Taxes]</t>
  </si>
  <si>
    <t xml:space="preserve">     NB:[Differecne between DEF &amp; FP&amp;A Amort ITC]</t>
  </si>
  <si>
    <t>NC:[Reconciliation difference between DEF &amp; FP&amp;A Current Income Tax Expenses]</t>
  </si>
  <si>
    <t>ND:[]</t>
  </si>
  <si>
    <t>NE:[Reconciliation between FP&amp;A Income Tax Expense (including O&amp;M Spec. Gov.) &amp; DEF ]</t>
  </si>
  <si>
    <t>NF:[]</t>
  </si>
  <si>
    <t>B:[Start Method]</t>
  </si>
  <si>
    <t>C:[Per Books]</t>
  </si>
  <si>
    <t>D:[Adjustments]</t>
  </si>
  <si>
    <t>E:[Per Books Adjusted]</t>
  </si>
  <si>
    <t>F:[Per Books 12 Months Ended]</t>
  </si>
  <si>
    <t>G:[MethodReturns]</t>
  </si>
  <si>
    <t>H:[FERC INCOME STATEMENT]</t>
  </si>
  <si>
    <t>I:[440-457 - Operating Revenue]</t>
  </si>
  <si>
    <t xml:space="preserve">     J:[440-446 - Sales to Ultimate Customers:]</t>
  </si>
  <si>
    <t xml:space="preserve">     K:[0440000 - Residential]</t>
  </si>
  <si>
    <t xml:space="preserve">     L:[0442100 - General Service]</t>
  </si>
  <si>
    <t xml:space="preserve">     M:[0442200 - Industrial Service]</t>
  </si>
  <si>
    <t xml:space="preserve">     N:[0444000 - Public St and Highway Lighting]</t>
  </si>
  <si>
    <t xml:space="preserve">     O:[0445000 - Other Sales To Public Auth]</t>
  </si>
  <si>
    <t xml:space="preserve">          P:[440-446 - Total Sales to Ultimate Customers]</t>
  </si>
  <si>
    <t xml:space="preserve">     Q:[447 - Sales for Resale:]</t>
  </si>
  <si>
    <t xml:space="preserve">     R:[0447150  Revenue Other]</t>
  </si>
  <si>
    <t xml:space="preserve">     S:[0447159 Resale Sales - Outside]</t>
  </si>
  <si>
    <t xml:space="preserve">     T:[0447990 Sales for Resale Unbilled Revenue]</t>
  </si>
  <si>
    <t xml:space="preserve">          U:[447 - Total Sales for Resale]</t>
  </si>
  <si>
    <t xml:space="preserve">     V:[449 - Provision for Rate Refund:]</t>
  </si>
  <si>
    <t xml:space="preserve">     W:[0449035 - Franchise Allocation/Holding]</t>
  </si>
  <si>
    <t xml:space="preserve">     X:[0449100  Provision for Rate Refund - Retail]</t>
  </si>
  <si>
    <t xml:space="preserve">     Y:[0449110  Provision for Rate Refund - Wholesale]</t>
  </si>
  <si>
    <t xml:space="preserve">     Z:[0449111 - Tax reform - Retail]</t>
  </si>
  <si>
    <t xml:space="preserve">          AA:[449 - Total Provision for Rate Refund]</t>
  </si>
  <si>
    <t xml:space="preserve">     AB:[450-457 - Other Operating Revenues:]</t>
  </si>
  <si>
    <t xml:space="preserve">     AC:[0450100 - Late Pmt and Forf Disc]</t>
  </si>
  <si>
    <t xml:space="preserve">     AD:[0451100 - Misc Service Revenue]</t>
  </si>
  <si>
    <t xml:space="preserve">     AE:[0454001 - Rent from Electric Prop - Nuclear]</t>
  </si>
  <si>
    <t xml:space="preserve">     AF:[0454002 - Rent - Lighting Equipment]</t>
  </si>
  <si>
    <t xml:space="preserve">     AG:[0454003 - Rent - Non-Lighting Equipment]</t>
  </si>
  <si>
    <t xml:space="preserve">     AH:[0454004 - Rent - Joint Use]</t>
  </si>
  <si>
    <t xml:space="preserve">     AI:[0454005 - Rent - Transmission]</t>
  </si>
  <si>
    <t xml:space="preserve">     AJ:[0454100 - Extra - Facilities]</t>
  </si>
  <si>
    <t xml:space="preserve">     AK:[0454105 - IC Other Elec Rents]</t>
  </si>
  <si>
    <t xml:space="preserve">     AL:[0454175 - EV Charger Revenue]</t>
  </si>
  <si>
    <t xml:space="preserve">     AM:[0454200 - Pole &amp; Line Attachments]</t>
  </si>
  <si>
    <t xml:space="preserve">     AN:[0454300 - Tower Lease Revenues]</t>
  </si>
  <si>
    <t xml:space="preserve">     AO:[0454400 - Other Electric Rents]</t>
  </si>
  <si>
    <t xml:space="preserve">     AP:[0454601 - Other Misc Revenue]</t>
  </si>
  <si>
    <t xml:space="preserve">     AQ:[0456000 - Other Variable Reveneus]</t>
  </si>
  <si>
    <t xml:space="preserve">     AR:[0456001 - Other Variable Revenues-Reg]</t>
  </si>
  <si>
    <t xml:space="preserve">     AS:[0456003 - Retail Unbilled Revenue]</t>
  </si>
  <si>
    <t xml:space="preserve">     AT:[0456005 - Electric Rev - Cogen/small power pro]</t>
  </si>
  <si>
    <t xml:space="preserve">     AU:[0456006 - Muni Coty Tax Coll/Comm]</t>
  </si>
  <si>
    <t xml:space="preserve">     AV:[0456016 - I/C Joint Disp - Trans NW Rev]</t>
  </si>
  <si>
    <t xml:space="preserve">     AW:[0456040 - Sales Use Tax Coll Fee]</t>
  </si>
  <si>
    <t xml:space="preserve">     AX:[0456050 - Transmission Study Revenue]</t>
  </si>
  <si>
    <t xml:space="preserve">     AY:[0456100 - Profit or Loss on Sale of M&amp;S]</t>
  </si>
  <si>
    <t xml:space="preserve">     AZ:[0456102 - Distribution Charge - Network]</t>
  </si>
  <si>
    <t xml:space="preserve">          BA:[0456104 - Prod Ancillary Service Revenue (100% Wholesale)]</t>
  </si>
  <si>
    <t xml:space="preserve">          BB:[0456104 - Amortization of OATT over-collection giveback FIT]</t>
  </si>
  <si>
    <t xml:space="preserve">          BC:[0456104 - OATT FIT Revenue Decrement]</t>
  </si>
  <si>
    <t xml:space="preserve">          BD:[0456104 - Over collection of FIT in OATT revenues before base rate]</t>
  </si>
  <si>
    <t xml:space="preserve">     BE:[0456104 - Transmission Charge Network]</t>
  </si>
  <si>
    <t xml:space="preserve">     BF:[0456105 - Sched, Sys Cntl, Disp-Network]</t>
  </si>
  <si>
    <t xml:space="preserve">     BG:[0456106 - Reactive Pur/Volt Cntl Svc]</t>
  </si>
  <si>
    <t xml:space="preserve">     BH:[0456107 - Regulation/Frequency Response]</t>
  </si>
  <si>
    <t xml:space="preserve">     BI:[0456108 - Op Res - Spinning Reserve]</t>
  </si>
  <si>
    <t xml:space="preserve">     BJ:[0456109 - Op Res - Supplemental Reserve]</t>
  </si>
  <si>
    <t xml:space="preserve">     BK:[0456110 - Transmission Charge PTP]</t>
  </si>
  <si>
    <t xml:space="preserve">     BL:[0456111 - Other Transmission Revenues]</t>
  </si>
  <si>
    <t xml:space="preserve">     BM:[0456540 - Wholesale Unbilled Fuel Clause]</t>
  </si>
  <si>
    <t xml:space="preserve">     BN:[0456610 - Other Electric Revenues]</t>
  </si>
  <si>
    <t xml:space="preserve">     BO:[0456616 - Shared Solar - SC]</t>
  </si>
  <si>
    <t xml:space="preserve">     BP:[0456630 - Gross Up-Contr In Aid Of Const]</t>
  </si>
  <si>
    <t xml:space="preserve">     BQ:[0457100 - SC Direct PT Offset]</t>
  </si>
  <si>
    <t xml:space="preserve">          BR:[450-457 - Total Other Operating Revenue]</t>
  </si>
  <si>
    <t xml:space="preserve">     BS:[440-457 - Total Operating Revenue]</t>
  </si>
  <si>
    <t>BT:[]</t>
  </si>
  <si>
    <t>BU:[500-599 &amp; 901-935 Operations and Maintenance:]</t>
  </si>
  <si>
    <t>BV:[Base Recoverable O&amp;M:]</t>
  </si>
  <si>
    <t xml:space="preserve">     BW:[500-509 - Steam Operation]</t>
  </si>
  <si>
    <t xml:space="preserve">     BX:[0500000 - Suprvsn and Engrg - Steam Oper]</t>
  </si>
  <si>
    <t xml:space="preserve">     BY:[0500000 - Inflation Adj]</t>
  </si>
  <si>
    <t xml:space="preserve">     BZ:[0500000 - Reclass Reedy Creek Solar to Other Prod Maint 0554]</t>
  </si>
  <si>
    <t xml:space="preserve">     CA:[0500000 - FP&amp;A On-Top Adjustment (Forecast Only)]</t>
  </si>
  <si>
    <t xml:space="preserve">     CB:[0500000 - Total]</t>
  </si>
  <si>
    <t xml:space="preserve">     CC:[0501160 - Coal Sampling &amp; Testing]</t>
  </si>
  <si>
    <t xml:space="preserve">     CD:[0501180 - Sale of Fly Ash Revenues]</t>
  </si>
  <si>
    <t xml:space="preserve">     CE:[0501190 - Sale of Fly Ash]</t>
  </si>
  <si>
    <t xml:space="preserve">     CF:[0501400 - Fossil Steam Fuel - Ash Sales]</t>
  </si>
  <si>
    <t xml:space="preserve">     CG:[0502010 - Ammonia Expense]</t>
  </si>
  <si>
    <t xml:space="preserve">     CH:[0502041 - Gypsum Rev - exp offset]</t>
  </si>
  <si>
    <t xml:space="preserve">          CI:[0502100 - Fossil Steam Exp - Other (Reclass #1 to ECRC Energy)]</t>
  </si>
  <si>
    <t xml:space="preserve">          CJ:[0502100 - Fossil Steam Exp - Other (Reclass #2 to 0549000 to move CT&amp;CC from 050]</t>
  </si>
  <si>
    <t xml:space="preserve">          CK:[0502100 - Fossil Steam Exp - Other Total]</t>
  </si>
  <si>
    <t xml:space="preserve">     CL:[0504000 - Steam Transferred - Credit]</t>
  </si>
  <si>
    <t xml:space="preserve">     CM:[0505000 - Electric Expenses - Steam Oper]</t>
  </si>
  <si>
    <t xml:space="preserve">     CN:[0506000 - Misc Fossil Power Expenses]</t>
  </si>
  <si>
    <t xml:space="preserve">     CO:[0506000 - Inflation Adj]</t>
  </si>
  <si>
    <t xml:space="preserve">     CP:[0507000 - Steam Power Gen Ops Rent]</t>
  </si>
  <si>
    <t xml:space="preserve">          CQ:[500-509 - Total Steam Operation]</t>
  </si>
  <si>
    <t xml:space="preserve">     CR:[510-515 - Steam Maintenance]</t>
  </si>
  <si>
    <t xml:space="preserve">          CS:[0510000 - Suprvsn and Engrng - Steam Maint (Reclass #1 to ECRC 0510100)]</t>
  </si>
  <si>
    <t xml:space="preserve">          CT:[0510000 - Inflation Adj]</t>
  </si>
  <si>
    <t xml:space="preserve">          CU:[0510000 - Suprvsn and Engrng - Steam Maint (Reclass #2 - Combined Multiple Recla]</t>
  </si>
  <si>
    <t xml:space="preserve">          CV:[0510000 - Suprvsn and Engrng - Steam Maint Total]</t>
  </si>
  <si>
    <t xml:space="preserve">     CW:[0511000 - Maint of Structures - Steam]</t>
  </si>
  <si>
    <t xml:space="preserve">     CX:[0511000 - Inflation Adj]</t>
  </si>
  <si>
    <t xml:space="preserve">     CY:[0512100 - Maint of Boiler Plant - Other]</t>
  </si>
  <si>
    <t xml:space="preserve">     CZ:[0512100 - Inflation Adj]</t>
  </si>
  <si>
    <t xml:space="preserve">     DA:[0513100 - Maint of Electric Plant - Other]</t>
  </si>
  <si>
    <t xml:space="preserve">     DB:[0513100 - Inflation Adj]</t>
  </si>
  <si>
    <t xml:space="preserve">     DC:[0514000 - Maintenance - Misc Steam Plant]</t>
  </si>
  <si>
    <t xml:space="preserve">     DD:[0514000 - Inflation Adj]</t>
  </si>
  <si>
    <t xml:space="preserve">          DE:[510-515 - Total Steam Maintenance]</t>
  </si>
  <si>
    <t xml:space="preserve">          DF:[500-515 - Total Steam O&amp;M]</t>
  </si>
  <si>
    <t xml:space="preserve">     DG:[517-532 - Nuclear Operation &amp; Maintenance]</t>
  </si>
  <si>
    <t xml:space="preserve">     DH:[0517000 - Supervsn and Engnring - Nuc Oper]</t>
  </si>
  <si>
    <t xml:space="preserve">     DI:[0518530 - Diesel Unit Oil Cons - Nuc Oper]</t>
  </si>
  <si>
    <t xml:space="preserve">     DJ:[0519000 - Coolants and Water - Nuc Oper]</t>
  </si>
  <si>
    <t xml:space="preserve">     DK:[0520000 - Steam Expenses - Nuc Oper]</t>
  </si>
  <si>
    <t xml:space="preserve">     DL:[0523000 - Electric Expenses]</t>
  </si>
  <si>
    <t xml:space="preserve">     DM:[0524000 - Misc Expenses - Nuc Oper]</t>
  </si>
  <si>
    <t xml:space="preserve">     DN:[0528000 - Mtce Supv &amp; Engineering]</t>
  </si>
  <si>
    <t xml:space="preserve">     DO:[0529000 - Mtce of Structures]</t>
  </si>
  <si>
    <t xml:space="preserve">     DP:[0530000 - Mtce of Reactor Plt Equip]</t>
  </si>
  <si>
    <t xml:space="preserve">     DQ:[0531100 - Maint Elec Plant - NUC]</t>
  </si>
  <si>
    <t xml:space="preserve">     DR:[0532100 - Maint Misc Nuclear Plt - Other]</t>
  </si>
  <si>
    <t xml:space="preserve">          DS:[517-532 - Total Nuclear Operation &amp; Maintenance]</t>
  </si>
  <si>
    <t xml:space="preserve">     DT:[546-550 - Other Production Operation]</t>
  </si>
  <si>
    <t xml:space="preserve">     DU:[0546000 - Suprvsn and Enginring - Ct Oper]</t>
  </si>
  <si>
    <t xml:space="preserve">     DV:[0546000 - Inflation Adj]</t>
  </si>
  <si>
    <t xml:space="preserve">     DW:[0547101 - Natural Gas CC]</t>
  </si>
  <si>
    <t xml:space="preserve">     DX:[0547150 - Natural Gas Handling - Ct]</t>
  </si>
  <si>
    <t xml:space="preserve">     DY:[0548020 - Ammonia - Qualifying]</t>
  </si>
  <si>
    <t xml:space="preserve">     DZ:[0548100 - Generation Expenses - Other Ct]</t>
  </si>
  <si>
    <t xml:space="preserve">     EA:[0548110 - Operation of Energy Storage Eq]</t>
  </si>
  <si>
    <t xml:space="preserve">     EB:[0548200 - Prime Movers - Generators - Ct]</t>
  </si>
  <si>
    <t xml:space="preserve">     EC:[0549000 - Misc - Power Generation Expenses]</t>
  </si>
  <si>
    <t xml:space="preserve">     ED:[0549000 - Inflation Adj]</t>
  </si>
  <si>
    <t xml:space="preserve">     EE:[0550220 - Solar Rent]</t>
  </si>
  <si>
    <t xml:space="preserve">          EF:[546-550 - Total Other Production Operation]</t>
  </si>
  <si>
    <t xml:space="preserve">     EG:[551-554 - Other Production Maintenance]</t>
  </si>
  <si>
    <t xml:space="preserve">     EH:[0551000 - Suprvsn and Enginring - Ct Maint]</t>
  </si>
  <si>
    <t xml:space="preserve">     EI:[0551000 - Inflation Adj]</t>
  </si>
  <si>
    <t xml:space="preserve">     EJ:[0551220 - Solar: Maint Supv &amp; Eng]</t>
  </si>
  <si>
    <t xml:space="preserve">     EK:[0552000 - Maintenance of Structures - Ct]</t>
  </si>
  <si>
    <t xml:space="preserve">     EL:[0552000 - Inflation Adj]</t>
  </si>
  <si>
    <t xml:space="preserve">     EM:[0552220 - Solar Mtce of Structures]</t>
  </si>
  <si>
    <t xml:space="preserve">     EN:[0553000 - Maint - Gentg and Elect Equip - Ct]</t>
  </si>
  <si>
    <t xml:space="preserve">     EO:[0553000 - Inflation Adj]</t>
  </si>
  <si>
    <t xml:space="preserve">     EP:[0554000 - Misc Power Generation Plant - Ct]</t>
  </si>
  <si>
    <t xml:space="preserve">     EQ:[0554000 - Reclass Reedy Creek from Steam Prod Maint to 554 Other Prod Maint]</t>
  </si>
  <si>
    <t xml:space="preserve">     ER:[0554000 - Inflation Adj]</t>
  </si>
  <si>
    <t xml:space="preserve">     ES:[0554100 - Other Production Maintenance]</t>
  </si>
  <si>
    <t xml:space="preserve">     ET:[0554220 - Solar: Maint Misc Gen Plt]</t>
  </si>
  <si>
    <t xml:space="preserve">     EU:[0554220 - FP&amp;A On-Top Adjustment (Forecast Only)]</t>
  </si>
  <si>
    <t xml:space="preserve">          EV:[551-554 - Total Other Production Maintenance]</t>
  </si>
  <si>
    <t xml:space="preserve">          EW:[546-554 - Total Other Production O&amp;M]</t>
  </si>
  <si>
    <t xml:space="preserve">     EX:[555-557 - Other Power Supply]</t>
  </si>
  <si>
    <t xml:space="preserve">     EY:[0555211 - Purchase - Electricity]</t>
  </si>
  <si>
    <t xml:space="preserve">     EZ:[0556000 - System Cnts &amp; Load Dispatching]</t>
  </si>
  <si>
    <t xml:space="preserve">               FA:[0557000 - Reclass 557 to 556]</t>
  </si>
  <si>
    <t xml:space="preserve">               FB:[0557000 - Other Expenses - Oper]</t>
  </si>
  <si>
    <t xml:space="preserve">     FC:[0557000 - Total]</t>
  </si>
  <si>
    <t xml:space="preserve">          FD:[555-557 - Total Other Power Supply]</t>
  </si>
  <si>
    <t xml:space="preserve">     FE:[535-545 - Hydraulic Operation &amp; Maintenance]</t>
  </si>
  <si>
    <t xml:space="preserve">     FF:[0535000 - Supervision &amp; Engrng - Hydro]</t>
  </si>
  <si>
    <t xml:space="preserve">     FG:[0538100 - Electric Expenses - Other - Hydro]</t>
  </si>
  <si>
    <t xml:space="preserve">     FH:[0540000 - Hydro]</t>
  </si>
  <si>
    <t xml:space="preserve">     FI:[0542000 - Mtce of Structures - Hydro]</t>
  </si>
  <si>
    <t xml:space="preserve">     FJ:[0543000 - Maint Reservoir Dam &amp; Waterway]</t>
  </si>
  <si>
    <t xml:space="preserve">     FK:[0544000 - Maint of electric Plant Hydro]</t>
  </si>
  <si>
    <t xml:space="preserve">     FL:[0545100 - Maint Misc Hydraulic Plant]</t>
  </si>
  <si>
    <t xml:space="preserve">          FM:[535-545 - Total Hydraulic O&amp;M]</t>
  </si>
  <si>
    <t xml:space="preserve">     FN:[Fuel Handling]</t>
  </si>
  <si>
    <t xml:space="preserve">     FO:[0501150 - Coal Handling]</t>
  </si>
  <si>
    <t xml:space="preserve">     FP:[0501350 - Oil Handling Expense]</t>
  </si>
  <si>
    <t xml:space="preserve">     FQ:[0518600 - Nuclear Fuel Disposal Cost]</t>
  </si>
  <si>
    <t xml:space="preserve">     FR:[0547300 - Fuel Handling and Testing - Ct]</t>
  </si>
  <si>
    <t xml:space="preserve">     FS:[0553220 - Solar: Maint Gen &amp; Elect Plt]</t>
  </si>
  <si>
    <t xml:space="preserve">     FT:[0557450 - Commissions/Brokerage Expense]</t>
  </si>
  <si>
    <t xml:space="preserve">     FU:[0807000 - Gas Purchased Expenses]</t>
  </si>
  <si>
    <t xml:space="preserve">     FV:[0823000 - Storage-Gas Losses]</t>
  </si>
  <si>
    <t xml:space="preserve">     FW:[0880000 - Gas Distribution - Other Exp.]</t>
  </si>
  <si>
    <t xml:space="preserve">          FX:[Total Fuel Handling]</t>
  </si>
  <si>
    <t xml:space="preserve">     FY:[500-545 - Total Production O&amp;M - Base Recoverable]</t>
  </si>
  <si>
    <t xml:space="preserve">     FZ:[560-567 - Transmission  Operation]</t>
  </si>
  <si>
    <t xml:space="preserve">     GA:[560 - Supervision &amp; Engineering]</t>
  </si>
  <si>
    <t xml:space="preserve">     GB:[0560000 - Supervsn and Engrng - Trans Oper]</t>
  </si>
  <si>
    <t xml:space="preserve">          GC:[560 - Total Supervision &amp; Engineering]</t>
  </si>
  <si>
    <t xml:space="preserve">     GD:[561 - Load Dispatching]</t>
  </si>
  <si>
    <t xml:space="preserve">     GE:[0561000 - Inflation Adj]</t>
  </si>
  <si>
    <t xml:space="preserve">     GF:[0561100 - Load Dispatch - Reliability]</t>
  </si>
  <si>
    <t xml:space="preserve">     GG:[0561200 - Load Dispatch - MnitorandOprtrnsys]</t>
  </si>
  <si>
    <t xml:space="preserve">     GH:[0561300 - Load Dispatch - TranssvcandSch]</t>
  </si>
  <si>
    <t xml:space="preserve">     GI:[0561500 - Reliability Planning and Stdsdev]</t>
  </si>
  <si>
    <t xml:space="preserve">     GJ:[0561600 - Trans Svc Studios]</t>
  </si>
  <si>
    <t xml:space="preserve">     GK:[0561601 - Trans Study Reimbursement]</t>
  </si>
  <si>
    <t xml:space="preserve">     GL:[0561700 - Generation Interconnect Studies]</t>
  </si>
  <si>
    <t xml:space="preserve">     GM:[0561701 - Interconnection Study Reimbursement]</t>
  </si>
  <si>
    <t xml:space="preserve">          GN:[561 - Total Load Dispatching]</t>
  </si>
  <si>
    <t xml:space="preserve">     GO:[562 - Station Expenses]</t>
  </si>
  <si>
    <t xml:space="preserve">     GP:[0562000 - Station Expenses]</t>
  </si>
  <si>
    <t xml:space="preserve">          GQ:[562 - Total Station Expenses]</t>
  </si>
  <si>
    <t xml:space="preserve">     GR:[563 - Overhead Line Expenses]</t>
  </si>
  <si>
    <t xml:space="preserve">     GS:[0563000 - Overhead Line Expenses - Trans]</t>
  </si>
  <si>
    <t xml:space="preserve">          GT:[563 - Total Overhead Line Expenses]</t>
  </si>
  <si>
    <t xml:space="preserve">     GU:[565 - Transmission by Other - RTO]</t>
  </si>
  <si>
    <t xml:space="preserve">     GV:[0565000 - Transm of Elec By Others]</t>
  </si>
  <si>
    <t xml:space="preserve">     GW:[0565016 - I/C Joint Dispatch]</t>
  </si>
  <si>
    <t xml:space="preserve">          GX:[565 - Total Transmission by Other - RTO]</t>
  </si>
  <si>
    <t xml:space="preserve">     GY:[566 - Misc. Trans Exp - Other]</t>
  </si>
  <si>
    <t xml:space="preserve">     GZ:[0566000 - Misc Trans Exp - Total]</t>
  </si>
  <si>
    <t xml:space="preserve">     HA:[0566100 - Misc Trans Lines Rated]</t>
  </si>
  <si>
    <t xml:space="preserve">          HB:[566 - Total Misc Trans Exp - Other]</t>
  </si>
  <si>
    <t xml:space="preserve">     HC:[567 - Substation]</t>
  </si>
  <si>
    <t xml:space="preserve">     HD:[0567000 - Rents Trans Oper]</t>
  </si>
  <si>
    <t xml:space="preserve">          HE:[567 - Total Substation]</t>
  </si>
  <si>
    <t xml:space="preserve">     HF:[560-567 - Total Transmission Operaton]</t>
  </si>
  <si>
    <t xml:space="preserve">     HG:[568-574 - Transmission Maintenance]</t>
  </si>
  <si>
    <t xml:space="preserve">     HH:[568 - Supervsn and Engrng - Trans Maint]</t>
  </si>
  <si>
    <t xml:space="preserve">     HI:[0568000 - Suprvsn and Engrng - Trans Maint]</t>
  </si>
  <si>
    <t xml:space="preserve">          HJ:[568 - Total Suprvsn and Engrng - Trans Maint]</t>
  </si>
  <si>
    <t xml:space="preserve">     HK:[569 - Structures]</t>
  </si>
  <si>
    <t xml:space="preserve">     HL:[0569000 - Maint of Structures - Trans]</t>
  </si>
  <si>
    <t xml:space="preserve">     HM:[0569100 - Maint of Computer Hardware]</t>
  </si>
  <si>
    <t xml:space="preserve">     HN:[0569200 - Maint of Computer Software]</t>
  </si>
  <si>
    <t xml:space="preserve">     HO:[0569300 - Maint of Communication Equipment]</t>
  </si>
  <si>
    <t xml:space="preserve">          HP:[569 - Total Structures]</t>
  </si>
  <si>
    <t xml:space="preserve">     HQ:[570 - Station Equipment Trans]</t>
  </si>
  <si>
    <t xml:space="preserve">     HR:[0570000 - Inflation Adj]</t>
  </si>
  <si>
    <t xml:space="preserve">     HS:[0570100 - Maint Stat Equip - Other_Trans]</t>
  </si>
  <si>
    <t xml:space="preserve">     HT:[0570200 - Main - Cir Brkrs Trnsf Mtrs - Trans]</t>
  </si>
  <si>
    <t xml:space="preserve">          HU:[570 - Total Station Equipment Trans]</t>
  </si>
  <si>
    <t xml:space="preserve">     HV:[571 - Maint. of Overhead Lines - Trans]</t>
  </si>
  <si>
    <t xml:space="preserve">     HW:[0571000 - Maint of Overhead Lines - Trans]</t>
  </si>
  <si>
    <t xml:space="preserve">          HX:[571 - Total Maint of Overhead Lines - Trans]</t>
  </si>
  <si>
    <t xml:space="preserve">     HY:[572 - Maint of Underground Lines]</t>
  </si>
  <si>
    <t xml:space="preserve">     HZ:[0572000 - Maint of Underground Lines]</t>
  </si>
  <si>
    <t xml:space="preserve">          IA:[572 - Total Maint of Underground Lines]</t>
  </si>
  <si>
    <t xml:space="preserve">     IB:[573 - Maint of Misc Transm Plant]</t>
  </si>
  <si>
    <t xml:space="preserve">     IC:[0573000 - Maint of Misc Transm Plant]</t>
  </si>
  <si>
    <t xml:space="preserve">          ID:[573 - Total Maint of Misc Transm Plant]</t>
  </si>
  <si>
    <t xml:space="preserve">     IE:[568-574 - Total Transmission Maintenance]</t>
  </si>
  <si>
    <t xml:space="preserve">     IG:[560-574 - Total Transmission O&amp;M]</t>
  </si>
  <si>
    <t xml:space="preserve">     IH:[580-589 - Distribution Operation]</t>
  </si>
  <si>
    <t xml:space="preserve">     II:[580 - Supervision &amp; Engineering - Dist]</t>
  </si>
  <si>
    <t xml:space="preserve">     IJ:[0580000 - Supervsn and Engring - Dist Oper]</t>
  </si>
  <si>
    <t xml:space="preserve">     IK:[0580000 - Inflation Adj]</t>
  </si>
  <si>
    <t xml:space="preserve">     IL:[0870000 _ Dist Sys Ops - Supv/Eng]</t>
  </si>
  <si>
    <t xml:space="preserve">     IM:[0852000 - Communication System Expenses]</t>
  </si>
  <si>
    <t xml:space="preserve">          IN:[580 - Total Supervison &amp; Engineering - Dist]</t>
  </si>
  <si>
    <t xml:space="preserve">     IO:[581 - Load Dispatching - Dist]</t>
  </si>
  <si>
    <t xml:space="preserve">     IP:[0581004 - Load Dispatch-Dist of Elec]</t>
  </si>
  <si>
    <t xml:space="preserve">     IQ:[0581004 - Inflation Adj]</t>
  </si>
  <si>
    <t xml:space="preserve">          IR:[581 -Total Load Dispatching - Dist]</t>
  </si>
  <si>
    <t xml:space="preserve">     IS:[582 - Station Expenses]</t>
  </si>
  <si>
    <t xml:space="preserve">     IT:[0582100 - Station Expenses - Other - Dist]</t>
  </si>
  <si>
    <t xml:space="preserve">     IU:[0582200 - Relays and Meters - Dist]</t>
  </si>
  <si>
    <t xml:space="preserve">          IV:[582 - Total Station Expenses]</t>
  </si>
  <si>
    <t xml:space="preserve">     IW:[583 - Overhead Line Expenses]</t>
  </si>
  <si>
    <t xml:space="preserve">     IX:[0583100 - Overhead Line Exps - Other Dist]</t>
  </si>
  <si>
    <t xml:space="preserve">     IY:[0583200 - Transf Set Rem Reset Test - Dist]</t>
  </si>
  <si>
    <t xml:space="preserve">          IZ:[583 - Total Overhead Line Expenses]</t>
  </si>
  <si>
    <t xml:space="preserve">     JA:[584 - Underground Line Expenses - Dist]</t>
  </si>
  <si>
    <t xml:space="preserve">     JB:[0584000 - Underground Line Expenses - Dist]</t>
  </si>
  <si>
    <t xml:space="preserve">     JC:[0584000 - Inflation Adj]</t>
  </si>
  <si>
    <t xml:space="preserve">     JD:[0584110 - Operation of Energy Storage Eq]</t>
  </si>
  <si>
    <t xml:space="preserve">          JE:[584 -Total Underground Line Expenses - Dist]</t>
  </si>
  <si>
    <t xml:space="preserve">     JF:[585 - Street Lighting &amp; Signal System]</t>
  </si>
  <si>
    <t xml:space="preserve">     JG:[0585000 - St Lghtng and Sgnl Systm - Dist]</t>
  </si>
  <si>
    <t xml:space="preserve">          JH:[585 - Total Street Lighting &amp; Signal System]</t>
  </si>
  <si>
    <t xml:space="preserve">     JI:[586 - Meter Expenses - Dist]</t>
  </si>
  <si>
    <t xml:space="preserve">     JJ:[0586000 - Meter Expenses - Dist]</t>
  </si>
  <si>
    <t xml:space="preserve">     JK:[0586000 - Inflation Adj]</t>
  </si>
  <si>
    <t xml:space="preserve">          JL:[586 - Total Meter Expenses - Dist]</t>
  </si>
  <si>
    <t xml:space="preserve">     JM:[587 - Customer Installation - Dist]</t>
  </si>
  <si>
    <t xml:space="preserve">     JN:[0587000 - Cust Install Exp - Other Dist]</t>
  </si>
  <si>
    <t xml:space="preserve">     JO:[0587000 - Inflation Adj]</t>
  </si>
  <si>
    <t xml:space="preserve">     JP:[0587000 - FP&amp;A On-Top Adjustment (Forecast Only)]</t>
  </si>
  <si>
    <t xml:space="preserve">          JQ:[587 - Total Customer Installation - Dist]</t>
  </si>
  <si>
    <t xml:space="preserve">     JR:[588 - Miscellaneous Distribution Other]</t>
  </si>
  <si>
    <t xml:space="preserve">     JS:[0588100 - Misc Distribution Exp - Other]</t>
  </si>
  <si>
    <t xml:space="preserve">     JT:[0588100 - Inflation Adj]</t>
  </si>
  <si>
    <t xml:space="preserve">     JU:[0588100 - Misc Distribution Exp - Other (Extra Line to pick up SPP Distribution ]</t>
  </si>
  <si>
    <t xml:space="preserve">     JV:[0588700 - Intcon Study Costs (D)]</t>
  </si>
  <si>
    <t xml:space="preserve">          JW:[588 - Total Miscellaneous Distribution Other]</t>
  </si>
  <si>
    <t xml:space="preserve">     JX:[589 - Rents - Dist Oper]</t>
  </si>
  <si>
    <t xml:space="preserve">     JY:[0589000 - Rents - Dist Oper]</t>
  </si>
  <si>
    <t>JZ:[0589000 - Inflation Adj]</t>
  </si>
  <si>
    <t xml:space="preserve">          KA:[589 - Total Rents - Dist Oper]</t>
  </si>
  <si>
    <t xml:space="preserve">     KB:[580-589 - Total Distribution Operation]</t>
  </si>
  <si>
    <t xml:space="preserve">     KC:[590-598 - Distribution Maintenance]</t>
  </si>
  <si>
    <t xml:space="preserve">     KD:[590 - Supervision &amp; Engineering - Dist Maint]</t>
  </si>
  <si>
    <t xml:space="preserve">     KE:[0590000 - Supervsn and Engrng - Dist Maint]</t>
  </si>
  <si>
    <t xml:space="preserve">          KF:[590 - Total Supervision &amp; Engineering - Dist Maint]</t>
  </si>
  <si>
    <t xml:space="preserve">     KG:[591 - Structures Maintenance - Dist]</t>
  </si>
  <si>
    <t xml:space="preserve">     KH:[0591000 - Maintenance of Structures - Dist]</t>
  </si>
  <si>
    <t xml:space="preserve">     KI:[0591200 - Coal Purchase Acctg Adj]</t>
  </si>
  <si>
    <t xml:space="preserve">          KJ:[591 - Total Structures Maintenance - Dist]</t>
  </si>
  <si>
    <t xml:space="preserve">     KK:[592 - Station Equipment - Dist]</t>
  </si>
  <si>
    <t xml:space="preserve">     KL:[0592100 - Maint Station Equip - Other - Dist]</t>
  </si>
  <si>
    <t xml:space="preserve">     KM:[0592110 - Maintenance of Energy Storage]</t>
  </si>
  <si>
    <t xml:space="preserve">     KN:[0592200 - Cir Breakers Trnsf Meters Relay - Dist]</t>
  </si>
  <si>
    <t xml:space="preserve">          KO:[592 - Total Station Equipment Dist]</t>
  </si>
  <si>
    <t xml:space="preserve">     KP:[593 - Overhead Lines (Tree Trim)]</t>
  </si>
  <si>
    <t xml:space="preserve">     KQ:[0593000 - Maint Overhd Lines - Other - Dist]</t>
  </si>
  <si>
    <t xml:space="preserve">     KR:[0593000 - Reclass from 0594000]</t>
  </si>
  <si>
    <t xml:space="preserve">     KS:[0593000 - Inflation Adj]</t>
  </si>
  <si>
    <t xml:space="preserve">     KT:[0593100 - Right of Way Mtce - Dist]</t>
  </si>
  <si>
    <t xml:space="preserve">          KU:[593 - Total Overhead Lines (Tree Trim)]</t>
  </si>
  <si>
    <t xml:space="preserve">     KV:[594 - Underground Lines Maint - Dist]</t>
  </si>
  <si>
    <t xml:space="preserve">     KW:[0594000 - Maint - Underground Lines - Dist]</t>
  </si>
  <si>
    <t xml:space="preserve">     KX:[0594000 - Reclass to 0593000]</t>
  </si>
  <si>
    <t xml:space="preserve">     KY:[0594000 - Inflation Adj]</t>
  </si>
  <si>
    <t xml:space="preserve">          KZ:[594 - Total Underground Lines Maint - Dist]</t>
  </si>
  <si>
    <t xml:space="preserve">     LA:[595 - Line Transformers - OH]</t>
  </si>
  <si>
    <t xml:space="preserve">     LB:[0595100 - Maint Lines Transfrs - Other - Dist]</t>
  </si>
  <si>
    <t xml:space="preserve">     LC:[0595200 - Cir Brkrs Transf Capcitrs - Dist]</t>
  </si>
  <si>
    <t xml:space="preserve">          LD:[595 - Total Line Transformers - Overhead]</t>
  </si>
  <si>
    <t xml:space="preserve">     LE:[596 - Streetlighting &amp; Signal System Maint - Dist]</t>
  </si>
  <si>
    <t xml:space="preserve">     LF:[0596000 - Maint - Streetlightng/Signl - Dist]</t>
  </si>
  <si>
    <t>LG:[0596000 - Inflation Adj]</t>
  </si>
  <si>
    <t xml:space="preserve">          LH:[596 - Total Streetlighting &amp; Signal System Maint - Dist]</t>
  </si>
  <si>
    <t xml:space="preserve">     LI:[597 - Meters Maint - Dist]</t>
  </si>
  <si>
    <t xml:space="preserve">     LJ:[0597000 - Maintenance of Meters - Dist]</t>
  </si>
  <si>
    <t xml:space="preserve">     LK:[0597000 - FP&amp;A On-Top Adjustment (Forecast Only)]</t>
  </si>
  <si>
    <t xml:space="preserve">          LL:[597 - Total Meters Maint - Dist]</t>
  </si>
  <si>
    <t xml:space="preserve">     LM:[598 - Miscellaneous Maint - Dist]</t>
  </si>
  <si>
    <t xml:space="preserve">     LN:[0598100 - Main Misc Dist Plt - Other - Dist]</t>
  </si>
  <si>
    <t xml:space="preserve">          LO:[598 -Total  Miscellaneous Maint - Dist]</t>
  </si>
  <si>
    <t xml:space="preserve">     LP:[590-598 - Total Distribution Maintenance]</t>
  </si>
  <si>
    <t xml:space="preserve">     LQ:[580-598 - Total Distribution O&amp;M]</t>
  </si>
  <si>
    <t xml:space="preserve">     LR:[599 - Other Misc Expense]</t>
  </si>
  <si>
    <t xml:space="preserve">     LS:[0599005 - Equipment Rental]</t>
  </si>
  <si>
    <t xml:space="preserve">     LT:[0599023 Other Miscellaneous Expenses]</t>
  </si>
  <si>
    <t xml:space="preserve">          LU:[599 - Total Other Misc Expense]</t>
  </si>
  <si>
    <t xml:space="preserve">     LV:[901-905 - Customer Accounts]</t>
  </si>
  <si>
    <t xml:space="preserve">     LW:[901 - Supervision - Cust Accts]</t>
  </si>
  <si>
    <t xml:space="preserve">     LX:[0901000 - Supervision - Cust Accts]</t>
  </si>
  <si>
    <t xml:space="preserve">          LY:[901 - Total Supervision - Cust Accts]</t>
  </si>
  <si>
    <t xml:space="preserve">     LZ:[902 - Meter Reading]</t>
  </si>
  <si>
    <t xml:space="preserve">     MA:[0902000 - Meter Reading]</t>
  </si>
  <si>
    <t xml:space="preserve">          MB:[902 - Total Meter Reading]</t>
  </si>
  <si>
    <t xml:space="preserve">     MC:[903 - Customer Records &amp; Collection]</t>
  </si>
  <si>
    <t xml:space="preserve">     MD:[0903000 - Inflation Adj]</t>
  </si>
  <si>
    <t xml:space="preserve">     ME:[0903000 - Cust Records and Collection Exp]</t>
  </si>
  <si>
    <t xml:space="preserve">     MF:[0903100 - Cust Contracts and Orders - Local]</t>
  </si>
  <si>
    <t xml:space="preserve">     MG:[0903200 - Cust Billing and Acct]</t>
  </si>
  <si>
    <t xml:space="preserve">     MH:[0903250 - Customer Billing Common]</t>
  </si>
  <si>
    <t xml:space="preserve">     MI:[0903300 - Cust Collecting - Local]</t>
  </si>
  <si>
    <t xml:space="preserve">     MJ:[0903400 - Cust Receiv and Collect Exp - Edp]</t>
  </si>
  <si>
    <t xml:space="preserve">     MK:[0903750 - Common Operating - Cust Accts]</t>
  </si>
  <si>
    <t xml:space="preserve">          ML:[903 - Total Customer Records &amp; Collections]</t>
  </si>
  <si>
    <t xml:space="preserve">     MM:[904 - Uncollectible]</t>
  </si>
  <si>
    <t xml:space="preserve">     MN:[0904000 - Uncollectible Accounts]</t>
  </si>
  <si>
    <t xml:space="preserve">     MO:[0904001 - Bad Debt Expense]</t>
  </si>
  <si>
    <t xml:space="preserve">          MP:[904 - Total Uncollectible]</t>
  </si>
  <si>
    <t xml:space="preserve">     MQ:[905 - Misc. Customer Accounts]</t>
  </si>
  <si>
    <t xml:space="preserve">     MR:[0905000 - Misc Customer Accts Expenses]</t>
  </si>
  <si>
    <t xml:space="preserve">          MS:[905 - Misc. Customer Accounts]</t>
  </si>
  <si>
    <t xml:space="preserve">     MT:[901-905 - Total Customer Accounts]</t>
  </si>
  <si>
    <t xml:space="preserve">     MU:[906-910 - Customer Service &amp; Informational]</t>
  </si>
  <si>
    <t xml:space="preserve">     MV:[907 - Supervision]</t>
  </si>
  <si>
    <t xml:space="preserve">     MW:[0907000 - Supervision]</t>
  </si>
  <si>
    <t xml:space="preserve">          MX:[907 - Total Supervision]</t>
  </si>
  <si>
    <t xml:space="preserve">     MY:[908 - Customer Assistance]</t>
  </si>
  <si>
    <t xml:space="preserve">     MZ:[0908120 - Cust Assist Exp - Residential]</t>
  </si>
  <si>
    <t xml:space="preserve">     NA:[0908140 - Economic Development]</t>
  </si>
  <si>
    <t xml:space="preserve">     NB:[0908150 - Commer/Indust Assistance Exp]</t>
  </si>
  <si>
    <t xml:space="preserve">     NC:[0908160 - Cust Assist Exp - General]</t>
  </si>
  <si>
    <t xml:space="preserve">          ND:[908 - Total Customer Assistance]</t>
  </si>
  <si>
    <t xml:space="preserve">     NE:[909- Informational and Instructional Advertising]</t>
  </si>
  <si>
    <t xml:space="preserve">     NF:[0909650 - Misc Advertising Expenses]</t>
  </si>
  <si>
    <t xml:space="preserve">     NG:[0909650 - FP&amp;A On-Top Adjustment (Forecast Only)]</t>
  </si>
  <si>
    <t xml:space="preserve">          NH:[909 - Total Informational and Instructional Advertising]</t>
  </si>
  <si>
    <t xml:space="preserve">     NI:[910 - Misc. Customer Service and Informational Expenses]</t>
  </si>
  <si>
    <t xml:space="preserve">     NJ:[0910000 - Misc Cust Serv/Inform Exp]</t>
  </si>
  <si>
    <t>NK:[0910000 - Inflation Adj]</t>
  </si>
  <si>
    <t xml:space="preserve">     NL:[0910000 - FP&amp;A On-Top Adjustment (Forecast Only)]</t>
  </si>
  <si>
    <t xml:space="preserve">     NM:[0910100 - Exp - Rs Reg Prod/Svces - Cstaccts (Reclass From 440 for EVOP Cr and 9]</t>
  </si>
  <si>
    <t xml:space="preserve">          NN:[910 - Total  Misc. Customer Service and Informational Expenses]</t>
  </si>
  <si>
    <t xml:space="preserve">     NO:[906-910 - Total Customer Service &amp; Informational]</t>
  </si>
  <si>
    <t xml:space="preserve">     NP:[911-917 - Sales Expenses]</t>
  </si>
  <si>
    <t xml:space="preserve">     NQ:[911 - Supervision]</t>
  </si>
  <si>
    <t xml:space="preserve">     NR:[0911000 - Supervision]</t>
  </si>
  <si>
    <t xml:space="preserve">          NS:[911 - Total Supervision]</t>
  </si>
  <si>
    <t xml:space="preserve">     NT:[912 - Demonstrating and Selling Expenses]</t>
  </si>
  <si>
    <t xml:space="preserve">     NU:[0912000 - Demonstrating and Selling Exp]</t>
  </si>
  <si>
    <t xml:space="preserve">     NV:[0912000 - FP&amp;A On-Top Adjustment]</t>
  </si>
  <si>
    <t xml:space="preserve">     NW:[09120000 - Adjustment to Reduce Transportation Electric in 2027]</t>
  </si>
  <si>
    <t xml:space="preserve">     NX:[0912100 - Demonstration &amp; Sell-Proj Supt]</t>
  </si>
  <si>
    <t xml:space="preserve">     NY:[0912200 - EV Employee Incentive]</t>
  </si>
  <si>
    <t xml:space="preserve">     NZ:[0912300 - Economic Development Discount]</t>
  </si>
  <si>
    <t xml:space="preserve">          OA:[912 - Total Demonstrating and Selling Expenses]</t>
  </si>
  <si>
    <t xml:space="preserve">     OB:[913 - Advertising Expenses]</t>
  </si>
  <si>
    <t xml:space="preserve">     OC:[0913001 - Advertising Expense]</t>
  </si>
  <si>
    <t xml:space="preserve">          OD:[913 - Total Advertising Expenses]</t>
  </si>
  <si>
    <t xml:space="preserve">     OE:[916 - Miscellaneous Sales Expenses]</t>
  </si>
  <si>
    <t xml:space="preserve">     OF:[0916000 - Misc Sales Expense]</t>
  </si>
  <si>
    <t xml:space="preserve">          OG:[916 - Total Miscellaneous Sales Expenses]</t>
  </si>
  <si>
    <t xml:space="preserve">     OH:[911-917 - Total Sales Expenses]</t>
  </si>
  <si>
    <t>OI:[]</t>
  </si>
  <si>
    <t xml:space="preserve">     OJ:[0824000 - Other Expenses - Stg (Gas Operating Exp)]</t>
  </si>
  <si>
    <t xml:space="preserve">     OK:[920-935 - Administrative and General]</t>
  </si>
  <si>
    <t xml:space="preserve">     OL:[920 - Administrative and General Salaries]</t>
  </si>
  <si>
    <t xml:space="preserve">     OM:[0920000 - A and G Salaries]</t>
  </si>
  <si>
    <t xml:space="preserve">     ON:[0920000 - Inflation Adj]</t>
  </si>
  <si>
    <t xml:space="preserve">     OO:[0920000 - Vision Florida Deferred O&amp;M (Salaries)]</t>
  </si>
  <si>
    <t xml:space="preserve">     OP:[0920000 - FP&amp;A On-Top Adjustment]</t>
  </si>
  <si>
    <t>OQ:[0920001 - SC O&amp;M Labor Deferral]</t>
  </si>
  <si>
    <t xml:space="preserve">     OS:[0920100 - Salaries &amp; Wages - Proj Supt]</t>
  </si>
  <si>
    <t xml:space="preserve">     OT:[0920300 - Project Development Labor]</t>
  </si>
  <si>
    <t xml:space="preserve">     OU:[0920980 - A and G Salaries for Corp]</t>
  </si>
  <si>
    <t xml:space="preserve">          OV:[920 - Total Administrative and General Salaries]</t>
  </si>
  <si>
    <t xml:space="preserve">     OW:[921 - Office Supplies and Expenses]</t>
  </si>
  <si>
    <t xml:space="preserve">     OX:[0921000 - Inflation Adj]</t>
  </si>
  <si>
    <t xml:space="preserve">     OY:[0921101 - Emp Exp NC]</t>
  </si>
  <si>
    <t xml:space="preserve">     OZ:[0921100 - Employee Expenses (Total)]</t>
  </si>
  <si>
    <t xml:space="preserve">     PA:[0921103 - Employee Exp WH]</t>
  </si>
  <si>
    <t xml:space="preserve">     PB:[0921110 - Relocation Exp]</t>
  </si>
  <si>
    <t xml:space="preserve">     PC:[0921150 - Gen Admin Related Party]</t>
  </si>
  <si>
    <t xml:space="preserve">     PD:[0921200 - Office Expenses]</t>
  </si>
  <si>
    <t xml:space="preserve">     PE:[0921300 - Telephone and Telegraph Exp]</t>
  </si>
  <si>
    <t xml:space="preserve">     PF:[0921400 - Computer Services Expenses]</t>
  </si>
  <si>
    <t xml:space="preserve">     PG:[0921540 - Computer Rent (Go Only)]</t>
  </si>
  <si>
    <t xml:space="preserve">     PH:[0921600 - Other]</t>
  </si>
  <si>
    <t xml:space="preserve">     PI:[0921610 - Inventory Adjustment]</t>
  </si>
  <si>
    <t xml:space="preserve">     PJ:[0921900 - Office Supply &amp; Exp - Partner]</t>
  </si>
  <si>
    <t xml:space="preserve">     PK:[0921980 - Office Supplies and Expenses]</t>
  </si>
  <si>
    <t xml:space="preserve">          PL:[921 - Total Office Supplies and Expenses]</t>
  </si>
  <si>
    <t xml:space="preserve">     PM:[922 - Administrative Expenses Transferred - Credit]</t>
  </si>
  <si>
    <t xml:space="preserve">     PN:[0922000 - Admin Exp Transfer]</t>
  </si>
  <si>
    <t xml:space="preserve">     PO:[0922100 - Admin Exp Transf-Construction]</t>
  </si>
  <si>
    <t xml:space="preserve">     PP:[0922200 - Admin Exp Transfer - Nonutility]</t>
  </si>
  <si>
    <t xml:space="preserve">          PQ:[922 - Total Admin Expenses Transferred - Credit]</t>
  </si>
  <si>
    <t xml:space="preserve">     PR:[923 - Outside Services Employed]</t>
  </si>
  <si>
    <t xml:space="preserve">     PS:[0923000 - Outside Services Employed]</t>
  </si>
  <si>
    <t xml:space="preserve">     PT:[0923000 - Inflation Adj]</t>
  </si>
  <si>
    <t xml:space="preserve">     PU:[0923000 - FP&amp;A On-Top Adjustment (Forecast Only)]</t>
  </si>
  <si>
    <t xml:space="preserve">     PV:[0923100 - Outside Services - NCRC]</t>
  </si>
  <si>
    <t xml:space="preserve">     PW:[0923980 - Outside Services Employee and]</t>
  </si>
  <si>
    <t xml:space="preserve">          PX:[923 - Total Outside Services Employed]</t>
  </si>
  <si>
    <t xml:space="preserve">     PY:[924 - Property Insurance]</t>
  </si>
  <si>
    <t xml:space="preserve">     PZ:[0924000 - Property Insurance]</t>
  </si>
  <si>
    <t>QA:[0924100 - Admin - EH&amp;S Expense]</t>
  </si>
  <si>
    <t xml:space="preserve">     QB:[0924050 - Intercompany Property Insurance Exp]</t>
  </si>
  <si>
    <t xml:space="preserve">     QC:[0924980 - Property Insurance For Corp.]</t>
  </si>
  <si>
    <t xml:space="preserve">          QD:[924 - Total Property Insurance]</t>
  </si>
  <si>
    <t xml:space="preserve">     QE:[924 - Storm Expense]</t>
  </si>
  <si>
    <t xml:space="preserve">     QF:[0924200 - Recoverable Storm Damage Exp (Irma/Michael - Ian/Nicole)]</t>
  </si>
  <si>
    <t xml:space="preserve">     QG:[0924200  - Recoverable Storm Damage Exp (Irma/Michael - Ian/Nichole - Not in Bud]</t>
  </si>
  <si>
    <t xml:space="preserve">          QH:[Subtotal for Irma/Michael (combines budget &amp; not in budget)]</t>
  </si>
  <si>
    <t xml:space="preserve">     QI:[0924200 - Recoverable Storm Damage Exp (OATT Not InBudg)]</t>
  </si>
  <si>
    <t xml:space="preserve">     QJ:[0924200 - Recoverable Storm Damage Exp (OATT InBudg)]</t>
  </si>
  <si>
    <t xml:space="preserve">          QK:[0924.2 Sub-total Recoverable Storm Damage Exp (OATT)]</t>
  </si>
  <si>
    <t xml:space="preserve">          QL:[924 - Total Storm Damage]</t>
  </si>
  <si>
    <t xml:space="preserve">     QM:[925 - Injuries and Damages]</t>
  </si>
  <si>
    <t xml:space="preserve">     QN:[0925000 - Injuries and Damages]</t>
  </si>
  <si>
    <t xml:space="preserve">     QO:[0925051 - Intercompany Gen Liab Expense]</t>
  </si>
  <si>
    <t xml:space="preserve">     QP:[0925052 - Inter-Co Worker Comp Insur Exp]</t>
  </si>
  <si>
    <t xml:space="preserve">     QQ:[0925200 - Injuries and Damages - Other]</t>
  </si>
  <si>
    <t xml:space="preserve">     QR:[0925300 - Environmental Inj &amp; Damages]</t>
  </si>
  <si>
    <t xml:space="preserve">     QS:[0925980 - Injuries and Damages For Corp.]</t>
  </si>
  <si>
    <t xml:space="preserve">          QT:[925 - Total Injuries and Damages]</t>
  </si>
  <si>
    <t xml:space="preserve">     QU:[926 - Employee Pensions and Benefits]</t>
  </si>
  <si>
    <t xml:space="preserve">     QV:[0926000 - Empl Pensions and Benefits]</t>
  </si>
  <si>
    <t xml:space="preserve">     QW:[0926001 - Payroll Burden Contra]</t>
  </si>
  <si>
    <t xml:space="preserve">     QX:[0926420 - Employee Tuition Refund]</t>
  </si>
  <si>
    <t xml:space="preserve">     QY:[0926430 - Employees'Recreation Expense]</t>
  </si>
  <si>
    <t xml:space="preserve">     QZ:[0926490 - Other Employee Benefits]</t>
  </si>
  <si>
    <t xml:space="preserve">     RA:[0457700 - Allocated Employee Benefits Offset]</t>
  </si>
  <si>
    <t xml:space="preserve">     RB:[0926600 - Employee Benefits - Transferred]</t>
  </si>
  <si>
    <t xml:space="preserve">     RC:[0926999 - Pension Non-Service Costs (Governance)]</t>
  </si>
  <si>
    <t xml:space="preserve">     RD:[0926999 - Pension Accounting Adjustment - '22 8x4 Forecast]</t>
  </si>
  <si>
    <t xml:space="preserve">          RE:[926 - Total Employee Pensions and Benefits]</t>
  </si>
  <si>
    <t xml:space="preserve">     RF:[927 - Franchise Requirements]</t>
  </si>
  <si>
    <t xml:space="preserve">     RG:[0927001 - General and Administration]</t>
  </si>
  <si>
    <t xml:space="preserve">          RH:[927 - Total Franchise Requirements]</t>
  </si>
  <si>
    <t xml:space="preserve">     RI:[928 - Regulatory Commission Expenses]</t>
  </si>
  <si>
    <t xml:space="preserve">     RJ:[0928000 - Regulatory Expenses (Go)]</t>
  </si>
  <si>
    <t xml:space="preserve">     RK:[0928930 - Amort 2021 Rate Case Exp]</t>
  </si>
  <si>
    <t xml:space="preserve">          RL:[928 - Total Regulatory Commission Expenses]</t>
  </si>
  <si>
    <t xml:space="preserve">     RM:[929 - Duplicate Charges - Credit]</t>
  </si>
  <si>
    <t xml:space="preserve">     RN:[0929000 - Duplicate Chrgs - Enrgy To Exp]</t>
  </si>
  <si>
    <t xml:space="preserve">     RO:[0929500 - Admin Exp Transf]</t>
  </si>
  <si>
    <t xml:space="preserve">          RP:[929 - Total Duplicate Charges - Credit]</t>
  </si>
  <si>
    <t xml:space="preserve">     RQ:[930 - Miscellaneous General Expenses]</t>
  </si>
  <si>
    <t xml:space="preserve">     RR:[0930150 - Miscellaneous Advertising Exp]</t>
  </si>
  <si>
    <t xml:space="preserve">     RS:[0930200 - Misc General Expenses]</t>
  </si>
  <si>
    <t xml:space="preserve">     RT:[0930210 - Industry Assn Dues]</t>
  </si>
  <si>
    <t xml:space="preserve">     RU:[0930220 - Exp of Servicing Securities]</t>
  </si>
  <si>
    <t xml:space="preserve">     RV:[0930230 - Dues To Various Organizations]</t>
  </si>
  <si>
    <t xml:space="preserve">     RW:[0930240 - Director'S Expenses]</t>
  </si>
  <si>
    <t xml:space="preserve">     RX:[0930250 - Buy\Sell Transf Employee Homes]</t>
  </si>
  <si>
    <t xml:space="preserve">     RY:[0930600 - Leased Circuit Charges - Other]</t>
  </si>
  <si>
    <t xml:space="preserve">     RZ:[0930700 - Research and Development]</t>
  </si>
  <si>
    <t xml:space="preserve">     SA:[0930891 - IC Misc. Expense VIE]</t>
  </si>
  <si>
    <t xml:space="preserve">     SB:[0930940 - General Expenses]</t>
  </si>
  <si>
    <t xml:space="preserve">          SC:[930 - Total Miscellaneous General Expenses]</t>
  </si>
  <si>
    <t xml:space="preserve">     SD:[931 - Rents]</t>
  </si>
  <si>
    <t xml:space="preserve">     SE:[0931001 - Rents - A and G]</t>
  </si>
  <si>
    <t xml:space="preserve">     SF:[0931003 - Lease Amortization Expense]</t>
  </si>
  <si>
    <t xml:space="preserve">     SG:[0931008 - A and G Rents IC]</t>
  </si>
  <si>
    <t xml:space="preserve">          SH:[931 - Total Rents]</t>
  </si>
  <si>
    <t xml:space="preserve">     SI:[935 - Maintenance of General Plant]</t>
  </si>
  <si>
    <t xml:space="preserve">     SJ:[0935100 - Maint General Plant-Elec]</t>
  </si>
  <si>
    <t xml:space="preserve">     SK:[0935200 - Cust Infor and Computer Control]</t>
  </si>
  <si>
    <t xml:space="preserve">     SL:[0932000 - Maintenance of Gen Plant-Gas]</t>
  </si>
  <si>
    <t xml:space="preserve">          SM:[935 - Maintenance of General Plant]</t>
  </si>
  <si>
    <t xml:space="preserve">     SN:[920-935 - Total Admin &amp; General  Expenses]</t>
  </si>
  <si>
    <t>SO:[500-599 &amp; 901-935 - Total O&amp;M Base Recoverable]</t>
  </si>
  <si>
    <t>SP:[Clause Recoverable O&amp;M]</t>
  </si>
  <si>
    <t xml:space="preserve">     SQ:[ECCR]</t>
  </si>
  <si>
    <t xml:space="preserve">     SR:[0908000 - Cust Asset Exp-Conservation Programs - Recoverable]</t>
  </si>
  <si>
    <t xml:space="preserve">     SS:[0908001 - Current Month Deferral]</t>
  </si>
  <si>
    <t xml:space="preserve">     ST:[0908001 - ECCR Current Month Deferral (FP&amp;A Had in O&amp;M in Rate Case - Moved Here]</t>
  </si>
  <si>
    <t xml:space="preserve">     SU:[0908001 - ECCR Prior Period Amort (FP&amp;A Had in O&amp;M in Rate Case - Moved H]</t>
  </si>
  <si>
    <t xml:space="preserve">     SV:[0908002 - Amort of Load Mgmt Switches]</t>
  </si>
  <si>
    <t xml:space="preserve">     SW:[0909000 - Info &amp; Instruc Adv-Conservation Prog - Rec]</t>
  </si>
  <si>
    <t xml:space="preserve">          SX:[Total ECCR]</t>
  </si>
  <si>
    <t xml:space="preserve">     SY:[ECRC]</t>
  </si>
  <si>
    <t xml:space="preserve">     SZ:[0500100 - Fossil Oper Superv - Recoverable]</t>
  </si>
  <si>
    <t xml:space="preserve">     TA:[0502400 - Fossil Steam Exp - Recoverable]</t>
  </si>
  <si>
    <t xml:space="preserve">     TB:[0506300 - Misc Fossil Power Expenses - Recoverable]</t>
  </si>
  <si>
    <t xml:space="preserve">     TC:[0510100 - Suprvsn and Engrng-Steam Maint]</t>
  </si>
  <si>
    <t xml:space="preserve">     TD:[0511200 - Maint of Structures Steam - Rec]</t>
  </si>
  <si>
    <t xml:space="preserve">     TE:[0512300 - Maint Of Boiler Plant-Other - Recoverable]</t>
  </si>
  <si>
    <t xml:space="preserve">     TF:[0513300 - Maint Of Electric Plant-Other - Recoverable]</t>
  </si>
  <si>
    <t xml:space="preserve">     TG:[0514300 - Maintenance - Misc Steam Plant]</t>
  </si>
  <si>
    <t xml:space="preserve">     TH:[0549200 - CT Misc Power Expense - Recoverable]</t>
  </si>
  <si>
    <t xml:space="preserve">     TI:[0557995 - ECRC O&amp;M Def - Recoverable]</t>
  </si>
  <si>
    <t xml:space="preserve">     TJ:[0557996 - Def Clean Coal]</t>
  </si>
  <si>
    <t xml:space="preserve">          TK:[ECRC Production Base Total]</t>
  </si>
  <si>
    <t xml:space="preserve">     TL:[0502010 - Ammonia Expense]</t>
  </si>
  <si>
    <t xml:space="preserve">     TM:[0502020 - Ammonia Qualifying]</t>
  </si>
  <si>
    <t xml:space="preserve">     TN:[0502030 - Urea - Qualifying]</t>
  </si>
  <si>
    <t xml:space="preserve">     TO:[0502040 - Cost of Lime]</t>
  </si>
  <si>
    <t xml:space="preserve">     TP:[0502041 - Gypsum Rev - Exp Offset]</t>
  </si>
  <si>
    <t xml:space="preserve">     TQ:[0502050 - Diabasic Acid - Qualifying]</t>
  </si>
  <si>
    <t xml:space="preserve">     TR:[0502070 - Gypsum - Qualifying]</t>
  </si>
  <si>
    <t xml:space="preserve">     TS:[0502082 - Re-emission Chem Exp - Reagent]</t>
  </si>
  <si>
    <t xml:space="preserve">     TT:[0502100 - Fossil Steam Exp - Other]</t>
  </si>
  <si>
    <t xml:space="preserve">     TU:[0502300 - Steam Oper-Caustic - FL]</t>
  </si>
  <si>
    <t xml:space="preserve">     TV:[0509000 - Emission Allowances]</t>
  </si>
  <si>
    <t xml:space="preserve">     TW:[0509030 - SO2 Emission Expense]</t>
  </si>
  <si>
    <t xml:space="preserve">     TX:[0509212- Annual NOx Emission Expense]</t>
  </si>
  <si>
    <t xml:space="preserve">     TY:[0553100 - CT Maint of Gen and Plant-Recoverable]</t>
  </si>
  <si>
    <t xml:space="preserve">          TZ:[ECRC Energy Total]</t>
  </si>
  <si>
    <t xml:space="preserve">     UA:[0573100 - Trans Maint-Misc Trans Plant - Recoverable]</t>
  </si>
  <si>
    <t xml:space="preserve">     UB:[0598400 - Distr Maint-Misc Distr Plant-Recoverable]</t>
  </si>
  <si>
    <t xml:space="preserve">          UC:[TOTAL ECRC]</t>
  </si>
  <si>
    <t xml:space="preserve">     UD:[SPP]</t>
  </si>
  <si>
    <t xml:space="preserve">     UE:[SPP - TRANSMISSION]</t>
  </si>
  <si>
    <t xml:space="preserve">     UF:[0562000 - Station Expenses - SPP]</t>
  </si>
  <si>
    <t xml:space="preserve">     UG:[0563000 - Overhead Line Expenses - Trans - SPP]</t>
  </si>
  <si>
    <t xml:space="preserve">     UH:[0566000 - Misc Trans Exp - Other- SPP]</t>
  </si>
  <si>
    <t xml:space="preserve">     UI:[0570100  - Maint Stat Equip - Other_Trans]</t>
  </si>
  <si>
    <t xml:space="preserve">     UJ:[0570200 - Cir Brks Trnsfr Mtrs - Trans - SPP]</t>
  </si>
  <si>
    <t xml:space="preserve">     UK:[0571000 - Maint Trans OH Lines - SPP]</t>
  </si>
  <si>
    <t xml:space="preserve">     UL:[0571000 - Maint Trans OH Lines - SPP Governance]</t>
  </si>
  <si>
    <t xml:space="preserve">     UM:[0571000 - Maint Trans OH Lines - SPP]</t>
  </si>
  <si>
    <t xml:space="preserve">     UN:[0571000 - Maint Trans OH Lines - SPP (Veg Mgmt)]</t>
  </si>
  <si>
    <t xml:space="preserve">     UO:[0580000 - Supervsn and Engring - Dist Oper - SPP]</t>
  </si>
  <si>
    <t xml:space="preserve">     UP:[0588100 - Misc Distribution Exp - Other- SPP]</t>
  </si>
  <si>
    <t xml:space="preserve">     UQ:[0926600 - Employee Benefits - Transferred (Transmission)]</t>
  </si>
  <si>
    <t xml:space="preserve">          UR:[SPP Transmission Total]</t>
  </si>
  <si>
    <t xml:space="preserve">     US:[SPP - DISTRIBUTION]</t>
  </si>
  <si>
    <t xml:space="preserve">     UT:[0580000 - Supervsn and Engring - Dist Oper - SPP]</t>
  </si>
  <si>
    <t xml:space="preserve">     UU:[0583100 - Overhead Line Exps - Other Dist - SPP]</t>
  </si>
  <si>
    <t xml:space="preserve">     UV:[0588100 - Misc Distribution Expenses - SPP]</t>
  </si>
  <si>
    <t xml:space="preserve">     UW:[0593000 - Maint OH Lines - SPP]</t>
  </si>
  <si>
    <t xml:space="preserve">     UX:[0593000 - Maint OH Lines - SPP Governance]</t>
  </si>
  <si>
    <t xml:space="preserve">     UY:[0593000 - Maint OH Lines - SPP]</t>
  </si>
  <si>
    <t xml:space="preserve">     UZ:[0593100 - Right of Way Mtce - Dist SPP]</t>
  </si>
  <si>
    <t xml:space="preserve">     VA:[0593100 - Maint Dist ROW - SPP (Veg Mgmt))]</t>
  </si>
  <si>
    <t xml:space="preserve">     VB:[0594000 - Maint UG Lines - SPP]</t>
  </si>
  <si>
    <t xml:space="preserve">     VC:[0926600 - Employee Benefits - Transferred (Distribution)]</t>
  </si>
  <si>
    <t xml:space="preserve">          VD:[SPP Distribution Total]</t>
  </si>
  <si>
    <t xml:space="preserve">          VE:[TOTAL SPP]</t>
  </si>
  <si>
    <t xml:space="preserve">     VF:[CCR]</t>
  </si>
  <si>
    <t xml:space="preserve">     VG:[0557201 - FL Deferred Capacity Expense (And State Tax Giveback Acct for Actuals)]</t>
  </si>
  <si>
    <t xml:space="preserve">     VH:[0557201 - FL CY Deferred Capacity Expense]</t>
  </si>
  <si>
    <t xml:space="preserve">     VI:[0557xxx - IRA Tax Giveback (Capacity Clause)]</t>
  </si>
  <si>
    <t xml:space="preserve">               VJ:[Capacity - Retail 100% Total]</t>
  </si>
  <si>
    <t xml:space="preserve">     VK:[0555190 - Capacity Purchase Expense]</t>
  </si>
  <si>
    <t xml:space="preserve">     VL:[0557201 - Tax Savings (Forecast Only)]</t>
  </si>
  <si>
    <t xml:space="preserve">          VM:[Capacity - Manual Input Sep Factor Total]</t>
  </si>
  <si>
    <t xml:space="preserve">     VN:[0555550 - Purchases Energy Imbalance]</t>
  </si>
  <si>
    <t xml:space="preserve">     VO:[FUEL]</t>
  </si>
  <si>
    <t xml:space="preserve">     VP:[Whlse Fuel - Base Rates]</t>
  </si>
  <si>
    <t xml:space="preserve">     VQ:[Whllse Fuel - Fuel Expense]</t>
  </si>
  <si>
    <t xml:space="preserve">     VR:[Whlse Fuel - Fuel Clause]</t>
  </si>
  <si>
    <t xml:space="preserve">     VS:[Reclsass Stratified Fuel Whsle (Whsle Contracts)]</t>
  </si>
  <si>
    <t xml:space="preserve">          VT:[Fuel - Wholesale 100% Total]</t>
  </si>
  <si>
    <t xml:space="preserve">     VU:[0501008 - Contra Fuel Exp BR Ash - SC]</t>
  </si>
  <si>
    <t xml:space="preserve">     VV:[0501013 - Natural Gas Purchase]</t>
  </si>
  <si>
    <t xml:space="preserve">     VW:[0501110 - Coal Consumed - Fossil Steam]</t>
  </si>
  <si>
    <t xml:space="preserve">     VX:[0501310 - Oil Consumed - Fossil Steam]</t>
  </si>
  <si>
    <t xml:space="preserve">     VY:[0518100 - Burn up of Owned Fuel]</t>
  </si>
  <si>
    <t xml:space="preserve">     VZ:[0547000 - Fuel Expense]</t>
  </si>
  <si>
    <t xml:space="preserve">     WA:[0547100 - Natural Gas]</t>
  </si>
  <si>
    <t xml:space="preserve">     WB:[0501110 - Coal Contingency]</t>
  </si>
  <si>
    <t xml:space="preserve">     WC:[0547200 - Oil]</t>
  </si>
  <si>
    <t xml:space="preserve">     WD:[0555185 - Energy Purchase Expense]</t>
  </si>
  <si>
    <t xml:space="preserve">     WE:[0557202 - FL Deferred Fuel Expense]</t>
  </si>
  <si>
    <t xml:space="preserve">     WF:[0557xxx - Clean Energy Connect Bill Credits]</t>
  </si>
  <si>
    <t xml:space="preserve">     WG:[0555191 - Other Power Purchased]</t>
  </si>
  <si>
    <t xml:space="preserve">     WH:[0555016 - I/C Joint Disp Pur Pwr]</t>
  </si>
  <si>
    <t xml:space="preserve">     WI:[0555200 - Interchange Power]</t>
  </si>
  <si>
    <t xml:space="preserve">     WJ:[0501110 - Net Fossil Fuel Expense - PE Fuel Expense Report]</t>
  </si>
  <si>
    <t xml:space="preserve">     WK:[0501110 - Coal Ash &amp; Gypsum - PE Fuel Expense Report]</t>
  </si>
  <si>
    <t xml:space="preserve">     WL:[Reclass Stratified Fuel to Whlse (Whsle Contracts)]</t>
  </si>
  <si>
    <t xml:space="preserve">          WM:[Fuel - Manual Input Sep Factor Total]</t>
  </si>
  <si>
    <t xml:space="preserve">          WN:[Total Fuel]</t>
  </si>
  <si>
    <t>WO:[]</t>
  </si>
  <si>
    <t>WP:[500-599 &amp; 901-935 - Total O&amp;M Clause Recoverable]</t>
  </si>
  <si>
    <t>WQ:[500-599 &amp; 901-935 - Total O&amp;M Base &amp; Clause]</t>
  </si>
  <si>
    <t>WR:[]</t>
  </si>
  <si>
    <t>WS:[403-407 - Depreciation and Amortization]</t>
  </si>
  <si>
    <t xml:space="preserve">     WT:[403 - Depreciation]</t>
  </si>
  <si>
    <t xml:space="preserve">     WU:[0403002 - Depr - Expense]</t>
  </si>
  <si>
    <t xml:space="preserve">     WV:[0403002 - Less: Transp. Equip. (incl. in O&amp;M)]</t>
  </si>
  <si>
    <t xml:space="preserve">          WW:[Net Depreciation]</t>
  </si>
  <si>
    <t xml:space="preserve">     WX:[0403050 - CONTRA DEPR-OATT]</t>
  </si>
  <si>
    <t xml:space="preserve">          WY:[403 - Total Electric Depreciation]</t>
  </si>
  <si>
    <t xml:space="preserve">     WZ:[403.1 Deprec for Asset Retirement Costs]</t>
  </si>
  <si>
    <t xml:space="preserve">     XA:[0403800 - Decom Exp]</t>
  </si>
  <si>
    <t xml:space="preserve">     XB:[0403150- Depreciation Expense ARO]</t>
  </si>
  <si>
    <t xml:space="preserve">          XC:[403.1 - Total Deprec for Asset Retirement Costs]</t>
  </si>
  <si>
    <t xml:space="preserve">     XD:[404-407 - Amortization]</t>
  </si>
  <si>
    <t>XE:[404 - Amort Limited Term Elec Plant]</t>
  </si>
  <si>
    <t xml:space="preserve">     XF:[0404200 - Amor of Elec Plt - Software]</t>
  </si>
  <si>
    <t xml:space="preserve">     XG:[0403400 - Depr of Distribution Plant]</t>
  </si>
  <si>
    <t xml:space="preserve">     XH:[0404402 - Amort of ECCR Plant]</t>
  </si>
  <si>
    <t xml:space="preserve">          XI:[404 - Total Amort of LT Term Elec Plt]</t>
  </si>
  <si>
    <t>XJ:[406 - Amort Elec Plant Acquisition Adj]</t>
  </si>
  <si>
    <t xml:space="preserve">     XK:[0406505 - Amort Exp - Acq Purch Adj]</t>
  </si>
  <si>
    <t xml:space="preserve">          XL:[406 - Total Amort Elec Plant Acquisition Adj]</t>
  </si>
  <si>
    <t xml:space="preserve">     XM:[407 - Amort Prop Loss, Unrecov Plant &amp; Reg Study Costs]</t>
  </si>
  <si>
    <t xml:space="preserve">     XN:[0407115 - Meter Amortization]</t>
  </si>
  <si>
    <t>XO:[407.1 Total Amort Prop Loss, Unrecov Plant &amp; Reg]</t>
  </si>
  <si>
    <t xml:space="preserve">     XP:[407.3 - Regulatory Debits]</t>
  </si>
  <si>
    <t xml:space="preserve">     XQ:[0407318 - SPP DEF Reg Debit]</t>
  </si>
  <si>
    <t xml:space="preserve">     XR:[0407318 - SPP Prior Period Amortization]</t>
  </si>
  <si>
    <t xml:space="preserve">     XS:[0407318 - SPP Current Month Deferral]</t>
  </si>
  <si>
    <t xml:space="preserve">     XT:[0407319 - EVSE deferral amortization]</t>
  </si>
  <si>
    <t xml:space="preserve">     XU:[0407320 - Storm Captalization Reg Asset Amortization]</t>
  </si>
  <si>
    <t xml:space="preserve">     XV:[0407322 - Storm Cost Reg Asset Amort]</t>
  </si>
  <si>
    <t xml:space="preserve">     XW:[0407322 - Depreciation Deferral Amortization]</t>
  </si>
  <si>
    <t xml:space="preserve">     XX:[0407321 - ECRC - Higgins &amp; Avon Park Reg Asset Amort - FERC 407.3]</t>
  </si>
  <si>
    <t xml:space="preserve">     XY:[0407361 - ECRC REG DEBIT]</t>
  </si>
  <si>
    <t xml:space="preserve">     XZ:[0407383 - Amort Coal Ash Spend - Whlsale]</t>
  </si>
  <si>
    <t xml:space="preserve">     YA:[0407410 - FUEL - FPD PPA Buyout Amortization]</t>
  </si>
  <si>
    <t xml:space="preserve">     YB:[0407410 - CCR - Ridge Termination Amortization]</t>
  </si>
  <si>
    <t xml:space="preserve">     YC:[0407371 - Amortization - Storm Exp - Whsle]</t>
  </si>
  <si>
    <t xml:space="preserve">     YD:[0407372 - Amortization Rate Case Exp]</t>
  </si>
  <si>
    <t xml:space="preserve">     YE:[0407387 - DEF 4&amp;5 Accelerated Depreciation]</t>
  </si>
  <si>
    <t xml:space="preserve">     YF:[0407389 - CR South Reg Asset Amortization - CCR &gt; Dec 2020]</t>
  </si>
  <si>
    <t xml:space="preserve">     YG:[0407399 - Amortization - Misc]</t>
  </si>
  <si>
    <t xml:space="preserve">     YH:[0407424 - ISFSI Amortization]</t>
  </si>
  <si>
    <t xml:space="preserve">     YI:[0407406 - DOE Reimbursement - ISFSI Amortization]</t>
  </si>
  <si>
    <t xml:space="preserve">     YJ:[0407406 - DOE Reimbursement - NDTF Amortization]</t>
  </si>
  <si>
    <t xml:space="preserve">     YK:[0407394 - Customer Connect Reg Asset Amort]</t>
  </si>
  <si>
    <t xml:space="preserve">     YL:[0407399 - Vision Florida Depreciation Deferral (Included in 0403002)]</t>
  </si>
  <si>
    <t xml:space="preserve">     YM:[0407320 - Vision Florida Amortization]</t>
  </si>
  <si>
    <t xml:space="preserve">     YN:[0407399 - Rotable Depreciation Adjustment]</t>
  </si>
  <si>
    <t xml:space="preserve">     YO:[0407444 - DOE Settlement Reg Liab Amort]</t>
  </si>
  <si>
    <t xml:space="preserve">     YP:[0407463 - Defer DEF Final Dismantlement]</t>
  </si>
  <si>
    <t xml:space="preserve">     YQ:[0407907 - Regulatory Asset-Deferral Acct]</t>
  </si>
  <si>
    <t xml:space="preserve">          YR:[407.3 - Total Regulatory Debits]</t>
  </si>
  <si>
    <t xml:space="preserve">     YS:[407.4 - Regulatory Credits]</t>
  </si>
  <si>
    <t xml:space="preserve">     YT:[0407423 - FL Deferred Fuel Expense - Credit (CY Over/Under)]</t>
  </si>
  <si>
    <t xml:space="preserve">     YU:[0407426 - ECRC FL EMISS AUC PROC AMORT]</t>
  </si>
  <si>
    <t xml:space="preserve">     YV:[0407428 - ECRC Reg Credit - O and M Def]</t>
  </si>
  <si>
    <t xml:space="preserve">          YW:[407.4 - Total Regulatory Credits]</t>
  </si>
  <si>
    <t>YX:[403-407 - Total Depreciation and Amortization]</t>
  </si>
  <si>
    <t>YY:[411 - Accretion and Gains/Losses on Disp of Allowances]</t>
  </si>
  <si>
    <t xml:space="preserve">     YZ:[0411050 - Accretion Expense ARO]</t>
  </si>
  <si>
    <t xml:space="preserve">     ZA:[0411108 - FAS 143 - Accretion Expense]</t>
  </si>
  <si>
    <t xml:space="preserve">     ZB:[0411603 - Gain on Asset Retirement Obligation]</t>
  </si>
  <si>
    <t xml:space="preserve">     ZC:[0411703 - Loss on Asset Ret Obligation]</t>
  </si>
  <si>
    <t xml:space="preserve">     ZD:[0411832 - Nox Sales Proceeds]</t>
  </si>
  <si>
    <t>ZE:[411 - Total Accretion and gains/losses on Allowances]</t>
  </si>
  <si>
    <t>ZF:[]</t>
  </si>
  <si>
    <t>ZG:[403-411 - Total Depr Amort &amp; Accretion]</t>
  </si>
  <si>
    <t>ZH:[]</t>
  </si>
  <si>
    <t>ZI:[408 - Taxes Other Than Income Taxes]</t>
  </si>
  <si>
    <t xml:space="preserve">     ZJ:[0408000 - NC Property Tax - Electric]</t>
  </si>
  <si>
    <t xml:space="preserve">     ZK:[0408040 - DEBS Allocated Property Tax]</t>
  </si>
  <si>
    <t xml:space="preserve">     ZL:[0408050 - Municipal License-Electric]</t>
  </si>
  <si>
    <t xml:space="preserve">     ZM:[0408055 - FL Property Tax - Electric]</t>
  </si>
  <si>
    <t xml:space="preserve">     ZN:[0408055 - Vision Florida Property Tax Deferral]</t>
  </si>
  <si>
    <t xml:space="preserve">     ZO:[0408103 - Payroll Tax - Project Supt NCR]</t>
  </si>
  <si>
    <t xml:space="preserve">     ZP:[0408103 - Payroll Tax (Governance)]</t>
  </si>
  <si>
    <t xml:space="preserve">     ZQ:[0408113 - FL Reg Assessment Fee - Elec Tax]</t>
  </si>
  <si>
    <t xml:space="preserve">     ZR:[0408100 - Franchise Tax - Electric]</t>
  </si>
  <si>
    <t xml:space="preserve">     ZS:[0408100 - Franchise Tax - Allocated]</t>
  </si>
  <si>
    <t xml:space="preserve">     ZT:[0408120 - Franchise Tax - Non Electric]</t>
  </si>
  <si>
    <t xml:space="preserve">     ZU:[0408121 - Taxes Property - Operating]</t>
  </si>
  <si>
    <t xml:space="preserve">     ZV:[0408125 - Deferred Property Taxes - WH]</t>
  </si>
  <si>
    <t xml:space="preserve">     ZW:[0408150 - State Unemployment Tax]</t>
  </si>
  <si>
    <t xml:space="preserve">     ZX:[0408151 - Federal Unemployment Tax]</t>
  </si>
  <si>
    <t xml:space="preserve">     ZY:[0408152 - Employer FICA Tax]</t>
  </si>
  <si>
    <t xml:space="preserve">     ZZ:[0408153 - Employer Local Tax]</t>
  </si>
  <si>
    <t xml:space="preserve">     AAA:[0408205 - Highway Use Tax]</t>
  </si>
  <si>
    <t xml:space="preserve">     AAB:[0408470 - Gross Receipts Tax - Elec]</t>
  </si>
  <si>
    <t xml:space="preserve">     AAC:[0408465 - FL Kwh Power Gen Tax - Electric]</t>
  </si>
  <si>
    <t xml:space="preserve">     AAD:[0408520 - SC Public Service Comm - Elec Tax]</t>
  </si>
  <si>
    <t xml:space="preserve">     AAE:[0408700 - Fed Social Security Tax - Elec]</t>
  </si>
  <si>
    <t xml:space="preserve">     AAF:[0408800 - Federal Highway Use Tax]</t>
  </si>
  <si>
    <t xml:space="preserve">     AAG:[0408840 - Misc Taxes - Electric]</t>
  </si>
  <si>
    <t xml:space="preserve">     AAH:[0408851 - Sales and Use Tax Exp]</t>
  </si>
  <si>
    <t xml:space="preserve">     AAI:[0408960 - Allocated Payroll Taxes]</t>
  </si>
  <si>
    <t xml:space="preserve">     AAJ:[408 - Total Taxes Other Than Income Taxes]</t>
  </si>
  <si>
    <t>AAK:[]</t>
  </si>
  <si>
    <t>AAL:[Total Operating Expense Before Income Taxes]</t>
  </si>
  <si>
    <t>AAM:[]</t>
  </si>
  <si>
    <t>AAN:[Net Operating Income Before Interest &amp; Taxes]</t>
  </si>
  <si>
    <t>AAO:[]</t>
  </si>
  <si>
    <t>AAP:[409-411 - Income Tax Expense - Utility]</t>
  </si>
  <si>
    <t xml:space="preserve">     AAQ:[409 - Current Income Tax - Utility]</t>
  </si>
  <si>
    <t xml:space="preserve">     AAR:[0409102 - SIT Exp - Utility]</t>
  </si>
  <si>
    <t xml:space="preserve">     AAS:[0409104 - Current SIT - PY]</t>
  </si>
  <si>
    <t xml:space="preserve">     AAT:[0409107 - Fit Exp - Utility]</t>
  </si>
  <si>
    <t xml:space="preserve">     AAU:[0409113 - UTP Tax Exp: State Util-PY]</t>
  </si>
  <si>
    <t xml:space="preserve">     AAV:[0409190 - Federal Income Tax CY]</t>
  </si>
  <si>
    <t xml:space="preserve">     AAW:[0409190 - Current Income Tax on Special Governance (Input)]</t>
  </si>
  <si>
    <t xml:space="preserve">     AAX:[0409191 - Fit - Electric PY]</t>
  </si>
  <si>
    <t xml:space="preserve">     AAY:[0409192 - UTP Tax Expense Fed Utility]</t>
  </si>
  <si>
    <t xml:space="preserve">     AAZ:[0409194 - Current FIT Elec - PY Audit]</t>
  </si>
  <si>
    <t xml:space="preserve">     ABA:[0409195 - UTP Tax Expense: Fed Util-PY]</t>
  </si>
  <si>
    <t xml:space="preserve">     ABB:[0409197 - Current State Inc Tax - Utility]</t>
  </si>
  <si>
    <t xml:space="preserve">     ABC:[0409234 - UTP Tax Exp: State Non-Util-PY]</t>
  </si>
  <si>
    <t>ABD:[0409297 - Current State Inc Tax-Non Util]</t>
  </si>
  <si>
    <t xml:space="preserve">     ABE:[0409313 - PY Audit]</t>
  </si>
  <si>
    <t xml:space="preserve">          ABF:[409 - Total Current Income Tax - Utility]</t>
  </si>
  <si>
    <t xml:space="preserve">     ABG:[410-411 - Deferred Income Tax - Utility]</t>
  </si>
  <si>
    <t xml:space="preserve">     ABH:[0410100 - Dfit: Utility: Current Year]</t>
  </si>
  <si>
    <t xml:space="preserve">     ABI:[0410102 - Dsit: Utility: Current Year]</t>
  </si>
  <si>
    <t xml:space="preserve">     ABJ:[0410105 - DFIT - Utility - Prior Year]</t>
  </si>
  <si>
    <t xml:space="preserve">     ABK:[0410106 - DSIT - Utility - Prior Year]</t>
  </si>
  <si>
    <t xml:space="preserve">     ABL:[0410109 - DFIT - Utility - Prior Year]</t>
  </si>
  <si>
    <t xml:space="preserve">     ABM:[0410130 - UTP DFIT:Utility - Prior Year]</t>
  </si>
  <si>
    <t xml:space="preserve">     ABN:[0410110 - DSIT - Utility - Prior Year]</t>
  </si>
  <si>
    <t xml:space="preserve">     ABO:[0411100 - Dfit: Utility: Curr Year Cr]</t>
  </si>
  <si>
    <t xml:space="preserve">     ABP:[0411101 - Dsit: Utility: Curr Year Cr]</t>
  </si>
  <si>
    <t xml:space="preserve">     ABQ:[0411102 - DFIT - Utility - Prior Year CR]</t>
  </si>
  <si>
    <t xml:space="preserve">     ABR:[0411103 - DSIT - Utility - Prior Year CR]</t>
  </si>
  <si>
    <t xml:space="preserve">     ABS:[0411106 - DFIT - Utility - Prior Year]</t>
  </si>
  <si>
    <t xml:space="preserve">     ABT:[0411107 - DSIT - Utility - Prior Year]</t>
  </si>
  <si>
    <t xml:space="preserve">     ABU:[04111xx - Production Tax Credits (2023 CCR)]</t>
  </si>
  <si>
    <t xml:space="preserve">     ABV:[04111xx - Production Tax Credits - Retail]</t>
  </si>
  <si>
    <t xml:space="preserve">     ABW:[04111xx - Production Tax Credits - Wholesale]</t>
  </si>
  <si>
    <t xml:space="preserve">     ABX:[0411115 - DFIT Federal Excess DIT (Retail)]</t>
  </si>
  <si>
    <t xml:space="preserve">     ABY:[0411115 - DFIT Federal Excess DIT (Wholesale)]</t>
  </si>
  <si>
    <t xml:space="preserve">          ABZ:[410-411 - Total Provision for Deferred Income Tax - Utility]</t>
  </si>
  <si>
    <t xml:space="preserve">     ACA:[411 - Investment Tax Credit - Electric]</t>
  </si>
  <si>
    <t xml:space="preserve">     ACB:[0411410 - Invest Tax Credit Adj - Electric]</t>
  </si>
  <si>
    <t xml:space="preserve">          ACC:[411 - Total Investment Tax Credit Adjustment Net]</t>
  </si>
  <si>
    <t xml:space="preserve">     ACD:[409-411 - Total Income Taxes - Utility]</t>
  </si>
  <si>
    <t>ACE:[]</t>
  </si>
  <si>
    <t>ACF:[Total Utility Operating Expenses]</t>
  </si>
  <si>
    <t>ACG:[]</t>
  </si>
  <si>
    <t>ACH:[Net Utility Operating Income]</t>
  </si>
  <si>
    <t>ACI:[]</t>
  </si>
  <si>
    <t>ACJ:[Non-Utility Income]</t>
  </si>
  <si>
    <t>ACK:[401 &amp; 417-421 - Other Income Net]</t>
  </si>
  <si>
    <t xml:space="preserve">     ACL:[0401100 - Non-reg Operation Expense]</t>
  </si>
  <si>
    <t xml:space="preserve">     ACM:[0401101 - Non Reg Operating and Maintenance Expense]</t>
  </si>
  <si>
    <t xml:space="preserve">          ACN:[401 - Total Non-Reg Operating Expense]</t>
  </si>
  <si>
    <t xml:space="preserve">     ACO:[417 - Revenue from Nonutility Operations]</t>
  </si>
  <si>
    <t xml:space="preserve">     ACP:[0417000 - Misc Revenue - Non Utility]</t>
  </si>
  <si>
    <t xml:space="preserve">     ACQ:[0417000 - Revenue Stretech (Forecast Revenue Plug)]</t>
  </si>
  <si>
    <t xml:space="preserve">     ACR:[0417006 - IC Non Utility Misc. Revenue]</t>
  </si>
  <si>
    <t xml:space="preserve">     ACS:[0417007 - Misc Revenue-Reg]</t>
  </si>
  <si>
    <t xml:space="preserve">     ACT:[0417107 - Admin Expenses]</t>
  </si>
  <si>
    <t xml:space="preserve">     ACU:[0417310 - Products and Svcs - NonReg]</t>
  </si>
  <si>
    <t xml:space="preserve">          ACV:[417 - Total Revenues from Nonutility Operations]</t>
  </si>
  <si>
    <t xml:space="preserve">     ACW:[417.1 - Expenses of Nonutility Operations]</t>
  </si>
  <si>
    <t xml:space="preserve">     ACX:[0417117 - Expenses of Nonutility Oper]</t>
  </si>
  <si>
    <t xml:space="preserve">     ACY:[0417320 - Exp - Unreg Products and Svcs]</t>
  </si>
  <si>
    <t xml:space="preserve">          ACZ:[417 - Total Expenses of Nonutility Operations]</t>
  </si>
  <si>
    <t xml:space="preserve">     ADA:[418 - Non Operating Rental Income]</t>
  </si>
  <si>
    <t xml:space="preserve">     ADB:[0418001 - Misc Oth Inc - Rental]</t>
  </si>
  <si>
    <t xml:space="preserve">     ADC:[0418020 - Nonoperating Rental Income]</t>
  </si>
  <si>
    <t xml:space="preserve">     ADD:[0418200 - Non Util Depn Exp]</t>
  </si>
  <si>
    <t xml:space="preserve">          ADE:[418 - Total Non Operating Rental Income]</t>
  </si>
  <si>
    <t xml:space="preserve">     ADF:[419 - Interest and Dividend Income]</t>
  </si>
  <si>
    <t xml:space="preserve">     ADG:[0419240 - Miscellaneous Interest]</t>
  </si>
  <si>
    <t xml:space="preserve">     ADH:[0419429 - IC Moneypool - Interest Inc]</t>
  </si>
  <si>
    <t xml:space="preserve">     ADI:[0419500 - I/C Interest Income]</t>
  </si>
  <si>
    <t xml:space="preserve">     ADJ:[0419040 - Interest Inc (sch M)]</t>
  </si>
  <si>
    <t xml:space="preserve">          ADK:[419 - Total Interest and Dividend Income]</t>
  </si>
  <si>
    <t xml:space="preserve">     ADL:[419.1 - AFUDC Equity]</t>
  </si>
  <si>
    <t xml:space="preserve">     ADM:[0419110 - AFUDC Equity Component]</t>
  </si>
  <si>
    <t xml:space="preserve">     ADN:[0419140 - Contra AFUDC Equity - Oatt]</t>
  </si>
  <si>
    <t xml:space="preserve">          ADO:[419.1 - Total AFUDC]</t>
  </si>
  <si>
    <t xml:space="preserve">     ADP:[421 - Misc Nonoperating Income]</t>
  </si>
  <si>
    <t xml:space="preserve">     ADQ:[0421060 - Mini-Timber Sales - NC]</t>
  </si>
  <si>
    <t xml:space="preserve">     ADR:[0421340 - Gain on Life Insurance Policy]</t>
  </si>
  <si>
    <t xml:space="preserve">     ADS:[0421360 - Other Misc Deductions]</t>
  </si>
  <si>
    <t xml:space="preserve">     ADT:[0421913 - NDTF Shareholder Earning/Loss]</t>
  </si>
  <si>
    <t xml:space="preserve">     ADU:[0421940 - Misc Income]</t>
  </si>
  <si>
    <t xml:space="preserve">     ADV:[0421038 - Int Inc Recovery Clause]</t>
  </si>
  <si>
    <t xml:space="preserve">     ADW:[0421039 - Interest Inc Recovery Clauses]</t>
  </si>
  <si>
    <t xml:space="preserve">     ADX:[0421043 - MNI - Revenue - FL]</t>
  </si>
  <si>
    <t xml:space="preserve">     ADY:[0421600 - Loss on Disposal of Discon Ops]</t>
  </si>
  <si>
    <t xml:space="preserve">     ADZ:[0421913 - NDTF Shareholder Earning/Loss]</t>
  </si>
  <si>
    <t xml:space="preserve">          AEA:[421 - Total Misc Nonoperating Income]</t>
  </si>
  <si>
    <t xml:space="preserve">     AEB:[421.1 - Gain on Disposition of Property]</t>
  </si>
  <si>
    <t xml:space="preserve">     AEC:[0421100 - Gain on Disposal of Property]</t>
  </si>
  <si>
    <t xml:space="preserve">     AED:[0421950 - Gain on Sales of Assets]</t>
  </si>
  <si>
    <t xml:space="preserve">          AEE:[Gain - Amortization Schedule - Manual Input Override]</t>
  </si>
  <si>
    <t xml:space="preserve">          AEF:[421.1 - Total Gain On Disposal Of Property]</t>
  </si>
  <si>
    <t xml:space="preserve">     AEG:[421.2 - Loss on Disposal of Property]</t>
  </si>
  <si>
    <t xml:space="preserve">     AEH:[0421200 - Loss on Disposal of Property]</t>
  </si>
  <si>
    <t xml:space="preserve">          AEI:[Loss - Amortization Schedule - Manual Input Override]</t>
  </si>
  <si>
    <t xml:space="preserve">          AEJ:[421.2 - Total Loss on Disposal of Property]</t>
  </si>
  <si>
    <t xml:space="preserve">     AEK:[401 &amp; 417-421 - Total Other Income Net]</t>
  </si>
  <si>
    <t>AEL:[425-426 - Other Deductions]</t>
  </si>
  <si>
    <t xml:space="preserve">     AEM:[0425000 - Miscellaneous Amortization]</t>
  </si>
  <si>
    <t xml:space="preserve">     AEN:[Interest on Fuel Undercollection - '22 8x4 Forecast]</t>
  </si>
  <si>
    <t xml:space="preserve">     AEO:[0415005 - Res Fixed Bill Rev Delta]</t>
  </si>
  <si>
    <t xml:space="preserve">     AEP:[0416330 - Miscellaneous Expense]</t>
  </si>
  <si>
    <t xml:space="preserve">     AEQ:[0425013 - Misc Amortizat - Acquis]</t>
  </si>
  <si>
    <t xml:space="preserve">     AER:[0426100 - Donations]</t>
  </si>
  <si>
    <t xml:space="preserve">     AES:[0426200 - Life Insurance Expense (Governance)]</t>
  </si>
  <si>
    <t xml:space="preserve">     AET:[0426300 - Penalties]</t>
  </si>
  <si>
    <t xml:space="preserve">     AEU:[0426400 - Exp/Civic and Political Activity]</t>
  </si>
  <si>
    <t xml:space="preserve">     AEV:[0426500 - Earn of Eq Inv Pur Acc Adj]</t>
  </si>
  <si>
    <t xml:space="preserve">     AEW:[0426504 - Merger Related Costs]</t>
  </si>
  <si>
    <t xml:space="preserve">     AEX:[0426508 - Inc Deduction-Other Inc &amp; Exp]</t>
  </si>
  <si>
    <t xml:space="preserve">     AEY:[0426510 - Other]</t>
  </si>
  <si>
    <t xml:space="preserve">     AEZ:[0426512 - Donations]</t>
  </si>
  <si>
    <t xml:space="preserve">     AFA:[0426517 - Other Professional Services]</t>
  </si>
  <si>
    <t xml:space="preserve">     AFB:[0426521 - Sale of A/R Fees]</t>
  </si>
  <si>
    <t xml:space="preserve">     AFC:[0426525 - Interest - Sub]</t>
  </si>
  <si>
    <t xml:space="preserve">     AFD:[0426540 - Employee Service Club Dues]</t>
  </si>
  <si>
    <t xml:space="preserve">     AFE:[0426551 - Impairment and Other Rel Charges]</t>
  </si>
  <si>
    <t xml:space="preserve">     AFF:[0426552 - DOE Impairment]</t>
  </si>
  <si>
    <t xml:space="preserve">     AFG:[0426553 - PpandE Impairments]</t>
  </si>
  <si>
    <t xml:space="preserve">     AFH:[0599023 - Other Misc Exp]</t>
  </si>
  <si>
    <t xml:space="preserve">     AFI:[425-426 - Total Other Deductions]</t>
  </si>
  <si>
    <t>AFJ:[408 - Taxes Other Than Income - Nonutility]</t>
  </si>
  <si>
    <t xml:space="preserve">     AFK:[0408040 - NC Property Tx - Misc NonUtility]</t>
  </si>
  <si>
    <t xml:space="preserve">     AFL:[0408223 - FL Property Tx - Mis Non-Op]</t>
  </si>
  <si>
    <t xml:space="preserve">     AFM:[0408820 - Misc Non Utility Tax]</t>
  </si>
  <si>
    <t xml:space="preserve">          AFN:[408 - Total Taxes Other than Income Taxes - Nonutility]</t>
  </si>
  <si>
    <t>AFO:[]</t>
  </si>
  <si>
    <t>AFP:[Income before Income Tax - Nonutility]</t>
  </si>
  <si>
    <t>AFQ:[Income Tax - Nonutility]</t>
  </si>
  <si>
    <t xml:space="preserve">     AFR:[Income Tax Current - Nonutility (409)]</t>
  </si>
  <si>
    <t xml:space="preserve">     AFS:[0409202 - State Income Tax NonUtility]</t>
  </si>
  <si>
    <t xml:space="preserve">     AFT:[0409220 - Federal Income Tax - NonUtility CY]</t>
  </si>
  <si>
    <t xml:space="preserve">     AFU:[0409217 - Income Tax on NU Income Adjustments]</t>
  </si>
  <si>
    <t xml:space="preserve">     AFV:[0409221 - Federal Income Tax - Nonutility - PY]</t>
  </si>
  <si>
    <t xml:space="preserve">     AFW:[0409225 - Current FIT - Nonutility - PY - Audit]</t>
  </si>
  <si>
    <t xml:space="preserve">     AFX:[0409233 - Tax Expense - State Non-Util - PY]</t>
  </si>
  <si>
    <t xml:space="preserve">          AFY:[409.2 - Total Current Income Tax - Nonutility]</t>
  </si>
  <si>
    <t xml:space="preserve">     AFZ:[Income Tax Deferred - Nonutility (410-411)]</t>
  </si>
  <si>
    <t xml:space="preserve">     AGA:[0410240 - Dfit: Non - Utility: Curr Year]</t>
  </si>
  <si>
    <t xml:space="preserve">     AGB:[0410241 - DFIT:  Non - Utility Prior Year]</t>
  </si>
  <si>
    <t xml:space="preserve">     AGC:[0410242 - Dsit: Non - Utility: Curr Year]</t>
  </si>
  <si>
    <t xml:space="preserve">     AGD:[0410243 - DSIT:  Non-Utility - Prior Year]</t>
  </si>
  <si>
    <t xml:space="preserve">     AGE:[0411240 - Dfit: Non - Utility: Curr Yr Cr]</t>
  </si>
  <si>
    <t xml:space="preserve">     AGF:[0411241 - Other Deferred Taxes PY]</t>
  </si>
  <si>
    <t xml:space="preserve">     AGG:[0411242 - Dsit: Non - Utility: Curr Yr Cr]</t>
  </si>
  <si>
    <t xml:space="preserve">     AGH:[0411243 - Dsit: Non - Utility: Prior Yr Cr]</t>
  </si>
  <si>
    <t xml:space="preserve">          AGI:[410-411 - Total Deferred Taxes - Nonutility]</t>
  </si>
  <si>
    <t xml:space="preserve">     AGJ:[Total Income Taxes - Nonutility]</t>
  </si>
  <si>
    <t>AGK:[Net Income After Tax - Nonutility]</t>
  </si>
  <si>
    <t>AGL:[]</t>
  </si>
  <si>
    <t>AGM:[Net Income Before Interest]</t>
  </si>
  <si>
    <t>AGN:[]</t>
  </si>
  <si>
    <t>AGO:[427-432 - Interest Expense]</t>
  </si>
  <si>
    <t>AGP:[427 - Interest on Long Term Debt]</t>
  </si>
  <si>
    <t>AGQ:[0427100 - Interest on Bonds]</t>
  </si>
  <si>
    <t>AGR:[0427220 - Int on LT Note Payable]</t>
  </si>
  <si>
    <t>AGS:[0427550 - Interest on Bonds]</t>
  </si>
  <si>
    <t>AGT:[427 - Total Interest on Long Term Debt]</t>
  </si>
  <si>
    <t>AGU:[428 - Amortization of Debt Discount and Expense]</t>
  </si>
  <si>
    <t>AGV:[0428025 - Amortization of Debt Discount]</t>
  </si>
  <si>
    <t>AGW:[0428100 - Amort of Debt Discount and Exp]</t>
  </si>
  <si>
    <t>AGX:[0428165 - Amort of Loss Reaquired Debt]</t>
  </si>
  <si>
    <t>AGY:[0428021 - Amort of Deferred Debt Exp]</t>
  </si>
  <si>
    <t>AGZ:[428 - Total Amortization of Debt Discount and Exp]</t>
  </si>
  <si>
    <t>AHA:[430 - Interest on Debt to Assoc. Companies]</t>
  </si>
  <si>
    <t>AHB:[0430216 - IC Moneypool - LT Interest Exp]</t>
  </si>
  <si>
    <t xml:space="preserve">     AHC:[0430216 - Interco Intererst Expense (Governance)]</t>
  </si>
  <si>
    <t>AHD:[430 - Total Interest on Debt to Assoc. Companies]</t>
  </si>
  <si>
    <t>AHE:[431 - Other Interest Expense]</t>
  </si>
  <si>
    <t>AHF:[0431000 - Int Exp - Taxes]</t>
  </si>
  <si>
    <t xml:space="preserve">     AHG:[0431002 - Misc. Interest Expense (Governance)]</t>
  </si>
  <si>
    <t>AHH:[0431003 - Other Interest - Swaps]</t>
  </si>
  <si>
    <t xml:space="preserve">     AHI:[0431130 - Interest Exp - Capital Lease]</t>
  </si>
  <si>
    <t>AHJ:[0431400 - Int/Other Notes and Acct Pay]</t>
  </si>
  <si>
    <t>AHK:[0431550 - Interest Exp - Assign from Svc]</t>
  </si>
  <si>
    <t>AHL:[0431900 - Interest Expense Other]</t>
  </si>
  <si>
    <t xml:space="preserve">     AHM:[0431900 - EVSE Debt Return]</t>
  </si>
  <si>
    <t xml:space="preserve">     AHN:[0416330 - Vision Florida Carrying Costs]</t>
  </si>
  <si>
    <t>AHO:[0431920 - CR3 Return]</t>
  </si>
  <si>
    <t>AHP:[0431921 - Other Interest - Customer Deposits]</t>
  </si>
  <si>
    <t>AHQ:[0431922 - Other Interest - Tax Deficiency]</t>
  </si>
  <si>
    <t>AHR:[431 - Total Other Interest Expense]</t>
  </si>
  <si>
    <t xml:space="preserve">     AHS:[Subtotal Interest Expense before AFUDC Debt]</t>
  </si>
  <si>
    <t>AHT:[432 - AFUDC Debt]</t>
  </si>
  <si>
    <t>AHU:[0432000 - AFUDC Debt Component]</t>
  </si>
  <si>
    <t>AHV:[0432120 - AFUDC Debt]</t>
  </si>
  <si>
    <t>AHW:[432 - Total AFUDC Debt]</t>
  </si>
  <si>
    <t xml:space="preserve">     AHX:[427-432 - total Interest Expense]</t>
  </si>
  <si>
    <t>AHY:[]</t>
  </si>
  <si>
    <t>AHZ:[Income Before Extraordinary Items]</t>
  </si>
  <si>
    <t>AIA:[Extraordinary Items]</t>
  </si>
  <si>
    <t xml:space="preserve">     AIB:[0402000 - Gas Production Maint]</t>
  </si>
  <si>
    <t>AIC:[0421090 - Intercompany Nonoper Inc (should net w 0741000 to zero)]</t>
  </si>
  <si>
    <t>AID:[0426516 - Freight - Commercial Carriers]</t>
  </si>
  <si>
    <t>AIE:[0457700 - Allocated O&amp;M Offset]</t>
  </si>
  <si>
    <t>AIG:[0591200 - Coal Purch Actg Adj Non Reg]</t>
  </si>
  <si>
    <t xml:space="preserve">     AIH:[0717000 - Liq Petro Gas Exp-Vapor Proc]</t>
  </si>
  <si>
    <t>AII:[0741000 - Intercompany Nonop Expense (should net w 0421090 to zero)]</t>
  </si>
  <si>
    <t>AIJ:[0775000 - Materials Non Reg]</t>
  </si>
  <si>
    <t xml:space="preserve">     AIK:[0776000-Operation Supplies &amp; Expenses]</t>
  </si>
  <si>
    <t>AIL:[0841000 - Operation Labor &amp; Exp]</t>
  </si>
  <si>
    <t>AIM:[0928030 - Prof Fees Consultant]</t>
  </si>
  <si>
    <t>AIN:[0928031 - Prof Fees Legal]</t>
  </si>
  <si>
    <t xml:space="preserve">     AIO:[0928032 - Professional Fees Outside Services]</t>
  </si>
  <si>
    <t>AIP:[0928053 - Travel Expense]</t>
  </si>
  <si>
    <t xml:space="preserve">     AIQ:[4181107 - Earnings of Sub]</t>
  </si>
  <si>
    <t xml:space="preserve">          AIR:[Total Extraordinary items]</t>
  </si>
  <si>
    <t>AIS:[]</t>
  </si>
  <si>
    <t>AIT:[FERC Net Income]</t>
  </si>
  <si>
    <t>AIU:[FERC Net Income (Published Dataset)]</t>
  </si>
  <si>
    <t>AIV:[Variance]</t>
  </si>
  <si>
    <t>AIW:[]</t>
  </si>
  <si>
    <t>AIX:[NOI RECAP:]</t>
  </si>
  <si>
    <t>AIY:[Total Operating Revenues]</t>
  </si>
  <si>
    <t>AIZ:[Total O&amp;M Base Recoverable]</t>
  </si>
  <si>
    <t>AJA:[Total O&amp;M Clause Recoverable]</t>
  </si>
  <si>
    <t>AJB:[Total Depr &amp; Amort]</t>
  </si>
  <si>
    <t>AJC:[Total Accretion]</t>
  </si>
  <si>
    <t>AJD:[Total Other Taxes]</t>
  </si>
  <si>
    <t>AJE:[Total Current Income Taxes]</t>
  </si>
  <si>
    <t>AJF:[Net Deferred Income Tax]</t>
  </si>
  <si>
    <t>AJG:[Net Investment Tax Credit]</t>
  </si>
  <si>
    <t>AJH:[Total:]</t>
  </si>
  <si>
    <t>AJI:[Check to NOI from Above:]</t>
  </si>
  <si>
    <t>AJJ:[Diff:]</t>
  </si>
  <si>
    <t>AJK:[]</t>
  </si>
  <si>
    <t>AJL:[Data Used for Rate Case Litigation]</t>
  </si>
  <si>
    <t>AJM:[Production Tax Credits Per Forecast]</t>
  </si>
  <si>
    <t>AJN:[Data Used for Schedule 5]</t>
  </si>
  <si>
    <t>AJO:[Earnings Before Interest]</t>
  </si>
  <si>
    <t>AJP:[AFUDC Debt]</t>
  </si>
  <si>
    <t>AJQ:[Income Taxes]</t>
  </si>
  <si>
    <t>AJR:[Interest Charges]</t>
  </si>
  <si>
    <t>AJS:[AFUDC Equity]</t>
  </si>
  <si>
    <t>AJT:[Net Income]</t>
  </si>
  <si>
    <t>AJU:[]</t>
  </si>
  <si>
    <t>AJV:[Total Revenues]</t>
  </si>
  <si>
    <t>AJW:[Revenues per Budget Export]</t>
  </si>
  <si>
    <t>AJX:[Revenues per FERC Inc Stmnt (above)]</t>
  </si>
  <si>
    <t>AJY:[Revenue Variance]</t>
  </si>
  <si>
    <t>AJZ:[417310 - Non Reg Revenue]</t>
  </si>
  <si>
    <t>AKA:[417007 - Misc Revenue-Reg]</t>
  </si>
  <si>
    <t>AKB:[417000 - Products and Svcs - Non Reg]</t>
  </si>
  <si>
    <t>AKC:[Net Variance]</t>
  </si>
  <si>
    <t>AKD:[]</t>
  </si>
  <si>
    <t>AKE:[O&amp;M By Category]</t>
  </si>
  <si>
    <t>AKF:[Total Production O&amp;M - Base]</t>
  </si>
  <si>
    <t>AKG:[Total Transmission O&amp;M - Base]</t>
  </si>
  <si>
    <t>AKH:[Total Distribution O&amp;M - Base]</t>
  </si>
  <si>
    <t>AKI:[Total Other Misc O&amp;M - Base]</t>
  </si>
  <si>
    <t>AKJ:[Customer Accounts O&amp;M - Base]</t>
  </si>
  <si>
    <t>AKK:[Customer Service &amp; Info.O&amp;M - Base]</t>
  </si>
  <si>
    <t>AKL:[Sales O&amp;M - Base]</t>
  </si>
  <si>
    <t>AKM:[Other O&amp;M - Base]</t>
  </si>
  <si>
    <t>AKN:[Total Admin &amp; General O&amp;M - Base]</t>
  </si>
  <si>
    <t>AKO:[Total O&amp;M - Base]</t>
  </si>
  <si>
    <t>AKP:[Total O&amp;M - Clause]</t>
  </si>
  <si>
    <t>AKQ:[Total O&amp;M - Base &amp; Clause]</t>
  </si>
  <si>
    <t>AKR:[Variance]</t>
  </si>
  <si>
    <t>AKS:[]</t>
  </si>
  <si>
    <t>AKT:[Base &amp; Clause O&amp;M]</t>
  </si>
  <si>
    <t>AKU:[Total Base &amp; Clause O&amp;M]</t>
  </si>
  <si>
    <t>AKV:[Depreciation and Amortization - Reconcile to Budget:]</t>
  </si>
  <si>
    <t>AKW:[Depreciation and Amortization per FERC Inc Stmnt (above)]</t>
  </si>
  <si>
    <t>AKX:[Depreciation and Amortization per Budget Export]</t>
  </si>
  <si>
    <t>AKY:[Trans. Equip. incl in O&amp;M]</t>
  </si>
  <si>
    <t>AKZ:[Unamortized Loss on Reacq. Debt]</t>
  </si>
  <si>
    <t>ALA:[Non CR3 Uprate Debt Interest Charge (incl in Interest)]</t>
  </si>
  <si>
    <t>ALB:[CR3 Debt Return Amort (incl in Interest)]</t>
  </si>
  <si>
    <t>ALC:[CR3 Equity Return Amort (incl in Other Income)]</t>
  </si>
  <si>
    <t>ALD:[Depreciation and Amortization Variance]</t>
  </si>
  <si>
    <t>ALE:[]</t>
  </si>
  <si>
    <t>ALF:[Other Taxes - Reconcile to Budget:]</t>
  </si>
  <si>
    <t>ALG:[Other Taxes per Budget Export]</t>
  </si>
  <si>
    <t>ALH:[Other Taxes per FERC Inc Stmnt (above]</t>
  </si>
  <si>
    <t>ALI:[Variance]</t>
  </si>
  <si>
    <t>ALJ:[Payroll Taxes (missing from Budget Export)]</t>
  </si>
  <si>
    <t>ALK:[Gross Receipts per Budget Export]</t>
  </si>
  <si>
    <t>ALL:[Gross Receipts per FERC Inc. Stmnt]</t>
  </si>
  <si>
    <t>ALM:[Other Taxes Variance]</t>
  </si>
  <si>
    <t>ALN:[]</t>
  </si>
  <si>
    <t>ALO:[INTEREST EXPENSE RECAP (Used for Cap Structure &amp; Int Synch):]</t>
  </si>
  <si>
    <t>ALP:[Interest on Long Term Debt:]</t>
  </si>
  <si>
    <t>ALQ:[427 - Interest on LT Debt]</t>
  </si>
  <si>
    <t>ALR:[428 - Amortization of Debt Discount and exp]</t>
  </si>
  <si>
    <t>ALS:[Total Interest on LTD]</t>
  </si>
  <si>
    <t>ALT:[]</t>
  </si>
  <si>
    <t>ALU:[Interest on Short Term Debt:]</t>
  </si>
  <si>
    <t>ALV:[430 - Interest on Debt to Associated Companies]</t>
  </si>
  <si>
    <t>ALW:[]</t>
  </si>
  <si>
    <t>ALX:[Interest on Customer Deposits:]</t>
  </si>
  <si>
    <t>ALY:[431921 - Interest Customer Deposits]</t>
  </si>
  <si>
    <t>ALZ:[]</t>
  </si>
  <si>
    <t>AMA:[Subtotal Interest on Capital Debt]</t>
  </si>
  <si>
    <t>AMB:[]</t>
  </si>
  <si>
    <t>AMC:[Other Interest Expense:]</t>
  </si>
  <si>
    <t>AMD:[0431000 - Interest Exp - Taxes]</t>
  </si>
  <si>
    <t>AME:[0431003 - Other Interest - Swaps]</t>
  </si>
  <si>
    <t>AMF:[0431400 - Int/Other Notes and Acct Pay]</t>
  </si>
  <si>
    <t>AMG:[0431550 - Interest Exp - assign from Svc]</t>
  </si>
  <si>
    <t>AMH:[0431900 - Interest Expense Other]</t>
  </si>
  <si>
    <t>AMI:[0431920 - CR3 Return]</t>
  </si>
  <si>
    <t>AMJ:[0431922 - Other Interest - Tax Deficiency]</t>
  </si>
  <si>
    <t>AMK:[Subtotal Other Int Exp (431):]</t>
  </si>
  <si>
    <t>AML:[432 - AFUDC Debt - CR]</t>
  </si>
  <si>
    <t>AMM:[Total Other Interest Exp]</t>
  </si>
  <si>
    <t>AMN:[]</t>
  </si>
  <si>
    <t>AMO:[TOTAL INTEREST EXPENSE]</t>
  </si>
  <si>
    <t>AMP:[Total Interest Exp per I.S. Above]</t>
  </si>
  <si>
    <t>AMQ:[check (s/b zero)]</t>
  </si>
  <si>
    <t>AMR:[]</t>
  </si>
  <si>
    <t>AMS:[DEF Rate Case Only Depr Adjust for ITC Amort]</t>
  </si>
  <si>
    <t>AMT:[Depreciation Study - ITC Amort Adjust 12 Mth Ended]</t>
  </si>
  <si>
    <t>AMU:[HYBRID INCOME TAX CALCULATIONS:]</t>
  </si>
  <si>
    <t>AMV:[Retail EDIT (For Summary Reports)]</t>
  </si>
  <si>
    <t>AMW:[Net Deferred Income Tax (Excluding EDIT WHLS &amp; EDIT RetailL &amp; PTC)]</t>
  </si>
  <si>
    <t>AMX:[]</t>
  </si>
  <si>
    <t>AMY:[Current Income Tax Ratio]</t>
  </si>
  <si>
    <t>AMZ:[Def Income Tax Ratio (Excludes EDIT WHLS  &amp; EDIT Retail &amp; PTC)]</t>
  </si>
  <si>
    <t>ANA:[Statutory Tax Rate]</t>
  </si>
  <si>
    <t>ANB:[Divide by 12]</t>
  </si>
  <si>
    <t>ANC:[]</t>
  </si>
  <si>
    <t>ANE:[Curr Income Tax - Statutory Rate (For Forecast)]</t>
  </si>
  <si>
    <t>ANF:[Def Income Tax - Statutory Rate (For Forecast)]</t>
  </si>
  <si>
    <t>ANG:[Current Date]</t>
  </si>
  <si>
    <t>ANH:[201701]</t>
  </si>
  <si>
    <t>ANI:[If Curr Date=201701, Use Calculated Curr Inc Tax]</t>
  </si>
  <si>
    <t>ANJ:[True Up Jan &amp; Feb Hybrid Inc Tax]</t>
  </si>
  <si>
    <t>ANK:[Total After Jan &amp; Feb Tax True Up]</t>
  </si>
  <si>
    <t>ANL:[If Curr Date=201701, Use Calculated Def Inc Tax]</t>
  </si>
  <si>
    <t>ANM:[Curr Income Tax - Hybrid (For Actuals)]</t>
  </si>
  <si>
    <t>ANN:[Def Income Tax - Hybrid (For Actuals)]</t>
  </si>
  <si>
    <t>ANO:[]</t>
  </si>
  <si>
    <t>ANP:[Excess Deferred Taxes (EDIT Retail + Wholesale)]</t>
  </si>
  <si>
    <t>ANQ:[]</t>
  </si>
  <si>
    <t>ANR:[Production Tax Credits (Retail + Wholesale)]</t>
  </si>
  <si>
    <t>ANS:[]</t>
  </si>
  <si>
    <t>ANT:[Curr Income Tax Adjs (diff between actuals &amp; hybrid)]</t>
  </si>
  <si>
    <t>ANU:[Def Income Tax Adjs (diff between actuals &amp; Hybrid)]</t>
  </si>
  <si>
    <t>ANV:[]</t>
  </si>
  <si>
    <t>ANW:[Above the Line ETR - Hybrid (For Actuals)]</t>
  </si>
  <si>
    <t>ANX:[Above the line ETR - Statutory Rate (For Forecast)]</t>
  </si>
  <si>
    <t>ANY:[Above the Line ETR - from I.S.]</t>
  </si>
  <si>
    <t>ANZ:[]</t>
  </si>
  <si>
    <t>AOA:[]</t>
  </si>
  <si>
    <t>AOB:[EndMethodCalls]</t>
  </si>
  <si>
    <t>AOC:[]</t>
  </si>
  <si>
    <t>AOD:[]</t>
  </si>
  <si>
    <t>AOE:[]</t>
  </si>
  <si>
    <t>AOF:[]</t>
  </si>
  <si>
    <t xml:space="preserve">     PEF Distribution General Plant Cars 392.1</t>
  </si>
  <si>
    <t xml:space="preserve">     PEF Distribution General Plant Heavy Trucks 392.3</t>
  </si>
  <si>
    <t xml:space="preserve">     PEF Distribution General Plant Light Trucks 392.2</t>
  </si>
  <si>
    <t xml:space="preserve">     PEF Distribution General Plant Special Equip 392.4</t>
  </si>
  <si>
    <t xml:space="preserve">     PEF Distribution General Plant Trailers 392.5</t>
  </si>
  <si>
    <t xml:space="preserve"> </t>
  </si>
  <si>
    <t>Deferred Only</t>
  </si>
  <si>
    <t>50220_N</t>
  </si>
  <si>
    <t>50220_U</t>
  </si>
  <si>
    <t>50240_N</t>
  </si>
  <si>
    <t>50240_U</t>
  </si>
  <si>
    <t>50992_N</t>
  </si>
  <si>
    <t>50992_U</t>
  </si>
  <si>
    <t>Total DEF</t>
  </si>
  <si>
    <t>Utility Columns</t>
  </si>
  <si>
    <t>Historical Tab</t>
  </si>
  <si>
    <t>FEDERAL PRETAX INCOME</t>
  </si>
  <si>
    <t>FEDERAL TAX AT EFFECTIVE RATE 21%</t>
  </si>
  <si>
    <t>STATE TAXES</t>
  </si>
  <si>
    <t>STATE CURRENT INCOME TAXES</t>
  </si>
  <si>
    <t>STATE DEFERRED INCOME TAXES</t>
  </si>
  <si>
    <t>STATE DEFERRED VALUATION ALLOWANCE / CREDITS</t>
  </si>
  <si>
    <t>UNITARY TAXES - CURRENT</t>
  </si>
  <si>
    <t>UNITARY TAXES - DEFERRED</t>
  </si>
  <si>
    <t>INDIANA COMBINED FILING - CURRENT STATE</t>
  </si>
  <si>
    <t>INDIANA COMBINED FILING - DEFERRED STATE</t>
  </si>
  <si>
    <t>NORTH CAROLINA COMBINED FILING - CURRENT STATE</t>
  </si>
  <si>
    <t>NORTH CAROLINA COMBINED FILING - DEFERRED STATE</t>
  </si>
  <si>
    <t>FLORIDA COMBINED FILING - CURRENT STATE</t>
  </si>
  <si>
    <t>FLORIDA COMBINED FILING - DEFERRED STATE</t>
  </si>
  <si>
    <t>SOUTH CAROLINA COMBINED FILING - CURRENT STATE</t>
  </si>
  <si>
    <t>SOUTH CAROLINA COMBINED FILING - DEFERRED STATE</t>
  </si>
  <si>
    <t>TAX PAYMENTS - PY STATE CURRENT</t>
  </si>
  <si>
    <t>TAX REFUNDS - PY STATE CURRENT</t>
  </si>
  <si>
    <t>STATE CURRENT INCOME TAXES-FIN 48</t>
  </si>
  <si>
    <t>STATE DEFERRED INCOME TAXES-FIN 48</t>
  </si>
  <si>
    <t>KENTUCKY COMBINED - CURRENT</t>
  </si>
  <si>
    <t>KENTUCKY COMBINED - DEFERRED</t>
  </si>
  <si>
    <t>BENEFITS TRANSFER (CY)- RATE DIFFERENTIAL</t>
  </si>
  <si>
    <t>TAX BASIS BALANCE SHEET PY- DEFERRED</t>
  </si>
  <si>
    <t>AUDIT STATE CURRENT-PY</t>
  </si>
  <si>
    <t>AUDIT STATE DEFERRED-PY</t>
  </si>
  <si>
    <t>TRUE-UP ENTRIES-PY STATE CURRENT</t>
  </si>
  <si>
    <t>TRUE-UP ENTRIES-PY STATE DEFERRED</t>
  </si>
  <si>
    <t>STATE RATE CHANGE - OTHER</t>
  </si>
  <si>
    <t>STATE RATE CHANGE - NORTH CAROLINA</t>
  </si>
  <si>
    <t>STATE TAX CREDITS</t>
  </si>
  <si>
    <t>ARAM - CURRENT</t>
  </si>
  <si>
    <t>ARAM - DEFERRED</t>
  </si>
  <si>
    <t>PROJECT OLE DEFERRED TAX IMPACT</t>
  </si>
  <si>
    <t>TOTAL GROSS STATE INCOME TAXES</t>
  </si>
  <si>
    <t>TOTAL SIT EXPENSE AFTER FED EFFECT</t>
  </si>
  <si>
    <t>State Effective Tax Rate</t>
  </si>
  <si>
    <t>FOREIGN TAXES</t>
  </si>
  <si>
    <t xml:space="preserve">  ACTUAL FOREIGN TAX RECORDED - CURRENT</t>
  </si>
  <si>
    <t xml:space="preserve">  ACTUAL FOREIGN TAX RECORDED - DEFERRED</t>
  </si>
  <si>
    <t xml:space="preserve">  TRUE-UP ENTRIES - PY FOREIGN</t>
  </si>
  <si>
    <t>TOTAL FOREIGN TAXES</t>
  </si>
  <si>
    <t>****  RECONCILING ITEMS  ****</t>
  </si>
  <si>
    <t>PERMANENT ITEMS</t>
  </si>
  <si>
    <t>50% DIVIDEND RECEIVED EXCLUSION</t>
  </si>
  <si>
    <t>ACQUISITION ADJUSTMENT</t>
  </si>
  <si>
    <t>AFTER TAX ADC, M&amp;E, ITC PERMANENT</t>
  </si>
  <si>
    <t>AFUDC EQUITY</t>
  </si>
  <si>
    <t>AUTO LEASE INCLUSION/NON-DEDUCTIBLE SKYBOX EXP</t>
  </si>
  <si>
    <t>COLI POLICY GAINS/DEATH BENEFITS</t>
  </si>
  <si>
    <t>COLI POLICY INTEREST</t>
  </si>
  <si>
    <t>DUES</t>
  </si>
  <si>
    <t>EQUITY EARNINGS IN SUB.-DE HOLDINGS SEP FIN STMT</t>
  </si>
  <si>
    <t>ESOP DIVIDEND DISTRIBUTION</t>
  </si>
  <si>
    <t>EXEC. LIFE INSURANCE EXPENSE</t>
  </si>
  <si>
    <t>FUEL TAX CREDIT</t>
  </si>
  <si>
    <t>GOODWILL</t>
  </si>
  <si>
    <t>INTEREST - TAX EXEMPT</t>
  </si>
  <si>
    <t>LESOP BASIS DIFFERENCE</t>
  </si>
  <si>
    <t>LOBBYING</t>
  </si>
  <si>
    <t>MANUFACTURING DEDUCTION</t>
  </si>
  <si>
    <t>MEALS &amp; ENTERTAINMENT</t>
  </si>
  <si>
    <t>MERGER COSTS</t>
  </si>
  <si>
    <t>MISCELLANEOUS</t>
  </si>
  <si>
    <t>NON-CONTROLLING INTEREST</t>
  </si>
  <si>
    <t>NON-DEDUCTIBLE A&amp;G</t>
  </si>
  <si>
    <t>NON--DEDUCTIBLE PERSONAL USE OF AIRPLANE</t>
  </si>
  <si>
    <t>PENALTIES</t>
  </si>
  <si>
    <t>REMITTED FOREIGN EARNINGS</t>
  </si>
  <si>
    <t>SECTION 162(m) ADJUSTMENT</t>
  </si>
  <si>
    <t>SECTION 280G ADJUSTMENT</t>
  </si>
  <si>
    <t>SPLIT DOLLAR LIFE INS EXPENSE</t>
  </si>
  <si>
    <t>SUBPART F INCOME</t>
  </si>
  <si>
    <t>TAX EXEMPT INT - DECOMM DEDUCT</t>
  </si>
  <si>
    <t>TOLI EXPENSE</t>
  </si>
  <si>
    <t>UNBILLED FOREIGN ROYALTIES</t>
  </si>
  <si>
    <t>UNREMITTED FOREIGN EARNINGS</t>
  </si>
  <si>
    <t>TRANSPORTATION BENEFITS</t>
  </si>
  <si>
    <t>STOCK COMPENSATION GRANT vs VEST PRICE</t>
  </si>
  <si>
    <t>TOTAL PERMANENT ITEMS</t>
  </si>
  <si>
    <t>PERMANENT ITEMS AFTER FED TAX</t>
  </si>
  <si>
    <t>ADD'L RECONCILING ITEMS - TAX EFFECTED</t>
  </si>
  <si>
    <t>FED'L TRUE-UP ENTRIES - PY CURRENT</t>
  </si>
  <si>
    <t>AT_OTH_190_NC_R&amp;D_CREDIT</t>
  </si>
  <si>
    <t>FED'L TRUE-UP ENTRIES - PY DEFERRED</t>
  </si>
  <si>
    <t>PROJECT SYMPHONY</t>
  </si>
  <si>
    <t>TAX BASIS BALANCE SHEET - PY DEFERRED</t>
  </si>
  <si>
    <t>AUDIT ADJ FED CURR</t>
  </si>
  <si>
    <t>AUDIT ADJ FED DEF</t>
  </si>
  <si>
    <t xml:space="preserve">APB 28 </t>
  </si>
  <si>
    <t>ITC AMORTIZATION EXPENSE</t>
  </si>
  <si>
    <t>F_ITC_255001-411410</t>
  </si>
  <si>
    <t>EDIT - ARAM - 1986</t>
  </si>
  <si>
    <t>EDIT – Protected</t>
  </si>
  <si>
    <t>F_RGAL_FEDIT_PROTECTED_254036-411115</t>
  </si>
  <si>
    <t>EDIT – Unprotected</t>
  </si>
  <si>
    <t>F_RGAL_FEDIT_UNPROTECTED_254036-411115</t>
  </si>
  <si>
    <t>AMORT - SECT 124/124A TAX RATE CHANGE</t>
  </si>
  <si>
    <t>FED CURRENT INCOME TAXES-FIN 48</t>
  </si>
  <si>
    <t>FED DEFERRED INCOME TAXES-FIN 48</t>
  </si>
  <si>
    <t>DEFERRED TAX ADJUSTMENT - MISC</t>
  </si>
  <si>
    <t>DEFERRED ITC BENEFIT -- "FREE BASIS" ADJUSTMENT</t>
  </si>
  <si>
    <t>DEFERRED TAX SOLAR AMORTIZATION</t>
  </si>
  <si>
    <t>PTC RENEWABLES/ EPRI / Low Income Housing Credits</t>
  </si>
  <si>
    <t>FOREIGN TAX CREDIT AND OTHER</t>
  </si>
  <si>
    <t xml:space="preserve">VALUATION ALLOWANCE </t>
  </si>
  <si>
    <t xml:space="preserve"> OTHER DIFFERENCES</t>
  </si>
  <si>
    <t>TOTAL ADD'L RECONCILING ITEMS</t>
  </si>
  <si>
    <t>TOTAL RECONCILING ITEMS</t>
  </si>
  <si>
    <t>TOTAL OF TAX EXPENSE EXPLANATIONS</t>
  </si>
  <si>
    <t>TOTAL TAXES PER GENERAL LEDGER</t>
  </si>
  <si>
    <t>VARIANCE</t>
  </si>
  <si>
    <t>EFFECTIVE TAX RATE</t>
  </si>
  <si>
    <t>Name</t>
  </si>
  <si>
    <t>Title of Account</t>
  </si>
  <si>
    <t>Operating Revenues (400)</t>
  </si>
  <si>
    <t>Maintenance Expenses (402)</t>
  </si>
  <si>
    <t>Depreciation Expense for Asset Retirement Costs (403.1)</t>
  </si>
  <si>
    <t>Regulatory Debits (407.3)</t>
  </si>
  <si>
    <t>(Less) Regulatory Credits (407.4)</t>
  </si>
  <si>
    <t>Taxes Other Than Income Taxes (408.1)</t>
  </si>
  <si>
    <t>Provision for Deferred Income Taxes (410.1)</t>
  </si>
  <si>
    <t>Investment Tax Credit Adj. - Net (411.4)</t>
  </si>
  <si>
    <t>(Less) Gains from Disposition of Allowances (411.8)</t>
  </si>
  <si>
    <t>Accretion Expense (411.10)</t>
  </si>
  <si>
    <t>Revenues from Nonutility Operations (417)</t>
  </si>
  <si>
    <t>(Less) Expenses of Nonutility Operations (417.1)</t>
  </si>
  <si>
    <t>Equity in Earnings of Subsidiary Companies (418.1)</t>
  </si>
  <si>
    <t>Interest and Dividend Income (419)</t>
  </si>
  <si>
    <t>Loss on Disposition of Property (421.2)</t>
  </si>
  <si>
    <t>Miscellaneous Amortization (425)</t>
  </si>
  <si>
    <t>Donations (426.1)</t>
  </si>
  <si>
    <t>Life Insurance (426.2)</t>
  </si>
  <si>
    <t>Penalties (426.3)</t>
  </si>
  <si>
    <t>Other Deductions (426.5)</t>
  </si>
  <si>
    <t>Taxes Other Than Income Taxes (408.2)</t>
  </si>
  <si>
    <t>Interest on Long-Term Debt (427)</t>
  </si>
  <si>
    <t>Amort. of Debt Disc. and Expense (428)</t>
  </si>
  <si>
    <t>Amortization of Loss on Reaquired Debt (428.1)</t>
  </si>
  <si>
    <t>Interest on Debt to Assoc. Companies (430)</t>
  </si>
  <si>
    <t>Other Interest Expense (431)</t>
  </si>
  <si>
    <t>DE Florida Regulatory Reporting</t>
  </si>
  <si>
    <t>WKTB_REG - Working Trial Balance for Consolidated Level</t>
  </si>
  <si>
    <t>2023M12</t>
  </si>
  <si>
    <t>YTD</t>
  </si>
  <si>
    <t/>
  </si>
  <si>
    <t>FLORIDA</t>
  </si>
  <si>
    <t>Nov 2023</t>
  </si>
  <si>
    <t>Period Activity</t>
  </si>
  <si>
    <t>Dec 2023</t>
  </si>
  <si>
    <t>Assets</t>
  </si>
  <si>
    <t>0101000 - Property Plant and Equipment</t>
  </si>
  <si>
    <t>0101315 - ARO Asset - Coal Ash</t>
  </si>
  <si>
    <t>0101333 - IC ProCo PP&amp;E</t>
  </si>
  <si>
    <t>0101499 - Asset Retirement Obligations</t>
  </si>
  <si>
    <t>0101760 - CONTRA EPIS-OATT</t>
  </si>
  <si>
    <t>F_PRODUCTION - Production</t>
  </si>
  <si>
    <t>0114000 - Elec Plant Acquisition Adj</t>
  </si>
  <si>
    <t>F_ELEC_PLT_AQU_ADJ - Electric Plant Acquisition Adjustment</t>
  </si>
  <si>
    <t>0118200 - Other Utility Plant</t>
  </si>
  <si>
    <t>F_GEN_PLT_SYS - General Plant System</t>
  </si>
  <si>
    <t>0101100 - LT Capital Lease Asset</t>
  </si>
  <si>
    <t>0101102 - Oper Lease Right of Use Asset</t>
  </si>
  <si>
    <t>0108201 - Acc Lease Amort-Cap Lease (Op)</t>
  </si>
  <si>
    <t>0108202 - Accumulated DD&amp;A - ROU Asset</t>
  </si>
  <si>
    <t>F_UTIL_PLT_CAP_LEASE - Utility Plant Held Under Capital Lease</t>
  </si>
  <si>
    <t>0105100 - Plt Held For Future Use - Wo Sys</t>
  </si>
  <si>
    <t>0105200 - Plt Held For Future Use - Prs</t>
  </si>
  <si>
    <t>F_ELEC_PLT_FUT_USE - Electric Plant for Future Use</t>
  </si>
  <si>
    <t>0106000 - Comp Const Unclassified</t>
  </si>
  <si>
    <t>0106333 - IC ProCo Comp Con Unclassified</t>
  </si>
  <si>
    <t>F_COMP_CONST_NT_CLAS - Completed Contr, Not Yet</t>
  </si>
  <si>
    <t>F_OTHER_UTIL_PLT - Other Utility Plant</t>
  </si>
  <si>
    <t>F_UTIL_PLT - Utility Plant (101-106,114)</t>
  </si>
  <si>
    <t>0107000 - SCHM Cwip</t>
  </si>
  <si>
    <t>0107004 - SCHM CWIP (SOFTWARE)</t>
  </si>
  <si>
    <t>F_CONST_WIP - Construction Work in Progress (107)</t>
  </si>
  <si>
    <t>F_TOT_UTIL_PLT - Total Utility Plant</t>
  </si>
  <si>
    <t>0111100 - Acc Prov - Amor Plt in Ser</t>
  </si>
  <si>
    <t>0115000 - Acc Prov Plt Acquis Adj</t>
  </si>
  <si>
    <t>F_PROV_DEPR - Accumulative Provision for Depreciation Elec</t>
  </si>
  <si>
    <t>0108600 - SCHM Retirement Wip</t>
  </si>
  <si>
    <t>F_RET_WIP_ELEC - Retirement Work In Progress Electric</t>
  </si>
  <si>
    <t>0108000 - Accumulated DDandA - Ppande</t>
  </si>
  <si>
    <t>0108060 - CONTRA-ACCUM DEPR OATT</t>
  </si>
  <si>
    <t>0108301 - Accum Depreciation COR</t>
  </si>
  <si>
    <t>0108306 - NON-RAD DECOM-W COR</t>
  </si>
  <si>
    <t>0108307 - NON-RAD DECOM-R COR</t>
  </si>
  <si>
    <t>0108308 - Nuclear COR</t>
  </si>
  <si>
    <t>0108309 - NON-RAD DECOM-UNFD-W COR</t>
  </si>
  <si>
    <t>0108315 - ARO Accum Depr - Coal Ash</t>
  </si>
  <si>
    <t>0108320 - Final Dismantlement COR</t>
  </si>
  <si>
    <t>0108333 - IC ProCo Accumulated DD&amp;A</t>
  </si>
  <si>
    <t>0108401 - Accum Provision Fossil Dismantlement</t>
  </si>
  <si>
    <t>0108403 - Accum Prov Nuclear COR</t>
  </si>
  <si>
    <t>0108404 - ACC DEPR-NON-RAD DECOM-R</t>
  </si>
  <si>
    <t>0108405 - ACC DEPR-NON-RAD DECOM-W</t>
  </si>
  <si>
    <t>0108499 - Aro Asset Accum Depreciation</t>
  </si>
  <si>
    <t>0108620 - RWIP - Reg Liab</t>
  </si>
  <si>
    <t>0108640 - ARO Liability - Ash Mgmt</t>
  </si>
  <si>
    <t>0119301 - Acc Depr &amp; Amort Other Util</t>
  </si>
  <si>
    <t>F_EXT_RESRV_DECOMM - EXT RESERVE DECOMM</t>
  </si>
  <si>
    <t>F_PROV_DEPR_AMORT - (Less) Accum. Prov. for Depr. Amort. Depl. (108, 110, 111, 115)</t>
  </si>
  <si>
    <t>F_NET_UTIL_PLT - Net Utility and Plant</t>
  </si>
  <si>
    <t>Total Net Utility Plant</t>
  </si>
  <si>
    <t>0121000 - NonUtil Prop - General</t>
  </si>
  <si>
    <t>0121500 - NonUtility - Construction Wip</t>
  </si>
  <si>
    <t>0121600 - Comp Const Not Classified - Nonu</t>
  </si>
  <si>
    <t>F_NON_UTIL_PROP - Nonutility Property (121)</t>
  </si>
  <si>
    <t>0122000 - DDandA - NonUtil Prop - Gen</t>
  </si>
  <si>
    <t>F_NON_UTIL_DEPR_AM - (Less) Accum. Prov. for Depr. and Amort. (122)</t>
  </si>
  <si>
    <t>F_OTHER_PROP_NET - Other Property, net - at cost</t>
  </si>
  <si>
    <t>1231005 - Investment in Sub - Equity</t>
  </si>
  <si>
    <t>1231015 - Current Year Earnings of Sub - Loaded</t>
  </si>
  <si>
    <t>1231051 - Investment in OCI</t>
  </si>
  <si>
    <t>1231055 - Investment in IC AR Cash Rollup</t>
  </si>
  <si>
    <t>F_INV_SUB_CO - Investment in Subsidiary Companies (123.1)</t>
  </si>
  <si>
    <t>0124113 - Investment in Flexion</t>
  </si>
  <si>
    <t>F_OTH_INV - Other Investments (124)</t>
  </si>
  <si>
    <t>0128804 - Rabbi Trust</t>
  </si>
  <si>
    <t>0128910 - CR#3-QUAL. UNREAL GAINS/LOSSES</t>
  </si>
  <si>
    <t>0128911 - CR#3 - NUC Decom Nonqualified</t>
  </si>
  <si>
    <t>0128912 - CR#3-NON_QUAL.UNREAL.GAIN/L</t>
  </si>
  <si>
    <t>0128913 - CR#3 Nuc Decom NonQualified SH</t>
  </si>
  <si>
    <t>0128914 - CR3 ADP Qual Unreal G/L</t>
  </si>
  <si>
    <t>0128915 - CR3 ADP Nuc Decom Qual</t>
  </si>
  <si>
    <t>0128929 - CR#3 - NUC DECOM Qualified</t>
  </si>
  <si>
    <t>F_OTH_SP_FUNDS_DECOM - Other Special Funds Decommision</t>
  </si>
  <si>
    <t>0128501 - H and W Benefits Funding</t>
  </si>
  <si>
    <t>0128716 - Prefunded Pension (major)</t>
  </si>
  <si>
    <t>0128717 - Prefunded Pension</t>
  </si>
  <si>
    <t>F_OTH_SPEC_FUNDS - Other Special Funds</t>
  </si>
  <si>
    <t>F_OTH_SP_FUNDS - Other Special Funds (128)</t>
  </si>
  <si>
    <t>F_INV_OTH_ASSETS - Total Investments and Other Assets</t>
  </si>
  <si>
    <t>0175002 - Deriv Assets - Noncashflw - LT</t>
  </si>
  <si>
    <t>F_DERIV_INSTR_LT - Long-Term Portion of Derivative Assets (175)</t>
  </si>
  <si>
    <t>Total Other Property and Investments</t>
  </si>
  <si>
    <t>0131032 - Cash Wells 1182 DEF</t>
  </si>
  <si>
    <t>0131100 - Cash - Various Banks</t>
  </si>
  <si>
    <t>0131204 - Cash BOA 1097 PEF</t>
  </si>
  <si>
    <t>0131206 - Cash Mellon 0442 PEF</t>
  </si>
  <si>
    <t>0131213 - Cash Mellon 2227 PEF</t>
  </si>
  <si>
    <t>0131217 - Cash Wells 1924 PEF</t>
  </si>
  <si>
    <t>0131218 - Cash Wells 5602 PEF</t>
  </si>
  <si>
    <t>0131228 - Cash Wells 8238 PEF</t>
  </si>
  <si>
    <t>0131266 - Cash JPM 4588 DEFR-DEF</t>
  </si>
  <si>
    <t>0131272 - Cash JPM 4513 DEF</t>
  </si>
  <si>
    <t>F_CASH - Cash (131)</t>
  </si>
  <si>
    <t>F_TOT_CASH - Total Cash</t>
  </si>
  <si>
    <t>0146022 - Interco Notes Receivable LT</t>
  </si>
  <si>
    <t>F_NOTES_REC - Notes Receivable (141)</t>
  </si>
  <si>
    <t>0142001 - AR NON-REG</t>
  </si>
  <si>
    <t>0142010 - Accounts Receivable</t>
  </si>
  <si>
    <t>0142011 - Accounts Receivable Other</t>
  </si>
  <si>
    <t>0142050 - Transmission Billing</t>
  </si>
  <si>
    <t>0142103 - DEF Receivable - NG Sales</t>
  </si>
  <si>
    <t>0142200 - Cust Acct - Edp</t>
  </si>
  <si>
    <t>0142250 - Accounts Rec OS Deposits</t>
  </si>
  <si>
    <t>0142300 - Cust Acct - Cash Not Posted - Edp</t>
  </si>
  <si>
    <t>0142430 - AR Wholesale Billed</t>
  </si>
  <si>
    <t>0142440 - A/R BPM - Actual</t>
  </si>
  <si>
    <t>0142801 - A/R-Passport Interface</t>
  </si>
  <si>
    <t>0142802 - A/R - Gas</t>
  </si>
  <si>
    <t>0142830 - A/R-Merch/Jobb/Contract Work</t>
  </si>
  <si>
    <t>0142998 - AR Other Than Electric</t>
  </si>
  <si>
    <t>F_CUST_ACCT_REC - Customer Accounts Receivable (142)</t>
  </si>
  <si>
    <t>0143011 - A/R - Other - Gen Acctg</t>
  </si>
  <si>
    <t>0143022 - A/R Byproducts</t>
  </si>
  <si>
    <t>0143023 - A/R Byproducts - Gypsum</t>
  </si>
  <si>
    <t>0143026 - Non-Income Tax Receivable</t>
  </si>
  <si>
    <t>0143110 - Misc A/R - Clearing</t>
  </si>
  <si>
    <t>0143119 - Off - System Storms Receivables</t>
  </si>
  <si>
    <t>0143130 - Misc A/R - Stores</t>
  </si>
  <si>
    <t>0143155 - Other A/R - Miscelleneous</t>
  </si>
  <si>
    <t>0143180 - Ret Med Life Den/Prem Withheld</t>
  </si>
  <si>
    <t>0143272 - Misc Accts Rec-EA</t>
  </si>
  <si>
    <t>0143320 - Mar Billed - Edp</t>
  </si>
  <si>
    <t>0143342 - Receivables Misc Transactions</t>
  </si>
  <si>
    <t>F_OTH_ACCT_REC - Other Accounts Receivable (143)</t>
  </si>
  <si>
    <t>0146000 - AR Intercompany Crossbill</t>
  </si>
  <si>
    <t>0146006 - IC Moneypool - Interest Receiv</t>
  </si>
  <si>
    <t>0146009 - I/C AR Rollup</t>
  </si>
  <si>
    <t>0146250 - IC Netting - Accts Receivable</t>
  </si>
  <si>
    <t>0146333 - Hollywood IC Account</t>
  </si>
  <si>
    <t>0146974 - A/R - Affiliates</t>
  </si>
  <si>
    <t>0146975 - Interest Receivable - Affiliates</t>
  </si>
  <si>
    <t>0146990 - A/R Prop/BI - Bison Interco</t>
  </si>
  <si>
    <t>0146999 - Inter - Unit Unconsolidated BU</t>
  </si>
  <si>
    <t>F_ACCT_REC_ASSOC_CO - Accounts Receivable from Assoc. Companies (146)</t>
  </si>
  <si>
    <t>0172004 - Rents Rec-Real Estate</t>
  </si>
  <si>
    <t>F_RENTS_REC - Rents Receivable (172)</t>
  </si>
  <si>
    <t>0173100 - Unbilled Revenue Receivable</t>
  </si>
  <si>
    <t>F_ACCR_UTIL_REV - Accrued Utility Revenue (173)</t>
  </si>
  <si>
    <t>0145004 - IC Moneypool - ST Notes Receiv</t>
  </si>
  <si>
    <t>F_NOTES_REC_ASSOC_CO - Note Receivable from Associated Companies (145)</t>
  </si>
  <si>
    <t>F_RECEIVABLES - Receivables</t>
  </si>
  <si>
    <t>0144100 - SCHM Uncollectible Accrual Electric</t>
  </si>
  <si>
    <t>0144101 - Allowance Credit Loss</t>
  </si>
  <si>
    <t>0144600 - Uncollect Accri - Prod/Serv</t>
  </si>
  <si>
    <t>0144700 - Prov for MARBS Uncollectibles</t>
  </si>
  <si>
    <t>F_ACCUM_PROV_UNCOL - (Less) Accum. Prov. for Uncollectible Acct. Credit (144)</t>
  </si>
  <si>
    <t>F_RECEIVABLES_NET - Receivables, Net</t>
  </si>
  <si>
    <t>0151130 - Coal Stock</t>
  </si>
  <si>
    <t>0151131 - Coal Stock in Transit</t>
  </si>
  <si>
    <t>0151132 - Coal In-transit Accruals</t>
  </si>
  <si>
    <t>F_COAL_STOCKS - Coal Stocks</t>
  </si>
  <si>
    <t>0151140 - Diesel Fuel Stock</t>
  </si>
  <si>
    <t>F_FUEL_STOCK_OIL - Fuel Stock Oil</t>
  </si>
  <si>
    <t>0151660 - Natural Gas Inventory</t>
  </si>
  <si>
    <t>F_FUEL_STOCK_GAS - Fuel Stock (151)</t>
  </si>
  <si>
    <t>F_FUEL_STOCK - Fuel Stock (151)</t>
  </si>
  <si>
    <t>0154100 - Inventory</t>
  </si>
  <si>
    <t>0154140 - Misc Inventory</t>
  </si>
  <si>
    <t>0154200 - Limestone Inventory</t>
  </si>
  <si>
    <t>0154401 - Ammonia Inventory</t>
  </si>
  <si>
    <t>0154990 - Schm Inv Cr - Surplus Mat'L Ident</t>
  </si>
  <si>
    <t>F_PLT_MAT_OP_SUPP - Plant Material and Operating Supplies (154)</t>
  </si>
  <si>
    <t>0158150 - SO2 Current Vintage</t>
  </si>
  <si>
    <t>F_ALLOWANCES - Allowances (158.1 and 158.2)</t>
  </si>
  <si>
    <t>0163110 - Stores Expense</t>
  </si>
  <si>
    <t>0163120 - Stores Expense - Joint Owner</t>
  </si>
  <si>
    <t>0163160 - Stores Exp Distribution - Credit</t>
  </si>
  <si>
    <t>0163180 - Freight and Express</t>
  </si>
  <si>
    <t>F_STORE_EXP_UNDIS - Store Expenses Undistributed (163)</t>
  </si>
  <si>
    <t>0156010 - Other M&amp;S / Inventory</t>
  </si>
  <si>
    <t>F_OTH_MAT_SUPP - Other Materials and Supplies (156)</t>
  </si>
  <si>
    <t>F_INVENTORY - Inventory - at average cost</t>
  </si>
  <si>
    <t>0165006 - Bartow LTSA</t>
  </si>
  <si>
    <t>0165007 - Hines LTSA</t>
  </si>
  <si>
    <t>0165023 - Citrus County LTSA</t>
  </si>
  <si>
    <t>0165024 - FHOF SOLAR LEASE</t>
  </si>
  <si>
    <t>0165075 - Interco Prepaid Insu SchM</t>
  </si>
  <si>
    <t>0165100 - Unexpired Insurance</t>
  </si>
  <si>
    <t>0165400 - Misc Prepaid Expenses</t>
  </si>
  <si>
    <t>0165513 - Prepaid Expense - Misc.</t>
  </si>
  <si>
    <t>0165518 - MW - Prepaid Expenses - LT</t>
  </si>
  <si>
    <t>0165910 - Prepayment - Fuel</t>
  </si>
  <si>
    <t>F_PREPAYMENTS - Prepayments (165)</t>
  </si>
  <si>
    <t>0174015 - Customer Collateral</t>
  </si>
  <si>
    <t>0174100 - Other Current Assets</t>
  </si>
  <si>
    <t>F_MISC_CURR_ACCR - Miscellaneous Current and Accrued Assets (174)</t>
  </si>
  <si>
    <t>0175001 - Deriv Assets - Noncashflw - ST</t>
  </si>
  <si>
    <t>F_DERIV_INST_CURR - Derivative Instrument Assets Current</t>
  </si>
  <si>
    <t>F_DERIV_INST_LT_CALC - L T Portion of Derivative Instruments Assets (CALC)</t>
  </si>
  <si>
    <t>F_DERIV_INSTR - Derivative Instrument Assets (175)</t>
  </si>
  <si>
    <t>F_DERIV_INST_LT_LESS - (Less) Long-Term Portion of Derivative Instruments Assets</t>
  </si>
  <si>
    <t>0176001 - 3rd Party Derivative Asset Current</t>
  </si>
  <si>
    <t>F_DERIV_INSTR_HEDGE - Derivative Instrument Assets Hedges (176)</t>
  </si>
  <si>
    <t>F_CURRENT_ASSETS - Current Assets</t>
  </si>
  <si>
    <t>Total Current and Accrued Assets</t>
  </si>
  <si>
    <t>0181018 - DEF 650M 2.40% 12/15/2031</t>
  </si>
  <si>
    <t>0181019 - DEF 500M 3.00% 12/15/2051</t>
  </si>
  <si>
    <t>0181021 - Unamortized Debt Expense</t>
  </si>
  <si>
    <t>0181039 - DEFR AR Securitization 225M</t>
  </si>
  <si>
    <t>0181046 - DEF DDE 600M 3.80% 7/15/28</t>
  </si>
  <si>
    <t>0181047 - DEF DDE 400M 4.20%</t>
  </si>
  <si>
    <t>0181056 - Unamortized Debt Exp - CurrLTD</t>
  </si>
  <si>
    <t>0181085 - DEF 500M 5.95% 11/15/2052</t>
  </si>
  <si>
    <t>0181089 - 2020 DEFUnamt disc - FMB</t>
  </si>
  <si>
    <t>0181091 - DEF 600M DDE 3.4% 10/1/46</t>
  </si>
  <si>
    <t>0181093 - DEF DDE 650M 3.20% 1/15/27</t>
  </si>
  <si>
    <t>0181098 - 2019 DEFUnamt disc - fixed rat</t>
  </si>
  <si>
    <t>0181101 - DEF 800M FLOAT 4/21/2024</t>
  </si>
  <si>
    <t>0181103 - DEF 200M FLOAT ISSUED 9/2023</t>
  </si>
  <si>
    <t>0181107 - DEF DDE 700M 6.200% 11/15/53</t>
  </si>
  <si>
    <t>0181108 - DEF DDE 600M 5.875% 11/15/33</t>
  </si>
  <si>
    <t>0181400 - Credit Facilities Fee</t>
  </si>
  <si>
    <t>0181511 - PEF DDE 150M 6.75% 02/01/28</t>
  </si>
  <si>
    <t>0181535 - PEF DDE 225M 5.9% 2033</t>
  </si>
  <si>
    <t>0181537 - PEF DDE 500M 6.35% 09/15/2037</t>
  </si>
  <si>
    <t>0181542 - PEF DDE 350M 5.65% 04/01/2040</t>
  </si>
  <si>
    <t>0181565 - PEF DDE 1B 6.40% 06/15/38</t>
  </si>
  <si>
    <t>0181569 - DEF DDE 400M 3.85% 11-15-42</t>
  </si>
  <si>
    <t>F_UNAM_DEBT_EXP - Unamortized Debt Expenses (181)</t>
  </si>
  <si>
    <t>0189000 - Schm Unamt Loss Reaq Dt Pre Sc</t>
  </si>
  <si>
    <t>0189007 - ST UNAMT LOSS REACQDEBT-TOTAL</t>
  </si>
  <si>
    <t>F_UNAM_LOSS - Unamortized Loss on Reaquired Debt (189)</t>
  </si>
  <si>
    <t>F_DEBT_EXP - Debt expense (refinancing costs, amortized over terms)</t>
  </si>
  <si>
    <t>0182100 - Inactive - Extraordinary Property Loss</t>
  </si>
  <si>
    <t>F_EXTRA_PROP_LOSSES - Extraordinary Property Losses (182.1)</t>
  </si>
  <si>
    <t>0182320 - Regulatory Asset - Inc Tax</t>
  </si>
  <si>
    <t>F_REG_ASSET_TAX - Regulatory Asset Tax</t>
  </si>
  <si>
    <t>0182309 - Amort Load Management Switches</t>
  </si>
  <si>
    <t>0182311 - Accrued Environmental Recovery</t>
  </si>
  <si>
    <t>0182312 - OPEB FAS 106 - Medical</t>
  </si>
  <si>
    <t>0182313 - Deferred ECRC</t>
  </si>
  <si>
    <t>0182315 - Reg Asset - Coal Ash Pond ARO</t>
  </si>
  <si>
    <t>0182317 - Deferred Depreciation - 2010 Rate Case</t>
  </si>
  <si>
    <t>0182318 - Other Reg Assets - Gen Acct</t>
  </si>
  <si>
    <t>0182319 - Closed Def Int Hedge-Asset</t>
  </si>
  <si>
    <t>0182321 - REG ASSET-DERIV MTM OIL</t>
  </si>
  <si>
    <t>0182322 - ST Closed Def Int Hedge-Asset</t>
  </si>
  <si>
    <t>0182327 - Reg Asset - EV Rebate for C&amp;I</t>
  </si>
  <si>
    <t>0182328 - DEF Retail Final Dism Deferral</t>
  </si>
  <si>
    <t>0182331 - Deferred GPIF - FL Fuel Reg Asset</t>
  </si>
  <si>
    <t>0182334 - Pension settlement charges</t>
  </si>
  <si>
    <t>0182338 - Storm Cost Regulatory Asset</t>
  </si>
  <si>
    <t>0182347 - Deferred CR3 - Depr &amp; Prop Taxes - Contra</t>
  </si>
  <si>
    <t>0182360 - Contra Equity ST</t>
  </si>
  <si>
    <t>0182370 - Current Portion of Reg Assets</t>
  </si>
  <si>
    <t>0182371 - Reg Asset - Pro Co formation</t>
  </si>
  <si>
    <t>0182398 - Load Management Switches</t>
  </si>
  <si>
    <t>0182399 - Aro Regulatory Asset</t>
  </si>
  <si>
    <t>0182406 - DEF CR3 Uprate - 2012 Asset</t>
  </si>
  <si>
    <t>0182410 - Interest Rate Swap Reg Asset</t>
  </si>
  <si>
    <t>0182411 - Deferred Fuel Exp-Current Year</t>
  </si>
  <si>
    <t>0182412 - Deferred Fuel Exp - Prior Year</t>
  </si>
  <si>
    <t>0182413 - Def Capacity Exp-Current Year</t>
  </si>
  <si>
    <t>0182415 - Regulatory Asset - Cor</t>
  </si>
  <si>
    <t>0182470 - Coal Ash Spend - Retail SC&amp;FL</t>
  </si>
  <si>
    <t>0182525 - Non-AMI Meter NBV 182.3</t>
  </si>
  <si>
    <t>0182536 - PPA BUYOUT REG ASSET</t>
  </si>
  <si>
    <t>0182539 - RIDGEGEN PPA BUYOUT REG ASSET</t>
  </si>
  <si>
    <t>0182680 - Defer Depr-Retail Recovery</t>
  </si>
  <si>
    <t>0182751 - Cust. Connect Deferral LT</t>
  </si>
  <si>
    <t>0182801 - Pension Post Retire P Acctg - FAS87 NQ</t>
  </si>
  <si>
    <t>F_MISC_REG_ASSET - Misc Regualtory Assets</t>
  </si>
  <si>
    <t>F_OTH_REG_ASSETS - Other Regulatory Assets (182.3)</t>
  </si>
  <si>
    <t>0183000 - Prelim Survey and Investigation</t>
  </si>
  <si>
    <t>F_PRELIM_SURV_INV - Prelim. Survey and Investigation Charges (Electric) (183)</t>
  </si>
  <si>
    <t>0182002 - Mapping Monitoring Suspense</t>
  </si>
  <si>
    <t>0184023 - Clearing Payroll Fixed Distr</t>
  </si>
  <si>
    <t>0184495 - Rail Car Leasing Clearing</t>
  </si>
  <si>
    <t>0803290 - Miscellaneous Expense</t>
  </si>
  <si>
    <t>0804110 - Unproductive Time Distributed</t>
  </si>
  <si>
    <t>0804210 - Vacations</t>
  </si>
  <si>
    <t>0804220 - Holidays</t>
  </si>
  <si>
    <t>0804290 - Other Excused Absences</t>
  </si>
  <si>
    <t>0804330 - Sick</t>
  </si>
  <si>
    <t>F_CLEARING_ACCTS - Clearing Accounts (184)</t>
  </si>
  <si>
    <t>0186020 - Vision Florida Def O&amp;M</t>
  </si>
  <si>
    <t>0186036 - EVCS Deferral</t>
  </si>
  <si>
    <t>0186101 - DEF CR3 NCR - Reg Asset Base Rate</t>
  </si>
  <si>
    <t>0186102 - DEF CR3 Dry Cask Storage</t>
  </si>
  <si>
    <t>0186109 - DEF DCS Contra Equity</t>
  </si>
  <si>
    <t>0186111 - Cust Connect Def O&amp;M</t>
  </si>
  <si>
    <t>0186120 - Misc. Wip - Fp Dist. Wids</t>
  </si>
  <si>
    <t>0186195 - Deferred Rate Case Expense</t>
  </si>
  <si>
    <t>0186201 - Def Project/Acq Exp</t>
  </si>
  <si>
    <t>0186290 - Oth Deferred Charges - Operation</t>
  </si>
  <si>
    <t>0186295 - Deferred Storm Expenses</t>
  </si>
  <si>
    <t>0186400 - SECI-Lakeland Intercon Upgrade</t>
  </si>
  <si>
    <t>0186470 - Error Suspense - Corp Payroll</t>
  </si>
  <si>
    <t>0186480 - Misc Debits To Be Cleared</t>
  </si>
  <si>
    <t>0186605 - Misc Defer Debit Workers Comp</t>
  </si>
  <si>
    <t>0186882 - Straight Line Lease Defer DR</t>
  </si>
  <si>
    <t>0186984 - Other Long-Term Assets</t>
  </si>
  <si>
    <t>F_OTH_DEF_CHARGES - Other Deferred Charges</t>
  </si>
  <si>
    <t>F_MISC_DEF_DEBITS - Miscellaneous Deferred Debits (186)</t>
  </si>
  <si>
    <t>0190001 - Adit: Prepaid: Federal Taxes</t>
  </si>
  <si>
    <t>0190002 - Adit: Prepaid: State Taxes</t>
  </si>
  <si>
    <t>0190013 - LT Def tax asset: Fed-190</t>
  </si>
  <si>
    <t>0190051 - Accum Deferred FIT-OCI</t>
  </si>
  <si>
    <t>0190052 - Accum Deferred SIT-OCI</t>
  </si>
  <si>
    <t>0190155 - Deferred Tax - Nol</t>
  </si>
  <si>
    <t>0190156 - Deferred Tax_State NOLs</t>
  </si>
  <si>
    <t>F_ACCUM_DEF_INC_TAX - Accumulated Deferred Income Taxes (190)</t>
  </si>
  <si>
    <t>0185000 - Temporary Facilities</t>
  </si>
  <si>
    <t>F_TEMP_FAC - Temporary Facilities (185)</t>
  </si>
  <si>
    <t>Total Deferred Debits</t>
  </si>
  <si>
    <t>0165000 - Other Current Assets</t>
  </si>
  <si>
    <t>F_NONREG_ASSETS2 - Non Regulatory Accounts - Assets</t>
  </si>
  <si>
    <t>0186200 - Contra Unamort Debt Purch Acctg</t>
  </si>
  <si>
    <t>F_NONREG_ASSETS3 - Non Regulatory Accounts - Assets</t>
  </si>
  <si>
    <t>Non Regulatory Accounts - Assets</t>
  </si>
  <si>
    <t>F_ASSETS - Total Assets</t>
  </si>
  <si>
    <t>Liabilities And Other Credits</t>
  </si>
  <si>
    <t>0211000 - Miscellaneous Paid-In Capital</t>
  </si>
  <si>
    <t>0211003 - Misc Paid in Capital</t>
  </si>
  <si>
    <t>0211021 - DON REC From Stockholders</t>
  </si>
  <si>
    <t>0211022 - Red inPar of Common Stock</t>
  </si>
  <si>
    <t>F_OTH_PAID_IN_CAP - Other Paid-In Capital (208-211)</t>
  </si>
  <si>
    <t>0216000 - Unapprop Retained Earnings</t>
  </si>
  <si>
    <t>0439004 - Cumm Effect Acct Change Tax</t>
  </si>
  <si>
    <t>F_RE_CHANGE - Current Year Net Income</t>
  </si>
  <si>
    <t>0216007 - Cumm Effect Acct Princ Pretax</t>
  </si>
  <si>
    <t>F_RETAINED_EARNINGS - Retained Earnings (215, 215.1, 216)</t>
  </si>
  <si>
    <t>0216100 - Unappr Undistr Subsid Earnings</t>
  </si>
  <si>
    <t>0216150 - Equity IC AR Rollup</t>
  </si>
  <si>
    <t>2161500 - IC AR Rollup</t>
  </si>
  <si>
    <t>F_UNAP_UNDIS_SUB - Unappropriated Undistributed Subsidiary Earnings (216.1)</t>
  </si>
  <si>
    <t>0219029 - OCI-Grantor Unreal GL</t>
  </si>
  <si>
    <t>0219030 - OCI-Grantor Unreal GL Fed Tax</t>
  </si>
  <si>
    <t>0219031 - OCI-Grantor Unreal GL St Tax</t>
  </si>
  <si>
    <t>0219046 - OCI-Interest Rate Hdgs Fed Tax</t>
  </si>
  <si>
    <t>0219047 - OCI-Interest Rate Hdgs St Tax</t>
  </si>
  <si>
    <t>0219055 - NDTF - Unreal Gains/Losses</t>
  </si>
  <si>
    <t>2191002 - OCI Rollup</t>
  </si>
  <si>
    <t>F_ACCUM_OTH_COMP_INC - Accumulated Other Comprehensive Income (219)</t>
  </si>
  <si>
    <t>Total Proprietary Capital</t>
  </si>
  <si>
    <t>0221018 - DEF 650M 2.40% 12/15/2031</t>
  </si>
  <si>
    <t>0221019 - DEF 500M 3.00% 12/15/2051</t>
  </si>
  <si>
    <t>0221046 - DEF FMB 600M 3.80% 7/15/28</t>
  </si>
  <si>
    <t>0221047 - DEF FMB 400M 4.20% 7/15/48</t>
  </si>
  <si>
    <t>0221085 - DEF 500M 5.95% 11/15/2052</t>
  </si>
  <si>
    <t>0221089 - DEF LT FMB</t>
  </si>
  <si>
    <t>0221091 - DEF 600M 3.4% 10/1/2046</t>
  </si>
  <si>
    <t>0221093 - DEF 650M 3.20% 1/15/27</t>
  </si>
  <si>
    <t>0221098 - DEF LT bond-fixed rate</t>
  </si>
  <si>
    <t>0221107 - DEF FMB 700M 6.200% 11/15/53</t>
  </si>
  <si>
    <t>0221108 - DEF FMB 600M 5.875% 11/15/33</t>
  </si>
  <si>
    <t>0221535 - PEF FMB 225M 5.9% 03/01/33</t>
  </si>
  <si>
    <t>0221537 - PEF FMB 500M 6.35% 09/15/2037</t>
  </si>
  <si>
    <t>0221542 - PEF FMB 350M 5.65% 04/1/40</t>
  </si>
  <si>
    <t>0221565 - PEF FMB 1B 6.40% 06/15/38</t>
  </si>
  <si>
    <t>0221569 - DEF 400M 3.85% 11-15-42</t>
  </si>
  <si>
    <t>F_BONDS - Bonds (221)</t>
  </si>
  <si>
    <t>0233003 - IC - LT Notes Pay</t>
  </si>
  <si>
    <t>F_LT_NOTE_PAYABLE - Long Term Note Payable</t>
  </si>
  <si>
    <t>0224043 - DEFR LT Debt</t>
  </si>
  <si>
    <t>0224101 - DEF 800M FLOATING 4/21/2024</t>
  </si>
  <si>
    <t>0224103 - DEF 200M FLOAT ISSUED 9/2023</t>
  </si>
  <si>
    <t>0224251 - Current Portion of Unsec Float</t>
  </si>
  <si>
    <t>0224511 - PEF OTH LTD 150M 6.75% 02/2028</t>
  </si>
  <si>
    <t>F_OTH_LT_DEBT - Other Long Term Debt (224)</t>
  </si>
  <si>
    <t>0226018 - DEF 650M UNAMDIS 2.4% 12/15/31</t>
  </si>
  <si>
    <t>0226019 - DEF 500M UNAMDIS 3% 12/15/2051</t>
  </si>
  <si>
    <t>0226046 - DEF UNAMDIS 600M 3.80% 7/15/28</t>
  </si>
  <si>
    <t>0226047 - DEF UNAMDIS 400M 4.20%</t>
  </si>
  <si>
    <t>0226085 - DEF 500M UNAMDIS 5.95% 11/2052</t>
  </si>
  <si>
    <t>0226089 - 2020 First Mortgage Bond</t>
  </si>
  <si>
    <t>0226091 - DEF 600M UNAMDIS 3.4% 10/1/46</t>
  </si>
  <si>
    <t>0226093 - DEF UNAMDIS 650M 3.20% 1/15/27</t>
  </si>
  <si>
    <t>0226098 - 2019 DEF Fixed rate</t>
  </si>
  <si>
    <t>0226107 - DEF UNAMDIS 700M6.200%11/15/53</t>
  </si>
  <si>
    <t>0226108 - DEF UNAMDIS 600M 5.875% 11/15/33</t>
  </si>
  <si>
    <t>0226511 - PEF UNAMDIS 150M 6.75% 2/01/28</t>
  </si>
  <si>
    <t>0226535 - PEF UNAMDIS 225M 5.9% 03/01/33</t>
  </si>
  <si>
    <t>0226537 - PEF UNAMDIS 500M 6.35% 09/2037</t>
  </si>
  <si>
    <t>0226542 - PEF UNAMDIS 350M 5.65% 04/20403</t>
  </si>
  <si>
    <t>0226565 - PEF UNAMDIS 1B 6.40% 6/15/38</t>
  </si>
  <si>
    <t>0226569 - DEF UNAMDIS 400M 3.85 11-15-42</t>
  </si>
  <si>
    <t>F_UNAM_DISC_LT_DEBT - (Less) Unamortized Discount on Long-Term Debt (226)</t>
  </si>
  <si>
    <t>Total Long-Term Debt</t>
  </si>
  <si>
    <t>0227101 - LT Capital Lease Obligation</t>
  </si>
  <si>
    <t>0227175 - LT Operating Lease Obligation</t>
  </si>
  <si>
    <t>F_OB_CAP_LEASE - Obligations Under Capital Leases - Noncurrent (227)</t>
  </si>
  <si>
    <t>0228100 - Retail Unfd Storm Damage</t>
  </si>
  <si>
    <t>0228101 - Wholsesale Storm Reserve</t>
  </si>
  <si>
    <t>F_PROV_PROP_INS - Accumulated Provision for Property Insurance (228.1)</t>
  </si>
  <si>
    <t>0228202 - Claim Reserve - ST</t>
  </si>
  <si>
    <t>0228250 - Inactive - Schm Worker'S Comp - Other</t>
  </si>
  <si>
    <t>F_PROV_INJ_DAMAGE - Accumulated Provision for Injuries and Damages (228.2)</t>
  </si>
  <si>
    <t>0228314 - OPEB NonCur Liab - Life</t>
  </si>
  <si>
    <t>0228315 - OPEB NonCur Liab - Medical</t>
  </si>
  <si>
    <t>0228324 - Schm Dpc Pos Emp FAS 112</t>
  </si>
  <si>
    <t>0228325 - Schm Post Emp FAS 112</t>
  </si>
  <si>
    <t>0228340 - Nonqualified Plans Liability</t>
  </si>
  <si>
    <t>0253275 - Pension Liability - FAS 87 NQ</t>
  </si>
  <si>
    <t>F_PROV_PENS_BENE - Accumulated Provision for Pensions and Benefits (228.3)</t>
  </si>
  <si>
    <t>0228405 - 2000 Class Deferred Compensat</t>
  </si>
  <si>
    <t>0228480 - Acc Prov Insurance-Environ</t>
  </si>
  <si>
    <t>F_MISC_OP_PROV - Accumulated Miscellaneous Operating Provisions (228.4)</t>
  </si>
  <si>
    <t>0244006 - Derivative Instr-Regulatory-LT</t>
  </si>
  <si>
    <t>F_LT_DERIV_INST - Long-Term Portion of Derivative Instrument Liabilities</t>
  </si>
  <si>
    <t>0230315 - ARO Liability - Coal Ash</t>
  </si>
  <si>
    <t>0230999 - ARO Liability</t>
  </si>
  <si>
    <t>F_ASSET_RET_OB - Asset Retirement Obligations (230)</t>
  </si>
  <si>
    <t>Total Other Noncurrent Liabilities</t>
  </si>
  <si>
    <t>0232016 - AP PS8.9 Vendors Payable</t>
  </si>
  <si>
    <t>0232031 - Treasury LC and MCF Fees</t>
  </si>
  <si>
    <t>0232120 - Vouchers Payable - Special</t>
  </si>
  <si>
    <t>0232151 - Pp Accounts Payable - Stores</t>
  </si>
  <si>
    <t>0232170 - Accounts Payable - Coal</t>
  </si>
  <si>
    <t>0232175 - Limestone and Freight Payable</t>
  </si>
  <si>
    <t>0232180 - Accounts Payable - Oil Stocks</t>
  </si>
  <si>
    <t>0232190 - Coal Freight Payable</t>
  </si>
  <si>
    <t>0232195 - Railcar Lease Payable</t>
  </si>
  <si>
    <t>0232331 - A/P - ENERGY NEIGHBOR FUND</t>
  </si>
  <si>
    <t>0232892 - A/P Miscellaneous</t>
  </si>
  <si>
    <t>0232109 - A/P BPM - Actual</t>
  </si>
  <si>
    <t>0232337 - CR3 Joint Owner</t>
  </si>
  <si>
    <t>0232338 - Payable - Int City Joint Owners</t>
  </si>
  <si>
    <t>0232410 - Transmission Payables</t>
  </si>
  <si>
    <t>0232460 - Bulk Power Marketing Payable</t>
  </si>
  <si>
    <t>F_POWER_ACCT_PAY - Power Accounts Payable (232)</t>
  </si>
  <si>
    <t>0232061 - Checks not presented - reclass</t>
  </si>
  <si>
    <t>F_UNPAID_BANK_CHECK - Unpaid Bank Checks (232)</t>
  </si>
  <si>
    <t>0232000 - A/P Vendors Payable</t>
  </si>
  <si>
    <t>0232002 - A/P - Misc - Gen - Acctg</t>
  </si>
  <si>
    <t>0232039 - Payable 401K Incentive Match</t>
  </si>
  <si>
    <t>0232108 - DEF Cogen Payable</t>
  </si>
  <si>
    <t>0232155 - Accounts Payable - Stores CAS</t>
  </si>
  <si>
    <t>0232163 - Emission Allowance A/P</t>
  </si>
  <si>
    <t>0232171 - Account Payable - Coal Accrual</t>
  </si>
  <si>
    <t>0232176 - Reagent Payable</t>
  </si>
  <si>
    <t>0232177 - Generic By Products Payable</t>
  </si>
  <si>
    <t>0232181 - Natural Gas Payable</t>
  </si>
  <si>
    <t>0232332 - Photovoltaic Fund</t>
  </si>
  <si>
    <t>0232996 - Capital - Accruals</t>
  </si>
  <si>
    <t>F_ACCTS_PAYABLE - Accounts Payable (232)</t>
  </si>
  <si>
    <t>0233150 - IC Moneypool - ST Notes Pay</t>
  </si>
  <si>
    <t>F_NOTES_PAY_ASSOC_CO - Notes Payable to Associated Companies (233)</t>
  </si>
  <si>
    <t>0232232 - A/P Affiliates</t>
  </si>
  <si>
    <t>0234000 - IC Moneypool - ST Interest Pay</t>
  </si>
  <si>
    <t>0234010 - I/C AP - Joint Dispatch</t>
  </si>
  <si>
    <t>0234250 - IC Netting - Accts Payable</t>
  </si>
  <si>
    <t>F_ACCT_PAY_ASSOC_CO - Accounts Payable to Associated Companies (234)</t>
  </si>
  <si>
    <t>0235002 - CD Active</t>
  </si>
  <si>
    <t>0235003 - CD Inactive</t>
  </si>
  <si>
    <t>0235110 - Cust Dep For Srvc - Edp Billing</t>
  </si>
  <si>
    <t>F_CUST_DEPOSITS - Customer Deposits (235)</t>
  </si>
  <si>
    <t>0236001 - State It Payable Other</t>
  </si>
  <si>
    <t>0236040 - NC Prop Tax - Misc Non - Util</t>
  </si>
  <si>
    <t>0236100 - Franchise Tax - Electric</t>
  </si>
  <si>
    <t>0236123 - Fl Prop Tax - Electric</t>
  </si>
  <si>
    <t>0236131 - FL FRANCHISE TX ACCRUAL</t>
  </si>
  <si>
    <t>0236135 - FL Reg Assessment - Electric</t>
  </si>
  <si>
    <t>0236150 - St/Local Unemployment Tax Liab</t>
  </si>
  <si>
    <t>0236700 - Employer FICA Tax Liab</t>
  </si>
  <si>
    <t>0236701 - Employer FICA Tax Liab LT</t>
  </si>
  <si>
    <t>0236750 - Federal Unemployment Tax Liab</t>
  </si>
  <si>
    <t>0236906 - Use Tax Payable</t>
  </si>
  <si>
    <t>0236926 - LT tax reclass Fed cr</t>
  </si>
  <si>
    <t>0236965 - Accrued SIT - Prior Year</t>
  </si>
  <si>
    <t>0236981 - Fed Inc Tax Payable - Prev Yr</t>
  </si>
  <si>
    <t>0236988 - LT Liability ST UTP PGN</t>
  </si>
  <si>
    <t>0236989 - LT Liability Fed UTP PGN</t>
  </si>
  <si>
    <t>0236990 - Fed Inc Tax Payable - Current</t>
  </si>
  <si>
    <t>0236992 - Current Liability UTP - Fed</t>
  </si>
  <si>
    <t>0236993 - LT Liability Fed - UTP</t>
  </si>
  <si>
    <t>F_TAXES_ACCRUED - Taxes Accrued (236)</t>
  </si>
  <si>
    <t>F_CD_TAXES_ACCRUED - Taxes Accrued (236)</t>
  </si>
  <si>
    <t>0237011 - Int Payable - Notes</t>
  </si>
  <si>
    <t>0237038 - LT Interest Accrued</t>
  </si>
  <si>
    <t>0237041 - FERC Interconnect Interest LT</t>
  </si>
  <si>
    <t>0237110 - Bonds Interest Payable</t>
  </si>
  <si>
    <t>0237222 - Int Accr Cust Dep FLA</t>
  </si>
  <si>
    <t>0237422 - Interest Accrued - Affiliates</t>
  </si>
  <si>
    <t>0237460 - Interest Payable</t>
  </si>
  <si>
    <t>0237510 - Bonds Interest Payable</t>
  </si>
  <si>
    <t>F_INT_ACCRUED - Interest Accrued (237)</t>
  </si>
  <si>
    <t>0241110 - State Income Tax Wh - Employee</t>
  </si>
  <si>
    <t>0241150 - Federal Income Tax Wh - Employee</t>
  </si>
  <si>
    <t>0241160 - FICA Withheld - Employee</t>
  </si>
  <si>
    <t>0241310 - General Sales Tax</t>
  </si>
  <si>
    <t>0241320 - Utility Sales Tax</t>
  </si>
  <si>
    <t>0241335 - Local Taxes Withheld</t>
  </si>
  <si>
    <t>0241348 - Franchise Fees Payable</t>
  </si>
  <si>
    <t>0241800 - Utility Tax - County</t>
  </si>
  <si>
    <t>0241900 - TX COL PAY-FL Muni Utility Tax</t>
  </si>
  <si>
    <t>0241990 - GRT Payable Additional 2.6%</t>
  </si>
  <si>
    <t>F_TAX_COLLEC_PAYABLE - Tax Collections Payable (241)</t>
  </si>
  <si>
    <t>0232004 - Vision Deduction</t>
  </si>
  <si>
    <t>0232005 - Long Term Disability Deduction</t>
  </si>
  <si>
    <t>0232045 - Supplemental Life Deductions</t>
  </si>
  <si>
    <t>0232048 - Supplemental AD&amp;D Deduction</t>
  </si>
  <si>
    <t>0232049 - Medical &amp; HSA Deductions</t>
  </si>
  <si>
    <t>0242033 - Wages Payable - Accrual</t>
  </si>
  <si>
    <t>0242051 - FERC Interconnect Deposits LT</t>
  </si>
  <si>
    <t>0242054 - State Interconnect Deposits LT</t>
  </si>
  <si>
    <t>0242152 - Solar Interconnect Deposits</t>
  </si>
  <si>
    <t>0242215 - Payroll Severance Reserves</t>
  </si>
  <si>
    <t>0242216 - Payrll ST Retention/Spcl Rsrvs</t>
  </si>
  <si>
    <t>0242217 - COBRA Liability</t>
  </si>
  <si>
    <t>0242320 - Transmission Open Acc - Deposits</t>
  </si>
  <si>
    <t>0242390 - CURR&amp;ACCR LIAB-FPC LTD</t>
  </si>
  <si>
    <t>0242395 - CUR&amp;ACCR LIAB MED/DTL INS ACT</t>
  </si>
  <si>
    <t>0242396 - CURR&amp;ACCR LIAB-WORKERS COMP</t>
  </si>
  <si>
    <t>0242398 - CURR&amp;ACCR LIAB MISC</t>
  </si>
  <si>
    <t>0242440 - Cash Coll and Contrib To Trustee</t>
  </si>
  <si>
    <t>0242460 - Prov For Incentive Ben Prog</t>
  </si>
  <si>
    <t>0242490 - Vacation Carryover</t>
  </si>
  <si>
    <t>0242540 - Escheaments Payable</t>
  </si>
  <si>
    <t>0242650 - Accrued Payable - Other</t>
  </si>
  <si>
    <t>0242803 - Deferred Rent</t>
  </si>
  <si>
    <t>0242897 - NQ Pension Current ECBP</t>
  </si>
  <si>
    <t>0242898 - OPEB Current Liab - Life</t>
  </si>
  <si>
    <t>0242997 - NQ Pension Current SSERP</t>
  </si>
  <si>
    <t>0242999 - Misc Liab - FAS 112</t>
  </si>
  <si>
    <t>F_OTH_CURR_ACCRU - Other Current Accrued Liability</t>
  </si>
  <si>
    <t>0242110 - Contract Retentions</t>
  </si>
  <si>
    <t>F_CONSTR_CONTR_RET - Contruction Contra Ret</t>
  </si>
  <si>
    <t>F_MISC_CURR_ACCRU - Miscellaneous Current and Accrued Liabilities (242)</t>
  </si>
  <si>
    <t>0242175 - Curr Operating Lease Oblig</t>
  </si>
  <si>
    <t>0243105 - Current Portion of Cap Lease Obligation</t>
  </si>
  <si>
    <t>F_OBL_CAP_LEASES - Obligations Under Capital Leases - Current (243)</t>
  </si>
  <si>
    <t>F_LT_DERIV_LIAB_CALC - Long-Term Portion of Derivative Instrument Liablities Calc</t>
  </si>
  <si>
    <t>F_DERIV_INST_LIAB - Derivative Instrument Liabilities (244)</t>
  </si>
  <si>
    <t>F_LT_DERV_LIAB_LESS - (Less) Long-Term Portion of Derivative Instrument Liabilities</t>
  </si>
  <si>
    <t>0245001 - 3rd Party Derivative Liability Current</t>
  </si>
  <si>
    <t>F_LT_DERIV_INST_HDGC - Derivative Instrument Liabilities - Hedges (245)</t>
  </si>
  <si>
    <t>Total Current and Accrued Liabilities</t>
  </si>
  <si>
    <t>0224045 - FERC Interconnect Liability</t>
  </si>
  <si>
    <t>0252001 - Cust Adv For Construction</t>
  </si>
  <si>
    <t>0252400 - Customer Advances-ST</t>
  </si>
  <si>
    <t>F_CUST_ADV_CONST - Customer Advances for Construction (252)</t>
  </si>
  <si>
    <t>0255000 - Accum Def Inv Tax Credits</t>
  </si>
  <si>
    <t>0255001 - Def ITC - No Normalization</t>
  </si>
  <si>
    <t>F_ACCUM_DEF_INV_TAX - Accumulated Deferred Investment Tax Credits (255)</t>
  </si>
  <si>
    <t>0253008 - Pole Attach - Deferred Revenue</t>
  </si>
  <si>
    <t>0253035 - Misc Def Cr - Genl Acctg</t>
  </si>
  <si>
    <t>0253062 - Long Term Def Rev - OL</t>
  </si>
  <si>
    <t>0253070 - Reserves - Mgp Sites FERC 228</t>
  </si>
  <si>
    <t>0253082 - OTH DEFER CR MISCELLANEOUS</t>
  </si>
  <si>
    <t>0253400 - BARTOW LTSA</t>
  </si>
  <si>
    <t>0253401 - HINES LTSA</t>
  </si>
  <si>
    <t>0253403 - Citrus County LTSA Def Liab</t>
  </si>
  <si>
    <t>0253630 - Schm Exec Cash Bal Plan</t>
  </si>
  <si>
    <t>0253890 - Schm Tax and S/L For Surplus Mat'Ls</t>
  </si>
  <si>
    <t>0253902 - LT Deferred SUT Liability-TEP</t>
  </si>
  <si>
    <t>0253920 - Other Deferred Credits</t>
  </si>
  <si>
    <t>0253990 - Deferred Prepaid Ef - Lighting</t>
  </si>
  <si>
    <t>2531019 - Defr Cr - Balance Sheet Diff</t>
  </si>
  <si>
    <t>2531020 - Defr Cr - Revenue Expense Diff</t>
  </si>
  <si>
    <t>EQUITY_PLUG - Historical Equity Roll - Up Plug</t>
  </si>
  <si>
    <t>ICNET_PLUG - IC Netting Plug</t>
  </si>
  <si>
    <t>OCI_PLUG - Other Comp Income Roll - Up Plug</t>
  </si>
  <si>
    <t>F_MISC_DEF_CR - Misc Deferred Credit (253)</t>
  </si>
  <si>
    <t>F_OTH_DEF_CR - Other Deferred Credits (253)</t>
  </si>
  <si>
    <t>0254002 - Interest Rate Swap Reg Liability</t>
  </si>
  <si>
    <t>0254016 - Deferred SPP</t>
  </si>
  <si>
    <t>0254031 - CR4&amp;5 Accelerated Depreciaton</t>
  </si>
  <si>
    <t>0254059 - DOE Reg Liability</t>
  </si>
  <si>
    <t>0254060 - DEF Tax Savings Reg Liability</t>
  </si>
  <si>
    <t>0254312 - Deferred GPIF - Reg Liab Fuel Clause</t>
  </si>
  <si>
    <t>0254316 - Deferred Energy Conservation</t>
  </si>
  <si>
    <t>0254317 - Deferred Environmental Cost Recovery</t>
  </si>
  <si>
    <t>0254318 - Deferred Property Gains/Losses - FL</t>
  </si>
  <si>
    <t>0254320 - Deferred Capacity - Curr Yr</t>
  </si>
  <si>
    <t>0254321 - Deferred Capacity - Prior Year</t>
  </si>
  <si>
    <t>0254331 - LT Closed Def Int Hedge-Liab</t>
  </si>
  <si>
    <t>0254332 - ST Closed Def Int Hedge - Liab</t>
  </si>
  <si>
    <t>0254401 - DSM Energy Efficiency</t>
  </si>
  <si>
    <t>0254800 - Reg Liability - MTM Fuel - LT</t>
  </si>
  <si>
    <t>0254914 - NDT - QUAL - UNREAL GAINS</t>
  </si>
  <si>
    <t>0254980 - Open Int Rate Swap Cur Rg Liab</t>
  </si>
  <si>
    <t>0254999 - Reg Liab Cor Reclass From A/D</t>
  </si>
  <si>
    <t>F_MISC_REG_LIAB - Misc Regulatory Liab (254)</t>
  </si>
  <si>
    <t>0254036 - Reg Liab - Excess Fed ADIT</t>
  </si>
  <si>
    <t>0254038 - Excess ADIT Grossup LT</t>
  </si>
  <si>
    <t>0254061 - Deferred PTCs</t>
  </si>
  <si>
    <t>0254100 - Regulatory Liablility - Inc Tax</t>
  </si>
  <si>
    <t>F_REG_LIAB_TAX - Regulatory Liability Tax (254)</t>
  </si>
  <si>
    <t>F_OTH_REG_LIAB - Other Regulatory Liabilities (254)</t>
  </si>
  <si>
    <t>0281200 - Deferred Federal Income Tax</t>
  </si>
  <si>
    <t>0281201 - Deferred State Income Tax</t>
  </si>
  <si>
    <t>F_ACCUM_DEF_INC_TX - Accum. Deferred Income Taxes-Accel. Amort (281)</t>
  </si>
  <si>
    <t>0282100 - Adit: PpandE: Federal Taxes</t>
  </si>
  <si>
    <t>0282101 - Adit: PpandE: State Taxes</t>
  </si>
  <si>
    <t>F_ACCUM_DEF_INC_OTH - Accum. Deferred Income Taxes-Other Property (282)</t>
  </si>
  <si>
    <t>0283100 - Adit: Other: Federal Taxes</t>
  </si>
  <si>
    <t>0283101 - Adit: Other: State Taxes</t>
  </si>
  <si>
    <t>F_DEF_INC_TAX_OTH - Accum. Deferred Income Tax-Other (283)</t>
  </si>
  <si>
    <t>Total Deferred Credits</t>
  </si>
  <si>
    <t>0207008 - Additional Paid In Capital</t>
  </si>
  <si>
    <t>F_NONREG_LIAB1 - Non-Regulatory Accounts - Liability</t>
  </si>
  <si>
    <t>2531003 - Minority Interest Expense (offset) - HFM Calc</t>
  </si>
  <si>
    <t>2533311 - 2533311_YTD</t>
  </si>
  <si>
    <t>2533511 - Minority Interest - OCI</t>
  </si>
  <si>
    <t>EOS_PLUG - Current Earnings of Sub Roll - Up Plug</t>
  </si>
  <si>
    <t>F_NONREG_LIAB5 - Non-Regulatory Accounts - Liability</t>
  </si>
  <si>
    <t>Non-Regulatory Accounts - Liability</t>
  </si>
  <si>
    <t>F_LIABILITIES_OTH_CR - Total Liabilities and Other Credit</t>
  </si>
  <si>
    <t>Income Statement</t>
  </si>
  <si>
    <t>0440000 - Residential</t>
  </si>
  <si>
    <t>0442100 - General Service</t>
  </si>
  <si>
    <t>0442200 - Industrial Service</t>
  </si>
  <si>
    <t>0444000 - Public St and Highway Lighting</t>
  </si>
  <si>
    <t>0445000 - Other Sales To Public Auth</t>
  </si>
  <si>
    <t>0447016 - I/C Joint Disp - Revenue</t>
  </si>
  <si>
    <t>0447150 - Sales For Resale - Outside</t>
  </si>
  <si>
    <t>0447159 - Resale Sales - Outside(Contra)</t>
  </si>
  <si>
    <t>0449035 - Franchise Allocation/Holding</t>
  </si>
  <si>
    <t>F_ELEC_REVENUE - Electric Revenue</t>
  </si>
  <si>
    <t>0450100 - Late Pmt and Forf Disc</t>
  </si>
  <si>
    <t>0451100 - Misc Service Revenue</t>
  </si>
  <si>
    <t>0454002 - Rent - Lighting Equipment</t>
  </si>
  <si>
    <t>0454003 - Rent - Non-Lighting Equipment</t>
  </si>
  <si>
    <t>0454004 - Rent - Joint Use</t>
  </si>
  <si>
    <t>0454005 - Rent - Transmission</t>
  </si>
  <si>
    <t>0454100 - Extra - Facilities</t>
  </si>
  <si>
    <t>0454105 - IC Other Elec Rents</t>
  </si>
  <si>
    <t>0454106 - ProCo IC Lease Revenues</t>
  </si>
  <si>
    <t>0454200 - Pole and Line Attachments</t>
  </si>
  <si>
    <t>0454300 - Tower Lease Revenues</t>
  </si>
  <si>
    <t>0454400 - Other Electric Rents</t>
  </si>
  <si>
    <t>0456001 - Other Variable Revenues-Reg</t>
  </si>
  <si>
    <t>0456003 - Retail Unbilled Revenue</t>
  </si>
  <si>
    <t>0456006 - Muni Coty Tax Coll/Comm</t>
  </si>
  <si>
    <t>0456040 - Sales Use Tax Coll Fee</t>
  </si>
  <si>
    <t>0456050 - Transmission Study Revenue</t>
  </si>
  <si>
    <t>0456100 - Profit Or Loss on Sale of M&amp;S</t>
  </si>
  <si>
    <t>0456102 - Distribution Charge - Network</t>
  </si>
  <si>
    <t>0456104 - Transmission Charge Network</t>
  </si>
  <si>
    <t>0456105 - Sched, Sys Cntl, Disp-Network</t>
  </si>
  <si>
    <t>0456106 - Reactive Pur/Volt Cntl Svc</t>
  </si>
  <si>
    <t>0456107 - Regulation/Frequency Response</t>
  </si>
  <si>
    <t>0456108 - Op Res - Spinning Reserve</t>
  </si>
  <si>
    <t>0456109 - Op Res - Supplemental Reserve</t>
  </si>
  <si>
    <t>0456110 - Transmission Charge Ptp</t>
  </si>
  <si>
    <t>0456117 - I/C WHEELING-TRANSMISSION-DUKE</t>
  </si>
  <si>
    <t>0456610 - Other Electric Revenues</t>
  </si>
  <si>
    <t>0456613 - CEI REC Sales Revenues</t>
  </si>
  <si>
    <t>0456616 - Shared Solar - SC</t>
  </si>
  <si>
    <t>0456630 - Gross Up - Contr in Aid of Const</t>
  </si>
  <si>
    <t>F_OTH_REVENUE - Other Revenue</t>
  </si>
  <si>
    <t>F_ELEC_OP_REVENUE - Total Electric Revenue</t>
  </si>
  <si>
    <t>F_UTIL_OP_REV - Operating Revenues (400)</t>
  </si>
  <si>
    <t>0501013 - Natural Gas Purchases</t>
  </si>
  <si>
    <t>0501110 - Coal Consumed - Fossil Steam</t>
  </si>
  <si>
    <t>0501310 - Oil Consumed - Fossil Steam</t>
  </si>
  <si>
    <t>0557450 - Commissions/Brokerage Expense</t>
  </si>
  <si>
    <t>F_STEAM_PROD_FUEL - Steam Fossil Production Fuel (500-509)</t>
  </si>
  <si>
    <t>0547000 - Fuel Expense</t>
  </si>
  <si>
    <t>0547200 - Oil</t>
  </si>
  <si>
    <t>F_COMB_PROD_FUEL - Combustion Production Fuel</t>
  </si>
  <si>
    <t>F_FUEL_USED_ELEC_GEN - Fuel Used in Electric Generation</t>
  </si>
  <si>
    <t>0555200 - Interchange Power</t>
  </si>
  <si>
    <t>0555550 - Purchases Energy Imbalance</t>
  </si>
  <si>
    <t>F_OTH_SUPPLY_EXP - Other Power Supply Expense</t>
  </si>
  <si>
    <t>0555016 - I/C Joint Disp - Pur Pwr</t>
  </si>
  <si>
    <t>0555185 - Energy Purchase Expense</t>
  </si>
  <si>
    <t>0555190 - Capacity Purchase Expense</t>
  </si>
  <si>
    <t>F_PURCHASED_POWER - Purchased Power (555)</t>
  </si>
  <si>
    <t>0920000 - A and G Salaries</t>
  </si>
  <si>
    <t>0920001 - SC O&amp;M Labor Deferral</t>
  </si>
  <si>
    <t>0920100 - Salaries &amp; Wages - Proj Supt - NCRC Rec</t>
  </si>
  <si>
    <t>0921100 - Employee Expenses</t>
  </si>
  <si>
    <t>0921101 - Employee Exp - NC</t>
  </si>
  <si>
    <t>0921110 - Relocation Expenses</t>
  </si>
  <si>
    <t>0921200 - Office Expenses</t>
  </si>
  <si>
    <t>0921300 - Telephone and Telegraph Exp</t>
  </si>
  <si>
    <t>0921400 - Computer Services Expenses</t>
  </si>
  <si>
    <t>0921540 - Computer Rent (Go Only)</t>
  </si>
  <si>
    <t>0921600 - Other</t>
  </si>
  <si>
    <t>0921980 - Office Supplies and Expenses</t>
  </si>
  <si>
    <t>0922000 - Admin Exp Transfer</t>
  </si>
  <si>
    <t>0923000 - Outside Services Employed</t>
  </si>
  <si>
    <t>0923980 - Outside Services Employee and</t>
  </si>
  <si>
    <t>0924000 - Property Insurance</t>
  </si>
  <si>
    <t>0924050 - Intercompany Property Insurance Exp</t>
  </si>
  <si>
    <t>0924200 - Recoverable Storm Damage Exp</t>
  </si>
  <si>
    <t>0924980 - Property Insurance For Corp.</t>
  </si>
  <si>
    <t>0925000 - Injuries and Damages</t>
  </si>
  <si>
    <t>0925051 - Intercompany Gen Liab Expense</t>
  </si>
  <si>
    <t>0925052 - Inter-Co Worker Comp Insur Exp</t>
  </si>
  <si>
    <t>0925200 - Injuries and Damages - Other</t>
  </si>
  <si>
    <t>0925300 - Environmental Inj and Damages</t>
  </si>
  <si>
    <t>0925980 - Injuries and Damages For Corp.</t>
  </si>
  <si>
    <t>0926000 - Employee Benefits</t>
  </si>
  <si>
    <t>0926420 - Employees' Tuition Refund</t>
  </si>
  <si>
    <t>0926430 - Employees'Recreation Expense</t>
  </si>
  <si>
    <t>0926600 - Employee Benefits - Transferred</t>
  </si>
  <si>
    <t>0926999 - Non Service Cost (ASU 2017-07)</t>
  </si>
  <si>
    <t>0928000 - Regulatory Expenses (Go)</t>
  </si>
  <si>
    <t>0928930 - Amort Def Rate Case Exp</t>
  </si>
  <si>
    <t>0929500 - Admin Exp Transf</t>
  </si>
  <si>
    <t>0930150 - Miscellaneous Advertising Exp</t>
  </si>
  <si>
    <t>0930200 - Misc General Expenses</t>
  </si>
  <si>
    <t>0930210 - Industry Association Dues</t>
  </si>
  <si>
    <t>0930220 - Exp of Servicing Securities</t>
  </si>
  <si>
    <t>0930230 - Dues To Various Organizations</t>
  </si>
  <si>
    <t>0930240 - Director'S Expenses</t>
  </si>
  <si>
    <t>0930250 - Buy\Sell Transf Employee Homes</t>
  </si>
  <si>
    <t>0930600 - Leased Circuit Charges - Other</t>
  </si>
  <si>
    <t>0930700 - Research and Development</t>
  </si>
  <si>
    <t>0930940 - General Expenses</t>
  </si>
  <si>
    <t>0931001 - Rents - AandG</t>
  </si>
  <si>
    <t>0931003 - Lease Amortization Expense</t>
  </si>
  <si>
    <t>0931004 - ProCo IC Lease Expense</t>
  </si>
  <si>
    <t>0931008 - A and G Rents IC</t>
  </si>
  <si>
    <t>F_ADMIN_GEN_OP_EXP - Admin &amp; General Operation Expenses (920-931)</t>
  </si>
  <si>
    <t>0546000 - Suprvsn and Enginring - Ct Oper</t>
  </si>
  <si>
    <t>0547150 - Natural Gas Handling - Ct</t>
  </si>
  <si>
    <t>0548100 - Generation Expenses - Other Ct</t>
  </si>
  <si>
    <t>0548110 - Operation of Energy Storage Eq</t>
  </si>
  <si>
    <t>0548200 - Prime Movers - Generators - Ct</t>
  </si>
  <si>
    <t>0549000 - Misc - Power Generation Expenses</t>
  </si>
  <si>
    <t>0549200 - CT Misc Power Exp-Recoverable</t>
  </si>
  <si>
    <t>F_COMB_PROD_OP_EXP - Combustion Production Op Expense (546-550.1)</t>
  </si>
  <si>
    <t>0901000 - Supervision - Cust Accts</t>
  </si>
  <si>
    <t>0902000 - Meter Reading Expense</t>
  </si>
  <si>
    <t>0903000 - Cust Records and Collection Exp</t>
  </si>
  <si>
    <t>0903100 - Cust Contracts and Orders - Local</t>
  </si>
  <si>
    <t>0903200 - Cust Billing and Acct</t>
  </si>
  <si>
    <t>0903300 - Cust Collecting - Local</t>
  </si>
  <si>
    <t>0903400 - Cust Receiv and Collect Exp - Edp</t>
  </si>
  <si>
    <t>0904000 - Uncollectible Accounts</t>
  </si>
  <si>
    <t>0904001 - Bad Debt Expense</t>
  </si>
  <si>
    <t>0905000 - Misc Customer Accts Expenses</t>
  </si>
  <si>
    <t>F_CUST_ACCT_EXP - Customer Account Expenses (901-905)</t>
  </si>
  <si>
    <t>0908150 - Commer/Indust Assistance Exp</t>
  </si>
  <si>
    <t>0909650 - Misc Advertising Expenses</t>
  </si>
  <si>
    <t>0910000 - Misc Cust Serv/Inform Exp</t>
  </si>
  <si>
    <t>0910100 - Exp - Rs Reg Prod/Svces - Cstaccts</t>
  </si>
  <si>
    <t>0908000 - Cust Asst Exp-Conservation Programs - Rec</t>
  </si>
  <si>
    <t>0908001 - Conservation Deferral</t>
  </si>
  <si>
    <t>0908002 - Amort of Load Mmgmt Switches</t>
  </si>
  <si>
    <t>0909000 - Info &amp; Instruc Adv-Conservation Prog - Rec</t>
  </si>
  <si>
    <t>F_CUST_SERV_INFO - Customer Service and Information (907-910)</t>
  </si>
  <si>
    <t>0580000 - Supervsn and Engring - Dist Oper</t>
  </si>
  <si>
    <t>0581004 - Load Dispatch-Dist of Elec</t>
  </si>
  <si>
    <t>0582100 - Station Expenses - Other - Dist</t>
  </si>
  <si>
    <t>0583100 - Overhead Line Exps - Other Dist</t>
  </si>
  <si>
    <t>0583200 - Transf Set Rem Reset Test - Dist</t>
  </si>
  <si>
    <t>0584000 - Underground Line Expenses - Dist</t>
  </si>
  <si>
    <t>0584110 - Operation of Energy Storage Eq</t>
  </si>
  <si>
    <t>0586000 - Meter Expenses - Dist</t>
  </si>
  <si>
    <t>0587000 - Cust Install Exp - Other Dist</t>
  </si>
  <si>
    <t>0588100 - Misc Distribution Exp - Other</t>
  </si>
  <si>
    <t>0588700 - Intcon Study Costs (D)</t>
  </si>
  <si>
    <t>0589000 - Rents - Dist Oper</t>
  </si>
  <si>
    <t>F_DISTR_GEN_EXP_OTH - Distribution General Expense Other (580-589)</t>
  </si>
  <si>
    <t>0535000 - Supervsn and Engrng - Hydro Oper</t>
  </si>
  <si>
    <t>F_HYDRO_PROD_OP - Hydraulic Production Operating</t>
  </si>
  <si>
    <t>0517000 - Supervsn and Engnring - Nuc Oper</t>
  </si>
  <si>
    <t>0520000 - Steam Expenses - Nuc Oper</t>
  </si>
  <si>
    <t>0523000 - Electric Expenses</t>
  </si>
  <si>
    <t>0524000 - Misc Expenses - Nuc Oper</t>
  </si>
  <si>
    <t>F_NUC_PROD_OP_EXP - Nuclear Production Operating Expense (517-525)</t>
  </si>
  <si>
    <t>0556000 - System Cnts &amp; Load Dispatching</t>
  </si>
  <si>
    <t>0557000 - Other Expenses - Oper</t>
  </si>
  <si>
    <t>F_OTH_EXP - Other Expenses (557)</t>
  </si>
  <si>
    <t>0911000 - Supervision</t>
  </si>
  <si>
    <t>0912000 - Demonstrating and Selling Exp</t>
  </si>
  <si>
    <t>0912300 - Economic Development Discount</t>
  </si>
  <si>
    <t>0913001 - Advertising Expense</t>
  </si>
  <si>
    <t>0916000 - Miscellaneous Sales Expense</t>
  </si>
  <si>
    <t>F_SALES_EXP - Sales Expense (911-917)</t>
  </si>
  <si>
    <t>0500000 - Suprvsn and Engrg - Steam Oper</t>
  </si>
  <si>
    <t>0501150 - Coal Handling</t>
  </si>
  <si>
    <t>0501190 - Sale of Fly Ash - Expenses</t>
  </si>
  <si>
    <t>0502030 - Urea - Qualifying</t>
  </si>
  <si>
    <t>0502040 - Cost of Lime</t>
  </si>
  <si>
    <t>0502070 - Gypsum - Qualifying</t>
  </si>
  <si>
    <t>0502100 - Fossil Steam Exp - Other</t>
  </si>
  <si>
    <t>0502300 - Steam Oper-Caustic - FL</t>
  </si>
  <si>
    <t>0502400 - Fossil Steam Exp - Recoverable</t>
  </si>
  <si>
    <t>0505000 - Electric Expenses - Steam Oper</t>
  </si>
  <si>
    <t>0506000 - Misc Fossil Power Expenses</t>
  </si>
  <si>
    <t>0506300 - Misc Fossil Power Expenses - Recoverable</t>
  </si>
  <si>
    <t>F_STEAM_PROD_OP - Steam Production Operating (500-509)</t>
  </si>
  <si>
    <t>0560000 - Supervsn and Engrng - Trans Oper</t>
  </si>
  <si>
    <t>0561100 - Load Dispatch - Reliability</t>
  </si>
  <si>
    <t>0561200 - Load Dispatch - MnitorandOprtrnsys</t>
  </si>
  <si>
    <t>0561300 - Load Dispatch - TranssvcandSch</t>
  </si>
  <si>
    <t>0561500 - Reliability Planning and Stdsdev</t>
  </si>
  <si>
    <t>0561600 - Trans Svc Studios</t>
  </si>
  <si>
    <t>0561601 - Trans Study Reimbursement</t>
  </si>
  <si>
    <t>0561700 - Incon Study Costs (T)</t>
  </si>
  <si>
    <t>0561701 - Intcon Study Costs Reim (T)</t>
  </si>
  <si>
    <t>0562000 - Station Expenses</t>
  </si>
  <si>
    <t>0563000 - Overhead Line Expenses - Trans</t>
  </si>
  <si>
    <t>0565000 - Transm of Elec By Others</t>
  </si>
  <si>
    <t>0566000 - Misc Trans Exp - Other</t>
  </si>
  <si>
    <t>0566100 - Misc Trans - Trans Lines Related</t>
  </si>
  <si>
    <t>0567000 - Rents - Trans Oper</t>
  </si>
  <si>
    <t>F_TRANS_OP_EXP - Transmission Operating Expense (560-567)</t>
  </si>
  <si>
    <t>F_OTH_OPERATION - Other Operation</t>
  </si>
  <si>
    <t>0823000 - Storage - Gas Losses</t>
  </si>
  <si>
    <t>F_GAS_OPER_EXP - Gas Operating Expenses</t>
  </si>
  <si>
    <t>F_OP_EXP - Operation Expenses (401)</t>
  </si>
  <si>
    <t>0403002 - Depr - Expense</t>
  </si>
  <si>
    <t>0403050 - CONTRA DEPR-OATT</t>
  </si>
  <si>
    <t>0403333 - IC ProCo Depreciation Exp</t>
  </si>
  <si>
    <t>0403400 - Depr of Distribution Plant</t>
  </si>
  <si>
    <t>0403500 - Depr of General Plant</t>
  </si>
  <si>
    <t>F_ELECT_DEPR - Electric Depreciation</t>
  </si>
  <si>
    <t>F_DEPR_EXP - Depreciation Expenses (403)</t>
  </si>
  <si>
    <t>0404200 - Amort of Elec Plt - Software</t>
  </si>
  <si>
    <t>F_AMORT_LT_ELEC_PLT - Amort of LT Term Elec Plt</t>
  </si>
  <si>
    <t>F_AMORT_DEPL_UT_PLNT - Amortization and Depletion of Utility Plant (404-405)</t>
  </si>
  <si>
    <t>0407115 - Meter Amortization</t>
  </si>
  <si>
    <t>0407318 - Reg Debit - SPP DEF</t>
  </si>
  <si>
    <t>0407319 - EVCS deferral amortization</t>
  </si>
  <si>
    <t>0407321 - Dynegy Reg Debits-FERC 407.3</t>
  </si>
  <si>
    <t>0407322 - Storm Cost Reg Asset Amort</t>
  </si>
  <si>
    <t>0407361 - REG DEBIT-ECRC O&amp;M DEF</t>
  </si>
  <si>
    <t>0407371 - Amortization - Storm Exp - Whsle</t>
  </si>
  <si>
    <t>0407383 - Amort Coal Ash Spend - Whlsale</t>
  </si>
  <si>
    <t>0407399 - Amortization - Misc</t>
  </si>
  <si>
    <t>0407410 - Misc Capacity Amortization</t>
  </si>
  <si>
    <t>0557201 - FL Deferred Capacity Expense</t>
  </si>
  <si>
    <t>0557202 - FL Deferred Fuel Expense</t>
  </si>
  <si>
    <t>F_TOT_REG_DEBITS - Regulatory Debits (407.3)</t>
  </si>
  <si>
    <t>0411603 - Gain on Asset Ret Obligation</t>
  </si>
  <si>
    <t>F_GAINS_DISP_UT_PLT - (Less) Gains on Disp. of Utility Plant (411.6)</t>
  </si>
  <si>
    <t>0406505 - Amort Exp - Acq Purch Adj</t>
  </si>
  <si>
    <t>F_AMORT_UTIL_PLT_ADJ - Amortization of Utility Plant Acq. Adj. (406)</t>
  </si>
  <si>
    <t>0411050 - Accretion Expense ARO</t>
  </si>
  <si>
    <t>F_ACCRETION_EXP - Accretion Expense (411.10)</t>
  </si>
  <si>
    <t>0407444 - DOE Settlement Reg Liab Amort</t>
  </si>
  <si>
    <t>0407463 - Defer DEF Final Dismantlement</t>
  </si>
  <si>
    <t>F_REG_CREDITS - (Less) Regulatory Credits (407.4)</t>
  </si>
  <si>
    <t>F_DEP_AMOR_PROP_LOSS - Depreciation and Amortization</t>
  </si>
  <si>
    <t>0510000 - Suprvsn and Engrng - Steam Maint</t>
  </si>
  <si>
    <t>0510100 - Suprvsn and Engrng-Steam Maint - Rec</t>
  </si>
  <si>
    <t>0511000 - Maint of Structures - Steam</t>
  </si>
  <si>
    <t>0511200 - Maint Of Structures-Steam - Recoverable</t>
  </si>
  <si>
    <t>0512100 - Maint of Boiler Plant - Other</t>
  </si>
  <si>
    <t>0512300 - Maint Of Boiler Plant-Other - Recoverable</t>
  </si>
  <si>
    <t>0513100 - Maint of Electric Plant - Other</t>
  </si>
  <si>
    <t>0513300 - Maint Of Electric Plant-Other - Recoverable</t>
  </si>
  <si>
    <t>0514000 - Maintenance - Misc Steam Plant</t>
  </si>
  <si>
    <t>0514300 - Maintenance - Misc Steam Plant</t>
  </si>
  <si>
    <t>F_STEAM_PROD_MAINT - STEAM PRODUCTION MAINTENANCE (510-515)</t>
  </si>
  <si>
    <t>0568000 - Suprvsn and Engrng - Trans Maint</t>
  </si>
  <si>
    <t>0569000 - Maint of Structures - Trans</t>
  </si>
  <si>
    <t>0569100 - Maint of Computer Hardware</t>
  </si>
  <si>
    <t>0569200 - Maint of Computer Software</t>
  </si>
  <si>
    <t>0570100 - Maint Stat Equip - Other_Trans</t>
  </si>
  <si>
    <t>0570200 - Main - Cir Brkrs Trnsf Mtrs - Trans</t>
  </si>
  <si>
    <t>0571000 - Maint of Overhead Lines - Trans</t>
  </si>
  <si>
    <t>0572000 - Maintenanace of Underground Lines</t>
  </si>
  <si>
    <t>0573000 - Maint of Misc Transm Plant</t>
  </si>
  <si>
    <t>F_TRANS_MAINT - TRANSMISSION MAINTENANCE (568-574)</t>
  </si>
  <si>
    <t>0590000 - Supervsn and Engrng - Dist Maint</t>
  </si>
  <si>
    <t>0592100 - Maint Station Equip - Other - Dist</t>
  </si>
  <si>
    <t>0592110 - Maintenance of Energy Storage</t>
  </si>
  <si>
    <t>0592200 - Cir Brkrs Trnsf Mters Rely - Dist</t>
  </si>
  <si>
    <t>0593000 - Maint Overhd Lines - Other - Dist</t>
  </si>
  <si>
    <t>0593100 - Right - Of - Way Maintenance - Dist</t>
  </si>
  <si>
    <t>0594000 - Maint - Underground Lines - Dist</t>
  </si>
  <si>
    <t>0595100 - Maint Lines Transfrs - Other - Dist</t>
  </si>
  <si>
    <t>0595200 - Cir Brkrs Transf Capcitrs - Dist</t>
  </si>
  <si>
    <t>0596000 - Maint - Streetlightng/Signl - Dist</t>
  </si>
  <si>
    <t>0597000 - Maintenance of Meters - Dist</t>
  </si>
  <si>
    <t>0598100 - Main Misc Dist Plt - Other - Dist</t>
  </si>
  <si>
    <t>F_DIST_GEN_EXP_MAINT - DISTRIBUTION GENERAL EXPENSE MAINTENANCE (590-598)</t>
  </si>
  <si>
    <t>0551000 - Suprvsn and Enginring - Ct Maint</t>
  </si>
  <si>
    <t>0552000 - Maintenance of Structures - Ct</t>
  </si>
  <si>
    <t>0553000 - Maint - Gentg and Elect Equip - Ct</t>
  </si>
  <si>
    <t>0554000 - Misc Power Generation Plant - Ct</t>
  </si>
  <si>
    <t>F_COMB_PROD_MAINT - Combustion Production Maintenance (551-554.1)</t>
  </si>
  <si>
    <t>0935100 - Maint General Plant-Elec</t>
  </si>
  <si>
    <t>0935200 - Cust Infor and Computer Control</t>
  </si>
  <si>
    <t>F_ADMIN_GEN_MAINT - ADMIN GENERAL EXPENSE MAINT (935)</t>
  </si>
  <si>
    <t>0402000 - Maintenance Expense</t>
  </si>
  <si>
    <t>F_GAS_PROD_MAINT_EXP - Gas Production Maintenance Expenses</t>
  </si>
  <si>
    <t>0551220 - Solar: Maint Supv &amp; Eng</t>
  </si>
  <si>
    <t>0553220 - Solar: Maint Gen &amp; Elect Plt</t>
  </si>
  <si>
    <t>F_SOLAR_MAINT - Solar Maintenance Expense</t>
  </si>
  <si>
    <t>F_MAINT_EXP - Maintenance Expenses (402)</t>
  </si>
  <si>
    <t>0408000 - NC Property Tax - Electric</t>
  </si>
  <si>
    <t>0408055 - FL Property Tax - Electric</t>
  </si>
  <si>
    <t>0408100 - Franchise Tax - Electric</t>
  </si>
  <si>
    <t>0408120 - Franchise Tax - Non Electric</t>
  </si>
  <si>
    <t>0408150 - State Unemployment Tax</t>
  </si>
  <si>
    <t>0408151 - Federal Unemployment Tax</t>
  </si>
  <si>
    <t>0408152 - Employer FICA Tax</t>
  </si>
  <si>
    <t>0408470 - Franchise Tax</t>
  </si>
  <si>
    <t>0408851 - Sales and Use Tax Exp</t>
  </si>
  <si>
    <t>0408960 - Allocated Payroll Taxes</t>
  </si>
  <si>
    <t>F_TAX_OTH_INC_TAX - Taxes Other Than Income Taxes (408.1)</t>
  </si>
  <si>
    <t>F_OP_EXP_BEFORE_TAX - Total Operating Expense Before Income Taxes</t>
  </si>
  <si>
    <t>0409190 - Federal Income Tax - Electric CY</t>
  </si>
  <si>
    <t>F_FED_INC_TAX_ELE_CY - Federal Income Tax - Electric CY</t>
  </si>
  <si>
    <t>0409191 - Federal Income Tax - Electric PY</t>
  </si>
  <si>
    <t>F_FED_INC_TAX_ELE_PY - Federal Income Tax - Electric PY</t>
  </si>
  <si>
    <t>F_INC_TAX_FED - Income Taxes Federal (409.1)</t>
  </si>
  <si>
    <t>0409102 - SIT Exp - Utility</t>
  </si>
  <si>
    <t>0409104 - Current State Income Tax - PY</t>
  </si>
  <si>
    <t>F_INC_TAX_OTH - Income Tax - Other (409.1)</t>
  </si>
  <si>
    <t>F_PROV_DEF_INC_TAX - Provision for Deferred Income Taxes (410.1)</t>
  </si>
  <si>
    <t>F_DEF_INC_TAX_CR - (Less) Provision for Deferred Income Tax-Cr. (411.1)</t>
  </si>
  <si>
    <t>F_PROVISION_DEF_INC - Provision for Deferred Income (410.1)</t>
  </si>
  <si>
    <t>0411410 - Invest Tax Credit Adj - Electric</t>
  </si>
  <si>
    <t>F_INV_TAX_CR_ADJ - Investment Tax Credit Adj. - Net (411.4)</t>
  </si>
  <si>
    <t>F_TAXES - Total Income Taxes On Operating Income</t>
  </si>
  <si>
    <t>F_UTIL_OP_EXP - Total Utility Operating Expenses</t>
  </si>
  <si>
    <t>F_NET_UTIL_OP_INC - Net Utility Operating Income</t>
  </si>
  <si>
    <t>0416330 - Miscellaneous Expense</t>
  </si>
  <si>
    <t>F_MERCH_JOB_EXP - (Less) Costs and Exp. of Merchandising, Job &amp; Contract Work (416)</t>
  </si>
  <si>
    <t>4181107 - Earnings of Sub</t>
  </si>
  <si>
    <t>F_EQITY_SUB - Equity in Earnings of Subsidiary Companies (418.1)</t>
  </si>
  <si>
    <t>0419040 - Interest Inc (sch M)</t>
  </si>
  <si>
    <t>0419240 - Miscellaneous Interest</t>
  </si>
  <si>
    <t>0419429 - IC Moneypool - Interest Inc</t>
  </si>
  <si>
    <t>0419500 - I/C Interest Income</t>
  </si>
  <si>
    <t>F_INT_INC - Interest and Dividend Income (419)</t>
  </si>
  <si>
    <t>0419110 - AFUDC Equity Component</t>
  </si>
  <si>
    <t>F_AFUDC - Allowance for Other Funds Under Construction (419.1)</t>
  </si>
  <si>
    <t>0418200 - Non - Util - Depreciation Expense</t>
  </si>
  <si>
    <t>F_NON_OP_RENTAL_INC - Non Operating Rental Income (418)</t>
  </si>
  <si>
    <t>0421038 - Gain Loss Unconsol Eqty Inv</t>
  </si>
  <si>
    <t>0421039 - Interest Inc Recovery Clauses</t>
  </si>
  <si>
    <t>0421060 - MINI-TIMBER SALES-NC</t>
  </si>
  <si>
    <t>0421091 - ProCo IC Misc Income</t>
  </si>
  <si>
    <t>0421092 - ProCo IC Sales Expense</t>
  </si>
  <si>
    <t>0421340 - Gain on Life Insurance Policy</t>
  </si>
  <si>
    <t>0421360 - Other Misc Deduct</t>
  </si>
  <si>
    <t>0421913 - NDTF Shareholder Earning/Loss</t>
  </si>
  <si>
    <t>0421940 - Misc Income</t>
  </si>
  <si>
    <t>F_MISC_NON_OP_INC - Miscellaneous Nonoperating Income</t>
  </si>
  <si>
    <t>0421100 - Gain on Disposal of Property</t>
  </si>
  <si>
    <t>F_GAIN_DISP_PROP - Gain On Disposal Of Property</t>
  </si>
  <si>
    <t>0417000 - Misc Revenue</t>
  </si>
  <si>
    <t>0417006 - IC Non-Util Misc Rev</t>
  </si>
  <si>
    <t>0417007 - Misc Revenue-Reg</t>
  </si>
  <si>
    <t>0417310 - Products and Svcs - NonReg</t>
  </si>
  <si>
    <t>F_REV_NON_UTIL_OP - Revenues from Nonutility Operations (417)</t>
  </si>
  <si>
    <t>0417117 - Expenses of Nonutility Oper</t>
  </si>
  <si>
    <t>0417320 - Exp - Unreg Products and Svcs</t>
  </si>
  <si>
    <t>F_EXP_NON_UTIL_OP - (Less) Expenses of Nonutility Operations (417.1)</t>
  </si>
  <si>
    <t>F_TOT_EXP_NON_UTL_OP - Total Expense - Nonutility Operations</t>
  </si>
  <si>
    <t>F_OTHER_NET - Other - Net</t>
  </si>
  <si>
    <t>0415002 - My Energy Bill+ Rev Delta</t>
  </si>
  <si>
    <t>0415005 - Res Fixed Bill Rev Delta</t>
  </si>
  <si>
    <t>F_MERCH_JOB_REV - Revenues from Merchandising, Jobbing and Contract Work (415)</t>
  </si>
  <si>
    <t>F_TOT_OTH_INC - Total Other Income</t>
  </si>
  <si>
    <t>0421200 - Loss on Disposal of Property</t>
  </si>
  <si>
    <t>F_LOSS_DISP_PROP - Loss on Disposition of Property (421.2)</t>
  </si>
  <si>
    <t>0425000 - Miscellaneous Amortization</t>
  </si>
  <si>
    <t>0425013 - Misc Amortizat - Acquis</t>
  </si>
  <si>
    <t>F_MISC_AMORT - Miscellaneous Amortization (425)</t>
  </si>
  <si>
    <t>0426100 - Donations</t>
  </si>
  <si>
    <t>F_DONATIONS - Donations (426.1)</t>
  </si>
  <si>
    <t>0426200 - Life Insurance Expense</t>
  </si>
  <si>
    <t>F_LIFE_INS - Life Insurance (426.2)</t>
  </si>
  <si>
    <t>0426300 - Penalties</t>
  </si>
  <si>
    <t>F_PENALTIES - Penalties (426.3)</t>
  </si>
  <si>
    <t>0426400 - Exp/Civic and Political Activity</t>
  </si>
  <si>
    <t>F_EXP_CIVIC_POL - Exp. For Certain Civic, Political and Related Activity (426.4)</t>
  </si>
  <si>
    <t>0426510 - Other</t>
  </si>
  <si>
    <t>F_OTH_ADMIN_EXP_A - Other Administrative Expense Affiliate</t>
  </si>
  <si>
    <t>0426521 - Sale Of A/R Fees</t>
  </si>
  <si>
    <t>0426525 - Interest - Sub</t>
  </si>
  <si>
    <t>0426553 - PpandE Impairments</t>
  </si>
  <si>
    <t>F_OTH_DED - Other Deductions (426.5)</t>
  </si>
  <si>
    <t>F_OTH_INC_DEDUCTIONS - Other Income Deductions</t>
  </si>
  <si>
    <t>F_TOT_OTH_INC_DED - Total Other Income Deductions</t>
  </si>
  <si>
    <t>0408223 - FL Property Tx - Mis Non-Op</t>
  </si>
  <si>
    <t>F_TAX_OTH_THAN_INC - Taxes Other Than Income Taxes (408.2)</t>
  </si>
  <si>
    <t>0409220 - Federal Income Tax - NonUtility CY</t>
  </si>
  <si>
    <t>0409221 - Federal Income Tax - NonUtility PY</t>
  </si>
  <si>
    <t>F_INC_TAX_NON_UT_FED - Income Taxes-Federal (409.2)</t>
  </si>
  <si>
    <t>0409233 - Tax expense - state nonutility - PY</t>
  </si>
  <si>
    <t>F_INC_TAX_NON_UTL_NC - NC Income Tax - Nonutility</t>
  </si>
  <si>
    <t>0409202 - State Income Tax NonUtility</t>
  </si>
  <si>
    <t>F_INC_TAX_NON_UTL_GA - GA Income Tax - Nonutility</t>
  </si>
  <si>
    <t>0409297 - Current State Inc Tax-Non Util</t>
  </si>
  <si>
    <t>F_INC_TAX_NON_UTL_ST - F_INC_TAX_NON_UTIL_ST - State Income Tax - Nonutility</t>
  </si>
  <si>
    <t>F_INC_TAX_NON_UTIL - Income Taxes-Other (409.2)</t>
  </si>
  <si>
    <t>F_T_INC_TAX_NON_UTIL - Income Taxes - Non Utility (Deduction)</t>
  </si>
  <si>
    <t>0410240 - Dfit: Non - Utility: Curr Year</t>
  </si>
  <si>
    <t>0410241 - Dfit: Non - Utility: Prior Yr Cr</t>
  </si>
  <si>
    <t>0410242 - Dsit: Non - Utility: Curr Year</t>
  </si>
  <si>
    <t>0410243 - Dsit: Non - Utility: Prior Year</t>
  </si>
  <si>
    <t>F_DEF_INC_TAX - Provision for Deferred Inc. Taxes (410.2)</t>
  </si>
  <si>
    <t>0411240 - Dfit: Non - Utility: Curr Yr Cr</t>
  </si>
  <si>
    <t>0411241 - Other Deferred Taxes PY</t>
  </si>
  <si>
    <t>0411242 - Dsit: Non - Utility: Curr Yr Cr</t>
  </si>
  <si>
    <t>0411243 - Dsit: Non - Utility: Prior Yr Cr</t>
  </si>
  <si>
    <t>F_PR_DEF_INC_TAX_CR - (Less) Provision for Deferred Income Taxes-Cr. (411.2)</t>
  </si>
  <si>
    <t>F_NU_PROV_DEF_INC_TX - Provision for Deferred Income Tax (Non Utility)</t>
  </si>
  <si>
    <t>F_TAX_OTH_INC_DED - Total Taxes on Other Income and Deductions</t>
  </si>
  <si>
    <t>F_NET_OTH_INC_DED - Net Other Income and Deductions</t>
  </si>
  <si>
    <t>F_GROSS_INCOME - Gross Income</t>
  </si>
  <si>
    <t>0428021 - Amort of Deferred Debt Exp</t>
  </si>
  <si>
    <t>0428025 - Amortization of Debt Discount</t>
  </si>
  <si>
    <t>0428100 - Amort of Debt Discount and Exp</t>
  </si>
  <si>
    <t>F_AMORT_DEBT_DIS - Amort. of Debt Disc. and Expense (428)</t>
  </si>
  <si>
    <t>0428165 - Amort on Loss of Reaquired Debt</t>
  </si>
  <si>
    <t>F_AMORT_DEBT_LOS - Amortization of Loss on Reaquired Debt (428.1)</t>
  </si>
  <si>
    <t>F_TOT_AMORT_DEBT - Total Amortization of Debt Discount and Loss</t>
  </si>
  <si>
    <t>0430216 - IC Moneypool - Interest Exp</t>
  </si>
  <si>
    <t>F_INT_DT_ASSOC_CO - Interest on Debt to Assoc. Companies (430)</t>
  </si>
  <si>
    <t>0431000 - Int Exp - Taxes</t>
  </si>
  <si>
    <t>0431130 - Interest Exp - Capital Lease</t>
  </si>
  <si>
    <t>0431550 - Interest Exp-Assign From Svc</t>
  </si>
  <si>
    <t>0431900 - Interest Expense Other</t>
  </si>
  <si>
    <t>0431921 - Other Interest - Customer Deposit</t>
  </si>
  <si>
    <t>F_OTH_INT_EXP - Other Interest Expense (431)</t>
  </si>
  <si>
    <t>F_OTHER_INTEREST - Other Interest</t>
  </si>
  <si>
    <t>0432000 - AFUDC Debt Component</t>
  </si>
  <si>
    <t>F_AFUDC_DEBT - (Less) Allowance for Borrowed Funds Used During Construction-CR (432)</t>
  </si>
  <si>
    <t>0427220 - Interest on L - T Note Payable</t>
  </si>
  <si>
    <t>0427550 - Interest on Bonds</t>
  </si>
  <si>
    <t>F_INT_LT_DEBT - Interest on LT Debt</t>
  </si>
  <si>
    <t>F_TOT_INT_LT_DEBT - Interest on Long-Term Debt (427)</t>
  </si>
  <si>
    <t>F_NET_INTEREST_CHGS - Net Interest Charges</t>
  </si>
  <si>
    <t>F_INC_BEF_EXT_ITEMS - Income Before Extraordinary Items</t>
  </si>
  <si>
    <t>0457700 - Allocated Employee Bnfts Offset</t>
  </si>
  <si>
    <t>F_NONREG_EXP2 - Non-Regulatory Accounts - Expense</t>
  </si>
  <si>
    <t>0928030 - Prof Fees Consultant</t>
  </si>
  <si>
    <t>F_NONREG_EXP3 - Non-Regulatory Accounts - Expense</t>
  </si>
  <si>
    <t>4265016 - Minority Interest Expense - HFM Calc</t>
  </si>
  <si>
    <t>F_NONREG_EXP4 - Non-Regulatory Accounts - Expense</t>
  </si>
  <si>
    <t>F_NONREG_EXP - Non-Regulatory Accounts - Expense</t>
  </si>
  <si>
    <t>F_NET_INCOME - Net Income</t>
  </si>
  <si>
    <t>Row Labels</t>
  </si>
  <si>
    <t>Sum of 50220_U</t>
  </si>
  <si>
    <t>T11A02: Bad Debts - Tax over Book</t>
  </si>
  <si>
    <t>T13B47: LTSA - O&amp;M Cost</t>
  </si>
  <si>
    <t>Book Depreciation</t>
  </si>
  <si>
    <t>T13A08: Book Depreciation/Amortization</t>
  </si>
  <si>
    <t>T13A10: Adjustment to Book Depreciation</t>
  </si>
  <si>
    <t>T13B09: Book Depreciation Charged to Other Accounts</t>
  </si>
  <si>
    <t>Book Depreciation on AFUDC Equity Temp</t>
  </si>
  <si>
    <t>T13A19: After Tax ADC,M&amp;E, ITC Temporary</t>
  </si>
  <si>
    <t>T13A22: After Tax ADC,M&amp;E, ITC Temporary - Progress</t>
  </si>
  <si>
    <t>T13A14: Contributions in Aid (CIAC's)</t>
  </si>
  <si>
    <t>T13A26: Tax Interest Capitalized</t>
  </si>
  <si>
    <t>T19A58: Deferred Cost CR 3 - Reg. Asset</t>
  </si>
  <si>
    <t>T19A60: Deferred Cost - Customer Connect</t>
  </si>
  <si>
    <t>T15B17: Reg Liab RSLI &amp; Other Misc Dfd Costs</t>
  </si>
  <si>
    <t>T19A61: Deferred Cost - Electric Vehicle</t>
  </si>
  <si>
    <t>T22E06: FAS 112 Medical Expenses Accrual</t>
  </si>
  <si>
    <t>T19A86: Deferred Fuel Asset - LT</t>
  </si>
  <si>
    <t>T13A16: Cost of Removal</t>
  </si>
  <si>
    <t>T13A30: Tax Gains/Losses</t>
  </si>
  <si>
    <t>T15A23: Mark to Market Reg - LT</t>
  </si>
  <si>
    <t>T15B07: Cash Flow Hedge - Reg Asset/Liab</t>
  </si>
  <si>
    <t>T15B77: Non-AMI Meters Retired Early - NBV</t>
  </si>
  <si>
    <t>T13B23: Non-Cash Overhead Basis Adj</t>
  </si>
  <si>
    <t>T22E02: OPEB Expense Accrual</t>
  </si>
  <si>
    <t>T11B06: Surplus Materials Write-off Liab</t>
  </si>
  <si>
    <t>T11B08: Surplus Materials Write-Off Asset</t>
  </si>
  <si>
    <t>T13A11: Lease Right of Use Asset</t>
  </si>
  <si>
    <t>T13B14: AFUDC DEFERRED DEPRECIATION</t>
  </si>
  <si>
    <t>T13B28: LT Cap Lease Oblig-Tax Oper</t>
  </si>
  <si>
    <t>T15A81: Grid South Reg Asset</t>
  </si>
  <si>
    <t>T15B27: Reg Asset Rate Case Expense - SC</t>
  </si>
  <si>
    <t>T15B45: Reg Asset - Plant Related Retirements</t>
  </si>
  <si>
    <t>T15B96: Regulatory Asset - NC Solar Rebate Program</t>
  </si>
  <si>
    <t>T15C08: Reg Asset - Pro Co Formation</t>
  </si>
  <si>
    <t>T17A54: MGP Sites</t>
  </si>
  <si>
    <t>T18A02: Deferred Revenue</t>
  </si>
  <si>
    <t>T19A51: Extra Facility Lighting</t>
  </si>
  <si>
    <t>T19A63: Electric Vehicle SE 30C Basis Reduction</t>
  </si>
  <si>
    <t>T20C02: Demand Side Management (DSM) Defer</t>
  </si>
  <si>
    <t>T22A06: Operating Lease Obligation</t>
  </si>
  <si>
    <t>T22A15: Operating Lease Deferral</t>
  </si>
  <si>
    <t>T22A56: Environmental Reserve</t>
  </si>
  <si>
    <t>T22A62: Advanced Rents</t>
  </si>
  <si>
    <t>T15B29: Reg Asset-Pension Post Retirement PAA-FAS87Qual and Oth</t>
  </si>
  <si>
    <t>T15B37: Reg Asset-Pension Post Retirement PAA-FAS87NQ and Oth</t>
  </si>
  <si>
    <t>T15B38: Reg Asset-Pension Post Retirement PAA-FAS 106 and Oth</t>
  </si>
  <si>
    <t>T22A23: Retirement Plan Expense - Overfunded</t>
  </si>
  <si>
    <t>T22A29: Non-qualified Pension - Accrual</t>
  </si>
  <si>
    <t>T22A30: Retirement Plan Funding - Underfunded</t>
  </si>
  <si>
    <t>T19A70: Reg Asset/Liab - FPD Purchase</t>
  </si>
  <si>
    <t>T13B26: Equipment Repairs - Annual Adj</t>
  </si>
  <si>
    <t>T13B33: T &amp; D Repairs - Annual Adj.</t>
  </si>
  <si>
    <t>T15A58: 2004 Ivan Storm Cleanup</t>
  </si>
  <si>
    <t>T15B18: Reg Asset Storm Damage Recovery</t>
  </si>
  <si>
    <t>T15B52: Storm Cost Deferral- Asset</t>
  </si>
  <si>
    <t>T15B58: Storm Cost Deferral- Liab</t>
  </si>
  <si>
    <t>Tax Depreciation</t>
  </si>
  <si>
    <t>T13A28: Tax Depreciation/Amortization</t>
  </si>
  <si>
    <t>T19A94: UNBILLED REVENUE - FUEL</t>
  </si>
  <si>
    <t>T13A12: Book Gain/Loss on Property</t>
  </si>
  <si>
    <t>T13A18: Capitalized Hardware/Software</t>
  </si>
  <si>
    <t>T13B08: ASSET RETIREMENT OBLIGATION</t>
  </si>
  <si>
    <t>T13B45: Asset Retirement Obligation - Coal Ash</t>
  </si>
  <si>
    <t>T22H05: Non-Qualified Fund MTM Earnings</t>
  </si>
  <si>
    <t>T22H07: Decommissioning Qualified Fund</t>
  </si>
  <si>
    <t>T22H09: Decommissioning Liability</t>
  </si>
  <si>
    <t>T22H11: Asset Retirement Costs - ARO</t>
  </si>
  <si>
    <t>T22H12: ARO Regulatory Asset</t>
  </si>
  <si>
    <t>T22H45: Asset Retirement Costs - Coal Ash</t>
  </si>
  <si>
    <t>T22H46: ARO Regulatory Asset - Coal Ash</t>
  </si>
  <si>
    <t>T15B63: Reg Asset – Depreciation</t>
  </si>
  <si>
    <t>T15C05: Reg Asset - Final Dism Deferral</t>
  </si>
  <si>
    <t>T17A02: Accrued Vacation</t>
  </si>
  <si>
    <t>T17A40: SEVERANCE RESERVE - LT</t>
  </si>
  <si>
    <t>T19A02: Deferred Compensation</t>
  </si>
  <si>
    <t>T19A55: Workers Com Reserve</t>
  </si>
  <si>
    <t>T22B13: ANNUAL INCENTIVE PLAN COMP</t>
  </si>
  <si>
    <t>T22B15: PAYABLE 401 (K) MATCH</t>
  </si>
  <si>
    <t>T22B40: Generating Performance Incentive Factor</t>
  </si>
  <si>
    <t>T19A96: Lawsuit Contingency</t>
  </si>
  <si>
    <t>T22B16: Miscellaneous NC Taxable Income Adj - DTL</t>
  </si>
  <si>
    <t>T20A41: Rate Refunds</t>
  </si>
  <si>
    <t>T15A24: Loss on Reacquired Debt-Amort</t>
  </si>
  <si>
    <t>Grand Total</t>
  </si>
  <si>
    <t>Ernst and Young LLP</t>
  </si>
  <si>
    <t>SubConsolidated Provision Report (Reporting)</t>
  </si>
  <si>
    <t>TOTAL</t>
  </si>
  <si>
    <t>Temp Diff Coding</t>
  </si>
  <si>
    <t>Utility</t>
  </si>
  <si>
    <t>Historical Year tab</t>
  </si>
  <si>
    <t>Total Pre-Tax Book Income:</t>
  </si>
  <si>
    <t>UPTBI: Pre-Tax Book Income</t>
  </si>
  <si>
    <t>PTBI_OTHER1: OTHER INCOME ADJUSTMENT1</t>
  </si>
  <si>
    <t>Total Total Pre-Tax Book Income</t>
  </si>
  <si>
    <t>Deductible State Tax:</t>
  </si>
  <si>
    <t>FL: Florida</t>
  </si>
  <si>
    <t>Total Deductible State Tax</t>
  </si>
  <si>
    <t>Permanent Differences:</t>
  </si>
  <si>
    <t>P11A02: COLI Policy Gains/Death Benefits</t>
  </si>
  <si>
    <t>P11A18: Tax Exempt Interest</t>
  </si>
  <si>
    <t>P11A20: Lobbying</t>
  </si>
  <si>
    <t>P11A22: Meals</t>
  </si>
  <si>
    <t>P11A32: Penalties</t>
  </si>
  <si>
    <t>P11A40: Acquisition Adjustment (Acct. 42)</t>
  </si>
  <si>
    <t>P11A64: Exec. Life Insurance Exp.</t>
  </si>
  <si>
    <t>P11A70: Transportation Benefits-Commuting</t>
  </si>
  <si>
    <t>P11A71: Transportation Benefits-Emp Parking</t>
  </si>
  <si>
    <t>P11A77: AFUDC Equity</t>
  </si>
  <si>
    <t>P11A95: After Tax ADC,M&amp;E,ITC Permanent</t>
  </si>
  <si>
    <t>Total Permanent Differences</t>
  </si>
  <si>
    <t>Financial Taxable Income</t>
  </si>
  <si>
    <t>Temporary Differences:</t>
  </si>
  <si>
    <t>T13A04: AFUDC Interest</t>
  </si>
  <si>
    <t>T13B31: Impairment of Plant Assets</t>
  </si>
  <si>
    <t>T22B29: Tax Int Accrual - Non-cur Liab</t>
  </si>
  <si>
    <t>Total Temporary Differences</t>
  </si>
  <si>
    <t>Federal Taxable Income (Pre-NOL)</t>
  </si>
  <si>
    <t>NOL Reclass</t>
  </si>
  <si>
    <t>Federal Taxable Income (Post-NOL)</t>
  </si>
  <si>
    <t>Unit Tax Rate</t>
  </si>
  <si>
    <t> </t>
  </si>
  <si>
    <t>Federal Tax - Current</t>
  </si>
  <si>
    <t>After Tax Temp Differences:</t>
  </si>
  <si>
    <t>AT_OTH_190_NC_EPRI_Credit: Other Noncurrent After-tax DTA for EPRI Credit</t>
  </si>
  <si>
    <t>AT_OTH_190_NC_Federal NOL: 190155_Other NC Federal NOLs</t>
  </si>
  <si>
    <t>AT_OTH_190_NC_Solar_PTC: Inflation Reduction Act - PTC Carryforward</t>
  </si>
  <si>
    <t>Total After Tax Temp Differences</t>
  </si>
  <si>
    <t>Cash Tax Adjustments:</t>
  </si>
  <si>
    <t>CR6765-EPRI: EPRI R&amp;D Credit Section 41</t>
  </si>
  <si>
    <t>CR8835-Solar: Inflation Reduction Act - PTC Deferral</t>
  </si>
  <si>
    <t>FBOS_RTP_to_Base: Adjust to move FBOS from RTP to Base</t>
  </si>
  <si>
    <t>Total Cash Tax Adjustments</t>
  </si>
  <si>
    <t>Return Basis Provision</t>
  </si>
  <si>
    <t>Non-Cash Tax Adjustments</t>
  </si>
  <si>
    <t>Total Current Federal Provision</t>
  </si>
  <si>
    <t>Deferred Tax Provision:</t>
  </si>
  <si>
    <t>BDTPBS: Begin Deferred Tax Per B/S</t>
  </si>
  <si>
    <t>BSO: + Bal Sheet Only Adjustment</t>
  </si>
  <si>
    <t>EDTPBS: - Ending Deferred Tax Per B/S</t>
  </si>
  <si>
    <t>Total Deferred Tax Provision</t>
  </si>
  <si>
    <t>Equity Adjustment</t>
  </si>
  <si>
    <t>Total Federal Tax Provision</t>
  </si>
  <si>
    <t>Total State Tax Provision:</t>
  </si>
  <si>
    <t>SCTP: State Current Tax Provision</t>
  </si>
  <si>
    <t>SDTP: State Deferred Tax Provision</t>
  </si>
  <si>
    <t>Total State Tax Provision</t>
  </si>
  <si>
    <t>Total Tax Provision</t>
  </si>
  <si>
    <t>Effective Tax Rate</t>
  </si>
  <si>
    <t>0409234 - UTP Tax Exp: State Non-Util-PY</t>
  </si>
  <si>
    <t>0426512 - Donations</t>
  </si>
  <si>
    <t>0426540 - Employee Service Club Dues</t>
  </si>
  <si>
    <t>0426551 - Impairment and Other Rel Chgs</t>
  </si>
  <si>
    <t>0599023 - Other Misc Expense</t>
  </si>
  <si>
    <t>0107888 - CWIP - BU Bal Sht - Svc Co Exp</t>
  </si>
  <si>
    <t>0163888 - Stores Expense - BU Bal Sht - SvcCo Exp</t>
  </si>
  <si>
    <t>0407387 - DEF CR4&amp;5 Accelerated Deprecia</t>
  </si>
  <si>
    <t>0407389 - CR South Reg Asset Amrtz</t>
  </si>
  <si>
    <t>0407907 - Regulatory Asset-Deferral Acct</t>
  </si>
  <si>
    <t>0408121 - Taxes Property - Operating</t>
  </si>
  <si>
    <t>0408800 - Federal Highway Use Tax - Elec</t>
  </si>
  <si>
    <t>0408840 - Miscellaneous Taxes</t>
  </si>
  <si>
    <t>0409195 - UTP Tax Expense: Fed Util-PY</t>
  </si>
  <si>
    <t>0411703 - Loss on Asset Ret Obligation</t>
  </si>
  <si>
    <t>0500100 - Fossil Oper Superv&amp;Engineer-Recoverable</t>
  </si>
  <si>
    <t>0501008 - Contra fuel Exp BR Ash - SC</t>
  </si>
  <si>
    <t>0501180 - Sale of Fly Ash - Revenues</t>
  </si>
  <si>
    <t>0509030 - SO2 Emission Expense</t>
  </si>
  <si>
    <t>0547100 - Natural Gas</t>
  </si>
  <si>
    <t>0553100 - CT Maint of Gen and Plant-Recoverable</t>
  </si>
  <si>
    <t>0841000 - Operation Labor and Exp</t>
  </si>
  <si>
    <t>0870000 - Distribution Sys Ops - Supv/Eng</t>
  </si>
  <si>
    <t>0927001 - General and Administration</t>
  </si>
  <si>
    <t>Non-Utility</t>
  </si>
  <si>
    <t>WKTB_REG</t>
  </si>
  <si>
    <t>P11A07: Fuel Tax Credit</t>
  </si>
  <si>
    <t>P11A23: Entertainment</t>
  </si>
  <si>
    <t>T12A04: Reverse Book Passthrough Earnings</t>
  </si>
  <si>
    <t>T13A69: Casualty Loss</t>
  </si>
  <si>
    <t>T13B44: Capitalized OH - Transportation</t>
  </si>
  <si>
    <t>T13B46: Capitalized Casualty Restoration</t>
  </si>
  <si>
    <t>T22A07: Charitable Contribution Carryover</t>
  </si>
  <si>
    <t>AT_OTH_190_NC_R&amp;D_CREDIT: Other Noncurrent After-Tax DTA for R&amp;D Credit</t>
  </si>
  <si>
    <t>AT_OTH_190_NC_Solar_ITC: Other Noncurrent After-tax DTA for Solar ITC</t>
  </si>
  <si>
    <t>CR3468-Solar: Solar ITC Section 48</t>
  </si>
  <si>
    <t>CR4136: Fuel Tax Credit</t>
  </si>
  <si>
    <t>CR6765: R&amp;D Credit</t>
  </si>
  <si>
    <t>ZF48_P_PY_FED: Fed Perm Adjustment PY</t>
  </si>
  <si>
    <t>SubConsolidated Deferred Balances Report - Fed/State/FBOS (Reporting)</t>
  </si>
  <si>
    <t>Code</t>
  </si>
  <si>
    <t>Beginning Balance</t>
  </si>
  <si>
    <t>Rate Change</t>
  </si>
  <si>
    <t>Current Activty</t>
  </si>
  <si>
    <t>Balance Sheet Only</t>
  </si>
  <si>
    <t>Return to Provision</t>
  </si>
  <si>
    <t>FIN 48</t>
  </si>
  <si>
    <t>KTRA</t>
  </si>
  <si>
    <t>Unassigned</t>
  </si>
  <si>
    <t>Ending Balance</t>
  </si>
  <si>
    <t>182320</t>
  </si>
  <si>
    <t>Regulatory Asset - Inc Tax</t>
  </si>
  <si>
    <t>F_RGAL_182320-411100-PGN</t>
  </si>
  <si>
    <t xml:space="preserve">FERC - FIT Regulatory Asset </t>
  </si>
  <si>
    <t>F_RGAL_182320-411100-Solar</t>
  </si>
  <si>
    <t>Other Noncurrent After-tax DTA for Solar Basis Reduction</t>
  </si>
  <si>
    <t>F_RGAL_182320-411102-PGN</t>
  </si>
  <si>
    <t xml:space="preserve">FERC - SIT Regulatory Asset </t>
  </si>
  <si>
    <t>Total 182320</t>
  </si>
  <si>
    <t>190001/2</t>
  </si>
  <si>
    <t>ADIT: Prepaid: Taxes</t>
  </si>
  <si>
    <t>AT_OTH_190_NC_Alt Fuel Credit</t>
  </si>
  <si>
    <t>OTH NC AT DTA for Alt Fuel Credit-Fed</t>
  </si>
  <si>
    <t>AT_OTH_190_NC_EPRI_Credit</t>
  </si>
  <si>
    <t>Other Noncurrent After-tax DTA for EPRI Credit</t>
  </si>
  <si>
    <t>Other Noncurrent After-Tax DTA for R&amp;D Credit</t>
  </si>
  <si>
    <t>AT_OTH_190_NC_Solar_ITC</t>
  </si>
  <si>
    <t>Other Noncurrent After-tax DTA for Solar ITC</t>
  </si>
  <si>
    <t>AT_OTH_190_NC_Solar_PTC</t>
  </si>
  <si>
    <t>Inflation Reduction Act - PTC Carryforward</t>
  </si>
  <si>
    <t>AT_OTH_190_NC_STORM_CREDIT</t>
  </si>
  <si>
    <t>Other Non-Current After-Tax DTA for Storm Credit</t>
  </si>
  <si>
    <t>F_RGAL_190001-254061_Solar_PTC_Grossup</t>
  </si>
  <si>
    <t>Inflation Reduction Act - PTC Deferral Federal Gross-Up</t>
  </si>
  <si>
    <t>F_RGAL_190001-254100_EVSE_30C</t>
  </si>
  <si>
    <t>Other Noncurrent after tax code for IRC Sec 30C tax credit</t>
  </si>
  <si>
    <t>F_RGAL_190001-254100-Solar</t>
  </si>
  <si>
    <t>Other Noncurrent After-tax DTA for Solar ITC Grossup</t>
  </si>
  <si>
    <t>F_RGAL_190002-254061_Solar_PTC_Grossup</t>
  </si>
  <si>
    <t>Inflation Reduction Act - PTC Deferral State Gross-Up</t>
  </si>
  <si>
    <t>F_RGAL_190002-254100_EVSE_30C</t>
  </si>
  <si>
    <t>F_RGAL_190002-254100-Solar</t>
  </si>
  <si>
    <t>F_RGAL_ARAM_GROSSUP_190001-254100</t>
  </si>
  <si>
    <t>FERC-FIT Adj Offset to Reg Liab-ARAM Gross-up</t>
  </si>
  <si>
    <t>F_RGAL_Fed_Rate Chng_Gross Up_190001-254038</t>
  </si>
  <si>
    <t>FIT Gross-Up on Excess Federal Tax</t>
  </si>
  <si>
    <t>F_RGAL_Fed_Rate Chng_Gross Up_190002-254038</t>
  </si>
  <si>
    <t>SIT Gross-Up on Excess Federal Tax</t>
  </si>
  <si>
    <t>T11A02</t>
  </si>
  <si>
    <t>Bad Debts - Tax over Book</t>
  </si>
  <si>
    <t>T11A18</t>
  </si>
  <si>
    <t>Imputed Interest Income</t>
  </si>
  <si>
    <t>T11B06</t>
  </si>
  <si>
    <t>Surplus Materials Write-off Liab</t>
  </si>
  <si>
    <t>T11B08</t>
  </si>
  <si>
    <t>Surplus Materials Write-Off Asset</t>
  </si>
  <si>
    <t>T13B08</t>
  </si>
  <si>
    <t>ASSET RETIREMENT OBLIGATION</t>
  </si>
  <si>
    <t>T13B28</t>
  </si>
  <si>
    <t>LT Cap Lease Oblig-Tax Oper</t>
  </si>
  <si>
    <t>T13B45</t>
  </si>
  <si>
    <t>Asset Retirement Obligation - Coal Ash</t>
  </si>
  <si>
    <t>T13B47</t>
  </si>
  <si>
    <t>LTSA - O&amp;M Cost</t>
  </si>
  <si>
    <t>T15A22</t>
  </si>
  <si>
    <t>Mark to Market - LT</t>
  </si>
  <si>
    <t>T15A23</t>
  </si>
  <si>
    <t>Mark to Market Reg - LT</t>
  </si>
  <si>
    <t>T15A45</t>
  </si>
  <si>
    <t>Amort Int Inc Tax Deficiency</t>
  </si>
  <si>
    <t>T15A62</t>
  </si>
  <si>
    <t>OCI Book Addback</t>
  </si>
  <si>
    <t>T15B07</t>
  </si>
  <si>
    <t>Cash Flow Hedge - Reg Asset/Liab</t>
  </si>
  <si>
    <t>T15B58</t>
  </si>
  <si>
    <t>Storm Cost Deferral- Liab</t>
  </si>
  <si>
    <t>T15B65</t>
  </si>
  <si>
    <t>Storm Reserve</t>
  </si>
  <si>
    <t>T16A01</t>
  </si>
  <si>
    <t>Joint Owner Settlement - NC</t>
  </si>
  <si>
    <t>T17A02</t>
  </si>
  <si>
    <t>Accrued Vacation</t>
  </si>
  <si>
    <t>T17A30</t>
  </si>
  <si>
    <t>Property Tax Reserves</t>
  </si>
  <si>
    <t>T17A40</t>
  </si>
  <si>
    <t>SEVERANCE RESERVE - LT</t>
  </si>
  <si>
    <t>T17A41</t>
  </si>
  <si>
    <t>Unbilled Fuel Revenue - NC</t>
  </si>
  <si>
    <t>T17A54</t>
  </si>
  <si>
    <t>MGP Sites</t>
  </si>
  <si>
    <t>T18A02</t>
  </si>
  <si>
    <t>Deferred Revenue</t>
  </si>
  <si>
    <t>T19A02</t>
  </si>
  <si>
    <t>T19A51</t>
  </si>
  <si>
    <t>Extra Facility Lighting</t>
  </si>
  <si>
    <t>T19A55</t>
  </si>
  <si>
    <t>Workers Com Reserve</t>
  </si>
  <si>
    <t>T19A94</t>
  </si>
  <si>
    <t>UNBILLED REVENUE - FUEL</t>
  </si>
  <si>
    <t>T19A96</t>
  </si>
  <si>
    <t>T19A98</t>
  </si>
  <si>
    <t>Rate Settlement - LT</t>
  </si>
  <si>
    <t>T19B01</t>
  </si>
  <si>
    <t>T19B02</t>
  </si>
  <si>
    <t>T20A41</t>
  </si>
  <si>
    <t>Rate Refunds</t>
  </si>
  <si>
    <t>T20C02</t>
  </si>
  <si>
    <t>Demand Side Management (DSM) Defer</t>
  </si>
  <si>
    <t>T22A01</t>
  </si>
  <si>
    <t>Emission Allowance Expense</t>
  </si>
  <si>
    <t>T22A06</t>
  </si>
  <si>
    <t>Operating Lease Obligation</t>
  </si>
  <si>
    <t>T22A07</t>
  </si>
  <si>
    <t>Charitable Contribution Carryover</t>
  </si>
  <si>
    <t>T22A28</t>
  </si>
  <si>
    <t>Retirement Plan Expense - Underfunded</t>
  </si>
  <si>
    <t>T22A29</t>
  </si>
  <si>
    <t>Non-qualified Pension - Accrual</t>
  </si>
  <si>
    <t>T22A30</t>
  </si>
  <si>
    <t>Retirement Plan Funding - Underfunded</t>
  </si>
  <si>
    <t>T22A39</t>
  </si>
  <si>
    <t>Unbilled Revenue</t>
  </si>
  <si>
    <t>T22A56</t>
  </si>
  <si>
    <t>Environmental Reserve</t>
  </si>
  <si>
    <t>T22B13</t>
  </si>
  <si>
    <t>ANNUAL INCENTIVE PLAN COMP</t>
  </si>
  <si>
    <t>T22B15</t>
  </si>
  <si>
    <t>PAYABLE 401 (K) MATCH</t>
  </si>
  <si>
    <t>T22B29</t>
  </si>
  <si>
    <t>Tax Int Accrual - Non-cur Liab</t>
  </si>
  <si>
    <t>T22B37</t>
  </si>
  <si>
    <t>Nuclear Refueling Outage Reserve Current</t>
  </si>
  <si>
    <t>T22B40</t>
  </si>
  <si>
    <t>Generating Performance Incentive Factor</t>
  </si>
  <si>
    <t>T22E02</t>
  </si>
  <si>
    <t>OPEB Expense Accrual</t>
  </si>
  <si>
    <t>T22E06</t>
  </si>
  <si>
    <t>FAS 112 Medical Expenses Accrual</t>
  </si>
  <si>
    <t>T22H09</t>
  </si>
  <si>
    <t>Decommissioning Liability</t>
  </si>
  <si>
    <t>T22H16</t>
  </si>
  <si>
    <t>Nuclear Decommissioning Funds - Gross Income</t>
  </si>
  <si>
    <t>TFL050</t>
  </si>
  <si>
    <t>FL Charitable Contribution Carryover</t>
  </si>
  <si>
    <t>Total 190001/2</t>
  </si>
  <si>
    <t>190051/52</t>
  </si>
  <si>
    <t>Accum Deferred -OCI</t>
  </si>
  <si>
    <t>T22I04</t>
  </si>
  <si>
    <t>OCI - Grantor Unreal GL</t>
  </si>
  <si>
    <t>Total 190051/52</t>
  </si>
  <si>
    <t>190155</t>
  </si>
  <si>
    <t>Deferred Tax - NOL</t>
  </si>
  <si>
    <t>AT_OTH_190_NC_Federal NOL</t>
  </si>
  <si>
    <t>190155_Other NC Federal NOLs</t>
  </si>
  <si>
    <t>Total 190155</t>
  </si>
  <si>
    <t>190156</t>
  </si>
  <si>
    <t>Deferred Tax_State NOLs</t>
  </si>
  <si>
    <t>AT_OTH_190_FL_STATE_NOL</t>
  </si>
  <si>
    <t>Other FL State NOLs</t>
  </si>
  <si>
    <t>Total 190156</t>
  </si>
  <si>
    <t>219046/7</t>
  </si>
  <si>
    <t>OCI-Interest Rate Hdgs Tax</t>
  </si>
  <si>
    <t>T15A66</t>
  </si>
  <si>
    <t>OCI - Interest Rate Hedge</t>
  </si>
  <si>
    <t>Total 219046/7</t>
  </si>
  <si>
    <t>254036</t>
  </si>
  <si>
    <t>Reg Liab - Excess Fed ADIT</t>
  </si>
  <si>
    <t>F_RGAL_254036-410-411</t>
  </si>
  <si>
    <t>Federal Excess DIT Adjustment-254036</t>
  </si>
  <si>
    <t>Amortize Base Protected FEDIT to P&amp;L</t>
  </si>
  <si>
    <t>Amortize Base Unprotected FEDIT to P&amp;L</t>
  </si>
  <si>
    <t>Total 254036</t>
  </si>
  <si>
    <t>254100</t>
  </si>
  <si>
    <t>Regulatory Liability - Tax</t>
  </si>
  <si>
    <t>F_ITC_254100_410100_Alt Fuel Credit</t>
  </si>
  <si>
    <t>100% Tax Basis reduction to Reg Liab-Fed Only</t>
  </si>
  <si>
    <t>F_PTC_254061_410100</t>
  </si>
  <si>
    <t>Inflation Reduction Act - PTC Deferral</t>
  </si>
  <si>
    <t>F_RGAL_254100-410100-PGN</t>
  </si>
  <si>
    <t xml:space="preserve">FERC - FIT Regulatory Liability </t>
  </si>
  <si>
    <t>F_RGAL_254100-410102-PGN</t>
  </si>
  <si>
    <t>FERC - SIT Regulatory Liability</t>
  </si>
  <si>
    <t>Total 254100</t>
  </si>
  <si>
    <t>255000</t>
  </si>
  <si>
    <t>Accum Def Inv Tax Credits</t>
  </si>
  <si>
    <t>F_ITC_255000_410100_Solar</t>
  </si>
  <si>
    <t>Solar ITC Section 48</t>
  </si>
  <si>
    <t>Total 255000</t>
  </si>
  <si>
    <t>255001</t>
  </si>
  <si>
    <t>Def ITC - No Normalization</t>
  </si>
  <si>
    <t>F_ITC_255001-410100</t>
  </si>
  <si>
    <t>Tax Credits Not Subject to Normalization</t>
  </si>
  <si>
    <t>Tax Credits Not Subject to Normalization - Amortization</t>
  </si>
  <si>
    <t>Total 255001</t>
  </si>
  <si>
    <t>281200/1</t>
  </si>
  <si>
    <t>Deferred Income Tax</t>
  </si>
  <si>
    <t>T13A80</t>
  </si>
  <si>
    <t>Pollution Control</t>
  </si>
  <si>
    <t>Total 281200/1</t>
  </si>
  <si>
    <t>282100/1</t>
  </si>
  <si>
    <t>ADIT: PP&amp;E</t>
  </si>
  <si>
    <t>AT_OTH_282_NC_Solar</t>
  </si>
  <si>
    <t>AT_OTH_282_NC_ST_TBBS</t>
  </si>
  <si>
    <t>Other Non-Current AT ST DTL for TBBS</t>
  </si>
  <si>
    <t>AT_OTH_282_NC_TBBS</t>
  </si>
  <si>
    <t>Other Non-Current After-Tax DTL for TBBS</t>
  </si>
  <si>
    <t>F_RGAL_282100-182320</t>
  </si>
  <si>
    <t>FERC - FIT Adj Offset to Regulatory Liability (182320)</t>
  </si>
  <si>
    <t>F_RGAL_282101-182320</t>
  </si>
  <si>
    <t>FERC - SIT Adj Offset to Regulatory Liability (182320)</t>
  </si>
  <si>
    <t>F_RGAL_EQUITY_AFUDC_EXCESSADIT_282100-182320</t>
  </si>
  <si>
    <t>FERC-FIT Offset to Reg Liab (182) Equity-AFUDC-Excess-ADIT</t>
  </si>
  <si>
    <t>F_RGAL_EQUITY_AFUDC_EXCESSADIT_282101-182320</t>
  </si>
  <si>
    <t>FERC-SIT Offset to Reg Liab (182) Equity-AFUDC-Excess-ADIT</t>
  </si>
  <si>
    <t>F_RGAL_SOLAR_ITC_BASIS_RED_282100-182320</t>
  </si>
  <si>
    <t>FERC-FIT Offset to Reg Liab (182) Solar Basis Reduction</t>
  </si>
  <si>
    <t>T13A04</t>
  </si>
  <si>
    <t>AFUDC Interest</t>
  </si>
  <si>
    <t>T13A08</t>
  </si>
  <si>
    <t>Book Depreciation/Amortization</t>
  </si>
  <si>
    <t>T13A10</t>
  </si>
  <si>
    <t>Adjustment to Book Depreciation</t>
  </si>
  <si>
    <t>T13A11</t>
  </si>
  <si>
    <t>Lease Right of Use Asset</t>
  </si>
  <si>
    <t>T13A12</t>
  </si>
  <si>
    <t>Book Gain/Loss on Property</t>
  </si>
  <si>
    <t>T13A14</t>
  </si>
  <si>
    <t>Contributions in Aid (CIAC's)</t>
  </si>
  <si>
    <t>T13A16</t>
  </si>
  <si>
    <t>Cost of Removal</t>
  </si>
  <si>
    <t>T13A18</t>
  </si>
  <si>
    <t>T13A19</t>
  </si>
  <si>
    <t>After Tax ADC,M&amp;E, ITC Temporary</t>
  </si>
  <si>
    <t>T13A26</t>
  </si>
  <si>
    <t>Tax Interest Capitalized</t>
  </si>
  <si>
    <t>T13A28</t>
  </si>
  <si>
    <t>Tax Depreciation/Amortization</t>
  </si>
  <si>
    <t>T13A29</t>
  </si>
  <si>
    <t>Bonus Depreciation</t>
  </si>
  <si>
    <t>T13A30</t>
  </si>
  <si>
    <t>T13A51</t>
  </si>
  <si>
    <t>Nuclear Fuel Book Burned</t>
  </si>
  <si>
    <t>T13A69</t>
  </si>
  <si>
    <t>Casualty Loss</t>
  </si>
  <si>
    <t>T13A75</t>
  </si>
  <si>
    <t>Section 174 R&amp;E Deduction</t>
  </si>
  <si>
    <t>T13A77</t>
  </si>
  <si>
    <t>Repairs 481(a) (Pursuant to 3115)</t>
  </si>
  <si>
    <t>T13B01</t>
  </si>
  <si>
    <t xml:space="preserve">Long Term Service Agreement </t>
  </si>
  <si>
    <t>T13B09</t>
  </si>
  <si>
    <t>Book Depreciation Charged to Other Accounts</t>
  </si>
  <si>
    <t>T13B22</t>
  </si>
  <si>
    <t>T13B23</t>
  </si>
  <si>
    <t>T13B26</t>
  </si>
  <si>
    <t>Equipment Repairs - Annual Adj</t>
  </si>
  <si>
    <t>T13B31</t>
  </si>
  <si>
    <t>Impairment of Plant Assets</t>
  </si>
  <si>
    <t>T13B32</t>
  </si>
  <si>
    <t>T &amp; D Repairs 481(a) (pursuant to 3115)</t>
  </si>
  <si>
    <t>T13B33</t>
  </si>
  <si>
    <t>T &amp; D Repairs - Annual Adj.</t>
  </si>
  <si>
    <t>T13B35</t>
  </si>
  <si>
    <t>EV Charging Stations</t>
  </si>
  <si>
    <t>T13B36</t>
  </si>
  <si>
    <t>Internal Labor Costs</t>
  </si>
  <si>
    <t>T13B42</t>
  </si>
  <si>
    <t>Smart Grid Deferred Costs</t>
  </si>
  <si>
    <t>T13B43</t>
  </si>
  <si>
    <t>Section 481(a) Casualty Losses</t>
  </si>
  <si>
    <t>T13B44</t>
  </si>
  <si>
    <t>Capitalized OH - Transportation</t>
  </si>
  <si>
    <t>T13B46</t>
  </si>
  <si>
    <t>Capitalized Casualty Restoration</t>
  </si>
  <si>
    <t>T22H11</t>
  </si>
  <si>
    <t>Asset Retirement Costs - ARO</t>
  </si>
  <si>
    <t>T22H45</t>
  </si>
  <si>
    <t>Asset Retirement Costs - Coal Ash</t>
  </si>
  <si>
    <t>TFL010</t>
  </si>
  <si>
    <t>FL - Bonus Depreciation Adj.</t>
  </si>
  <si>
    <t>TFL080</t>
  </si>
  <si>
    <t>FL - Depreciation Adj - ACRS VTGs</t>
  </si>
  <si>
    <t>Total 282100/1</t>
  </si>
  <si>
    <t>283100/1</t>
  </si>
  <si>
    <t>ADIT: Other</t>
  </si>
  <si>
    <t>F_RGAL_EQUITY_AFUDC_283100-182320</t>
  </si>
  <si>
    <t>FERC-FIT Adj Offset to Reg Liab Equity-AFUDC</t>
  </si>
  <si>
    <t>F_RGAL_EQUITY_AFUDC_283101-182320</t>
  </si>
  <si>
    <t>FERC-SIT Adj Offset to Reg Liab Equity-AFUDC</t>
  </si>
  <si>
    <t>F_RGAL_EQUITY_AFUDC_GROSSUP_283100-182320</t>
  </si>
  <si>
    <t>FERC-FIT Adj Offset to Reg Liab Equity-AFUDC-Gross-up</t>
  </si>
  <si>
    <t>F_RGAL_EQUITY_AFUDC_GROSSUP_283101-182320</t>
  </si>
  <si>
    <t>FERC-SIT Adj Offset to Reg Liab Equity-AFUDC-Gross-up</t>
  </si>
  <si>
    <t>F_RGAL_EVSE_30C_Basis_Red_283100-182320</t>
  </si>
  <si>
    <t>FERC – Electric Vehicle SE 30C Tax Credit Basis Reduction</t>
  </si>
  <si>
    <t>F_RGAL_EVSE_30C_Basis_Red_283101-182320</t>
  </si>
  <si>
    <t>F_RGAL_EVSE_30C_Basis_Red_Grossup_283100-182320</t>
  </si>
  <si>
    <t>FERC – Electric Vehicle SE 30C Tax Credit Basis Red Grossup</t>
  </si>
  <si>
    <t>F_RGAL_EVSE_30C_Basis_Red_Grossup_283101-182320</t>
  </si>
  <si>
    <t>F_RGAL_GROSSUP_283100-182320-Solar</t>
  </si>
  <si>
    <t>OTH NC After-tax DTA for Solar Basis Reduction Grossup</t>
  </si>
  <si>
    <t>F_RGAL_GROSSUP_283101-182320-Solar</t>
  </si>
  <si>
    <t>F_RGAL_SOLAR_ITC_BASIS_RED_GROSSUP_283100-182320</t>
  </si>
  <si>
    <t>FERC-FIT Adj Offset to Reg Liab Solar ITC Basis Red Gross-up</t>
  </si>
  <si>
    <t>F_RGAL_SOLAR_ITC_BASIS_RED_GROSSUP_283101-182320</t>
  </si>
  <si>
    <t>FERC-SIT Adj Offset to Reg Liab Solar ITC Basis Red Gross-up</t>
  </si>
  <si>
    <t>T11A23</t>
  </si>
  <si>
    <t>Deferred Regulatory Cost - Non Current</t>
  </si>
  <si>
    <t>T12A04</t>
  </si>
  <si>
    <t>Reverse Book Passthrough Earnings</t>
  </si>
  <si>
    <t>T13A22</t>
  </si>
  <si>
    <t>After Tax ADC,M&amp;E, ITC Temporary - Progress</t>
  </si>
  <si>
    <t>T13B14</t>
  </si>
  <si>
    <t>AFUDC DEFERRED DEPRECIATION</t>
  </si>
  <si>
    <t>T15A24</t>
  </si>
  <si>
    <t>Loss on Reacquired Debt-Amort</t>
  </si>
  <si>
    <t>T15A58</t>
  </si>
  <si>
    <t>2004 Ivan Storm Cleanup</t>
  </si>
  <si>
    <t>T15A81</t>
  </si>
  <si>
    <t>Grid South Reg Asset</t>
  </si>
  <si>
    <t>T15B15</t>
  </si>
  <si>
    <t>Reg Asset Smart Grid PISCC</t>
  </si>
  <si>
    <t>T15B17</t>
  </si>
  <si>
    <t>Reg Liab RSLI &amp; Other Misc Dfd Costs</t>
  </si>
  <si>
    <t>T15B18</t>
  </si>
  <si>
    <t>Reg Asset Storm Damage Recovery</t>
  </si>
  <si>
    <t>T15B27</t>
  </si>
  <si>
    <t>Reg Asset Rate Case Expense - SC</t>
  </si>
  <si>
    <t>T15B29</t>
  </si>
  <si>
    <t>Reg Asset-Pension Post Retirement PAA-FAS87Qual and Oth</t>
  </si>
  <si>
    <t>T15B37</t>
  </si>
  <si>
    <t>Reg Asset-Pension Post Retirement PAA-FAS87NQ and Oth</t>
  </si>
  <si>
    <t>T15B38</t>
  </si>
  <si>
    <t>Reg Asset-Pension Post Retirement PAA-FAS 106 and Oth</t>
  </si>
  <si>
    <t>T15B40</t>
  </si>
  <si>
    <t>Reg Asset - Accr Pension FAS158 - FAS87NQ</t>
  </si>
  <si>
    <t>T15B41</t>
  </si>
  <si>
    <t>Reg Asset - Accr Pension FAS158 - FAS 106/112</t>
  </si>
  <si>
    <t>T15B45</t>
  </si>
  <si>
    <t>Reg Asset - Plant Related Retirements</t>
  </si>
  <si>
    <t>T15B52</t>
  </si>
  <si>
    <t>Storm Cost Deferral- Asset</t>
  </si>
  <si>
    <t>T15B62</t>
  </si>
  <si>
    <t>Reg Asset – COR</t>
  </si>
  <si>
    <t>T15B63</t>
  </si>
  <si>
    <t>Reg Asset – Depreciation</t>
  </si>
  <si>
    <t>T15B77</t>
  </si>
  <si>
    <t>Non-AMI Meters Retired Early - NBV</t>
  </si>
  <si>
    <t>T15B96</t>
  </si>
  <si>
    <t>Regulatory Asset - NC Solar Rebate Program</t>
  </si>
  <si>
    <t>T15C05</t>
  </si>
  <si>
    <t>Reg Asset - Final Dism Deferral</t>
  </si>
  <si>
    <t>T15C08</t>
  </si>
  <si>
    <t>Reg Asset - Pro Co Formation</t>
  </si>
  <si>
    <t>T19A58</t>
  </si>
  <si>
    <t>Deferred Cost CR 3 - Reg. Asset</t>
  </si>
  <si>
    <t>T19A59</t>
  </si>
  <si>
    <t>Dfd CR3 Dry Cask Storage Reg Asset</t>
  </si>
  <si>
    <t>T19A60</t>
  </si>
  <si>
    <t>Deferred Cost - Customer Connect</t>
  </si>
  <si>
    <t>T19A61</t>
  </si>
  <si>
    <t>Deferred Cost - Electric Vehicle</t>
  </si>
  <si>
    <t>T19A62</t>
  </si>
  <si>
    <t>Reg Liability - Accel Depr CR4-5</t>
  </si>
  <si>
    <t>T19A63</t>
  </si>
  <si>
    <t>Electric Vehicle SE 30C Basis Reduction</t>
  </si>
  <si>
    <t>T19A70</t>
  </si>
  <si>
    <t>T19A86</t>
  </si>
  <si>
    <t>Deferred Fuel Asset - LT</t>
  </si>
  <si>
    <t>T22A15</t>
  </si>
  <si>
    <t>Operating Lease Deferral</t>
  </si>
  <si>
    <t>T22A23</t>
  </si>
  <si>
    <t>Retirement Plan Expense - Overfunded</t>
  </si>
  <si>
    <t>T22A62</t>
  </si>
  <si>
    <t>Advanced Rents</t>
  </si>
  <si>
    <t>T22B16</t>
  </si>
  <si>
    <t>Miscellaneous NC Taxable Income Adj - DTL</t>
  </si>
  <si>
    <t>T22H05</t>
  </si>
  <si>
    <t>Non-Qualified Fund MTM Earnings</t>
  </si>
  <si>
    <t>T22H07</t>
  </si>
  <si>
    <t>Decommissioning Qualified Fund</t>
  </si>
  <si>
    <t>T22H12</t>
  </si>
  <si>
    <t>ARO Regulatory Asset</t>
  </si>
  <si>
    <t>T22H46</t>
  </si>
  <si>
    <t>ARO Regulatory Asset - Coal Ash</t>
  </si>
  <si>
    <t>T22H50</t>
  </si>
  <si>
    <t>Coal Ash Spend Reg Asset Deferral - Retail (SC &amp; FL)</t>
  </si>
  <si>
    <t>Total 283100/1</t>
  </si>
  <si>
    <t>Total Pre-Tax Book Income</t>
  </si>
  <si>
    <t>Deductible State Tax</t>
  </si>
  <si>
    <t>Temporary Differences</t>
  </si>
  <si>
    <t>After Tax Temp Differences</t>
  </si>
  <si>
    <t>Cash Tax Adjustments</t>
  </si>
  <si>
    <t>Begin Deferred Tax Per B/S</t>
  </si>
  <si>
    <t>+ Bal Sheet Only Adjustment</t>
  </si>
  <si>
    <t>- Ending Deferred Tax Per B/S</t>
  </si>
  <si>
    <t>+ CTA</t>
  </si>
  <si>
    <t>+ Deferred Provision Only</t>
  </si>
  <si>
    <t>Deferred Tax Provision</t>
  </si>
  <si>
    <t>SubConsolidated Unit State Provision Report (Reporting)</t>
  </si>
  <si>
    <t>50220_U - 
Duke Energy Florida Utility
FL</t>
  </si>
  <si>
    <t>50240_U - 
Duke Energy Florida Receivables, LLC_Utility
FL</t>
  </si>
  <si>
    <t>50992_U - 
PE Florida Gov Special Utility
FL</t>
  </si>
  <si>
    <t xml:space="preserve">Total Utility </t>
  </si>
  <si>
    <t>Florida</t>
  </si>
  <si>
    <t>Pre-Tax Book Income:</t>
  </si>
  <si>
    <t>Perm Diffs includible for State:</t>
  </si>
  <si>
    <t>Total Perm Diffs includible for State:</t>
  </si>
  <si>
    <t>Modifications:</t>
  </si>
  <si>
    <t>Temp Diffs includible for State:</t>
  </si>
  <si>
    <t>Total Temp Diffs includible for State:</t>
  </si>
  <si>
    <t>Temporary Difference Adjustments:</t>
  </si>
  <si>
    <t>TFL010: FL - Bonus Depreciation Adj.</t>
  </si>
  <si>
    <t>Total Temporary Difference Adjustments:</t>
  </si>
  <si>
    <t>Allocable Income:</t>
  </si>
  <si>
    <t>State Apportionment %:</t>
  </si>
  <si>
    <t>Apportionable Income Pre-NOL:</t>
  </si>
  <si>
    <t>NOLs:</t>
  </si>
  <si>
    <t>Total NOLs:</t>
  </si>
  <si>
    <t>Apportioned Income:</t>
  </si>
  <si>
    <t>State Tax Rate:</t>
  </si>
  <si>
    <t>Tax Before Credits:</t>
  </si>
  <si>
    <t>After Tax State Temp Diffs:</t>
  </si>
  <si>
    <t>ST_NOL_Generation/Utilization: State NOL Generation/Utilization</t>
  </si>
  <si>
    <t>Total Cash Tax Adjustments:</t>
  </si>
  <si>
    <t>Return Basis Provision:</t>
  </si>
  <si>
    <t>Non-Cash Tax Adjustments:</t>
  </si>
  <si>
    <t>Current State Tax Provision:</t>
  </si>
  <si>
    <t>BSO: Bal Sheet Only Adjustment</t>
  </si>
  <si>
    <t>EDTPBS: Ending Deferred Tax Per B/S</t>
  </si>
  <si>
    <t>Total Deferred Tax Provision:</t>
  </si>
  <si>
    <t>Equity Adjustment:</t>
  </si>
  <si>
    <t>FERC_2_IS - FERC Form 2 Income Statement</t>
  </si>
  <si>
    <t>Dec 2022</t>
  </si>
  <si>
    <t>Q4 2022</t>
  </si>
  <si>
    <t>Line No. on Form</t>
  </si>
  <si>
    <t>QTD</t>
  </si>
  <si>
    <t>2</t>
  </si>
  <si>
    <t>4</t>
  </si>
  <si>
    <t>Operation Expenses (401)</t>
  </si>
  <si>
    <t>5</t>
  </si>
  <si>
    <t>6</t>
  </si>
  <si>
    <t>Depreciation Expenses (403)</t>
  </si>
  <si>
    <t>7</t>
  </si>
  <si>
    <t>8</t>
  </si>
  <si>
    <t>Amortization and Depletion of Utility Plant (404-405)</t>
  </si>
  <si>
    <t>9</t>
  </si>
  <si>
    <t>Amortization of Utility Plant Acq. Adj. (406)</t>
  </si>
  <si>
    <t>10</t>
  </si>
  <si>
    <t>Amortization of Prop Loss, Unrecov Plant and Reg Strudy Cost (407)</t>
  </si>
  <si>
    <t>12</t>
  </si>
  <si>
    <t>13</t>
  </si>
  <si>
    <t>14</t>
  </si>
  <si>
    <t>15</t>
  </si>
  <si>
    <t>Income Taxes Federal (409.1)</t>
  </si>
  <si>
    <t>16</t>
  </si>
  <si>
    <t>Income Tax - Other (409.1)</t>
  </si>
  <si>
    <t>17</t>
  </si>
  <si>
    <t>18</t>
  </si>
  <si>
    <t>(Less) Provision for Deferred Income Tax-Cr. (411.1)</t>
  </si>
  <si>
    <t>19</t>
  </si>
  <si>
    <t>20</t>
  </si>
  <si>
    <t>(Less) Gains on Disp. of Utility Plant (411.6)</t>
  </si>
  <si>
    <t>21</t>
  </si>
  <si>
    <t>Losses from Disposition Utility Plant (411.7)</t>
  </si>
  <si>
    <t>22</t>
  </si>
  <si>
    <t>24</t>
  </si>
  <si>
    <t>25</t>
  </si>
  <si>
    <t>Total Utility Operating Expenses</t>
  </si>
  <si>
    <t>26-27</t>
  </si>
  <si>
    <t>31</t>
  </si>
  <si>
    <t>Revenues from Merchandising, Jobbing and Contract Work (415)</t>
  </si>
  <si>
    <t>32</t>
  </si>
  <si>
    <t>(Less) Costs and Exp. of Merchandising, Job &amp; Contract Work (416)</t>
  </si>
  <si>
    <t>33</t>
  </si>
  <si>
    <t>34</t>
  </si>
  <si>
    <t>35</t>
  </si>
  <si>
    <t>Non Operating Rental Income (418)</t>
  </si>
  <si>
    <t>36</t>
  </si>
  <si>
    <t>37</t>
  </si>
  <si>
    <t>38</t>
  </si>
  <si>
    <t>Allowance for Other Funds Under Construction (419.1)</t>
  </si>
  <si>
    <t>39</t>
  </si>
  <si>
    <t>Miscellaneous Nonoperating Income</t>
  </si>
  <si>
    <t>40</t>
  </si>
  <si>
    <t>Gain On Disposal Of Property</t>
  </si>
  <si>
    <t>41</t>
  </si>
  <si>
    <t>Total Other Income</t>
  </si>
  <si>
    <t>43</t>
  </si>
  <si>
    <t>44</t>
  </si>
  <si>
    <t>45</t>
  </si>
  <si>
    <t>46</t>
  </si>
  <si>
    <t>47</t>
  </si>
  <si>
    <t>48</t>
  </si>
  <si>
    <t>Exp. For Certain Civic, Political and Related Activity (426.4)</t>
  </si>
  <si>
    <t>49</t>
  </si>
  <si>
    <t>50</t>
  </si>
  <si>
    <t>Total Other Income Deductions</t>
  </si>
  <si>
    <t>52</t>
  </si>
  <si>
    <t>53</t>
  </si>
  <si>
    <t>Income Taxes-Federal (409.2)</t>
  </si>
  <si>
    <t>54</t>
  </si>
  <si>
    <t>Income Taxes-Other (409.2)</t>
  </si>
  <si>
    <t>55</t>
  </si>
  <si>
    <t>Provision for Deferred Inc. Taxes (410.2)</t>
  </si>
  <si>
    <t>56</t>
  </si>
  <si>
    <t>(Less) Provision for Deferred Income Taxes-Cr. (411.2)</t>
  </si>
  <si>
    <t>57</t>
  </si>
  <si>
    <t>Investment Tax Credit Adj.-Net (411.5)</t>
  </si>
  <si>
    <t>59</t>
  </si>
  <si>
    <t>Total Taxes on Other Income and Deductions</t>
  </si>
  <si>
    <t>60</t>
  </si>
  <si>
    <t>Net Other Income and Deductions</t>
  </si>
  <si>
    <t>62</t>
  </si>
  <si>
    <t>63</t>
  </si>
  <si>
    <t>64</t>
  </si>
  <si>
    <t>65</t>
  </si>
  <si>
    <t>(Less) Amort. on Premium of Debt-Credit (429)</t>
  </si>
  <si>
    <t>67</t>
  </si>
  <si>
    <t>68</t>
  </si>
  <si>
    <t>69</t>
  </si>
  <si>
    <t>(Less) Allowance for Borrowed Funds Used During Construction-CR (432)</t>
  </si>
  <si>
    <t>70</t>
  </si>
  <si>
    <t>Net Interest Charges</t>
  </si>
  <si>
    <t>71</t>
  </si>
  <si>
    <t>Income Before Extraordinary Items</t>
  </si>
  <si>
    <t>74</t>
  </si>
  <si>
    <t>Extraordinary Deductions (435)</t>
  </si>
  <si>
    <t>75</t>
  </si>
  <si>
    <t>Net Extraordinary Items</t>
  </si>
  <si>
    <t>76</t>
  </si>
  <si>
    <t>Income Taxes Federal and Other (409.3)</t>
  </si>
  <si>
    <t>77</t>
  </si>
  <si>
    <t>Extraordinary Items After Taxes</t>
  </si>
  <si>
    <t>78</t>
  </si>
  <si>
    <t>Net Income</t>
  </si>
  <si>
    <t>2022M12</t>
  </si>
  <si>
    <t>0108630 - Nuclear Decommissioning Charge</t>
  </si>
  <si>
    <t>0122200 - NonUtility - Rwip</t>
  </si>
  <si>
    <t>0131145 - Cash PNC 5846</t>
  </si>
  <si>
    <t>0131203 - Cash BOA 1925 PEC</t>
  </si>
  <si>
    <t>0158112 - Intangibles other</t>
  </si>
  <si>
    <t>0182342 - Deferred Asset</t>
  </si>
  <si>
    <t>0182354 - Accrued SPP Recovery</t>
  </si>
  <si>
    <t>0182560 - NC Solar Rebate Program Costs</t>
  </si>
  <si>
    <t>0182569 - Crystal River South Reg Asset</t>
  </si>
  <si>
    <t>0186000 - NC Environmental Expense</t>
  </si>
  <si>
    <t>0182400 - Deferred Capacity - Florida Retail</t>
  </si>
  <si>
    <t>0186889 - Asset Recovery Deferred</t>
  </si>
  <si>
    <t>0438000 - Dividend Declared Common</t>
  </si>
  <si>
    <t>0228201 - Claim Reserve</t>
  </si>
  <si>
    <t>0228346 - Pension Liability - FAS 87</t>
  </si>
  <si>
    <t>0228403 - Deferred Serp - Active Empl</t>
  </si>
  <si>
    <t>0232480 - Co - Generation</t>
  </si>
  <si>
    <t>0236943 - State Inc Tax Payable- Prior Yrs</t>
  </si>
  <si>
    <t>0236986 - LT Liability Fed - KTRA</t>
  </si>
  <si>
    <t>0232067 - Dental Deductions</t>
  </si>
  <si>
    <t>0242797 - NQ Pension Current FPC SERP/ND</t>
  </si>
  <si>
    <t>0254315 - Deferred CR3 - NCRC</t>
  </si>
  <si>
    <t>0221100 - LT Debt - Unsec Float</t>
  </si>
  <si>
    <t>F_LOSS_DISP_UT_PLT - Losses from Disposition Utility Plant (411.7)</t>
  </si>
  <si>
    <t>FED CURRENT</t>
  </si>
  <si>
    <t>ST CURRENT</t>
  </si>
  <si>
    <t>DFIT</t>
  </si>
  <si>
    <t>DSIT</t>
  </si>
  <si>
    <t>F_EMP_SVC_CLUB_DUE - Employee Service Club Dues</t>
  </si>
  <si>
    <t>F_CONTRA_OP_EXP - Contra Operating Expenses</t>
  </si>
  <si>
    <t>0426517 - Other Professional Services</t>
  </si>
  <si>
    <t>F_NONREG_EXP1 - Non-Regulatory Accounts - Expense</t>
  </si>
  <si>
    <t>Total Net Income</t>
  </si>
  <si>
    <t>Util Net Income</t>
  </si>
  <si>
    <t>Non Util Income</t>
  </si>
  <si>
    <t>T13A74: Capitalized 174 R&amp;D Exp</t>
  </si>
  <si>
    <t>T22H47: Coal Ash Capitalized for Tax</t>
  </si>
  <si>
    <t>T15A17: Deferred Sales Tax - TEP</t>
  </si>
  <si>
    <t>T19A52: Storm Securitization - Reg Asset</t>
  </si>
  <si>
    <t>1/30/2024 12:54:20 PM</t>
  </si>
  <si>
    <t>2023.12Base, 50220_FERC_UNU</t>
  </si>
  <si>
    <t>AT_OTH_190_NC_Alt Min Tax: NC Alternative Minimum Tax (AMT)</t>
  </si>
  <si>
    <t>1/30/2024 1:01:27 PM</t>
  </si>
  <si>
    <t>2023.12SEC, 50220_FERC_UNU</t>
  </si>
  <si>
    <t>P11A09: Tax Credit Addback</t>
  </si>
  <si>
    <t>AT_OTH_190_NC_Alt Fuel Credit: OTH NC AT DTA for Alt Fuel Credit-Fed</t>
  </si>
  <si>
    <t>AT_OTH_190_NC_FMLA_CREDIT: Paid Family &amp; Medical Leave Credit Carryforward</t>
  </si>
  <si>
    <t>CR8994: Paid Family &amp; Medical Leave Credit</t>
  </si>
  <si>
    <t>1/30/2024 1:06:14 PM</t>
  </si>
  <si>
    <t>2023.12SEC, 50220_FORM1</t>
  </si>
  <si>
    <t>AT_OTH_190_NC_Alt Min Tax</t>
  </si>
  <si>
    <t>NC Alternative Minimum Tax (AMT)</t>
  </si>
  <si>
    <t>AT_OTH_190_NC_FMLA_CREDIT</t>
  </si>
  <si>
    <t>Paid Family &amp; Medical Leave Credit Carryforward</t>
  </si>
  <si>
    <t>T15A17</t>
  </si>
  <si>
    <t>Deferred Sales Tax - TEP</t>
  </si>
  <si>
    <t>T13A74</t>
  </si>
  <si>
    <t>Capitalized 174 R&amp;D Exp</t>
  </si>
  <si>
    <t>T22H47</t>
  </si>
  <si>
    <t>Coal Ash Capitalized for Tax</t>
  </si>
  <si>
    <t>T19A52</t>
  </si>
  <si>
    <t>Storm Securitization - Reg Asset</t>
  </si>
  <si>
    <t>1/30/2024 1:09:23 PM</t>
  </si>
  <si>
    <t>2023.12RTP, 50220_UTILITY</t>
  </si>
  <si>
    <t>2023 OTP</t>
  </si>
  <si>
    <t>1/31/2024 7:55:03 AM</t>
  </si>
  <si>
    <t>2023.12Base, 50220_FORM1</t>
  </si>
  <si>
    <t>per REG FL FERC IS</t>
  </si>
  <si>
    <t>Corporate Alternative Minimum Tax</t>
  </si>
  <si>
    <t>Data Source Long Name</t>
  </si>
  <si>
    <t>HFM Consolidations TB</t>
  </si>
  <si>
    <t>Data set Name</t>
  </si>
  <si>
    <t>Actual.Base</t>
  </si>
  <si>
    <t>Unit Tree Name</t>
  </si>
  <si>
    <t>DELEGATION</t>
  </si>
  <si>
    <t>Unit Tree Level</t>
  </si>
  <si>
    <t>Lvl 3 OTP_SUBCON</t>
  </si>
  <si>
    <t>Unit Level Node</t>
  </si>
  <si>
    <t>CSC1_FL</t>
  </si>
  <si>
    <t>Account Tree Name</t>
  </si>
  <si>
    <t>SEC_ACCOUNTS</t>
  </si>
  <si>
    <t>Status</t>
  </si>
  <si>
    <t>Active</t>
  </si>
  <si>
    <t>CAT1-CAT2 Ending Balance Local</t>
  </si>
  <si>
    <t>Period</t>
  </si>
  <si>
    <t>Account Level Node Name</t>
  </si>
  <si>
    <t>Unit ID</t>
  </si>
  <si>
    <t>Unit Name</t>
  </si>
  <si>
    <t>Source Account</t>
  </si>
  <si>
    <t>Source Account Name</t>
  </si>
  <si>
    <t>Dec-2022</t>
  </si>
  <si>
    <t>Dec-2023</t>
  </si>
  <si>
    <t>INTEREST_EXPENSE</t>
  </si>
  <si>
    <t>50220</t>
  </si>
  <si>
    <t>DE Florida Other</t>
  </si>
  <si>
    <t>0426525</t>
  </si>
  <si>
    <t>0427550</t>
  </si>
  <si>
    <t>0428021</t>
  </si>
  <si>
    <t>0428025</t>
  </si>
  <si>
    <t>0428100</t>
  </si>
  <si>
    <t>0428165</t>
  </si>
  <si>
    <t>0430216</t>
  </si>
  <si>
    <t>0431900</t>
  </si>
  <si>
    <t>0431921</t>
  </si>
  <si>
    <t>0432000</t>
  </si>
  <si>
    <t>50222</t>
  </si>
  <si>
    <t>DE Florida Combustion Turbine</t>
  </si>
  <si>
    <t>50226</t>
  </si>
  <si>
    <t>DE Florida Power Delivery</t>
  </si>
  <si>
    <t>50227</t>
  </si>
  <si>
    <t>DE Florida Cus Service</t>
  </si>
  <si>
    <t>0431130</t>
  </si>
  <si>
    <t>50240</t>
  </si>
  <si>
    <t>DE Florida Receivables, LLC</t>
  </si>
  <si>
    <t>0427220</t>
  </si>
  <si>
    <t>50255</t>
  </si>
  <si>
    <t>DE Florida Finance Company LLC</t>
  </si>
  <si>
    <t>0427100</t>
  </si>
  <si>
    <t>0427100 - Interest on Bonds</t>
  </si>
  <si>
    <t>50260</t>
  </si>
  <si>
    <t>DE Florida (Gov)</t>
  </si>
  <si>
    <t>0431000</t>
  </si>
  <si>
    <t>0431550</t>
  </si>
  <si>
    <t>Total DEF Interest Exp</t>
  </si>
  <si>
    <t>Less:</t>
  </si>
  <si>
    <t>FERC Interest Exp</t>
  </si>
  <si>
    <t>R&amp;D Credits</t>
  </si>
  <si>
    <t>Utility versus Non-Utility Pre-Tax Adjustment</t>
  </si>
  <si>
    <t>TBBS Adjustment</t>
  </si>
  <si>
    <t>Misc Adjustment</t>
  </si>
  <si>
    <t>Federal Deferred</t>
  </si>
  <si>
    <t xml:space="preserve">FIN 48 </t>
  </si>
  <si>
    <t>FEDIT RTP moved to EDIT Row</t>
  </si>
  <si>
    <t>Calculated</t>
  </si>
  <si>
    <t>Per Historical Year Tab</t>
  </si>
  <si>
    <t>Computation of Federal Deferred RTP:</t>
  </si>
  <si>
    <t>Market to Market</t>
  </si>
  <si>
    <t>FIN48 offset against RTP</t>
  </si>
  <si>
    <t>DE Florida Finance Co</t>
  </si>
  <si>
    <t>Mark to Market</t>
  </si>
  <si>
    <t>DOCKET NO.: 20240025-EI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</si>
</sst>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3" formatCode="_(* #,##0.00_);_(* \(#,##0.00\);_(* &quot;-&quot;??_);_(@_)"/>
    <numFmt numFmtId="164" formatCode="0.000000"/>
    <numFmt numFmtId="165" formatCode="#,##0_);[Red]\(#,##0\);&quot; &quot;"/>
    <numFmt numFmtId="166" formatCode="_(* #,##0_);_(* \(#,##0\);_(* &quot;-&quot;??_);_(@_)"/>
    <numFmt numFmtId="167" formatCode="_(* #,##0.000_);_(* \(#,##0.000\);_(* &quot;-&quot;??_);_(@_)"/>
    <numFmt numFmtId="168" formatCode="#,##0;\-#,##0"/>
    <numFmt numFmtId="169" formatCode="[&gt;=0]#,##0;[&lt;0]\(#,##0\)"/>
    <numFmt numFmtId="170" formatCode="0.00000%"/>
    <numFmt numFmtId="171" formatCode="#,##0.000%_);[Red]\(#,##0.000%\);&quot; &quot;"/>
    <numFmt numFmtId="172" formatCode="#,##0.00%_);[Red]\(#,##0.00%\);&quot; &quot;"/>
    <numFmt numFmtId="173" formatCode="0.\ "/>
    <numFmt numFmtId="174" formatCode="0.\ \ "/>
    <numFmt numFmtId="175" formatCode="0_);\(0\)"/>
    <numFmt numFmtId="176" formatCode="#,##0_);[Black]\(#,##0\);\-"/>
    <numFmt numFmtId="177" formatCode="0.0%"/>
    <numFmt numFmtId="178" formatCode="0.0000%"/>
    <numFmt numFmtId="179" formatCode="0.000%"/>
  </numFmts>
  <fonts count="54"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000000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name val="Arial"/>
      <family val="2"/>
    </font>
    <font>
      <u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u/>
      <sz val="12"/>
      <color rgb="FF000000"/>
      <name val="Times New Roman"/>
      <family val="1"/>
    </font>
    <font>
      <b/>
      <sz val="10"/>
      <name val="Calibri"/>
      <family val="2"/>
      <scheme val="minor"/>
    </font>
    <font>
      <sz val="10"/>
      <name val="Arial Narrow"/>
      <family val="2"/>
    </font>
    <font>
      <sz val="10"/>
      <color rgb="FF000000"/>
      <name val="Times New Roman"/>
      <family val="1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Microsoft Sans Serif"/>
      <family val="2"/>
    </font>
    <font>
      <b/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Calibri"/>
      <family val="2"/>
      <scheme val="minor"/>
    </font>
    <font>
      <b/>
      <u val="singleAccounting"/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240CB4"/>
      <name val="Calibri"/>
      <family val="2"/>
      <scheme val="minor"/>
    </font>
    <font>
      <sz val="10"/>
      <color rgb="FF000000"/>
      <name val="Times New Roman"/>
      <family val="1"/>
    </font>
    <font>
      <i/>
      <sz val="8"/>
      <color theme="1"/>
      <name val="Calibri"/>
      <family val="2"/>
      <scheme val="minor"/>
    </font>
    <font>
      <b/>
      <u/>
      <sz val="10"/>
      <color rgb="FF00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name val="Calibri"/>
      <family val="2"/>
      <scheme val="minor"/>
    </font>
    <font>
      <sz val="12"/>
      <name val="Callibri"/>
    </font>
    <font>
      <b/>
      <sz val="10"/>
      <name val="Callibri"/>
    </font>
    <font>
      <sz val="11"/>
      <color rgb="FFFFFFFF"/>
      <name val="Calibri"/>
      <family val="2"/>
      <scheme val="minor"/>
    </font>
    <font>
      <sz val="10"/>
      <name val="Callibri"/>
    </font>
    <font>
      <i/>
      <sz val="10"/>
      <name val="Callibri"/>
    </font>
    <font>
      <b/>
      <u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name val="Arial"/>
      <family val="2"/>
    </font>
    <font>
      <sz val="10"/>
      <color rgb="FFFF0000"/>
      <name val="Times New Roman"/>
      <family val="1"/>
    </font>
    <font>
      <sz val="18"/>
      <name val="Calibri"/>
      <family val="2"/>
      <scheme val="minor"/>
    </font>
    <font>
      <sz val="10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</patternFill>
    </fill>
    <fill>
      <patternFill patternType="solid">
        <fgColor rgb="FFEAFFE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rgb="FFB0C4DE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hair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4">
    <xf numFmtId="0" fontId="0" fillId="0" borderId="0"/>
    <xf numFmtId="0" fontId="8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5" fillId="0" borderId="0"/>
    <xf numFmtId="9" fontId="2" fillId="0" borderId="0" applyFont="0" applyFill="0" applyBorder="0" applyAlignment="0" applyProtection="0"/>
    <xf numFmtId="0" fontId="27" fillId="0" borderId="0"/>
    <xf numFmtId="0" fontId="8" fillId="0" borderId="0"/>
    <xf numFmtId="0" fontId="20" fillId="0" borderId="0" applyFill="0" applyBorder="0" applyAlignment="0" applyProtection="0"/>
    <xf numFmtId="0" fontId="21" fillId="0" borderId="0" applyFill="0" applyBorder="0" applyAlignment="0" applyProtection="0"/>
    <xf numFmtId="0" fontId="22" fillId="0" borderId="0" applyFill="0" applyBorder="0" applyProtection="0">
      <alignment horizontal="center" wrapText="1"/>
    </xf>
    <xf numFmtId="0" fontId="8" fillId="0" borderId="0" applyFont="0" applyFill="0" applyBorder="0" applyProtection="0">
      <alignment horizontal="left" indent="1"/>
    </xf>
    <xf numFmtId="169" fontId="8" fillId="0" borderId="0" applyFont="0" applyFill="0" applyBorder="0" applyAlignment="0" applyProtection="0"/>
    <xf numFmtId="169" fontId="8" fillId="0" borderId="1" applyFont="0" applyFill="0" applyAlignment="0" applyProtection="0"/>
    <xf numFmtId="169" fontId="8" fillId="0" borderId="5" applyFont="0" applyFill="0" applyAlignment="0" applyProtection="0"/>
    <xf numFmtId="169" fontId="8" fillId="0" borderId="3" applyFont="0" applyFill="0" applyAlignment="0" applyProtection="0"/>
    <xf numFmtId="0" fontId="22" fillId="0" borderId="0" applyFill="0" applyBorder="0" applyAlignment="0" applyProtection="0"/>
    <xf numFmtId="10" fontId="8" fillId="0" borderId="0" applyFont="0" applyFill="0" applyBorder="0" applyAlignment="0" applyProtection="0"/>
    <xf numFmtId="169" fontId="8" fillId="0" borderId="4" applyFont="0" applyFill="0" applyAlignment="0" applyProtection="0"/>
    <xf numFmtId="169" fontId="8" fillId="0" borderId="2" applyFont="0" applyFill="0" applyAlignment="0" applyProtection="0"/>
    <xf numFmtId="0" fontId="22" fillId="0" borderId="1" applyFill="0" applyProtection="0">
      <alignment horizontal="center" wrapText="1"/>
    </xf>
    <xf numFmtId="0" fontId="1" fillId="0" borderId="0"/>
    <xf numFmtId="43" fontId="1" fillId="0" borderId="0" applyFont="0" applyFill="0" applyBorder="0" applyAlignment="0" applyProtection="0"/>
  </cellStyleXfs>
  <cellXfs count="34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1" xfId="0" applyFont="1" applyBorder="1"/>
    <xf numFmtId="0" fontId="7" fillId="0" borderId="1" xfId="0" applyFont="1" applyBorder="1"/>
    <xf numFmtId="0" fontId="0" fillId="0" borderId="1" xfId="0" applyBorder="1" applyAlignment="1">
      <alignment horizontal="left" vertical="top"/>
    </xf>
    <xf numFmtId="0" fontId="0" fillId="0" borderId="0" xfId="0" applyAlignment="1">
      <alignment horizontal="centerContinuous" wrapText="1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3" fillId="0" borderId="0" xfId="0" applyFont="1" applyAlignment="1">
      <alignment horizontal="centerContinuous" wrapText="1"/>
    </xf>
    <xf numFmtId="0" fontId="9" fillId="0" borderId="0" xfId="0" applyFont="1" applyAlignment="1">
      <alignment horizontal="right"/>
    </xf>
    <xf numFmtId="0" fontId="10" fillId="0" borderId="0" xfId="0" applyFont="1"/>
    <xf numFmtId="14" fontId="10" fillId="0" borderId="0" xfId="0" applyNumberFormat="1" applyFont="1" applyAlignment="1">
      <alignment horizontal="left"/>
    </xf>
    <xf numFmtId="14" fontId="5" fillId="0" borderId="0" xfId="0" applyNumberFormat="1" applyFont="1"/>
    <xf numFmtId="0" fontId="11" fillId="0" borderId="0" xfId="0" applyFont="1"/>
    <xf numFmtId="0" fontId="12" fillId="0" borderId="0" xfId="0" applyFont="1"/>
    <xf numFmtId="0" fontId="10" fillId="0" borderId="0" xfId="0" quotePrefix="1" applyFont="1" applyAlignment="1">
      <alignment horizontal="center"/>
    </xf>
    <xf numFmtId="6" fontId="10" fillId="0" borderId="0" xfId="0" quotePrefix="1" applyNumberFormat="1" applyFont="1" applyAlignment="1">
      <alignment horizontal="center" vertical="center"/>
    </xf>
    <xf numFmtId="0" fontId="10" fillId="0" borderId="0" xfId="0" applyFont="1" applyAlignment="1">
      <alignment horizontal="right"/>
    </xf>
    <xf numFmtId="0" fontId="13" fillId="0" borderId="1" xfId="0" applyFont="1" applyBorder="1" applyAlignment="1">
      <alignment horizontal="fill" vertical="center"/>
    </xf>
    <xf numFmtId="0" fontId="10" fillId="0" borderId="1" xfId="0" applyFont="1" applyBorder="1" applyAlignment="1">
      <alignment horizontal="fill" vertical="center"/>
    </xf>
    <xf numFmtId="6" fontId="10" fillId="0" borderId="1" xfId="0" quotePrefix="1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3" fillId="0" borderId="0" xfId="0" applyFont="1" applyAlignment="1">
      <alignment horizontal="fill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quotePrefix="1" applyFont="1" applyBorder="1" applyAlignment="1">
      <alignment horizontal="center" vertical="center"/>
    </xf>
    <xf numFmtId="3" fontId="10" fillId="0" borderId="1" xfId="0" quotePrefix="1" applyNumberFormat="1" applyFont="1" applyBorder="1" applyAlignment="1">
      <alignment horizontal="center" vertical="center"/>
    </xf>
    <xf numFmtId="49" fontId="10" fillId="0" borderId="1" xfId="0" quotePrefix="1" applyNumberFormat="1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37" fontId="10" fillId="0" borderId="0" xfId="0" applyNumberFormat="1" applyFont="1" applyAlignment="1">
      <alignment vertical="center"/>
    </xf>
    <xf numFmtId="37" fontId="5" fillId="0" borderId="0" xfId="0" applyNumberFormat="1" applyFont="1"/>
    <xf numFmtId="164" fontId="5" fillId="0" borderId="0" xfId="0" applyNumberFormat="1" applyFont="1"/>
    <xf numFmtId="42" fontId="5" fillId="0" borderId="0" xfId="0" applyNumberFormat="1" applyFont="1"/>
    <xf numFmtId="37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vertical="center"/>
    </xf>
    <xf numFmtId="37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37" fontId="9" fillId="0" borderId="0" xfId="0" applyNumberFormat="1" applyFont="1" applyAlignment="1">
      <alignment vertical="center"/>
    </xf>
    <xf numFmtId="37" fontId="10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/>
    </xf>
    <xf numFmtId="0" fontId="10" fillId="0" borderId="0" xfId="0" applyFont="1" applyAlignment="1">
      <alignment vertical="center"/>
    </xf>
    <xf numFmtId="3" fontId="10" fillId="0" borderId="0" xfId="0" applyNumberFormat="1" applyFont="1" applyAlignment="1">
      <alignment vertical="center"/>
    </xf>
    <xf numFmtId="1" fontId="10" fillId="0" borderId="0" xfId="0" applyNumberFormat="1" applyFont="1" applyAlignment="1">
      <alignment horizontal="center" vertical="center"/>
    </xf>
    <xf numFmtId="0" fontId="10" fillId="0" borderId="0" xfId="0" quotePrefix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37" fontId="10" fillId="0" borderId="2" xfId="0" applyNumberFormat="1" applyFont="1" applyBorder="1" applyAlignment="1">
      <alignment vertical="center"/>
    </xf>
    <xf numFmtId="3" fontId="10" fillId="0" borderId="2" xfId="0" applyNumberFormat="1" applyFont="1" applyBorder="1" applyAlignment="1">
      <alignment vertical="center"/>
    </xf>
    <xf numFmtId="42" fontId="10" fillId="0" borderId="0" xfId="0" applyNumberFormat="1" applyFont="1" applyAlignment="1">
      <alignment vertical="center"/>
    </xf>
    <xf numFmtId="42" fontId="10" fillId="0" borderId="0" xfId="0" applyNumberFormat="1" applyFont="1" applyAlignment="1">
      <alignment horizontal="right" vertical="center"/>
    </xf>
    <xf numFmtId="0" fontId="5" fillId="0" borderId="0" xfId="0" quotePrefix="1" applyFont="1" applyAlignment="1">
      <alignment horizontal="center"/>
    </xf>
    <xf numFmtId="0" fontId="3" fillId="0" borderId="0" xfId="0" applyFont="1" applyAlignment="1">
      <alignment vertical="center" wrapText="1"/>
    </xf>
    <xf numFmtId="5" fontId="5" fillId="0" borderId="0" xfId="0" applyNumberFormat="1" applyFont="1"/>
    <xf numFmtId="5" fontId="10" fillId="0" borderId="0" xfId="0" applyNumberFormat="1" applyFont="1" applyAlignment="1">
      <alignment vertical="center"/>
    </xf>
    <xf numFmtId="5" fontId="5" fillId="0" borderId="0" xfId="0" applyNumberFormat="1" applyFont="1" applyAlignment="1">
      <alignment vertical="center"/>
    </xf>
    <xf numFmtId="166" fontId="10" fillId="0" borderId="0" xfId="0" applyNumberFormat="1" applyFont="1" applyAlignment="1">
      <alignment vertical="center"/>
    </xf>
    <xf numFmtId="166" fontId="5" fillId="0" borderId="0" xfId="0" applyNumberFormat="1" applyFont="1"/>
    <xf numFmtId="166" fontId="10" fillId="0" borderId="0" xfId="0" applyNumberFormat="1" applyFont="1" applyAlignment="1">
      <alignment horizontal="left" vertical="center"/>
    </xf>
    <xf numFmtId="166" fontId="5" fillId="0" borderId="0" xfId="0" applyNumberFormat="1" applyFont="1" applyAlignment="1">
      <alignment vertical="center"/>
    </xf>
    <xf numFmtId="166" fontId="10" fillId="0" borderId="0" xfId="0" applyNumberFormat="1" applyFont="1" applyAlignment="1">
      <alignment horizontal="right" vertical="center"/>
    </xf>
    <xf numFmtId="166" fontId="10" fillId="0" borderId="0" xfId="0" applyNumberFormat="1" applyFont="1" applyAlignment="1">
      <alignment horizontal="center" vertical="center"/>
    </xf>
    <xf numFmtId="166" fontId="10" fillId="0" borderId="0" xfId="0" quotePrefix="1" applyNumberFormat="1" applyFont="1" applyAlignment="1">
      <alignment horizontal="center" vertical="center"/>
    </xf>
    <xf numFmtId="166" fontId="10" fillId="0" borderId="2" xfId="0" applyNumberFormat="1" applyFont="1" applyBorder="1" applyAlignment="1">
      <alignment horizontal="left" vertical="center"/>
    </xf>
    <xf numFmtId="166" fontId="10" fillId="0" borderId="2" xfId="0" applyNumberFormat="1" applyFont="1" applyBorder="1" applyAlignment="1">
      <alignment vertical="center"/>
    </xf>
    <xf numFmtId="165" fontId="5" fillId="0" borderId="0" xfId="0" applyNumberFormat="1" applyFont="1" applyAlignment="1">
      <alignment horizontal="left"/>
    </xf>
    <xf numFmtId="37" fontId="10" fillId="0" borderId="1" xfId="0" applyNumberFormat="1" applyFont="1" applyBorder="1" applyAlignment="1">
      <alignment horizontal="right" vertical="center"/>
    </xf>
    <xf numFmtId="166" fontId="10" fillId="0" borderId="1" xfId="0" applyNumberFormat="1" applyFont="1" applyBorder="1" applyAlignment="1">
      <alignment vertical="center"/>
    </xf>
    <xf numFmtId="37" fontId="5" fillId="0" borderId="1" xfId="0" applyNumberFormat="1" applyFont="1" applyBorder="1" applyAlignment="1">
      <alignment vertical="center"/>
    </xf>
    <xf numFmtId="167" fontId="5" fillId="0" borderId="0" xfId="0" applyNumberFormat="1" applyFont="1" applyAlignment="1">
      <alignment vertical="center"/>
    </xf>
    <xf numFmtId="165" fontId="18" fillId="0" borderId="0" xfId="0" applyNumberFormat="1" applyFont="1" applyAlignment="1">
      <alignment horizontal="right"/>
    </xf>
    <xf numFmtId="37" fontId="10" fillId="0" borderId="1" xfId="0" applyNumberFormat="1" applyFont="1" applyBorder="1" applyAlignment="1">
      <alignment vertical="center"/>
    </xf>
    <xf numFmtId="0" fontId="22" fillId="0" borderId="0" xfId="0" applyFont="1" applyAlignment="1">
      <alignment horizontal="center" wrapText="1"/>
    </xf>
    <xf numFmtId="0" fontId="22" fillId="0" borderId="0" xfId="0" applyFont="1"/>
    <xf numFmtId="0" fontId="8" fillId="0" borderId="0" xfId="0" applyFont="1" applyAlignment="1">
      <alignment horizontal="left" indent="1"/>
    </xf>
    <xf numFmtId="0" fontId="22" fillId="0" borderId="1" xfId="0" applyFont="1" applyBorder="1" applyAlignment="1">
      <alignment horizontal="center" wrapText="1"/>
    </xf>
    <xf numFmtId="43" fontId="5" fillId="0" borderId="0" xfId="0" applyNumberFormat="1" applyFont="1"/>
    <xf numFmtId="170" fontId="5" fillId="0" borderId="0" xfId="0" applyNumberFormat="1" applyFont="1"/>
    <xf numFmtId="166" fontId="5" fillId="0" borderId="1" xfId="0" applyNumberFormat="1" applyFont="1" applyBorder="1" applyAlignment="1">
      <alignment vertical="center"/>
    </xf>
    <xf numFmtId="37" fontId="5" fillId="2" borderId="0" xfId="0" applyNumberFormat="1" applyFont="1" applyFill="1"/>
    <xf numFmtId="0" fontId="16" fillId="0" borderId="0" xfId="0" applyFont="1"/>
    <xf numFmtId="37" fontId="5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right"/>
    </xf>
    <xf numFmtId="43" fontId="5" fillId="2" borderId="0" xfId="0" applyNumberFormat="1" applyFont="1" applyFill="1"/>
    <xf numFmtId="43" fontId="5" fillId="0" borderId="1" xfId="0" applyNumberFormat="1" applyFont="1" applyBorder="1"/>
    <xf numFmtId="173" fontId="27" fillId="0" borderId="0" xfId="0" applyNumberFormat="1" applyFont="1"/>
    <xf numFmtId="0" fontId="27" fillId="0" borderId="0" xfId="0" applyFont="1"/>
    <xf numFmtId="0" fontId="14" fillId="0" borderId="0" xfId="0" applyFont="1"/>
    <xf numFmtId="0" fontId="28" fillId="0" borderId="0" xfId="0" applyFont="1" applyAlignment="1">
      <alignment horizontal="center"/>
    </xf>
    <xf numFmtId="174" fontId="27" fillId="0" borderId="0" xfId="0" applyNumberFormat="1" applyFont="1"/>
    <xf numFmtId="14" fontId="30" fillId="0" borderId="0" xfId="0" applyNumberFormat="1" applyFont="1"/>
    <xf numFmtId="0" fontId="27" fillId="0" borderId="0" xfId="0" applyFont="1" applyAlignment="1">
      <alignment horizontal="right"/>
    </xf>
    <xf numFmtId="0" fontId="27" fillId="0" borderId="0" xfId="0" applyFont="1" applyAlignment="1">
      <alignment horizontal="center"/>
    </xf>
    <xf numFmtId="0" fontId="31" fillId="0" borderId="0" xfId="0" applyFont="1"/>
    <xf numFmtId="14" fontId="30" fillId="0" borderId="0" xfId="0" applyNumberFormat="1" applyFont="1" applyAlignment="1">
      <alignment horizontal="center"/>
    </xf>
    <xf numFmtId="0" fontId="32" fillId="0" borderId="0" xfId="0" applyFont="1"/>
    <xf numFmtId="0" fontId="27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37" fontId="14" fillId="0" borderId="0" xfId="0" applyNumberFormat="1" applyFont="1"/>
    <xf numFmtId="0" fontId="14" fillId="2" borderId="0" xfId="0" applyFont="1" applyFill="1"/>
    <xf numFmtId="37" fontId="14" fillId="2" borderId="0" xfId="0" applyNumberFormat="1" applyFont="1" applyFill="1"/>
    <xf numFmtId="14" fontId="10" fillId="0" borderId="0" xfId="0" applyNumberFormat="1" applyFont="1"/>
    <xf numFmtId="175" fontId="13" fillId="0" borderId="0" xfId="0" applyNumberFormat="1" applyFont="1" applyAlignment="1">
      <alignment horizontal="fill" vertical="center"/>
    </xf>
    <xf numFmtId="175" fontId="5" fillId="0" borderId="0" xfId="0" applyNumberFormat="1" applyFont="1" applyAlignment="1">
      <alignment vertical="center"/>
    </xf>
    <xf numFmtId="49" fontId="18" fillId="0" borderId="0" xfId="0" applyNumberFormat="1" applyFont="1" applyAlignment="1">
      <alignment horizontal="right" wrapText="1"/>
    </xf>
    <xf numFmtId="165" fontId="18" fillId="0" borderId="0" xfId="0" applyNumberFormat="1" applyFont="1" applyAlignment="1">
      <alignment horizontal="left"/>
    </xf>
    <xf numFmtId="165" fontId="24" fillId="0" borderId="0" xfId="0" applyNumberFormat="1" applyFont="1" applyAlignment="1">
      <alignment horizontal="left"/>
    </xf>
    <xf numFmtId="171" fontId="18" fillId="0" borderId="0" xfId="0" applyNumberFormat="1" applyFont="1" applyAlignment="1">
      <alignment horizontal="right"/>
    </xf>
    <xf numFmtId="172" fontId="18" fillId="0" borderId="0" xfId="0" applyNumberFormat="1" applyFont="1" applyAlignment="1">
      <alignment horizontal="right"/>
    </xf>
    <xf numFmtId="175" fontId="10" fillId="0" borderId="6" xfId="0" quotePrefix="1" applyNumberFormat="1" applyFont="1" applyBorder="1" applyAlignment="1">
      <alignment horizontal="center" vertical="center"/>
    </xf>
    <xf numFmtId="166" fontId="5" fillId="0" borderId="1" xfId="0" applyNumberFormat="1" applyFont="1" applyBorder="1"/>
    <xf numFmtId="37" fontId="5" fillId="0" borderId="1" xfId="0" applyNumberFormat="1" applyFont="1" applyBorder="1"/>
    <xf numFmtId="37" fontId="10" fillId="0" borderId="5" xfId="0" applyNumberFormat="1" applyFont="1" applyBorder="1" applyAlignment="1">
      <alignment vertical="center"/>
    </xf>
    <xf numFmtId="49" fontId="18" fillId="0" borderId="0" xfId="0" applyNumberFormat="1" applyFont="1" applyAlignment="1">
      <alignment horizontal="left" wrapText="1"/>
    </xf>
    <xf numFmtId="165" fontId="25" fillId="0" borderId="2" xfId="0" applyNumberFormat="1" applyFont="1" applyBorder="1" applyAlignment="1">
      <alignment horizontal="left"/>
    </xf>
    <xf numFmtId="165" fontId="26" fillId="0" borderId="0" xfId="0" applyNumberFormat="1" applyFont="1" applyAlignment="1">
      <alignment horizontal="left"/>
    </xf>
    <xf numFmtId="165" fontId="24" fillId="0" borderId="2" xfId="0" applyNumberFormat="1" applyFont="1" applyBorder="1" applyAlignment="1">
      <alignment horizontal="left"/>
    </xf>
    <xf numFmtId="171" fontId="18" fillId="0" borderId="0" xfId="0" applyNumberFormat="1" applyFont="1" applyAlignment="1">
      <alignment horizontal="left"/>
    </xf>
    <xf numFmtId="172" fontId="18" fillId="0" borderId="0" xfId="0" applyNumberFormat="1" applyFont="1" applyAlignment="1">
      <alignment horizontal="left"/>
    </xf>
    <xf numFmtId="0" fontId="34" fillId="0" borderId="0" xfId="0" applyFont="1"/>
    <xf numFmtId="165" fontId="33" fillId="0" borderId="0" xfId="0" applyNumberFormat="1" applyFont="1" applyAlignment="1">
      <alignment horizontal="left"/>
    </xf>
    <xf numFmtId="0" fontId="14" fillId="0" borderId="2" xfId="0" applyFont="1" applyBorder="1"/>
    <xf numFmtId="166" fontId="14" fillId="0" borderId="0" xfId="0" applyNumberFormat="1" applyFont="1"/>
    <xf numFmtId="168" fontId="19" fillId="0" borderId="0" xfId="0" quotePrefix="1" applyNumberFormat="1" applyFont="1" applyAlignment="1">
      <alignment horizontal="left"/>
    </xf>
    <xf numFmtId="168" fontId="19" fillId="0" borderId="0" xfId="0" quotePrefix="1" applyNumberFormat="1" applyFont="1"/>
    <xf numFmtId="165" fontId="18" fillId="6" borderId="0" xfId="0" applyNumberFormat="1" applyFont="1" applyFill="1" applyAlignment="1">
      <alignment horizontal="left"/>
    </xf>
    <xf numFmtId="49" fontId="27" fillId="0" borderId="0" xfId="0" applyNumberFormat="1" applyFont="1"/>
    <xf numFmtId="0" fontId="37" fillId="0" borderId="0" xfId="0" applyFont="1" applyAlignment="1">
      <alignment horizontal="center"/>
    </xf>
    <xf numFmtId="0" fontId="0" fillId="0" borderId="7" xfId="0" applyBorder="1"/>
    <xf numFmtId="0" fontId="38" fillId="8" borderId="8" xfId="0" applyFont="1" applyFill="1" applyBorder="1"/>
    <xf numFmtId="0" fontId="38" fillId="8" borderId="8" xfId="0" quotePrefix="1" applyFont="1" applyFill="1" applyBorder="1"/>
    <xf numFmtId="0" fontId="39" fillId="8" borderId="8" xfId="0" applyFont="1" applyFill="1" applyBorder="1"/>
    <xf numFmtId="0" fontId="40" fillId="8" borderId="0" xfId="0" applyFont="1" applyFill="1"/>
    <xf numFmtId="0" fontId="41" fillId="8" borderId="0" xfId="0" applyFont="1" applyFill="1"/>
    <xf numFmtId="176" fontId="41" fillId="9" borderId="0" xfId="0" applyNumberFormat="1" applyFont="1" applyFill="1"/>
    <xf numFmtId="176" fontId="42" fillId="9" borderId="0" xfId="0" applyNumberFormat="1" applyFont="1" applyFill="1"/>
    <xf numFmtId="176" fontId="39" fillId="9" borderId="9" xfId="0" applyNumberFormat="1" applyFont="1" applyFill="1" applyBorder="1"/>
    <xf numFmtId="49" fontId="14" fillId="0" borderId="2" xfId="0" applyNumberFormat="1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165" fontId="18" fillId="4" borderId="0" xfId="0" applyNumberFormat="1" applyFont="1" applyFill="1" applyAlignment="1">
      <alignment horizontal="left"/>
    </xf>
    <xf numFmtId="165" fontId="18" fillId="4" borderId="0" xfId="0" applyNumberFormat="1" applyFont="1" applyFill="1" applyAlignment="1">
      <alignment horizontal="right"/>
    </xf>
    <xf numFmtId="165" fontId="5" fillId="2" borderId="0" xfId="0" applyNumberFormat="1" applyFont="1" applyFill="1" applyAlignment="1">
      <alignment horizontal="left"/>
    </xf>
    <xf numFmtId="49" fontId="27" fillId="2" borderId="0" xfId="0" applyNumberFormat="1" applyFont="1" applyFill="1" applyAlignment="1">
      <alignment horizontal="center"/>
    </xf>
    <xf numFmtId="0" fontId="14" fillId="0" borderId="0" xfId="0" applyFont="1" applyAlignment="1">
      <alignment horizontal="center"/>
    </xf>
    <xf numFmtId="37" fontId="5" fillId="0" borderId="2" xfId="0" applyNumberFormat="1" applyFont="1" applyBorder="1"/>
    <xf numFmtId="37" fontId="14" fillId="0" borderId="2" xfId="0" applyNumberFormat="1" applyFont="1" applyBorder="1"/>
    <xf numFmtId="0" fontId="41" fillId="10" borderId="0" xfId="0" applyFont="1" applyFill="1"/>
    <xf numFmtId="37" fontId="5" fillId="4" borderId="0" xfId="0" applyNumberFormat="1" applyFont="1" applyFill="1"/>
    <xf numFmtId="166" fontId="5" fillId="0" borderId="5" xfId="0" applyNumberFormat="1" applyFont="1" applyBorder="1" applyAlignment="1">
      <alignment vertical="center"/>
    </xf>
    <xf numFmtId="0" fontId="10" fillId="0" borderId="6" xfId="0" quotePrefix="1" applyFont="1" applyBorder="1" applyAlignment="1">
      <alignment horizontal="center" vertical="center"/>
    </xf>
    <xf numFmtId="5" fontId="5" fillId="0" borderId="5" xfId="0" applyNumberFormat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0" xfId="0" applyAlignment="1">
      <alignment horizontal="centerContinuous"/>
    </xf>
    <xf numFmtId="43" fontId="5" fillId="0" borderId="0" xfId="0" applyNumberFormat="1" applyFont="1" applyAlignment="1">
      <alignment vertical="center"/>
    </xf>
    <xf numFmtId="37" fontId="5" fillId="0" borderId="5" xfId="0" applyNumberFormat="1" applyFont="1" applyBorder="1"/>
    <xf numFmtId="37" fontId="16" fillId="0" borderId="0" xfId="0" applyNumberFormat="1" applyFont="1" applyAlignment="1">
      <alignment vertical="center"/>
    </xf>
    <xf numFmtId="10" fontId="5" fillId="0" borderId="0" xfId="0" applyNumberFormat="1" applyFont="1"/>
    <xf numFmtId="0" fontId="8" fillId="0" borderId="0" xfId="0" applyFont="1"/>
    <xf numFmtId="0" fontId="43" fillId="3" borderId="0" xfId="0" applyFont="1" applyFill="1" applyAlignment="1">
      <alignment horizontal="center"/>
    </xf>
    <xf numFmtId="166" fontId="0" fillId="0" borderId="0" xfId="0" applyNumberFormat="1"/>
    <xf numFmtId="0" fontId="45" fillId="0" borderId="0" xfId="0" applyFont="1"/>
    <xf numFmtId="0" fontId="2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9" fontId="0" fillId="0" borderId="0" xfId="0" applyNumberFormat="1"/>
    <xf numFmtId="0" fontId="0" fillId="0" borderId="0" xfId="0" applyAlignment="1">
      <alignment wrapText="1"/>
    </xf>
    <xf numFmtId="166" fontId="44" fillId="3" borderId="0" xfId="0" applyNumberFormat="1" applyFont="1" applyFill="1" applyAlignment="1">
      <alignment horizontal="center"/>
    </xf>
    <xf numFmtId="166" fontId="48" fillId="3" borderId="0" xfId="0" applyNumberFormat="1" applyFont="1" applyFill="1"/>
    <xf numFmtId="37" fontId="48" fillId="3" borderId="3" xfId="0" applyNumberFormat="1" applyFont="1" applyFill="1" applyBorder="1"/>
    <xf numFmtId="37" fontId="48" fillId="3" borderId="0" xfId="0" applyNumberFormat="1" applyFont="1" applyFill="1"/>
    <xf numFmtId="165" fontId="18" fillId="11" borderId="0" xfId="0" applyNumberFormat="1" applyFont="1" applyFill="1" applyAlignment="1">
      <alignment horizontal="right"/>
    </xf>
    <xf numFmtId="165" fontId="18" fillId="7" borderId="0" xfId="0" applyNumberFormat="1" applyFont="1" applyFill="1" applyAlignment="1">
      <alignment horizontal="right"/>
    </xf>
    <xf numFmtId="0" fontId="9" fillId="0" borderId="0" xfId="1" applyFont="1" applyAlignment="1">
      <alignment horizontal="right"/>
    </xf>
    <xf numFmtId="0" fontId="10" fillId="0" borderId="6" xfId="0" applyFont="1" applyBorder="1" applyAlignment="1">
      <alignment horizontal="left" vertical="center"/>
    </xf>
    <xf numFmtId="37" fontId="10" fillId="0" borderId="6" xfId="0" applyNumberFormat="1" applyFont="1" applyBorder="1" applyAlignment="1">
      <alignment vertical="center"/>
    </xf>
    <xf numFmtId="0" fontId="5" fillId="0" borderId="6" xfId="0" applyFont="1" applyBorder="1"/>
    <xf numFmtId="3" fontId="10" fillId="0" borderId="6" xfId="0" applyNumberFormat="1" applyFont="1" applyBorder="1" applyAlignment="1">
      <alignment vertical="center"/>
    </xf>
    <xf numFmtId="166" fontId="5" fillId="0" borderId="6" xfId="0" applyNumberFormat="1" applyFont="1" applyBorder="1" applyAlignment="1">
      <alignment vertical="center"/>
    </xf>
    <xf numFmtId="0" fontId="39" fillId="8" borderId="0" xfId="0" applyFont="1" applyFill="1"/>
    <xf numFmtId="165" fontId="18" fillId="2" borderId="0" xfId="0" applyNumberFormat="1" applyFont="1" applyFill="1" applyAlignment="1">
      <alignment horizontal="right"/>
    </xf>
    <xf numFmtId="165" fontId="18" fillId="0" borderId="2" xfId="0" applyNumberFormat="1" applyFont="1" applyBorder="1" applyAlignment="1">
      <alignment horizontal="left"/>
    </xf>
    <xf numFmtId="171" fontId="24" fillId="0" borderId="0" xfId="0" applyNumberFormat="1" applyFont="1" applyAlignment="1">
      <alignment horizontal="left"/>
    </xf>
    <xf numFmtId="0" fontId="15" fillId="0" borderId="1" xfId="0" applyFont="1" applyBorder="1" applyAlignment="1">
      <alignment horizontal="center"/>
    </xf>
    <xf numFmtId="38" fontId="8" fillId="0" borderId="0" xfId="3" applyNumberFormat="1" applyFont="1"/>
    <xf numFmtId="0" fontId="45" fillId="0" borderId="0" xfId="3" applyFont="1"/>
    <xf numFmtId="0" fontId="46" fillId="0" borderId="0" xfId="3" applyFont="1"/>
    <xf numFmtId="0" fontId="46" fillId="0" borderId="0" xfId="3" applyFont="1" applyAlignment="1">
      <alignment horizontal="center"/>
    </xf>
    <xf numFmtId="166" fontId="45" fillId="0" borderId="0" xfId="4" applyNumberFormat="1" applyFont="1"/>
    <xf numFmtId="166" fontId="46" fillId="0" borderId="0" xfId="3" applyNumberFormat="1" applyFont="1"/>
    <xf numFmtId="38" fontId="47" fillId="0" borderId="0" xfId="3" applyNumberFormat="1" applyFont="1"/>
    <xf numFmtId="38" fontId="8" fillId="0" borderId="0" xfId="3" applyNumberFormat="1" applyFont="1" applyAlignment="1">
      <alignment horizontal="left" indent="1"/>
    </xf>
    <xf numFmtId="166" fontId="45" fillId="0" borderId="0" xfId="3" applyNumberFormat="1" applyFont="1"/>
    <xf numFmtId="43" fontId="45" fillId="0" borderId="0" xfId="3" applyNumberFormat="1" applyFont="1"/>
    <xf numFmtId="49" fontId="45" fillId="0" borderId="0" xfId="5" applyNumberFormat="1" applyAlignment="1">
      <alignment horizontal="left" indent="1"/>
    </xf>
    <xf numFmtId="166" fontId="45" fillId="0" borderId="1" xfId="4" applyNumberFormat="1" applyFont="1" applyBorder="1"/>
    <xf numFmtId="0" fontId="46" fillId="0" borderId="1" xfId="3" applyFont="1" applyBorder="1"/>
    <xf numFmtId="177" fontId="8" fillId="0" borderId="0" xfId="4" applyNumberFormat="1" applyFont="1"/>
    <xf numFmtId="38" fontId="8" fillId="0" borderId="0" xfId="3" applyNumberFormat="1" applyFont="1" applyAlignment="1">
      <alignment horizontal="left" vertical="top"/>
    </xf>
    <xf numFmtId="166" fontId="46" fillId="0" borderId="1" xfId="3" applyNumberFormat="1" applyFont="1" applyBorder="1"/>
    <xf numFmtId="166" fontId="46" fillId="0" borderId="0" xfId="4" applyNumberFormat="1" applyFont="1"/>
    <xf numFmtId="166" fontId="8" fillId="0" borderId="6" xfId="4" applyNumberFormat="1" applyFont="1" applyBorder="1"/>
    <xf numFmtId="166" fontId="8" fillId="0" borderId="1" xfId="4" applyNumberFormat="1" applyFont="1" applyBorder="1"/>
    <xf numFmtId="166" fontId="8" fillId="0" borderId="0" xfId="4" applyNumberFormat="1" applyFont="1" applyAlignment="1">
      <alignment horizontal="right" vertical="top"/>
    </xf>
    <xf numFmtId="166" fontId="8" fillId="0" borderId="0" xfId="4" applyNumberFormat="1" applyFont="1"/>
    <xf numFmtId="166" fontId="8" fillId="5" borderId="0" xfId="4" applyNumberFormat="1" applyFont="1" applyFill="1"/>
    <xf numFmtId="178" fontId="8" fillId="0" borderId="0" xfId="3" applyNumberFormat="1" applyFont="1"/>
    <xf numFmtId="0" fontId="8" fillId="0" borderId="0" xfId="3" applyFont="1"/>
    <xf numFmtId="179" fontId="45" fillId="0" borderId="0" xfId="6" applyNumberFormat="1" applyFont="1"/>
    <xf numFmtId="0" fontId="27" fillId="0" borderId="0" xfId="7"/>
    <xf numFmtId="0" fontId="49" fillId="0" borderId="0" xfId="7" applyFont="1" applyAlignment="1">
      <alignment horizontal="center"/>
    </xf>
    <xf numFmtId="0" fontId="27" fillId="0" borderId="7" xfId="7" applyBorder="1"/>
    <xf numFmtId="0" fontId="50" fillId="0" borderId="7" xfId="7" applyFont="1" applyBorder="1" applyAlignment="1">
      <alignment horizontal="center"/>
    </xf>
    <xf numFmtId="0" fontId="27" fillId="8" borderId="8" xfId="7" applyFill="1" applyBorder="1" applyAlignment="1">
      <alignment horizontal="left" wrapText="1"/>
    </xf>
    <xf numFmtId="0" fontId="27" fillId="8" borderId="8" xfId="7" applyFill="1" applyBorder="1" applyAlignment="1">
      <alignment horizontal="left"/>
    </xf>
    <xf numFmtId="0" fontId="27" fillId="8" borderId="8" xfId="7" quotePrefix="1" applyFill="1" applyBorder="1" applyAlignment="1">
      <alignment horizontal="center"/>
    </xf>
    <xf numFmtId="0" fontId="27" fillId="8" borderId="8" xfId="7" applyFill="1" applyBorder="1" applyAlignment="1">
      <alignment horizontal="center"/>
    </xf>
    <xf numFmtId="176" fontId="39" fillId="9" borderId="0" xfId="7" quotePrefix="1" applyNumberFormat="1" applyFont="1" applyFill="1" applyAlignment="1">
      <alignment horizontal="left"/>
    </xf>
    <xf numFmtId="176" fontId="41" fillId="9" borderId="0" xfId="7" applyNumberFormat="1" applyFont="1" applyFill="1" applyAlignment="1">
      <alignment horizontal="left"/>
    </xf>
    <xf numFmtId="176" fontId="41" fillId="9" borderId="0" xfId="7" applyNumberFormat="1" applyFont="1" applyFill="1"/>
    <xf numFmtId="176" fontId="39" fillId="9" borderId="9" xfId="7" quotePrefix="1" applyNumberFormat="1" applyFont="1" applyFill="1" applyBorder="1" applyAlignment="1">
      <alignment horizontal="left"/>
    </xf>
    <xf numFmtId="176" fontId="39" fillId="9" borderId="9" xfId="7" applyNumberFormat="1" applyFont="1" applyFill="1" applyBorder="1" applyAlignment="1">
      <alignment horizontal="left"/>
    </xf>
    <xf numFmtId="176" fontId="39" fillId="9" borderId="9" xfId="7" applyNumberFormat="1" applyFont="1" applyFill="1" applyBorder="1"/>
    <xf numFmtId="0" fontId="50" fillId="0" borderId="0" xfId="7" applyFont="1" applyAlignment="1">
      <alignment horizontal="center"/>
    </xf>
    <xf numFmtId="0" fontId="38" fillId="8" borderId="8" xfId="7" applyFont="1" applyFill="1" applyBorder="1"/>
    <xf numFmtId="0" fontId="38" fillId="8" borderId="8" xfId="7" quotePrefix="1" applyFont="1" applyFill="1" applyBorder="1"/>
    <xf numFmtId="0" fontId="39" fillId="8" borderId="8" xfId="7" applyFont="1" applyFill="1" applyBorder="1"/>
    <xf numFmtId="0" fontId="51" fillId="8" borderId="0" xfId="7" applyFont="1" applyFill="1"/>
    <xf numFmtId="0" fontId="41" fillId="8" borderId="0" xfId="7" applyFont="1" applyFill="1"/>
    <xf numFmtId="176" fontId="42" fillId="9" borderId="0" xfId="7" applyNumberFormat="1" applyFont="1" applyFill="1"/>
    <xf numFmtId="176" fontId="41" fillId="12" borderId="0" xfId="7" applyNumberFormat="1" applyFont="1" applyFill="1"/>
    <xf numFmtId="176" fontId="27" fillId="12" borderId="0" xfId="7" applyNumberFormat="1" applyFill="1"/>
    <xf numFmtId="0" fontId="27" fillId="12" borderId="0" xfId="7" applyFill="1"/>
    <xf numFmtId="176" fontId="41" fillId="7" borderId="0" xfId="7" applyNumberFormat="1" applyFont="1" applyFill="1"/>
    <xf numFmtId="176" fontId="27" fillId="7" borderId="0" xfId="7" applyNumberFormat="1" applyFill="1"/>
    <xf numFmtId="0" fontId="27" fillId="7" borderId="0" xfId="7" applyFill="1"/>
    <xf numFmtId="0" fontId="41" fillId="13" borderId="0" xfId="7" applyFont="1" applyFill="1"/>
    <xf numFmtId="176" fontId="41" fillId="13" borderId="0" xfId="7" applyNumberFormat="1" applyFont="1" applyFill="1"/>
    <xf numFmtId="176" fontId="41" fillId="3" borderId="0" xfId="7" applyNumberFormat="1" applyFont="1" applyFill="1"/>
    <xf numFmtId="176" fontId="27" fillId="3" borderId="0" xfId="7" applyNumberFormat="1" applyFill="1"/>
    <xf numFmtId="0" fontId="41" fillId="14" borderId="0" xfId="7" applyFont="1" applyFill="1"/>
    <xf numFmtId="176" fontId="41" fillId="14" borderId="0" xfId="7" applyNumberFormat="1" applyFont="1" applyFill="1"/>
    <xf numFmtId="176" fontId="27" fillId="0" borderId="0" xfId="7" applyNumberFormat="1"/>
    <xf numFmtId="0" fontId="41" fillId="12" borderId="0" xfId="7" applyFont="1" applyFill="1"/>
    <xf numFmtId="0" fontId="41" fillId="15" borderId="0" xfId="7" applyFont="1" applyFill="1"/>
    <xf numFmtId="176" fontId="41" fillId="15" borderId="0" xfId="7" applyNumberFormat="1" applyFont="1" applyFill="1"/>
    <xf numFmtId="0" fontId="41" fillId="16" borderId="0" xfId="7" applyFont="1" applyFill="1"/>
    <xf numFmtId="176" fontId="41" fillId="16" borderId="0" xfId="7" applyNumberFormat="1" applyFont="1" applyFill="1"/>
    <xf numFmtId="0" fontId="8" fillId="0" borderId="0" xfId="8" applyAlignment="1">
      <alignment wrapText="1"/>
    </xf>
    <xf numFmtId="0" fontId="8" fillId="0" borderId="0" xfId="8"/>
    <xf numFmtId="0" fontId="22" fillId="0" borderId="0" xfId="11">
      <alignment horizontal="center" wrapText="1"/>
    </xf>
    <xf numFmtId="0" fontId="8" fillId="0" borderId="0" xfId="12">
      <alignment horizontal="left" indent="1"/>
    </xf>
    <xf numFmtId="169" fontId="8" fillId="0" borderId="0" xfId="13"/>
    <xf numFmtId="169" fontId="8" fillId="0" borderId="1" xfId="14"/>
    <xf numFmtId="169" fontId="8" fillId="0" borderId="5" xfId="15"/>
    <xf numFmtId="169" fontId="8" fillId="0" borderId="3" xfId="16"/>
    <xf numFmtId="0" fontId="22" fillId="0" borderId="0" xfId="17"/>
    <xf numFmtId="10" fontId="8" fillId="0" borderId="0" xfId="18"/>
    <xf numFmtId="169" fontId="8" fillId="0" borderId="4" xfId="19"/>
    <xf numFmtId="169" fontId="8" fillId="0" borderId="2" xfId="20"/>
    <xf numFmtId="0" fontId="22" fillId="0" borderId="1" xfId="21">
      <alignment horizontal="center" wrapText="1"/>
    </xf>
    <xf numFmtId="166" fontId="44" fillId="17" borderId="0" xfId="2" applyNumberFormat="1" applyFont="1" applyFill="1"/>
    <xf numFmtId="37" fontId="44" fillId="17" borderId="0" xfId="8" applyNumberFormat="1" applyFont="1" applyFill="1"/>
    <xf numFmtId="166" fontId="44" fillId="17" borderId="0" xfId="8" applyNumberFormat="1" applyFont="1" applyFill="1"/>
    <xf numFmtId="0" fontId="20" fillId="0" borderId="0" xfId="9" applyAlignment="1">
      <alignment horizontal="left" wrapText="1"/>
    </xf>
    <xf numFmtId="0" fontId="21" fillId="0" borderId="0" xfId="10" applyAlignment="1">
      <alignment horizontal="left" wrapText="1"/>
    </xf>
    <xf numFmtId="169" fontId="8" fillId="0" borderId="1" xfId="13" applyBorder="1"/>
    <xf numFmtId="169" fontId="8" fillId="3" borderId="0" xfId="13" applyFill="1"/>
    <xf numFmtId="166" fontId="44" fillId="3" borderId="0" xfId="0" applyNumberFormat="1" applyFont="1" applyFill="1"/>
    <xf numFmtId="169" fontId="0" fillId="3" borderId="1" xfId="0" applyNumberFormat="1" applyFill="1" applyBorder="1"/>
    <xf numFmtId="169" fontId="8" fillId="3" borderId="1" xfId="14" applyFill="1"/>
    <xf numFmtId="169" fontId="8" fillId="3" borderId="4" xfId="19" applyFill="1"/>
    <xf numFmtId="43" fontId="45" fillId="0" borderId="0" xfId="2" applyFont="1"/>
    <xf numFmtId="37" fontId="45" fillId="0" borderId="0" xfId="3" applyNumberFormat="1" applyFont="1"/>
    <xf numFmtId="166" fontId="45" fillId="0" borderId="0" xfId="2" applyNumberFormat="1" applyFont="1"/>
    <xf numFmtId="166" fontId="5" fillId="0" borderId="0" xfId="0" applyNumberFormat="1" applyFont="1" applyBorder="1"/>
    <xf numFmtId="0" fontId="5" fillId="0" borderId="0" xfId="0" applyFont="1" applyBorder="1"/>
    <xf numFmtId="166" fontId="5" fillId="0" borderId="0" xfId="2" applyNumberFormat="1" applyFont="1"/>
    <xf numFmtId="166" fontId="8" fillId="0" borderId="0" xfId="2" applyNumberFormat="1" applyFont="1" applyFill="1"/>
    <xf numFmtId="0" fontId="45" fillId="0" borderId="0" xfId="3" applyFont="1" applyFill="1" applyBorder="1"/>
    <xf numFmtId="0" fontId="44" fillId="0" borderId="0" xfId="3" applyFont="1" applyFill="1" applyBorder="1"/>
    <xf numFmtId="166" fontId="44" fillId="0" borderId="0" xfId="3" applyNumberFormat="1" applyFont="1" applyFill="1" applyBorder="1"/>
    <xf numFmtId="176" fontId="0" fillId="0" borderId="0" xfId="0" applyNumberFormat="1"/>
    <xf numFmtId="169" fontId="8" fillId="0" borderId="1" xfId="14" applyFill="1"/>
    <xf numFmtId="166" fontId="8" fillId="0" borderId="0" xfId="8" applyNumberFormat="1"/>
    <xf numFmtId="0" fontId="44" fillId="17" borderId="0" xfId="8" applyFont="1" applyFill="1"/>
    <xf numFmtId="166" fontId="44" fillId="17" borderId="0" xfId="0" applyNumberFormat="1" applyFont="1" applyFill="1" applyAlignment="1">
      <alignment horizontal="center"/>
    </xf>
    <xf numFmtId="166" fontId="5" fillId="0" borderId="0" xfId="2" applyNumberFormat="1" applyFont="1" applyBorder="1"/>
    <xf numFmtId="166" fontId="5" fillId="0" borderId="0" xfId="0" applyNumberFormat="1" applyFont="1" applyFill="1"/>
    <xf numFmtId="37" fontId="5" fillId="0" borderId="0" xfId="0" applyNumberFormat="1" applyFont="1" applyFill="1"/>
    <xf numFmtId="43" fontId="8" fillId="0" borderId="0" xfId="8" applyNumberFormat="1"/>
    <xf numFmtId="169" fontId="8" fillId="0" borderId="0" xfId="13" applyFill="1"/>
    <xf numFmtId="0" fontId="1" fillId="0" borderId="0" xfId="22"/>
    <xf numFmtId="4" fontId="1" fillId="0" borderId="0" xfId="22" applyNumberFormat="1"/>
    <xf numFmtId="0" fontId="1" fillId="18" borderId="10" xfId="22" applyFill="1" applyBorder="1" applyAlignment="1">
      <alignment horizontal="center"/>
    </xf>
    <xf numFmtId="0" fontId="1" fillId="18" borderId="11" xfId="22" quotePrefix="1" applyFill="1" applyBorder="1" applyAlignment="1">
      <alignment horizontal="center"/>
    </xf>
    <xf numFmtId="0" fontId="1" fillId="18" borderId="12" xfId="22" applyFill="1" applyBorder="1"/>
    <xf numFmtId="4" fontId="1" fillId="18" borderId="13" xfId="22" applyNumberFormat="1" applyFill="1" applyBorder="1"/>
    <xf numFmtId="0" fontId="52" fillId="0" borderId="0" xfId="22" applyFont="1" applyAlignment="1">
      <alignment horizontal="right"/>
    </xf>
    <xf numFmtId="166" fontId="52" fillId="0" borderId="0" xfId="23" applyNumberFormat="1" applyFont="1"/>
    <xf numFmtId="0" fontId="52" fillId="0" borderId="0" xfId="22" applyFont="1"/>
    <xf numFmtId="0" fontId="1" fillId="0" borderId="0" xfId="22" applyAlignment="1">
      <alignment horizontal="right"/>
    </xf>
    <xf numFmtId="3" fontId="1" fillId="0" borderId="0" xfId="22" applyNumberFormat="1"/>
    <xf numFmtId="166" fontId="0" fillId="0" borderId="1" xfId="23" applyNumberFormat="1" applyFont="1" applyBorder="1"/>
    <xf numFmtId="166" fontId="52" fillId="17" borderId="0" xfId="23" applyNumberFormat="1" applyFont="1" applyFill="1"/>
    <xf numFmtId="43" fontId="1" fillId="0" borderId="0" xfId="22" applyNumberFormat="1"/>
    <xf numFmtId="43" fontId="27" fillId="0" borderId="0" xfId="2" applyFont="1"/>
    <xf numFmtId="0" fontId="0" fillId="0" borderId="0" xfId="0" pivotButton="1"/>
    <xf numFmtId="4" fontId="0" fillId="0" borderId="0" xfId="0" applyNumberFormat="1"/>
    <xf numFmtId="166" fontId="8" fillId="0" borderId="0" xfId="2" applyNumberFormat="1" applyFont="1"/>
    <xf numFmtId="37" fontId="8" fillId="0" borderId="0" xfId="8" applyNumberFormat="1"/>
    <xf numFmtId="166" fontId="5" fillId="0" borderId="0" xfId="0" applyNumberFormat="1" applyFont="1" applyFill="1" applyBorder="1"/>
    <xf numFmtId="37" fontId="10" fillId="0" borderId="0" xfId="0" applyNumberFormat="1" applyFont="1" applyFill="1" applyAlignment="1">
      <alignment vertical="center"/>
    </xf>
    <xf numFmtId="164" fontId="5" fillId="0" borderId="0" xfId="0" applyNumberFormat="1" applyFont="1" applyFill="1"/>
    <xf numFmtId="166" fontId="45" fillId="0" borderId="5" xfId="2" applyNumberFormat="1" applyFont="1" applyBorder="1"/>
    <xf numFmtId="0" fontId="53" fillId="0" borderId="0" xfId="3" applyFont="1"/>
    <xf numFmtId="0" fontId="8" fillId="0" borderId="0" xfId="8" applyFill="1"/>
    <xf numFmtId="0" fontId="22" fillId="0" borderId="0" xfId="0" applyFont="1" applyFill="1" applyAlignment="1">
      <alignment horizontal="center" wrapText="1"/>
    </xf>
    <xf numFmtId="0" fontId="8" fillId="0" borderId="1" xfId="8" applyFill="1" applyBorder="1"/>
    <xf numFmtId="169" fontId="8" fillId="0" borderId="5" xfId="15" applyFill="1"/>
    <xf numFmtId="169" fontId="0" fillId="0" borderId="0" xfId="0" applyNumberFormat="1" applyFill="1"/>
    <xf numFmtId="169" fontId="0" fillId="0" borderId="1" xfId="0" applyNumberFormat="1" applyFill="1" applyBorder="1"/>
    <xf numFmtId="169" fontId="8" fillId="0" borderId="3" xfId="16" applyFill="1"/>
    <xf numFmtId="169" fontId="8" fillId="0" borderId="4" xfId="19" applyFill="1"/>
    <xf numFmtId="169" fontId="8" fillId="0" borderId="2" xfId="20" applyFill="1"/>
    <xf numFmtId="165" fontId="10" fillId="0" borderId="0" xfId="0" applyNumberFormat="1" applyFont="1" applyAlignment="1">
      <alignment horizontal="left"/>
    </xf>
    <xf numFmtId="0" fontId="22" fillId="0" borderId="1" xfId="21" applyFill="1">
      <alignment horizontal="center" wrapText="1"/>
    </xf>
    <xf numFmtId="0" fontId="44" fillId="0" borderId="0" xfId="8" applyFont="1"/>
    <xf numFmtId="0" fontId="10" fillId="0" borderId="0" xfId="0" applyFont="1" applyBorder="1" applyAlignment="1">
      <alignment horizontal="left" vertical="center"/>
    </xf>
    <xf numFmtId="166" fontId="10" fillId="0" borderId="0" xfId="2" applyNumberFormat="1" applyFont="1" applyBorder="1" applyAlignment="1">
      <alignment horizontal="left" vertical="center"/>
    </xf>
    <xf numFmtId="166" fontId="10" fillId="0" borderId="0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6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15" fillId="0" borderId="1" xfId="0" applyFont="1" applyBorder="1" applyAlignment="1">
      <alignment horizontal="center"/>
    </xf>
    <xf numFmtId="0" fontId="20" fillId="0" borderId="0" xfId="9" applyAlignment="1">
      <alignment horizontal="left" wrapText="1"/>
    </xf>
    <xf numFmtId="0" fontId="8" fillId="0" borderId="0" xfId="8"/>
    <xf numFmtId="0" fontId="21" fillId="0" borderId="0" xfId="10" applyAlignment="1">
      <alignment horizontal="left" wrapText="1"/>
    </xf>
  </cellXfs>
  <cellStyles count="24">
    <cellStyle name="BoldUnderlineNumber" xfId="20" xr:uid="{9895A52B-846E-4067-ACE3-26345B12387B}"/>
    <cellStyle name="ColumnHeader" xfId="21" xr:uid="{13CAB64C-2B67-41E8-9410-2617E527015D}"/>
    <cellStyle name="Comma" xfId="2" builtinId="3"/>
    <cellStyle name="Comma 2" xfId="4" xr:uid="{A3E9CC23-99F6-44DA-84DB-562DEE0D154E}"/>
    <cellStyle name="Comma 3" xfId="23" xr:uid="{B9FF96EE-B299-46F1-93CB-0B8A11F6CCF1}"/>
    <cellStyle name="DetailIndented" xfId="12" xr:uid="{59E5EF78-EFE3-445F-AE19-02212FB8C232}"/>
    <cellStyle name="DetailTotalNumber" xfId="14" xr:uid="{815BF700-7102-413C-8415-0122BF925900}"/>
    <cellStyle name="GrandTotalNumber" xfId="19" xr:uid="{A5B00DD3-1833-47A6-BE3F-1F6A04213563}"/>
    <cellStyle name="Header" xfId="9" xr:uid="{8C2959A8-29CE-4F37-842A-E14E5D2DEEF7}"/>
    <cellStyle name="Normal" xfId="0" builtinId="0"/>
    <cellStyle name="Normal 2" xfId="8" xr:uid="{3B55855D-B698-43CF-975A-127A735E238F}"/>
    <cellStyle name="Normal 3" xfId="7" xr:uid="{A1993F3B-3115-4529-8089-8BA4DB17BAEC}"/>
    <cellStyle name="Normal 3 2" xfId="5" xr:uid="{CEEB9F61-566E-4100-A65E-0C8E627A4564}"/>
    <cellStyle name="Normal 4" xfId="3" xr:uid="{842900C6-58BB-4B10-80D4-E6F257466F9A}"/>
    <cellStyle name="Normal 5" xfId="1" xr:uid="{4ACD9BD6-BEA3-4C4E-A69D-D3154E174164}"/>
    <cellStyle name="Normal 6" xfId="22" xr:uid="{113AF9F6-D2D8-4F74-B511-869DEB92CB86}"/>
    <cellStyle name="Percent 2" xfId="6" xr:uid="{B4423C7F-38C5-4EDA-AD2B-C8F5A21C489B}"/>
    <cellStyle name="SubHeader" xfId="10" xr:uid="{98BFC70A-31EE-44EC-90FF-3C659521A221}"/>
    <cellStyle name="SubTotalNumber" xfId="15" xr:uid="{5A5257D9-F100-48BB-AE30-788AFA6CE6D9}"/>
    <cellStyle name="TextNumber" xfId="13" xr:uid="{2ACF81F0-959C-4348-B921-EB65309D50DA}"/>
    <cellStyle name="TextRate" xfId="18" xr:uid="{9D2B92A8-20ED-4E8D-9F2B-C07FFC94BAF8}"/>
    <cellStyle name="TotalNumber" xfId="16" xr:uid="{02934DC9-5895-47C3-AE06-C29F2881EC2A}"/>
    <cellStyle name="TotalText" xfId="17" xr:uid="{9CCCDA2B-452C-444B-98A9-D1856ABDB392}"/>
    <cellStyle name="UnitHeader" xfId="11" xr:uid="{C66253E3-D52D-483C-8DD5-5CA39252AD5B}"/>
  </cellStyles>
  <dxfs count="66">
    <dxf>
      <numFmt numFmtId="4" formatCode="#,##0.00"/>
    </dxf>
    <dxf>
      <numFmt numFmtId="4" formatCode="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_(* #,##0_);_(* \(#,##0\);_(* &quot;-&quot;??_);_(@_)"/>
    </dxf>
    <dxf>
      <numFmt numFmtId="166" formatCode="_(* #,##0_);_(* \(#,##0\);_(* &quot;-&quot;??_);_(@_)"/>
    </dxf>
  </dxfs>
  <tableStyles count="0" defaultTableStyle="TableStyleMedium2" defaultPivotStyle="PivotStyleLight16"/>
  <colors>
    <mruColors>
      <color rgb="FFFFFFCC"/>
      <color rgb="FFCC66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openxmlformats.org/officeDocument/2006/relationships/sheetMetadata" Target="metadata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25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0116800" y="422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0116800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0116800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116800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20116800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69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20116800" y="1360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69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20116800" y="1360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20116800" y="49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25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906125" y="422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0906125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0906125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0906125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0906125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70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0906125" y="1360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70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0906125" y="1360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0906125" y="49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25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20116800" y="4229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0116800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0116800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0116800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42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20116800" y="834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73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20116800" y="1343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73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20116800" y="1343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18</xdr:col>
      <xdr:colOff>0</xdr:colOff>
      <xdr:row>28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20116800" y="4914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25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39300" y="40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963930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963930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963930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47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9639300" y="7620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963930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93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9639300" y="15078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71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9639300" y="11506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24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5278100" y="4048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87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5278100" y="1556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87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5278100" y="1556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87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5278100" y="1556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87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5278100" y="15563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110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5278100" y="2058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110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5278100" y="20583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28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527810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44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152781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44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52781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44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152781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44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5278100" y="7781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82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5278100" y="1247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15</xdr:col>
      <xdr:colOff>0</xdr:colOff>
      <xdr:row>82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5278100" y="12477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228600</xdr:rowOff>
        </xdr:to>
        <xdr:sp macro="" textlink="">
          <xdr:nvSpPr>
            <xdr:cNvPr id="43009" name="Control 1" hidden="1">
              <a:extLst>
                <a:ext uri="{63B3BB69-23CF-44E3-9099-C40C66FF867C}">
                  <a14:compatExt spid="_x0000_s43009"/>
                </a:ext>
                <a:ext uri="{FF2B5EF4-FFF2-40B4-BE49-F238E27FC236}">
                  <a16:creationId xmlns:a16="http://schemas.microsoft.com/office/drawing/2014/main" id="{00000000-0008-0000-0B00-000001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617220</xdr:colOff>
          <xdr:row>0</xdr:row>
          <xdr:rowOff>0</xdr:rowOff>
        </xdr:from>
        <xdr:to>
          <xdr:col>0</xdr:col>
          <xdr:colOff>1531620</xdr:colOff>
          <xdr:row>0</xdr:row>
          <xdr:rowOff>228600</xdr:rowOff>
        </xdr:to>
        <xdr:sp macro="" textlink="">
          <xdr:nvSpPr>
            <xdr:cNvPr id="43010" name="Control 2" hidden="1">
              <a:extLst>
                <a:ext uri="{63B3BB69-23CF-44E3-9099-C40C66FF867C}">
                  <a14:compatExt spid="_x0000_s43010"/>
                </a:ext>
                <a:ext uri="{FF2B5EF4-FFF2-40B4-BE49-F238E27FC236}">
                  <a16:creationId xmlns:a16="http://schemas.microsoft.com/office/drawing/2014/main" id="{00000000-0008-0000-0B00-000002A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940</xdr:row>
      <xdr:rowOff>0</xdr:rowOff>
    </xdr:from>
    <xdr:to>
      <xdr:col>0</xdr:col>
      <xdr:colOff>8890</xdr:colOff>
      <xdr:row>940</xdr:row>
      <xdr:rowOff>8890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3736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1981200</xdr:colOff>
      <xdr:row>946</xdr:row>
      <xdr:rowOff>63500</xdr:rowOff>
    </xdr:from>
    <xdr:ext cx="711200" cy="21590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1981200" y="171535725"/>
          <a:ext cx="711200" cy="2159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Page 1 of 1</a:t>
          </a:r>
        </a:p>
      </xdr:txBody>
    </xdr:sp>
    <xdr:clientData/>
  </xdr:oneCellAnchor>
  <xdr:twoCellAnchor>
    <xdr:from>
      <xdr:col>0</xdr:col>
      <xdr:colOff>457200</xdr:colOff>
      <xdr:row>953</xdr:row>
      <xdr:rowOff>177800</xdr:rowOff>
    </xdr:from>
    <xdr:to>
      <xdr:col>0</xdr:col>
      <xdr:colOff>3886200</xdr:colOff>
      <xdr:row>967</xdr:row>
      <xdr:rowOff>114300</xdr:rowOff>
    </xdr:to>
    <xdr:sp macro="" textlink="">
      <xdr:nvSpPr>
        <xdr:cNvPr id="9" name="ToolsXML" hidden="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457200" y="172916850"/>
          <a:ext cx="3429000" cy="2466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  <a:cs typeface="Calibri"/>
            </a:rPr>
            <a:t>&lt;?xml version="1.0" encoding="UTF-8"?&gt;&lt;ToolsActions relationId="3424783"&gt;&lt;page&gt;page_UTF8=Grid1:0&amp;amp;page_UTF8=Grid2:0&lt;/page&gt;&lt;refresh&gt;&lt;url method="post"&gt;/hr/common/HRLogon.jsp?elementName_UTF8=%2fHFM%20Reports%2fFERC%20Reports%2fWKTB%5fREG&amp;amp;elementType=2&amp;amp;viewAs=excel&amp;amp;sso_token=$SSO_TOKEN$&amp;amp;$CONTEXT$&amp;amp;action=refresh&amp;amp;localattribute=View.id.YTD&amp;amp;localattribute=Value.id.USD&amp;amp;localattribute=Custom1.id.DataType&amp;amp;promptingLevel=1&amp;amp;fld0=Nov&amp;amp;fld1=Dec&amp;amp;fld2=2020&amp;amp;fld3=2020&amp;amp;fld4=REGULATORY.FLORIDA&amp;amp;&amp;amp;allPages=false&amp;amp;splitPages=false&amp;amp;refUsingWSPOV=false&amp;amp;LOCALE_LANGUAGE=en_US&lt;/url&gt;&lt;/refresh&gt;&lt;edit&gt;&lt;url method="post"&gt;/workspace/index.jsp?module=tools.relatedcontent&amp;amp;repository_path=%2fHFM%20Reports%2fFERC%20Reports%2fWKTB%5fREG&amp;amp;elementType=2&amp;amp;repository_name=%2fHFM%20Reports%2fFERC%20Reports%2fWKTB%5fREG&amp;amp;$CONTEXT$&amp;amp;layout=embedded&amp;amp;bpm.logoff=false&amp;amp;bpm_showtab=false&amp;amp;repository_format_id=excel&amp;amp;mimetype=application/hyperion-reports-report&amp;amp;action=edit&amp;amp;localattribute=View.id.YTD&amp;amp;localattribute=Value.id.USD&amp;amp;localattribute=Custom1.id.DataType&amp;amp;promptingLevel=1&amp;amp;fld0=Nov&amp;amp;fld1=Dec&amp;amp;fld2=2020&amp;amp;fld3=2020&amp;amp;fld4=REGULATORY.FLORIDA&amp;amp;&amp;amp;allPages=false&amp;amp;splitPages=false&amp;amp;refUsingWSPOV=false&lt;/url&gt;&lt;/edit&gt;&lt;close&gt;&lt;url method="post"&gt;/hr/common/HRClientRefTracker.jsp?removeInstanceId=3424783&lt;/url&gt;&lt;/close&gt;&lt;/ToolsActions&gt;</a:t>
          </a:r>
        </a:p>
      </xdr:txBody>
    </xdr:sp>
    <xdr:clientData/>
  </xdr:twoCellAnchor>
  <xdr:twoCellAnchor editAs="oneCell">
    <xdr:from>
      <xdr:col>0</xdr:col>
      <xdr:colOff>0</xdr:colOff>
      <xdr:row>934</xdr:row>
      <xdr:rowOff>0</xdr:rowOff>
    </xdr:from>
    <xdr:to>
      <xdr:col>0</xdr:col>
      <xdr:colOff>16510</xdr:colOff>
      <xdr:row>934</xdr:row>
      <xdr:rowOff>16510</xdr:rowOff>
    </xdr:to>
    <xdr:pic>
      <xdr:nvPicPr>
        <xdr:cNvPr id="11" name="Picture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287825"/>
          <a:ext cx="6350" cy="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1981200</xdr:colOff>
      <xdr:row>940</xdr:row>
      <xdr:rowOff>66675</xdr:rowOff>
    </xdr:from>
    <xdr:ext cx="733425" cy="238125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>
          <a:spLocks noChangeArrowheads="1"/>
        </xdr:cNvSpPr>
      </xdr:nvSpPr>
      <xdr:spPr bwMode="auto">
        <a:xfrm>
          <a:off x="1981200" y="170446700"/>
          <a:ext cx="733425" cy="2381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Page 1 of 1</a:t>
          </a:r>
        </a:p>
      </xdr:txBody>
    </xdr:sp>
    <xdr:clientData/>
  </xdr:oneCellAnchor>
  <xdr:twoCellAnchor>
    <xdr:from>
      <xdr:col>0</xdr:col>
      <xdr:colOff>457200</xdr:colOff>
      <xdr:row>947</xdr:row>
      <xdr:rowOff>152400</xdr:rowOff>
    </xdr:from>
    <xdr:to>
      <xdr:col>0</xdr:col>
      <xdr:colOff>3886200</xdr:colOff>
      <xdr:row>961</xdr:row>
      <xdr:rowOff>0</xdr:rowOff>
    </xdr:to>
    <xdr:sp macro="" textlink="">
      <xdr:nvSpPr>
        <xdr:cNvPr id="15" name="ToolsXML" hidden="1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>
          <a:spLocks noChangeArrowheads="1"/>
        </xdr:cNvSpPr>
      </xdr:nvSpPr>
      <xdr:spPr bwMode="auto">
        <a:xfrm>
          <a:off x="457200" y="171802425"/>
          <a:ext cx="3190875" cy="2381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  <a:cs typeface="Calibri"/>
            </a:rPr>
            <a:t>&lt;?xml version="1.0" encoding="UTF-8"?&gt;&lt;ToolsActions relationId="94250355"&gt;&lt;page&gt;page_UTF8=Grid1:0&amp;amp;page_UTF8=Grid2:0&lt;/page&gt;&lt;refresh&gt;&lt;url method="post"&gt;/hr/common/HRLogon.jsp?elementName_UTF8=%2fHFM%20Reports%2fFERC%20Reports%2fWKTB%5fREG&amp;amp;elementType=2&amp;amp;viewAs=excel&amp;amp;sso_token=$SSO_TOKEN$&amp;amp;$CONTEXT$&amp;amp;action=refresh&amp;amp;localattribute=View.id.YTD&amp;amp;localattribute=Value.id.USD&amp;amp;localattribute=Custom1.id.DataType&amp;amp;promptingLevel=1&amp;amp;fld0=Nov&amp;amp;fld1=Dec&amp;amp;fld2=2021&amp;amp;fld3=2021&amp;amp;fld4=REGULATORY.FLORIDA&amp;amp;&amp;amp;allPages=false&amp;amp;splitPages=false&amp;amp;refUsingWSPOV=false&amp;amp;LOCALE_LANGUAGE=en_US&lt;/url&gt;&lt;/refresh&gt;&lt;edit&gt;&lt;url method="post"&gt;/workspace/index.jsp?module=tools.relatedcontent&amp;amp;repository_path=%2fHFM%20Reports%2fFERC%20Reports%2fWKTB%5fREG&amp;amp;elementType=2&amp;amp;repository_name=%2fHFM%20Reports%2fFERC%20Reports%2fWKTB%5fREG&amp;amp;$CONTEXT$&amp;amp;layout=embedded&amp;amp;bpm.logoff=false&amp;amp;bpm_showtab=false&amp;amp;repository_format_id=excel&amp;amp;mimetype=application/hyperion-reports-report&amp;amp;action=edit&amp;amp;localattribute=View.id.YTD&amp;amp;localattribute=Value.id.USD&amp;amp;localattribute=Custom1.id.DataType&amp;amp;promptingLevel=1&amp;amp;fld0=Nov&amp;amp;fld1=Dec&amp;amp;fld2=2021&amp;amp;fld3=2021&amp;amp;fld4=REGULATORY.FLORIDA&amp;amp;&amp;amp;allPages=false&amp;amp;splitPages=false&amp;amp;refUsingWSPOV=false&lt;/url&gt;&lt;/edit&gt;&lt;close&gt;&lt;url method="post"&gt;/hr/common/HRClientRefTracker.jsp?removeInstanceId=94250355&lt;/url&gt;&lt;/close&gt;&lt;/ToolsActions&gt;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ukeenergy.sharepoint.com/sites/DEFRC2024/Shared%20Documents/MFRs/5.%20%202024%20Litigated%20Filing/MFR%20C%20Schedules/C-23%20Interest%20in%20Tax%20Expense.xlsx" TargetMode="External"/><Relationship Id="rId1" Type="http://schemas.openxmlformats.org/officeDocument/2006/relationships/externalLinkPath" Target="C-23%20Interest%20in%20Tax%20Expen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PUT &amp; TIE POINTS"/>
      <sheetName val="C-23 All Years"/>
      <sheetName val="Support Projected --&gt;"/>
      <sheetName val="REG FL  FERC IS - 3 Adjusted"/>
      <sheetName val="Scenario Info"/>
      <sheetName val="Support Historical --&gt;"/>
      <sheetName val="WKTB_REG"/>
    </sheetNames>
    <sheetDataSet>
      <sheetData sheetId="0" refreshError="1"/>
      <sheetData sheetId="1">
        <row r="36">
          <cell r="H36">
            <v>386400.64973</v>
          </cell>
          <cell r="I36">
            <v>456474.07535398065</v>
          </cell>
          <cell r="J36">
            <v>492979.50913348253</v>
          </cell>
          <cell r="K36">
            <v>532540.62121098186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ustin Blanchon" id="{69E0B6CD-94CC-4F9E-ACB2-BD14AD87001B}" userId="S::Justin.Blanchon@ey.com::fb0326e8-f202-4cd3-b410-72c9e86190ac" providerId="AD"/>
</personList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yus.sharepoint.com/sites/eyimdUSA-0201192-MM/Tax%20Accounting%20%202021/Monthly%20Closing/2022/Provisions/DE%20Florida/Rate%20Case%20Schedules/MFRs%20V2/C-22%20Income%20TaxV2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stin Blanchon" refreshedDate="45323.476734027776" createdVersion="8" refreshedVersion="8" minRefreshableVersion="3" recordCount="116" xr:uid="{E301C3B2-B867-4DD2-949D-17F1B3B2FCCF}">
  <cacheSource type="worksheet">
    <worksheetSource ref="A8:E124" sheet="2023 BASE UNU" r:id="rId2"/>
  </cacheSource>
  <cacheFields count="5">
    <cacheField name="Description" numFmtId="0">
      <sharedItems count="112">
        <s v="Total Pre-Tax Book Income:"/>
        <s v="UPTBI: Pre-Tax Book Income"/>
        <s v="PTBI_OTHER1: OTHER INCOME ADJUSTMENT1"/>
        <s v="Total Total Pre-Tax Book Income"/>
        <s v=""/>
        <s v="Deductible State Tax:"/>
        <s v="FL: Florida"/>
        <s v="Total Deductible State Tax"/>
        <s v="Permanent Differences:"/>
        <s v="P11A02: COLI Policy Gains/Death Benefits"/>
        <s v="P11A18: Tax Exempt Interest"/>
        <s v="P11A20: Lobbying"/>
        <s v="P11A22: Meals"/>
        <s v="P11A32: Penalties"/>
        <s v="P11A40: Acquisition Adjustment (Acct. 42)"/>
        <s v="P11A64: Exec. Life Insurance Exp."/>
        <s v="P11A70: Transportation Benefits-Commuting"/>
        <s v="P11A71: Transportation Benefits-Emp Parking"/>
        <s v="P11A77: AFUDC Equity"/>
        <s v="P11A95: After Tax ADC,M&amp;E,ITC Permanent"/>
        <s v="Total Permanent Differences"/>
        <s v="Financial Taxable Income"/>
        <s v="Temporary Differences:"/>
        <s v="T11A02: Bad Debts - Tax over Book"/>
        <s v="T11B06: Surplus Materials Write-off Liab"/>
        <s v="T11B08: Surplus Materials Write-Off Asset"/>
        <s v="T13A04: AFUDC Interest"/>
        <s v="T13A08: Book Depreciation/Amortization"/>
        <s v="T13A10: Adjustment to Book Depreciation"/>
        <s v="T13A11: Lease Right of Use Asset"/>
        <s v="T13A12: Book Gain/Loss on Property"/>
        <s v="T13A14: Contributions in Aid (CIAC's)"/>
        <s v="T13A16: Cost of Removal"/>
        <s v="T13A18: Capitalized Hardware/Software"/>
        <s v="T13A19: After Tax ADC,M&amp;E, ITC Temporary"/>
        <s v="T13A22: After Tax ADC,M&amp;E, ITC Temporary - Progress"/>
        <s v="T13A26: Tax Interest Capitalized"/>
        <s v="T13A28: Tax Depreciation/Amortization"/>
        <s v="T13A30: Tax Gains/Losses"/>
        <s v="T13A74: Capitalized 174 R&amp;D Exp"/>
        <s v="T13B08: ASSET RETIREMENT OBLIGATION"/>
        <s v="T13B09: Book Depreciation Charged to Other Accounts"/>
        <s v="T13B14: AFUDC DEFERRED DEPRECIATION"/>
        <s v="T13B23: Non-Cash Overhead Basis Adj"/>
        <s v="T13B26: Equipment Repairs - Annual Adj"/>
        <s v="T13B28: LT Cap Lease Oblig-Tax Oper"/>
        <s v="T13B31: Impairment of Plant Assets"/>
        <s v="T13B33: T &amp; D Repairs - Annual Adj."/>
        <s v="T13B45: Asset Retirement Obligation - Coal Ash"/>
        <s v="T13B47: LTSA - O&amp;M Cost"/>
        <s v="T15A17: Deferred Sales Tax - TEP"/>
        <s v="T15A23: Mark to Market Reg - LT"/>
        <s v="T15A24: Loss on Reacquired Debt-Amort"/>
        <s v="T15A58: 2004 Ivan Storm Cleanup"/>
        <s v="T15A81: Grid South Reg Asset"/>
        <s v="T15B07: Cash Flow Hedge - Reg Asset/Liab"/>
        <s v="T15B18: Reg Asset Storm Damage Recovery"/>
        <s v="T15B27: Reg Asset Rate Case Expense - SC"/>
        <s v="T15B29: Reg Asset-Pension Post Retirement PAA-FAS87Qual and Oth"/>
        <s v="T15B37: Reg Asset-Pension Post Retirement PAA-FAS87NQ and Oth"/>
        <s v="T15B38: Reg Asset-Pension Post Retirement PAA-FAS 106 and Oth"/>
        <s v="T15B45: Reg Asset - Plant Related Retirements"/>
        <s v="T15B52: Storm Cost Deferral- Asset"/>
        <s v="T15B58: Storm Cost Deferral- Liab"/>
        <s v="T15B63: Reg Asset – Depreciation"/>
        <s v="T15B77: Non-AMI Meters Retired Early - NBV"/>
        <s v="T15B96: Regulatory Asset - NC Solar Rebate Program"/>
        <s v="T15C05: Reg Asset - Final Dism Deferral"/>
        <s v="T15C08: Reg Asset - Pro Co Formation"/>
        <s v="T17A02: Accrued Vacation"/>
        <s v="T17A40: SEVERANCE RESERVE - LT"/>
        <s v="T17A54: MGP Sites"/>
        <s v="T18A02: Deferred Revenue"/>
        <s v="T19A02: Deferred Compensation"/>
        <s v="T19A51: Extra Facility Lighting"/>
        <s v="T19A52: Storm Securitization - Reg Asset"/>
        <s v="T19A55: Workers Com Reserve"/>
        <s v="T19A58: Deferred Cost CR 3 - Reg. Asset"/>
        <s v="T19A60: Deferred Cost - Customer Connect"/>
        <s v="T19A61: Deferred Cost - Electric Vehicle"/>
        <s v="T19A63: Electric Vehicle SE 30C Basis Reduction"/>
        <s v="T19A70: Reg Asset/Liab - FPD Purchase"/>
        <s v="T19A86: Deferred Fuel Asset - LT"/>
        <s v="T19A94: UNBILLED REVENUE - FUEL"/>
        <s v="T19A96: Lawsuit Contingency"/>
        <s v="T20A41: Rate Refunds"/>
        <s v="T20C02: Demand Side Management (DSM) Defer"/>
        <s v="T22A06: Operating Lease Obligation"/>
        <s v="T22A07: Charitable Contribution Carryover"/>
        <s v="T22A15: Operating Lease Deferral"/>
        <s v="T22A23: Retirement Plan Expense - Overfunded"/>
        <s v="T22A29: Non-qualified Pension - Accrual"/>
        <s v="T22A30: Retirement Plan Funding - Underfunded"/>
        <s v="T22A56: Environmental Reserve"/>
        <s v="T22A62: Advanced Rents"/>
        <s v="T22B13: ANNUAL INCENTIVE PLAN COMP"/>
        <s v="T22B15: PAYABLE 401 (K) MATCH"/>
        <s v="T22B16: Miscellaneous NC Taxable Income Adj - DTL"/>
        <s v="T22B29: Tax Int Accrual - Non-cur Liab"/>
        <s v="T22B40: Generating Performance Incentive Factor"/>
        <s v="T22E02: OPEB Expense Accrual"/>
        <s v="T22E06: FAS 112 Medical Expenses Accrual"/>
        <s v="T22H05: Non-Qualified Fund MTM Earnings"/>
        <s v="T22H07: Decommissioning Qualified Fund"/>
        <s v="T22H09: Decommissioning Liability"/>
        <s v="T22H11: Asset Retirement Costs - ARO"/>
        <s v="T22H12: ARO Regulatory Asset"/>
        <s v="T22H45: Asset Retirement Costs - Coal Ash"/>
        <s v="T22H46: ARO Regulatory Asset - Coal Ash"/>
        <s v="T22H47: Coal Ash Capitalized for Tax"/>
        <s v="Total Temporary Differences"/>
        <s v="Federal Taxable Income (Pre-NOL)"/>
      </sharedItems>
    </cacheField>
    <cacheField name="TOTAL" numFmtId="0">
      <sharedItems containsMixedTypes="1" containsNumber="1" containsInteger="1" minValue="-1166200000" maxValue="1513614437"/>
    </cacheField>
    <cacheField name="50220_N" numFmtId="0">
      <sharedItems containsMixedTypes="1" containsNumber="1" containsInteger="1" minValue="-341945735" maxValue="387754868"/>
    </cacheField>
    <cacheField name="50220_U" numFmtId="0">
      <sharedItems containsMixedTypes="1" containsNumber="1" containsInteger="1" minValue="-1166200000" maxValue="1619331955"/>
    </cacheField>
    <cacheField name="Temp Diff Coding" numFmtId="0">
      <sharedItems containsBlank="1" count="35">
        <m/>
        <s v="Bad Debts"/>
        <s v="Other"/>
        <s v="Book Depreciation"/>
        <s v="Gains/Losses - Book"/>
        <s v="CIAC"/>
        <s v="Gains/Losses - Tax"/>
        <s v="Capitalized Hardware/Software"/>
        <s v="Book Depreciation on AFUDC Equity Temp"/>
        <s v="Construction Period Interest"/>
        <s v="Tax Depreciation"/>
        <s v="ARO Differences"/>
        <s v="Non-Cash Overhead Basis Adj"/>
        <s v="Repairs"/>
        <s v="Bartow LTSA"/>
        <s v="MTM"/>
        <s v="Loss on Reacquired Debt Amortization"/>
        <s v="Storm Costs"/>
        <s v="Pension"/>
        <s v="Regulatory Asset - Depreciation"/>
        <s v="Non AMI Meters Retired Early"/>
        <s v="Regulatory Asset - Final Dism Deferral"/>
        <s v="Other Employee Benefits"/>
        <s v="CR3 Securitization"/>
        <s v="Customer Connect"/>
        <s v="EVSE Costs - Deferred"/>
        <s v="Reg Asset/Liab - FPD Purchase"/>
        <s v="Fuel Over/(Under) Recovery"/>
        <s v="Unbilled Revenue - Fuel"/>
        <s v="Lawsuit Contingency"/>
        <s v="ISFSI DOE Reimbursement"/>
        <s v="Current Portion of  Regulatory Assets"/>
        <s v="OPEB Liability Change"/>
        <s v="FAS 112 Accruals"/>
        <e v="#N/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Justin Blanchon" refreshedDate="45343.699963310188" backgroundQuery="1" createdVersion="6" refreshedVersion="8" minRefreshableVersion="3" recordCount="0" supportSubquery="1" supportAdvancedDrill="1" xr:uid="{33DC46DE-4A3E-4FFD-BB41-7953CFCEACED}">
  <cacheSource type="external" connectionId="1"/>
  <cacheFields count="14">
    <cacheField name="[CAT1-CAT2 Merged].[Data Source Long Name].[Data Source Long Name]" caption="Data Source Long Name" numFmtId="0" hierarchy="26" level="1">
      <sharedItems containsSemiMixedTypes="0" containsString="0"/>
    </cacheField>
    <cacheField name="[CAT1-CAT2 Merged].[Data set Name].[Data set Name]" caption="Data set Name" numFmtId="0" hierarchy="25" level="1">
      <sharedItems containsSemiMixedTypes="0" containsString="0"/>
    </cacheField>
    <cacheField name="[Date].[Period].[Period]" caption="Period" numFmtId="0" hierarchy="62" level="1">
      <sharedItems count="2">
        <s v="[Date].[Period].&amp;[Dec-2022]" c="Dec-2022"/>
        <s v="[Date].[Period].&amp;[Dec-2023]" c="Dec-2023"/>
      </sharedItems>
    </cacheField>
    <cacheField name="[Units].[Unit Tree Level].[Unit Tree Level]" caption="Unit Tree Level" numFmtId="0" hierarchy="98" level="1">
      <sharedItems containsSemiMixedTypes="0" containsString="0"/>
    </cacheField>
    <cacheField name="[Units].[Unit ID].[Unit ID]" caption="Unit ID" numFmtId="0" hierarchy="92" level="1">
      <sharedItems count="7">
        <s v="[Units].[Unit ID].&amp;[50220]" c="50220"/>
        <s v="[Units].[Unit ID].&amp;[50222]" c="50222"/>
        <s v="[Units].[Unit ID].&amp;[50226]" c="50226"/>
        <s v="[Units].[Unit ID].&amp;[50227]" c="50227"/>
        <s v="[Units].[Unit ID].&amp;[50240]" c="50240"/>
        <s v="[Units].[Unit ID].&amp;[50255]" c="50255"/>
        <s v="[Units].[Unit ID].&amp;[50260]" c="50260"/>
      </sharedItems>
    </cacheField>
    <cacheField name="[Accounts].[Account Tree Name].[Account Tree Name]" caption="Account Tree Name" numFmtId="0" hierarchy="7" level="1">
      <sharedItems containsSemiMixedTypes="0" containsString="0"/>
    </cacheField>
    <cacheField name="[Units].[Unit Tree Name].[Unit Tree Name]" caption="Unit Tree Name" numFmtId="0" hierarchy="100" level="1">
      <sharedItems containsSemiMixedTypes="0" containsString="0"/>
    </cacheField>
    <cacheField name="[Units].[Unit Level Node].[Unit Level Node]" caption="Unit Level Node" numFmtId="0" hierarchy="93" level="1">
      <sharedItems containsSemiMixedTypes="0" containsString="0"/>
    </cacheField>
    <cacheField name="[Accounts].[Source Account].[Source Account]" caption="Source Account" numFmtId="0" hierarchy="17" level="1">
      <sharedItems count="15">
        <s v="[Accounts].[Source Account].&amp;[0426525]" c="0426525"/>
        <s v="[Accounts].[Source Account].&amp;[0427550]" c="0427550"/>
        <s v="[Accounts].[Source Account].&amp;[0428021]" c="0428021"/>
        <s v="[Accounts].[Source Account].&amp;[0428025]" c="0428025"/>
        <s v="[Accounts].[Source Account].&amp;[0428100]" c="0428100"/>
        <s v="[Accounts].[Source Account].&amp;[0428165]" c="0428165"/>
        <s v="[Accounts].[Source Account].&amp;[0430216]" c="0430216"/>
        <s v="[Accounts].[Source Account].&amp;[0431900]" c="0431900"/>
        <s v="[Accounts].[Source Account].&amp;[0431921]" c="0431921"/>
        <s v="[Accounts].[Source Account].&amp;[0432000]" c="0432000"/>
        <s v="[Accounts].[Source Account].&amp;[0431130]" c="0431130"/>
        <s v="[Accounts].[Source Account].&amp;[0427220]" c="0427220"/>
        <s v="[Accounts].[Source Account].&amp;[0427100]" c="0427100"/>
        <s v="[Accounts].[Source Account].&amp;[0431000]" c="0431000"/>
        <s v="[Accounts].[Source Account].&amp;[0431550]" c="0431550"/>
      </sharedItems>
    </cacheField>
    <cacheField name="[Measures].[CAT1-CAT2 Ending Balance Local]" caption="CAT1-CAT2 Ending Balance Local" numFmtId="0" hierarchy="231" level="32767"/>
    <cacheField name="[Accounts].[Source Account Name].[Source Account Name]" caption="Source Account Name" numFmtId="0" hierarchy="18" level="1">
      <sharedItems count="14">
        <s v="[Accounts].[Source Account Name].&amp;[0426525 - Interest - Sub]" c="0426525 - Interest - Sub"/>
        <s v="[Accounts].[Source Account Name].&amp;[0427550 - Interest on Bonds]" c="0427550 - Interest on Bonds"/>
        <s v="[Accounts].[Source Account Name].&amp;[0428021 - Amort of Deferred Debt Exp]" c="0428021 - Amort of Deferred Debt Exp"/>
        <s v="[Accounts].[Source Account Name].&amp;[0428025 - Amortization of Debt Discount]" c="0428025 - Amortization of Debt Discount"/>
        <s v="[Accounts].[Source Account Name].&amp;[0428100 - Amort of Debt Discount and Exp]" c="0428100 - Amort of Debt Discount and Exp"/>
        <s v="[Accounts].[Source Account Name].&amp;[0428165 - Amort on Loss of Reaquired Debt]" c="0428165 - Amort on Loss of Reaquired Debt"/>
        <s v="[Accounts].[Source Account Name].&amp;[0430216 - IC Moneypool - Interest Exp]" c="0430216 - IC Moneypool - Interest Exp"/>
        <s v="[Accounts].[Source Account Name].&amp;[0431900 - Interest Expense Other]" c="0431900 - Interest Expense Other"/>
        <s v="[Accounts].[Source Account Name].&amp;[0431921 - Other Interest - Customer Deposit]" c="0431921 - Other Interest - Customer Deposit"/>
        <s v="[Accounts].[Source Account Name].&amp;[0432000 - AFUDC Debt Component]" c="0432000 - AFUDC Debt Component"/>
        <s v="[Accounts].[Source Account Name].&amp;[0431130 - Interest Exp - Capital Lease]" c="0431130 - Interest Exp - Capital Lease"/>
        <s v="[Accounts].[Source Account Name].&amp;[0427220 - Interest on L - T Note Payable]" c="0427220 - Interest on L - T Note Payable"/>
        <s v="[Accounts].[Source Account Name].&amp;[0427100 - Interest on Bonds]" c="0427100 - Interest on Bonds"/>
        <s v="[Accounts].[Source Account Name].&amp;[0431550 - Interest Exp-Assign From Svc]" c="0431550 - Interest Exp-Assign From Svc"/>
      </sharedItems>
    </cacheField>
    <cacheField name="[Accounts].[Status].[Status]" caption="Status" numFmtId="0" hierarchy="22" level="1">
      <sharedItems containsSemiMixedTypes="0" containsString="0"/>
    </cacheField>
    <cacheField name="[Accounts].[Account Level Node Name].[Account Level Node Name]" caption="Account Level Node Name" numFmtId="0" hierarchy="2" level="1">
      <sharedItems count="1">
        <s v="[Accounts].[Account Level Node Name].&amp;[INTEREST_EXPENSE]" c="INTEREST_EXPENSE"/>
      </sharedItems>
    </cacheField>
    <cacheField name="[Units].[Unit Name].[Unit Name]" caption="Unit Name" numFmtId="0" hierarchy="95" level="1">
      <sharedItems count="7">
        <s v="[Units].[Unit Name].&amp;[DE Florida Other]" c="DE Florida Other"/>
        <s v="[Units].[Unit Name].&amp;[DE Florida Combustion Turbine]" c="DE Florida Combustion Turbine"/>
        <s v="[Units].[Unit Name].&amp;[DE Florida Power Delivery]" c="DE Florida Power Delivery"/>
        <s v="[Units].[Unit Name].&amp;[DE Florida Cus Service]" c="DE Florida Cus Service"/>
        <s v="[Units].[Unit Name].&amp;[DE Florida Receivables, LLC]" c="DE Florida Receivables, LLC"/>
        <s v="[Units].[Unit Name].&amp;[DE Florida Finance Company LLC]" c="DE Florida Finance Company LLC"/>
        <s v="[Units].[Unit Name].&amp;[DE Florida (Gov)]" c="DE Florida (Gov)"/>
      </sharedItems>
    </cacheField>
  </cacheFields>
  <cacheHierarchies count="238">
    <cacheHierarchy uniqueName="[Accounts].[Account Data Source Code]" caption="Account Data Source Code" attribute="1" defaultMemberUniqueName="[Accounts].[Account Data Source Code].[All]" allUniqueName="[Accounts].[Account Data Source Code].[All]" dimensionUniqueName="[Accounts]" displayFolder="" count="0" unbalanced="0"/>
    <cacheHierarchy uniqueName="[Accounts].[Account Level Node Desc]" caption="Account Level Node Desc" attribute="1" defaultMemberUniqueName="[Accounts].[Account Level Node Desc].[All]" allUniqueName="[Accounts].[Account Level Node Desc].[All]" dimensionUniqueName="[Accounts]" displayFolder="" count="0" unbalanced="0"/>
    <cacheHierarchy uniqueName="[Accounts].[Account Level Node Name]" caption="Account Level Node Name" attribute="1" defaultMemberUniqueName="[Accounts].[Account Level Node Name].[All]" allUniqueName="[Accounts].[Account Level Node Name].[All]" dimensionUniqueName="[Accounts]" displayFolder="" count="2" unbalanced="0">
      <fieldsUsage count="2">
        <fieldUsage x="-1"/>
        <fieldUsage x="12"/>
      </fieldsUsage>
    </cacheHierarchy>
    <cacheHierarchy uniqueName="[Accounts].[Account Row Type]" caption="Account Row Type" attribute="1" defaultMemberUniqueName="[Accounts].[Account Row Type].[All]" allUniqueName="[Accounts].[Account Row Type].[All]" dimensionUniqueName="[Accounts]" displayFolder="" count="0" unbalanced="0"/>
    <cacheHierarchy uniqueName="[Accounts].[Account Tree Group]" caption="Account Tree Group" attribute="1" defaultMemberUniqueName="[Accounts].[Account Tree Group].[All]" allUniqueName="[Accounts].[Account Tree Group].[All]" dimensionUniqueName="[Accounts]" displayFolder="" count="0" unbalanced="0"/>
    <cacheHierarchy uniqueName="[Accounts].[Account Tree Level Name]" caption="Account Tree Level Name" attribute="1" defaultMemberUniqueName="[Accounts].[Account Tree Level Name].[All]" allUniqueName="[Accounts].[Account Tree Level Name].[All]" dimensionUniqueName="[Accounts]" displayFolder="" count="0" unbalanced="0"/>
    <cacheHierarchy uniqueName="[Accounts].[Account Tree Level Number]" caption="Account Tree Level Number" attribute="1" defaultMemberUniqueName="[Accounts].[Account Tree Level Number].[All]" allUniqueName="[Accounts].[Account Tree Level Number].[All]" dimensionUniqueName="[Accounts]" displayFolder="" count="0" unbalanced="0"/>
    <cacheHierarchy uniqueName="[Accounts].[Account Tree Name]" caption="Account Tree Name" attribute="1" defaultMemberUniqueName="[Accounts].[Account Tree Name].[All]" allUniqueName="[Accounts].[Account Tree Name].[All]" dimensionUniqueName="[Accounts]" displayFolder="" count="2" unbalanced="0">
      <fieldsUsage count="2">
        <fieldUsage x="-1"/>
        <fieldUsage x="5"/>
      </fieldsUsage>
    </cacheHierarchy>
    <cacheHierarchy uniqueName="[Accounts].[Account Type]" caption="Account Type" attribute="1" defaultMemberUniqueName="[Accounts].[Account Type].[All]" allUniqueName="[Accounts].[Account Type].[All]" dimensionUniqueName="[Accounts]" displayFolder="" count="0" unbalanced="0"/>
    <cacheHierarchy uniqueName="[Accounts].[DimAccountPK]" caption="DimAccountPK" attribute="1" defaultMemberUniqueName="[Accounts].[DimAccountPK].[All]" allUniqueName="[Accounts].[DimAccountPK].[All]" dimensionUniqueName="[Accounts]" displayFolder="" count="0" unbalanced="0"/>
    <cacheHierarchy uniqueName="[Accounts].[Expire Effective Date Account]" caption="Expire Effective Date Account" attribute="1" defaultMemberUniqueName="[Accounts].[Expire Effective Date Account].[All]" allUniqueName="[Accounts].[Expire Effective Date Account].[All]" dimensionUniqueName="[Accounts]" displayFolder="" count="0" unbalanced="0"/>
    <cacheHierarchy uniqueName="[Accounts].[Expire Effective Date Account Tree]" caption="Expire Effective Date Account Tree" attribute="1" defaultMemberUniqueName="[Accounts].[Expire Effective Date Account Tree].[All]" allUniqueName="[Accounts].[Expire Effective Date Account Tree].[All]" dimensionUniqueName="[Accounts]" displayFolder="" count="0" unbalanced="0"/>
    <cacheHierarchy uniqueName="[Accounts].[EY Account ID]" caption="EY Account ID" attribute="1" defaultMemberUniqueName="[Accounts].[EY Account ID].[All]" allUniqueName="[Accounts].[EY Account ID].[All]" dimensionUniqueName="[Accounts]" displayFolder="" count="0" unbalanced="0"/>
    <cacheHierarchy uniqueName="[Accounts].[EY Account Name]" caption="EY Account Name" attribute="1" defaultMemberUniqueName="[Accounts].[EY Account Name].[All]" allUniqueName="[Accounts].[EY Account Name].[All]" dimensionUniqueName="[Accounts]" displayFolder="" count="0" unbalanced="0"/>
    <cacheHierarchy uniqueName="[Accounts].[EY SubAccount ID]" caption="EY SubAccount ID" attribute="1" defaultMemberUniqueName="[Accounts].[EY SubAccount ID].[All]" allUniqueName="[Accounts].[EY SubAccount ID].[All]" dimensionUniqueName="[Accounts]" displayFolder="" count="0" unbalanced="0"/>
    <cacheHierarchy uniqueName="[Accounts].[EY SubAccount Name]" caption="EY SubAccount Name" attribute="1" defaultMemberUniqueName="[Accounts].[EY SubAccount Name].[All]" allUniqueName="[Accounts].[EY SubAccount Name].[All]" dimensionUniqueName="[Accounts]" displayFolder="" count="0" unbalanced="0"/>
    <cacheHierarchy uniqueName="[Accounts].[Log_Id]" caption="Log_Id" attribute="1" defaultMemberUniqueName="[Accounts].[Log_Id].[All]" allUniqueName="[Accounts].[Log_Id].[All]" dimensionUniqueName="[Accounts]" displayFolder="" count="0" unbalanced="0"/>
    <cacheHierarchy uniqueName="[Accounts].[Source Account]" caption="Source Account" attribute="1" defaultMemberUniqueName="[Accounts].[Source Account].[All]" allUniqueName="[Accounts].[Source Account].[All]" dimensionUniqueName="[Accounts]" displayFolder="" count="2" unbalanced="0">
      <fieldsUsage count="2">
        <fieldUsage x="-1"/>
        <fieldUsage x="8"/>
      </fieldsUsage>
    </cacheHierarchy>
    <cacheHierarchy uniqueName="[Accounts].[Source Account Name]" caption="Source Account Name" attribute="1" defaultMemberUniqueName="[Accounts].[Source Account Name].[All]" allUniqueName="[Accounts].[Source Account Name].[All]" dimensionUniqueName="[Accounts]" displayFolder="" count="2" unbalanced="0">
      <fieldsUsage count="2">
        <fieldUsage x="-1"/>
        <fieldUsage x="10"/>
      </fieldsUsage>
    </cacheHierarchy>
    <cacheHierarchy uniqueName="[Accounts].[Source SubAccount]" caption="Source SubAccount" attribute="1" defaultMemberUniqueName="[Accounts].[Source SubAccount].[All]" allUniqueName="[Accounts].[Source SubAccount].[All]" dimensionUniqueName="[Accounts]" displayFolder="" count="0" unbalanced="0"/>
    <cacheHierarchy uniqueName="[Accounts].[Start Effective Date Account]" caption="Start Effective Date Account" attribute="1" defaultMemberUniqueName="[Accounts].[Start Effective Date Account].[All]" allUniqueName="[Accounts].[Start Effective Date Account].[All]" dimensionUniqueName="[Accounts]" displayFolder="" count="0" unbalanced="0"/>
    <cacheHierarchy uniqueName="[Accounts].[Start Effective Date Account Tree]" caption="Start Effective Date Account Tree" attribute="1" defaultMemberUniqueName="[Accounts].[Start Effective Date Account Tree].[All]" allUniqueName="[Accounts].[Start Effective Date Account Tree].[All]" dimensionUniqueName="[Accounts]" displayFolder="" count="0" unbalanced="0"/>
    <cacheHierarchy uniqueName="[Accounts].[Status]" caption="Status" attribute="1" defaultMemberUniqueName="[Accounts].[Status].[All]" allUniqueName="[Accounts].[Status].[All]" dimensionUniqueName="[Accounts]" displayFolder="" count="2" unbalanced="0">
      <fieldsUsage count="2">
        <fieldUsage x="-1"/>
        <fieldUsage x="11"/>
      </fieldsUsage>
    </cacheHierarchy>
    <cacheHierarchy uniqueName="[CAT1-CAT2 Merged].[Accounting Standard]" caption="Accounting Standard" attribute="1" defaultMemberUniqueName="[CAT1-CAT2 Merged].[Accounting Standard].[All]" allUniqueName="[CAT1-CAT2 Merged].[Accounting Standard].[All]" dimensionUniqueName="[CAT1-CAT2 Merged]" displayFolder="" count="0" unbalanced="0"/>
    <cacheHierarchy uniqueName="[CAT1-CAT2 Merged].[Data Set Group]" caption="Data Set Group" attribute="1" defaultMemberUniqueName="[CAT1-CAT2 Merged].[Data Set Group].[All]" allUniqueName="[CAT1-CAT2 Merged].[Data Set Group].[All]" dimensionUniqueName="[CAT1-CAT2 Merged]" displayFolder="" count="0" unbalanced="0"/>
    <cacheHierarchy uniqueName="[CAT1-CAT2 Merged].[Data set Name]" caption="Data set Name" attribute="1" defaultMemberUniqueName="[CAT1-CAT2 Merged].[Data set Name].[All]" allUniqueName="[CAT1-CAT2 Merged].[Data set Name].[All]" dimensionUniqueName="[CAT1-CAT2 Merged]" displayFolder="" count="2" unbalanced="0">
      <fieldsUsage count="2">
        <fieldUsage x="-1"/>
        <fieldUsage x="1"/>
      </fieldsUsage>
    </cacheHierarchy>
    <cacheHierarchy uniqueName="[CAT1-CAT2 Merged].[Data Source Long Name]" caption="Data Source Long Name" attribute="1" defaultMemberUniqueName="[CAT1-CAT2 Merged].[Data Source Long Name].[All]" allUniqueName="[CAT1-CAT2 Merged].[Data Source Long Name].[All]" dimensionUniqueName="[CAT1-CAT2 Merged]" displayFolder="" count="2" unbalanced="0">
      <fieldsUsage count="2">
        <fieldUsage x="-1"/>
        <fieldUsage x="0"/>
      </fieldsUsage>
    </cacheHierarchy>
    <cacheHierarchy uniqueName="[CAT1-CAT2 Merged].[Data Source System Group]" caption="Data Source System Group" attribute="1" defaultMemberUniqueName="[CAT1-CAT2 Merged].[Data Source System Group].[All]" allUniqueName="[CAT1-CAT2 Merged].[Data Source System Group].[All]" dimensionUniqueName="[CAT1-CAT2 Merged]" displayFolder="" count="0" unbalanced="0"/>
    <cacheHierarchy uniqueName="[CAT1-CAT2 Merged].[Source Type]" caption="Source Type" attribute="1" defaultMemberUniqueName="[CAT1-CAT2 Merged].[Source Type].[All]" allUniqueName="[CAT1-CAT2 Merged].[Source Type].[All]" dimensionUniqueName="[CAT1-CAT2 Merged]" displayFolder="" count="0" unbalanced="0"/>
    <cacheHierarchy uniqueName="[CAT1-CAT2 Merged].[Tag1]" caption="Tag1" attribute="1" defaultMemberUniqueName="[CAT1-CAT2 Merged].[Tag1].[All]" allUniqueName="[CAT1-CAT2 Merged].[Tag1].[All]" dimensionUniqueName="[CAT1-CAT2 Merged]" displayFolder="" count="0" unbalanced="0"/>
    <cacheHierarchy uniqueName="[CAT1-CAT2 Merged].[Tag2]" caption="Tag2" attribute="1" defaultMemberUniqueName="[CAT1-CAT2 Merged].[Tag2].[All]" allUniqueName="[CAT1-CAT2 Merged].[Tag2].[All]" dimensionUniqueName="[CAT1-CAT2 Merged]" displayFolder="" count="0" unbalanced="0"/>
    <cacheHierarchy uniqueName="[CAT1-CAT2 Merged].[Tag3]" caption="Tag3" attribute="1" defaultMemberUniqueName="[CAT1-CAT2 Merged].[Tag3].[All]" allUniqueName="[CAT1-CAT2 Merged].[Tag3].[All]" dimensionUniqueName="[CAT1-CAT2 Merged]" displayFolder="" count="0" unbalanced="0"/>
    <cacheHierarchy uniqueName="[CAT1-CAT2 Merged].[Tag4]" caption="Tag4" attribute="1" defaultMemberUniqueName="[CAT1-CAT2 Merged].[Tag4].[All]" allUniqueName="[CAT1-CAT2 Merged].[Tag4].[All]" dimensionUniqueName="[CAT1-CAT2 Merged]" displayFolder="" count="0" unbalanced="0"/>
    <cacheHierarchy uniqueName="[CAT1-CAT2 Merged].[Trading Partner]" caption="Trading Partner" attribute="1" defaultMemberUniqueName="[CAT1-CAT2 Merged].[Trading Partner].[All]" allUniqueName="[CAT1-CAT2 Merged].[Trading Partner].[All]" dimensionUniqueName="[CAT1-CAT2 Merged]" displayFolder="" count="0" unbalanced="0"/>
    <cacheHierarchy uniqueName="[CAT3-Near Transaction].[Account Type Code]" caption="Account Type Code" attribute="1" defaultMemberUniqueName="[CAT3-Near Transaction].[Account Type Code].[All]" allUniqueName="[CAT3-Near Transaction].[Account Type Code].[All]" dimensionUniqueName="[CAT3-Near Transaction]" displayFolder="" count="0" unbalanced="0"/>
    <cacheHierarchy uniqueName="[CAT3-Near Transaction].[Activity Code]" caption="Activity Code" attribute="1" defaultMemberUniqueName="[CAT3-Near Transaction].[Activity Code].[All]" allUniqueName="[CAT3-Near Transaction].[Activity Code].[All]" dimensionUniqueName="[CAT3-Near Transaction]" displayFolder="" count="0" unbalanced="0"/>
    <cacheHierarchy uniqueName="[CAT3-Near Transaction].[Cost Code]" caption="Cost Code" attribute="1" defaultMemberUniqueName="[CAT3-Near Transaction].[Cost Code].[All]" allUniqueName="[CAT3-Near Transaction].[Cost Code].[All]" dimensionUniqueName="[CAT3-Near Transaction]" displayFolder="" count="0" unbalanced="0"/>
    <cacheHierarchy uniqueName="[CAT3-Near Transaction].[CreatedDtm]" caption="CreatedDtm" attribute="1" defaultMemberUniqueName="[CAT3-Near Transaction].[CreatedDtm].[All]" allUniqueName="[CAT3-Near Transaction].[CreatedDtm].[All]" dimensionUniqueName="[CAT3-Near Transaction]" displayFolder="" count="0" unbalanced="0"/>
    <cacheHierarchy uniqueName="[CAT3-Near Transaction].[CreatedUser]" caption="CreatedUser" attribute="1" defaultMemberUniqueName="[CAT3-Near Transaction].[CreatedUser].[All]" allUniqueName="[CAT3-Near Transaction].[CreatedUser].[All]" dimensionUniqueName="[CAT3-Near Transaction]" displayFolder="" count="0" unbalanced="0"/>
    <cacheHierarchy uniqueName="[CAT3-Near Transaction].[Customer Id]" caption="Customer Id" attribute="1" defaultMemberUniqueName="[CAT3-Near Transaction].[Customer Id].[All]" allUniqueName="[CAT3-Near Transaction].[Customer Id].[All]" dimensionUniqueName="[CAT3-Near Transaction]" displayFolder="" count="0" unbalanced="0"/>
    <cacheHierarchy uniqueName="[CAT3-Near Transaction].[FactJournalEntryId]" caption="FactJournalEntryId" attribute="1" defaultMemberUniqueName="[CAT3-Near Transaction].[FactJournalEntryId].[All]" allUniqueName="[CAT3-Near Transaction].[FactJournalEntryId].[All]" dimensionUniqueName="[CAT3-Near Transaction]" displayFolder="" count="0" unbalanced="0"/>
    <cacheHierarchy uniqueName="[CAT3-Near Transaction].[JE Source Code]" caption="JE Source Code" attribute="1" defaultMemberUniqueName="[CAT3-Near Transaction].[JE Source Code].[All]" allUniqueName="[CAT3-Near Transaction].[JE Source Code].[All]" dimensionUniqueName="[CAT3-Near Transaction]" displayFolder="" count="0" unbalanced="0"/>
    <cacheHierarchy uniqueName="[CAT3-Near Transaction].[JE Source Name]" caption="JE Source Name" attribute="1" defaultMemberUniqueName="[CAT3-Near Transaction].[JE Source Name].[All]" allUniqueName="[CAT3-Near Transaction].[JE Source Name].[All]" dimensionUniqueName="[CAT3-Near Transaction]" displayFolder="" count="0" unbalanced="0"/>
    <cacheHierarchy uniqueName="[CAT3-Near Transaction].[Journal Entry Code]" caption="Journal Entry Code" attribute="1" defaultMemberUniqueName="[CAT3-Near Transaction].[Journal Entry Code].[All]" allUniqueName="[CAT3-Near Transaction].[Journal Entry Code].[All]" dimensionUniqueName="[CAT3-Near Transaction]" displayFolder="" count="0" unbalanced="0"/>
    <cacheHierarchy uniqueName="[CAT3-Near Transaction].[Journal Entry Line]" caption="Journal Entry Line" attribute="1" defaultMemberUniqueName="[CAT3-Near Transaction].[Journal Entry Line].[All]" allUniqueName="[CAT3-Near Transaction].[Journal Entry Line].[All]" dimensionUniqueName="[CAT3-Near Transaction]" displayFolder="" count="0" unbalanced="0"/>
    <cacheHierarchy uniqueName="[CAT3-Near Transaction].[Journal Line Name]" caption="Journal Line Name" attribute="1" defaultMemberUniqueName="[CAT3-Near Transaction].[Journal Line Name].[All]" allUniqueName="[CAT3-Near Transaction].[Journal Line Name].[All]" dimensionUniqueName="[CAT3-Near Transaction]" displayFolder="" count="0" unbalanced="0"/>
    <cacheHierarchy uniqueName="[CAT3-Near Transaction].[Journal Line Ref Id]" caption="Journal Line Ref Id" attribute="1" defaultMemberUniqueName="[CAT3-Near Transaction].[Journal Line Ref Id].[All]" allUniqueName="[CAT3-Near Transaction].[Journal Line Ref Id].[All]" dimensionUniqueName="[CAT3-Near Transaction]" displayFolder="" count="0" unbalanced="0"/>
    <cacheHierarchy uniqueName="[CAT3-Near Transaction].[JRNL Operator ID]" caption="JRNL Operator ID" attribute="1" defaultMemberUniqueName="[CAT3-Near Transaction].[JRNL Operator ID].[All]" allUniqueName="[CAT3-Near Transaction].[JRNL Operator ID].[All]" dimensionUniqueName="[CAT3-Near Transaction]" displayFolder="" count="0" unbalanced="0"/>
    <cacheHierarchy uniqueName="[CAT3-Near Transaction].[Location ID]" caption="Location ID" attribute="1" defaultMemberUniqueName="[CAT3-Near Transaction].[Location ID].[All]" allUniqueName="[CAT3-Near Transaction].[Location ID].[All]" dimensionUniqueName="[CAT3-Near Transaction]" displayFolder="" count="0" unbalanced="0"/>
    <cacheHierarchy uniqueName="[CAT3-Near Transaction].[Process Id]" caption="Process Id" attribute="1" defaultMemberUniqueName="[CAT3-Near Transaction].[Process Id].[All]" allUniqueName="[CAT3-Near Transaction].[Process Id].[All]" dimensionUniqueName="[CAT3-Near Transaction]" displayFolder="" count="0" unbalanced="0"/>
    <cacheHierarchy uniqueName="[CAT3-Near Transaction].[Product Cost Code]" caption="Product Cost Code" attribute="1" defaultMemberUniqueName="[CAT3-Near Transaction].[Product Cost Code].[All]" allUniqueName="[CAT3-Near Transaction].[Product Cost Code].[All]" dimensionUniqueName="[CAT3-Near Transaction]" displayFolder="" count="0" unbalanced="0"/>
    <cacheHierarchy uniqueName="[CAT3-Near Transaction].[Profit Code]" caption="Profit Code" attribute="1" defaultMemberUniqueName="[CAT3-Near Transaction].[Profit Code].[All]" allUniqueName="[CAT3-Near Transaction].[Profit Code].[All]" dimensionUniqueName="[CAT3-Near Transaction]" displayFolder="" count="0" unbalanced="0"/>
    <cacheHierarchy uniqueName="[CAT3-Near Transaction].[Project Id]" caption="Project Id" attribute="1" defaultMemberUniqueName="[CAT3-Near Transaction].[Project Id].[All]" allUniqueName="[CAT3-Near Transaction].[Project Id].[All]" dimensionUniqueName="[CAT3-Near Transaction]" displayFolder="" count="0" unbalanced="0"/>
    <cacheHierarchy uniqueName="[CAT3-Near Transaction].[Project Name]" caption="Project Name" attribute="1" defaultMemberUniqueName="[CAT3-Near Transaction].[Project Name].[All]" allUniqueName="[CAT3-Near Transaction].[Project Name].[All]" dimensionUniqueName="[CAT3-Near Transaction]" displayFolder="" count="0" unbalanced="0"/>
    <cacheHierarchy uniqueName="[CAT3-Near Transaction].[Related Party Id]" caption="Related Party Id" attribute="1" defaultMemberUniqueName="[CAT3-Near Transaction].[Related Party Id].[All]" allUniqueName="[CAT3-Near Transaction].[Related Party Id].[All]" dimensionUniqueName="[CAT3-Near Transaction]" displayFolder="" count="0" unbalanced="0"/>
    <cacheHierarchy uniqueName="[CAT3-Near Transaction].[UpdatedDtm]" caption="UpdatedDtm" attribute="1" defaultMemberUniqueName="[CAT3-Near Transaction].[UpdatedDtm].[All]" allUniqueName="[CAT3-Near Transaction].[UpdatedDtm].[All]" dimensionUniqueName="[CAT3-Near Transaction]" displayFolder="" count="0" unbalanced="0"/>
    <cacheHierarchy uniqueName="[CAT3-Near Transaction].[UpdatedUser]" caption="UpdatedUser" attribute="1" defaultMemberUniqueName="[CAT3-Near Transaction].[UpdatedUser].[All]" allUniqueName="[CAT3-Near Transaction].[UpdatedUser].[All]" dimensionUniqueName="[CAT3-Near Transaction]" displayFolder="" count="0" unbalanced="0"/>
    <cacheHierarchy uniqueName="[CAT3-Near Transaction].[Vendor Code]" caption="Vendor Code" attribute="1" defaultMemberUniqueName="[CAT3-Near Transaction].[Vendor Code].[All]" allUniqueName="[CAT3-Near Transaction].[Vendor Code].[All]" dimensionUniqueName="[CAT3-Near Transaction]" displayFolder="" count="0" unbalanced="0"/>
    <cacheHierarchy uniqueName="[CAT3-Near Transaction].[Vendor Id]" caption="Vendor Id" attribute="1" defaultMemberUniqueName="[CAT3-Near Transaction].[Vendor Id].[All]" allUniqueName="[CAT3-Near Transaction].[Vendor Id].[All]" dimensionUniqueName="[CAT3-Near Transaction]" displayFolder="" count="0" unbalanced="0"/>
    <cacheHierarchy uniqueName="[CAT3-Near Transaction].[Vendor Name]" caption="Vendor Name" attribute="1" defaultMemberUniqueName="[CAT3-Near Transaction].[Vendor Name].[All]" allUniqueName="[CAT3-Near Transaction].[Vendor Name].[All]" dimensionUniqueName="[CAT3-Near Transaction]" displayFolder="" count="0" unbalanced="0"/>
    <cacheHierarchy uniqueName="[CAT3-Near Transaction].[Voucher Code]" caption="Voucher Code" attribute="1" defaultMemberUniqueName="[CAT3-Near Transaction].[Voucher Code].[All]" allUniqueName="[CAT3-Near Transaction].[Voucher Code].[All]" dimensionUniqueName="[CAT3-Near Transaction]" displayFolder="" count="0" unbalanced="0"/>
    <cacheHierarchy uniqueName="[Date].[Month Number]" caption="Month Number" attribute="1" defaultMemberUniqueName="[Date].[Month Number].[All]" allUniqueName="[Date].[Month Number].[All]" dimensionUniqueName="[Date]" displayFolder="" count="0" unbalanced="0"/>
    <cacheHierarchy uniqueName="[Date].[Period]" caption="Period" attribute="1" defaultMemberUniqueName="[Date].[Period].[All]" allUniqueName="[Date].[Period].[All]" dimensionUniqueName="[Date]" displayFolder="" count="2" unbalanced="0">
      <fieldsUsage count="2">
        <fieldUsage x="-1"/>
        <fieldUsage x="2"/>
      </fieldsUsage>
    </cacheHierarchy>
    <cacheHierarchy uniqueName="[Date].[Quarter]" caption="Quarter" attribute="1" defaultMemberUniqueName="[Date].[Quarter].[All]" allUniqueName="[Date].[Quarter].[All]" dimensionUniqueName="[Date]" displayFolder="" count="0" unbalanced="0"/>
    <cacheHierarchy uniqueName="[Date].[Reporting Month]" caption="Reporting Month" attribute="1" defaultMemberUniqueName="[Date].[Reporting Month].[All]" allUniqueName="[Date].[Reporting Month].[All]" dimensionUniqueName="[Date]" displayFolder="" count="0" unbalanced="0"/>
    <cacheHierarchy uniqueName="[Date].[Tax Year]" caption="Tax Year" attribute="1" defaultMemberUniqueName="[Date].[Tax Year].[All]" allUniqueName="[Date].[Tax Year].[All]" dimensionUniqueName="[Date]" displayFolder="" count="0" unbalanced="0"/>
    <cacheHierarchy uniqueName="[Geography].[Jurisdiction]" caption="Jurisdiction" attribute="1" defaultMemberUniqueName="[Geography].[Jurisdiction].[All]" allUniqueName="[Geography].[Jurisdiction].[All]" dimensionUniqueName="[Geography]" displayFolder="" count="0" unbalanced="0"/>
    <cacheHierarchy uniqueName="[Geography].[Jurisdiction Code]" caption="Jurisdiction Code" attribute="1" defaultMemberUniqueName="[Geography].[Jurisdiction Code].[All]" allUniqueName="[Geography].[Jurisdiction Code].[All]" dimensionUniqueName="[Geography]" displayFolder="" count="0" unbalanced="0"/>
    <cacheHierarchy uniqueName="[Geography].[Jurisdiction Status]" caption="Jurisdiction Status" attribute="1" defaultMemberUniqueName="[Geography].[Jurisdiction Status].[All]" allUniqueName="[Geography].[Jurisdiction Status].[All]" dimensionUniqueName="[Geography]" displayFolder="" count="0" unbalanced="0"/>
    <cacheHierarchy uniqueName="[Geography].[Jurisdiction Type]" caption="Jurisdiction Type" attribute="1" defaultMemberUniqueName="[Geography].[Jurisdiction Type].[All]" allUniqueName="[Geography].[Jurisdiction Type].[All]" dimensionUniqueName="[Geography]" displayFolder="" count="0" unbalanced="0"/>
    <cacheHierarchy uniqueName="[Geography].[Jurisdiction Type Code]" caption="Jurisdiction Type Code" attribute="1" defaultMemberUniqueName="[Geography].[Jurisdiction Type Code].[All]" allUniqueName="[Geography].[Jurisdiction Type Code].[All]" dimensionUniqueName="[Geography]" displayFolder="" count="0" unbalanced="0"/>
    <cacheHierarchy uniqueName="[Geography].[Parent Jurisdiction]" caption="Parent Jurisdiction" attribute="1" defaultMemberUniqueName="[Geography].[Parent Jurisdiction].[All]" allUniqueName="[Geography].[Parent Jurisdiction].[All]" dimensionUniqueName="[Geography]" displayFolder="" count="0" unbalanced="0"/>
    <cacheHierarchy uniqueName="[Geography].[Parent Jurisdiction Code]" caption="Parent Jurisdiction Code" attribute="1" defaultMemberUniqueName="[Geography].[Parent Jurisdiction Code].[All]" allUniqueName="[Geography].[Parent Jurisdiction Code].[All]" dimensionUniqueName="[Geography]" displayFolder="" count="0" unbalanced="0"/>
    <cacheHierarchy uniqueName="[Geography].[Parent Jurisdiction Status]" caption="Parent Jurisdiction Status" attribute="1" defaultMemberUniqueName="[Geography].[Parent Jurisdiction Status].[All]" allUniqueName="[Geography].[Parent Jurisdiction Status].[All]" dimensionUniqueName="[Geography]" displayFolder="" count="0" unbalanced="0"/>
    <cacheHierarchy uniqueName="[Geography].[Parent Jurisdiction Type]" caption="Parent Jurisdiction Type" attribute="1" defaultMemberUniqueName="[Geography].[Parent Jurisdiction Type].[All]" allUniqueName="[Geography].[Parent Jurisdiction Type].[All]" dimensionUniqueName="[Geography]" displayFolder="" count="0" unbalanced="0"/>
    <cacheHierarchy uniqueName="[Geography].[Parent Jurisdiction Type Code]" caption="Parent Jurisdiction Type Code" attribute="1" defaultMemberUniqueName="[Geography].[Parent Jurisdiction Type Code].[All]" allUniqueName="[Geography].[Parent Jurisdiction Type Code].[All]" dimensionUniqueName="[Geography]" displayFolder="" count="0" unbalanced="0"/>
    <cacheHierarchy uniqueName="[TBBS].[Acct Category]" caption="Acct Category" attribute="1" defaultMemberUniqueName="[TBBS].[Acct Category].[All]" allUniqueName="[TBBS].[Acct Category].[All]" dimensionUniqueName="[TBBS]" displayFolder="" count="0" unbalanced="0"/>
    <cacheHierarchy uniqueName="[TBBS].[Acct Category Desc]" caption="Acct Category Desc" attribute="1" defaultMemberUniqueName="[TBBS].[Acct Category Desc].[All]" allUniqueName="[TBBS].[Acct Category Desc].[All]" dimensionUniqueName="[TBBS]" displayFolder="" count="0" unbalanced="0"/>
    <cacheHierarchy uniqueName="[TBBS].[Amount Type]" caption="Amount Type" attribute="1" defaultMemberUniqueName="[TBBS].[Amount Type].[All]" allUniqueName="[TBBS].[Amount Type].[All]" dimensionUniqueName="[TBBS]" displayFolder="" count="0" unbalanced="0"/>
    <cacheHierarchy uniqueName="[TBBS].[Deferred Adjustments]" caption="Deferred Adjustments" attribute="1" defaultMemberUniqueName="[TBBS].[Deferred Adjustments].[All]" allUniqueName="[TBBS].[Deferred Adjustments].[All]" dimensionUniqueName="[TBBS]" displayFolder="" count="0" unbalanced="0"/>
    <cacheHierarchy uniqueName="[TBBS].[Detail or Subtotal]" caption="Detail or Subtotal" attribute="1" defaultMemberUniqueName="[TBBS].[Detail or Subtotal].[All]" allUniqueName="[TBBS].[Detail or Subtotal].[All]" dimensionUniqueName="[TBBS]" displayFolder="" count="0" unbalanced="0"/>
    <cacheHierarchy uniqueName="[TBBS].[LoadedDtm]" caption="LoadedDtm" attribute="1" defaultMemberUniqueName="[TBBS].[LoadedDtm].[All]" allUniqueName="[TBBS].[LoadedDtm].[All]" dimensionUniqueName="[TBBS]" displayFolder="" count="0" unbalanced="0"/>
    <cacheHierarchy uniqueName="[TBBS].[Prov Type]" caption="Prov Type" attribute="1" defaultMemberUniqueName="[TBBS].[Prov Type].[All]" allUniqueName="[TBBS].[Prov Type].[All]" dimensionUniqueName="[TBBS]" displayFolder="" count="0" unbalanced="0"/>
    <cacheHierarchy uniqueName="[TBBS].[TBBS Currency]" caption="TBBS Currency" attribute="1" defaultMemberUniqueName="[TBBS].[TBBS Currency].[All]" allUniqueName="[TBBS].[TBBS Currency].[All]" dimensionUniqueName="[TBBS]" displayFolder="" count="0" unbalanced="0"/>
    <cacheHierarchy uniqueName="[Units].[DimEntityPK]" caption="DimEntityPK" attribute="1" defaultMemberUniqueName="[Units].[DimEntityPK].[All]" allUniqueName="[Units].[DimEntityPK].[All]" dimensionUniqueName="[Units]" displayFolder="" count="0" unbalanced="0"/>
    <cacheHierarchy uniqueName="[Units].[Expire Effective Date Unit Tree]" caption="Expire Effective Date Unit Tree" attribute="1" defaultMemberUniqueName="[Units].[Expire Effective Date Unit Tree].[All]" allUniqueName="[Units].[Expire Effective Date Unit Tree].[All]" dimensionUniqueName="[Units]" displayFolder="" count="0" unbalanced="0"/>
    <cacheHierarchy uniqueName="[Units].[Expire Effective Date Units]" caption="Expire Effective Date Units" attribute="1" defaultMemberUniqueName="[Units].[Expire Effective Date Units].[All]" allUniqueName="[Units].[Expire Effective Date Units].[All]" dimensionUniqueName="[Units]" displayFolder="" count="0" unbalanced="0"/>
    <cacheHierarchy uniqueName="[Units].[GTPTaxEntityID]" caption="GTPTaxEntityID" attribute="1" defaultMemberUniqueName="[Units].[GTPTaxEntityID].[All]" allUniqueName="[Units].[GTPTaxEntityID].[All]" dimensionUniqueName="[Units]" displayFolder="" count="0" unbalanced="0"/>
    <cacheHierarchy uniqueName="[Units].[Log_Id]" caption="Log_Id" attribute="1" defaultMemberUniqueName="[Units].[Log_Id].[All]" allUniqueName="[Units].[Log_Id].[All]" dimensionUniqueName="[Units]" displayFolder="" count="0" unbalanced="0"/>
    <cacheHierarchy uniqueName="[Units].[Start Effective Date Unit Tree]" caption="Start Effective Date Unit Tree" attribute="1" defaultMemberUniqueName="[Units].[Start Effective Date Unit Tree].[All]" allUniqueName="[Units].[Start Effective Date Unit Tree].[All]" dimensionUniqueName="[Units]" displayFolder="" count="0" unbalanced="0"/>
    <cacheHierarchy uniqueName="[Units].[Start Effective Date Units]" caption="Start Effective Date Units" attribute="1" defaultMemberUniqueName="[Units].[Start Effective Date Units].[All]" allUniqueName="[Units].[Start Effective Date Units].[All]" dimensionUniqueName="[Units]" displayFolder="" count="0" unbalanced="0"/>
    <cacheHierarchy uniqueName="[Units].[Unit Country of Formation]" caption="Unit Country of Formation" attribute="1" defaultMemberUniqueName="[Units].[Unit Country of Formation].[All]" allUniqueName="[Units].[Unit Country of Formation].[All]" dimensionUniqueName="[Units]" displayFolder="" count="0" unbalanced="0"/>
    <cacheHierarchy uniqueName="[Units].[Unit ID]" caption="Unit ID" attribute="1" defaultMemberUniqueName="[Units].[Unit ID].[All]" allUniqueName="[Units].[Unit ID].[All]" dimensionUniqueName="[Units]" displayFolder="" count="2" unbalanced="0">
      <fieldsUsage count="2">
        <fieldUsage x="-1"/>
        <fieldUsage x="4"/>
      </fieldsUsage>
    </cacheHierarchy>
    <cacheHierarchy uniqueName="[Units].[Unit Level Node]" caption="Unit Level Node" attribute="1" defaultMemberUniqueName="[Units].[Unit Level Node].[All]" allUniqueName="[Units].[Unit Level Node].[All]" dimensionUniqueName="[Units]" displayFolder="" count="2" unbalanced="0">
      <fieldsUsage count="2">
        <fieldUsage x="-1"/>
        <fieldUsage x="7"/>
      </fieldsUsage>
    </cacheHierarchy>
    <cacheHierarchy uniqueName="[Units].[Unit Level Node Desc]" caption="Unit Level Node Desc" attribute="1" defaultMemberUniqueName="[Units].[Unit Level Node Desc].[All]" allUniqueName="[Units].[Unit Level Node Desc].[All]" dimensionUniqueName="[Units]" displayFolder="" count="0" unbalanced="0"/>
    <cacheHierarchy uniqueName="[Units].[Unit Name]" caption="Unit Name" attribute="1" defaultMemberUniqueName="[Units].[Unit Name].[All]" allUniqueName="[Units].[Unit Name].[All]" dimensionUniqueName="[Units]" displayFolder="" count="2" unbalanced="0">
      <fieldsUsage count="2">
        <fieldUsage x="-1"/>
        <fieldUsage x="13"/>
      </fieldsUsage>
    </cacheHierarchy>
    <cacheHierarchy uniqueName="[Units].[Unit Status]" caption="Unit Status" attribute="1" defaultMemberUniqueName="[Units].[Unit Status].[All]" allUniqueName="[Units].[Unit Status].[All]" dimensionUniqueName="[Units]" displayFolder="" count="0" unbalanced="0"/>
    <cacheHierarchy uniqueName="[Units].[Unit Tree Group]" caption="Unit Tree Group" attribute="1" defaultMemberUniqueName="[Units].[Unit Tree Group].[All]" allUniqueName="[Units].[Unit Tree Group].[All]" dimensionUniqueName="[Units]" displayFolder="" count="0" unbalanced="0"/>
    <cacheHierarchy uniqueName="[Units].[Unit Tree Level]" caption="Unit Tree Level" attribute="1" defaultMemberUniqueName="[Units].[Unit Tree Level].[All]" allUniqueName="[Units].[Unit Tree Level].[All]" dimensionUniqueName="[Units]" displayFolder="" count="2" unbalanced="0">
      <fieldsUsage count="2">
        <fieldUsage x="-1"/>
        <fieldUsage x="3"/>
      </fieldsUsage>
    </cacheHierarchy>
    <cacheHierarchy uniqueName="[Units].[Unit Tree Level Number]" caption="Unit Tree Level Number" attribute="1" defaultMemberUniqueName="[Units].[Unit Tree Level Number].[All]" allUniqueName="[Units].[Unit Tree Level Number].[All]" dimensionUniqueName="[Units]" displayFolder="" count="0" unbalanced="0"/>
    <cacheHierarchy uniqueName="[Units].[Unit Tree Name]" caption="Unit Tree Name" attribute="1" defaultMemberUniqueName="[Units].[Unit Tree Name].[All]" allUniqueName="[Units].[Unit Tree Name].[All]" dimensionUniqueName="[Units]" displayFolder="" count="2" unbalanced="0">
      <fieldsUsage count="2">
        <fieldUsage x="-1"/>
        <fieldUsage x="6"/>
      </fieldsUsage>
    </cacheHierarchy>
    <cacheHierarchy uniqueName="[Units].[Unit Type]" caption="Unit Type" attribute="1" defaultMemberUniqueName="[Units].[Unit Type].[All]" allUniqueName="[Units].[Unit Type].[All]" dimensionUniqueName="[Units]" displayFolder="" count="0" unbalanced="0"/>
    <cacheHierarchy uniqueName="[Units].[Unit_sk]" caption="Unit_sk" attribute="1" defaultMemberUniqueName="[Units].[Unit_sk].[All]" allUniqueName="[Units].[Unit_sk].[All]" dimensionUniqueName="[Units]" displayFolder="" count="0" unbalanced="0"/>
    <cacheHierarchy uniqueName="[Accounts].[Acct_sk]" caption="Acct_sk" attribute="1" defaultMemberUniqueName="[Accounts].[Acct_sk].[All]" allUniqueName="[Accounts].[Acct_sk].[All]" dimensionUniqueName="[Accounts]" displayFolder="" count="0" unbalanced="0" hidden="1"/>
    <cacheHierarchy uniqueName="[Accounts].[DimAccountTreePK]" caption="DimAccountTreePK" attribute="1" defaultMemberUniqueName="[Accounts].[DimAccountTreePK].[All]" allUniqueName="[Accounts].[DimAccountTreePK].[All]" dimensionUniqueName="[Accounts]" displayFolder="" count="0" unbalanced="0" hidden="1"/>
    <cacheHierarchy uniqueName="[Accounts Dimension].[Account Data Source Code]" caption="Account Data Source Code" attribute="1" defaultMemberUniqueName="[Accounts Dimension].[Account Data Source Code].[All]" allUniqueName="[Accounts Dimension].[Account Data Source Code].[All]" dimensionUniqueName="[Accounts Dimension]" displayFolder="" count="0" unbalanced="0" hidden="1"/>
    <cacheHierarchy uniqueName="[Accounts Dimension].[Account Row Type]" caption="Account Row Type" attribute="1" defaultMemberUniqueName="[Accounts Dimension].[Account Row Type].[All]" allUniqueName="[Accounts Dimension].[Account Row Type].[All]" dimensionUniqueName="[Accounts Dimension]" displayFolder="" count="0" unbalanced="0" hidden="1"/>
    <cacheHierarchy uniqueName="[Accounts Dimension].[Account Type]" caption="Account Type" attribute="1" defaultMemberUniqueName="[Accounts Dimension].[Account Type].[All]" allUniqueName="[Accounts Dimension].[Account Type].[All]" dimensionUniqueName="[Accounts Dimension]" displayFolder="" count="0" unbalanced="0" hidden="1"/>
    <cacheHierarchy uniqueName="[Accounts Dimension].[Acct_sk]" caption="Acct_sk" attribute="1" defaultMemberUniqueName="[Accounts Dimension].[Acct_sk].[All]" allUniqueName="[Accounts Dimension].[Acct_sk].[All]" dimensionUniqueName="[Accounts Dimension]" displayFolder="" count="0" unbalanced="0" hidden="1"/>
    <cacheHierarchy uniqueName="[Accounts Dimension].[DimAccountPK]" caption="DimAccountPK" attribute="1" defaultMemberUniqueName="[Accounts Dimension].[DimAccountPK].[All]" allUniqueName="[Accounts Dimension].[DimAccountPK].[All]" dimensionUniqueName="[Accounts Dimension]" displayFolder="" count="0" unbalanced="0" hidden="1"/>
    <cacheHierarchy uniqueName="[Accounts Dimension].[Expire Effective Date Account]" caption="Expire Effective Date Account" attribute="1" defaultMemberUniqueName="[Accounts Dimension].[Expire Effective Date Account].[All]" allUniqueName="[Accounts Dimension].[Expire Effective Date Account].[All]" dimensionUniqueName="[Accounts Dimension]" displayFolder="" count="0" unbalanced="0" hidden="1"/>
    <cacheHierarchy uniqueName="[Accounts Dimension].[EY Account ID]" caption="EY Account ID" attribute="1" defaultMemberUniqueName="[Accounts Dimension].[EY Account ID].[All]" allUniqueName="[Accounts Dimension].[EY Account ID].[All]" dimensionUniqueName="[Accounts Dimension]" displayFolder="" count="0" unbalanced="0" hidden="1"/>
    <cacheHierarchy uniqueName="[Accounts Dimension].[EY Account Name]" caption="EY Account Name" attribute="1" defaultMemberUniqueName="[Accounts Dimension].[EY Account Name].[All]" allUniqueName="[Accounts Dimension].[EY Account Name].[All]" dimensionUniqueName="[Accounts Dimension]" displayFolder="" count="0" unbalanced="0" hidden="1"/>
    <cacheHierarchy uniqueName="[Accounts Dimension].[EY SubAccount ID]" caption="EY SubAccount ID" attribute="1" defaultMemberUniqueName="[Accounts Dimension].[EY SubAccount ID].[All]" allUniqueName="[Accounts Dimension].[EY SubAccount ID].[All]" dimensionUniqueName="[Accounts Dimension]" displayFolder="" count="0" unbalanced="0" hidden="1"/>
    <cacheHierarchy uniqueName="[Accounts Dimension].[EY SubAccount Name]" caption="EY SubAccount Name" attribute="1" defaultMemberUniqueName="[Accounts Dimension].[EY SubAccount Name].[All]" allUniqueName="[Accounts Dimension].[EY SubAccount Name].[All]" dimensionUniqueName="[Accounts Dimension]" displayFolder="" count="0" unbalanced="0" hidden="1"/>
    <cacheHierarchy uniqueName="[Accounts Dimension].[Log_Id]" caption="Log_Id" attribute="1" defaultMemberUniqueName="[Accounts Dimension].[Log_Id].[All]" allUniqueName="[Accounts Dimension].[Log_Id].[All]" dimensionUniqueName="[Accounts Dimension]" displayFolder="" count="0" unbalanced="0" hidden="1"/>
    <cacheHierarchy uniqueName="[Accounts Dimension].[Source Account]" caption="Source Account" attribute="1" defaultMemberUniqueName="[Accounts Dimension].[Source Account].[All]" allUniqueName="[Accounts Dimension].[Source Account].[All]" dimensionUniqueName="[Accounts Dimension]" displayFolder="" count="0" unbalanced="0" hidden="1"/>
    <cacheHierarchy uniqueName="[Accounts Dimension].[Source Account Name]" caption="Source Account Name" attribute="1" defaultMemberUniqueName="[Accounts Dimension].[Source Account Name].[All]" allUniqueName="[Accounts Dimension].[Source Account Name].[All]" dimensionUniqueName="[Accounts Dimension]" displayFolder="" count="0" unbalanced="0" hidden="1"/>
    <cacheHierarchy uniqueName="[Accounts Dimension].[Source SubAccount]" caption="Source SubAccount" attribute="1" defaultMemberUniqueName="[Accounts Dimension].[Source SubAccount].[All]" allUniqueName="[Accounts Dimension].[Source SubAccount].[All]" dimensionUniqueName="[Accounts Dimension]" displayFolder="" count="0" unbalanced="0" hidden="1"/>
    <cacheHierarchy uniqueName="[Accounts Dimension].[Start Effective Date Account]" caption="Start Effective Date Account" attribute="1" defaultMemberUniqueName="[Accounts Dimension].[Start Effective Date Account].[All]" allUniqueName="[Accounts Dimension].[Start Effective Date Account].[All]" dimensionUniqueName="[Accounts Dimension]" displayFolder="" count="0" unbalanced="0" hidden="1"/>
    <cacheHierarchy uniqueName="[Accounts Dimension].[Status]" caption="Status" attribute="1" defaultMemberUniqueName="[Accounts Dimension].[Status].[All]" allUniqueName="[Accounts Dimension].[Status].[All]" dimensionUniqueName="[Accounts Dimension]" displayFolder="" count="0" unbalanced="0" hidden="1"/>
    <cacheHierarchy uniqueName="[CAT1-CAT2 Merged].[Beginning Balance Group]" caption="Beginning Balance Group" attribute="1" defaultMemberUniqueName="[CAT1-CAT2 Merged].[Beginning Balance Group].[All]" allUniqueName="[CAT1-CAT2 Merged].[Beginning Balance Group].[All]" dimensionUniqueName="[CAT1-CAT2 Merged]" displayFolder="" count="0" unbalanced="0" hidden="1"/>
    <cacheHierarchy uniqueName="[CAT1-CAT2 Merged].[Beginning Balance Local]" caption="Beginning Balance Local" attribute="1" defaultMemberUniqueName="[CAT1-CAT2 Merged].[Beginning Balance Local].[All]" allUniqueName="[CAT1-CAT2 Merged].[Beginning Balance Local].[All]" dimensionUniqueName="[CAT1-CAT2 Merged]" displayFolder="" count="0" unbalanced="0" hidden="1"/>
    <cacheHierarchy uniqueName="[CAT1-CAT2 Merged].[Beginning Balance Reporting]" caption="Beginning Balance Reporting" attribute="1" defaultMemberUniqueName="[CAT1-CAT2 Merged].[Beginning Balance Reporting].[All]" allUniqueName="[CAT1-CAT2 Merged].[Beginning Balance Reporting].[All]" dimensionUniqueName="[CAT1-CAT2 Merged]" displayFolder="" count="0" unbalanced="0" hidden="1"/>
    <cacheHierarchy uniqueName="[CAT1-CAT2 Merged].[Beginning Tax Effected Balance Group]" caption="Beginning Tax Effected Balance Group" attribute="1" defaultMemberUniqueName="[CAT1-CAT2 Merged].[Beginning Tax Effected Balance Group].[All]" allUniqueName="[CAT1-CAT2 Merged].[Beginning Tax Effected Balance Group].[All]" dimensionUniqueName="[CAT1-CAT2 Merged]" displayFolder="" count="0" unbalanced="0" hidden="1"/>
    <cacheHierarchy uniqueName="[CAT1-CAT2 Merged].[Beginning Tax Effected Balance Local]" caption="Beginning Tax Effected Balance Local" attribute="1" defaultMemberUniqueName="[CAT1-CAT2 Merged].[Beginning Tax Effected Balance Local].[All]" allUniqueName="[CAT1-CAT2 Merged].[Beginning Tax Effected Balance Local].[All]" dimensionUniqueName="[CAT1-CAT2 Merged]" displayFolder="" count="0" unbalanced="0" hidden="1"/>
    <cacheHierarchy uniqueName="[CAT1-CAT2 Merged].[Beginning Tax Effected Balance Reporting]" caption="Beginning Tax Effected Balance Reporting" attribute="1" defaultMemberUniqueName="[CAT1-CAT2 Merged].[Beginning Tax Effected Balance Reporting].[All]" allUniqueName="[CAT1-CAT2 Merged].[Beginning Tax Effected Balance Reporting].[All]" dimensionUniqueName="[CAT1-CAT2 Merged]" displayFolder="" count="0" unbalanced="0" hidden="1"/>
    <cacheHierarchy uniqueName="[CAT1-CAT2 Merged].[Date]" caption="Date" attribute="1" defaultMemberUniqueName="[CAT1-CAT2 Merged].[Date].[All]" allUniqueName="[CAT1-CAT2 Merged].[Date].[All]" dimensionUniqueName="[CAT1-CAT2 Merged]" displayFolder="" count="0" unbalanced="0" hidden="1"/>
    <cacheHierarchy uniqueName="[CAT1-CAT2 Merged].[DimAccountPK]" caption="DimAccountPK" attribute="1" defaultMemberUniqueName="[CAT1-CAT2 Merged].[DimAccountPK].[All]" allUniqueName="[CAT1-CAT2 Merged].[DimAccountPK].[All]" dimensionUniqueName="[CAT1-CAT2 Merged]" displayFolder="" count="0" unbalanced="0" hidden="1"/>
    <cacheHierarchy uniqueName="[CAT1-CAT2 Merged].[DimClientPK]" caption="DimClientPK" attribute="1" defaultMemberUniqueName="[CAT1-CAT2 Merged].[DimClientPK].[All]" allUniqueName="[CAT1-CAT2 Merged].[DimClientPK].[All]" dimensionUniqueName="[CAT1-CAT2 Merged]" displayFolder="" count="0" unbalanced="0" hidden="1"/>
    <cacheHierarchy uniqueName="[CAT1-CAT2 Merged].[DimDataSetPK]" caption="DimDataSetPK" attribute="1" defaultMemberUniqueName="[CAT1-CAT2 Merged].[DimDataSetPK].[All]" allUniqueName="[CAT1-CAT2 Merged].[DimDataSetPK].[All]" dimensionUniqueName="[CAT1-CAT2 Merged]" displayFolder="" count="0" unbalanced="0" hidden="1"/>
    <cacheHierarchy uniqueName="[CAT1-CAT2 Merged].[DimDataSourcePK]" caption="DimDataSourcePK" attribute="1" defaultMemberUniqueName="[CAT1-CAT2 Merged].[DimDataSourcePK].[All]" allUniqueName="[CAT1-CAT2 Merged].[DimDataSourcePK].[All]" dimensionUniqueName="[CAT1-CAT2 Merged]" displayFolder="" count="0" unbalanced="0" hidden="1"/>
    <cacheHierarchy uniqueName="[CAT1-CAT2 Merged].[DimEntityPK]" caption="DimEntityPK" attribute="1" defaultMemberUniqueName="[CAT1-CAT2 Merged].[DimEntityPK].[All]" allUniqueName="[CAT1-CAT2 Merged].[DimEntityPK].[All]" dimensionUniqueName="[CAT1-CAT2 Merged]" displayFolder="" count="0" unbalanced="0" hidden="1"/>
    <cacheHierarchy uniqueName="[CAT1-CAT2 Merged].[DimGeographyPK]" caption="DimGeographyPK" attribute="1" defaultMemberUniqueName="[CAT1-CAT2 Merged].[DimGeographyPK].[All]" allUniqueName="[CAT1-CAT2 Merged].[DimGeographyPK].[All]" dimensionUniqueName="[CAT1-CAT2 Merged]" displayFolder="" count="0" unbalanced="0" hidden="1"/>
    <cacheHierarchy uniqueName="[CAT1-CAT2 Merged].[DimTimePeriodPK]" caption="DimTimePeriodPK" attribute="1" defaultMemberUniqueName="[CAT1-CAT2 Merged].[DimTimePeriodPK].[All]" allUniqueName="[CAT1-CAT2 Merged].[DimTimePeriodPK].[All]" dimensionUniqueName="[CAT1-CAT2 Merged]" displayFolder="" count="0" unbalanced="0" hidden="1"/>
    <cacheHierarchy uniqueName="[CAT1-CAT2 Merged].[Ending Balance Group]" caption="Ending Balance Group" attribute="1" defaultMemberUniqueName="[CAT1-CAT2 Merged].[Ending Balance Group].[All]" allUniqueName="[CAT1-CAT2 Merged].[Ending Balance Group].[All]" dimensionUniqueName="[CAT1-CAT2 Merged]" displayFolder="" count="0" unbalanced="0" hidden="1"/>
    <cacheHierarchy uniqueName="[CAT1-CAT2 Merged].[Ending Balance Local]" caption="Ending Balance Local" attribute="1" defaultMemberUniqueName="[CAT1-CAT2 Merged].[Ending Balance Local].[All]" allUniqueName="[CAT1-CAT2 Merged].[Ending Balance Local].[All]" dimensionUniqueName="[CAT1-CAT2 Merged]" displayFolder="" count="0" unbalanced="0" hidden="1"/>
    <cacheHierarchy uniqueName="[CAT1-CAT2 Merged].[Ending Balance Reporting]" caption="Ending Balance Reporting" attribute="1" defaultMemberUniqueName="[CAT1-CAT2 Merged].[Ending Balance Reporting].[All]" allUniqueName="[CAT1-CAT2 Merged].[Ending Balance Reporting].[All]" dimensionUniqueName="[CAT1-CAT2 Merged]" displayFolder="" count="0" unbalanced="0" hidden="1"/>
    <cacheHierarchy uniqueName="[CAT1-CAT2 Merged].[Ending Tax Effected Balance Group]" caption="Ending Tax Effected Balance Group" attribute="1" defaultMemberUniqueName="[CAT1-CAT2 Merged].[Ending Tax Effected Balance Group].[All]" allUniqueName="[CAT1-CAT2 Merged].[Ending Tax Effected Balance Group].[All]" dimensionUniqueName="[CAT1-CAT2 Merged]" displayFolder="" count="0" unbalanced="0" hidden="1"/>
    <cacheHierarchy uniqueName="[CAT1-CAT2 Merged].[Ending Tax Effected Balance Local]" caption="Ending Tax Effected Balance Local" attribute="1" defaultMemberUniqueName="[CAT1-CAT2 Merged].[Ending Tax Effected Balance Local].[All]" allUniqueName="[CAT1-CAT2 Merged].[Ending Tax Effected Balance Local].[All]" dimensionUniqueName="[CAT1-CAT2 Merged]" displayFolder="" count="0" unbalanced="0" hidden="1"/>
    <cacheHierarchy uniqueName="[CAT1-CAT2 Merged].[Ending Tax Effected Balance Reporting]" caption="Ending Tax Effected Balance Reporting" attribute="1" defaultMemberUniqueName="[CAT1-CAT2 Merged].[Ending Tax Effected Balance Reporting].[All]" allUniqueName="[CAT1-CAT2 Merged].[Ending Tax Effected Balance Reporting].[All]" dimensionUniqueName="[CAT1-CAT2 Merged]" displayFolder="" count="0" unbalanced="0" hidden="1"/>
    <cacheHierarchy uniqueName="[CAT1-CAT2 Merged].[UpdatedDtm]" caption="UpdatedDtm" attribute="1" defaultMemberUniqueName="[CAT1-CAT2 Merged].[UpdatedDtm].[All]" allUniqueName="[CAT1-CAT2 Merged].[UpdatedDtm].[All]" dimensionUniqueName="[CAT1-CAT2 Merged]" displayFolder="" count="0" unbalanced="0" hidden="1"/>
    <cacheHierarchy uniqueName="[CAT3-Near Transaction].[DATE]" caption="DATE" attribute="1" defaultMemberUniqueName="[CAT3-Near Transaction].[DATE].[All]" allUniqueName="[CAT3-Near Transaction].[DATE].[All]" dimensionUniqueName="[CAT3-Near Transaction]" displayFolder="" count="0" unbalanced="0" hidden="1"/>
    <cacheHierarchy uniqueName="[CAT3-Near Transaction].[DimAccountPK]" caption="DimAccountPK" attribute="1" defaultMemberUniqueName="[CAT3-Near Transaction].[DimAccountPK].[All]" allUniqueName="[CAT3-Near Transaction].[DimAccountPK].[All]" dimensionUniqueName="[CAT3-Near Transaction]" displayFolder="" count="0" unbalanced="0" hidden="1"/>
    <cacheHierarchy uniqueName="[CAT3-Near Transaction].[DimClientPK]" caption="DimClientPK" attribute="1" defaultMemberUniqueName="[CAT3-Near Transaction].[DimClientPK].[All]" allUniqueName="[CAT3-Near Transaction].[DimClientPK].[All]" dimensionUniqueName="[CAT3-Near Transaction]" displayFolder="" count="0" unbalanced="0" hidden="1"/>
    <cacheHierarchy uniqueName="[CAT3-Near Transaction].[DimDatePK]" caption="DimDatePK" attribute="1" defaultMemberUniqueName="[CAT3-Near Transaction].[DimDatePK].[All]" allUniqueName="[CAT3-Near Transaction].[DimDatePK].[All]" dimensionUniqueName="[CAT3-Near Transaction]" displayFolder="" count="0" unbalanced="0" hidden="1"/>
    <cacheHierarchy uniqueName="[CAT3-Near Transaction].[DimEntityPK]" caption="DimEntityPK" attribute="1" defaultMemberUniqueName="[CAT3-Near Transaction].[DimEntityPK].[All]" allUniqueName="[CAT3-Near Transaction].[DimEntityPK].[All]" dimensionUniqueName="[CAT3-Near Transaction]" displayFolder="" count="0" unbalanced="0" hidden="1"/>
    <cacheHierarchy uniqueName="[CAT3-Near Transaction].[DimGeographyPK]" caption="DimGeographyPK" attribute="1" defaultMemberUniqueName="[CAT3-Near Transaction].[DimGeographyPK].[All]" allUniqueName="[CAT3-Near Transaction].[DimGeographyPK].[All]" dimensionUniqueName="[CAT3-Near Transaction]" displayFolder="" count="0" unbalanced="0" hidden="1"/>
    <cacheHierarchy uniqueName="[CAT3-Near Transaction].[DimTimePeriodPK]" caption="DimTimePeriodPK" attribute="1" defaultMemberUniqueName="[CAT3-Near Transaction].[DimTimePeriodPK].[All]" allUniqueName="[CAT3-Near Transaction].[DimTimePeriodPK].[All]" dimensionUniqueName="[CAT3-Near Transaction]" displayFolder="" count="0" unbalanced="0" hidden="1"/>
    <cacheHierarchy uniqueName="[CAT3-Near Transaction].[Ending Balance Group c]" caption="Ending Balance Group c" attribute="1" defaultMemberUniqueName="[CAT3-Near Transaction].[Ending Balance Group c].[All]" allUniqueName="[CAT3-Near Transaction].[Ending Balance Group c].[All]" dimensionUniqueName="[CAT3-Near Transaction]" displayFolder="" count="0" unbalanced="0" hidden="1"/>
    <cacheHierarchy uniqueName="[CAT3-Near Transaction].[Ending Balance Local c]" caption="Ending Balance Local c" attribute="1" defaultMemberUniqueName="[CAT3-Near Transaction].[Ending Balance Local c].[All]" allUniqueName="[CAT3-Near Transaction].[Ending Balance Local c].[All]" dimensionUniqueName="[CAT3-Near Transaction]" displayFolder="" count="0" unbalanced="0" hidden="1"/>
    <cacheHierarchy uniqueName="[CAT3-Near Transaction].[Ending Balance Reporting c]" caption="Ending Balance Reporting c" attribute="1" defaultMemberUniqueName="[CAT3-Near Transaction].[Ending Balance Reporting c].[All]" allUniqueName="[CAT3-Near Transaction].[Ending Balance Reporting c].[All]" dimensionUniqueName="[CAT3-Near Transaction]" displayFolder="" count="0" unbalanced="0" hidden="1"/>
    <cacheHierarchy uniqueName="[CAT3-Near Transaction].[Ending Tax Effected Balance Group c]" caption="Ending Tax Effected Balance Group c" attribute="1" defaultMemberUniqueName="[CAT3-Near Transaction].[Ending Tax Effected Balance Group c].[All]" allUniqueName="[CAT3-Near Transaction].[Ending Tax Effected Balance Group c].[All]" dimensionUniqueName="[CAT3-Near Transaction]" displayFolder="" count="0" unbalanced="0" hidden="1"/>
    <cacheHierarchy uniqueName="[CAT3-Near Transaction].[Ending Tax Effected Balance Local c]" caption="Ending Tax Effected Balance Local c" attribute="1" defaultMemberUniqueName="[CAT3-Near Transaction].[Ending Tax Effected Balance Local c].[All]" allUniqueName="[CAT3-Near Transaction].[Ending Tax Effected Balance Local c].[All]" dimensionUniqueName="[CAT3-Near Transaction]" displayFolder="" count="0" unbalanced="0" hidden="1"/>
    <cacheHierarchy uniqueName="[CAT3-Near Transaction].[Ending Tax Effected Balance Reporting c]" caption="Ending Tax Effected Balance Reporting c" attribute="1" defaultMemberUniqueName="[CAT3-Near Transaction].[Ending Tax Effected Balance Reporting c].[All]" allUniqueName="[CAT3-Near Transaction].[Ending Tax Effected Balance Reporting c].[All]" dimensionUniqueName="[CAT3-Near Transaction]" displayFolder="" count="0" unbalanced="0" hidden="1"/>
    <cacheHierarchy uniqueName="[Clients].[Active]" caption="Active" attribute="1" defaultMemberUniqueName="[Clients].[Active].[All]" allUniqueName="[Clients].[Active].[All]" dimensionUniqueName="[Clients]" displayFolder="" count="0" unbalanced="0" hidden="1"/>
    <cacheHierarchy uniqueName="[Clients].[Client ID]" caption="Client ID" attribute="1" defaultMemberUniqueName="[Clients].[Client ID].[All]" allUniqueName="[Clients].[Client ID].[All]" dimensionUniqueName="[Clients]" displayFolder="" count="0" unbalanced="0" hidden="1"/>
    <cacheHierarchy uniqueName="[Clients].[ClientDesc]" caption="ClientDesc" attribute="1" defaultMemberUniqueName="[Clients].[ClientDesc].[All]" allUniqueName="[Clients].[ClientDesc].[All]" dimensionUniqueName="[Clients]" displayFolder="" count="0" unbalanced="0" hidden="1"/>
    <cacheHierarchy uniqueName="[Clients].[CreatedDtm]" caption="CreatedDtm" attribute="1" defaultMemberUniqueName="[Clients].[CreatedDtm].[All]" allUniqueName="[Clients].[CreatedDtm].[All]" dimensionUniqueName="[Clients]" displayFolder="" count="0" unbalanced="0" hidden="1"/>
    <cacheHierarchy uniqueName="[Clients].[CreatedUser]" caption="CreatedUser" attribute="1" defaultMemberUniqueName="[Clients].[CreatedUser].[All]" allUniqueName="[Clients].[CreatedUser].[All]" dimensionUniqueName="[Clients]" displayFolder="" count="0" unbalanced="0" hidden="1"/>
    <cacheHierarchy uniqueName="[Clients].[DimClientPK]" caption="DimClientPK" attribute="1" defaultMemberUniqueName="[Clients].[DimClientPK].[All]" allUniqueName="[Clients].[DimClientPK].[All]" dimensionUniqueName="[Clients]" displayFolder="" count="0" unbalanced="0" hidden="1"/>
    <cacheHierarchy uniqueName="[Clients].[IsDeleted]" caption="IsDeleted" attribute="1" defaultMemberUniqueName="[Clients].[IsDeleted].[All]" allUniqueName="[Clients].[IsDeleted].[All]" dimensionUniqueName="[Clients]" displayFolder="" count="0" unbalanced="0" hidden="1"/>
    <cacheHierarchy uniqueName="[Clients].[Log_Id]" caption="Log_Id" attribute="1" defaultMemberUniqueName="[Clients].[Log_Id].[All]" allUniqueName="[Clients].[Log_Id].[All]" dimensionUniqueName="[Clients]" displayFolder="" count="0" unbalanced="0" hidden="1"/>
    <cacheHierarchy uniqueName="[Clients].[UpdatedDtm]" caption="UpdatedDtm" attribute="1" defaultMemberUniqueName="[Clients].[UpdatedDtm].[All]" allUniqueName="[Clients].[UpdatedDtm].[All]" dimensionUniqueName="[Clients]" displayFolder="" count="0" unbalanced="0" hidden="1"/>
    <cacheHierarchy uniqueName="[Clients].[UpdatedUser]" caption="UpdatedUser" attribute="1" defaultMemberUniqueName="[Clients].[UpdatedUser].[All]" allUniqueName="[Clients].[UpdatedUser].[All]" dimensionUniqueName="[Clients]" displayFolder="" count="0" unbalanced="0" hidden="1"/>
    <cacheHierarchy uniqueName="[Clients].[ValidEndDate]" caption="ValidEndDate" attribute="1" defaultMemberUniqueName="[Clients].[ValidEndDate].[All]" allUniqueName="[Clients].[ValidEndDate].[All]" dimensionUniqueName="[Clients]" displayFolder="" count="0" unbalanced="0" hidden="1"/>
    <cacheHierarchy uniqueName="[Data Sets].[Data Set Group]" caption="Data Set Group" attribute="1" defaultMemberUniqueName="[Data Sets].[Data Set Group].[All]" allUniqueName="[Data Sets].[Data Set Group].[All]" dimensionUniqueName="[Data Sets]" displayFolder="" count="0" unbalanced="0" hidden="1"/>
    <cacheHierarchy uniqueName="[Data Sets].[Data Set Name]" caption="Data Set Name" attribute="1" defaultMemberUniqueName="[Data Sets].[Data Set Name].[All]" allUniqueName="[Data Sets].[Data Set Name].[All]" dimensionUniqueName="[Data Sets]" displayFolder="" count="0" unbalanced="0" hidden="1"/>
    <cacheHierarchy uniqueName="[Data Sets].[DataSet_sk]" caption="DataSet_sk" attribute="1" defaultMemberUniqueName="[Data Sets].[DataSet_sk].[All]" allUniqueName="[Data Sets].[DataSet_sk].[All]" dimensionUniqueName="[Data Sets]" displayFolder="" count="0" unbalanced="0" hidden="1"/>
    <cacheHierarchy uniqueName="[Data Sets].[DimDataSetPK]" caption="DimDataSetPK" attribute="1" defaultMemberUniqueName="[Data Sets].[DimDataSetPK].[All]" allUniqueName="[Data Sets].[DimDataSetPK].[All]" dimensionUniqueName="[Data Sets]" displayFolder="" count="0" unbalanced="0" hidden="1"/>
    <cacheHierarchy uniqueName="[Data Sets].[Prefix]" caption="Prefix" attribute="1" defaultMemberUniqueName="[Data Sets].[Prefix].[All]" allUniqueName="[Data Sets].[Prefix].[All]" dimensionUniqueName="[Data Sets]" displayFolder="" count="0" unbalanced="0" hidden="1"/>
    <cacheHierarchy uniqueName="[Data Sources].[Data Source Application]" caption="Data Source Application" attribute="1" defaultMemberUniqueName="[Data Sources].[Data Source Application].[All]" allUniqueName="[Data Sources].[Data Source Application].[All]" dimensionUniqueName="[Data Sources]" displayFolder="" count="0" unbalanced="0" hidden="1"/>
    <cacheHierarchy uniqueName="[Data Sources].[Data Source dbms]" caption="Data Source dbms" attribute="1" defaultMemberUniqueName="[Data Sources].[Data Source dbms].[All]" allUniqueName="[Data Sources].[Data Source dbms].[All]" dimensionUniqueName="[Data Sources]" displayFolder="" count="0" unbalanced="0" hidden="1"/>
    <cacheHierarchy uniqueName="[Data Sources].[Data Source Long Name]" caption="Data Source Long Name" attribute="1" defaultMemberUniqueName="[Data Sources].[Data Source Long Name].[All]" allUniqueName="[Data Sources].[Data Source Long Name].[All]" dimensionUniqueName="[Data Sources]" displayFolder="" count="0" unbalanced="0" hidden="1"/>
    <cacheHierarchy uniqueName="[Data Sources].[Data Source Short Name]" caption="Data Source Short Name" attribute="1" defaultMemberUniqueName="[Data Sources].[Data Source Short Name].[All]" allUniqueName="[Data Sources].[Data Source Short Name].[All]" dimensionUniqueName="[Data Sources]" displayFolder="" count="0" unbalanced="0" hidden="1"/>
    <cacheHierarchy uniqueName="[Data Sources].[Data Source System Group]" caption="Data Source System Group" attribute="1" defaultMemberUniqueName="[Data Sources].[Data Source System Group].[All]" allUniqueName="[Data Sources].[Data Source System Group].[All]" dimensionUniqueName="[Data Sources]" displayFolder="" count="0" unbalanced="0" hidden="1"/>
    <cacheHierarchy uniqueName="[Data Sources].[DataSource_sk]" caption="DataSource_sk" attribute="1" defaultMemberUniqueName="[Data Sources].[DataSource_sk].[All]" allUniqueName="[Data Sources].[DataSource_sk].[All]" dimensionUniqueName="[Data Sources]" displayFolder="" count="0" unbalanced="0" hidden="1"/>
    <cacheHierarchy uniqueName="[Data Sources].[DimDataSourcePK]" caption="DimDataSourcePK" attribute="1" defaultMemberUniqueName="[Data Sources].[DimDataSourcePK].[All]" allUniqueName="[Data Sources].[DimDataSourcePK].[All]" dimensionUniqueName="[Data Sources]" displayFolder="" count="0" unbalanced="0" hidden="1"/>
    <cacheHierarchy uniqueName="[Date].[Date]" caption="Date" attribute="1" defaultMemberUniqueName="[Date].[Date].[All]" allUniqueName="[Date].[Date].[All]" dimensionUniqueName="[Date]" displayFolder="" count="0" unbalanced="0" hidden="1"/>
    <cacheHierarchy uniqueName="[Date].[DimTimePeriodPK]" caption="DimTimePeriodPK" attribute="1" defaultMemberUniqueName="[Date].[DimTimePeriodPK].[All]" allUniqueName="[Date].[DimTimePeriodPK].[All]" dimensionUniqueName="[Date]" displayFolder="" count="0" unbalanced="0" hidden="1"/>
    <cacheHierarchy uniqueName="[Geography].[DimGeographyPK]" caption="DimGeographyPK" attribute="1" defaultMemberUniqueName="[Geography].[DimGeographyPK].[All]" allUniqueName="[Geography].[DimGeographyPK].[All]" dimensionUniqueName="[Geography]" displayFolder="" count="0" unbalanced="0" hidden="1"/>
    <cacheHierarchy uniqueName="[Geography].[GeographyId]" caption="GeographyId" attribute="1" defaultMemberUniqueName="[Geography].[GeographyId].[All]" allUniqueName="[Geography].[GeographyId].[All]" dimensionUniqueName="[Geography]" displayFolder="" count="0" unbalanced="0" hidden="1"/>
    <cacheHierarchy uniqueName="[Geography].[ParentidGeography]" caption="ParentidGeography" attribute="1" defaultMemberUniqueName="[Geography].[ParentidGeography].[All]" allUniqueName="[Geography].[ParentidGeography].[All]" dimensionUniqueName="[Geography]" displayFolder="" count="0" unbalanced="0" hidden="1"/>
    <cacheHierarchy uniqueName="[TBBS].[amount_noagg]" caption="amount_noagg" attribute="1" defaultMemberUniqueName="[TBBS].[amount_noagg].[All]" allUniqueName="[TBBS].[amount_noagg].[All]" dimensionUniqueName="[TBBS]" displayFolder="" count="0" unbalanced="0" hidden="1"/>
    <cacheHierarchy uniqueName="[TBBS].[DATE]" caption="DATE" attribute="1" defaultMemberUniqueName="[TBBS].[DATE].[All]" allUniqueName="[TBBS].[DATE].[All]" dimensionUniqueName="[TBBS]" displayFolder="" count="0" unbalanced="0" hidden="1"/>
    <cacheHierarchy uniqueName="[TBBS].[DimAccountPK]" caption="DimAccountPK" attribute="1" defaultMemberUniqueName="[TBBS].[DimAccountPK].[All]" allUniqueName="[TBBS].[DimAccountPK].[All]" dimensionUniqueName="[TBBS]" displayFolder="" count="0" unbalanced="0" hidden="1"/>
    <cacheHierarchy uniqueName="[TBBS].[DimDataSetPK]" caption="DimDataSetPK" attribute="1" defaultMemberUniqueName="[TBBS].[DimDataSetPK].[All]" allUniqueName="[TBBS].[DimDataSetPK].[All]" dimensionUniqueName="[TBBS]" displayFolder="" count="0" unbalanced="0" hidden="1"/>
    <cacheHierarchy uniqueName="[TBBS].[DimDataSourcePK]" caption="DimDataSourcePK" attribute="1" defaultMemberUniqueName="[TBBS].[DimDataSourcePK].[All]" allUniqueName="[TBBS].[DimDataSourcePK].[All]" dimensionUniqueName="[TBBS]" displayFolder="" count="0" unbalanced="0" hidden="1"/>
    <cacheHierarchy uniqueName="[TBBS].[DimEntityPK]" caption="DimEntityPK" attribute="1" defaultMemberUniqueName="[TBBS].[DimEntityPK].[All]" allUniqueName="[TBBS].[DimEntityPK].[All]" dimensionUniqueName="[TBBS]" displayFolder="" count="0" unbalanced="0" hidden="1"/>
    <cacheHierarchy uniqueName="[TBBS].[DimGeographyPK]" caption="DimGeographyPK" attribute="1" defaultMemberUniqueName="[TBBS].[DimGeographyPK].[All]" allUniqueName="[TBBS].[DimGeographyPK].[All]" dimensionUniqueName="[TBBS]" displayFolder="" count="0" unbalanced="0" hidden="1"/>
    <cacheHierarchy uniqueName="[TBBS].[DimTimePeriodPK]" caption="DimTimePeriodPK" attribute="1" defaultMemberUniqueName="[TBBS].[DimTimePeriodPK].[All]" allUniqueName="[TBBS].[DimTimePeriodPK].[All]" dimensionUniqueName="[TBBS]" displayFolder="" count="0" unbalanced="0" hidden="1"/>
    <cacheHierarchy uniqueName="[TBBS].[UpdatedDtm]" caption="UpdatedDtm" attribute="1" defaultMemberUniqueName="[TBBS].[UpdatedDtm].[All]" allUniqueName="[TBBS].[UpdatedDtm].[All]" dimensionUniqueName="[TBBS]" displayFolder="" count="0" unbalanced="0" hidden="1"/>
    <cacheHierarchy uniqueName="[Units].[Categories]" caption="Categories" attribute="1" defaultMemberUniqueName="[Units].[Categories].[All]" allUniqueName="[Units].[Categories].[All]" dimensionUniqueName="[Units]" displayFolder="" count="0" unbalanced="0" hidden="1"/>
    <cacheHierarchy uniqueName="[Units].[Categories ID]" caption="Categories ID" attribute="1" defaultMemberUniqueName="[Units].[Categories ID].[All]" allUniqueName="[Units].[Categories ID].[All]" dimensionUniqueName="[Units]" displayFolder="" count="0" unbalanced="0" hidden="1"/>
    <cacheHierarchy uniqueName="[Units].[DimEntityTreePK]" caption="DimEntityTreePK" attribute="1" defaultMemberUniqueName="[Units].[DimEntityTreePK].[All]" allUniqueName="[Units].[DimEntityTreePK].[All]" dimensionUniqueName="[Units]" displayFolder="" count="0" unbalanced="0" hidden="1"/>
    <cacheHierarchy uniqueName="[Units Dimension].[ClientId]" caption="ClientId" attribute="1" defaultMemberUniqueName="[Units Dimension].[ClientId].[All]" allUniqueName="[Units Dimension].[ClientId].[All]" dimensionUniqueName="[Units Dimension]" displayFolder="" count="0" unbalanced="0" hidden="1"/>
    <cacheHierarchy uniqueName="[Units Dimension].[DimEntityPK]" caption="DimEntityPK" attribute="1" defaultMemberUniqueName="[Units Dimension].[DimEntityPK].[All]" allUniqueName="[Units Dimension].[DimEntityPK].[All]" dimensionUniqueName="[Units Dimension]" displayFolder="" count="0" unbalanced="0" hidden="1"/>
    <cacheHierarchy uniqueName="[Units Dimension].[Expire Effective Date Units]" caption="Expire Effective Date Units" attribute="1" defaultMemberUniqueName="[Units Dimension].[Expire Effective Date Units].[All]" allUniqueName="[Units Dimension].[Expire Effective Date Units].[All]" dimensionUniqueName="[Units Dimension]" displayFolder="" count="0" unbalanced="0" hidden="1"/>
    <cacheHierarchy uniqueName="[Units Dimension].[GroupReportingCurrencyCd]" caption="GroupReportingCurrencyCd" attribute="1" defaultMemberUniqueName="[Units Dimension].[GroupReportingCurrencyCd].[All]" allUniqueName="[Units Dimension].[GroupReportingCurrencyCd].[All]" dimensionUniqueName="[Units Dimension]" displayFolder="" count="0" unbalanced="0" hidden="1"/>
    <cacheHierarchy uniqueName="[Units Dimension].[GroupReportingCurrencyName]" caption="GroupReportingCurrencyName" attribute="1" defaultMemberUniqueName="[Units Dimension].[GroupReportingCurrencyName].[All]" allUniqueName="[Units Dimension].[GroupReportingCurrencyName].[All]" dimensionUniqueName="[Units Dimension]" displayFolder="" count="0" unbalanced="0" hidden="1"/>
    <cacheHierarchy uniqueName="[Units Dimension].[LocalReportingCurrencyCd]" caption="LocalReportingCurrencyCd" attribute="1" defaultMemberUniqueName="[Units Dimension].[LocalReportingCurrencyCd].[All]" allUniqueName="[Units Dimension].[LocalReportingCurrencyCd].[All]" dimensionUniqueName="[Units Dimension]" displayFolder="" count="0" unbalanced="0" hidden="1"/>
    <cacheHierarchy uniqueName="[Units Dimension].[LocalReportingCurrencyName]" caption="LocalReportingCurrencyName" attribute="1" defaultMemberUniqueName="[Units Dimension].[LocalReportingCurrencyName].[All]" allUniqueName="[Units Dimension].[LocalReportingCurrencyName].[All]" dimensionUniqueName="[Units Dimension]" displayFolder="" count="0" unbalanced="0" hidden="1"/>
    <cacheHierarchy uniqueName="[Units Dimension].[Log_Id]" caption="Log_Id" attribute="1" defaultMemberUniqueName="[Units Dimension].[Log_Id].[All]" allUniqueName="[Units Dimension].[Log_Id].[All]" dimensionUniqueName="[Units Dimension]" displayFolder="" count="0" unbalanced="0" hidden="1"/>
    <cacheHierarchy uniqueName="[Units Dimension].[Start Effective Date Units]" caption="Start Effective Date Units" attribute="1" defaultMemberUniqueName="[Units Dimension].[Start Effective Date Units].[All]" allUniqueName="[Units Dimension].[Start Effective Date Units].[All]" dimensionUniqueName="[Units Dimension]" displayFolder="" count="0" unbalanced="0" hidden="1"/>
    <cacheHierarchy uniqueName="[Units Dimension].[StartingFiscalYear]" caption="StartingFiscalYear" attribute="1" defaultMemberUniqueName="[Units Dimension].[StartingFiscalYear].[All]" allUniqueName="[Units Dimension].[StartingFiscalYear].[All]" dimensionUniqueName="[Units Dimension]" displayFolder="" count="0" unbalanced="0" hidden="1"/>
    <cacheHierarchy uniqueName="[Units Dimension].[TaxEntityId]" caption="TaxEntityId" attribute="1" defaultMemberUniqueName="[Units Dimension].[TaxEntityId].[All]" allUniqueName="[Units Dimension].[TaxEntityId].[All]" dimensionUniqueName="[Units Dimension]" displayFolder="" count="0" unbalanced="0" hidden="1"/>
    <cacheHierarchy uniqueName="[Units Dimension].[TaxFunctionalReportingCurrencyCd]" caption="TaxFunctionalReportingCurrencyCd" attribute="1" defaultMemberUniqueName="[Units Dimension].[TaxFunctionalReportingCurrencyCd].[All]" allUniqueName="[Units Dimension].[TaxFunctionalReportingCurrencyCd].[All]" dimensionUniqueName="[Units Dimension]" displayFolder="" count="0" unbalanced="0" hidden="1"/>
    <cacheHierarchy uniqueName="[Units Dimension].[TaxFunctionalReportingCurrencyName]" caption="TaxFunctionalReportingCurrencyName" attribute="1" defaultMemberUniqueName="[Units Dimension].[TaxFunctionalReportingCurrencyName].[All]" allUniqueName="[Units Dimension].[TaxFunctionalReportingCurrencyName].[All]" dimensionUniqueName="[Units Dimension]" displayFolder="" count="0" unbalanced="0" hidden="1"/>
    <cacheHierarchy uniqueName="[Units Dimension].[Unit Country of Formation]" caption="Unit Country of Formation" attribute="1" defaultMemberUniqueName="[Units Dimension].[Unit Country of Formation].[All]" allUniqueName="[Units Dimension].[Unit Country of Formation].[All]" dimensionUniqueName="[Units Dimension]" displayFolder="" count="0" unbalanced="0" hidden="1"/>
    <cacheHierarchy uniqueName="[Units Dimension].[Unit ID]" caption="Unit ID" attribute="1" defaultMemberUniqueName="[Units Dimension].[Unit ID].[All]" allUniqueName="[Units Dimension].[Unit ID].[All]" dimensionUniqueName="[Units Dimension]" displayFolder="" count="0" unbalanced="0" hidden="1"/>
    <cacheHierarchy uniqueName="[Units Dimension].[Unit Name]" caption="Unit Name" attribute="1" defaultMemberUniqueName="[Units Dimension].[Unit Name].[All]" allUniqueName="[Units Dimension].[Unit Name].[All]" dimensionUniqueName="[Units Dimension]" displayFolder="" count="0" unbalanced="0" hidden="1"/>
    <cacheHierarchy uniqueName="[Units Dimension].[Unit Status]" caption="Unit Status" attribute="1" defaultMemberUniqueName="[Units Dimension].[Unit Status].[All]" allUniqueName="[Units Dimension].[Unit Status].[All]" dimensionUniqueName="[Units Dimension]" displayFolder="" count="0" unbalanced="0" hidden="1"/>
    <cacheHierarchy uniqueName="[Units Dimension].[Unit Type]" caption="Unit Type" attribute="1" defaultMemberUniqueName="[Units Dimension].[Unit Type].[All]" allUniqueName="[Units Dimension].[Unit Type].[All]" dimensionUniqueName="[Units Dimension]" displayFolder="" count="0" unbalanced="0" hidden="1"/>
    <cacheHierarchy uniqueName="[Units Dimension].[Unit_sk]" caption="Unit_sk" attribute="1" defaultMemberUniqueName="[Units Dimension].[Unit_sk].[All]" allUniqueName="[Units Dimension].[Unit_sk].[All]" dimensionUniqueName="[Units Dimension]" displayFolder="" count="0" unbalanced="0" hidden="1"/>
    <cacheHierarchy uniqueName="[Measures].[Account Effective Status Filter]" caption="Account Effective Status Filter" measure="1" displayFolder="" measureGroup="Accounts" count="0"/>
    <cacheHierarchy uniqueName="[Measures].[Account Tree Effective Status Filter]" caption="Account Tree Effective Status Filter" measure="1" displayFolder="" measureGroup="Accounts" count="0"/>
    <cacheHierarchy uniqueName="[Measures].[Unit Effective Status Filter]" caption="Unit Effective Status Filter" measure="1" displayFolder="" measureGroup="Units" count="0"/>
    <cacheHierarchy uniqueName="[Measures].[Unit Trees Effective Status Filter]" caption="Unit Trees Effective Status Filter" measure="1" displayFolder="" measureGroup="Units" count="0"/>
    <cacheHierarchy uniqueName="[Measures].[Ending Balance Group]" caption="Ending Balance Group" measure="1" displayFolder="" measureGroup="CAT3-Near Transaction" count="0"/>
    <cacheHierarchy uniqueName="[Measures].[Ending Balance Local]" caption="Ending Balance Local" measure="1" displayFolder="" measureGroup="CAT3-Near Transaction" count="0"/>
    <cacheHierarchy uniqueName="[Measures].[Ending Balance Reporting]" caption="Ending Balance Reporting" measure="1" displayFolder="" measureGroup="CAT3-Near Transaction" count="0"/>
    <cacheHierarchy uniqueName="[Measures].[Ending Tax Effected Balance Group]" caption="Ending Tax Effected Balance Group" measure="1" displayFolder="" measureGroup="CAT3-Near Transaction" count="0"/>
    <cacheHierarchy uniqueName="[Measures].[Ending Tax Effected Balance Local]" caption="Ending Tax Effected Balance Local" measure="1" displayFolder="" measureGroup="CAT3-Near Transaction" count="0"/>
    <cacheHierarchy uniqueName="[Measures].[Ending Tax Effected Balance Reporting]" caption="Ending Tax Effected Balance Reporting" measure="1" displayFolder="" measureGroup="CAT3-Near Transaction" count="0"/>
    <cacheHierarchy uniqueName="[Measures].[CAT1-CAT2 Beginning Balance Group]" caption="CAT1-CAT2 Beginning Balance Group" measure="1" displayFolder="" measureGroup="CAT1-CAT2 Merged" count="0"/>
    <cacheHierarchy uniqueName="[Measures].[CAT1-CAT2 Beginning Balance Local]" caption="CAT1-CAT2 Beginning Balance Local" measure="1" displayFolder="" measureGroup="CAT1-CAT2 Merged" count="0"/>
    <cacheHierarchy uniqueName="[Measures].[CAT1-CAT2 Beginning Balance Reporting]" caption="CAT1-CAT2 Beginning Balance Reporting" measure="1" displayFolder="" measureGroup="CAT1-CAT2 Merged" count="0"/>
    <cacheHierarchy uniqueName="[Measures].[CAT1-CAT2 Beginning Tax Effected Balance Group]" caption="CAT1-CAT2 Beginning Tax Effected Balance Group" measure="1" displayFolder="" measureGroup="CAT1-CAT2 Merged" count="0"/>
    <cacheHierarchy uniqueName="[Measures].[CAT1-CAT2 Beginning Tax Effected Balance Local]" caption="CAT1-CAT2 Beginning Tax Effected Balance Local" measure="1" displayFolder="" measureGroup="CAT1-CAT2 Merged" count="0"/>
    <cacheHierarchy uniqueName="[Measures].[CAT1-CAT2 Beginning Tax Effected Balance Reporting]" caption="CAT1-CAT2 Beginning Tax Effected Balance Reporting" measure="1" displayFolder="" measureGroup="CAT1-CAT2 Merged" count="0"/>
    <cacheHierarchy uniqueName="[Measures].[CAT1-CAT2 Ending Balance Group]" caption="CAT1-CAT2 Ending Balance Group" measure="1" displayFolder="" measureGroup="CAT1-CAT2 Merged" count="0"/>
    <cacheHierarchy uniqueName="[Measures].[CAT1-CAT2 Ending Balance Local]" caption="CAT1-CAT2 Ending Balance Local" measure="1" displayFolder="" measureGroup="CAT1-CAT2 Merged" count="0" oneField="1">
      <fieldsUsage count="1">
        <fieldUsage x="9"/>
      </fieldsUsage>
    </cacheHierarchy>
    <cacheHierarchy uniqueName="[Measures].[CAT1-CAT2 Ending Balance Reporting]" caption="CAT1-CAT2 Ending Balance Reporting" measure="1" displayFolder="" measureGroup="CAT1-CAT2 Merged" count="0"/>
    <cacheHierarchy uniqueName="[Measures].[CAT1-CAT2 Ending Tax Effected Balance Group]" caption="CAT1-CAT2 Ending Tax Effected Balance Group" measure="1" displayFolder="" measureGroup="CAT1-CAT2 Merged" count="0"/>
    <cacheHierarchy uniqueName="[Measures].[CAT1-CAT2 Ending Tax Effected Balance Local]" caption="CAT1-CAT2 Ending Tax Effected Balance Local" measure="1" displayFolder="" measureGroup="CAT1-CAT2 Merged" count="0"/>
    <cacheHierarchy uniqueName="[Measures].[CAT1-CAT2 Ending Tax Effected Balance Reporting]" caption="CAT1-CAT2 Ending Tax Effected Balance Reporting" measure="1" displayFolder="" measureGroup="CAT1-CAT2 Merged" count="0"/>
    <cacheHierarchy uniqueName="[Measures].[Amount]" caption="Amount" measure="1" displayFolder="" measureGroup="TBBS" count="0"/>
    <cacheHierarchy uniqueName="[Measures].[__Default measure]" caption="__Default measure" measure="1" displayFolder="" count="0" hidden="1"/>
  </cacheHierarchies>
  <kpis count="0"/>
  <dimensions count="8">
    <dimension name="Accounts" uniqueName="[Accounts]" caption="Accounts"/>
    <dimension name="CAT1-CAT2 Merged" uniqueName="[CAT1-CAT2 Merged]" caption="CAT1-CAT2 Merged"/>
    <dimension name="CAT3-Near Transaction" uniqueName="[CAT3-Near Transaction]" caption="CAT3-Near Transaction"/>
    <dimension name="Date" uniqueName="[Date]" caption="Date"/>
    <dimension name="Geography" uniqueName="[Geography]" caption="Geography"/>
    <dimension measure="1" name="Measures" uniqueName="[Measures]" caption="Measures"/>
    <dimension name="TBBS" uniqueName="[TBBS]" caption="TBBS"/>
    <dimension name="Units" uniqueName="[Units]" caption="Units"/>
  </dimensions>
  <measureGroups count="12">
    <measureGroup name="Accounts" caption="Accounts"/>
    <measureGroup name="Accounts Dimension" caption="Accounts Dimension"/>
    <measureGroup name="CAT1-CAT2 Merged" caption="CAT1-CAT2 Merged"/>
    <measureGroup name="CAT3-Near Transaction" caption="CAT3-Near Transaction"/>
    <measureGroup name="Clients" caption="Clients"/>
    <measureGroup name="Data Sets" caption="Data Sets"/>
    <measureGroup name="Data Sources" caption="Data Sources"/>
    <measureGroup name="Date" caption="Date"/>
    <measureGroup name="Geography" caption="Geography"/>
    <measureGroup name="TBBS" caption="TBBS"/>
    <measureGroup name="Units" caption="Units"/>
    <measureGroup name="Units Dimension" caption="Units Dimension"/>
  </measureGroups>
  <maps count="18">
    <map measureGroup="0" dimension="0"/>
    <map measureGroup="2" dimension="0"/>
    <map measureGroup="2" dimension="1"/>
    <map measureGroup="2" dimension="3"/>
    <map measureGroup="2" dimension="4"/>
    <map measureGroup="2" dimension="7"/>
    <map measureGroup="3" dimension="0"/>
    <map measureGroup="3" dimension="2"/>
    <map measureGroup="3" dimension="3"/>
    <map measureGroup="3" dimension="4"/>
    <map measureGroup="3" dimension="7"/>
    <map measureGroup="7" dimension="3"/>
    <map measureGroup="8" dimension="4"/>
    <map measureGroup="9" dimension="0"/>
    <map measureGroup="9" dimension="3"/>
    <map measureGroup="9" dimension="6"/>
    <map measureGroup="9" dimension="7"/>
    <map measureGroup="10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">
  <r>
    <x v="0"/>
    <s v=""/>
    <s v=""/>
    <s v=""/>
    <x v="0"/>
  </r>
  <r>
    <x v="1"/>
    <n v="1277386220"/>
    <n v="-341945735"/>
    <n v="1619331955"/>
    <x v="0"/>
  </r>
  <r>
    <x v="2"/>
    <n v="0"/>
    <n v="387754868"/>
    <n v="-387754868"/>
    <x v="0"/>
  </r>
  <r>
    <x v="3"/>
    <n v="1277386220"/>
    <n v="45809133"/>
    <n v="1231577087"/>
    <x v="0"/>
  </r>
  <r>
    <x v="4"/>
    <s v=""/>
    <s v=""/>
    <s v=""/>
    <x v="0"/>
  </r>
  <r>
    <x v="5"/>
    <s v=""/>
    <s v=""/>
    <s v=""/>
    <x v="0"/>
  </r>
  <r>
    <x v="6"/>
    <n v="67097875"/>
    <n v="1495914"/>
    <n v="65601961"/>
    <x v="0"/>
  </r>
  <r>
    <x v="7"/>
    <n v="-67097875"/>
    <n v="-1495914"/>
    <n v="-65601961"/>
    <x v="0"/>
  </r>
  <r>
    <x v="4"/>
    <s v=""/>
    <s v=""/>
    <s v=""/>
    <x v="0"/>
  </r>
  <r>
    <x v="8"/>
    <s v=""/>
    <s v=""/>
    <s v=""/>
    <x v="0"/>
  </r>
  <r>
    <x v="9"/>
    <n v="-1935299"/>
    <n v="-1935299"/>
    <n v="0"/>
    <x v="0"/>
  </r>
  <r>
    <x v="10"/>
    <n v="-946251"/>
    <n v="0"/>
    <n v="-946251"/>
    <x v="0"/>
  </r>
  <r>
    <x v="11"/>
    <n v="3000000"/>
    <n v="3000000"/>
    <n v="0"/>
    <x v="0"/>
  </r>
  <r>
    <x v="12"/>
    <n v="1300000"/>
    <n v="0"/>
    <n v="1300000"/>
    <x v="0"/>
  </r>
  <r>
    <x v="13"/>
    <n v="87004"/>
    <n v="87004"/>
    <n v="0"/>
    <x v="0"/>
  </r>
  <r>
    <x v="14"/>
    <n v="9984"/>
    <n v="9984"/>
    <n v="0"/>
    <x v="0"/>
  </r>
  <r>
    <x v="15"/>
    <n v="813198"/>
    <n v="813198"/>
    <n v="0"/>
    <x v="0"/>
  </r>
  <r>
    <x v="16"/>
    <n v="73022"/>
    <n v="0"/>
    <n v="73022"/>
    <x v="0"/>
  </r>
  <r>
    <x v="17"/>
    <n v="186000"/>
    <n v="0"/>
    <n v="186000"/>
    <x v="0"/>
  </r>
  <r>
    <x v="18"/>
    <n v="-15073411"/>
    <n v="-15073411"/>
    <n v="0"/>
    <x v="0"/>
  </r>
  <r>
    <x v="19"/>
    <n v="33146198"/>
    <n v="0"/>
    <n v="33146198"/>
    <x v="0"/>
  </r>
  <r>
    <x v="20"/>
    <n v="20660445"/>
    <n v="-13098524"/>
    <n v="33758969"/>
    <x v="0"/>
  </r>
  <r>
    <x v="4"/>
    <s v=""/>
    <s v=""/>
    <s v=""/>
    <x v="0"/>
  </r>
  <r>
    <x v="21"/>
    <n v="1230948791"/>
    <n v="31214696"/>
    <n v="1199734095"/>
    <x v="0"/>
  </r>
  <r>
    <x v="4"/>
    <s v=""/>
    <s v=""/>
    <s v=""/>
    <x v="0"/>
  </r>
  <r>
    <x v="22"/>
    <s v=""/>
    <s v=""/>
    <s v=""/>
    <x v="0"/>
  </r>
  <r>
    <x v="23"/>
    <n v="-5876491"/>
    <n v="0"/>
    <n v="-5876491"/>
    <x v="1"/>
  </r>
  <r>
    <x v="24"/>
    <n v="-20762"/>
    <n v="0"/>
    <n v="-20762"/>
    <x v="2"/>
  </r>
  <r>
    <x v="25"/>
    <n v="-295186"/>
    <n v="0"/>
    <n v="-295186"/>
    <x v="2"/>
  </r>
  <r>
    <x v="26"/>
    <n v="-5734062"/>
    <n v="-5734062"/>
    <n v="0"/>
    <x v="0"/>
  </r>
  <r>
    <x v="27"/>
    <n v="947829007"/>
    <n v="1346961"/>
    <n v="946482046"/>
    <x v="3"/>
  </r>
  <r>
    <x v="28"/>
    <n v="159360"/>
    <n v="0"/>
    <n v="159360"/>
    <x v="3"/>
  </r>
  <r>
    <x v="29"/>
    <n v="-40709416"/>
    <n v="0"/>
    <n v="-40709416"/>
    <x v="2"/>
  </r>
  <r>
    <x v="30"/>
    <n v="-525784"/>
    <n v="-1448261"/>
    <n v="922477"/>
    <x v="4"/>
  </r>
  <r>
    <x v="31"/>
    <n v="102427286"/>
    <n v="0"/>
    <n v="102427286"/>
    <x v="5"/>
  </r>
  <r>
    <x v="32"/>
    <n v="-166685825"/>
    <n v="0"/>
    <n v="-166685825"/>
    <x v="6"/>
  </r>
  <r>
    <x v="33"/>
    <n v="1099397"/>
    <n v="0"/>
    <n v="1099397"/>
    <x v="7"/>
  </r>
  <r>
    <x v="34"/>
    <n v="-27502930"/>
    <n v="0"/>
    <n v="-27502930"/>
    <x v="8"/>
  </r>
  <r>
    <x v="35"/>
    <n v="-5201973"/>
    <n v="0"/>
    <n v="-5201973"/>
    <x v="8"/>
  </r>
  <r>
    <x v="36"/>
    <n v="56658820"/>
    <n v="0"/>
    <n v="56658820"/>
    <x v="9"/>
  </r>
  <r>
    <x v="37"/>
    <n v="-1166200000"/>
    <n v="0"/>
    <n v="-1166200000"/>
    <x v="10"/>
  </r>
  <r>
    <x v="38"/>
    <n v="-44100000"/>
    <n v="0"/>
    <n v="-44100000"/>
    <x v="6"/>
  </r>
  <r>
    <x v="39"/>
    <n v="9000000"/>
    <n v="0"/>
    <n v="9000000"/>
    <x v="3"/>
  </r>
  <r>
    <x v="40"/>
    <n v="-75869489"/>
    <n v="0"/>
    <n v="-75869489"/>
    <x v="11"/>
  </r>
  <r>
    <x v="41"/>
    <n v="3363805"/>
    <n v="0"/>
    <n v="3363805"/>
    <x v="3"/>
  </r>
  <r>
    <x v="42"/>
    <n v="581021"/>
    <n v="0"/>
    <n v="581021"/>
    <x v="2"/>
  </r>
  <r>
    <x v="43"/>
    <n v="-23904860"/>
    <n v="0"/>
    <n v="-23904860"/>
    <x v="12"/>
  </r>
  <r>
    <x v="44"/>
    <n v="-82347815"/>
    <n v="0"/>
    <n v="-82347815"/>
    <x v="13"/>
  </r>
  <r>
    <x v="45"/>
    <n v="989186"/>
    <n v="0"/>
    <n v="989186"/>
    <x v="2"/>
  </r>
  <r>
    <x v="46"/>
    <n v="614504"/>
    <n v="0"/>
    <n v="614504"/>
    <x v="3"/>
  </r>
  <r>
    <x v="47"/>
    <n v="-218008608"/>
    <n v="0"/>
    <n v="-218008608"/>
    <x v="13"/>
  </r>
  <r>
    <x v="48"/>
    <n v="-7532609"/>
    <n v="0"/>
    <n v="-7532609"/>
    <x v="11"/>
  </r>
  <r>
    <x v="49"/>
    <n v="5939624"/>
    <n v="0"/>
    <n v="5939624"/>
    <x v="14"/>
  </r>
  <r>
    <x v="50"/>
    <n v="4162002"/>
    <n v="0"/>
    <n v="4162002"/>
    <x v="2"/>
  </r>
  <r>
    <x v="51"/>
    <n v="17162290"/>
    <n v="0"/>
    <n v="17162290"/>
    <x v="15"/>
  </r>
  <r>
    <x v="52"/>
    <n v="774315"/>
    <n v="0"/>
    <n v="774315"/>
    <x v="16"/>
  </r>
  <r>
    <x v="53"/>
    <n v="65155"/>
    <n v="0"/>
    <n v="65155"/>
    <x v="17"/>
  </r>
  <r>
    <x v="54"/>
    <n v="-762650"/>
    <n v="0"/>
    <n v="-762650"/>
    <x v="2"/>
  </r>
  <r>
    <x v="55"/>
    <n v="-32135946"/>
    <n v="0"/>
    <n v="-32135946"/>
    <x v="15"/>
  </r>
  <r>
    <x v="56"/>
    <n v="16236611"/>
    <n v="0"/>
    <n v="16236611"/>
    <x v="17"/>
  </r>
  <r>
    <x v="57"/>
    <n v="-542838"/>
    <n v="0"/>
    <n v="-542838"/>
    <x v="2"/>
  </r>
  <r>
    <x v="58"/>
    <n v="-7595967"/>
    <n v="0"/>
    <n v="-7595967"/>
    <x v="18"/>
  </r>
  <r>
    <x v="59"/>
    <n v="-456499"/>
    <n v="0"/>
    <n v="-456499"/>
    <x v="18"/>
  </r>
  <r>
    <x v="60"/>
    <n v="1093930"/>
    <n v="0"/>
    <n v="1093930"/>
    <x v="18"/>
  </r>
  <r>
    <x v="61"/>
    <n v="-450"/>
    <n v="0"/>
    <n v="-450"/>
    <x v="2"/>
  </r>
  <r>
    <x v="62"/>
    <n v="259542547"/>
    <n v="0"/>
    <n v="259542547"/>
    <x v="17"/>
  </r>
  <r>
    <x v="63"/>
    <n v="-1498936"/>
    <n v="0"/>
    <n v="-1498936"/>
    <x v="17"/>
  </r>
  <r>
    <x v="64"/>
    <n v="-5204037"/>
    <n v="0"/>
    <n v="-5204037"/>
    <x v="19"/>
  </r>
  <r>
    <x v="65"/>
    <n v="5993190"/>
    <n v="0"/>
    <n v="5993190"/>
    <x v="20"/>
  </r>
  <r>
    <x v="66"/>
    <n v="230"/>
    <n v="0"/>
    <n v="230"/>
    <x v="2"/>
  </r>
  <r>
    <x v="67"/>
    <n v="-15409320"/>
    <n v="0"/>
    <n v="-15409320"/>
    <x v="21"/>
  </r>
  <r>
    <x v="68"/>
    <n v="496422"/>
    <n v="0"/>
    <n v="496422"/>
    <x v="2"/>
  </r>
  <r>
    <x v="69"/>
    <n v="534192"/>
    <n v="0"/>
    <n v="534192"/>
    <x v="22"/>
  </r>
  <r>
    <x v="70"/>
    <n v="6434347"/>
    <n v="0"/>
    <n v="6434347"/>
    <x v="22"/>
  </r>
  <r>
    <x v="71"/>
    <n v="-1083543"/>
    <n v="0"/>
    <n v="-1083543"/>
    <x v="2"/>
  </r>
  <r>
    <x v="72"/>
    <n v="-82594"/>
    <n v="0"/>
    <n v="-82594"/>
    <x v="2"/>
  </r>
  <r>
    <x v="73"/>
    <n v="-1490767"/>
    <n v="0"/>
    <n v="-1490767"/>
    <x v="22"/>
  </r>
  <r>
    <x v="74"/>
    <n v="122115"/>
    <n v="0"/>
    <n v="122115"/>
    <x v="2"/>
  </r>
  <r>
    <x v="75"/>
    <n v="2602018"/>
    <n v="0"/>
    <n v="2602018"/>
    <x v="17"/>
  </r>
  <r>
    <x v="76"/>
    <n v="2469097"/>
    <n v="0"/>
    <n v="2469097"/>
    <x v="22"/>
  </r>
  <r>
    <x v="77"/>
    <n v="53338595"/>
    <n v="0"/>
    <n v="53338595"/>
    <x v="23"/>
  </r>
  <r>
    <x v="78"/>
    <n v="5457243"/>
    <n v="0"/>
    <n v="5457243"/>
    <x v="24"/>
  </r>
  <r>
    <x v="79"/>
    <n v="1885737"/>
    <n v="0"/>
    <n v="1885737"/>
    <x v="25"/>
  </r>
  <r>
    <x v="80"/>
    <n v="-441295"/>
    <n v="0"/>
    <n v="-441295"/>
    <x v="2"/>
  </r>
  <r>
    <x v="81"/>
    <n v="6551345"/>
    <n v="0"/>
    <n v="6551345"/>
    <x v="26"/>
  </r>
  <r>
    <x v="82"/>
    <n v="761936111"/>
    <n v="0"/>
    <n v="761936111"/>
    <x v="27"/>
  </r>
  <r>
    <x v="83"/>
    <n v="19464"/>
    <n v="0"/>
    <n v="19464"/>
    <x v="28"/>
  </r>
  <r>
    <x v="84"/>
    <n v="1695"/>
    <n v="0"/>
    <n v="1695"/>
    <x v="29"/>
  </r>
  <r>
    <x v="85"/>
    <n v="-121671055"/>
    <n v="0"/>
    <n v="-121671055"/>
    <x v="30"/>
  </r>
  <r>
    <x v="86"/>
    <n v="83477"/>
    <n v="0"/>
    <n v="83477"/>
    <x v="2"/>
  </r>
  <r>
    <x v="87"/>
    <n v="43587308"/>
    <n v="0"/>
    <n v="43587308"/>
    <x v="2"/>
  </r>
  <r>
    <x v="88"/>
    <n v="-1670926"/>
    <n v="0"/>
    <n v="-1670926"/>
    <x v="2"/>
  </r>
  <r>
    <x v="89"/>
    <n v="-359755"/>
    <n v="0"/>
    <n v="-359755"/>
    <x v="2"/>
  </r>
  <r>
    <x v="90"/>
    <n v="-31246344"/>
    <n v="0"/>
    <n v="-31246344"/>
    <x v="18"/>
  </r>
  <r>
    <x v="91"/>
    <n v="-1160567"/>
    <n v="0"/>
    <n v="-1160567"/>
    <x v="18"/>
  </r>
  <r>
    <x v="92"/>
    <n v="-4800000"/>
    <n v="0"/>
    <n v="-4800000"/>
    <x v="18"/>
  </r>
  <r>
    <x v="93"/>
    <n v="111348"/>
    <n v="0"/>
    <n v="111348"/>
    <x v="2"/>
  </r>
  <r>
    <x v="94"/>
    <n v="-174484"/>
    <n v="0"/>
    <n v="-174484"/>
    <x v="2"/>
  </r>
  <r>
    <x v="95"/>
    <n v="-9326060"/>
    <n v="0"/>
    <n v="-9326060"/>
    <x v="22"/>
  </r>
  <r>
    <x v="96"/>
    <n v="-2372493"/>
    <n v="0"/>
    <n v="-2372493"/>
    <x v="22"/>
  </r>
  <r>
    <x v="97"/>
    <n v="6517687"/>
    <n v="0"/>
    <n v="6517687"/>
    <x v="31"/>
  </r>
  <r>
    <x v="98"/>
    <n v="323183"/>
    <n v="323183"/>
    <n v="0"/>
    <x v="0"/>
  </r>
  <r>
    <x v="99"/>
    <n v="-1193013"/>
    <n v="0"/>
    <n v="-1193013"/>
    <x v="22"/>
  </r>
  <r>
    <x v="100"/>
    <n v="-9903501"/>
    <n v="0"/>
    <n v="-9903501"/>
    <x v="32"/>
  </r>
  <r>
    <x v="101"/>
    <n v="-668884"/>
    <n v="0"/>
    <n v="-668884"/>
    <x v="33"/>
  </r>
  <r>
    <x v="102"/>
    <n v="65587032"/>
    <n v="0"/>
    <n v="65587032"/>
    <x v="11"/>
  </r>
  <r>
    <x v="103"/>
    <n v="-24769962"/>
    <n v="0"/>
    <n v="-24769962"/>
    <x v="11"/>
  </r>
  <r>
    <x v="104"/>
    <n v="30578022"/>
    <n v="0"/>
    <n v="30578022"/>
    <x v="11"/>
  </r>
  <r>
    <x v="105"/>
    <n v="1857401"/>
    <n v="0"/>
    <n v="1857401"/>
    <x v="11"/>
  </r>
  <r>
    <x v="106"/>
    <n v="-2605321"/>
    <n v="0"/>
    <n v="-2605321"/>
    <x v="11"/>
  </r>
  <r>
    <x v="107"/>
    <n v="8507826"/>
    <n v="0"/>
    <n v="8507826"/>
    <x v="11"/>
  </r>
  <r>
    <x v="108"/>
    <n v="-898136"/>
    <n v="0"/>
    <n v="-898136"/>
    <x v="11"/>
  </r>
  <r>
    <x v="109"/>
    <n v="12853"/>
    <n v="0"/>
    <n v="12853"/>
    <x v="3"/>
  </r>
  <r>
    <x v="110"/>
    <n v="282665645"/>
    <n v="-5512179"/>
    <n v="288177824"/>
    <x v="0"/>
  </r>
  <r>
    <x v="4"/>
    <s v=""/>
    <s v=""/>
    <s v=""/>
    <x v="0"/>
  </r>
  <r>
    <x v="111"/>
    <n v="1513614437"/>
    <n v="25702518"/>
    <n v="148791191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DE631D-3606-4EF1-8205-ABF0F8B8CEBF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7" indent="0" outline="1" outlineData="1" multipleFieldFilters="0">
  <location ref="A3:B122" firstHeaderRow="1" firstDataRow="1" firstDataCol="1"/>
  <pivotFields count="5">
    <pivotField axis="axisRow" showAll="0">
      <items count="113">
        <item x="4"/>
        <item x="5"/>
        <item x="21"/>
        <item x="6"/>
        <item x="9"/>
        <item x="10"/>
        <item x="11"/>
        <item x="12"/>
        <item x="13"/>
        <item x="14"/>
        <item x="15"/>
        <item x="16"/>
        <item x="17"/>
        <item x="18"/>
        <item x="19"/>
        <item x="8"/>
        <item x="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22"/>
        <item x="7"/>
        <item x="20"/>
        <item x="0"/>
        <item x="3"/>
        <item x="1"/>
        <item x="110"/>
        <item x="39"/>
        <item x="50"/>
        <item x="75"/>
        <item x="88"/>
        <item x="109"/>
        <item x="111"/>
        <item t="default"/>
      </items>
    </pivotField>
    <pivotField showAll="0"/>
    <pivotField showAll="0"/>
    <pivotField dataField="1" showAll="0"/>
    <pivotField axis="axisRow" showAll="0">
      <items count="36">
        <item x="1"/>
        <item x="14"/>
        <item x="3"/>
        <item x="8"/>
        <item x="5"/>
        <item x="9"/>
        <item x="23"/>
        <item x="24"/>
        <item x="25"/>
        <item x="33"/>
        <item x="27"/>
        <item x="6"/>
        <item n="Mark to Market" x="15"/>
        <item x="20"/>
        <item x="12"/>
        <item x="32"/>
        <item x="2"/>
        <item x="18"/>
        <item x="26"/>
        <item x="13"/>
        <item x="17"/>
        <item x="10"/>
        <item x="28"/>
        <item h="1" x="0"/>
        <item x="4"/>
        <item x="7"/>
        <item x="11"/>
        <item x="19"/>
        <item x="21"/>
        <item x="22"/>
        <item x="29"/>
        <item x="31"/>
        <item x="30"/>
        <item x="16"/>
        <item h="1" m="1" x="34"/>
        <item t="default"/>
      </items>
    </pivotField>
  </pivotFields>
  <rowFields count="2">
    <field x="4"/>
    <field x="0"/>
  </rowFields>
  <rowItems count="119">
    <i>
      <x/>
    </i>
    <i r="1">
      <x v="17"/>
    </i>
    <i>
      <x v="1"/>
    </i>
    <i r="1">
      <x v="42"/>
    </i>
    <i>
      <x v="2"/>
    </i>
    <i r="1">
      <x v="21"/>
    </i>
    <i r="1">
      <x v="22"/>
    </i>
    <i r="1">
      <x v="34"/>
    </i>
    <i r="1">
      <x v="39"/>
    </i>
    <i r="1">
      <x v="106"/>
    </i>
    <i r="1">
      <x v="110"/>
    </i>
    <i>
      <x v="3"/>
    </i>
    <i r="1">
      <x v="28"/>
    </i>
    <i r="1">
      <x v="29"/>
    </i>
    <i>
      <x v="4"/>
    </i>
    <i r="1">
      <x v="25"/>
    </i>
    <i>
      <x v="5"/>
    </i>
    <i r="1">
      <x v="30"/>
    </i>
    <i>
      <x v="6"/>
    </i>
    <i r="1">
      <x v="68"/>
    </i>
    <i>
      <x v="7"/>
    </i>
    <i r="1">
      <x v="69"/>
    </i>
    <i>
      <x v="8"/>
    </i>
    <i r="1">
      <x v="70"/>
    </i>
    <i>
      <x v="9"/>
    </i>
    <i r="1">
      <x v="91"/>
    </i>
    <i>
      <x v="10"/>
    </i>
    <i r="1">
      <x v="73"/>
    </i>
    <i>
      <x v="11"/>
    </i>
    <i r="1">
      <x v="26"/>
    </i>
    <i r="1">
      <x v="32"/>
    </i>
    <i>
      <x v="12"/>
    </i>
    <i r="1">
      <x v="43"/>
    </i>
    <i r="1">
      <x v="47"/>
    </i>
    <i>
      <x v="13"/>
    </i>
    <i r="1">
      <x v="57"/>
    </i>
    <i>
      <x v="14"/>
    </i>
    <i r="1">
      <x v="36"/>
    </i>
    <i>
      <x v="15"/>
    </i>
    <i r="1">
      <x v="90"/>
    </i>
    <i>
      <x v="16"/>
    </i>
    <i r="1">
      <x v="18"/>
    </i>
    <i r="1">
      <x v="19"/>
    </i>
    <i r="1">
      <x v="23"/>
    </i>
    <i r="1">
      <x v="35"/>
    </i>
    <i r="1">
      <x v="38"/>
    </i>
    <i r="1">
      <x v="46"/>
    </i>
    <i r="1">
      <x v="49"/>
    </i>
    <i r="1">
      <x v="53"/>
    </i>
    <i r="1">
      <x v="58"/>
    </i>
    <i r="1">
      <x v="60"/>
    </i>
    <i r="1">
      <x v="63"/>
    </i>
    <i r="1">
      <x v="64"/>
    </i>
    <i r="1">
      <x v="66"/>
    </i>
    <i r="1">
      <x v="71"/>
    </i>
    <i r="1">
      <x v="77"/>
    </i>
    <i r="1">
      <x v="78"/>
    </i>
    <i r="1">
      <x v="79"/>
    </i>
    <i r="1">
      <x v="83"/>
    </i>
    <i r="1">
      <x v="84"/>
    </i>
    <i r="1">
      <x v="107"/>
    </i>
    <i r="1">
      <x v="109"/>
    </i>
    <i>
      <x v="17"/>
    </i>
    <i r="1">
      <x v="50"/>
    </i>
    <i r="1">
      <x v="51"/>
    </i>
    <i r="1">
      <x v="52"/>
    </i>
    <i r="1">
      <x v="80"/>
    </i>
    <i r="1">
      <x v="81"/>
    </i>
    <i r="1">
      <x v="82"/>
    </i>
    <i>
      <x v="18"/>
    </i>
    <i r="1">
      <x v="72"/>
    </i>
    <i>
      <x v="19"/>
    </i>
    <i r="1">
      <x v="37"/>
    </i>
    <i r="1">
      <x v="40"/>
    </i>
    <i>
      <x v="20"/>
    </i>
    <i r="1">
      <x v="45"/>
    </i>
    <i r="1">
      <x v="48"/>
    </i>
    <i r="1">
      <x v="54"/>
    </i>
    <i r="1">
      <x v="55"/>
    </i>
    <i r="1">
      <x v="108"/>
    </i>
    <i>
      <x v="21"/>
    </i>
    <i r="1">
      <x v="31"/>
    </i>
    <i>
      <x v="22"/>
    </i>
    <i r="1">
      <x v="74"/>
    </i>
    <i>
      <x v="24"/>
    </i>
    <i r="1">
      <x v="24"/>
    </i>
    <i>
      <x v="25"/>
    </i>
    <i r="1">
      <x v="27"/>
    </i>
    <i>
      <x v="26"/>
    </i>
    <i r="1">
      <x v="33"/>
    </i>
    <i r="1">
      <x v="4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>
      <x v="27"/>
    </i>
    <i r="1">
      <x v="56"/>
    </i>
    <i>
      <x v="28"/>
    </i>
    <i r="1">
      <x v="59"/>
    </i>
    <i>
      <x v="29"/>
    </i>
    <i r="1">
      <x v="61"/>
    </i>
    <i r="1">
      <x v="62"/>
    </i>
    <i r="1">
      <x v="65"/>
    </i>
    <i r="1">
      <x v="67"/>
    </i>
    <i r="1">
      <x v="85"/>
    </i>
    <i r="1">
      <x v="86"/>
    </i>
    <i r="1">
      <x v="89"/>
    </i>
    <i>
      <x v="30"/>
    </i>
    <i r="1">
      <x v="75"/>
    </i>
    <i>
      <x v="31"/>
    </i>
    <i r="1">
      <x v="87"/>
    </i>
    <i>
      <x v="32"/>
    </i>
    <i r="1">
      <x v="76"/>
    </i>
    <i>
      <x v="33"/>
    </i>
    <i r="1">
      <x v="44"/>
    </i>
    <i t="grand">
      <x/>
    </i>
  </rowItems>
  <colItems count="1">
    <i/>
  </colItems>
  <dataFields count="1">
    <dataField name="Sum of 50220_U" fld="3" baseField="0" baseItem="22"/>
  </dataFields>
  <formats count="64">
    <format dxfId="65">
      <pivotArea outline="0" collapsedLevelsAreSubtotals="1" fieldPosition="0"/>
    </format>
    <format dxfId="64">
      <pivotArea dataOnly="0" labelOnly="1" outline="0" axis="axisValues" fieldPosition="0"/>
    </format>
    <format dxfId="63">
      <pivotArea collapsedLevelsAreSubtotals="1" fieldPosition="0">
        <references count="1">
          <reference field="4" count="1">
            <x v="0"/>
          </reference>
        </references>
      </pivotArea>
    </format>
    <format dxfId="62">
      <pivotArea collapsedLevelsAreSubtotals="1" fieldPosition="0">
        <references count="2">
          <reference field="0" count="1">
            <x v="17"/>
          </reference>
          <reference field="4" count="1" selected="0">
            <x v="0"/>
          </reference>
        </references>
      </pivotArea>
    </format>
    <format dxfId="61">
      <pivotArea collapsedLevelsAreSubtotals="1" fieldPosition="0">
        <references count="1">
          <reference field="4" count="1">
            <x v="1"/>
          </reference>
        </references>
      </pivotArea>
    </format>
    <format dxfId="60">
      <pivotArea collapsedLevelsAreSubtotals="1" fieldPosition="0">
        <references count="2">
          <reference field="0" count="1">
            <x v="42"/>
          </reference>
          <reference field="4" count="1" selected="0">
            <x v="1"/>
          </reference>
        </references>
      </pivotArea>
    </format>
    <format dxfId="59">
      <pivotArea collapsedLevelsAreSubtotals="1" fieldPosition="0">
        <references count="1">
          <reference field="4" count="1">
            <x v="2"/>
          </reference>
        </references>
      </pivotArea>
    </format>
    <format dxfId="58">
      <pivotArea collapsedLevelsAreSubtotals="1" fieldPosition="0">
        <references count="2">
          <reference field="0" count="3">
            <x v="21"/>
            <x v="22"/>
            <x v="34"/>
          </reference>
          <reference field="4" count="1" selected="0">
            <x v="2"/>
          </reference>
        </references>
      </pivotArea>
    </format>
    <format dxfId="57">
      <pivotArea collapsedLevelsAreSubtotals="1" fieldPosition="0">
        <references count="1">
          <reference field="4" count="1">
            <x v="3"/>
          </reference>
        </references>
      </pivotArea>
    </format>
    <format dxfId="56">
      <pivotArea collapsedLevelsAreSubtotals="1" fieldPosition="0">
        <references count="2">
          <reference field="0" count="2">
            <x v="28"/>
            <x v="29"/>
          </reference>
          <reference field="4" count="1" selected="0">
            <x v="3"/>
          </reference>
        </references>
      </pivotArea>
    </format>
    <format dxfId="55">
      <pivotArea collapsedLevelsAreSubtotals="1" fieldPosition="0">
        <references count="1">
          <reference field="4" count="1">
            <x v="4"/>
          </reference>
        </references>
      </pivotArea>
    </format>
    <format dxfId="54">
      <pivotArea collapsedLevelsAreSubtotals="1" fieldPosition="0">
        <references count="2">
          <reference field="0" count="1">
            <x v="25"/>
          </reference>
          <reference field="4" count="1" selected="0">
            <x v="4"/>
          </reference>
        </references>
      </pivotArea>
    </format>
    <format dxfId="53">
      <pivotArea collapsedLevelsAreSubtotals="1" fieldPosition="0">
        <references count="1">
          <reference field="4" count="1">
            <x v="5"/>
          </reference>
        </references>
      </pivotArea>
    </format>
    <format dxfId="52">
      <pivotArea collapsedLevelsAreSubtotals="1" fieldPosition="0">
        <references count="2">
          <reference field="0" count="1">
            <x v="30"/>
          </reference>
          <reference field="4" count="1" selected="0">
            <x v="5"/>
          </reference>
        </references>
      </pivotArea>
    </format>
    <format dxfId="51">
      <pivotArea collapsedLevelsAreSubtotals="1" fieldPosition="0">
        <references count="1">
          <reference field="4" count="1">
            <x v="6"/>
          </reference>
        </references>
      </pivotArea>
    </format>
    <format dxfId="50">
      <pivotArea collapsedLevelsAreSubtotals="1" fieldPosition="0">
        <references count="2">
          <reference field="0" count="1">
            <x v="68"/>
          </reference>
          <reference field="4" count="1" selected="0">
            <x v="6"/>
          </reference>
        </references>
      </pivotArea>
    </format>
    <format dxfId="49">
      <pivotArea collapsedLevelsAreSubtotals="1" fieldPosition="0">
        <references count="1">
          <reference field="4" count="1">
            <x v="7"/>
          </reference>
        </references>
      </pivotArea>
    </format>
    <format dxfId="48">
      <pivotArea collapsedLevelsAreSubtotals="1" fieldPosition="0">
        <references count="2">
          <reference field="0" count="1">
            <x v="69"/>
          </reference>
          <reference field="4" count="1" selected="0">
            <x v="7"/>
          </reference>
        </references>
      </pivotArea>
    </format>
    <format dxfId="47">
      <pivotArea collapsedLevelsAreSubtotals="1" fieldPosition="0">
        <references count="1">
          <reference field="4" count="1">
            <x v="8"/>
          </reference>
        </references>
      </pivotArea>
    </format>
    <format dxfId="46">
      <pivotArea collapsedLevelsAreSubtotals="1" fieldPosition="0">
        <references count="2">
          <reference field="0" count="1">
            <x v="70"/>
          </reference>
          <reference field="4" count="1" selected="0">
            <x v="8"/>
          </reference>
        </references>
      </pivotArea>
    </format>
    <format dxfId="45">
      <pivotArea collapsedLevelsAreSubtotals="1" fieldPosition="0">
        <references count="1">
          <reference field="4" count="1">
            <x v="9"/>
          </reference>
        </references>
      </pivotArea>
    </format>
    <format dxfId="44">
      <pivotArea collapsedLevelsAreSubtotals="1" fieldPosition="0">
        <references count="2">
          <reference field="0" count="1">
            <x v="91"/>
          </reference>
          <reference field="4" count="1" selected="0">
            <x v="9"/>
          </reference>
        </references>
      </pivotArea>
    </format>
    <format dxfId="43">
      <pivotArea collapsedLevelsAreSubtotals="1" fieldPosition="0">
        <references count="1">
          <reference field="4" count="1">
            <x v="10"/>
          </reference>
        </references>
      </pivotArea>
    </format>
    <format dxfId="42">
      <pivotArea collapsedLevelsAreSubtotals="1" fieldPosition="0">
        <references count="2">
          <reference field="0" count="1">
            <x v="73"/>
          </reference>
          <reference field="4" count="1" selected="0">
            <x v="10"/>
          </reference>
        </references>
      </pivotArea>
    </format>
    <format dxfId="41">
      <pivotArea collapsedLevelsAreSubtotals="1" fieldPosition="0">
        <references count="1">
          <reference field="4" count="1">
            <x v="11"/>
          </reference>
        </references>
      </pivotArea>
    </format>
    <format dxfId="40">
      <pivotArea collapsedLevelsAreSubtotals="1" fieldPosition="0">
        <references count="2">
          <reference field="0" count="1">
            <x v="32"/>
          </reference>
          <reference field="4" count="1" selected="0">
            <x v="11"/>
          </reference>
        </references>
      </pivotArea>
    </format>
    <format dxfId="39">
      <pivotArea collapsedLevelsAreSubtotals="1" fieldPosition="0">
        <references count="1">
          <reference field="4" count="1">
            <x v="12"/>
          </reference>
        </references>
      </pivotArea>
    </format>
    <format dxfId="38">
      <pivotArea collapsedLevelsAreSubtotals="1" fieldPosition="0">
        <references count="2">
          <reference field="0" count="2">
            <x v="43"/>
            <x v="47"/>
          </reference>
          <reference field="4" count="1" selected="0">
            <x v="12"/>
          </reference>
        </references>
      </pivotArea>
    </format>
    <format dxfId="37">
      <pivotArea collapsedLevelsAreSubtotals="1" fieldPosition="0">
        <references count="1">
          <reference field="4" count="1">
            <x v="13"/>
          </reference>
        </references>
      </pivotArea>
    </format>
    <format dxfId="36">
      <pivotArea collapsedLevelsAreSubtotals="1" fieldPosition="0">
        <references count="2">
          <reference field="0" count="1">
            <x v="57"/>
          </reference>
          <reference field="4" count="1" selected="0">
            <x v="13"/>
          </reference>
        </references>
      </pivotArea>
    </format>
    <format dxfId="35">
      <pivotArea collapsedLevelsAreSubtotals="1" fieldPosition="0">
        <references count="1">
          <reference field="4" count="1">
            <x v="14"/>
          </reference>
        </references>
      </pivotArea>
    </format>
    <format dxfId="34">
      <pivotArea collapsedLevelsAreSubtotals="1" fieldPosition="0">
        <references count="2">
          <reference field="0" count="1">
            <x v="36"/>
          </reference>
          <reference field="4" count="1" selected="0">
            <x v="14"/>
          </reference>
        </references>
      </pivotArea>
    </format>
    <format dxfId="33">
      <pivotArea collapsedLevelsAreSubtotals="1" fieldPosition="0">
        <references count="1">
          <reference field="4" count="1">
            <x v="15"/>
          </reference>
        </references>
      </pivotArea>
    </format>
    <format dxfId="32">
      <pivotArea collapsedLevelsAreSubtotals="1" fieldPosition="0">
        <references count="2">
          <reference field="0" count="1">
            <x v="90"/>
          </reference>
          <reference field="4" count="1" selected="0">
            <x v="15"/>
          </reference>
        </references>
      </pivotArea>
    </format>
    <format dxfId="31">
      <pivotArea collapsedLevelsAreSubtotals="1" fieldPosition="0">
        <references count="1">
          <reference field="4" count="1">
            <x v="16"/>
          </reference>
        </references>
      </pivotArea>
    </format>
    <format dxfId="30">
      <pivotArea collapsedLevelsAreSubtotals="1" fieldPosition="0">
        <references count="2">
          <reference field="0" count="18">
            <x v="18"/>
            <x v="19"/>
            <x v="35"/>
            <x v="44"/>
            <x v="45"/>
            <x v="46"/>
            <x v="49"/>
            <x v="53"/>
            <x v="58"/>
            <x v="60"/>
            <x v="63"/>
            <x v="64"/>
            <x v="65"/>
            <x v="66"/>
            <x v="71"/>
            <x v="77"/>
            <x v="83"/>
            <x v="84"/>
          </reference>
          <reference field="4" count="1" selected="0">
            <x v="16"/>
          </reference>
        </references>
      </pivotArea>
    </format>
    <format dxfId="29">
      <pivotArea collapsedLevelsAreSubtotals="1" fieldPosition="0">
        <references count="1">
          <reference field="4" count="1">
            <x v="17"/>
          </reference>
        </references>
      </pivotArea>
    </format>
    <format dxfId="28">
      <pivotArea collapsedLevelsAreSubtotals="1" fieldPosition="0">
        <references count="2">
          <reference field="0" count="6">
            <x v="50"/>
            <x v="51"/>
            <x v="52"/>
            <x v="80"/>
            <x v="81"/>
            <x v="82"/>
          </reference>
          <reference field="4" count="1" selected="0">
            <x v="17"/>
          </reference>
        </references>
      </pivotArea>
    </format>
    <format dxfId="27">
      <pivotArea collapsedLevelsAreSubtotals="1" fieldPosition="0">
        <references count="1">
          <reference field="4" count="1">
            <x v="18"/>
          </reference>
        </references>
      </pivotArea>
    </format>
    <format dxfId="26">
      <pivotArea collapsedLevelsAreSubtotals="1" fieldPosition="0">
        <references count="2">
          <reference field="0" count="1">
            <x v="72"/>
          </reference>
          <reference field="4" count="1" selected="0">
            <x v="18"/>
          </reference>
        </references>
      </pivotArea>
    </format>
    <format dxfId="25">
      <pivotArea collapsedLevelsAreSubtotals="1" fieldPosition="0">
        <references count="1">
          <reference field="4" count="1">
            <x v="19"/>
          </reference>
        </references>
      </pivotArea>
    </format>
    <format dxfId="24">
      <pivotArea collapsedLevelsAreSubtotals="1" fieldPosition="0">
        <references count="2">
          <reference field="0" count="2">
            <x v="37"/>
            <x v="40"/>
          </reference>
          <reference field="4" count="1" selected="0">
            <x v="19"/>
          </reference>
        </references>
      </pivotArea>
    </format>
    <format dxfId="23">
      <pivotArea collapsedLevelsAreSubtotals="1" fieldPosition="0">
        <references count="1">
          <reference field="4" count="1">
            <x v="20"/>
          </reference>
        </references>
      </pivotArea>
    </format>
    <format dxfId="22">
      <pivotArea collapsedLevelsAreSubtotals="1" fieldPosition="0">
        <references count="2">
          <reference field="0" count="3">
            <x v="48"/>
            <x v="54"/>
            <x v="55"/>
          </reference>
          <reference field="4" count="1" selected="0">
            <x v="20"/>
          </reference>
        </references>
      </pivotArea>
    </format>
    <format dxfId="21">
      <pivotArea collapsedLevelsAreSubtotals="1" fieldPosition="0">
        <references count="1">
          <reference field="4" count="1">
            <x v="21"/>
          </reference>
        </references>
      </pivotArea>
    </format>
    <format dxfId="20">
      <pivotArea collapsedLevelsAreSubtotals="1" fieldPosition="0">
        <references count="2">
          <reference field="0" count="1">
            <x v="31"/>
          </reference>
          <reference field="4" count="1" selected="0">
            <x v="21"/>
          </reference>
        </references>
      </pivotArea>
    </format>
    <format dxfId="19">
      <pivotArea collapsedLevelsAreSubtotals="1" fieldPosition="0">
        <references count="1">
          <reference field="4" count="1">
            <x v="22"/>
          </reference>
        </references>
      </pivotArea>
    </format>
    <format dxfId="18">
      <pivotArea collapsedLevelsAreSubtotals="1" fieldPosition="0">
        <references count="2">
          <reference field="0" count="1">
            <x v="74"/>
          </reference>
          <reference field="4" count="1" selected="0">
            <x v="22"/>
          </reference>
        </references>
      </pivotArea>
    </format>
    <format dxfId="17">
      <pivotArea collapsedLevelsAreSubtotals="1" fieldPosition="0">
        <references count="1">
          <reference field="4" count="1">
            <x v="24"/>
          </reference>
        </references>
      </pivotArea>
    </format>
    <format dxfId="16">
      <pivotArea collapsedLevelsAreSubtotals="1" fieldPosition="0">
        <references count="2">
          <reference field="0" count="1">
            <x v="24"/>
          </reference>
          <reference field="4" count="1" selected="0">
            <x v="24"/>
          </reference>
        </references>
      </pivotArea>
    </format>
    <format dxfId="15">
      <pivotArea collapsedLevelsAreSubtotals="1" fieldPosition="0">
        <references count="1">
          <reference field="4" count="1">
            <x v="25"/>
          </reference>
        </references>
      </pivotArea>
    </format>
    <format dxfId="14">
      <pivotArea collapsedLevelsAreSubtotals="1" fieldPosition="0">
        <references count="2">
          <reference field="0" count="1">
            <x v="27"/>
          </reference>
          <reference field="4" count="1" selected="0">
            <x v="25"/>
          </reference>
        </references>
      </pivotArea>
    </format>
    <format dxfId="13">
      <pivotArea collapsedLevelsAreSubtotals="1" fieldPosition="0">
        <references count="1">
          <reference field="4" count="1">
            <x v="26"/>
          </reference>
        </references>
      </pivotArea>
    </format>
    <format dxfId="12">
      <pivotArea collapsedLevelsAreSubtotals="1" fieldPosition="0">
        <references count="2">
          <reference field="0" count="9">
            <x v="33"/>
            <x v="41"/>
            <x v="92"/>
            <x v="93"/>
            <x v="94"/>
            <x v="95"/>
            <x v="96"/>
            <x v="97"/>
            <x v="98"/>
          </reference>
          <reference field="4" count="1" selected="0">
            <x v="26"/>
          </reference>
        </references>
      </pivotArea>
    </format>
    <format dxfId="11">
      <pivotArea collapsedLevelsAreSubtotals="1" fieldPosition="0">
        <references count="1">
          <reference field="4" count="1">
            <x v="27"/>
          </reference>
        </references>
      </pivotArea>
    </format>
    <format dxfId="10">
      <pivotArea collapsedLevelsAreSubtotals="1" fieldPosition="0">
        <references count="2">
          <reference field="0" count="1">
            <x v="56"/>
          </reference>
          <reference field="4" count="1" selected="0">
            <x v="27"/>
          </reference>
        </references>
      </pivotArea>
    </format>
    <format dxfId="9">
      <pivotArea collapsedLevelsAreSubtotals="1" fieldPosition="0">
        <references count="1">
          <reference field="4" count="1">
            <x v="28"/>
          </reference>
        </references>
      </pivotArea>
    </format>
    <format dxfId="8">
      <pivotArea collapsedLevelsAreSubtotals="1" fieldPosition="0">
        <references count="2">
          <reference field="0" count="1">
            <x v="59"/>
          </reference>
          <reference field="4" count="1" selected="0">
            <x v="28"/>
          </reference>
        </references>
      </pivotArea>
    </format>
    <format dxfId="7">
      <pivotArea collapsedLevelsAreSubtotals="1" fieldPosition="0">
        <references count="1">
          <reference field="4" count="1">
            <x v="29"/>
          </reference>
        </references>
      </pivotArea>
    </format>
    <format dxfId="6">
      <pivotArea collapsedLevelsAreSubtotals="1" fieldPosition="0">
        <references count="2">
          <reference field="0" count="6">
            <x v="61"/>
            <x v="62"/>
            <x v="67"/>
            <x v="85"/>
            <x v="86"/>
            <x v="89"/>
          </reference>
          <reference field="4" count="1" selected="0">
            <x v="29"/>
          </reference>
        </references>
      </pivotArea>
    </format>
    <format dxfId="5">
      <pivotArea collapsedLevelsAreSubtotals="1" fieldPosition="0">
        <references count="1">
          <reference field="4" count="1">
            <x v="30"/>
          </reference>
        </references>
      </pivotArea>
    </format>
    <format dxfId="4">
      <pivotArea collapsedLevelsAreSubtotals="1" fieldPosition="0">
        <references count="2">
          <reference field="0" count="1">
            <x v="75"/>
          </reference>
          <reference field="4" count="1" selected="0">
            <x v="30"/>
          </reference>
        </references>
      </pivotArea>
    </format>
    <format dxfId="3">
      <pivotArea collapsedLevelsAreSubtotals="1" fieldPosition="0">
        <references count="1">
          <reference field="4" count="1">
            <x v="31"/>
          </reference>
        </references>
      </pivotArea>
    </format>
    <format dxfId="2">
      <pivotArea collapsedLevelsAreSubtotals="1" fieldPosition="0">
        <references count="2">
          <reference field="0" count="1">
            <x v="87"/>
          </reference>
          <reference field="4" count="1" selected="0">
            <x v="3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A37E3B-9882-4C17-9069-1A4B0C47BDD1}" name="PivotTable1" cacheId="1" applyNumberFormats="0" applyBorderFormats="0" applyFontFormats="0" applyPatternFormats="0" applyAlignmentFormats="0" applyWidthHeightFormats="1" dataCaption="Values" updatedVersion="8" minRefreshableVersion="3" useAutoFormatting="1" subtotalHiddenItems="1" rowGrandTotals="0" colGrandTotals="0" itemPrintTitles="1" createdVersion="6" indent="0" compact="0" compactData="0" gridDropZones="1" multipleFieldFilters="0" fieldListSortAscending="1">
  <location ref="A9:G34" firstHeaderRow="1" firstDataRow="2" firstDataCol="5" rowPageCount="7" colPageCount="1"/>
  <pivotFields count="14">
    <pivotField axis="axisPage" compact="0" allDrilled="1" outline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howAll="0" dataSourceSort="1" defaultSubtotal="0" defaultAttributeDrillState="1">
      <items count="2">
        <item s="1" x="0"/>
        <item s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 e="0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12"/>
    <field x="4"/>
    <field x="13"/>
    <field x="8"/>
    <field x="10"/>
  </rowFields>
  <rowItems count="24">
    <i>
      <x/>
      <x/>
      <x/>
      <x/>
      <x/>
    </i>
    <i r="3">
      <x v="1"/>
      <x v="1"/>
    </i>
    <i r="3">
      <x v="2"/>
      <x v="2"/>
    </i>
    <i r="3">
      <x v="3"/>
      <x v="3"/>
    </i>
    <i r="3">
      <x v="4"/>
      <x v="4"/>
    </i>
    <i r="3">
      <x v="5"/>
      <x v="5"/>
    </i>
    <i r="3">
      <x v="6"/>
      <x v="6"/>
    </i>
    <i r="3">
      <x v="7"/>
      <x v="7"/>
    </i>
    <i r="3">
      <x v="8"/>
      <x v="8"/>
    </i>
    <i r="3">
      <x v="9"/>
      <x v="9"/>
    </i>
    <i r="1">
      <x v="1"/>
      <x v="1"/>
      <x v="9"/>
      <x v="9"/>
    </i>
    <i r="1">
      <x v="2"/>
      <x v="2"/>
      <x v="7"/>
      <x v="7"/>
    </i>
    <i r="3">
      <x v="9"/>
      <x v="9"/>
    </i>
    <i r="1">
      <x v="3"/>
      <x v="3"/>
      <x v="10"/>
      <x v="10"/>
    </i>
    <i r="1">
      <x v="4"/>
      <x v="4"/>
      <x/>
      <x/>
    </i>
    <i r="3">
      <x v="11"/>
      <x v="11"/>
    </i>
    <i r="3">
      <x v="4"/>
      <x v="4"/>
    </i>
    <i r="3">
      <x v="6"/>
      <x v="6"/>
    </i>
    <i r="1">
      <x v="5"/>
      <x v="5"/>
      <x v="12"/>
      <x v="12"/>
    </i>
    <i r="3">
      <x v="3"/>
      <x v="3"/>
    </i>
    <i r="3">
      <x v="4"/>
      <x v="4"/>
    </i>
    <i r="1">
      <x v="6"/>
      <x v="6"/>
      <x v="13"/>
    </i>
    <i r="3">
      <x v="10"/>
      <x v="10"/>
    </i>
    <i r="3">
      <x v="14"/>
      <x v="13"/>
    </i>
  </rowItems>
  <colFields count="1">
    <field x="2"/>
  </colFields>
  <colItems count="2">
    <i>
      <x/>
    </i>
    <i>
      <x v="1"/>
    </i>
  </colItems>
  <pageFields count="7">
    <pageField fld="0" hier="26" name="[CAT1-CAT2 Merged].[Data Source Long Name].&amp;[HFM Consolidations TB]" cap="HFM Consolidations TB"/>
    <pageField fld="1" hier="25" name="[CAT1-CAT2 Merged].[Data set Name].&amp;[Actual.Base]" cap="Actual.Base"/>
    <pageField fld="6" hier="100" name="[Units].[Unit Tree Name].&amp;[DELEGATION]" cap="DELEGATION"/>
    <pageField fld="3" hier="98" name="[Units].[Unit Tree Level].&amp;[Lvl 3 OTP_SUBCON]" cap="Lvl 3 OTP_SUBCON"/>
    <pageField fld="7" hier="93" name="[Units].[Unit Level Node].&amp;[CSC1_FL]" cap="CSC1_FL"/>
    <pageField fld="5" hier="7" name="[Accounts].[Account Tree Name].&amp;[SEC_ACCOUNTS]" cap="SEC_ACCOUNTS"/>
    <pageField fld="11" hier="22" name="[Accounts].[Status].&amp;[Active]" cap="Active"/>
  </pageFields>
  <dataFields count="1">
    <dataField fld="9" baseField="0" baseItem="0" numFmtId="4"/>
  </dataFields>
  <formats count="2">
    <format dxfId="1">
      <pivotArea outline="0" collapsedLevelsAreSubtotals="1" fieldPosition="0"/>
    </format>
    <format dxfId="0">
      <pivotArea type="topRight" dataOnly="0" labelOnly="1" outline="0" fieldPosition="0"/>
    </format>
  </formats>
  <pivotHierarchies count="238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5">
    <rowHierarchyUsage hierarchyUsage="2"/>
    <rowHierarchyUsage hierarchyUsage="92"/>
    <rowHierarchyUsage hierarchyUsage="95"/>
    <rowHierarchyUsage hierarchyUsage="17"/>
    <rowHierarchyUsage hierarchyUsage="18"/>
  </rowHierarchiesUsage>
  <colHierarchiesUsage count="1">
    <colHierarchyUsage hierarchyUsage="6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94" dT="2024-02-21T15:35:33.79" personId="{69E0B6CD-94CC-4F9E-ACB2-BD14AD87001B}" id="{BE6507CC-F271-4DD8-B25F-810A21ACEBCD}">
    <text>Excludes EDIT RTP</text>
  </threadedComment>
  <threadedComment ref="P102" dT="2024-02-21T15:35:45.08" personId="{69E0B6CD-94CC-4F9E-ACB2-BD14AD87001B}" id="{B6C05CEF-C7D0-4357-BB59-FBABA3D8F60A}">
    <text>Includes EDIT RTP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H10" dT="2024-02-21T14:42:42.62" personId="{69E0B6CD-94CC-4F9E-ACB2-BD14AD87001B}" id="{38CD40EE-458E-4B1B-8532-C5E257C1A0D0}">
    <text>Due to  DEF Procurement.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8.bin"/><Relationship Id="rId4" Type="http://schemas.microsoft.com/office/2017/10/relationships/threadedComment" Target="../threadedComments/threadedComment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0A896-49C1-49F6-8596-6CC817CBF8DE}">
  <sheetPr codeName="Sheet3"/>
  <dimension ref="A1:N92"/>
  <sheetViews>
    <sheetView tabSelected="1" topLeftCell="A36" workbookViewId="0">
      <selection activeCell="J81" sqref="J81"/>
    </sheetView>
  </sheetViews>
  <sheetFormatPr defaultColWidth="8.77734375" defaultRowHeight="13.2"/>
  <cols>
    <col min="1" max="1" width="8.77734375" style="90"/>
    <col min="2" max="3" width="32.109375" style="90" customWidth="1"/>
    <col min="4" max="4" width="11.77734375" style="90" customWidth="1"/>
    <col min="5" max="5" width="12.33203125" style="90" customWidth="1"/>
    <col min="6" max="6" width="11.77734375" style="90" customWidth="1"/>
    <col min="7" max="7" width="13.44140625" style="90" customWidth="1"/>
    <col min="8" max="8" width="11.77734375" style="90" customWidth="1"/>
    <col min="9" max="9" width="14.109375" style="90" bestFit="1" customWidth="1"/>
    <col min="10" max="10" width="10.77734375" style="90" bestFit="1" customWidth="1"/>
    <col min="11" max="11" width="13.109375" style="125" bestFit="1" customWidth="1"/>
    <col min="12" max="13" width="8.77734375" style="90"/>
    <col min="14" max="14" width="10.33203125" style="90" bestFit="1" customWidth="1"/>
    <col min="15" max="16384" width="8.77734375" style="90"/>
  </cols>
  <sheetData>
    <row r="1" spans="1:13" ht="14.4">
      <c r="A1" s="88" t="s">
        <v>0</v>
      </c>
      <c r="B1" s="89"/>
      <c r="C1" s="89" t="str" cm="1">
        <f t="array" aca="1" ref="C1" ca="1">CELL("filename",A1)</f>
        <v>K:\REGULATORY MATTERS 2009 FORWARD\20240025-Petition for Rate Case Increase\Discovery\OPC POD 1 (1-26)\Attachments\Q7\MFR C\[C-22 Income Tax.xlsx]Procedures &amp; Inputs</v>
      </c>
      <c r="D1" s="89"/>
      <c r="F1" s="89"/>
      <c r="H1" s="89"/>
      <c r="I1" s="89"/>
    </row>
    <row r="2" spans="1:13" ht="14.4">
      <c r="A2" s="88"/>
      <c r="B2" s="89"/>
      <c r="C2" s="89"/>
      <c r="D2" s="89"/>
      <c r="E2" s="89"/>
      <c r="F2" s="89"/>
      <c r="G2" s="89"/>
      <c r="H2" s="89"/>
      <c r="I2" s="89"/>
    </row>
    <row r="3" spans="1:13" ht="14.4">
      <c r="A3" s="88" t="s">
        <v>1</v>
      </c>
      <c r="B3" s="89"/>
      <c r="C3" s="89"/>
      <c r="D3" s="89"/>
      <c r="E3" s="89"/>
      <c r="F3" s="89"/>
      <c r="G3" s="89"/>
      <c r="H3" s="89"/>
      <c r="I3" s="89"/>
    </row>
    <row r="4" spans="1:13" ht="14.4">
      <c r="A4" s="88"/>
      <c r="B4" s="91" t="s">
        <v>2</v>
      </c>
      <c r="C4" s="91"/>
      <c r="D4" s="91"/>
      <c r="E4" s="92" t="s">
        <v>3</v>
      </c>
      <c r="F4" s="89"/>
      <c r="G4" s="89"/>
      <c r="H4" s="89"/>
      <c r="I4" s="89"/>
    </row>
    <row r="5" spans="1:13" ht="14.4">
      <c r="A5" s="88"/>
      <c r="B5" s="89"/>
      <c r="C5" s="89"/>
      <c r="D5" s="89"/>
      <c r="E5" s="89"/>
      <c r="F5" s="89"/>
      <c r="G5" s="89"/>
      <c r="H5" s="89"/>
      <c r="I5" s="89"/>
      <c r="L5" s="125"/>
      <c r="M5" s="125"/>
    </row>
    <row r="6" spans="1:13" ht="14.4">
      <c r="A6" s="88">
        <v>1</v>
      </c>
      <c r="B6" s="93" t="s">
        <v>3826</v>
      </c>
      <c r="C6" s="93"/>
      <c r="D6" s="93"/>
      <c r="E6" s="89"/>
      <c r="F6" s="89"/>
      <c r="G6" s="89"/>
      <c r="H6" s="89"/>
      <c r="I6" s="89"/>
      <c r="L6" s="125"/>
      <c r="M6" s="125"/>
    </row>
    <row r="7" spans="1:13" ht="14.4">
      <c r="A7" s="88"/>
      <c r="B7" s="89"/>
      <c r="C7" s="89"/>
      <c r="D7" s="89"/>
      <c r="E7" s="89"/>
      <c r="F7" s="89"/>
      <c r="G7" s="89"/>
      <c r="H7" s="89"/>
      <c r="I7" s="89"/>
    </row>
    <row r="8" spans="1:13" ht="14.4">
      <c r="A8" s="88">
        <f>+A6+1</f>
        <v>2</v>
      </c>
      <c r="B8" s="92" t="s">
        <v>4</v>
      </c>
      <c r="C8" s="92"/>
      <c r="D8" s="92"/>
      <c r="E8" s="89"/>
      <c r="F8" s="89"/>
      <c r="G8" s="89"/>
      <c r="H8" s="94"/>
      <c r="I8" s="89"/>
    </row>
    <row r="9" spans="1:13" ht="14.4">
      <c r="A9" s="88"/>
      <c r="B9" s="95" t="s">
        <v>5</v>
      </c>
      <c r="C9" s="95"/>
      <c r="D9" s="95"/>
      <c r="E9" s="94" t="s">
        <v>6</v>
      </c>
      <c r="F9" s="96">
        <v>2027</v>
      </c>
      <c r="G9" s="97">
        <v>46752</v>
      </c>
      <c r="H9" s="129" t="str">
        <f>+'REG FL  Income Taxes Import'!AN2</f>
        <v>Year 2027</v>
      </c>
      <c r="I9" s="89"/>
    </row>
    <row r="10" spans="1:13" ht="14.4">
      <c r="A10" s="88"/>
      <c r="B10" s="95" t="s">
        <v>7</v>
      </c>
      <c r="C10" s="95"/>
      <c r="D10" s="95"/>
      <c r="E10" s="94" t="s">
        <v>8</v>
      </c>
      <c r="F10" s="89">
        <f>+F9-1</f>
        <v>2026</v>
      </c>
      <c r="G10" s="97">
        <v>46387</v>
      </c>
      <c r="H10" s="129" t="str">
        <f>+'REG FL  Income Taxes Import'!AA2</f>
        <v>Year 2026</v>
      </c>
      <c r="I10" s="89"/>
    </row>
    <row r="11" spans="1:13" ht="14.4">
      <c r="A11" s="88"/>
      <c r="B11" s="95" t="s">
        <v>9</v>
      </c>
      <c r="C11" s="95"/>
      <c r="D11" s="95"/>
      <c r="E11" s="94" t="s">
        <v>10</v>
      </c>
      <c r="F11" s="89">
        <f t="shared" ref="F11" si="0">+F10-1</f>
        <v>2025</v>
      </c>
      <c r="G11" s="97">
        <v>46022</v>
      </c>
      <c r="H11" s="129" t="str">
        <f>+'REG FL  Income Taxes Import'!N2</f>
        <v>Year 2025</v>
      </c>
      <c r="I11" s="89"/>
    </row>
    <row r="12" spans="1:13" ht="14.4">
      <c r="A12" s="88"/>
      <c r="B12" s="99" t="s">
        <v>11</v>
      </c>
      <c r="C12" s="89"/>
      <c r="D12" s="89"/>
      <c r="E12" s="94" t="s">
        <v>12</v>
      </c>
      <c r="F12" s="89">
        <v>2023</v>
      </c>
      <c r="G12" s="97">
        <v>45291</v>
      </c>
      <c r="H12" s="129" t="s">
        <v>13</v>
      </c>
      <c r="I12" s="89"/>
    </row>
    <row r="14" spans="1:13" ht="14.4">
      <c r="A14" s="88">
        <v>3</v>
      </c>
      <c r="B14" s="93" t="s">
        <v>14</v>
      </c>
      <c r="C14" s="93"/>
      <c r="D14" s="93"/>
    </row>
    <row r="16" spans="1:13">
      <c r="D16" s="146" t="s">
        <v>15</v>
      </c>
      <c r="E16" s="146" t="s">
        <v>16</v>
      </c>
      <c r="F16" s="146" t="s">
        <v>17</v>
      </c>
      <c r="G16" s="146" t="s">
        <v>18</v>
      </c>
    </row>
    <row r="17" spans="1:10" ht="15" thickBot="1">
      <c r="A17" s="88">
        <v>4</v>
      </c>
      <c r="B17" s="124" t="s">
        <v>19</v>
      </c>
      <c r="C17" s="124"/>
      <c r="D17" s="140" t="s">
        <v>20</v>
      </c>
      <c r="E17" s="140" t="str">
        <f>+H10</f>
        <v>Year 2026</v>
      </c>
      <c r="F17" s="140" t="str">
        <f>+H11</f>
        <v>Year 2025</v>
      </c>
      <c r="G17" s="140" t="str">
        <f>+H12</f>
        <v>Year 2023</v>
      </c>
    </row>
    <row r="18" spans="1:10">
      <c r="B18" s="122" t="s">
        <v>21</v>
      </c>
      <c r="C18" s="122"/>
      <c r="F18" s="101"/>
    </row>
    <row r="19" spans="1:10" ht="13.8">
      <c r="B19" s="108" t="s">
        <v>22</v>
      </c>
      <c r="C19" s="123"/>
      <c r="D19" s="33">
        <f>+VLOOKUP($B19,'REG FL  FERC IS - 3 Adjusted'!$A:$AN,MATCH(D$17,'REG FL  FERC IS - 3 Adjusted'!$2:$2,0),FALSE)/1000</f>
        <v>-38839.621651178801</v>
      </c>
      <c r="E19" s="33">
        <f>+VLOOKUP($B19,'REG FL  FERC IS - 3 Adjusted'!$A:$AN,MATCH(E$17,'REG FL  FERC IS - 3 Adjusted'!$2:$2,0),FALSE)/1000</f>
        <v>61080.252517074201</v>
      </c>
      <c r="F19" s="33">
        <f>+VLOOKUP($B19,'REG FL  FERC IS - 3 Adjusted'!$A:$AN,MATCH(F$17,'REG FL  FERC IS - 3 Adjusted'!$2:$2,0),FALSE)/1000</f>
        <v>72733.698265388201</v>
      </c>
      <c r="G19" s="33">
        <f>('12.2023 WKTB_REG'!D954+'12.2023 WKTB_REG'!D957)/1000</f>
        <v>344165.12149999995</v>
      </c>
    </row>
    <row r="20" spans="1:10" ht="13.8">
      <c r="B20" s="108" t="s">
        <v>23</v>
      </c>
      <c r="C20" s="123"/>
      <c r="D20" s="33">
        <f>+VLOOKUP($B20,'REG FL  FERC IS - 3 Adjusted'!$A:$AN,MATCH(D$17,'REG FL  FERC IS - 3 Adjusted'!$2:$2,0),FALSE)/1000</f>
        <v>125686.04822306501</v>
      </c>
      <c r="E20" s="33">
        <f>+VLOOKUP($B20,'REG FL  FERC IS - 3 Adjusted'!$A:$AN,MATCH(E$17,'REG FL  FERC IS - 3 Adjusted'!$2:$2,0),FALSE)/1000</f>
        <v>61010.965049295002</v>
      </c>
      <c r="F20" s="33">
        <f>+VLOOKUP($B20,'REG FL  FERC IS - 3 Adjusted'!$A:$AN,MATCH(F$17,'REG FL  FERC IS - 3 Adjusted'!$2:$2,0),FALSE)/1000</f>
        <v>91051.929817387892</v>
      </c>
      <c r="G20" s="33">
        <f>'12.2023 WKTB_REG'!D970/1000</f>
        <v>-90077.96742999999</v>
      </c>
    </row>
    <row r="21" spans="1:10" ht="13.8">
      <c r="B21" s="108" t="s">
        <v>24</v>
      </c>
      <c r="C21" s="123"/>
      <c r="D21" s="33">
        <f>+VLOOKUP($B21,'REG FL  FERC IS - 3 Adjusted'!$A:$AN,MATCH(D$17,'REG FL  FERC IS - 3 Adjusted'!$2:$2,0),FALSE)/1000</f>
        <v>-2497.18688210247</v>
      </c>
      <c r="E21" s="33">
        <f>+VLOOKUP($B21,'REG FL  FERC IS - 3 Adjusted'!$A:$AN,MATCH(E$17,'REG FL  FERC IS - 3 Adjusted'!$2:$2,0),FALSE)/1000</f>
        <v>-1458.30486823412</v>
      </c>
      <c r="F21" s="33">
        <f>+VLOOKUP($B21,'REG FL  FERC IS - 3 Adjusted'!$A:$AN,MATCH(F$17,'REG FL  FERC IS - 3 Adjusted'!$2:$2,0),FALSE)/1000</f>
        <v>-1011.86063840729</v>
      </c>
      <c r="G21" s="33">
        <f>'12.2023 WKTB_REG'!D972/1000</f>
        <v>-441.29500000000007</v>
      </c>
    </row>
    <row r="22" spans="1:10" ht="13.8">
      <c r="B22" s="123" t="s">
        <v>25</v>
      </c>
      <c r="C22" s="123"/>
      <c r="D22" s="33">
        <f>+'Test Year 3'!O84</f>
        <v>84349.143041445568</v>
      </c>
      <c r="E22" s="33">
        <f>+'Test Year 2'!O85</f>
        <v>120632.9613672964</v>
      </c>
      <c r="F22" s="33">
        <f>+'Test Year 1'!O88</f>
        <v>162773.78608831018</v>
      </c>
      <c r="G22" s="33">
        <f>'Historical Year'!L130</f>
        <v>253645.85829749997</v>
      </c>
    </row>
    <row r="23" spans="1:10" ht="13.8">
      <c r="B23" s="123"/>
      <c r="C23" s="123"/>
      <c r="D23" s="33"/>
      <c r="E23" s="33"/>
      <c r="F23" s="33"/>
      <c r="G23" s="33"/>
    </row>
    <row r="24" spans="1:10">
      <c r="B24" s="102" t="s">
        <v>26</v>
      </c>
      <c r="C24" s="102"/>
      <c r="D24" s="103">
        <f t="shared" ref="D24:F24" si="1">+D19+D20+D21-D22</f>
        <v>9.6648338163504377E-2</v>
      </c>
      <c r="E24" s="103">
        <f t="shared" si="1"/>
        <v>-4.8669161318684928E-2</v>
      </c>
      <c r="F24" s="103">
        <f t="shared" si="1"/>
        <v>-1.8643941381014884E-2</v>
      </c>
      <c r="G24" s="103">
        <f>+G19+G20+G21-G22</f>
        <v>7.7249997411854565E-4</v>
      </c>
    </row>
    <row r="25" spans="1:10">
      <c r="D25" s="101">
        <f>+D24/0.25345</f>
        <v>0.38133098506018692</v>
      </c>
      <c r="E25" s="101">
        <f t="shared" ref="E25:F25" si="2">+E24/0.25345</f>
        <v>-0.19202667713034099</v>
      </c>
      <c r="F25" s="101">
        <f t="shared" si="2"/>
        <v>-7.3560628845984938E-2</v>
      </c>
      <c r="G25" s="101">
        <f>+G24/0.25345</f>
        <v>3.0479383472816952E-3</v>
      </c>
    </row>
    <row r="26" spans="1:10" ht="14.4">
      <c r="A26" s="88"/>
      <c r="B26" s="122" t="s">
        <v>27</v>
      </c>
      <c r="C26" s="122"/>
      <c r="D26" s="100"/>
      <c r="E26" s="100"/>
      <c r="F26" s="100"/>
      <c r="G26" s="100"/>
    </row>
    <row r="27" spans="1:10" ht="14.4">
      <c r="A27" s="88"/>
      <c r="B27" s="126" t="s">
        <v>28</v>
      </c>
      <c r="C27" s="126"/>
      <c r="D27" s="100"/>
      <c r="E27" s="100"/>
      <c r="F27" s="100"/>
      <c r="G27" s="33">
        <f>'12.2023 WKTB_REG'!D975/1000</f>
        <v>1365752.9725500001</v>
      </c>
    </row>
    <row r="28" spans="1:10" ht="14.4">
      <c r="A28" s="88"/>
      <c r="B28" s="127" t="s">
        <v>29</v>
      </c>
      <c r="C28" s="127"/>
      <c r="D28" s="100"/>
      <c r="E28" s="100"/>
      <c r="F28" s="100"/>
      <c r="G28" s="33">
        <f>'12.2023 WKTB_REG'!D973/1000</f>
        <v>253645.85907000001</v>
      </c>
    </row>
    <row r="29" spans="1:10" ht="13.8">
      <c r="B29" s="108" t="s">
        <v>30</v>
      </c>
      <c r="C29" s="108"/>
      <c r="D29" s="33">
        <f>-VLOOKUP($B29,'REG FL  FERC IS - 3 Adjusted'!$A:$AN,MATCH(D17,'REG FL  FERC IS - 3 Adjusted'!$2:$2,0),FALSE)/1000</f>
        <v>1407435.6690450599</v>
      </c>
      <c r="E29" s="33">
        <f>-VLOOKUP($B29,'REG FL  FERC IS - 3 Adjusted'!$A:$AN,MATCH(E17,'REG FL  FERC IS - 3 Adjusted'!$2:$2,0),FALSE)/1000</f>
        <v>1423751.4844166902</v>
      </c>
      <c r="F29" s="33">
        <f>-VLOOKUP($B29,'REG FL  FERC IS - 3 Adjusted'!$A:$AN,MATCH(F17,'REG FL  FERC IS - 3 Adjusted'!$2:$2,0),FALSE)/1000</f>
        <v>1427701.6507207898</v>
      </c>
      <c r="G29" s="33">
        <f>+G27+G28</f>
        <v>1619398.8316200001</v>
      </c>
    </row>
    <row r="30" spans="1:10" ht="13.8">
      <c r="B30" s="108" t="s">
        <v>31</v>
      </c>
      <c r="C30" s="108"/>
      <c r="D30" s="33">
        <f>-VLOOKUP($B30,'REG FL  FERC IS - 3 Adjusted'!$A:$AN,MATCH(D17,'REG FL  FERC IS - 3 Adjusted'!$2:$2,0),FALSE)/1000</f>
        <v>-532540.62121098198</v>
      </c>
      <c r="E30" s="33">
        <f>-VLOOKUP($B30,'REG FL  FERC IS - 3 Adjusted'!$A:$AN,MATCH(E17,'REG FL  FERC IS - 3 Adjusted'!$2:$2,0),FALSE)/1000</f>
        <v>-492979.509133482</v>
      </c>
      <c r="F30" s="33">
        <f>-VLOOKUP($B30,'REG FL  FERC IS - 3 Adjusted'!$A:$AN,MATCH(F17,'REG FL  FERC IS - 3 Adjusted'!$2:$2,0),FALSE)/1000</f>
        <v>-456474.07535398001</v>
      </c>
      <c r="G30" s="33">
        <f>-'12.2023 WKTB_REG'!D1092/1000</f>
        <v>-386400.65850000002</v>
      </c>
    </row>
    <row r="31" spans="1:10" ht="13.8">
      <c r="B31" s="123" t="s">
        <v>25</v>
      </c>
      <c r="C31" s="123"/>
      <c r="D31" s="33">
        <f>+'Test Year 3'!K17</f>
        <v>874895.04783408192</v>
      </c>
      <c r="E31" s="33">
        <f>+'Test Year 2'!K17</f>
        <v>930771.97528321308</v>
      </c>
      <c r="F31" s="33">
        <f>+'Test Year 1'!K17</f>
        <v>971227.5753668081</v>
      </c>
      <c r="G31" s="33">
        <f>'Historical Year'!G17</f>
        <v>1232998.1731199999</v>
      </c>
    </row>
    <row r="32" spans="1:10">
      <c r="B32" s="102" t="s">
        <v>26</v>
      </c>
      <c r="C32" s="102"/>
      <c r="D32" s="103">
        <f>+D29+D30-D31</f>
        <v>-3.9581209421157837E-9</v>
      </c>
      <c r="E32" s="103">
        <f>+E29+E30-E31</f>
        <v>-4.8894435167312622E-9</v>
      </c>
      <c r="F32" s="103">
        <f t="shared" ref="F32" si="3">+F29+F30-F31</f>
        <v>1.6298145055770874E-9</v>
      </c>
      <c r="G32" s="103">
        <f>+G29+G30-G31</f>
        <v>0</v>
      </c>
      <c r="J32" s="101"/>
    </row>
    <row r="33" spans="2:14">
      <c r="J33" s="101"/>
    </row>
    <row r="34" spans="2:14">
      <c r="F34" s="101"/>
    </row>
    <row r="35" spans="2:14">
      <c r="B35" s="122" t="s">
        <v>32</v>
      </c>
      <c r="C35" s="122"/>
      <c r="F35" s="101"/>
    </row>
    <row r="36" spans="2:14" ht="13.8">
      <c r="B36" s="118" t="s">
        <v>33</v>
      </c>
      <c r="C36" s="118"/>
      <c r="D36" s="33">
        <f>VLOOKUP($B36,'REG FL  Income Taxes Import'!$A:$AN,MATCH(D$17,'REG FL  Income Taxes Import'!$2:$2,0),FALSE)/1000</f>
        <v>-778907.10059342498</v>
      </c>
      <c r="E36" s="33">
        <f>VLOOKUP($B36,'REG FL  Income Taxes Import'!$A:$AN,MATCH(E$17,'REG FL  Income Taxes Import'!$2:$2,0),FALSE)/1000</f>
        <v>-691323.24871832295</v>
      </c>
      <c r="F36" s="33">
        <f>VLOOKUP($B36,'REG FL  Income Taxes Import'!$A:$AN,MATCH(F$17,'REG FL  Income Taxes Import'!$2:$2,0),FALSE)/1000</f>
        <v>-652209.50004859397</v>
      </c>
      <c r="G36" s="33">
        <f>'2023 BASE UNU'!G122</f>
        <v>288177.82400000002</v>
      </c>
    </row>
    <row r="37" spans="2:14" ht="13.8">
      <c r="B37" s="123" t="s">
        <v>25</v>
      </c>
      <c r="C37" s="123"/>
      <c r="D37" s="33">
        <f>+'Test Year 3'!L56</f>
        <v>-778907.30698565498</v>
      </c>
      <c r="E37" s="33">
        <f>+'Test Year 2'!L57</f>
        <v>-691323.17942238587</v>
      </c>
      <c r="F37" s="33">
        <f>+'Test Year 1'!L60</f>
        <v>-652209.50004859164</v>
      </c>
      <c r="G37" s="33">
        <f>'Historical Year'!G71</f>
        <v>288177.82400000008</v>
      </c>
    </row>
    <row r="38" spans="2:14">
      <c r="B38" s="102" t="s">
        <v>26</v>
      </c>
      <c r="C38" s="102"/>
      <c r="D38" s="103">
        <f>+D36-D37</f>
        <v>0.2063922300003469</v>
      </c>
      <c r="E38" s="103">
        <f>+E36-E37</f>
        <v>-6.9295937079004943E-2</v>
      </c>
      <c r="F38" s="103">
        <f t="shared" ref="F38" si="4">+F36-F37</f>
        <v>-2.3283064365386963E-9</v>
      </c>
      <c r="G38" s="103">
        <f>+G36-G37</f>
        <v>0</v>
      </c>
    </row>
    <row r="39" spans="2:14">
      <c r="F39" s="101"/>
    </row>
    <row r="40" spans="2:14">
      <c r="B40" s="122" t="s">
        <v>34</v>
      </c>
      <c r="C40" s="122"/>
      <c r="F40" s="101"/>
    </row>
    <row r="41" spans="2:14" ht="13.8">
      <c r="B41" s="109" t="s">
        <v>35</v>
      </c>
      <c r="C41" s="109"/>
      <c r="D41" s="33">
        <f>VLOOKUP($B41,'REG FL  Income Taxes Import'!$A:$AN,MATCH(D$17,'REG FL  Income Taxes Import'!$2:$2,0),FALSE)/1000</f>
        <v>0</v>
      </c>
      <c r="E41" s="33">
        <f>VLOOKUP($B41,'REG FL  Income Taxes Import'!$A:$AN,MATCH(E$17,'REG FL  Income Taxes Import'!$2:$2,0),FALSE)/1000</f>
        <v>-7792.7312857142797</v>
      </c>
      <c r="F41" s="33">
        <f>VLOOKUP($B41,'REG FL  Income Taxes Import'!$A:$AN,MATCH(F$17,'REG FL  Income Taxes Import'!$2:$2,0),FALSE)/1000</f>
        <v>-21362.185000000001</v>
      </c>
      <c r="G41" s="33">
        <f>'2023 State Prov by Unit'!E118/1000</f>
        <v>-202821.245</v>
      </c>
    </row>
    <row r="42" spans="2:14" ht="13.8">
      <c r="B42" s="123" t="s">
        <v>36</v>
      </c>
      <c r="C42" s="123"/>
      <c r="D42" s="33">
        <f t="shared" ref="D42:F42" si="5">+D36+D41</f>
        <v>-778907.10059342498</v>
      </c>
      <c r="E42" s="33">
        <f t="shared" si="5"/>
        <v>-699115.98000403726</v>
      </c>
      <c r="F42" s="33">
        <f t="shared" si="5"/>
        <v>-673571.68504859402</v>
      </c>
      <c r="G42" s="33">
        <f>+G36+G41</f>
        <v>85356.579000000027</v>
      </c>
    </row>
    <row r="43" spans="2:14" ht="13.8">
      <c r="B43" s="123" t="s">
        <v>25</v>
      </c>
      <c r="C43" s="123"/>
      <c r="D43" s="33">
        <f>+'Test Year 3'!K56</f>
        <v>-778907.30698565498</v>
      </c>
      <c r="E43" s="33">
        <f>+'Test Year 2'!K57</f>
        <v>-699115.91070810019</v>
      </c>
      <c r="F43" s="33">
        <f>+'Test Year 1'!K60</f>
        <v>-673571.68504859169</v>
      </c>
      <c r="G43" s="33">
        <f>'Historical Year'!F71</f>
        <v>85356.579000000173</v>
      </c>
    </row>
    <row r="44" spans="2:14">
      <c r="B44" s="102" t="s">
        <v>26</v>
      </c>
      <c r="C44" s="102"/>
      <c r="D44" s="103">
        <f>+D42-D43</f>
        <v>0.2063922300003469</v>
      </c>
      <c r="E44" s="103">
        <f>+E42-E43</f>
        <v>-6.9295937079004943E-2</v>
      </c>
      <c r="F44" s="103">
        <f t="shared" ref="F44" si="6">+F42-F43</f>
        <v>-2.3283064365386963E-9</v>
      </c>
      <c r="G44" s="103">
        <f>+G42-G43</f>
        <v>-1.4551915228366852E-10</v>
      </c>
      <c r="N44" s="90">
        <v>0.21</v>
      </c>
    </row>
    <row r="45" spans="2:14">
      <c r="G45" s="101"/>
      <c r="J45" s="101"/>
      <c r="N45" s="90">
        <v>5.5E-2</v>
      </c>
    </row>
    <row r="46" spans="2:14">
      <c r="B46" s="122" t="s">
        <v>37</v>
      </c>
      <c r="C46" s="122"/>
      <c r="F46" s="101"/>
      <c r="J46" s="101"/>
      <c r="N46" s="90">
        <f>+N44*N45</f>
        <v>1.155E-2</v>
      </c>
    </row>
    <row r="47" spans="2:14" ht="13.8">
      <c r="B47" s="118" t="s">
        <v>38</v>
      </c>
      <c r="C47" s="118"/>
      <c r="D47" s="33">
        <f>VLOOKUP($B47,'REG FL  Income Taxes Import'!$A:$AN,MATCH(D$17,'REG FL  Income Taxes Import'!$2:$2,0),FALSE)/1000</f>
        <v>22277.999999999898</v>
      </c>
      <c r="E47" s="33">
        <f>VLOOKUP($B47,'REG FL  Income Taxes Import'!$A:$AN,MATCH(E$17,'REG FL  Income Taxes Import'!$2:$2,0),FALSE)/1000</f>
        <v>22277.999999999898</v>
      </c>
      <c r="F47" s="33">
        <f>VLOOKUP($B47,'REG FL  Income Taxes Import'!$A:$AN,MATCH(F$17,'REG FL  Income Taxes Import'!$2:$2,0),FALSE)/1000</f>
        <v>22277.999999999898</v>
      </c>
      <c r="G47" s="33">
        <f>'2023 BASE UNU'!G30</f>
        <v>33758.968999999997</v>
      </c>
      <c r="J47" s="101"/>
      <c r="N47" s="90">
        <f>+N44-N46</f>
        <v>0.19844999999999999</v>
      </c>
    </row>
    <row r="48" spans="2:14" ht="13.8">
      <c r="B48" s="108" t="s">
        <v>39</v>
      </c>
      <c r="C48" s="118"/>
      <c r="D48" s="33">
        <f>+'Test Year 3'!D59</f>
        <v>1393</v>
      </c>
      <c r="E48" s="33">
        <f>+'Test Year 2'!D60</f>
        <v>1062</v>
      </c>
      <c r="F48" s="33">
        <f>+'Test Year 1'!D63</f>
        <v>749</v>
      </c>
      <c r="G48" s="33"/>
      <c r="J48" s="125"/>
    </row>
    <row r="49" spans="2:14" ht="13.8">
      <c r="B49" s="123" t="s">
        <v>25</v>
      </c>
      <c r="C49" s="123"/>
      <c r="D49" s="33">
        <f>+'Test Year 3'!L63</f>
        <v>23670.999999999905</v>
      </c>
      <c r="E49" s="33">
        <f>+'Test Year 2'!K64</f>
        <v>23339.999999999905</v>
      </c>
      <c r="F49" s="33">
        <f>+'Test Year 1'!K67</f>
        <v>23026.999999999905</v>
      </c>
      <c r="G49" s="33">
        <f>'Historical Year'!G78</f>
        <v>33758.968999999997</v>
      </c>
      <c r="J49" s="101"/>
      <c r="N49" s="90">
        <f>+N47+N45</f>
        <v>0.25345000000000001</v>
      </c>
    </row>
    <row r="50" spans="2:14">
      <c r="B50" s="102" t="s">
        <v>26</v>
      </c>
      <c r="C50" s="102"/>
      <c r="D50" s="103">
        <f>+D47+D48-D49</f>
        <v>0</v>
      </c>
      <c r="E50" s="103">
        <f>+E47+E48-E49</f>
        <v>0</v>
      </c>
      <c r="F50" s="103">
        <f>+F47+F48-F49</f>
        <v>0</v>
      </c>
      <c r="G50" s="103">
        <f t="shared" ref="G50" si="7">+G47-G49</f>
        <v>0</v>
      </c>
      <c r="J50" s="101"/>
      <c r="L50" s="125"/>
    </row>
    <row r="51" spans="2:14">
      <c r="G51" s="101"/>
      <c r="J51" s="101"/>
      <c r="L51" s="125"/>
    </row>
    <row r="52" spans="2:14">
      <c r="B52" s="122" t="s">
        <v>40</v>
      </c>
      <c r="C52" s="122"/>
      <c r="F52" s="101"/>
      <c r="L52" s="125"/>
    </row>
    <row r="53" spans="2:14" ht="13.8">
      <c r="B53" s="108" t="s">
        <v>41</v>
      </c>
      <c r="C53" s="126" t="s">
        <v>42</v>
      </c>
      <c r="D53" s="33">
        <f>VLOOKUP($B53,'REG FL  Income Taxes Import'!$A:$AN,MATCH(D$17,'REG FL  Income Taxes Import'!$2:$2,0),FALSE)/1000</f>
        <v>6776.4441029040299</v>
      </c>
      <c r="E53" s="33">
        <f>VLOOKUP($B53,'REG FL  Income Taxes Import'!$A:$AN,MATCH(E$17,'REG FL  Income Taxes Import'!$2:$2,0),FALSE)/1000</f>
        <v>14228.9906810623</v>
      </c>
      <c r="F53" s="33">
        <f>VLOOKUP($B53,'REG FL  Income Taxes Import'!$A:$AN,MATCH(F$17,'REG FL  Income Taxes Import'!$2:$2,0),FALSE)/1000</f>
        <v>17851.2111608581</v>
      </c>
      <c r="G53" s="33">
        <f>VLOOKUP(C53,'12.2023 WKTB_REG'!$A:$D,4,FALSE)/1000</f>
        <v>69833.022089999984</v>
      </c>
      <c r="L53" s="125"/>
      <c r="N53" s="125"/>
    </row>
    <row r="54" spans="2:14" ht="13.8">
      <c r="B54" s="108" t="s">
        <v>43</v>
      </c>
      <c r="C54" s="142" t="s">
        <v>30</v>
      </c>
      <c r="D54" s="33">
        <f>-VLOOKUP($C54,'REG FL  FERC IS - 2  Adj s'!$A:$AN,MATCH(D$17,'REG FL  FERC IS - 2  Adj s'!$2:$2,0),FALSE)/1000*$N45</f>
        <v>-195.18111397194355</v>
      </c>
      <c r="E54" s="33">
        <f>-VLOOKUP($C54,'REG FL  FERC IS - 2  Adj s'!$A:$AN,MATCH(E$17,'REG FL  FERC IS - 2  Adj s'!$2:$2,0),FALSE)/1000*$N45</f>
        <v>-204.22158609152575</v>
      </c>
      <c r="F54" s="33">
        <f>-VLOOKUP($C54,'REG FL  FERC IS - 2  Adj s'!$A:$AN,MATCH(F$17,'REG FL  FERC IS - 2  Adj s'!$2:$2,0),FALSE)/1000*$N45</f>
        <v>-213.65537126722913</v>
      </c>
      <c r="G54" s="33"/>
      <c r="L54" s="125"/>
      <c r="N54" s="125"/>
    </row>
    <row r="55" spans="2:14" ht="13.8">
      <c r="B55" s="108" t="s">
        <v>39</v>
      </c>
      <c r="C55" s="108"/>
      <c r="D55" s="33">
        <f>D48*$N45</f>
        <v>76.614999999999995</v>
      </c>
      <c r="E55" s="33">
        <f>E48*$N45</f>
        <v>58.410000000000004</v>
      </c>
      <c r="F55" s="33">
        <f>F48*$N45</f>
        <v>41.195</v>
      </c>
      <c r="G55" s="33"/>
      <c r="L55" s="125"/>
      <c r="N55" s="125"/>
    </row>
    <row r="56" spans="2:14" ht="13.8">
      <c r="B56" s="123" t="s">
        <v>25</v>
      </c>
      <c r="C56" s="123"/>
      <c r="D56" s="33">
        <f>+'Test Year 3'!K81</f>
        <v>6581.2307466634766</v>
      </c>
      <c r="E56" s="33">
        <f>+'Test Year 2'!K82</f>
        <v>14024.783551631204</v>
      </c>
      <c r="F56" s="33">
        <f>+'Test Year 1'!K70</f>
        <v>17637.558967501896</v>
      </c>
      <c r="G56" s="33">
        <f>'Historical Year'!F127</f>
        <v>69833.022094999993</v>
      </c>
      <c r="L56" s="125"/>
      <c r="N56" s="125"/>
    </row>
    <row r="57" spans="2:14">
      <c r="B57" s="102" t="s">
        <v>26</v>
      </c>
      <c r="C57" s="102"/>
      <c r="D57" s="103">
        <f>+D53+D54-D56</f>
        <v>3.2242268609479652E-2</v>
      </c>
      <c r="E57" s="103">
        <f>+E53+E54-E56</f>
        <v>-1.4456660430369084E-2</v>
      </c>
      <c r="F57" s="103">
        <f t="shared" ref="F57" si="8">+F53+F54-F56</f>
        <v>-3.1779110249772202E-3</v>
      </c>
      <c r="G57" s="103">
        <f t="shared" ref="G57" si="9">+G53-G56</f>
        <v>-5.0000089686363935E-6</v>
      </c>
      <c r="L57" s="125"/>
      <c r="N57" s="125"/>
    </row>
    <row r="58" spans="2:14">
      <c r="L58" s="125"/>
      <c r="N58" s="125"/>
    </row>
    <row r="59" spans="2:14">
      <c r="B59" s="122" t="s">
        <v>44</v>
      </c>
      <c r="C59" s="122"/>
      <c r="F59" s="101"/>
      <c r="L59" s="125"/>
      <c r="N59" s="125"/>
    </row>
    <row r="60" spans="2:14" ht="13.8">
      <c r="B60" s="108" t="s">
        <v>45</v>
      </c>
      <c r="C60" s="126" t="s">
        <v>46</v>
      </c>
      <c r="D60" s="33">
        <f>VLOOKUP($B60,'REG FL  Income Taxes Import'!$A:$AN,MATCH(D$17,'REG FL  Income Taxes Import'!$2:$2,0),FALSE)/1000</f>
        <v>-44716.638702592703</v>
      </c>
      <c r="E60" s="33">
        <f>VLOOKUP($B60,'REG FL  Income Taxes Import'!$A:$AN,MATCH(E$17,'REG FL  Income Taxes Import'!$2:$2,0),FALSE)/1000</f>
        <v>47792.3520364875</v>
      </c>
      <c r="F60" s="33">
        <f>VLOOKUP($B60,'REG FL  Income Taxes Import'!$A:$AN,MATCH(F$17,'REG FL  Income Taxes Import'!$2:$2,0),FALSE)/1000</f>
        <v>55867.0499013109</v>
      </c>
      <c r="G60" s="33">
        <f>VLOOKUP(C60,'12.2023 WKTB_REG'!$A:$D,4,FALSE)/1000</f>
        <v>274332.09940999997</v>
      </c>
      <c r="L60" s="125"/>
      <c r="N60" s="125"/>
    </row>
    <row r="61" spans="2:14" ht="13.8">
      <c r="B61" s="108" t="s">
        <v>43</v>
      </c>
      <c r="C61" s="142" t="s">
        <v>30</v>
      </c>
      <c r="D61" s="33">
        <f>-VLOOKUP($C61,'REG FL  FERC IS - 2  Adj s'!$A:$AN,MATCH(D$17,'REG FL  FERC IS - 2  Adj s'!$2:$2,0),FALSE)/1000*$N47</f>
        <v>-704.24894668603997</v>
      </c>
      <c r="E61" s="33">
        <f>-VLOOKUP($C61,'REG FL  FERC IS - 2  Adj s'!$A:$AN,MATCH(E$17,'REG FL  FERC IS - 2  Adj s'!$2:$2,0),FALSE)/1000*$N47</f>
        <v>-736.86861381569611</v>
      </c>
      <c r="F61" s="33">
        <f>-VLOOKUP($C61,'REG FL  FERC IS - 2  Adj s'!$A:$AN,MATCH(F$17,'REG FL  FERC IS - 2  Adj s'!$2:$2,0),FALSE)/1000*$N47</f>
        <v>-770.9074259633021</v>
      </c>
      <c r="G61" s="33"/>
      <c r="L61" s="125"/>
      <c r="N61" s="125"/>
    </row>
    <row r="62" spans="2:14" ht="13.8">
      <c r="B62" s="108" t="s">
        <v>39</v>
      </c>
      <c r="C62" s="108"/>
      <c r="D62" s="33">
        <f>D48*$N47</f>
        <v>276.44084999999995</v>
      </c>
      <c r="E62" s="33">
        <f>E48*$N47</f>
        <v>210.75389999999999</v>
      </c>
      <c r="F62" s="33">
        <f>F48*$N47</f>
        <v>148.63905</v>
      </c>
      <c r="G62" s="33"/>
      <c r="L62" s="125"/>
      <c r="N62" s="125"/>
    </row>
    <row r="63" spans="2:14" ht="13.8">
      <c r="B63" s="123" t="s">
        <v>25</v>
      </c>
      <c r="C63" s="123"/>
      <c r="D63" s="33">
        <f>+'Test Year 3'!L81</f>
        <v>-45421.003985246178</v>
      </c>
      <c r="E63" s="33">
        <f>+'Test Year 2'!L82</f>
        <v>47055.535584931138</v>
      </c>
      <c r="F63" s="33">
        <f>+'Test Year 1'!L80</f>
        <v>55096.153941828423</v>
      </c>
      <c r="G63" s="33">
        <f>'Historical Year'!G127</f>
        <v>274332.09854004998</v>
      </c>
      <c r="L63" s="125"/>
      <c r="N63" s="125"/>
    </row>
    <row r="64" spans="2:14">
      <c r="B64" s="102" t="s">
        <v>26</v>
      </c>
      <c r="C64" s="102"/>
      <c r="D64" s="103">
        <f>+D60+D61-D63</f>
        <v>0.11633596743195085</v>
      </c>
      <c r="E64" s="103">
        <f>+E60+E61-E63</f>
        <v>-5.2162259336910211E-2</v>
      </c>
      <c r="F64" s="103">
        <f>+F60+F61-F63</f>
        <v>-1.1466480827948544E-2</v>
      </c>
      <c r="G64" s="103">
        <f t="shared" ref="G64" si="10">+G60-G63</f>
        <v>8.6994998855516315E-4</v>
      </c>
      <c r="L64" s="125"/>
      <c r="N64" s="125"/>
    </row>
    <row r="65" spans="2:14">
      <c r="L65" s="125"/>
      <c r="N65" s="125"/>
    </row>
    <row r="66" spans="2:14">
      <c r="B66" s="122" t="s">
        <v>47</v>
      </c>
      <c r="C66" s="122"/>
      <c r="F66" s="101"/>
      <c r="L66" s="125"/>
      <c r="N66" s="125"/>
    </row>
    <row r="67" spans="2:14" ht="13.8">
      <c r="B67" s="136" t="s">
        <v>48</v>
      </c>
      <c r="C67" s="126"/>
      <c r="D67" s="100"/>
      <c r="E67" s="100"/>
      <c r="F67" s="100"/>
      <c r="G67" s="33">
        <f>VLOOKUP(B67,'12.2023 WKTB_REG'!$A:$D,4,FALSE)/1000</f>
        <v>137873.59960999998</v>
      </c>
      <c r="L67" s="125"/>
      <c r="N67" s="125"/>
    </row>
    <row r="68" spans="2:14" ht="13.8">
      <c r="B68" s="149" t="s">
        <v>49</v>
      </c>
      <c r="C68" s="126"/>
      <c r="D68" s="100"/>
      <c r="E68" s="100"/>
      <c r="F68" s="100"/>
      <c r="G68" s="33">
        <f>VLOOKUP(B68,'12.2023 WKTB_REG'!$A:$D,4,FALSE)/1000</f>
        <v>8661.5450899999996</v>
      </c>
      <c r="L68" s="125"/>
      <c r="N68" s="125"/>
    </row>
    <row r="69" spans="2:14" ht="13.8">
      <c r="B69" s="136" t="s">
        <v>50</v>
      </c>
      <c r="C69" s="122"/>
      <c r="F69" s="101"/>
      <c r="G69" s="33">
        <f>VLOOKUP(B69,'12.2023 WKTB_REG'!$A:$D,4,FALSE)/1000</f>
        <v>-133882.07748000001</v>
      </c>
      <c r="L69" s="125"/>
      <c r="N69" s="125"/>
    </row>
    <row r="70" spans="2:14" ht="14.4" thickBot="1">
      <c r="B70" s="149" t="s">
        <v>51</v>
      </c>
      <c r="C70" s="122"/>
      <c r="D70" s="124"/>
      <c r="E70" s="124"/>
      <c r="F70" s="148"/>
      <c r="G70" s="147">
        <f>VLOOKUP(B70,'12.2023 WKTB_REG'!$A:$D,4,FALSE)/1000</f>
        <v>-12523.3734</v>
      </c>
      <c r="L70" s="125"/>
      <c r="N70" s="125"/>
    </row>
    <row r="71" spans="2:14" ht="13.8">
      <c r="B71" s="108" t="s">
        <v>52</v>
      </c>
      <c r="C71" s="108"/>
      <c r="D71" s="33">
        <f>VLOOKUP($B71,'REG FL  Income Taxes Import'!$A:$AN,MATCH(D$17,'REG FL  Income Taxes Import'!$2:$2,0),FALSE)/1000</f>
        <v>42839.890532638397</v>
      </c>
      <c r="E71" s="33">
        <f>VLOOKUP($B71,'REG FL  Income Taxes Import'!$A:$AN,MATCH(E$17,'REG FL  Income Taxes Import'!$2:$2,0),FALSE)/1000</f>
        <v>38451.378900222</v>
      </c>
      <c r="F71" s="33">
        <f>VLOOKUP($B71,'REG FL  Income Taxes Import'!$A:$AN,MATCH(F$17,'REG FL  Income Taxes Import'!$2:$2,0),FALSE)/1000</f>
        <v>37046.442677672698</v>
      </c>
      <c r="G71" s="33">
        <f>SUM(G67:G70)</f>
        <v>129.69381999996767</v>
      </c>
      <c r="L71" s="125"/>
      <c r="N71" s="125"/>
    </row>
    <row r="72" spans="2:14" ht="13.8">
      <c r="B72" s="123" t="s">
        <v>25</v>
      </c>
      <c r="C72" s="123"/>
      <c r="D72" s="33">
        <f>+'Test Year 3'!K82</f>
        <v>42839.901884211024</v>
      </c>
      <c r="E72" s="33">
        <f>+'Test Year 2'!K83</f>
        <v>38451.375088945511</v>
      </c>
      <c r="F72" s="33">
        <f>+'Test Year 1'!K86</f>
        <v>37046.442677672545</v>
      </c>
      <c r="G72" s="33">
        <f>'Historical Year'!F128</f>
        <v>129.69384499998887</v>
      </c>
      <c r="L72" s="125"/>
      <c r="N72" s="125"/>
    </row>
    <row r="73" spans="2:14">
      <c r="B73" s="102" t="s">
        <v>26</v>
      </c>
      <c r="C73" s="102"/>
      <c r="D73" s="103">
        <f>+D71-D72</f>
        <v>-1.1351572626153938E-2</v>
      </c>
      <c r="E73" s="103">
        <f>+E71-E72</f>
        <v>3.8112764887046069E-3</v>
      </c>
      <c r="F73" s="103">
        <f t="shared" ref="F73" si="11">+F71-F72</f>
        <v>1.5279510989785194E-10</v>
      </c>
      <c r="G73" s="103">
        <f>+G71-G72</f>
        <v>-2.5000021196319722E-5</v>
      </c>
      <c r="L73" s="125"/>
      <c r="N73" s="125"/>
    </row>
    <row r="74" spans="2:14">
      <c r="L74" s="125"/>
      <c r="N74" s="125"/>
    </row>
    <row r="75" spans="2:14" ht="13.8">
      <c r="B75" s="136" t="s">
        <v>53</v>
      </c>
      <c r="C75" s="126"/>
      <c r="D75" s="100"/>
      <c r="E75" s="100"/>
      <c r="F75" s="100"/>
      <c r="G75" s="33">
        <f>VLOOKUP(B75,'12.2023 WKTB_REG'!$A:$D,4,FALSE)/1000</f>
        <v>507136.29339000006</v>
      </c>
      <c r="L75" s="125"/>
      <c r="N75" s="125"/>
    </row>
    <row r="76" spans="2:14" ht="13.8">
      <c r="B76" s="149" t="s">
        <v>54</v>
      </c>
      <c r="C76" s="126"/>
      <c r="D76" s="100"/>
      <c r="E76" s="100"/>
      <c r="F76" s="100"/>
      <c r="G76" s="33">
        <f>VLOOKUP(B76,'12.2023 WKTB_REG'!$A:$D,4,FALSE)/1000</f>
        <v>39805.342770000003</v>
      </c>
      <c r="L76" s="125"/>
      <c r="N76" s="125"/>
    </row>
    <row r="77" spans="2:14" ht="13.8">
      <c r="B77" s="136" t="s">
        <v>55</v>
      </c>
      <c r="C77" s="122"/>
      <c r="F77" s="101"/>
      <c r="G77" s="33">
        <f>VLOOKUP(B77,'12.2023 WKTB_REG'!$A:$D,4,FALSE)/1000</f>
        <v>-561540.88815000001</v>
      </c>
      <c r="L77" s="125"/>
      <c r="N77" s="125"/>
    </row>
    <row r="78" spans="2:14" ht="13.8">
      <c r="B78" s="149" t="s">
        <v>56</v>
      </c>
      <c r="C78" s="122"/>
      <c r="F78" s="101"/>
      <c r="G78" s="33">
        <f>VLOOKUP(B78,'12.2023 WKTB_REG'!$A:$D,4,FALSE)/1000</f>
        <v>-51598.300289999999</v>
      </c>
      <c r="L78" s="125"/>
      <c r="N78" s="125"/>
    </row>
    <row r="79" spans="2:14" ht="13.8">
      <c r="B79" s="136" t="s">
        <v>57</v>
      </c>
      <c r="C79" s="122"/>
      <c r="F79" s="101"/>
      <c r="G79" s="33">
        <f>VLOOKUP(B79,'12.2023 WKTB_REG'!$A:$D,4,FALSE)/1000</f>
        <v>-25054.832839999999</v>
      </c>
      <c r="L79" s="125"/>
      <c r="N79" s="125"/>
    </row>
    <row r="80" spans="2:14" ht="13.8">
      <c r="B80" s="149" t="s">
        <v>58</v>
      </c>
      <c r="C80" s="122"/>
      <c r="F80" s="101"/>
      <c r="G80" s="33">
        <f>VLOOKUP(B80,'12.2023 WKTB_REG'!$A:$D,4,FALSE)/1000</f>
        <v>1044.72387</v>
      </c>
      <c r="L80" s="125"/>
      <c r="N80" s="125"/>
    </row>
    <row r="81" spans="2:14" ht="13.8" thickBot="1">
      <c r="B81" s="122" t="s">
        <v>59</v>
      </c>
      <c r="C81" s="122"/>
      <c r="D81" s="124"/>
      <c r="E81" s="124"/>
      <c r="F81" s="148"/>
      <c r="G81" s="124"/>
      <c r="L81" s="125"/>
      <c r="N81" s="125"/>
    </row>
    <row r="82" spans="2:14" ht="13.8">
      <c r="B82" s="108" t="s">
        <v>60</v>
      </c>
      <c r="C82" s="108"/>
      <c r="D82" s="33">
        <f>+'REG FL  FERC IS - 3 Adjusted'!AN755/1000-D71</f>
        <v>82846.157690426611</v>
      </c>
      <c r="E82" s="33">
        <f>+'REG FL  FERC IS - 3 Adjusted'!AA755/1000-E71</f>
        <v>22559.586149073002</v>
      </c>
      <c r="F82" s="33">
        <f>+'REG FL  FERC IS - 3 Adjusted'!N755/1000-F71</f>
        <v>54005.487139715195</v>
      </c>
      <c r="G82" s="33">
        <f>SUM(G75:G81)</f>
        <v>-90207.661249999903</v>
      </c>
      <c r="L82" s="125"/>
      <c r="N82" s="125"/>
    </row>
    <row r="83" spans="2:14" ht="13.8">
      <c r="B83" s="123" t="s">
        <v>25</v>
      </c>
      <c r="C83" s="123"/>
      <c r="D83" s="33">
        <f>+'Test Year 3'!L82</f>
        <v>82846.20127791971</v>
      </c>
      <c r="E83" s="33">
        <f>+'Test Year 2'!L83</f>
        <v>22559.572010022675</v>
      </c>
      <c r="F83" s="33">
        <f>+'Test Year 1'!L86</f>
        <v>54005.491139714592</v>
      </c>
      <c r="G83" s="33">
        <f>'Historical Year'!G128</f>
        <v>-90207.661182550015</v>
      </c>
      <c r="L83" s="125"/>
      <c r="N83" s="125"/>
    </row>
    <row r="84" spans="2:14">
      <c r="B84" s="102" t="s">
        <v>26</v>
      </c>
      <c r="C84" s="102"/>
      <c r="D84" s="103">
        <f>+D82-D83</f>
        <v>-4.358749309903942E-2</v>
      </c>
      <c r="E84" s="103">
        <f>+E82-E83</f>
        <v>1.4139050326775759E-2</v>
      </c>
      <c r="F84" s="103">
        <f t="shared" ref="F84" si="12">+F82-F83</f>
        <v>-3.9999993969104253E-3</v>
      </c>
      <c r="G84" s="103">
        <f>+G82-G83</f>
        <v>-6.7449887865222991E-5</v>
      </c>
      <c r="L84" s="125"/>
      <c r="N84" s="125"/>
    </row>
    <row r="85" spans="2:14">
      <c r="N85" s="125"/>
    </row>
    <row r="86" spans="2:14">
      <c r="B86" s="102" t="s">
        <v>61</v>
      </c>
      <c r="C86" s="102"/>
      <c r="D86" s="103">
        <f>+D84+D73+D64+D57</f>
        <v>9.3639170316237141E-2</v>
      </c>
      <c r="E86" s="103">
        <f t="shared" ref="E86:F86" si="13">+E84+E73+E64+E57</f>
        <v>-4.8668592951798928E-2</v>
      </c>
      <c r="F86" s="103">
        <f t="shared" si="13"/>
        <v>-1.864439109704108E-2</v>
      </c>
      <c r="G86" s="103">
        <f>+G84+G73+G64+G57</f>
        <v>7.7250007052498404E-4</v>
      </c>
      <c r="N86" s="125"/>
    </row>
    <row r="87" spans="2:14">
      <c r="N87" s="125"/>
    </row>
    <row r="88" spans="2:14">
      <c r="B88" s="122" t="s">
        <v>62</v>
      </c>
      <c r="C88" s="122"/>
      <c r="F88" s="101"/>
      <c r="N88" s="125"/>
    </row>
    <row r="89" spans="2:14" ht="13.8">
      <c r="B89" s="123" t="s">
        <v>25</v>
      </c>
      <c r="C89" s="123"/>
      <c r="D89" s="33">
        <f>+'Test Year 3'!K16</f>
        <v>532540.62121098198</v>
      </c>
      <c r="E89" s="33">
        <f>+'Test Year 2'!K16</f>
        <v>492979.509133482</v>
      </c>
      <c r="F89" s="33">
        <f>+'Test Year 1'!K16</f>
        <v>456474.07535398001</v>
      </c>
      <c r="G89" s="33">
        <f>'Historical Year'!G16</f>
        <v>386400.65850000002</v>
      </c>
      <c r="N89" s="125"/>
    </row>
    <row r="90" spans="2:14" ht="13.8">
      <c r="B90" s="123" t="s">
        <v>63</v>
      </c>
      <c r="C90" s="123"/>
      <c r="D90" s="150">
        <f>+'[1]C-23 All Years'!$K$36</f>
        <v>532540.62121098186</v>
      </c>
      <c r="E90" s="150">
        <f>+'[1]C-23 All Years'!$J$36</f>
        <v>492979.50913348253</v>
      </c>
      <c r="F90" s="150">
        <f>+'[1]C-23 All Years'!$I$36</f>
        <v>456474.07535398065</v>
      </c>
      <c r="G90" s="150">
        <f>+'[1]C-23 All Years'!$H$36</f>
        <v>386400.64973</v>
      </c>
      <c r="N90" s="125"/>
    </row>
    <row r="91" spans="2:14">
      <c r="B91" s="102" t="s">
        <v>26</v>
      </c>
      <c r="C91" s="102"/>
      <c r="D91" s="103">
        <f>+D89-D90</f>
        <v>0</v>
      </c>
      <c r="E91" s="103">
        <f>+E89-E90</f>
        <v>-5.2386894822120667E-10</v>
      </c>
      <c r="F91" s="103">
        <f t="shared" ref="F91" si="14">+F89-F90</f>
        <v>-6.4028427004814148E-10</v>
      </c>
      <c r="G91" s="103">
        <f>+G89-G90</f>
        <v>8.7700000149197876E-3</v>
      </c>
      <c r="N91" s="125"/>
    </row>
    <row r="92" spans="2:14">
      <c r="N92" s="125"/>
    </row>
  </sheetData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FCA37-2874-4847-8A63-B3AB5A8BF535}">
  <dimension ref="A1:AN1076"/>
  <sheetViews>
    <sheetView tabSelected="1" workbookViewId="0">
      <pane xSplit="13" ySplit="3" topLeftCell="N774" activePane="bottomRight" state="frozen"/>
      <selection activeCell="J81" sqref="J81"/>
      <selection pane="topRight" activeCell="J81" sqref="J81"/>
      <selection pane="bottomLeft" activeCell="J81" sqref="J81"/>
      <selection pane="bottomRight" activeCell="J81" sqref="J81"/>
    </sheetView>
  </sheetViews>
  <sheetFormatPr defaultColWidth="10.109375" defaultRowHeight="10.199999999999999" outlineLevelRow="1" outlineLevelCol="1"/>
  <cols>
    <col min="1" max="1" width="43" style="108" customWidth="1"/>
    <col min="2" max="13" width="11.77734375" style="73" hidden="1" customWidth="1" outlineLevel="1"/>
    <col min="14" max="14" width="11.77734375" style="73" customWidth="1" collapsed="1"/>
    <col min="15" max="26" width="11.77734375" style="73" hidden="1" customWidth="1" outlineLevel="1"/>
    <col min="27" max="27" width="11.77734375" style="73" customWidth="1" collapsed="1"/>
    <col min="28" max="39" width="11.77734375" style="73" hidden="1" customWidth="1" outlineLevel="1"/>
    <col min="40" max="40" width="11.77734375" style="73" customWidth="1" collapsed="1"/>
    <col min="41" max="16384" width="10.109375" style="73"/>
  </cols>
  <sheetData>
    <row r="1" spans="1:40" s="107" customFormat="1"/>
    <row r="2" spans="1:40" s="107" customFormat="1">
      <c r="A2" s="116" t="s">
        <v>288</v>
      </c>
      <c r="B2" s="107" t="s">
        <v>289</v>
      </c>
      <c r="C2" s="107" t="s">
        <v>290</v>
      </c>
      <c r="D2" s="107" t="s">
        <v>291</v>
      </c>
      <c r="E2" s="107" t="s">
        <v>292</v>
      </c>
      <c r="F2" s="107" t="s">
        <v>293</v>
      </c>
      <c r="G2" s="107" t="s">
        <v>294</v>
      </c>
      <c r="H2" s="107" t="s">
        <v>295</v>
      </c>
      <c r="I2" s="107" t="s">
        <v>296</v>
      </c>
      <c r="J2" s="107" t="s">
        <v>297</v>
      </c>
      <c r="K2" s="107" t="s">
        <v>298</v>
      </c>
      <c r="L2" s="107" t="s">
        <v>299</v>
      </c>
      <c r="M2" s="107" t="s">
        <v>300</v>
      </c>
      <c r="N2" s="107" t="s">
        <v>216</v>
      </c>
      <c r="O2" s="107" t="s">
        <v>301</v>
      </c>
      <c r="P2" s="107" t="s">
        <v>302</v>
      </c>
      <c r="Q2" s="107" t="s">
        <v>303</v>
      </c>
      <c r="R2" s="107" t="s">
        <v>304</v>
      </c>
      <c r="S2" s="107" t="s">
        <v>305</v>
      </c>
      <c r="T2" s="107" t="s">
        <v>306</v>
      </c>
      <c r="U2" s="107" t="s">
        <v>307</v>
      </c>
      <c r="V2" s="107" t="s">
        <v>308</v>
      </c>
      <c r="W2" s="107" t="s">
        <v>309</v>
      </c>
      <c r="X2" s="107" t="s">
        <v>310</v>
      </c>
      <c r="Y2" s="107" t="s">
        <v>311</v>
      </c>
      <c r="Z2" s="107" t="s">
        <v>312</v>
      </c>
      <c r="AA2" s="107" t="s">
        <v>212</v>
      </c>
      <c r="AB2" s="107" t="s">
        <v>313</v>
      </c>
      <c r="AC2" s="107" t="s">
        <v>314</v>
      </c>
      <c r="AD2" s="107" t="s">
        <v>315</v>
      </c>
      <c r="AE2" s="107" t="s">
        <v>316</v>
      </c>
      <c r="AF2" s="107" t="s">
        <v>317</v>
      </c>
      <c r="AG2" s="107" t="s">
        <v>318</v>
      </c>
      <c r="AH2" s="107" t="s">
        <v>319</v>
      </c>
      <c r="AI2" s="107" t="s">
        <v>320</v>
      </c>
      <c r="AJ2" s="107" t="s">
        <v>321</v>
      </c>
      <c r="AK2" s="107" t="s">
        <v>322</v>
      </c>
      <c r="AL2" s="107" t="s">
        <v>323</v>
      </c>
      <c r="AM2" s="107" t="s">
        <v>324</v>
      </c>
      <c r="AN2" s="107" t="s">
        <v>20</v>
      </c>
    </row>
    <row r="3" spans="1:40" s="107" customFormat="1">
      <c r="A3" s="116"/>
    </row>
    <row r="4" spans="1:40">
      <c r="A4" s="108" t="s">
        <v>325</v>
      </c>
    </row>
    <row r="5" spans="1:40">
      <c r="A5" s="108" t="s">
        <v>695</v>
      </c>
      <c r="B5" s="73">
        <v>0</v>
      </c>
      <c r="C5" s="73">
        <v>0</v>
      </c>
      <c r="D5" s="73">
        <v>0</v>
      </c>
      <c r="E5" s="73">
        <v>0</v>
      </c>
      <c r="F5" s="73">
        <v>0</v>
      </c>
      <c r="G5" s="73">
        <v>0</v>
      </c>
      <c r="H5" s="73">
        <v>0</v>
      </c>
      <c r="I5" s="73">
        <v>0</v>
      </c>
      <c r="J5" s="73">
        <v>0</v>
      </c>
      <c r="K5" s="73">
        <v>0</v>
      </c>
      <c r="L5" s="73">
        <v>0</v>
      </c>
      <c r="M5" s="73">
        <v>0</v>
      </c>
      <c r="N5" s="73">
        <v>0</v>
      </c>
      <c r="O5" s="73">
        <v>0</v>
      </c>
      <c r="P5" s="73">
        <v>0</v>
      </c>
      <c r="Q5" s="73">
        <v>0</v>
      </c>
      <c r="R5" s="73">
        <v>0</v>
      </c>
      <c r="S5" s="73">
        <v>0</v>
      </c>
      <c r="T5" s="73">
        <v>0</v>
      </c>
      <c r="U5" s="73">
        <v>0</v>
      </c>
      <c r="V5" s="73">
        <v>0</v>
      </c>
      <c r="W5" s="73">
        <v>0</v>
      </c>
      <c r="X5" s="73">
        <v>0</v>
      </c>
      <c r="Y5" s="73">
        <v>0</v>
      </c>
      <c r="Z5" s="73">
        <v>0</v>
      </c>
      <c r="AA5" s="73">
        <v>0</v>
      </c>
      <c r="AB5" s="73">
        <v>0</v>
      </c>
      <c r="AC5" s="73">
        <v>0</v>
      </c>
      <c r="AD5" s="73">
        <v>0</v>
      </c>
      <c r="AE5" s="73">
        <v>0</v>
      </c>
      <c r="AF5" s="73">
        <v>0</v>
      </c>
      <c r="AG5" s="73">
        <v>0</v>
      </c>
      <c r="AH5" s="73">
        <v>0</v>
      </c>
      <c r="AI5" s="73">
        <v>0</v>
      </c>
      <c r="AJ5" s="73">
        <v>0</v>
      </c>
      <c r="AK5" s="73">
        <v>0</v>
      </c>
      <c r="AL5" s="73">
        <v>0</v>
      </c>
      <c r="AM5" s="73">
        <v>0</v>
      </c>
      <c r="AN5" s="73">
        <v>0</v>
      </c>
    </row>
    <row r="6" spans="1:40">
      <c r="A6" s="108" t="s">
        <v>696</v>
      </c>
      <c r="B6" s="73">
        <v>0</v>
      </c>
      <c r="C6" s="73">
        <v>0</v>
      </c>
      <c r="D6" s="73">
        <v>0</v>
      </c>
      <c r="E6" s="73">
        <v>0</v>
      </c>
      <c r="F6" s="73">
        <v>0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3">
        <v>0</v>
      </c>
      <c r="U6" s="73">
        <v>0</v>
      </c>
      <c r="V6" s="73">
        <v>0</v>
      </c>
      <c r="W6" s="73">
        <v>0</v>
      </c>
      <c r="X6" s="73">
        <v>0</v>
      </c>
      <c r="Y6" s="73">
        <v>0</v>
      </c>
      <c r="Z6" s="73">
        <v>0</v>
      </c>
      <c r="AA6" s="73">
        <v>0</v>
      </c>
      <c r="AB6" s="73">
        <v>0</v>
      </c>
      <c r="AC6" s="73">
        <v>0</v>
      </c>
      <c r="AD6" s="73">
        <v>0</v>
      </c>
      <c r="AE6" s="73">
        <v>0</v>
      </c>
      <c r="AF6" s="73">
        <v>0</v>
      </c>
      <c r="AG6" s="73">
        <v>0</v>
      </c>
      <c r="AH6" s="73">
        <v>0</v>
      </c>
      <c r="AI6" s="73">
        <v>0</v>
      </c>
      <c r="AJ6" s="73">
        <v>0</v>
      </c>
      <c r="AK6" s="73">
        <v>0</v>
      </c>
      <c r="AL6" s="73">
        <v>0</v>
      </c>
      <c r="AM6" s="73">
        <v>0</v>
      </c>
      <c r="AN6" s="73">
        <v>0</v>
      </c>
    </row>
    <row r="7" spans="1:40">
      <c r="A7" s="108" t="s">
        <v>697</v>
      </c>
      <c r="B7" s="73">
        <v>0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3">
        <v>0</v>
      </c>
      <c r="U7" s="73">
        <v>0</v>
      </c>
      <c r="V7" s="73">
        <v>0</v>
      </c>
      <c r="W7" s="73">
        <v>0</v>
      </c>
      <c r="X7" s="73">
        <v>0</v>
      </c>
      <c r="Y7" s="73">
        <v>0</v>
      </c>
      <c r="Z7" s="73">
        <v>0</v>
      </c>
      <c r="AA7" s="73">
        <v>0</v>
      </c>
      <c r="AB7" s="73">
        <v>0</v>
      </c>
      <c r="AC7" s="73">
        <v>0</v>
      </c>
      <c r="AD7" s="73">
        <v>0</v>
      </c>
      <c r="AE7" s="73">
        <v>0</v>
      </c>
      <c r="AF7" s="73">
        <v>0</v>
      </c>
      <c r="AG7" s="73">
        <v>0</v>
      </c>
      <c r="AH7" s="73">
        <v>0</v>
      </c>
      <c r="AI7" s="73">
        <v>0</v>
      </c>
      <c r="AJ7" s="73">
        <v>0</v>
      </c>
      <c r="AK7" s="73">
        <v>0</v>
      </c>
      <c r="AL7" s="73">
        <v>0</v>
      </c>
      <c r="AM7" s="73">
        <v>0</v>
      </c>
      <c r="AN7" s="73">
        <v>0</v>
      </c>
    </row>
    <row r="8" spans="1:40">
      <c r="A8" s="108" t="s">
        <v>698</v>
      </c>
      <c r="B8" s="73">
        <v>0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3">
        <v>0</v>
      </c>
      <c r="U8" s="73">
        <v>0</v>
      </c>
      <c r="V8" s="73">
        <v>0</v>
      </c>
      <c r="W8" s="73">
        <v>0</v>
      </c>
      <c r="X8" s="73">
        <v>0</v>
      </c>
      <c r="Y8" s="73">
        <v>0</v>
      </c>
      <c r="Z8" s="73">
        <v>0</v>
      </c>
      <c r="AA8" s="73">
        <v>0</v>
      </c>
      <c r="AB8" s="73">
        <v>0</v>
      </c>
      <c r="AC8" s="73">
        <v>0</v>
      </c>
      <c r="AD8" s="73">
        <v>0</v>
      </c>
      <c r="AE8" s="73">
        <v>0</v>
      </c>
      <c r="AF8" s="73">
        <v>0</v>
      </c>
      <c r="AG8" s="73">
        <v>0</v>
      </c>
      <c r="AH8" s="73">
        <v>0</v>
      </c>
      <c r="AI8" s="73">
        <v>0</v>
      </c>
      <c r="AJ8" s="73">
        <v>0</v>
      </c>
      <c r="AK8" s="73">
        <v>0</v>
      </c>
      <c r="AL8" s="73">
        <v>0</v>
      </c>
      <c r="AM8" s="73">
        <v>0</v>
      </c>
      <c r="AN8" s="73">
        <v>0</v>
      </c>
    </row>
    <row r="9" spans="1:40">
      <c r="A9" s="108" t="s">
        <v>699</v>
      </c>
      <c r="B9" s="73">
        <v>0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v>0</v>
      </c>
      <c r="AC9" s="73">
        <v>0</v>
      </c>
      <c r="AD9" s="73">
        <v>0</v>
      </c>
      <c r="AE9" s="73">
        <v>0</v>
      </c>
      <c r="AF9" s="73">
        <v>0</v>
      </c>
      <c r="AG9" s="73">
        <v>0</v>
      </c>
      <c r="AH9" s="73">
        <v>0</v>
      </c>
      <c r="AI9" s="73">
        <v>0</v>
      </c>
      <c r="AJ9" s="73">
        <v>0</v>
      </c>
      <c r="AK9" s="73">
        <v>0</v>
      </c>
      <c r="AL9" s="73">
        <v>0</v>
      </c>
      <c r="AM9" s="73">
        <v>0</v>
      </c>
      <c r="AN9" s="73">
        <v>0</v>
      </c>
    </row>
    <row r="10" spans="1:40">
      <c r="A10" s="108" t="s">
        <v>700</v>
      </c>
      <c r="B10" s="73">
        <v>0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v>0</v>
      </c>
      <c r="AC10" s="73">
        <v>0</v>
      </c>
      <c r="AD10" s="73">
        <v>0</v>
      </c>
      <c r="AE10" s="73">
        <v>0</v>
      </c>
      <c r="AF10" s="73">
        <v>0</v>
      </c>
      <c r="AG10" s="73">
        <v>0</v>
      </c>
      <c r="AH10" s="73">
        <v>0</v>
      </c>
      <c r="AI10" s="73">
        <v>0</v>
      </c>
      <c r="AJ10" s="73">
        <v>0</v>
      </c>
      <c r="AK10" s="73">
        <v>0</v>
      </c>
      <c r="AL10" s="73">
        <v>0</v>
      </c>
      <c r="AM10" s="73">
        <v>0</v>
      </c>
      <c r="AN10" s="73">
        <v>0</v>
      </c>
    </row>
    <row r="11" spans="1:40" ht="10.8" thickBot="1">
      <c r="A11" s="119" t="s">
        <v>701</v>
      </c>
    </row>
    <row r="12" spans="1:40" ht="10.8" thickBot="1">
      <c r="A12" s="119" t="s">
        <v>702</v>
      </c>
    </row>
    <row r="13" spans="1:40">
      <c r="A13" s="108" t="s">
        <v>703</v>
      </c>
    </row>
    <row r="14" spans="1:40">
      <c r="A14" s="108" t="s">
        <v>704</v>
      </c>
      <c r="B14" s="73">
        <v>29500</v>
      </c>
      <c r="C14" s="73">
        <v>29500</v>
      </c>
      <c r="D14" s="73">
        <v>29500</v>
      </c>
      <c r="E14" s="73">
        <v>29500</v>
      </c>
      <c r="F14" s="73">
        <v>29500</v>
      </c>
      <c r="G14" s="73">
        <v>29500</v>
      </c>
      <c r="H14" s="73">
        <v>29500</v>
      </c>
      <c r="I14" s="73">
        <v>29500</v>
      </c>
      <c r="J14" s="73">
        <v>29500</v>
      </c>
      <c r="K14" s="73">
        <v>29500</v>
      </c>
      <c r="L14" s="73">
        <v>29500</v>
      </c>
      <c r="M14" s="73">
        <v>29500</v>
      </c>
      <c r="N14" s="73">
        <v>354000</v>
      </c>
      <c r="O14" s="73">
        <v>29500</v>
      </c>
      <c r="P14" s="73">
        <v>29500</v>
      </c>
      <c r="Q14" s="73">
        <v>29500</v>
      </c>
      <c r="R14" s="73">
        <v>29500</v>
      </c>
      <c r="S14" s="73">
        <v>29500</v>
      </c>
      <c r="T14" s="73">
        <v>29500</v>
      </c>
      <c r="U14" s="73">
        <v>29500</v>
      </c>
      <c r="V14" s="73">
        <v>29500</v>
      </c>
      <c r="W14" s="73">
        <v>29500</v>
      </c>
      <c r="X14" s="73">
        <v>29500</v>
      </c>
      <c r="Y14" s="73">
        <v>29500</v>
      </c>
      <c r="Z14" s="73">
        <v>29500</v>
      </c>
      <c r="AA14" s="73">
        <v>354000</v>
      </c>
      <c r="AB14" s="73">
        <v>29500</v>
      </c>
      <c r="AC14" s="73">
        <v>29500</v>
      </c>
      <c r="AD14" s="73">
        <v>29500</v>
      </c>
      <c r="AE14" s="73">
        <v>29500</v>
      </c>
      <c r="AF14" s="73">
        <v>29500</v>
      </c>
      <c r="AG14" s="73">
        <v>29500</v>
      </c>
      <c r="AH14" s="73">
        <v>29500</v>
      </c>
      <c r="AI14" s="73">
        <v>29500</v>
      </c>
      <c r="AJ14" s="73">
        <v>29500</v>
      </c>
      <c r="AK14" s="73">
        <v>29500</v>
      </c>
      <c r="AL14" s="73">
        <v>29500</v>
      </c>
      <c r="AM14" s="73">
        <v>29500</v>
      </c>
      <c r="AN14" s="73">
        <v>354000</v>
      </c>
    </row>
    <row r="15" spans="1:40">
      <c r="A15" s="108" t="s">
        <v>705</v>
      </c>
      <c r="B15" s="73">
        <v>0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0</v>
      </c>
      <c r="N15" s="73">
        <v>0</v>
      </c>
      <c r="O15" s="73">
        <v>0</v>
      </c>
      <c r="P15" s="73">
        <v>0</v>
      </c>
      <c r="Q15" s="73">
        <v>0</v>
      </c>
      <c r="R15" s="73">
        <v>0</v>
      </c>
      <c r="S15" s="73">
        <v>0</v>
      </c>
      <c r="T15" s="73">
        <v>0</v>
      </c>
      <c r="U15" s="73">
        <v>0</v>
      </c>
      <c r="V15" s="73">
        <v>0</v>
      </c>
      <c r="W15" s="73">
        <v>0</v>
      </c>
      <c r="X15" s="73">
        <v>0</v>
      </c>
      <c r="Y15" s="73">
        <v>0</v>
      </c>
      <c r="Z15" s="73">
        <v>0</v>
      </c>
      <c r="AA15" s="73">
        <v>0</v>
      </c>
      <c r="AB15" s="73">
        <v>0</v>
      </c>
      <c r="AC15" s="73">
        <v>0</v>
      </c>
      <c r="AD15" s="73">
        <v>0</v>
      </c>
      <c r="AE15" s="73">
        <v>0</v>
      </c>
      <c r="AF15" s="73">
        <v>0</v>
      </c>
      <c r="AG15" s="73">
        <v>0</v>
      </c>
      <c r="AH15" s="73">
        <v>0</v>
      </c>
      <c r="AI15" s="73">
        <v>0</v>
      </c>
      <c r="AJ15" s="73">
        <v>0</v>
      </c>
      <c r="AK15" s="73">
        <v>0</v>
      </c>
      <c r="AL15" s="73">
        <v>0</v>
      </c>
      <c r="AM15" s="73">
        <v>0</v>
      </c>
      <c r="AN15" s="73">
        <v>0</v>
      </c>
    </row>
    <row r="16" spans="1:40">
      <c r="A16" s="108" t="s">
        <v>706</v>
      </c>
      <c r="B16" s="73">
        <v>0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0</v>
      </c>
      <c r="N16" s="73">
        <v>0</v>
      </c>
      <c r="O16" s="73">
        <v>0</v>
      </c>
      <c r="P16" s="73">
        <v>0</v>
      </c>
      <c r="Q16" s="73">
        <v>0</v>
      </c>
      <c r="R16" s="73">
        <v>0</v>
      </c>
      <c r="S16" s="73">
        <v>0</v>
      </c>
      <c r="T16" s="73">
        <v>0</v>
      </c>
      <c r="U16" s="73">
        <v>0</v>
      </c>
      <c r="V16" s="73">
        <v>0</v>
      </c>
      <c r="W16" s="73">
        <v>0</v>
      </c>
      <c r="X16" s="73">
        <v>0</v>
      </c>
      <c r="Y16" s="73">
        <v>0</v>
      </c>
      <c r="Z16" s="73">
        <v>0</v>
      </c>
      <c r="AA16" s="73">
        <v>0</v>
      </c>
      <c r="AB16" s="73">
        <v>0</v>
      </c>
      <c r="AC16" s="73">
        <v>0</v>
      </c>
      <c r="AD16" s="73">
        <v>0</v>
      </c>
      <c r="AE16" s="73">
        <v>0</v>
      </c>
      <c r="AF16" s="73">
        <v>0</v>
      </c>
      <c r="AG16" s="73">
        <v>0</v>
      </c>
      <c r="AH16" s="73">
        <v>0</v>
      </c>
      <c r="AI16" s="73">
        <v>0</v>
      </c>
      <c r="AJ16" s="73">
        <v>0</v>
      </c>
      <c r="AK16" s="73">
        <v>0</v>
      </c>
      <c r="AL16" s="73">
        <v>0</v>
      </c>
      <c r="AM16" s="73">
        <v>0</v>
      </c>
      <c r="AN16" s="73">
        <v>0</v>
      </c>
    </row>
    <row r="17" spans="1:40">
      <c r="A17" s="108" t="s">
        <v>707</v>
      </c>
      <c r="B17" s="73">
        <v>0</v>
      </c>
      <c r="C17" s="73">
        <v>0</v>
      </c>
      <c r="D17" s="73">
        <v>0</v>
      </c>
      <c r="E17" s="73">
        <v>0</v>
      </c>
      <c r="F17" s="73">
        <v>0</v>
      </c>
      <c r="G17" s="73">
        <v>0</v>
      </c>
      <c r="H17" s="73">
        <v>0</v>
      </c>
      <c r="I17" s="73">
        <v>0</v>
      </c>
      <c r="J17" s="73">
        <v>0</v>
      </c>
      <c r="K17" s="73">
        <v>0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3">
        <v>0</v>
      </c>
      <c r="R17" s="73">
        <v>0</v>
      </c>
      <c r="S17" s="73">
        <v>0</v>
      </c>
      <c r="T17" s="73">
        <v>0</v>
      </c>
      <c r="U17" s="73">
        <v>0</v>
      </c>
      <c r="V17" s="73">
        <v>0</v>
      </c>
      <c r="W17" s="73">
        <v>0</v>
      </c>
      <c r="X17" s="73">
        <v>0</v>
      </c>
      <c r="Y17" s="73">
        <v>0</v>
      </c>
      <c r="Z17" s="73">
        <v>0</v>
      </c>
      <c r="AA17" s="73">
        <v>0</v>
      </c>
      <c r="AB17" s="73">
        <v>0</v>
      </c>
      <c r="AC17" s="73">
        <v>0</v>
      </c>
      <c r="AD17" s="73">
        <v>0</v>
      </c>
      <c r="AE17" s="73">
        <v>0</v>
      </c>
      <c r="AF17" s="73">
        <v>0</v>
      </c>
      <c r="AG17" s="73">
        <v>0</v>
      </c>
      <c r="AH17" s="73">
        <v>0</v>
      </c>
      <c r="AI17" s="73">
        <v>0</v>
      </c>
      <c r="AJ17" s="73">
        <v>0</v>
      </c>
      <c r="AK17" s="73">
        <v>0</v>
      </c>
      <c r="AL17" s="73">
        <v>0</v>
      </c>
      <c r="AM17" s="73">
        <v>0</v>
      </c>
      <c r="AN17" s="73">
        <v>0</v>
      </c>
    </row>
    <row r="18" spans="1:40">
      <c r="A18" s="108" t="s">
        <v>708</v>
      </c>
      <c r="B18" s="73">
        <v>0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0</v>
      </c>
      <c r="L18" s="73">
        <v>0</v>
      </c>
      <c r="M18" s="73">
        <v>0</v>
      </c>
      <c r="N18" s="73">
        <v>0</v>
      </c>
      <c r="O18" s="73">
        <v>0</v>
      </c>
      <c r="P18" s="73">
        <v>0</v>
      </c>
      <c r="Q18" s="73">
        <v>0</v>
      </c>
      <c r="R18" s="73">
        <v>0</v>
      </c>
      <c r="S18" s="73">
        <v>0</v>
      </c>
      <c r="T18" s="73">
        <v>0</v>
      </c>
      <c r="U18" s="73">
        <v>0</v>
      </c>
      <c r="V18" s="73">
        <v>0</v>
      </c>
      <c r="W18" s="73">
        <v>0</v>
      </c>
      <c r="X18" s="73">
        <v>0</v>
      </c>
      <c r="Y18" s="73">
        <v>0</v>
      </c>
      <c r="Z18" s="73">
        <v>0</v>
      </c>
      <c r="AA18" s="73">
        <v>0</v>
      </c>
      <c r="AB18" s="73">
        <v>0</v>
      </c>
      <c r="AC18" s="73">
        <v>0</v>
      </c>
      <c r="AD18" s="73">
        <v>0</v>
      </c>
      <c r="AE18" s="73">
        <v>0</v>
      </c>
      <c r="AF18" s="73">
        <v>0</v>
      </c>
      <c r="AG18" s="73">
        <v>0</v>
      </c>
      <c r="AH18" s="73">
        <v>0</v>
      </c>
      <c r="AI18" s="73">
        <v>0</v>
      </c>
      <c r="AJ18" s="73">
        <v>0</v>
      </c>
      <c r="AK18" s="73">
        <v>0</v>
      </c>
      <c r="AL18" s="73">
        <v>0</v>
      </c>
      <c r="AM18" s="73">
        <v>0</v>
      </c>
      <c r="AN18" s="73">
        <v>0</v>
      </c>
    </row>
    <row r="19" spans="1:40">
      <c r="A19" s="108" t="s">
        <v>709</v>
      </c>
      <c r="B19" s="73">
        <v>29500</v>
      </c>
      <c r="C19" s="73">
        <v>29500</v>
      </c>
      <c r="D19" s="73">
        <v>29500</v>
      </c>
      <c r="E19" s="73">
        <v>29500</v>
      </c>
      <c r="F19" s="73">
        <v>29500</v>
      </c>
      <c r="G19" s="73">
        <v>29500</v>
      </c>
      <c r="H19" s="73">
        <v>29500</v>
      </c>
      <c r="I19" s="73">
        <v>29500</v>
      </c>
      <c r="J19" s="73">
        <v>29500</v>
      </c>
      <c r="K19" s="73">
        <v>29500</v>
      </c>
      <c r="L19" s="73">
        <v>29500</v>
      </c>
      <c r="M19" s="73">
        <v>29500</v>
      </c>
      <c r="N19" s="73">
        <v>354000</v>
      </c>
      <c r="O19" s="73">
        <v>29500</v>
      </c>
      <c r="P19" s="73">
        <v>29500</v>
      </c>
      <c r="Q19" s="73">
        <v>29500</v>
      </c>
      <c r="R19" s="73">
        <v>29500</v>
      </c>
      <c r="S19" s="73">
        <v>29500</v>
      </c>
      <c r="T19" s="73">
        <v>29500</v>
      </c>
      <c r="U19" s="73">
        <v>29500</v>
      </c>
      <c r="V19" s="73">
        <v>29500</v>
      </c>
      <c r="W19" s="73">
        <v>29500</v>
      </c>
      <c r="X19" s="73">
        <v>29500</v>
      </c>
      <c r="Y19" s="73">
        <v>29500</v>
      </c>
      <c r="Z19" s="73">
        <v>29500</v>
      </c>
      <c r="AA19" s="73">
        <v>354000</v>
      </c>
      <c r="AB19" s="73">
        <v>29500</v>
      </c>
      <c r="AC19" s="73">
        <v>29500</v>
      </c>
      <c r="AD19" s="73">
        <v>29500</v>
      </c>
      <c r="AE19" s="73">
        <v>29500</v>
      </c>
      <c r="AF19" s="73">
        <v>29500</v>
      </c>
      <c r="AG19" s="73">
        <v>29500</v>
      </c>
      <c r="AH19" s="73">
        <v>29500</v>
      </c>
      <c r="AI19" s="73">
        <v>29500</v>
      </c>
      <c r="AJ19" s="73">
        <v>29500</v>
      </c>
      <c r="AK19" s="73">
        <v>29500</v>
      </c>
      <c r="AL19" s="73">
        <v>29500</v>
      </c>
      <c r="AM19" s="73">
        <v>29500</v>
      </c>
      <c r="AN19" s="73">
        <v>354000</v>
      </c>
    </row>
    <row r="20" spans="1:40">
      <c r="A20" s="109" t="s">
        <v>710</v>
      </c>
    </row>
    <row r="21" spans="1:40">
      <c r="A21" s="108" t="s">
        <v>711</v>
      </c>
      <c r="B21" s="73">
        <v>0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</row>
    <row r="22" spans="1:40">
      <c r="A22" s="108" t="s">
        <v>712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</row>
    <row r="23" spans="1:40">
      <c r="A23" s="108" t="s">
        <v>713</v>
      </c>
      <c r="B23" s="73">
        <v>0</v>
      </c>
      <c r="C23" s="73">
        <v>0</v>
      </c>
      <c r="D23" s="73">
        <v>0</v>
      </c>
      <c r="E23" s="73">
        <v>0</v>
      </c>
      <c r="F23" s="73">
        <v>0</v>
      </c>
      <c r="G23" s="73">
        <v>0</v>
      </c>
      <c r="H23" s="73">
        <v>0</v>
      </c>
      <c r="I23" s="73">
        <v>0</v>
      </c>
      <c r="J23" s="73">
        <v>0</v>
      </c>
      <c r="K23" s="73">
        <v>0</v>
      </c>
      <c r="L23" s="73">
        <v>0</v>
      </c>
      <c r="M23" s="73">
        <v>0</v>
      </c>
      <c r="N23" s="73">
        <v>0</v>
      </c>
      <c r="O23" s="73">
        <v>0</v>
      </c>
      <c r="P23" s="73">
        <v>0</v>
      </c>
      <c r="Q23" s="73">
        <v>0</v>
      </c>
      <c r="R23" s="73">
        <v>0</v>
      </c>
      <c r="S23" s="73">
        <v>0</v>
      </c>
      <c r="T23" s="73">
        <v>0</v>
      </c>
      <c r="U23" s="73">
        <v>0</v>
      </c>
      <c r="V23" s="73">
        <v>0</v>
      </c>
      <c r="W23" s="73">
        <v>0</v>
      </c>
      <c r="X23" s="73">
        <v>0</v>
      </c>
      <c r="Y23" s="73">
        <v>0</v>
      </c>
      <c r="Z23" s="73">
        <v>0</v>
      </c>
      <c r="AA23" s="73">
        <v>0</v>
      </c>
      <c r="AB23" s="73">
        <v>0</v>
      </c>
      <c r="AC23" s="73">
        <v>0</v>
      </c>
      <c r="AD23" s="73">
        <v>0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0</v>
      </c>
      <c r="AK23" s="73">
        <v>0</v>
      </c>
      <c r="AL23" s="73">
        <v>0</v>
      </c>
      <c r="AM23" s="73">
        <v>0</v>
      </c>
      <c r="AN23" s="73">
        <v>0</v>
      </c>
    </row>
    <row r="24" spans="1:40">
      <c r="A24" s="108" t="s">
        <v>714</v>
      </c>
      <c r="B24" s="73">
        <v>0</v>
      </c>
      <c r="C24" s="73">
        <v>0</v>
      </c>
      <c r="D24" s="73">
        <v>0</v>
      </c>
      <c r="E24" s="73">
        <v>0</v>
      </c>
      <c r="F24" s="73">
        <v>0</v>
      </c>
      <c r="G24" s="73">
        <v>0</v>
      </c>
      <c r="H24" s="73">
        <v>0</v>
      </c>
      <c r="I24" s="73">
        <v>0</v>
      </c>
      <c r="J24" s="73">
        <v>0</v>
      </c>
      <c r="K24" s="73">
        <v>0</v>
      </c>
      <c r="L24" s="73">
        <v>0</v>
      </c>
      <c r="M24" s="73">
        <v>0</v>
      </c>
      <c r="N24" s="73">
        <v>0</v>
      </c>
      <c r="O24" s="73">
        <v>0</v>
      </c>
      <c r="P24" s="73">
        <v>0</v>
      </c>
      <c r="Q24" s="73">
        <v>0</v>
      </c>
      <c r="R24" s="73">
        <v>0</v>
      </c>
      <c r="S24" s="73">
        <v>0</v>
      </c>
      <c r="T24" s="73">
        <v>0</v>
      </c>
      <c r="U24" s="73">
        <v>0</v>
      </c>
      <c r="V24" s="73">
        <v>0</v>
      </c>
      <c r="W24" s="73">
        <v>0</v>
      </c>
      <c r="X24" s="73">
        <v>0</v>
      </c>
      <c r="Y24" s="73">
        <v>0</v>
      </c>
      <c r="Z24" s="73">
        <v>0</v>
      </c>
      <c r="AA24" s="73">
        <v>0</v>
      </c>
      <c r="AB24" s="73">
        <v>0</v>
      </c>
      <c r="AC24" s="73">
        <v>0</v>
      </c>
      <c r="AD24" s="73">
        <v>0</v>
      </c>
      <c r="AE24" s="73">
        <v>0</v>
      </c>
      <c r="AF24" s="73">
        <v>0</v>
      </c>
      <c r="AG24" s="73">
        <v>0</v>
      </c>
      <c r="AH24" s="73">
        <v>0</v>
      </c>
      <c r="AI24" s="73">
        <v>0</v>
      </c>
      <c r="AJ24" s="73">
        <v>0</v>
      </c>
      <c r="AK24" s="73">
        <v>0</v>
      </c>
      <c r="AL24" s="73">
        <v>0</v>
      </c>
      <c r="AM24" s="73">
        <v>0</v>
      </c>
      <c r="AN24" s="73">
        <v>0</v>
      </c>
    </row>
    <row r="25" spans="1:40">
      <c r="A25" s="109" t="s">
        <v>715</v>
      </c>
    </row>
    <row r="26" spans="1:40">
      <c r="A26" s="108" t="s">
        <v>716</v>
      </c>
      <c r="B26" s="73">
        <v>0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0</v>
      </c>
      <c r="L26" s="73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3">
        <v>0</v>
      </c>
      <c r="V26" s="73">
        <v>0</v>
      </c>
      <c r="W26" s="73">
        <v>0</v>
      </c>
      <c r="X26" s="73">
        <v>0</v>
      </c>
      <c r="Y26" s="73">
        <v>0</v>
      </c>
      <c r="Z26" s="73">
        <v>0</v>
      </c>
      <c r="AA26" s="73">
        <v>0</v>
      </c>
      <c r="AB26" s="73">
        <v>0</v>
      </c>
      <c r="AC26" s="73">
        <v>0</v>
      </c>
      <c r="AD26" s="73">
        <v>0</v>
      </c>
      <c r="AE26" s="73">
        <v>0</v>
      </c>
      <c r="AF26" s="73">
        <v>0</v>
      </c>
      <c r="AG26" s="73">
        <v>0</v>
      </c>
      <c r="AH26" s="73">
        <v>0</v>
      </c>
      <c r="AI26" s="73">
        <v>0</v>
      </c>
      <c r="AJ26" s="73">
        <v>0</v>
      </c>
      <c r="AK26" s="73">
        <v>0</v>
      </c>
      <c r="AL26" s="73">
        <v>0</v>
      </c>
      <c r="AM26" s="73">
        <v>0</v>
      </c>
      <c r="AN26" s="73">
        <v>0</v>
      </c>
    </row>
    <row r="27" spans="1:40">
      <c r="A27" s="108" t="s">
        <v>717</v>
      </c>
      <c r="B27" s="73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3">
        <v>0</v>
      </c>
      <c r="R27" s="73">
        <v>0</v>
      </c>
      <c r="S27" s="73">
        <v>0</v>
      </c>
      <c r="T27" s="73">
        <v>0</v>
      </c>
      <c r="U27" s="73">
        <v>0</v>
      </c>
      <c r="V27" s="73">
        <v>0</v>
      </c>
      <c r="W27" s="73">
        <v>0</v>
      </c>
      <c r="X27" s="73">
        <v>0</v>
      </c>
      <c r="Y27" s="73">
        <v>0</v>
      </c>
      <c r="Z27" s="73">
        <v>0</v>
      </c>
      <c r="AA27" s="73">
        <v>0</v>
      </c>
      <c r="AB27" s="73">
        <v>0</v>
      </c>
      <c r="AC27" s="73">
        <v>0</v>
      </c>
      <c r="AD27" s="73">
        <v>0</v>
      </c>
      <c r="AE27" s="73">
        <v>0</v>
      </c>
      <c r="AF27" s="73">
        <v>0</v>
      </c>
      <c r="AG27" s="73">
        <v>0</v>
      </c>
      <c r="AH27" s="73">
        <v>0</v>
      </c>
      <c r="AI27" s="73">
        <v>0</v>
      </c>
      <c r="AJ27" s="73">
        <v>0</v>
      </c>
      <c r="AK27" s="73">
        <v>0</v>
      </c>
      <c r="AL27" s="73">
        <v>0</v>
      </c>
      <c r="AM27" s="73">
        <v>0</v>
      </c>
      <c r="AN27" s="73">
        <v>0</v>
      </c>
    </row>
    <row r="28" spans="1:40">
      <c r="A28" s="108" t="s">
        <v>718</v>
      </c>
      <c r="B28" s="73">
        <v>0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0</v>
      </c>
      <c r="N28" s="73">
        <v>0</v>
      </c>
      <c r="O28" s="73">
        <v>0</v>
      </c>
      <c r="P28" s="73">
        <v>0</v>
      </c>
      <c r="Q28" s="73">
        <v>0</v>
      </c>
      <c r="R28" s="73">
        <v>0</v>
      </c>
      <c r="S28" s="73">
        <v>0</v>
      </c>
      <c r="T28" s="73">
        <v>0</v>
      </c>
      <c r="U28" s="73">
        <v>0</v>
      </c>
      <c r="V28" s="73">
        <v>0</v>
      </c>
      <c r="W28" s="73">
        <v>0</v>
      </c>
      <c r="X28" s="73">
        <v>0</v>
      </c>
      <c r="Y28" s="73">
        <v>0</v>
      </c>
      <c r="Z28" s="73">
        <v>0</v>
      </c>
      <c r="AA28" s="73">
        <v>0</v>
      </c>
      <c r="AB28" s="73">
        <v>0</v>
      </c>
      <c r="AC28" s="73">
        <v>0</v>
      </c>
      <c r="AD28" s="73">
        <v>0</v>
      </c>
      <c r="AE28" s="73">
        <v>0</v>
      </c>
      <c r="AF28" s="73">
        <v>0</v>
      </c>
      <c r="AG28" s="73">
        <v>0</v>
      </c>
      <c r="AH28" s="73">
        <v>0</v>
      </c>
      <c r="AI28" s="73">
        <v>0</v>
      </c>
      <c r="AJ28" s="73">
        <v>0</v>
      </c>
      <c r="AK28" s="73">
        <v>0</v>
      </c>
      <c r="AL28" s="73">
        <v>0</v>
      </c>
      <c r="AM28" s="73">
        <v>0</v>
      </c>
      <c r="AN28" s="73">
        <v>0</v>
      </c>
    </row>
    <row r="29" spans="1:40">
      <c r="A29" s="108" t="s">
        <v>719</v>
      </c>
      <c r="B29" s="73">
        <v>0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v>0</v>
      </c>
      <c r="AC29" s="73">
        <v>0</v>
      </c>
      <c r="AD29" s="73">
        <v>0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3">
        <v>0</v>
      </c>
      <c r="AL29" s="73">
        <v>0</v>
      </c>
      <c r="AM29" s="73">
        <v>0</v>
      </c>
      <c r="AN29" s="73">
        <v>0</v>
      </c>
    </row>
    <row r="30" spans="1:40">
      <c r="A30" s="108" t="s">
        <v>720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</row>
    <row r="31" spans="1:40">
      <c r="A31" s="108" t="s">
        <v>721</v>
      </c>
    </row>
    <row r="32" spans="1:40">
      <c r="A32" s="108" t="s">
        <v>722</v>
      </c>
      <c r="B32" s="73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v>0</v>
      </c>
      <c r="AC32" s="73">
        <v>0</v>
      </c>
      <c r="AD32" s="73">
        <v>0</v>
      </c>
      <c r="AE32" s="73">
        <v>0</v>
      </c>
      <c r="AF32" s="73">
        <v>0</v>
      </c>
      <c r="AG32" s="73">
        <v>0</v>
      </c>
      <c r="AH32" s="73">
        <v>0</v>
      </c>
      <c r="AI32" s="73">
        <v>0</v>
      </c>
      <c r="AJ32" s="73">
        <v>0</v>
      </c>
      <c r="AK32" s="73">
        <v>0</v>
      </c>
      <c r="AL32" s="73">
        <v>0</v>
      </c>
      <c r="AM32" s="73">
        <v>0</v>
      </c>
      <c r="AN32" s="73">
        <v>0</v>
      </c>
    </row>
    <row r="33" spans="1:40">
      <c r="A33" s="108" t="s">
        <v>723</v>
      </c>
      <c r="B33" s="73">
        <v>0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v>0</v>
      </c>
      <c r="AC33" s="73">
        <v>0</v>
      </c>
      <c r="AD33" s="73">
        <v>0</v>
      </c>
      <c r="AE33" s="73">
        <v>0</v>
      </c>
      <c r="AF33" s="73">
        <v>0</v>
      </c>
      <c r="AG33" s="73">
        <v>0</v>
      </c>
      <c r="AH33" s="73">
        <v>0</v>
      </c>
      <c r="AI33" s="73">
        <v>0</v>
      </c>
      <c r="AJ33" s="73">
        <v>0</v>
      </c>
      <c r="AK33" s="73">
        <v>0</v>
      </c>
      <c r="AL33" s="73">
        <v>0</v>
      </c>
      <c r="AM33" s="73">
        <v>0</v>
      </c>
      <c r="AN33" s="73">
        <v>0</v>
      </c>
    </row>
    <row r="34" spans="1:40">
      <c r="A34" s="108" t="s">
        <v>724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</row>
    <row r="35" spans="1:40">
      <c r="A35" s="108" t="s">
        <v>725</v>
      </c>
      <c r="B35" s="73">
        <v>0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0</v>
      </c>
      <c r="L35" s="73">
        <v>0</v>
      </c>
      <c r="M35" s="73">
        <v>0</v>
      </c>
      <c r="N35" s="73">
        <v>0</v>
      </c>
      <c r="O35" s="73">
        <v>0</v>
      </c>
      <c r="P35" s="73">
        <v>0</v>
      </c>
      <c r="Q35" s="73">
        <v>0</v>
      </c>
      <c r="R35" s="73">
        <v>0</v>
      </c>
      <c r="S35" s="73">
        <v>0</v>
      </c>
      <c r="T35" s="73">
        <v>0</v>
      </c>
      <c r="U35" s="73">
        <v>0</v>
      </c>
      <c r="V35" s="73">
        <v>0</v>
      </c>
      <c r="W35" s="73">
        <v>0</v>
      </c>
      <c r="X35" s="73">
        <v>0</v>
      </c>
      <c r="Y35" s="73">
        <v>0</v>
      </c>
      <c r="Z35" s="73">
        <v>0</v>
      </c>
      <c r="AA35" s="73">
        <v>0</v>
      </c>
      <c r="AB35" s="73">
        <v>0</v>
      </c>
      <c r="AC35" s="73">
        <v>0</v>
      </c>
      <c r="AD35" s="73">
        <v>0</v>
      </c>
      <c r="AE35" s="73">
        <v>0</v>
      </c>
      <c r="AF35" s="73">
        <v>0</v>
      </c>
      <c r="AG35" s="73">
        <v>0</v>
      </c>
      <c r="AH35" s="73">
        <v>0</v>
      </c>
      <c r="AI35" s="73">
        <v>0</v>
      </c>
      <c r="AJ35" s="73">
        <v>0</v>
      </c>
      <c r="AK35" s="73">
        <v>0</v>
      </c>
      <c r="AL35" s="73">
        <v>0</v>
      </c>
      <c r="AM35" s="73">
        <v>0</v>
      </c>
      <c r="AN35" s="73">
        <v>0</v>
      </c>
    </row>
    <row r="36" spans="1:40">
      <c r="A36" s="108" t="s">
        <v>726</v>
      </c>
      <c r="B36" s="73">
        <v>0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3">
        <v>0</v>
      </c>
      <c r="V36" s="73">
        <v>0</v>
      </c>
      <c r="W36" s="73">
        <v>0</v>
      </c>
      <c r="X36" s="73">
        <v>0</v>
      </c>
      <c r="Y36" s="73">
        <v>0</v>
      </c>
      <c r="Z36" s="73">
        <v>0</v>
      </c>
      <c r="AA36" s="73">
        <v>0</v>
      </c>
      <c r="AB36" s="73">
        <v>0</v>
      </c>
      <c r="AC36" s="73">
        <v>0</v>
      </c>
      <c r="AD36" s="73">
        <v>0</v>
      </c>
      <c r="AE36" s="73">
        <v>0</v>
      </c>
      <c r="AF36" s="73">
        <v>0</v>
      </c>
      <c r="AG36" s="73">
        <v>0</v>
      </c>
      <c r="AH36" s="73">
        <v>0</v>
      </c>
      <c r="AI36" s="73">
        <v>0</v>
      </c>
      <c r="AJ36" s="73">
        <v>0</v>
      </c>
      <c r="AK36" s="73">
        <v>0</v>
      </c>
      <c r="AL36" s="73">
        <v>0</v>
      </c>
      <c r="AM36" s="73">
        <v>0</v>
      </c>
      <c r="AN36" s="73">
        <v>0</v>
      </c>
    </row>
    <row r="37" spans="1:40">
      <c r="A37" s="108" t="s">
        <v>727</v>
      </c>
      <c r="B37" s="73">
        <v>0</v>
      </c>
      <c r="C37" s="73">
        <v>0</v>
      </c>
      <c r="D37" s="73">
        <v>0</v>
      </c>
      <c r="E37" s="73">
        <v>0</v>
      </c>
      <c r="F37" s="73">
        <v>0</v>
      </c>
      <c r="G37" s="73">
        <v>0</v>
      </c>
      <c r="H37" s="73">
        <v>0</v>
      </c>
      <c r="I37" s="73">
        <v>0</v>
      </c>
      <c r="J37" s="73">
        <v>0</v>
      </c>
      <c r="K37" s="73">
        <v>0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3">
        <v>0</v>
      </c>
      <c r="R37" s="73">
        <v>0</v>
      </c>
      <c r="S37" s="73">
        <v>0</v>
      </c>
      <c r="T37" s="73">
        <v>0</v>
      </c>
      <c r="U37" s="73">
        <v>0</v>
      </c>
      <c r="V37" s="73">
        <v>0</v>
      </c>
      <c r="W37" s="73">
        <v>0</v>
      </c>
      <c r="X37" s="73">
        <v>0</v>
      </c>
      <c r="Y37" s="73">
        <v>0</v>
      </c>
      <c r="Z37" s="73">
        <v>0</v>
      </c>
      <c r="AA37" s="73">
        <v>0</v>
      </c>
      <c r="AB37" s="73">
        <v>0</v>
      </c>
      <c r="AC37" s="73">
        <v>0</v>
      </c>
      <c r="AD37" s="73">
        <v>0</v>
      </c>
      <c r="AE37" s="73">
        <v>0</v>
      </c>
      <c r="AF37" s="73">
        <v>0</v>
      </c>
      <c r="AG37" s="73">
        <v>0</v>
      </c>
      <c r="AH37" s="73">
        <v>0</v>
      </c>
      <c r="AI37" s="73">
        <v>0</v>
      </c>
      <c r="AJ37" s="73">
        <v>0</v>
      </c>
      <c r="AK37" s="73">
        <v>0</v>
      </c>
      <c r="AL37" s="73">
        <v>0</v>
      </c>
      <c r="AM37" s="73">
        <v>0</v>
      </c>
      <c r="AN37" s="73">
        <v>0</v>
      </c>
    </row>
    <row r="38" spans="1:40">
      <c r="A38" s="108" t="s">
        <v>728</v>
      </c>
      <c r="B38" s="73">
        <v>0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0</v>
      </c>
      <c r="R38" s="73">
        <v>0</v>
      </c>
      <c r="S38" s="73">
        <v>0</v>
      </c>
      <c r="T38" s="73">
        <v>0</v>
      </c>
      <c r="U38" s="73">
        <v>0</v>
      </c>
      <c r="V38" s="73">
        <v>0</v>
      </c>
      <c r="W38" s="73">
        <v>0</v>
      </c>
      <c r="X38" s="73">
        <v>0</v>
      </c>
      <c r="Y38" s="73">
        <v>0</v>
      </c>
      <c r="Z38" s="73">
        <v>0</v>
      </c>
      <c r="AA38" s="73">
        <v>0</v>
      </c>
      <c r="AB38" s="73">
        <v>0</v>
      </c>
      <c r="AC38" s="73">
        <v>0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3">
        <v>0</v>
      </c>
      <c r="AL38" s="73">
        <v>0</v>
      </c>
      <c r="AM38" s="73">
        <v>0</v>
      </c>
      <c r="AN38" s="73">
        <v>0</v>
      </c>
    </row>
    <row r="39" spans="1:40">
      <c r="A39" s="108" t="s">
        <v>729</v>
      </c>
      <c r="B39" s="73">
        <v>0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  <c r="V39" s="73">
        <v>0</v>
      </c>
      <c r="W39" s="73">
        <v>0</v>
      </c>
      <c r="X39" s="73">
        <v>0</v>
      </c>
      <c r="Y39" s="73">
        <v>0</v>
      </c>
      <c r="Z39" s="73">
        <v>0</v>
      </c>
      <c r="AA39" s="73">
        <v>0</v>
      </c>
      <c r="AB39" s="73">
        <v>0</v>
      </c>
      <c r="AC39" s="73">
        <v>0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  <c r="AI39" s="73">
        <v>0</v>
      </c>
      <c r="AJ39" s="73">
        <v>0</v>
      </c>
      <c r="AK39" s="73">
        <v>0</v>
      </c>
      <c r="AL39" s="73">
        <v>0</v>
      </c>
      <c r="AM39" s="73">
        <v>0</v>
      </c>
      <c r="AN39" s="73">
        <v>0</v>
      </c>
    </row>
    <row r="40" spans="1:40">
      <c r="A40" s="108" t="s">
        <v>730</v>
      </c>
      <c r="B40" s="73">
        <v>0</v>
      </c>
      <c r="C40" s="73">
        <v>0</v>
      </c>
      <c r="D40" s="73">
        <v>0</v>
      </c>
      <c r="E40" s="73">
        <v>0</v>
      </c>
      <c r="F40" s="73">
        <v>0</v>
      </c>
      <c r="G40" s="73">
        <v>0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3">
        <v>0</v>
      </c>
      <c r="N40" s="73">
        <v>0</v>
      </c>
      <c r="O40" s="73">
        <v>0</v>
      </c>
      <c r="P40" s="73">
        <v>0</v>
      </c>
      <c r="Q40" s="73">
        <v>0</v>
      </c>
      <c r="R40" s="73">
        <v>0</v>
      </c>
      <c r="S40" s="73">
        <v>0</v>
      </c>
      <c r="T40" s="73">
        <v>0</v>
      </c>
      <c r="U40" s="73">
        <v>0</v>
      </c>
      <c r="V40" s="73">
        <v>0</v>
      </c>
      <c r="W40" s="73">
        <v>0</v>
      </c>
      <c r="X40" s="73">
        <v>0</v>
      </c>
      <c r="Y40" s="73">
        <v>0</v>
      </c>
      <c r="Z40" s="73">
        <v>0</v>
      </c>
      <c r="AA40" s="73">
        <v>0</v>
      </c>
      <c r="AB40" s="73">
        <v>0</v>
      </c>
      <c r="AC40" s="73">
        <v>0</v>
      </c>
      <c r="AD40" s="73">
        <v>0</v>
      </c>
      <c r="AE40" s="73">
        <v>0</v>
      </c>
      <c r="AF40" s="73">
        <v>0</v>
      </c>
      <c r="AG40" s="73">
        <v>0</v>
      </c>
      <c r="AH40" s="73">
        <v>0</v>
      </c>
      <c r="AI40" s="73">
        <v>0</v>
      </c>
      <c r="AJ40" s="73">
        <v>0</v>
      </c>
      <c r="AK40" s="73">
        <v>0</v>
      </c>
      <c r="AL40" s="73">
        <v>0</v>
      </c>
      <c r="AM40" s="73">
        <v>0</v>
      </c>
      <c r="AN40" s="73">
        <v>0</v>
      </c>
    </row>
    <row r="41" spans="1:40">
      <c r="A41" s="108" t="s">
        <v>731</v>
      </c>
      <c r="B41" s="73">
        <v>0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0</v>
      </c>
      <c r="L41" s="73">
        <v>0</v>
      </c>
      <c r="M41" s="73">
        <v>0</v>
      </c>
      <c r="N41" s="73">
        <v>0</v>
      </c>
      <c r="O41" s="73">
        <v>0</v>
      </c>
      <c r="P41" s="73">
        <v>0</v>
      </c>
      <c r="Q41" s="73">
        <v>0</v>
      </c>
      <c r="R41" s="73">
        <v>0</v>
      </c>
      <c r="S41" s="73">
        <v>0</v>
      </c>
      <c r="T41" s="73">
        <v>0</v>
      </c>
      <c r="U41" s="73">
        <v>0</v>
      </c>
      <c r="V41" s="73">
        <v>0</v>
      </c>
      <c r="W41" s="73">
        <v>0</v>
      </c>
      <c r="X41" s="73">
        <v>0</v>
      </c>
      <c r="Y41" s="73">
        <v>0</v>
      </c>
      <c r="Z41" s="73">
        <v>0</v>
      </c>
      <c r="AA41" s="73">
        <v>0</v>
      </c>
      <c r="AB41" s="73">
        <v>0</v>
      </c>
      <c r="AC41" s="73">
        <v>0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0</v>
      </c>
      <c r="AK41" s="73">
        <v>0</v>
      </c>
      <c r="AL41" s="73">
        <v>0</v>
      </c>
      <c r="AM41" s="73">
        <v>0</v>
      </c>
      <c r="AN41" s="73">
        <v>0</v>
      </c>
    </row>
    <row r="42" spans="1:40">
      <c r="A42" s="108" t="s">
        <v>732</v>
      </c>
      <c r="B42" s="73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73">
        <v>0</v>
      </c>
      <c r="V42" s="73">
        <v>0</v>
      </c>
      <c r="W42" s="73">
        <v>0</v>
      </c>
      <c r="X42" s="73">
        <v>0</v>
      </c>
      <c r="Y42" s="73">
        <v>0</v>
      </c>
      <c r="Z42" s="73">
        <v>0</v>
      </c>
      <c r="AA42" s="73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</row>
    <row r="43" spans="1:40">
      <c r="A43" s="108" t="s">
        <v>733</v>
      </c>
      <c r="B43" s="73">
        <v>0</v>
      </c>
      <c r="C43" s="73">
        <v>0</v>
      </c>
      <c r="D43" s="73">
        <v>0</v>
      </c>
      <c r="E43" s="73">
        <v>0</v>
      </c>
      <c r="F43" s="73">
        <v>0</v>
      </c>
      <c r="G43" s="73">
        <v>0</v>
      </c>
      <c r="H43" s="73">
        <v>0</v>
      </c>
      <c r="I43" s="73">
        <v>0</v>
      </c>
      <c r="J43" s="73">
        <v>0</v>
      </c>
      <c r="K43" s="73">
        <v>0</v>
      </c>
      <c r="L43" s="73">
        <v>0</v>
      </c>
      <c r="M43" s="73">
        <v>0</v>
      </c>
      <c r="N43" s="73">
        <v>0</v>
      </c>
      <c r="O43" s="73">
        <v>0</v>
      </c>
      <c r="P43" s="73">
        <v>0</v>
      </c>
      <c r="Q43" s="73">
        <v>0</v>
      </c>
      <c r="R43" s="73">
        <v>0</v>
      </c>
      <c r="S43" s="73">
        <v>0</v>
      </c>
      <c r="T43" s="73">
        <v>0</v>
      </c>
      <c r="U43" s="73">
        <v>0</v>
      </c>
      <c r="V43" s="73">
        <v>0</v>
      </c>
      <c r="W43" s="73">
        <v>0</v>
      </c>
      <c r="X43" s="73">
        <v>0</v>
      </c>
      <c r="Y43" s="73">
        <v>0</v>
      </c>
      <c r="Z43" s="73">
        <v>0</v>
      </c>
      <c r="AA43" s="73">
        <v>0</v>
      </c>
      <c r="AB43" s="73">
        <v>0</v>
      </c>
      <c r="AC43" s="73">
        <v>0</v>
      </c>
      <c r="AD43" s="73">
        <v>0</v>
      </c>
      <c r="AE43" s="73">
        <v>0</v>
      </c>
      <c r="AF43" s="73">
        <v>0</v>
      </c>
      <c r="AG43" s="73">
        <v>0</v>
      </c>
      <c r="AH43" s="73">
        <v>0</v>
      </c>
      <c r="AI43" s="73">
        <v>0</v>
      </c>
      <c r="AJ43" s="73">
        <v>0</v>
      </c>
      <c r="AK43" s="73">
        <v>0</v>
      </c>
      <c r="AL43" s="73">
        <v>0</v>
      </c>
      <c r="AM43" s="73">
        <v>0</v>
      </c>
      <c r="AN43" s="73">
        <v>0</v>
      </c>
    </row>
    <row r="44" spans="1:40">
      <c r="A44" s="108" t="s">
        <v>734</v>
      </c>
      <c r="B44" s="73">
        <v>0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</row>
    <row r="45" spans="1:40">
      <c r="A45" s="108" t="s">
        <v>735</v>
      </c>
      <c r="B45" s="73">
        <v>0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</row>
    <row r="46" spans="1:40">
      <c r="A46" s="108" t="s">
        <v>736</v>
      </c>
      <c r="B46" s="73">
        <v>0</v>
      </c>
      <c r="C46" s="73">
        <v>0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3">
        <v>0</v>
      </c>
      <c r="V46" s="73">
        <v>0</v>
      </c>
      <c r="W46" s="73">
        <v>0</v>
      </c>
      <c r="X46" s="73">
        <v>0</v>
      </c>
      <c r="Y46" s="73">
        <v>0</v>
      </c>
      <c r="Z46" s="73">
        <v>0</v>
      </c>
      <c r="AA46" s="73">
        <v>0</v>
      </c>
      <c r="AB46" s="73">
        <v>0</v>
      </c>
      <c r="AC46" s="73">
        <v>0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</row>
    <row r="47" spans="1:40">
      <c r="A47" s="108" t="s">
        <v>737</v>
      </c>
      <c r="B47" s="73">
        <v>0</v>
      </c>
      <c r="C47" s="73">
        <v>0</v>
      </c>
      <c r="D47" s="73">
        <v>0</v>
      </c>
      <c r="E47" s="73">
        <v>0</v>
      </c>
      <c r="F47" s="73">
        <v>0</v>
      </c>
      <c r="G47" s="73">
        <v>0</v>
      </c>
      <c r="H47" s="73">
        <v>0</v>
      </c>
      <c r="I47" s="73">
        <v>0</v>
      </c>
      <c r="J47" s="73">
        <v>0</v>
      </c>
      <c r="K47" s="73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3">
        <v>0</v>
      </c>
      <c r="R47" s="73">
        <v>0</v>
      </c>
      <c r="S47" s="73">
        <v>0</v>
      </c>
      <c r="T47" s="73">
        <v>0</v>
      </c>
      <c r="U47" s="73">
        <v>0</v>
      </c>
      <c r="V47" s="73">
        <v>0</v>
      </c>
      <c r="W47" s="73">
        <v>0</v>
      </c>
      <c r="X47" s="73">
        <v>0</v>
      </c>
      <c r="Y47" s="73">
        <v>0</v>
      </c>
      <c r="Z47" s="73">
        <v>0</v>
      </c>
      <c r="AA47" s="73">
        <v>0</v>
      </c>
      <c r="AB47" s="73">
        <v>0</v>
      </c>
      <c r="AC47" s="73">
        <v>0</v>
      </c>
      <c r="AD47" s="73">
        <v>0</v>
      </c>
      <c r="AE47" s="73">
        <v>0</v>
      </c>
      <c r="AF47" s="73">
        <v>0</v>
      </c>
      <c r="AG47" s="73">
        <v>0</v>
      </c>
      <c r="AH47" s="73">
        <v>0</v>
      </c>
      <c r="AI47" s="73">
        <v>0</v>
      </c>
      <c r="AJ47" s="73">
        <v>0</v>
      </c>
      <c r="AK47" s="73">
        <v>0</v>
      </c>
      <c r="AL47" s="73">
        <v>0</v>
      </c>
      <c r="AM47" s="73">
        <v>0</v>
      </c>
      <c r="AN47" s="73">
        <v>0</v>
      </c>
    </row>
    <row r="48" spans="1:40">
      <c r="A48" s="108" t="s">
        <v>738</v>
      </c>
      <c r="B48" s="73">
        <v>0</v>
      </c>
      <c r="C48" s="73">
        <v>0</v>
      </c>
      <c r="D48" s="73">
        <v>0</v>
      </c>
      <c r="E48" s="73">
        <v>0</v>
      </c>
      <c r="F48" s="73">
        <v>0</v>
      </c>
      <c r="G48" s="73">
        <v>0</v>
      </c>
      <c r="H48" s="73">
        <v>0</v>
      </c>
      <c r="I48" s="73">
        <v>0</v>
      </c>
      <c r="J48" s="73">
        <v>0</v>
      </c>
      <c r="K48" s="73">
        <v>0</v>
      </c>
      <c r="L48" s="73">
        <v>0</v>
      </c>
      <c r="M48" s="73">
        <v>0</v>
      </c>
      <c r="N48" s="73">
        <v>0</v>
      </c>
      <c r="O48" s="73">
        <v>0</v>
      </c>
      <c r="P48" s="73">
        <v>0</v>
      </c>
      <c r="Q48" s="73">
        <v>0</v>
      </c>
      <c r="R48" s="73">
        <v>0</v>
      </c>
      <c r="S48" s="73">
        <v>0</v>
      </c>
      <c r="T48" s="73">
        <v>0</v>
      </c>
      <c r="U48" s="73">
        <v>0</v>
      </c>
      <c r="V48" s="73">
        <v>0</v>
      </c>
      <c r="W48" s="73">
        <v>0</v>
      </c>
      <c r="X48" s="73">
        <v>0</v>
      </c>
      <c r="Y48" s="73">
        <v>0</v>
      </c>
      <c r="Z48" s="73">
        <v>0</v>
      </c>
      <c r="AA48" s="73">
        <v>0</v>
      </c>
      <c r="AB48" s="73">
        <v>0</v>
      </c>
      <c r="AC48" s="73">
        <v>0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3">
        <v>0</v>
      </c>
      <c r="AL48" s="73">
        <v>0</v>
      </c>
      <c r="AM48" s="73">
        <v>0</v>
      </c>
      <c r="AN48" s="73">
        <v>0</v>
      </c>
    </row>
    <row r="49" spans="1:40">
      <c r="A49" s="108" t="s">
        <v>739</v>
      </c>
      <c r="B49" s="73">
        <v>0</v>
      </c>
      <c r="C49" s="73">
        <v>0</v>
      </c>
      <c r="D49" s="73">
        <v>0</v>
      </c>
      <c r="E49" s="73">
        <v>0</v>
      </c>
      <c r="F49" s="73">
        <v>0</v>
      </c>
      <c r="G49" s="73">
        <v>0</v>
      </c>
      <c r="H49" s="73">
        <v>0</v>
      </c>
      <c r="I49" s="73">
        <v>0</v>
      </c>
      <c r="J49" s="73">
        <v>0</v>
      </c>
      <c r="K49" s="73">
        <v>0</v>
      </c>
      <c r="L49" s="73">
        <v>0</v>
      </c>
      <c r="M49" s="73">
        <v>0</v>
      </c>
      <c r="N49" s="73">
        <v>0</v>
      </c>
      <c r="O49" s="73">
        <v>0</v>
      </c>
      <c r="P49" s="73">
        <v>0</v>
      </c>
      <c r="Q49" s="73">
        <v>0</v>
      </c>
      <c r="R49" s="73">
        <v>0</v>
      </c>
      <c r="S49" s="73">
        <v>0</v>
      </c>
      <c r="T49" s="73">
        <v>0</v>
      </c>
      <c r="U49" s="73">
        <v>0</v>
      </c>
      <c r="V49" s="73">
        <v>0</v>
      </c>
      <c r="W49" s="73">
        <v>0</v>
      </c>
      <c r="X49" s="73">
        <v>0</v>
      </c>
      <c r="Y49" s="73">
        <v>0</v>
      </c>
      <c r="Z49" s="73">
        <v>0</v>
      </c>
      <c r="AA49" s="73">
        <v>0</v>
      </c>
      <c r="AB49" s="73">
        <v>0</v>
      </c>
      <c r="AC49" s="73">
        <v>0</v>
      </c>
      <c r="AD49" s="73">
        <v>0</v>
      </c>
      <c r="AE49" s="73">
        <v>0</v>
      </c>
      <c r="AF49" s="73">
        <v>0</v>
      </c>
      <c r="AG49" s="73">
        <v>0</v>
      </c>
      <c r="AH49" s="73">
        <v>0</v>
      </c>
      <c r="AI49" s="73">
        <v>0</v>
      </c>
      <c r="AJ49" s="73">
        <v>0</v>
      </c>
      <c r="AK49" s="73">
        <v>0</v>
      </c>
      <c r="AL49" s="73">
        <v>0</v>
      </c>
      <c r="AM49" s="73">
        <v>0</v>
      </c>
      <c r="AN49" s="73">
        <v>0</v>
      </c>
    </row>
    <row r="50" spans="1:40">
      <c r="A50" s="108" t="s">
        <v>740</v>
      </c>
      <c r="B50" s="73">
        <v>0</v>
      </c>
      <c r="C50" s="73">
        <v>0</v>
      </c>
      <c r="D50" s="73">
        <v>0</v>
      </c>
      <c r="E50" s="73">
        <v>0</v>
      </c>
      <c r="F50" s="73">
        <v>0</v>
      </c>
      <c r="G50" s="73">
        <v>0</v>
      </c>
      <c r="H50" s="73">
        <v>0</v>
      </c>
      <c r="I50" s="73">
        <v>0</v>
      </c>
      <c r="J50" s="73">
        <v>0</v>
      </c>
      <c r="K50" s="73">
        <v>0</v>
      </c>
      <c r="L50" s="73">
        <v>0</v>
      </c>
      <c r="M50" s="73">
        <v>0</v>
      </c>
      <c r="N50" s="73">
        <v>0</v>
      </c>
      <c r="O50" s="73">
        <v>0</v>
      </c>
      <c r="P50" s="73">
        <v>0</v>
      </c>
      <c r="Q50" s="73">
        <v>0</v>
      </c>
      <c r="R50" s="73">
        <v>0</v>
      </c>
      <c r="S50" s="73">
        <v>0</v>
      </c>
      <c r="T50" s="73">
        <v>0</v>
      </c>
      <c r="U50" s="73">
        <v>0</v>
      </c>
      <c r="V50" s="73">
        <v>0</v>
      </c>
      <c r="W50" s="73">
        <v>0</v>
      </c>
      <c r="X50" s="73">
        <v>0</v>
      </c>
      <c r="Y50" s="73">
        <v>0</v>
      </c>
      <c r="Z50" s="73">
        <v>0</v>
      </c>
      <c r="AA50" s="73">
        <v>0</v>
      </c>
      <c r="AB50" s="73">
        <v>0</v>
      </c>
      <c r="AC50" s="73">
        <v>0</v>
      </c>
      <c r="AD50" s="73">
        <v>0</v>
      </c>
      <c r="AE50" s="73">
        <v>0</v>
      </c>
      <c r="AF50" s="73">
        <v>0</v>
      </c>
      <c r="AG50" s="73">
        <v>0</v>
      </c>
      <c r="AH50" s="73">
        <v>0</v>
      </c>
      <c r="AI50" s="73">
        <v>0</v>
      </c>
      <c r="AJ50" s="73">
        <v>0</v>
      </c>
      <c r="AK50" s="73">
        <v>0</v>
      </c>
      <c r="AL50" s="73">
        <v>0</v>
      </c>
      <c r="AM50" s="73">
        <v>0</v>
      </c>
      <c r="AN50" s="73">
        <v>0</v>
      </c>
    </row>
    <row r="51" spans="1:40">
      <c r="A51" s="108" t="s">
        <v>741</v>
      </c>
      <c r="B51" s="73">
        <v>0</v>
      </c>
      <c r="C51" s="73">
        <v>0</v>
      </c>
      <c r="D51" s="73">
        <v>0</v>
      </c>
      <c r="E51" s="73">
        <v>0</v>
      </c>
      <c r="F51" s="73">
        <v>0</v>
      </c>
      <c r="G51" s="73">
        <v>0</v>
      </c>
      <c r="H51" s="73">
        <v>0</v>
      </c>
      <c r="I51" s="73">
        <v>0</v>
      </c>
      <c r="J51" s="73">
        <v>0</v>
      </c>
      <c r="K51" s="73">
        <v>0</v>
      </c>
      <c r="L51" s="73">
        <v>0</v>
      </c>
      <c r="M51" s="73">
        <v>0</v>
      </c>
      <c r="N51" s="73">
        <v>0</v>
      </c>
      <c r="O51" s="73">
        <v>0</v>
      </c>
      <c r="P51" s="73">
        <v>0</v>
      </c>
      <c r="Q51" s="73">
        <v>0</v>
      </c>
      <c r="R51" s="73">
        <v>0</v>
      </c>
      <c r="S51" s="73">
        <v>0</v>
      </c>
      <c r="T51" s="73">
        <v>0</v>
      </c>
      <c r="U51" s="73">
        <v>0</v>
      </c>
      <c r="V51" s="73">
        <v>0</v>
      </c>
      <c r="W51" s="73">
        <v>0</v>
      </c>
      <c r="X51" s="73">
        <v>0</v>
      </c>
      <c r="Y51" s="73">
        <v>0</v>
      </c>
      <c r="Z51" s="73">
        <v>0</v>
      </c>
      <c r="AA51" s="73">
        <v>0</v>
      </c>
      <c r="AB51" s="73">
        <v>0</v>
      </c>
      <c r="AC51" s="73">
        <v>0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0</v>
      </c>
      <c r="AK51" s="73">
        <v>0</v>
      </c>
      <c r="AL51" s="73">
        <v>0</v>
      </c>
      <c r="AM51" s="73">
        <v>0</v>
      </c>
      <c r="AN51" s="73">
        <v>0</v>
      </c>
    </row>
    <row r="52" spans="1:40">
      <c r="A52" s="108" t="s">
        <v>742</v>
      </c>
      <c r="B52" s="73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3">
        <v>0</v>
      </c>
      <c r="I52" s="73">
        <v>0</v>
      </c>
      <c r="J52" s="73">
        <v>0</v>
      </c>
      <c r="K52" s="73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3">
        <v>0</v>
      </c>
      <c r="V52" s="73">
        <v>0</v>
      </c>
      <c r="W52" s="73">
        <v>0</v>
      </c>
      <c r="X52" s="73">
        <v>0</v>
      </c>
      <c r="Y52" s="73">
        <v>0</v>
      </c>
      <c r="Z52" s="73">
        <v>0</v>
      </c>
      <c r="AA52" s="73">
        <v>0</v>
      </c>
      <c r="AB52" s="73">
        <v>0</v>
      </c>
      <c r="AC52" s="73">
        <v>0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0</v>
      </c>
      <c r="AK52" s="73">
        <v>0</v>
      </c>
      <c r="AL52" s="73">
        <v>0</v>
      </c>
      <c r="AM52" s="73">
        <v>0</v>
      </c>
      <c r="AN52" s="73">
        <v>0</v>
      </c>
    </row>
    <row r="53" spans="1:40">
      <c r="A53" s="108" t="s">
        <v>743</v>
      </c>
      <c r="B53" s="73">
        <v>0</v>
      </c>
      <c r="C53" s="73">
        <v>0</v>
      </c>
      <c r="D53" s="73">
        <v>0</v>
      </c>
      <c r="E53" s="73">
        <v>0</v>
      </c>
      <c r="F53" s="73">
        <v>0</v>
      </c>
      <c r="G53" s="73">
        <v>0</v>
      </c>
      <c r="H53" s="73">
        <v>0</v>
      </c>
      <c r="I53" s="73">
        <v>0</v>
      </c>
      <c r="J53" s="73">
        <v>0</v>
      </c>
      <c r="K53" s="73">
        <v>0</v>
      </c>
      <c r="L53" s="73">
        <v>0</v>
      </c>
      <c r="M53" s="73">
        <v>0</v>
      </c>
      <c r="N53" s="73">
        <v>0</v>
      </c>
      <c r="O53" s="73">
        <v>0</v>
      </c>
      <c r="P53" s="73">
        <v>0</v>
      </c>
      <c r="Q53" s="73">
        <v>0</v>
      </c>
      <c r="R53" s="73">
        <v>0</v>
      </c>
      <c r="S53" s="73">
        <v>0</v>
      </c>
      <c r="T53" s="73">
        <v>0</v>
      </c>
      <c r="U53" s="73">
        <v>0</v>
      </c>
      <c r="V53" s="73">
        <v>0</v>
      </c>
      <c r="W53" s="73">
        <v>0</v>
      </c>
      <c r="X53" s="73">
        <v>0</v>
      </c>
      <c r="Y53" s="73">
        <v>0</v>
      </c>
      <c r="Z53" s="73">
        <v>0</v>
      </c>
      <c r="AA53" s="73">
        <v>0</v>
      </c>
      <c r="AB53" s="73">
        <v>0</v>
      </c>
      <c r="AC53" s="73">
        <v>0</v>
      </c>
      <c r="AD53" s="73">
        <v>0</v>
      </c>
      <c r="AE53" s="73">
        <v>0</v>
      </c>
      <c r="AF53" s="73">
        <v>0</v>
      </c>
      <c r="AG53" s="73">
        <v>0</v>
      </c>
      <c r="AH53" s="73">
        <v>0</v>
      </c>
      <c r="AI53" s="73">
        <v>0</v>
      </c>
      <c r="AJ53" s="73">
        <v>0</v>
      </c>
      <c r="AK53" s="73">
        <v>0</v>
      </c>
      <c r="AL53" s="73">
        <v>0</v>
      </c>
      <c r="AM53" s="73">
        <v>0</v>
      </c>
      <c r="AN53" s="73">
        <v>0</v>
      </c>
    </row>
    <row r="54" spans="1:40">
      <c r="A54" s="108" t="s">
        <v>744</v>
      </c>
      <c r="B54" s="73">
        <v>0</v>
      </c>
      <c r="C54" s="73">
        <v>0</v>
      </c>
      <c r="D54" s="73">
        <v>0</v>
      </c>
      <c r="E54" s="73">
        <v>0</v>
      </c>
      <c r="F54" s="73">
        <v>0</v>
      </c>
      <c r="G54" s="73">
        <v>0</v>
      </c>
      <c r="H54" s="73">
        <v>0</v>
      </c>
      <c r="I54" s="73">
        <v>0</v>
      </c>
      <c r="J54" s="73">
        <v>0</v>
      </c>
      <c r="K54" s="73">
        <v>0</v>
      </c>
      <c r="L54" s="73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0</v>
      </c>
      <c r="W54" s="73">
        <v>0</v>
      </c>
      <c r="X54" s="73">
        <v>0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3">
        <v>0</v>
      </c>
      <c r="AL54" s="73">
        <v>0</v>
      </c>
      <c r="AM54" s="73">
        <v>0</v>
      </c>
      <c r="AN54" s="73">
        <v>0</v>
      </c>
    </row>
    <row r="55" spans="1:40">
      <c r="A55" s="108" t="s">
        <v>745</v>
      </c>
      <c r="B55" s="73">
        <v>0</v>
      </c>
      <c r="C55" s="73">
        <v>0</v>
      </c>
      <c r="D55" s="73">
        <v>0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  <c r="S55" s="73">
        <v>0</v>
      </c>
      <c r="T55" s="73">
        <v>0</v>
      </c>
      <c r="U55" s="73">
        <v>0</v>
      </c>
      <c r="V55" s="73">
        <v>0</v>
      </c>
      <c r="W55" s="73">
        <v>0</v>
      </c>
      <c r="X55" s="73">
        <v>0</v>
      </c>
      <c r="Y55" s="73">
        <v>0</v>
      </c>
      <c r="Z55" s="73">
        <v>0</v>
      </c>
      <c r="AA55" s="73">
        <v>0</v>
      </c>
      <c r="AB55" s="73">
        <v>0</v>
      </c>
      <c r="AC55" s="73">
        <v>0</v>
      </c>
      <c r="AD55" s="73">
        <v>0</v>
      </c>
      <c r="AE55" s="73">
        <v>0</v>
      </c>
      <c r="AF55" s="73">
        <v>0</v>
      </c>
      <c r="AG55" s="73">
        <v>0</v>
      </c>
      <c r="AH55" s="73">
        <v>0</v>
      </c>
      <c r="AI55" s="73">
        <v>0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</row>
    <row r="56" spans="1:40">
      <c r="A56" s="108" t="s">
        <v>746</v>
      </c>
      <c r="B56" s="73">
        <v>0</v>
      </c>
      <c r="C56" s="73">
        <v>0</v>
      </c>
      <c r="D56" s="73">
        <v>0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  <c r="S56" s="73">
        <v>0</v>
      </c>
      <c r="T56" s="73">
        <v>0</v>
      </c>
      <c r="U56" s="73">
        <v>0</v>
      </c>
      <c r="V56" s="73">
        <v>0</v>
      </c>
      <c r="W56" s="73">
        <v>0</v>
      </c>
      <c r="X56" s="73">
        <v>0</v>
      </c>
      <c r="Y56" s="73">
        <v>0</v>
      </c>
      <c r="Z56" s="73">
        <v>0</v>
      </c>
      <c r="AA56" s="73">
        <v>0</v>
      </c>
      <c r="AB56" s="73">
        <v>0</v>
      </c>
      <c r="AC56" s="73">
        <v>0</v>
      </c>
      <c r="AD56" s="73">
        <v>0</v>
      </c>
      <c r="AE56" s="73">
        <v>0</v>
      </c>
      <c r="AF56" s="73">
        <v>0</v>
      </c>
      <c r="AG56" s="73">
        <v>0</v>
      </c>
      <c r="AH56" s="73">
        <v>0</v>
      </c>
      <c r="AI56" s="73">
        <v>0</v>
      </c>
      <c r="AJ56" s="73">
        <v>0</v>
      </c>
      <c r="AK56" s="73">
        <v>0</v>
      </c>
      <c r="AL56" s="73">
        <v>0</v>
      </c>
      <c r="AM56" s="73">
        <v>0</v>
      </c>
      <c r="AN56" s="73">
        <v>0</v>
      </c>
    </row>
    <row r="57" spans="1:40">
      <c r="A57" s="108" t="s">
        <v>747</v>
      </c>
      <c r="B57" s="73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  <c r="S57" s="73">
        <v>0</v>
      </c>
      <c r="T57" s="73">
        <v>0</v>
      </c>
      <c r="U57" s="73">
        <v>0</v>
      </c>
      <c r="V57" s="73">
        <v>0</v>
      </c>
      <c r="W57" s="73">
        <v>0</v>
      </c>
      <c r="X57" s="73">
        <v>0</v>
      </c>
      <c r="Y57" s="73">
        <v>0</v>
      </c>
      <c r="Z57" s="73">
        <v>0</v>
      </c>
      <c r="AA57" s="73">
        <v>0</v>
      </c>
      <c r="AB57" s="73">
        <v>0</v>
      </c>
      <c r="AC57" s="73">
        <v>0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3">
        <v>0</v>
      </c>
      <c r="AL57" s="73">
        <v>0</v>
      </c>
      <c r="AM57" s="73">
        <v>0</v>
      </c>
      <c r="AN57" s="73">
        <v>0</v>
      </c>
    </row>
    <row r="58" spans="1:40">
      <c r="A58" s="108" t="s">
        <v>748</v>
      </c>
      <c r="B58" s="73">
        <v>0</v>
      </c>
      <c r="C58" s="73">
        <v>0</v>
      </c>
      <c r="D58" s="73">
        <v>0</v>
      </c>
      <c r="E58" s="73">
        <v>0</v>
      </c>
      <c r="F58" s="73">
        <v>0</v>
      </c>
      <c r="G58" s="73">
        <v>0</v>
      </c>
      <c r="H58" s="73">
        <v>0</v>
      </c>
      <c r="I58" s="73">
        <v>0</v>
      </c>
      <c r="J58" s="73">
        <v>0</v>
      </c>
      <c r="K58" s="73">
        <v>0</v>
      </c>
      <c r="L58" s="73">
        <v>0</v>
      </c>
      <c r="M58" s="73">
        <v>0</v>
      </c>
      <c r="N58" s="73">
        <v>0</v>
      </c>
      <c r="O58" s="73">
        <v>0</v>
      </c>
      <c r="P58" s="73">
        <v>0</v>
      </c>
      <c r="Q58" s="73">
        <v>0</v>
      </c>
      <c r="R58" s="73">
        <v>0</v>
      </c>
      <c r="S58" s="73">
        <v>0</v>
      </c>
      <c r="T58" s="73">
        <v>0</v>
      </c>
      <c r="U58" s="73">
        <v>0</v>
      </c>
      <c r="V58" s="73">
        <v>0</v>
      </c>
      <c r="W58" s="73">
        <v>0</v>
      </c>
      <c r="X58" s="73">
        <v>0</v>
      </c>
      <c r="Y58" s="73">
        <v>0</v>
      </c>
      <c r="Z58" s="73">
        <v>0</v>
      </c>
      <c r="AA58" s="73">
        <v>0</v>
      </c>
      <c r="AB58" s="73">
        <v>0</v>
      </c>
      <c r="AC58" s="73">
        <v>0</v>
      </c>
      <c r="AD58" s="73">
        <v>0</v>
      </c>
      <c r="AE58" s="73">
        <v>0</v>
      </c>
      <c r="AF58" s="73">
        <v>0</v>
      </c>
      <c r="AG58" s="73">
        <v>0</v>
      </c>
      <c r="AH58" s="73">
        <v>0</v>
      </c>
      <c r="AI58" s="73">
        <v>0</v>
      </c>
      <c r="AJ58" s="73">
        <v>0</v>
      </c>
      <c r="AK58" s="73">
        <v>0</v>
      </c>
      <c r="AL58" s="73">
        <v>0</v>
      </c>
      <c r="AM58" s="73">
        <v>0</v>
      </c>
      <c r="AN58" s="73">
        <v>0</v>
      </c>
    </row>
    <row r="59" spans="1:40">
      <c r="A59" s="108" t="s">
        <v>749</v>
      </c>
      <c r="B59" s="73">
        <v>0</v>
      </c>
      <c r="C59" s="73">
        <v>0</v>
      </c>
      <c r="D59" s="73">
        <v>0</v>
      </c>
      <c r="E59" s="73">
        <v>0</v>
      </c>
      <c r="F59" s="73">
        <v>0</v>
      </c>
      <c r="G59" s="73">
        <v>0</v>
      </c>
      <c r="H59" s="73">
        <v>0</v>
      </c>
      <c r="I59" s="73">
        <v>0</v>
      </c>
      <c r="J59" s="73">
        <v>0</v>
      </c>
      <c r="K59" s="73">
        <v>0</v>
      </c>
      <c r="L59" s="73">
        <v>0</v>
      </c>
      <c r="M59" s="73">
        <v>0</v>
      </c>
      <c r="N59" s="73">
        <v>0</v>
      </c>
      <c r="O59" s="73">
        <v>0</v>
      </c>
      <c r="P59" s="73">
        <v>0</v>
      </c>
      <c r="Q59" s="73">
        <v>0</v>
      </c>
      <c r="R59" s="73">
        <v>0</v>
      </c>
      <c r="S59" s="73">
        <v>0</v>
      </c>
      <c r="T59" s="73">
        <v>0</v>
      </c>
      <c r="U59" s="73">
        <v>0</v>
      </c>
      <c r="V59" s="73">
        <v>0</v>
      </c>
      <c r="W59" s="73">
        <v>0</v>
      </c>
      <c r="X59" s="73">
        <v>0</v>
      </c>
      <c r="Y59" s="73">
        <v>0</v>
      </c>
      <c r="Z59" s="73">
        <v>0</v>
      </c>
      <c r="AA59" s="73">
        <v>0</v>
      </c>
      <c r="AB59" s="73">
        <v>0</v>
      </c>
      <c r="AC59" s="73">
        <v>0</v>
      </c>
      <c r="AD59" s="73">
        <v>0</v>
      </c>
      <c r="AE59" s="73">
        <v>0</v>
      </c>
      <c r="AF59" s="73">
        <v>0</v>
      </c>
      <c r="AG59" s="73">
        <v>0</v>
      </c>
      <c r="AH59" s="73">
        <v>0</v>
      </c>
      <c r="AI59" s="73">
        <v>0</v>
      </c>
      <c r="AJ59" s="73">
        <v>0</v>
      </c>
      <c r="AK59" s="73">
        <v>0</v>
      </c>
      <c r="AL59" s="73">
        <v>0</v>
      </c>
      <c r="AM59" s="73">
        <v>0</v>
      </c>
      <c r="AN59" s="73">
        <v>0</v>
      </c>
    </row>
    <row r="60" spans="1:40">
      <c r="A60" s="108" t="s">
        <v>750</v>
      </c>
      <c r="B60" s="73">
        <v>0</v>
      </c>
      <c r="C60" s="73">
        <v>0</v>
      </c>
      <c r="D60" s="73">
        <v>0</v>
      </c>
      <c r="E60" s="73">
        <v>0</v>
      </c>
      <c r="F60" s="73">
        <v>0</v>
      </c>
      <c r="G60" s="73">
        <v>0</v>
      </c>
      <c r="H60" s="73">
        <v>0</v>
      </c>
      <c r="I60" s="73">
        <v>0</v>
      </c>
      <c r="J60" s="73">
        <v>0</v>
      </c>
      <c r="K60" s="73">
        <v>0</v>
      </c>
      <c r="L60" s="73">
        <v>0</v>
      </c>
      <c r="M60" s="73">
        <v>0</v>
      </c>
      <c r="N60" s="73">
        <v>0</v>
      </c>
      <c r="O60" s="73">
        <v>0</v>
      </c>
      <c r="P60" s="73">
        <v>0</v>
      </c>
      <c r="Q60" s="73">
        <v>0</v>
      </c>
      <c r="R60" s="73">
        <v>0</v>
      </c>
      <c r="S60" s="73">
        <v>0</v>
      </c>
      <c r="T60" s="73">
        <v>0</v>
      </c>
      <c r="U60" s="73">
        <v>0</v>
      </c>
      <c r="V60" s="73">
        <v>0</v>
      </c>
      <c r="W60" s="73">
        <v>0</v>
      </c>
      <c r="X60" s="73">
        <v>0</v>
      </c>
      <c r="Y60" s="73">
        <v>0</v>
      </c>
      <c r="Z60" s="73">
        <v>0</v>
      </c>
      <c r="AA60" s="73">
        <v>0</v>
      </c>
      <c r="AB60" s="73">
        <v>0</v>
      </c>
      <c r="AC60" s="73">
        <v>0</v>
      </c>
      <c r="AD60" s="73">
        <v>0</v>
      </c>
      <c r="AE60" s="73">
        <v>0</v>
      </c>
      <c r="AF60" s="73">
        <v>0</v>
      </c>
      <c r="AG60" s="73">
        <v>0</v>
      </c>
      <c r="AH60" s="73">
        <v>0</v>
      </c>
      <c r="AI60" s="73">
        <v>0</v>
      </c>
      <c r="AJ60" s="73">
        <v>0</v>
      </c>
      <c r="AK60" s="73">
        <v>0</v>
      </c>
      <c r="AL60" s="73">
        <v>0</v>
      </c>
      <c r="AM60" s="73">
        <v>0</v>
      </c>
      <c r="AN60" s="73">
        <v>0</v>
      </c>
    </row>
    <row r="61" spans="1:40">
      <c r="A61" s="108" t="s">
        <v>751</v>
      </c>
      <c r="B61" s="73">
        <v>0</v>
      </c>
      <c r="C61" s="73">
        <v>0</v>
      </c>
      <c r="D61" s="73">
        <v>0</v>
      </c>
      <c r="E61" s="73">
        <v>0</v>
      </c>
      <c r="F61" s="73">
        <v>0</v>
      </c>
      <c r="G61" s="73">
        <v>0</v>
      </c>
      <c r="H61" s="73">
        <v>0</v>
      </c>
      <c r="I61" s="73">
        <v>0</v>
      </c>
      <c r="J61" s="73">
        <v>0</v>
      </c>
      <c r="K61" s="73">
        <v>0</v>
      </c>
      <c r="L61" s="73">
        <v>0</v>
      </c>
      <c r="M61" s="73">
        <v>0</v>
      </c>
      <c r="N61" s="73">
        <v>0</v>
      </c>
      <c r="O61" s="73">
        <v>0</v>
      </c>
      <c r="P61" s="73">
        <v>0</v>
      </c>
      <c r="Q61" s="73">
        <v>0</v>
      </c>
      <c r="R61" s="73">
        <v>0</v>
      </c>
      <c r="S61" s="73">
        <v>0</v>
      </c>
      <c r="T61" s="73">
        <v>0</v>
      </c>
      <c r="U61" s="73">
        <v>0</v>
      </c>
      <c r="V61" s="73">
        <v>0</v>
      </c>
      <c r="W61" s="73">
        <v>0</v>
      </c>
      <c r="X61" s="73">
        <v>0</v>
      </c>
      <c r="Y61" s="73">
        <v>0</v>
      </c>
      <c r="Z61" s="73">
        <v>0</v>
      </c>
      <c r="AA61" s="73">
        <v>0</v>
      </c>
      <c r="AB61" s="73">
        <v>0</v>
      </c>
      <c r="AC61" s="73">
        <v>0</v>
      </c>
      <c r="AD61" s="73">
        <v>0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0</v>
      </c>
      <c r="AK61" s="73">
        <v>0</v>
      </c>
      <c r="AL61" s="73">
        <v>0</v>
      </c>
      <c r="AM61" s="73">
        <v>0</v>
      </c>
      <c r="AN61" s="73">
        <v>0</v>
      </c>
    </row>
    <row r="62" spans="1:40">
      <c r="A62" s="108" t="s">
        <v>752</v>
      </c>
      <c r="B62" s="73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3">
        <v>0</v>
      </c>
      <c r="I62" s="73">
        <v>0</v>
      </c>
      <c r="J62" s="73">
        <v>0</v>
      </c>
      <c r="K62" s="73">
        <v>0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3">
        <v>0</v>
      </c>
      <c r="R62" s="73">
        <v>0</v>
      </c>
      <c r="S62" s="73">
        <v>0</v>
      </c>
      <c r="T62" s="73">
        <v>0</v>
      </c>
      <c r="U62" s="73">
        <v>0</v>
      </c>
      <c r="V62" s="73">
        <v>0</v>
      </c>
      <c r="W62" s="73">
        <v>0</v>
      </c>
      <c r="X62" s="73">
        <v>0</v>
      </c>
      <c r="Y62" s="73">
        <v>0</v>
      </c>
      <c r="Z62" s="73">
        <v>0</v>
      </c>
      <c r="AA62" s="73">
        <v>0</v>
      </c>
      <c r="AB62" s="73">
        <v>0</v>
      </c>
      <c r="AC62" s="73">
        <v>0</v>
      </c>
      <c r="AD62" s="73">
        <v>0</v>
      </c>
      <c r="AE62" s="73">
        <v>0</v>
      </c>
      <c r="AF62" s="73">
        <v>0</v>
      </c>
      <c r="AG62" s="73">
        <v>0</v>
      </c>
      <c r="AH62" s="73">
        <v>0</v>
      </c>
      <c r="AI62" s="73">
        <v>0</v>
      </c>
      <c r="AJ62" s="73">
        <v>0</v>
      </c>
      <c r="AK62" s="73">
        <v>0</v>
      </c>
      <c r="AL62" s="73">
        <v>0</v>
      </c>
      <c r="AM62" s="73">
        <v>0</v>
      </c>
      <c r="AN62" s="73">
        <v>0</v>
      </c>
    </row>
    <row r="63" spans="1:40">
      <c r="A63" s="108" t="s">
        <v>753</v>
      </c>
      <c r="B63" s="73">
        <v>0</v>
      </c>
      <c r="C63" s="73">
        <v>0</v>
      </c>
      <c r="D63" s="73">
        <v>0</v>
      </c>
      <c r="E63" s="73">
        <v>0</v>
      </c>
      <c r="F63" s="73">
        <v>0</v>
      </c>
      <c r="G63" s="73">
        <v>0</v>
      </c>
      <c r="H63" s="73">
        <v>0</v>
      </c>
      <c r="I63" s="73">
        <v>0</v>
      </c>
      <c r="J63" s="73">
        <v>0</v>
      </c>
      <c r="K63" s="73">
        <v>0</v>
      </c>
      <c r="L63" s="73">
        <v>0</v>
      </c>
      <c r="M63" s="73">
        <v>0</v>
      </c>
      <c r="N63" s="73">
        <v>0</v>
      </c>
      <c r="O63" s="73">
        <v>0</v>
      </c>
      <c r="P63" s="73">
        <v>0</v>
      </c>
      <c r="Q63" s="73">
        <v>0</v>
      </c>
      <c r="R63" s="73">
        <v>0</v>
      </c>
      <c r="S63" s="73">
        <v>0</v>
      </c>
      <c r="T63" s="73">
        <v>0</v>
      </c>
      <c r="U63" s="73">
        <v>0</v>
      </c>
      <c r="V63" s="73">
        <v>0</v>
      </c>
      <c r="W63" s="73">
        <v>0</v>
      </c>
      <c r="X63" s="73">
        <v>0</v>
      </c>
      <c r="Y63" s="73">
        <v>0</v>
      </c>
      <c r="Z63" s="73">
        <v>0</v>
      </c>
      <c r="AA63" s="73">
        <v>0</v>
      </c>
      <c r="AB63" s="73">
        <v>0</v>
      </c>
      <c r="AC63" s="73">
        <v>0</v>
      </c>
      <c r="AD63" s="73">
        <v>0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0</v>
      </c>
      <c r="AK63" s="73">
        <v>0</v>
      </c>
      <c r="AL63" s="73">
        <v>0</v>
      </c>
      <c r="AM63" s="73">
        <v>0</v>
      </c>
      <c r="AN63" s="73">
        <v>0</v>
      </c>
    </row>
    <row r="64" spans="1:40">
      <c r="A64" s="108" t="s">
        <v>754</v>
      </c>
      <c r="B64" s="73">
        <v>0</v>
      </c>
      <c r="C64" s="73">
        <v>0</v>
      </c>
      <c r="D64" s="73">
        <v>0</v>
      </c>
      <c r="E64" s="73">
        <v>0</v>
      </c>
      <c r="F64" s="73">
        <v>0</v>
      </c>
      <c r="G64" s="73">
        <v>0</v>
      </c>
      <c r="H64" s="73">
        <v>0</v>
      </c>
      <c r="I64" s="73">
        <v>0</v>
      </c>
      <c r="J64" s="73">
        <v>0</v>
      </c>
      <c r="K64" s="73">
        <v>0</v>
      </c>
      <c r="L64" s="73">
        <v>0</v>
      </c>
      <c r="M64" s="73">
        <v>0</v>
      </c>
      <c r="N64" s="73">
        <v>0</v>
      </c>
      <c r="O64" s="73">
        <v>0</v>
      </c>
      <c r="P64" s="73">
        <v>0</v>
      </c>
      <c r="Q64" s="73">
        <v>0</v>
      </c>
      <c r="R64" s="73">
        <v>0</v>
      </c>
      <c r="S64" s="73">
        <v>0</v>
      </c>
      <c r="T64" s="73">
        <v>0</v>
      </c>
      <c r="U64" s="73">
        <v>0</v>
      </c>
      <c r="V64" s="73">
        <v>0</v>
      </c>
      <c r="W64" s="73">
        <v>0</v>
      </c>
      <c r="X64" s="73">
        <v>0</v>
      </c>
      <c r="Y64" s="73">
        <v>0</v>
      </c>
      <c r="Z64" s="73">
        <v>0</v>
      </c>
      <c r="AA64" s="73">
        <v>0</v>
      </c>
      <c r="AB64" s="73">
        <v>0</v>
      </c>
      <c r="AC64" s="73">
        <v>0</v>
      </c>
      <c r="AD64" s="73">
        <v>0</v>
      </c>
      <c r="AE64" s="73">
        <v>0</v>
      </c>
      <c r="AF64" s="73">
        <v>0</v>
      </c>
      <c r="AG64" s="73">
        <v>0</v>
      </c>
      <c r="AH64" s="73">
        <v>0</v>
      </c>
      <c r="AI64" s="73">
        <v>0</v>
      </c>
      <c r="AJ64" s="73">
        <v>0</v>
      </c>
      <c r="AK64" s="73">
        <v>0</v>
      </c>
      <c r="AL64" s="73">
        <v>0</v>
      </c>
      <c r="AM64" s="73">
        <v>0</v>
      </c>
      <c r="AN64" s="73">
        <v>0</v>
      </c>
    </row>
    <row r="65" spans="1:40">
      <c r="A65" s="108" t="s">
        <v>755</v>
      </c>
      <c r="B65" s="73">
        <v>0</v>
      </c>
      <c r="C65" s="73">
        <v>0</v>
      </c>
      <c r="D65" s="73">
        <v>0</v>
      </c>
      <c r="E65" s="73">
        <v>0</v>
      </c>
      <c r="F65" s="73">
        <v>0</v>
      </c>
      <c r="G65" s="73">
        <v>0</v>
      </c>
      <c r="H65" s="73">
        <v>0</v>
      </c>
      <c r="I65" s="73">
        <v>0</v>
      </c>
      <c r="J65" s="73">
        <v>0</v>
      </c>
      <c r="K65" s="73">
        <v>0</v>
      </c>
      <c r="L65" s="73">
        <v>0</v>
      </c>
      <c r="M65" s="73">
        <v>0</v>
      </c>
      <c r="N65" s="73">
        <v>0</v>
      </c>
      <c r="O65" s="73">
        <v>0</v>
      </c>
      <c r="P65" s="73">
        <v>0</v>
      </c>
      <c r="Q65" s="73">
        <v>0</v>
      </c>
      <c r="R65" s="73">
        <v>0</v>
      </c>
      <c r="S65" s="73">
        <v>0</v>
      </c>
      <c r="T65" s="73">
        <v>0</v>
      </c>
      <c r="U65" s="73">
        <v>0</v>
      </c>
      <c r="V65" s="73">
        <v>0</v>
      </c>
      <c r="W65" s="73">
        <v>0</v>
      </c>
      <c r="X65" s="73">
        <v>0</v>
      </c>
      <c r="Y65" s="73">
        <v>0</v>
      </c>
      <c r="Z65" s="73">
        <v>0</v>
      </c>
      <c r="AA65" s="73">
        <v>0</v>
      </c>
      <c r="AB65" s="73">
        <v>0</v>
      </c>
      <c r="AC65" s="73">
        <v>0</v>
      </c>
      <c r="AD65" s="73">
        <v>0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</v>
      </c>
      <c r="AK65" s="73">
        <v>0</v>
      </c>
      <c r="AL65" s="73">
        <v>0</v>
      </c>
      <c r="AM65" s="73">
        <v>0</v>
      </c>
      <c r="AN65" s="73">
        <v>0</v>
      </c>
    </row>
    <row r="66" spans="1:40">
      <c r="A66" s="108" t="s">
        <v>756</v>
      </c>
      <c r="B66" s="73">
        <v>0</v>
      </c>
      <c r="C66" s="73">
        <v>0</v>
      </c>
      <c r="D66" s="73">
        <v>0</v>
      </c>
      <c r="E66" s="73">
        <v>0</v>
      </c>
      <c r="F66" s="73">
        <v>0</v>
      </c>
      <c r="G66" s="73">
        <v>0</v>
      </c>
      <c r="H66" s="73">
        <v>0</v>
      </c>
      <c r="I66" s="73">
        <v>0</v>
      </c>
      <c r="J66" s="73">
        <v>0</v>
      </c>
      <c r="K66" s="73">
        <v>0</v>
      </c>
      <c r="L66" s="73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3">
        <v>0</v>
      </c>
      <c r="V66" s="73">
        <v>0</v>
      </c>
      <c r="W66" s="73">
        <v>0</v>
      </c>
      <c r="X66" s="73">
        <v>0</v>
      </c>
      <c r="Y66" s="73">
        <v>0</v>
      </c>
      <c r="Z66" s="73">
        <v>0</v>
      </c>
      <c r="AA66" s="73">
        <v>0</v>
      </c>
      <c r="AB66" s="73">
        <v>0</v>
      </c>
      <c r="AC66" s="73">
        <v>0</v>
      </c>
      <c r="AD66" s="73">
        <v>0</v>
      </c>
      <c r="AE66" s="73">
        <v>0</v>
      </c>
      <c r="AF66" s="73">
        <v>0</v>
      </c>
      <c r="AG66" s="73">
        <v>0</v>
      </c>
      <c r="AH66" s="73">
        <v>0</v>
      </c>
      <c r="AI66" s="73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</row>
    <row r="67" spans="1:40">
      <c r="A67" s="108" t="s">
        <v>757</v>
      </c>
      <c r="B67" s="73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3">
        <v>0</v>
      </c>
      <c r="I67" s="73">
        <v>0</v>
      </c>
      <c r="J67" s="73">
        <v>0</v>
      </c>
      <c r="K67" s="73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3">
        <v>0</v>
      </c>
      <c r="R67" s="73">
        <v>0</v>
      </c>
      <c r="S67" s="73">
        <v>0</v>
      </c>
      <c r="T67" s="73">
        <v>0</v>
      </c>
      <c r="U67" s="73">
        <v>0</v>
      </c>
      <c r="V67" s="73">
        <v>0</v>
      </c>
      <c r="W67" s="73">
        <v>0</v>
      </c>
      <c r="X67" s="73">
        <v>0</v>
      </c>
      <c r="Y67" s="73">
        <v>0</v>
      </c>
      <c r="Z67" s="73">
        <v>0</v>
      </c>
      <c r="AA67" s="73">
        <v>0</v>
      </c>
      <c r="AB67" s="73">
        <v>0</v>
      </c>
      <c r="AC67" s="73">
        <v>0</v>
      </c>
      <c r="AD67" s="73">
        <v>0</v>
      </c>
      <c r="AE67" s="73">
        <v>0</v>
      </c>
      <c r="AF67" s="73">
        <v>0</v>
      </c>
      <c r="AG67" s="73">
        <v>0</v>
      </c>
      <c r="AH67" s="73">
        <v>0</v>
      </c>
      <c r="AI67" s="73">
        <v>0</v>
      </c>
      <c r="AJ67" s="73">
        <v>0</v>
      </c>
      <c r="AK67" s="73">
        <v>0</v>
      </c>
      <c r="AL67" s="73">
        <v>0</v>
      </c>
      <c r="AM67" s="73">
        <v>0</v>
      </c>
      <c r="AN67" s="73">
        <v>0</v>
      </c>
    </row>
    <row r="68" spans="1:40">
      <c r="A68" s="108" t="s">
        <v>758</v>
      </c>
      <c r="B68" s="73">
        <v>0</v>
      </c>
      <c r="C68" s="73">
        <v>0</v>
      </c>
      <c r="D68" s="73">
        <v>0</v>
      </c>
      <c r="E68" s="73">
        <v>0</v>
      </c>
      <c r="F68" s="73">
        <v>0</v>
      </c>
      <c r="G68" s="73">
        <v>0</v>
      </c>
      <c r="H68" s="73">
        <v>0</v>
      </c>
      <c r="I68" s="73">
        <v>0</v>
      </c>
      <c r="J68" s="73">
        <v>0</v>
      </c>
      <c r="K68" s="73">
        <v>0</v>
      </c>
      <c r="L68" s="73">
        <v>0</v>
      </c>
      <c r="M68" s="73">
        <v>0</v>
      </c>
      <c r="N68" s="73">
        <v>0</v>
      </c>
      <c r="O68" s="73">
        <v>0</v>
      </c>
      <c r="P68" s="73">
        <v>0</v>
      </c>
      <c r="Q68" s="73">
        <v>0</v>
      </c>
      <c r="R68" s="73">
        <v>0</v>
      </c>
      <c r="S68" s="73">
        <v>0</v>
      </c>
      <c r="T68" s="73">
        <v>0</v>
      </c>
      <c r="U68" s="73">
        <v>0</v>
      </c>
      <c r="V68" s="73">
        <v>0</v>
      </c>
      <c r="W68" s="73">
        <v>0</v>
      </c>
      <c r="X68" s="73">
        <v>0</v>
      </c>
      <c r="Y68" s="73">
        <v>0</v>
      </c>
      <c r="Z68" s="73">
        <v>0</v>
      </c>
      <c r="AA68" s="73">
        <v>0</v>
      </c>
      <c r="AB68" s="73">
        <v>0</v>
      </c>
      <c r="AC68" s="73">
        <v>0</v>
      </c>
      <c r="AD68" s="73">
        <v>0</v>
      </c>
      <c r="AE68" s="73">
        <v>0</v>
      </c>
      <c r="AF68" s="73">
        <v>0</v>
      </c>
      <c r="AG68" s="73">
        <v>0</v>
      </c>
      <c r="AH68" s="73">
        <v>0</v>
      </c>
      <c r="AI68" s="73">
        <v>0</v>
      </c>
      <c r="AJ68" s="73">
        <v>0</v>
      </c>
      <c r="AK68" s="73">
        <v>0</v>
      </c>
      <c r="AL68" s="73">
        <v>0</v>
      </c>
      <c r="AM68" s="73">
        <v>0</v>
      </c>
      <c r="AN68" s="73">
        <v>0</v>
      </c>
    </row>
    <row r="69" spans="1:40">
      <c r="A69" s="108" t="s">
        <v>759</v>
      </c>
      <c r="B69" s="73">
        <v>0</v>
      </c>
      <c r="C69" s="73">
        <v>0</v>
      </c>
      <c r="D69" s="73">
        <v>0</v>
      </c>
      <c r="E69" s="73">
        <v>0</v>
      </c>
      <c r="F69" s="73">
        <v>0</v>
      </c>
      <c r="G69" s="73">
        <v>0</v>
      </c>
      <c r="H69" s="73">
        <v>0</v>
      </c>
      <c r="I69" s="73">
        <v>0</v>
      </c>
      <c r="J69" s="73">
        <v>0</v>
      </c>
      <c r="K69" s="73">
        <v>0</v>
      </c>
      <c r="L69" s="73">
        <v>0</v>
      </c>
      <c r="M69" s="73">
        <v>0</v>
      </c>
      <c r="N69" s="73">
        <v>0</v>
      </c>
      <c r="O69" s="73">
        <v>0</v>
      </c>
      <c r="P69" s="73">
        <v>0</v>
      </c>
      <c r="Q69" s="73">
        <v>0</v>
      </c>
      <c r="R69" s="73">
        <v>0</v>
      </c>
      <c r="S69" s="73">
        <v>0</v>
      </c>
      <c r="T69" s="73">
        <v>0</v>
      </c>
      <c r="U69" s="73">
        <v>0</v>
      </c>
      <c r="V69" s="73">
        <v>0</v>
      </c>
      <c r="W69" s="73">
        <v>0</v>
      </c>
      <c r="X69" s="73">
        <v>0</v>
      </c>
      <c r="Y69" s="73">
        <v>0</v>
      </c>
      <c r="Z69" s="73">
        <v>0</v>
      </c>
      <c r="AA69" s="73">
        <v>0</v>
      </c>
      <c r="AB69" s="73">
        <v>0</v>
      </c>
      <c r="AC69" s="73">
        <v>0</v>
      </c>
      <c r="AD69" s="73">
        <v>0</v>
      </c>
      <c r="AE69" s="73">
        <v>0</v>
      </c>
      <c r="AF69" s="73">
        <v>0</v>
      </c>
      <c r="AG69" s="73">
        <v>0</v>
      </c>
      <c r="AH69" s="73">
        <v>0</v>
      </c>
      <c r="AI69" s="73">
        <v>0</v>
      </c>
      <c r="AJ69" s="73">
        <v>0</v>
      </c>
      <c r="AK69" s="73">
        <v>0</v>
      </c>
      <c r="AL69" s="73">
        <v>0</v>
      </c>
      <c r="AM69" s="73">
        <v>0</v>
      </c>
      <c r="AN69" s="73">
        <v>0</v>
      </c>
    </row>
    <row r="70" spans="1:40">
      <c r="A70" s="108" t="s">
        <v>760</v>
      </c>
      <c r="B70" s="73">
        <v>0</v>
      </c>
      <c r="C70" s="73">
        <v>0</v>
      </c>
      <c r="D70" s="73">
        <v>0</v>
      </c>
      <c r="E70" s="73">
        <v>0</v>
      </c>
      <c r="F70" s="73">
        <v>0</v>
      </c>
      <c r="G70" s="73">
        <v>0</v>
      </c>
      <c r="H70" s="73">
        <v>0</v>
      </c>
      <c r="I70" s="73">
        <v>0</v>
      </c>
      <c r="J70" s="73">
        <v>0</v>
      </c>
      <c r="K70" s="73">
        <v>0</v>
      </c>
      <c r="L70" s="73">
        <v>0</v>
      </c>
      <c r="M70" s="73">
        <v>0</v>
      </c>
      <c r="N70" s="73">
        <v>0</v>
      </c>
      <c r="O70" s="73">
        <v>0</v>
      </c>
      <c r="P70" s="73">
        <v>0</v>
      </c>
      <c r="Q70" s="73">
        <v>0</v>
      </c>
      <c r="R70" s="73">
        <v>0</v>
      </c>
      <c r="S70" s="73">
        <v>0</v>
      </c>
      <c r="T70" s="73">
        <v>0</v>
      </c>
      <c r="U70" s="73">
        <v>0</v>
      </c>
      <c r="V70" s="73">
        <v>0</v>
      </c>
      <c r="W70" s="73">
        <v>0</v>
      </c>
      <c r="X70" s="73">
        <v>0</v>
      </c>
      <c r="Y70" s="73">
        <v>0</v>
      </c>
      <c r="Z70" s="73">
        <v>0</v>
      </c>
      <c r="AA70" s="73">
        <v>0</v>
      </c>
      <c r="AB70" s="73">
        <v>0</v>
      </c>
      <c r="AC70" s="73">
        <v>0</v>
      </c>
      <c r="AD70" s="73">
        <v>0</v>
      </c>
      <c r="AE70" s="73">
        <v>0</v>
      </c>
      <c r="AF70" s="73">
        <v>0</v>
      </c>
      <c r="AG70" s="73">
        <v>0</v>
      </c>
      <c r="AH70" s="73">
        <v>0</v>
      </c>
      <c r="AI70" s="73">
        <v>0</v>
      </c>
      <c r="AJ70" s="73">
        <v>0</v>
      </c>
      <c r="AK70" s="73">
        <v>0</v>
      </c>
      <c r="AL70" s="73">
        <v>0</v>
      </c>
      <c r="AM70" s="73">
        <v>0</v>
      </c>
      <c r="AN70" s="73">
        <v>0</v>
      </c>
    </row>
    <row r="71" spans="1:40">
      <c r="A71" s="108" t="s">
        <v>761</v>
      </c>
      <c r="B71" s="73">
        <v>0</v>
      </c>
      <c r="C71" s="73">
        <v>0</v>
      </c>
      <c r="D71" s="73">
        <v>0</v>
      </c>
      <c r="E71" s="73">
        <v>0</v>
      </c>
      <c r="F71" s="73">
        <v>0</v>
      </c>
      <c r="G71" s="73">
        <v>0</v>
      </c>
      <c r="H71" s="73">
        <v>0</v>
      </c>
      <c r="I71" s="73">
        <v>0</v>
      </c>
      <c r="J71" s="73">
        <v>0</v>
      </c>
      <c r="K71" s="73">
        <v>0</v>
      </c>
      <c r="L71" s="73">
        <v>0</v>
      </c>
      <c r="M71" s="73">
        <v>0</v>
      </c>
      <c r="N71" s="73">
        <v>0</v>
      </c>
      <c r="O71" s="73">
        <v>0</v>
      </c>
      <c r="P71" s="73">
        <v>0</v>
      </c>
      <c r="Q71" s="73">
        <v>0</v>
      </c>
      <c r="R71" s="73">
        <v>0</v>
      </c>
      <c r="S71" s="73">
        <v>0</v>
      </c>
      <c r="T71" s="73">
        <v>0</v>
      </c>
      <c r="U71" s="73">
        <v>0</v>
      </c>
      <c r="V71" s="73">
        <v>0</v>
      </c>
      <c r="W71" s="73">
        <v>0</v>
      </c>
      <c r="X71" s="73">
        <v>0</v>
      </c>
      <c r="Y71" s="73">
        <v>0</v>
      </c>
      <c r="Z71" s="73">
        <v>0</v>
      </c>
      <c r="AA71" s="73">
        <v>0</v>
      </c>
      <c r="AB71" s="73">
        <v>0</v>
      </c>
      <c r="AC71" s="73">
        <v>0</v>
      </c>
      <c r="AD71" s="73">
        <v>0</v>
      </c>
      <c r="AE71" s="73">
        <v>0</v>
      </c>
      <c r="AF71" s="73">
        <v>0</v>
      </c>
      <c r="AG71" s="73">
        <v>0</v>
      </c>
      <c r="AH71" s="73">
        <v>0</v>
      </c>
      <c r="AI71" s="73">
        <v>0</v>
      </c>
      <c r="AJ71" s="73">
        <v>0</v>
      </c>
      <c r="AK71" s="73">
        <v>0</v>
      </c>
      <c r="AL71" s="73">
        <v>0</v>
      </c>
      <c r="AM71" s="73">
        <v>0</v>
      </c>
      <c r="AN71" s="73">
        <v>0</v>
      </c>
    </row>
    <row r="72" spans="1:40">
      <c r="A72" s="108" t="s">
        <v>762</v>
      </c>
      <c r="B72" s="73">
        <v>0</v>
      </c>
      <c r="C72" s="73">
        <v>0</v>
      </c>
      <c r="D72" s="73">
        <v>0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73">
        <v>0</v>
      </c>
      <c r="K72" s="73">
        <v>0</v>
      </c>
      <c r="L72" s="73">
        <v>0</v>
      </c>
      <c r="M72" s="73">
        <v>0</v>
      </c>
      <c r="N72" s="73">
        <v>0</v>
      </c>
      <c r="O72" s="73">
        <v>0</v>
      </c>
      <c r="P72" s="73">
        <v>0</v>
      </c>
      <c r="Q72" s="73">
        <v>0</v>
      </c>
      <c r="R72" s="73">
        <v>0</v>
      </c>
      <c r="S72" s="73">
        <v>0</v>
      </c>
      <c r="T72" s="73">
        <v>0</v>
      </c>
      <c r="U72" s="73">
        <v>0</v>
      </c>
      <c r="V72" s="73">
        <v>0</v>
      </c>
      <c r="W72" s="73">
        <v>0</v>
      </c>
      <c r="X72" s="73">
        <v>0</v>
      </c>
      <c r="Y72" s="73">
        <v>0</v>
      </c>
      <c r="Z72" s="73">
        <v>0</v>
      </c>
      <c r="AA72" s="73">
        <v>0</v>
      </c>
      <c r="AB72" s="73">
        <v>0</v>
      </c>
      <c r="AC72" s="73">
        <v>0</v>
      </c>
      <c r="AD72" s="73">
        <v>0</v>
      </c>
      <c r="AE72" s="73">
        <v>0</v>
      </c>
      <c r="AF72" s="73">
        <v>0</v>
      </c>
      <c r="AG72" s="73">
        <v>0</v>
      </c>
      <c r="AH72" s="73">
        <v>0</v>
      </c>
      <c r="AI72" s="73">
        <v>0</v>
      </c>
      <c r="AJ72" s="73">
        <v>0</v>
      </c>
      <c r="AK72" s="73">
        <v>0</v>
      </c>
      <c r="AL72" s="73">
        <v>0</v>
      </c>
      <c r="AM72" s="73">
        <v>0</v>
      </c>
      <c r="AN72" s="73">
        <v>0</v>
      </c>
    </row>
    <row r="73" spans="1:40">
      <c r="A73" s="108" t="s">
        <v>763</v>
      </c>
      <c r="B73" s="73">
        <v>0</v>
      </c>
      <c r="C73" s="73">
        <v>0</v>
      </c>
      <c r="D73" s="73">
        <v>0</v>
      </c>
      <c r="E73" s="73">
        <v>0</v>
      </c>
      <c r="F73" s="73">
        <v>0</v>
      </c>
      <c r="G73" s="73">
        <v>0</v>
      </c>
      <c r="H73" s="73">
        <v>0</v>
      </c>
      <c r="I73" s="73">
        <v>0</v>
      </c>
      <c r="J73" s="73">
        <v>0</v>
      </c>
      <c r="K73" s="73">
        <v>0</v>
      </c>
      <c r="L73" s="73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73">
        <v>0</v>
      </c>
      <c r="V73" s="73">
        <v>0</v>
      </c>
      <c r="W73" s="73">
        <v>0</v>
      </c>
      <c r="X73" s="73">
        <v>0</v>
      </c>
      <c r="Y73" s="73">
        <v>0</v>
      </c>
      <c r="Z73" s="73">
        <v>0</v>
      </c>
      <c r="AA73" s="73">
        <v>0</v>
      </c>
      <c r="AB73" s="73">
        <v>0</v>
      </c>
      <c r="AC73" s="73">
        <v>0</v>
      </c>
      <c r="AD73" s="73">
        <v>0</v>
      </c>
      <c r="AE73" s="73">
        <v>0</v>
      </c>
      <c r="AF73" s="73">
        <v>0</v>
      </c>
      <c r="AG73" s="73">
        <v>0</v>
      </c>
      <c r="AH73" s="73">
        <v>0</v>
      </c>
      <c r="AI73" s="73">
        <v>0</v>
      </c>
      <c r="AJ73" s="73">
        <v>0</v>
      </c>
      <c r="AK73" s="73">
        <v>0</v>
      </c>
      <c r="AL73" s="73">
        <v>0</v>
      </c>
      <c r="AM73" s="73">
        <v>0</v>
      </c>
      <c r="AN73" s="73">
        <v>0</v>
      </c>
    </row>
    <row r="74" spans="1:40">
      <c r="A74" s="109" t="s">
        <v>764</v>
      </c>
      <c r="B74" s="73">
        <v>29500</v>
      </c>
      <c r="C74" s="73">
        <v>29500</v>
      </c>
      <c r="D74" s="73">
        <v>29500</v>
      </c>
      <c r="E74" s="73">
        <v>29500</v>
      </c>
      <c r="F74" s="73">
        <v>29500</v>
      </c>
      <c r="G74" s="73">
        <v>29500</v>
      </c>
      <c r="H74" s="73">
        <v>29500</v>
      </c>
      <c r="I74" s="73">
        <v>29500</v>
      </c>
      <c r="J74" s="73">
        <v>29500</v>
      </c>
      <c r="K74" s="73">
        <v>29500</v>
      </c>
      <c r="L74" s="73">
        <v>29500</v>
      </c>
      <c r="M74" s="73">
        <v>29500</v>
      </c>
      <c r="N74" s="73">
        <v>354000</v>
      </c>
      <c r="O74" s="73">
        <v>29500</v>
      </c>
      <c r="P74" s="73">
        <v>29500</v>
      </c>
      <c r="Q74" s="73">
        <v>29500</v>
      </c>
      <c r="R74" s="73">
        <v>29500</v>
      </c>
      <c r="S74" s="73">
        <v>29500</v>
      </c>
      <c r="T74" s="73">
        <v>29500</v>
      </c>
      <c r="U74" s="73">
        <v>29500</v>
      </c>
      <c r="V74" s="73">
        <v>29500</v>
      </c>
      <c r="W74" s="73">
        <v>29500</v>
      </c>
      <c r="X74" s="73">
        <v>29500</v>
      </c>
      <c r="Y74" s="73">
        <v>29500</v>
      </c>
      <c r="Z74" s="73">
        <v>29500</v>
      </c>
      <c r="AA74" s="73">
        <v>354000</v>
      </c>
      <c r="AB74" s="73">
        <v>29500</v>
      </c>
      <c r="AC74" s="73">
        <v>29500</v>
      </c>
      <c r="AD74" s="73">
        <v>29500</v>
      </c>
      <c r="AE74" s="73">
        <v>29500</v>
      </c>
      <c r="AF74" s="73">
        <v>29500</v>
      </c>
      <c r="AG74" s="73">
        <v>29500</v>
      </c>
      <c r="AH74" s="73">
        <v>29500</v>
      </c>
      <c r="AI74" s="73">
        <v>29500</v>
      </c>
      <c r="AJ74" s="73">
        <v>29500</v>
      </c>
      <c r="AK74" s="73">
        <v>29500</v>
      </c>
      <c r="AL74" s="73">
        <v>29500</v>
      </c>
      <c r="AM74" s="73">
        <v>29500</v>
      </c>
      <c r="AN74" s="73">
        <v>354000</v>
      </c>
    </row>
    <row r="75" spans="1:40">
      <c r="A75" s="108" t="s">
        <v>765</v>
      </c>
    </row>
    <row r="76" spans="1:40" ht="10.8" thickBot="1">
      <c r="A76" s="119" t="s">
        <v>766</v>
      </c>
    </row>
    <row r="77" spans="1:40" ht="10.8" thickBot="1">
      <c r="A77" s="185" t="s">
        <v>767</v>
      </c>
    </row>
    <row r="78" spans="1:40">
      <c r="A78" s="109" t="s">
        <v>768</v>
      </c>
    </row>
    <row r="79" spans="1:40">
      <c r="A79" s="108" t="s">
        <v>769</v>
      </c>
      <c r="B79" s="73">
        <v>1276533.6399999999</v>
      </c>
      <c r="C79" s="73">
        <v>1276533.6399999999</v>
      </c>
      <c r="D79" s="73">
        <v>1276533.6399999999</v>
      </c>
      <c r="E79" s="73">
        <v>1276533.6399999999</v>
      </c>
      <c r="F79" s="73">
        <v>1276533.6399999999</v>
      </c>
      <c r="G79" s="73">
        <v>1276533.6399999999</v>
      </c>
      <c r="H79" s="73">
        <v>1276533.6399999999</v>
      </c>
      <c r="I79" s="73">
        <v>1276533.6399999999</v>
      </c>
      <c r="J79" s="73">
        <v>1276533.6399999999</v>
      </c>
      <c r="K79" s="73">
        <v>1276533.6399999999</v>
      </c>
      <c r="L79" s="73">
        <v>1276533.6399999999</v>
      </c>
      <c r="M79" s="73">
        <v>1276533.6399999999</v>
      </c>
      <c r="N79" s="73">
        <v>15318403.679999899</v>
      </c>
      <c r="O79" s="73">
        <v>1276533.6399999999</v>
      </c>
      <c r="P79" s="73">
        <v>1276533.6399999999</v>
      </c>
      <c r="Q79" s="73">
        <v>1276533.6399999999</v>
      </c>
      <c r="R79" s="73">
        <v>1276533.6399999999</v>
      </c>
      <c r="S79" s="73">
        <v>1276533.6399999999</v>
      </c>
      <c r="T79" s="73">
        <v>1276533.6399999999</v>
      </c>
      <c r="U79" s="73">
        <v>1276533.6399999999</v>
      </c>
      <c r="V79" s="73">
        <v>1276533.6399999999</v>
      </c>
      <c r="W79" s="73">
        <v>1276533.6399999999</v>
      </c>
      <c r="X79" s="73">
        <v>1276533.6399999999</v>
      </c>
      <c r="Y79" s="73">
        <v>1276533.6399999999</v>
      </c>
      <c r="Z79" s="73">
        <v>1276533.6399999999</v>
      </c>
      <c r="AA79" s="73">
        <v>15318403.679999899</v>
      </c>
      <c r="AB79" s="73">
        <v>1276533.6399999999</v>
      </c>
      <c r="AC79" s="73">
        <v>1276533.6399999999</v>
      </c>
      <c r="AD79" s="73">
        <v>1276533.6399999999</v>
      </c>
      <c r="AE79" s="73">
        <v>1276533.6399999999</v>
      </c>
      <c r="AF79" s="73">
        <v>1276533.6399999999</v>
      </c>
      <c r="AG79" s="73">
        <v>1276533.6399999999</v>
      </c>
      <c r="AH79" s="73">
        <v>1276533.6399999999</v>
      </c>
      <c r="AI79" s="73">
        <v>1276533.6399999999</v>
      </c>
      <c r="AJ79" s="73">
        <v>1276533.6399999999</v>
      </c>
      <c r="AK79" s="73">
        <v>1276533.6399999999</v>
      </c>
      <c r="AL79" s="73">
        <v>1276533.6399999999</v>
      </c>
      <c r="AM79" s="73">
        <v>1276533.6399999999</v>
      </c>
      <c r="AN79" s="73">
        <v>15318403.679999899</v>
      </c>
    </row>
    <row r="80" spans="1:40">
      <c r="A80" s="108" t="s">
        <v>770</v>
      </c>
      <c r="B80" s="73">
        <v>0</v>
      </c>
      <c r="C80" s="73">
        <v>0</v>
      </c>
      <c r="D80" s="73">
        <v>0</v>
      </c>
      <c r="E80" s="73">
        <v>0</v>
      </c>
      <c r="F80" s="73">
        <v>0</v>
      </c>
      <c r="G80" s="73">
        <v>0</v>
      </c>
      <c r="H80" s="73">
        <v>0</v>
      </c>
      <c r="I80" s="73">
        <v>0</v>
      </c>
      <c r="J80" s="73">
        <v>0</v>
      </c>
      <c r="K80" s="73">
        <v>0</v>
      </c>
      <c r="L80" s="73">
        <v>0</v>
      </c>
      <c r="M80" s="73">
        <v>0</v>
      </c>
      <c r="N80" s="73">
        <v>0</v>
      </c>
      <c r="O80" s="73">
        <v>0</v>
      </c>
      <c r="P80" s="73">
        <v>0</v>
      </c>
      <c r="Q80" s="73">
        <v>0</v>
      </c>
      <c r="R80" s="73">
        <v>0</v>
      </c>
      <c r="S80" s="73">
        <v>0</v>
      </c>
      <c r="T80" s="73">
        <v>0</v>
      </c>
      <c r="U80" s="73">
        <v>0</v>
      </c>
      <c r="V80" s="73">
        <v>0</v>
      </c>
      <c r="W80" s="73">
        <v>0</v>
      </c>
      <c r="X80" s="73">
        <v>0</v>
      </c>
      <c r="Y80" s="73">
        <v>0</v>
      </c>
      <c r="Z80" s="73">
        <v>0</v>
      </c>
      <c r="AA80" s="73">
        <v>0</v>
      </c>
      <c r="AB80" s="73">
        <v>0</v>
      </c>
      <c r="AC80" s="73">
        <v>0</v>
      </c>
      <c r="AD80" s="73">
        <v>0</v>
      </c>
      <c r="AE80" s="73">
        <v>0</v>
      </c>
      <c r="AF80" s="73">
        <v>0</v>
      </c>
      <c r="AG80" s="73">
        <v>0</v>
      </c>
      <c r="AH80" s="73">
        <v>0</v>
      </c>
      <c r="AI80" s="73">
        <v>0</v>
      </c>
      <c r="AJ80" s="73">
        <v>0</v>
      </c>
      <c r="AK80" s="73">
        <v>0</v>
      </c>
      <c r="AL80" s="73">
        <v>0</v>
      </c>
      <c r="AM80" s="73">
        <v>0</v>
      </c>
      <c r="AN80" s="73">
        <v>0</v>
      </c>
    </row>
    <row r="81" spans="1:40">
      <c r="A81" s="108" t="s">
        <v>771</v>
      </c>
      <c r="B81" s="73">
        <v>-126.323333333333</v>
      </c>
      <c r="C81" s="73">
        <v>-126.323333333333</v>
      </c>
      <c r="D81" s="73">
        <v>-126.323333333333</v>
      </c>
      <c r="E81" s="73">
        <v>-126.323333333333</v>
      </c>
      <c r="F81" s="73">
        <v>-126.323333333333</v>
      </c>
      <c r="G81" s="73">
        <v>-126.323333333333</v>
      </c>
      <c r="H81" s="73">
        <v>-126.323333333333</v>
      </c>
      <c r="I81" s="73">
        <v>-126.323333333333</v>
      </c>
      <c r="J81" s="73">
        <v>-126.323333333333</v>
      </c>
      <c r="K81" s="73">
        <v>-126.323333333333</v>
      </c>
      <c r="L81" s="73">
        <v>-126.323333333333</v>
      </c>
      <c r="M81" s="73">
        <v>-126.323333333333</v>
      </c>
      <c r="N81" s="73">
        <v>-1515.8799999999901</v>
      </c>
      <c r="O81" s="73">
        <v>-126.323333333333</v>
      </c>
      <c r="P81" s="73">
        <v>-126.323333333333</v>
      </c>
      <c r="Q81" s="73">
        <v>-126.323333333333</v>
      </c>
      <c r="R81" s="73">
        <v>-126.323333333333</v>
      </c>
      <c r="S81" s="73">
        <v>-126.323333333333</v>
      </c>
      <c r="T81" s="73">
        <v>-126.323333333333</v>
      </c>
      <c r="U81" s="73">
        <v>-126.323333333333</v>
      </c>
      <c r="V81" s="73">
        <v>-126.323333333333</v>
      </c>
      <c r="W81" s="73">
        <v>-126.323333333333</v>
      </c>
      <c r="X81" s="73">
        <v>-126.323333333333</v>
      </c>
      <c r="Y81" s="73">
        <v>-126.323333333333</v>
      </c>
      <c r="Z81" s="73">
        <v>-126.323333333333</v>
      </c>
      <c r="AA81" s="73">
        <v>-1515.8799999999901</v>
      </c>
      <c r="AB81" s="73">
        <v>-126.323333333333</v>
      </c>
      <c r="AC81" s="73">
        <v>-126.323333333333</v>
      </c>
      <c r="AD81" s="73">
        <v>-126.323333333333</v>
      </c>
      <c r="AE81" s="73">
        <v>-126.323333333333</v>
      </c>
      <c r="AF81" s="73">
        <v>-126.323333333333</v>
      </c>
      <c r="AG81" s="73">
        <v>-126.323333333333</v>
      </c>
      <c r="AH81" s="73">
        <v>-126.323333333333</v>
      </c>
      <c r="AI81" s="73">
        <v>-126.323333333333</v>
      </c>
      <c r="AJ81" s="73">
        <v>-126.323333333333</v>
      </c>
      <c r="AK81" s="73">
        <v>-126.323333333333</v>
      </c>
      <c r="AL81" s="73">
        <v>-126.323333333333</v>
      </c>
      <c r="AM81" s="73">
        <v>-126.323333333333</v>
      </c>
      <c r="AN81" s="73">
        <v>-1515.8799999999901</v>
      </c>
    </row>
    <row r="82" spans="1:40">
      <c r="A82" s="108" t="s">
        <v>772</v>
      </c>
      <c r="B82" s="73">
        <v>0</v>
      </c>
      <c r="C82" s="73">
        <v>0</v>
      </c>
      <c r="D82" s="73">
        <v>0</v>
      </c>
      <c r="E82" s="73">
        <v>0</v>
      </c>
      <c r="F82" s="73">
        <v>0</v>
      </c>
      <c r="G82" s="73">
        <v>0</v>
      </c>
      <c r="H82" s="73">
        <v>0</v>
      </c>
      <c r="I82" s="73">
        <v>0</v>
      </c>
      <c r="J82" s="73">
        <v>0</v>
      </c>
      <c r="K82" s="73">
        <v>0</v>
      </c>
      <c r="L82" s="73">
        <v>0</v>
      </c>
      <c r="M82" s="73">
        <v>0</v>
      </c>
      <c r="N82" s="73">
        <v>0</v>
      </c>
      <c r="O82" s="73">
        <v>0</v>
      </c>
      <c r="P82" s="73">
        <v>0</v>
      </c>
      <c r="Q82" s="73">
        <v>0</v>
      </c>
      <c r="R82" s="73">
        <v>0</v>
      </c>
      <c r="S82" s="73">
        <v>0</v>
      </c>
      <c r="T82" s="73">
        <v>0</v>
      </c>
      <c r="U82" s="73">
        <v>0</v>
      </c>
      <c r="V82" s="73">
        <v>0</v>
      </c>
      <c r="W82" s="73">
        <v>0</v>
      </c>
      <c r="X82" s="73">
        <v>0</v>
      </c>
      <c r="Y82" s="73">
        <v>0</v>
      </c>
      <c r="Z82" s="73">
        <v>0</v>
      </c>
      <c r="AA82" s="73">
        <v>0</v>
      </c>
      <c r="AB82" s="73">
        <v>0</v>
      </c>
      <c r="AC82" s="73">
        <v>0</v>
      </c>
      <c r="AD82" s="73">
        <v>0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3">
        <v>0</v>
      </c>
      <c r="AL82" s="73">
        <v>0</v>
      </c>
      <c r="AM82" s="73">
        <v>0</v>
      </c>
      <c r="AN82" s="73">
        <v>0</v>
      </c>
    </row>
    <row r="83" spans="1:40">
      <c r="A83" s="108" t="s">
        <v>773</v>
      </c>
      <c r="B83" s="73">
        <v>1276407.3166666599</v>
      </c>
      <c r="C83" s="73">
        <v>1276407.3166666599</v>
      </c>
      <c r="D83" s="73">
        <v>1276407.3166666599</v>
      </c>
      <c r="E83" s="73">
        <v>1276407.3166666599</v>
      </c>
      <c r="F83" s="73">
        <v>1276407.3166666599</v>
      </c>
      <c r="G83" s="73">
        <v>1276407.3166666599</v>
      </c>
      <c r="H83" s="73">
        <v>1276407.3166666599</v>
      </c>
      <c r="I83" s="73">
        <v>1276407.3166666599</v>
      </c>
      <c r="J83" s="73">
        <v>1276407.3166666599</v>
      </c>
      <c r="K83" s="73">
        <v>1276407.3166666599</v>
      </c>
      <c r="L83" s="73">
        <v>1276407.3166666599</v>
      </c>
      <c r="M83" s="73">
        <v>1276407.3166666599</v>
      </c>
      <c r="N83" s="73">
        <v>15316887.800000001</v>
      </c>
      <c r="O83" s="73">
        <v>1276407.3166666599</v>
      </c>
      <c r="P83" s="73">
        <v>1276407.3166666599</v>
      </c>
      <c r="Q83" s="73">
        <v>1276407.3166666599</v>
      </c>
      <c r="R83" s="73">
        <v>1276407.3166666599</v>
      </c>
      <c r="S83" s="73">
        <v>1276407.3166666599</v>
      </c>
      <c r="T83" s="73">
        <v>1276407.3166666599</v>
      </c>
      <c r="U83" s="73">
        <v>1276407.3166666599</v>
      </c>
      <c r="V83" s="73">
        <v>1276407.3166666599</v>
      </c>
      <c r="W83" s="73">
        <v>1276407.3166666599</v>
      </c>
      <c r="X83" s="73">
        <v>1276407.3166666599</v>
      </c>
      <c r="Y83" s="73">
        <v>1276407.3166666599</v>
      </c>
      <c r="Z83" s="73">
        <v>1276407.3166666599</v>
      </c>
      <c r="AA83" s="73">
        <v>15316887.800000001</v>
      </c>
      <c r="AB83" s="73">
        <v>1276407.3166666599</v>
      </c>
      <c r="AC83" s="73">
        <v>1276407.3166666599</v>
      </c>
      <c r="AD83" s="73">
        <v>1276407.3166666599</v>
      </c>
      <c r="AE83" s="73">
        <v>1276407.3166666599</v>
      </c>
      <c r="AF83" s="73">
        <v>1276407.3166666599</v>
      </c>
      <c r="AG83" s="73">
        <v>1276407.3166666599</v>
      </c>
      <c r="AH83" s="73">
        <v>1276407.3166666599</v>
      </c>
      <c r="AI83" s="73">
        <v>1276407.3166666599</v>
      </c>
      <c r="AJ83" s="73">
        <v>1276407.3166666599</v>
      </c>
      <c r="AK83" s="73">
        <v>1276407.3166666599</v>
      </c>
      <c r="AL83" s="73">
        <v>1276407.3166666599</v>
      </c>
      <c r="AM83" s="73">
        <v>1276407.3166666599</v>
      </c>
      <c r="AN83" s="73">
        <v>15316887.800000001</v>
      </c>
    </row>
    <row r="84" spans="1:40">
      <c r="A84" s="108" t="s">
        <v>774</v>
      </c>
      <c r="B84" s="73">
        <v>0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3">
        <v>0</v>
      </c>
      <c r="I84" s="73">
        <v>0</v>
      </c>
      <c r="J84" s="73">
        <v>0</v>
      </c>
      <c r="K84" s="73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3">
        <v>0</v>
      </c>
      <c r="AA84" s="73">
        <v>0</v>
      </c>
      <c r="AB84" s="73">
        <v>0</v>
      </c>
      <c r="AC84" s="73">
        <v>0</v>
      </c>
      <c r="AD84" s="73">
        <v>0</v>
      </c>
      <c r="AE84" s="73">
        <v>0</v>
      </c>
      <c r="AF84" s="73">
        <v>0</v>
      </c>
      <c r="AG84" s="73">
        <v>0</v>
      </c>
      <c r="AH84" s="73">
        <v>0</v>
      </c>
      <c r="AI84" s="73">
        <v>0</v>
      </c>
      <c r="AJ84" s="73">
        <v>0</v>
      </c>
      <c r="AK84" s="73">
        <v>0</v>
      </c>
      <c r="AL84" s="73">
        <v>0</v>
      </c>
      <c r="AM84" s="73">
        <v>0</v>
      </c>
      <c r="AN84" s="73">
        <v>0</v>
      </c>
    </row>
    <row r="85" spans="1:40">
      <c r="A85" s="108" t="s">
        <v>775</v>
      </c>
      <c r="B85" s="73">
        <v>0</v>
      </c>
      <c r="C85" s="73">
        <v>0</v>
      </c>
      <c r="D85" s="73">
        <v>0</v>
      </c>
      <c r="E85" s="73">
        <v>0</v>
      </c>
      <c r="F85" s="73">
        <v>0</v>
      </c>
      <c r="G85" s="73">
        <v>0</v>
      </c>
      <c r="H85" s="73">
        <v>0</v>
      </c>
      <c r="I85" s="73">
        <v>0</v>
      </c>
      <c r="J85" s="73">
        <v>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73">
        <v>0</v>
      </c>
      <c r="V85" s="73">
        <v>0</v>
      </c>
      <c r="W85" s="73">
        <v>0</v>
      </c>
      <c r="X85" s="73">
        <v>0</v>
      </c>
      <c r="Y85" s="73">
        <v>0</v>
      </c>
      <c r="Z85" s="73">
        <v>0</v>
      </c>
      <c r="AA85" s="73">
        <v>0</v>
      </c>
      <c r="AB85" s="73">
        <v>0</v>
      </c>
      <c r="AC85" s="73">
        <v>0</v>
      </c>
      <c r="AD85" s="73">
        <v>0</v>
      </c>
      <c r="AE85" s="73">
        <v>0</v>
      </c>
      <c r="AF85" s="73">
        <v>0</v>
      </c>
      <c r="AG85" s="73">
        <v>0</v>
      </c>
      <c r="AH85" s="73">
        <v>0</v>
      </c>
      <c r="AI85" s="73">
        <v>0</v>
      </c>
      <c r="AJ85" s="73">
        <v>0</v>
      </c>
      <c r="AK85" s="73">
        <v>0</v>
      </c>
      <c r="AL85" s="73">
        <v>0</v>
      </c>
      <c r="AM85" s="73">
        <v>0</v>
      </c>
      <c r="AN85" s="73">
        <v>0</v>
      </c>
    </row>
    <row r="86" spans="1:40">
      <c r="A86" s="108" t="s">
        <v>776</v>
      </c>
      <c r="B86" s="73">
        <v>0</v>
      </c>
      <c r="C86" s="73">
        <v>0</v>
      </c>
      <c r="D86" s="73">
        <v>0</v>
      </c>
      <c r="E86" s="73">
        <v>0</v>
      </c>
      <c r="F86" s="73">
        <v>0</v>
      </c>
      <c r="G86" s="73">
        <v>0</v>
      </c>
      <c r="H86" s="73">
        <v>0</v>
      </c>
      <c r="I86" s="73">
        <v>0</v>
      </c>
      <c r="J86" s="73">
        <v>0</v>
      </c>
      <c r="K86" s="73">
        <v>0</v>
      </c>
      <c r="L86" s="73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73">
        <v>0</v>
      </c>
      <c r="V86" s="73">
        <v>0</v>
      </c>
      <c r="W86" s="73">
        <v>0</v>
      </c>
      <c r="X86" s="73">
        <v>0</v>
      </c>
      <c r="Y86" s="73">
        <v>0</v>
      </c>
      <c r="Z86" s="73">
        <v>0</v>
      </c>
      <c r="AA86" s="73">
        <v>0</v>
      </c>
      <c r="AB86" s="73">
        <v>0</v>
      </c>
      <c r="AC86" s="73">
        <v>0</v>
      </c>
      <c r="AD86" s="73">
        <v>0</v>
      </c>
      <c r="AE86" s="73">
        <v>0</v>
      </c>
      <c r="AF86" s="73">
        <v>0</v>
      </c>
      <c r="AG86" s="73">
        <v>0</v>
      </c>
      <c r="AH86" s="73">
        <v>0</v>
      </c>
      <c r="AI86" s="73">
        <v>0</v>
      </c>
      <c r="AJ86" s="73">
        <v>0</v>
      </c>
      <c r="AK86" s="73">
        <v>0</v>
      </c>
      <c r="AL86" s="73">
        <v>0</v>
      </c>
      <c r="AM86" s="73">
        <v>0</v>
      </c>
      <c r="AN86" s="73">
        <v>0</v>
      </c>
    </row>
    <row r="87" spans="1:40">
      <c r="A87" s="108" t="s">
        <v>777</v>
      </c>
      <c r="B87" s="73">
        <v>0</v>
      </c>
      <c r="C87" s="73">
        <v>0</v>
      </c>
      <c r="D87" s="73">
        <v>0</v>
      </c>
      <c r="E87" s="73">
        <v>0</v>
      </c>
      <c r="F87" s="73">
        <v>0</v>
      </c>
      <c r="G87" s="73">
        <v>0</v>
      </c>
      <c r="H87" s="73">
        <v>0</v>
      </c>
      <c r="I87" s="73">
        <v>0</v>
      </c>
      <c r="J87" s="73">
        <v>0</v>
      </c>
      <c r="K87" s="73">
        <v>0</v>
      </c>
      <c r="L87" s="73">
        <v>0</v>
      </c>
      <c r="M87" s="73">
        <v>0</v>
      </c>
      <c r="N87" s="73">
        <v>0</v>
      </c>
      <c r="O87" s="73">
        <v>0</v>
      </c>
      <c r="P87" s="73">
        <v>0</v>
      </c>
      <c r="Q87" s="73">
        <v>0</v>
      </c>
      <c r="R87" s="73">
        <v>0</v>
      </c>
      <c r="S87" s="73">
        <v>0</v>
      </c>
      <c r="T87" s="73">
        <v>0</v>
      </c>
      <c r="U87" s="73">
        <v>0</v>
      </c>
      <c r="V87" s="73">
        <v>0</v>
      </c>
      <c r="W87" s="73">
        <v>0</v>
      </c>
      <c r="X87" s="73">
        <v>0</v>
      </c>
      <c r="Y87" s="73">
        <v>0</v>
      </c>
      <c r="Z87" s="73">
        <v>0</v>
      </c>
      <c r="AA87" s="73">
        <v>0</v>
      </c>
      <c r="AB87" s="73">
        <v>0</v>
      </c>
      <c r="AC87" s="73">
        <v>0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3">
        <v>0</v>
      </c>
      <c r="AL87" s="73">
        <v>0</v>
      </c>
      <c r="AM87" s="73">
        <v>0</v>
      </c>
      <c r="AN87" s="73">
        <v>0</v>
      </c>
    </row>
    <row r="88" spans="1:40">
      <c r="A88" s="108" t="s">
        <v>778</v>
      </c>
      <c r="B88" s="73">
        <v>0</v>
      </c>
      <c r="C88" s="73">
        <v>0</v>
      </c>
      <c r="D88" s="73">
        <v>0</v>
      </c>
      <c r="E88" s="73">
        <v>0</v>
      </c>
      <c r="F88" s="73">
        <v>0</v>
      </c>
      <c r="G88" s="73">
        <v>0</v>
      </c>
      <c r="H88" s="73">
        <v>0</v>
      </c>
      <c r="I88" s="73">
        <v>0</v>
      </c>
      <c r="J88" s="73">
        <v>0</v>
      </c>
      <c r="K88" s="73">
        <v>0</v>
      </c>
      <c r="L88" s="73">
        <v>0</v>
      </c>
      <c r="M88" s="73">
        <v>0</v>
      </c>
      <c r="N88" s="73">
        <v>0</v>
      </c>
      <c r="O88" s="73">
        <v>0</v>
      </c>
      <c r="P88" s="73">
        <v>0</v>
      </c>
      <c r="Q88" s="73">
        <v>0</v>
      </c>
      <c r="R88" s="73">
        <v>0</v>
      </c>
      <c r="S88" s="73">
        <v>0</v>
      </c>
      <c r="T88" s="73">
        <v>0</v>
      </c>
      <c r="U88" s="73">
        <v>0</v>
      </c>
      <c r="V88" s="73">
        <v>0</v>
      </c>
      <c r="W88" s="73">
        <v>0</v>
      </c>
      <c r="X88" s="73">
        <v>0</v>
      </c>
      <c r="Y88" s="73">
        <v>0</v>
      </c>
      <c r="Z88" s="73">
        <v>0</v>
      </c>
      <c r="AA88" s="73">
        <v>0</v>
      </c>
      <c r="AB88" s="73">
        <v>0</v>
      </c>
      <c r="AC88" s="73">
        <v>0</v>
      </c>
      <c r="AD88" s="73">
        <v>0</v>
      </c>
      <c r="AE88" s="73">
        <v>0</v>
      </c>
      <c r="AF88" s="73">
        <v>0</v>
      </c>
      <c r="AG88" s="73">
        <v>0</v>
      </c>
      <c r="AH88" s="73">
        <v>0</v>
      </c>
      <c r="AI88" s="73">
        <v>0</v>
      </c>
      <c r="AJ88" s="73">
        <v>0</v>
      </c>
      <c r="AK88" s="73">
        <v>0</v>
      </c>
      <c r="AL88" s="73">
        <v>0</v>
      </c>
      <c r="AM88" s="73">
        <v>0</v>
      </c>
      <c r="AN88" s="73">
        <v>0</v>
      </c>
    </row>
    <row r="89" spans="1:40">
      <c r="A89" s="108" t="s">
        <v>779</v>
      </c>
      <c r="B89" s="73">
        <v>0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3">
        <v>0</v>
      </c>
      <c r="I89" s="73">
        <v>0</v>
      </c>
      <c r="J89" s="73">
        <v>0</v>
      </c>
      <c r="K89" s="73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3">
        <v>0</v>
      </c>
      <c r="R89" s="73">
        <v>0</v>
      </c>
      <c r="S89" s="73">
        <v>0</v>
      </c>
      <c r="T89" s="73">
        <v>0</v>
      </c>
      <c r="U89" s="73">
        <v>0</v>
      </c>
      <c r="V89" s="73">
        <v>0</v>
      </c>
      <c r="W89" s="73">
        <v>0</v>
      </c>
      <c r="X89" s="73">
        <v>0</v>
      </c>
      <c r="Y89" s="73">
        <v>0</v>
      </c>
      <c r="Z89" s="73">
        <v>0</v>
      </c>
      <c r="AA89" s="73">
        <v>0</v>
      </c>
      <c r="AB89" s="73">
        <v>0</v>
      </c>
      <c r="AC89" s="73">
        <v>0</v>
      </c>
      <c r="AD89" s="73">
        <v>0</v>
      </c>
      <c r="AE89" s="73">
        <v>0</v>
      </c>
      <c r="AF89" s="73">
        <v>0</v>
      </c>
      <c r="AG89" s="73">
        <v>0</v>
      </c>
      <c r="AH89" s="73">
        <v>0</v>
      </c>
      <c r="AI89" s="73">
        <v>0</v>
      </c>
      <c r="AJ89" s="73">
        <v>0</v>
      </c>
      <c r="AK89" s="73">
        <v>0</v>
      </c>
      <c r="AL89" s="73">
        <v>0</v>
      </c>
      <c r="AM89" s="73">
        <v>0</v>
      </c>
      <c r="AN89" s="73">
        <v>0</v>
      </c>
    </row>
    <row r="90" spans="1:40">
      <c r="A90" s="108" t="s">
        <v>780</v>
      </c>
      <c r="B90" s="73">
        <v>0</v>
      </c>
      <c r="C90" s="73">
        <v>0</v>
      </c>
      <c r="D90" s="73">
        <v>0</v>
      </c>
      <c r="E90" s="73">
        <v>0</v>
      </c>
      <c r="F90" s="73">
        <v>0</v>
      </c>
      <c r="G90" s="73">
        <v>0</v>
      </c>
      <c r="H90" s="73">
        <v>0</v>
      </c>
      <c r="I90" s="73">
        <v>0</v>
      </c>
      <c r="J90" s="73">
        <v>0</v>
      </c>
      <c r="K90" s="73">
        <v>0</v>
      </c>
      <c r="L90" s="73">
        <v>0</v>
      </c>
      <c r="M90" s="73">
        <v>0</v>
      </c>
      <c r="N90" s="73">
        <v>0</v>
      </c>
      <c r="O90" s="73">
        <v>0</v>
      </c>
      <c r="P90" s="73">
        <v>0</v>
      </c>
      <c r="Q90" s="73">
        <v>0</v>
      </c>
      <c r="R90" s="73">
        <v>0</v>
      </c>
      <c r="S90" s="73">
        <v>0</v>
      </c>
      <c r="T90" s="73">
        <v>0</v>
      </c>
      <c r="U90" s="73">
        <v>0</v>
      </c>
      <c r="V90" s="73">
        <v>0</v>
      </c>
      <c r="W90" s="73">
        <v>0</v>
      </c>
      <c r="X90" s="73">
        <v>0</v>
      </c>
      <c r="Y90" s="73">
        <v>0</v>
      </c>
      <c r="Z90" s="73">
        <v>0</v>
      </c>
      <c r="AA90" s="73">
        <v>0</v>
      </c>
      <c r="AB90" s="73">
        <v>0</v>
      </c>
      <c r="AC90" s="73">
        <v>0</v>
      </c>
      <c r="AD90" s="73">
        <v>0</v>
      </c>
      <c r="AE90" s="73">
        <v>0</v>
      </c>
      <c r="AF90" s="73">
        <v>0</v>
      </c>
      <c r="AG90" s="73">
        <v>0</v>
      </c>
      <c r="AH90" s="73">
        <v>0</v>
      </c>
      <c r="AI90" s="73">
        <v>0</v>
      </c>
      <c r="AJ90" s="73">
        <v>0</v>
      </c>
      <c r="AK90" s="73">
        <v>0</v>
      </c>
      <c r="AL90" s="73">
        <v>0</v>
      </c>
      <c r="AM90" s="73">
        <v>0</v>
      </c>
      <c r="AN90" s="73">
        <v>0</v>
      </c>
    </row>
    <row r="91" spans="1:40">
      <c r="A91" s="108" t="s">
        <v>781</v>
      </c>
      <c r="B91" s="73">
        <v>-15834.6033333333</v>
      </c>
      <c r="C91" s="73">
        <v>-15834.6033333333</v>
      </c>
      <c r="D91" s="73">
        <v>-15834.6033333333</v>
      </c>
      <c r="E91" s="73">
        <v>-15834.6033333333</v>
      </c>
      <c r="F91" s="73">
        <v>-15834.6033333333</v>
      </c>
      <c r="G91" s="73">
        <v>-15834.6033333333</v>
      </c>
      <c r="H91" s="73">
        <v>-15834.6033333333</v>
      </c>
      <c r="I91" s="73">
        <v>-15834.6033333333</v>
      </c>
      <c r="J91" s="73">
        <v>-15834.6033333333</v>
      </c>
      <c r="K91" s="73">
        <v>-15834.6033333333</v>
      </c>
      <c r="L91" s="73">
        <v>-15834.6033333333</v>
      </c>
      <c r="M91" s="73">
        <v>-15834.6033333333</v>
      </c>
      <c r="N91" s="73">
        <v>-190015.239999999</v>
      </c>
      <c r="O91" s="73">
        <v>-15834.6033333333</v>
      </c>
      <c r="P91" s="73">
        <v>-15834.6033333333</v>
      </c>
      <c r="Q91" s="73">
        <v>-15834.6033333333</v>
      </c>
      <c r="R91" s="73">
        <v>-15834.6033333333</v>
      </c>
      <c r="S91" s="73">
        <v>-15834.6033333333</v>
      </c>
      <c r="T91" s="73">
        <v>-15834.6033333333</v>
      </c>
      <c r="U91" s="73">
        <v>-15834.6033333333</v>
      </c>
      <c r="V91" s="73">
        <v>-15834.6033333333</v>
      </c>
      <c r="W91" s="73">
        <v>-15834.6033333333</v>
      </c>
      <c r="X91" s="73">
        <v>-15834.6033333333</v>
      </c>
      <c r="Y91" s="73">
        <v>-15834.6033333333</v>
      </c>
      <c r="Z91" s="73">
        <v>-15834.6033333333</v>
      </c>
      <c r="AA91" s="73">
        <v>-190015.239999999</v>
      </c>
      <c r="AB91" s="73">
        <v>-15834.6033333333</v>
      </c>
      <c r="AC91" s="73">
        <v>-15834.6033333333</v>
      </c>
      <c r="AD91" s="73">
        <v>-15834.6033333333</v>
      </c>
      <c r="AE91" s="73">
        <v>-15834.6033333333</v>
      </c>
      <c r="AF91" s="73">
        <v>-15834.6033333333</v>
      </c>
      <c r="AG91" s="73">
        <v>-15834.6033333333</v>
      </c>
      <c r="AH91" s="73">
        <v>-15834.6033333333</v>
      </c>
      <c r="AI91" s="73">
        <v>-15834.6033333333</v>
      </c>
      <c r="AJ91" s="73">
        <v>-15834.6033333333</v>
      </c>
      <c r="AK91" s="73">
        <v>-15834.6033333333</v>
      </c>
      <c r="AL91" s="73">
        <v>-15834.6033333333</v>
      </c>
      <c r="AM91" s="73">
        <v>-15834.6033333333</v>
      </c>
      <c r="AN91" s="73">
        <v>-190015.239999999</v>
      </c>
    </row>
    <row r="92" spans="1:40">
      <c r="A92" s="108" t="s">
        <v>782</v>
      </c>
      <c r="B92" s="73">
        <v>-15834.6033333333</v>
      </c>
      <c r="C92" s="73">
        <v>-15834.6033333333</v>
      </c>
      <c r="D92" s="73">
        <v>-15834.6033333333</v>
      </c>
      <c r="E92" s="73">
        <v>-15834.6033333333</v>
      </c>
      <c r="F92" s="73">
        <v>-15834.6033333333</v>
      </c>
      <c r="G92" s="73">
        <v>-15834.6033333333</v>
      </c>
      <c r="H92" s="73">
        <v>-15834.6033333333</v>
      </c>
      <c r="I92" s="73">
        <v>-15834.6033333333</v>
      </c>
      <c r="J92" s="73">
        <v>-15834.6033333333</v>
      </c>
      <c r="K92" s="73">
        <v>-15834.6033333333</v>
      </c>
      <c r="L92" s="73">
        <v>-15834.6033333333</v>
      </c>
      <c r="M92" s="73">
        <v>-15834.6033333333</v>
      </c>
      <c r="N92" s="73">
        <v>-190015.239999999</v>
      </c>
      <c r="O92" s="73">
        <v>-15834.6033333333</v>
      </c>
      <c r="P92" s="73">
        <v>-15834.6033333333</v>
      </c>
      <c r="Q92" s="73">
        <v>-15834.6033333333</v>
      </c>
      <c r="R92" s="73">
        <v>-15834.6033333333</v>
      </c>
      <c r="S92" s="73">
        <v>-15834.6033333333</v>
      </c>
      <c r="T92" s="73">
        <v>-15834.6033333333</v>
      </c>
      <c r="U92" s="73">
        <v>-15834.6033333333</v>
      </c>
      <c r="V92" s="73">
        <v>-15834.6033333333</v>
      </c>
      <c r="W92" s="73">
        <v>-15834.6033333333</v>
      </c>
      <c r="X92" s="73">
        <v>-15834.6033333333</v>
      </c>
      <c r="Y92" s="73">
        <v>-15834.6033333333</v>
      </c>
      <c r="Z92" s="73">
        <v>-15834.6033333333</v>
      </c>
      <c r="AA92" s="73">
        <v>-190015.239999999</v>
      </c>
      <c r="AB92" s="73">
        <v>-15834.6033333333</v>
      </c>
      <c r="AC92" s="73">
        <v>-15834.6033333333</v>
      </c>
      <c r="AD92" s="73">
        <v>-15834.6033333333</v>
      </c>
      <c r="AE92" s="73">
        <v>-15834.6033333333</v>
      </c>
      <c r="AF92" s="73">
        <v>-15834.6033333333</v>
      </c>
      <c r="AG92" s="73">
        <v>-15834.6033333333</v>
      </c>
      <c r="AH92" s="73">
        <v>-15834.6033333333</v>
      </c>
      <c r="AI92" s="73">
        <v>-15834.6033333333</v>
      </c>
      <c r="AJ92" s="73">
        <v>-15834.6033333333</v>
      </c>
      <c r="AK92" s="73">
        <v>-15834.6033333333</v>
      </c>
      <c r="AL92" s="73">
        <v>-15834.6033333333</v>
      </c>
      <c r="AM92" s="73">
        <v>-15834.6033333333</v>
      </c>
      <c r="AN92" s="73">
        <v>-190015.239999999</v>
      </c>
    </row>
    <row r="93" spans="1:40">
      <c r="A93" s="108" t="s">
        <v>783</v>
      </c>
      <c r="B93" s="73">
        <v>0</v>
      </c>
      <c r="C93" s="73">
        <v>0</v>
      </c>
      <c r="D93" s="73">
        <v>0</v>
      </c>
      <c r="E93" s="73">
        <v>0</v>
      </c>
      <c r="F93" s="73">
        <v>0</v>
      </c>
      <c r="G93" s="73">
        <v>0</v>
      </c>
      <c r="H93" s="73">
        <v>0</v>
      </c>
      <c r="I93" s="73">
        <v>0</v>
      </c>
      <c r="J93" s="73">
        <v>0</v>
      </c>
      <c r="K93" s="73">
        <v>0</v>
      </c>
      <c r="L93" s="73">
        <v>0</v>
      </c>
      <c r="M93" s="73">
        <v>0</v>
      </c>
      <c r="N93" s="73">
        <v>0</v>
      </c>
      <c r="O93" s="73">
        <v>0</v>
      </c>
      <c r="P93" s="73">
        <v>0</v>
      </c>
      <c r="Q93" s="73">
        <v>0</v>
      </c>
      <c r="R93" s="73">
        <v>0</v>
      </c>
      <c r="S93" s="73">
        <v>0</v>
      </c>
      <c r="T93" s="73">
        <v>0</v>
      </c>
      <c r="U93" s="73">
        <v>0</v>
      </c>
      <c r="V93" s="73">
        <v>0</v>
      </c>
      <c r="W93" s="73">
        <v>0</v>
      </c>
      <c r="X93" s="73">
        <v>0</v>
      </c>
      <c r="Y93" s="73">
        <v>0</v>
      </c>
      <c r="Z93" s="73">
        <v>0</v>
      </c>
      <c r="AA93" s="73">
        <v>0</v>
      </c>
      <c r="AB93" s="73">
        <v>0</v>
      </c>
      <c r="AC93" s="73">
        <v>0</v>
      </c>
      <c r="AD93" s="73">
        <v>0</v>
      </c>
      <c r="AE93" s="73">
        <v>0</v>
      </c>
      <c r="AF93" s="73">
        <v>0</v>
      </c>
      <c r="AG93" s="73">
        <v>0</v>
      </c>
      <c r="AH93" s="73">
        <v>0</v>
      </c>
      <c r="AI93" s="73">
        <v>0</v>
      </c>
      <c r="AJ93" s="73">
        <v>0</v>
      </c>
      <c r="AK93" s="73">
        <v>0</v>
      </c>
      <c r="AL93" s="73">
        <v>0</v>
      </c>
      <c r="AM93" s="73">
        <v>0</v>
      </c>
      <c r="AN93" s="73">
        <v>0</v>
      </c>
    </row>
    <row r="94" spans="1:40">
      <c r="A94" s="108" t="s">
        <v>784</v>
      </c>
      <c r="B94" s="73">
        <v>0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3">
        <v>0</v>
      </c>
      <c r="I94" s="73">
        <v>0</v>
      </c>
      <c r="J94" s="73">
        <v>0</v>
      </c>
      <c r="K94" s="73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3">
        <v>0</v>
      </c>
      <c r="R94" s="73">
        <v>0</v>
      </c>
      <c r="S94" s="73">
        <v>0</v>
      </c>
      <c r="T94" s="73">
        <v>0</v>
      </c>
      <c r="U94" s="73">
        <v>0</v>
      </c>
      <c r="V94" s="73">
        <v>0</v>
      </c>
      <c r="W94" s="73">
        <v>0</v>
      </c>
      <c r="X94" s="73">
        <v>0</v>
      </c>
      <c r="Y94" s="73">
        <v>0</v>
      </c>
      <c r="Z94" s="73">
        <v>0</v>
      </c>
      <c r="AA94" s="73">
        <v>0</v>
      </c>
      <c r="AB94" s="73">
        <v>0</v>
      </c>
      <c r="AC94" s="73">
        <v>0</v>
      </c>
      <c r="AD94" s="73">
        <v>0</v>
      </c>
      <c r="AE94" s="73">
        <v>0</v>
      </c>
      <c r="AF94" s="73">
        <v>0</v>
      </c>
      <c r="AG94" s="73">
        <v>0</v>
      </c>
      <c r="AH94" s="73">
        <v>0</v>
      </c>
      <c r="AI94" s="73">
        <v>0</v>
      </c>
      <c r="AJ94" s="73">
        <v>0</v>
      </c>
      <c r="AK94" s="73">
        <v>0</v>
      </c>
      <c r="AL94" s="73">
        <v>0</v>
      </c>
      <c r="AM94" s="73">
        <v>0</v>
      </c>
      <c r="AN94" s="73">
        <v>0</v>
      </c>
    </row>
    <row r="95" spans="1:40">
      <c r="A95" s="108" t="s">
        <v>785</v>
      </c>
      <c r="B95" s="73">
        <v>0</v>
      </c>
      <c r="C95" s="73">
        <v>0</v>
      </c>
      <c r="D95" s="73">
        <v>0</v>
      </c>
      <c r="E95" s="73">
        <v>0</v>
      </c>
      <c r="F95" s="73">
        <v>0</v>
      </c>
      <c r="G95" s="73">
        <v>0</v>
      </c>
      <c r="H95" s="73">
        <v>0</v>
      </c>
      <c r="I95" s="73">
        <v>0</v>
      </c>
      <c r="J95" s="73">
        <v>0</v>
      </c>
      <c r="K95" s="73">
        <v>0</v>
      </c>
      <c r="L95" s="73">
        <v>0</v>
      </c>
      <c r="M95" s="73">
        <v>0</v>
      </c>
      <c r="N95" s="73">
        <v>0</v>
      </c>
      <c r="O95" s="73">
        <v>0</v>
      </c>
      <c r="P95" s="73">
        <v>0</v>
      </c>
      <c r="Q95" s="73">
        <v>0</v>
      </c>
      <c r="R95" s="73">
        <v>0</v>
      </c>
      <c r="S95" s="73">
        <v>0</v>
      </c>
      <c r="T95" s="73">
        <v>0</v>
      </c>
      <c r="U95" s="73">
        <v>0</v>
      </c>
      <c r="V95" s="73">
        <v>0</v>
      </c>
      <c r="W95" s="73">
        <v>0</v>
      </c>
      <c r="X95" s="73">
        <v>0</v>
      </c>
      <c r="Y95" s="73">
        <v>0</v>
      </c>
      <c r="Z95" s="73">
        <v>0</v>
      </c>
      <c r="AA95" s="73">
        <v>0</v>
      </c>
      <c r="AB95" s="73">
        <v>0</v>
      </c>
      <c r="AC95" s="73">
        <v>0</v>
      </c>
      <c r="AD95" s="73">
        <v>0</v>
      </c>
      <c r="AE95" s="73">
        <v>0</v>
      </c>
      <c r="AF95" s="73">
        <v>0</v>
      </c>
      <c r="AG95" s="73">
        <v>0</v>
      </c>
      <c r="AH95" s="73">
        <v>0</v>
      </c>
      <c r="AI95" s="73">
        <v>0</v>
      </c>
      <c r="AJ95" s="73">
        <v>0</v>
      </c>
      <c r="AK95" s="73">
        <v>0</v>
      </c>
      <c r="AL95" s="73">
        <v>0</v>
      </c>
      <c r="AM95" s="73">
        <v>0</v>
      </c>
      <c r="AN95" s="73">
        <v>0</v>
      </c>
    </row>
    <row r="96" spans="1:40">
      <c r="A96" s="108" t="s">
        <v>786</v>
      </c>
      <c r="B96" s="73">
        <v>0</v>
      </c>
      <c r="C96" s="73">
        <v>0</v>
      </c>
      <c r="D96" s="73">
        <v>0</v>
      </c>
      <c r="E96" s="73">
        <v>0</v>
      </c>
      <c r="F96" s="73">
        <v>0</v>
      </c>
      <c r="G96" s="73">
        <v>0</v>
      </c>
      <c r="H96" s="73">
        <v>0</v>
      </c>
      <c r="I96" s="73">
        <v>0</v>
      </c>
      <c r="J96" s="73">
        <v>0</v>
      </c>
      <c r="K96" s="73">
        <v>0</v>
      </c>
      <c r="L96" s="73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73">
        <v>0</v>
      </c>
      <c r="T96" s="73">
        <v>0</v>
      </c>
      <c r="U96" s="73">
        <v>0</v>
      </c>
      <c r="V96" s="73">
        <v>0</v>
      </c>
      <c r="W96" s="73">
        <v>0</v>
      </c>
      <c r="X96" s="73">
        <v>0</v>
      </c>
      <c r="Y96" s="73">
        <v>0</v>
      </c>
      <c r="Z96" s="73">
        <v>0</v>
      </c>
      <c r="AA96" s="73">
        <v>0</v>
      </c>
      <c r="AB96" s="73">
        <v>0</v>
      </c>
      <c r="AC96" s="73">
        <v>0</v>
      </c>
      <c r="AD96" s="73">
        <v>0</v>
      </c>
      <c r="AE96" s="73">
        <v>0</v>
      </c>
      <c r="AF96" s="73">
        <v>0</v>
      </c>
      <c r="AG96" s="73">
        <v>0</v>
      </c>
      <c r="AH96" s="73">
        <v>0</v>
      </c>
      <c r="AI96" s="73">
        <v>0</v>
      </c>
      <c r="AJ96" s="73">
        <v>0</v>
      </c>
      <c r="AK96" s="73">
        <v>0</v>
      </c>
      <c r="AL96" s="73">
        <v>0</v>
      </c>
      <c r="AM96" s="73">
        <v>0</v>
      </c>
      <c r="AN96" s="73">
        <v>0</v>
      </c>
    </row>
    <row r="97" spans="1:40">
      <c r="A97" s="108" t="s">
        <v>787</v>
      </c>
      <c r="B97" s="73">
        <v>0</v>
      </c>
      <c r="C97" s="73">
        <v>0</v>
      </c>
      <c r="D97" s="73">
        <v>0</v>
      </c>
      <c r="E97" s="73">
        <v>0</v>
      </c>
      <c r="F97" s="73">
        <v>0</v>
      </c>
      <c r="G97" s="73">
        <v>0</v>
      </c>
      <c r="H97" s="73">
        <v>0</v>
      </c>
      <c r="I97" s="73">
        <v>0</v>
      </c>
      <c r="J97" s="73">
        <v>0</v>
      </c>
      <c r="K97" s="73">
        <v>0</v>
      </c>
      <c r="L97" s="73">
        <v>0</v>
      </c>
      <c r="M97" s="73">
        <v>0</v>
      </c>
      <c r="N97" s="73">
        <v>0</v>
      </c>
      <c r="O97" s="73">
        <v>0</v>
      </c>
      <c r="P97" s="73">
        <v>0</v>
      </c>
      <c r="Q97" s="73">
        <v>0</v>
      </c>
      <c r="R97" s="73">
        <v>0</v>
      </c>
      <c r="S97" s="73">
        <v>0</v>
      </c>
      <c r="T97" s="73">
        <v>0</v>
      </c>
      <c r="U97" s="73">
        <v>0</v>
      </c>
      <c r="V97" s="73">
        <v>0</v>
      </c>
      <c r="W97" s="73">
        <v>0</v>
      </c>
      <c r="X97" s="73">
        <v>0</v>
      </c>
      <c r="Y97" s="73">
        <v>0</v>
      </c>
      <c r="Z97" s="73">
        <v>0</v>
      </c>
      <c r="AA97" s="73">
        <v>0</v>
      </c>
      <c r="AB97" s="73">
        <v>0</v>
      </c>
      <c r="AC97" s="73">
        <v>0</v>
      </c>
      <c r="AD97" s="73">
        <v>0</v>
      </c>
      <c r="AE97" s="73">
        <v>0</v>
      </c>
      <c r="AF97" s="73">
        <v>0</v>
      </c>
      <c r="AG97" s="73">
        <v>0</v>
      </c>
      <c r="AH97" s="73">
        <v>0</v>
      </c>
      <c r="AI97" s="73">
        <v>0</v>
      </c>
      <c r="AJ97" s="73">
        <v>0</v>
      </c>
      <c r="AK97" s="73">
        <v>0</v>
      </c>
      <c r="AL97" s="73">
        <v>0</v>
      </c>
      <c r="AM97" s="73">
        <v>0</v>
      </c>
      <c r="AN97" s="73">
        <v>0</v>
      </c>
    </row>
    <row r="98" spans="1:40">
      <c r="A98" s="108" t="s">
        <v>788</v>
      </c>
      <c r="B98" s="73">
        <v>1260572.7133333299</v>
      </c>
      <c r="C98" s="73">
        <v>1260572.7133333299</v>
      </c>
      <c r="D98" s="73">
        <v>1260572.7133333299</v>
      </c>
      <c r="E98" s="73">
        <v>1260572.7133333299</v>
      </c>
      <c r="F98" s="73">
        <v>1260572.7133333299</v>
      </c>
      <c r="G98" s="73">
        <v>1260572.7133333299</v>
      </c>
      <c r="H98" s="73">
        <v>1260572.7133333299</v>
      </c>
      <c r="I98" s="73">
        <v>1260572.7133333299</v>
      </c>
      <c r="J98" s="73">
        <v>1260572.7133333299</v>
      </c>
      <c r="K98" s="73">
        <v>1260572.7133333299</v>
      </c>
      <c r="L98" s="73">
        <v>1260572.7133333299</v>
      </c>
      <c r="M98" s="73">
        <v>1260572.7133333299</v>
      </c>
      <c r="N98" s="73">
        <v>15126872.5599999</v>
      </c>
      <c r="O98" s="73">
        <v>1260572.7133333299</v>
      </c>
      <c r="P98" s="73">
        <v>1260572.7133333299</v>
      </c>
      <c r="Q98" s="73">
        <v>1260572.7133333299</v>
      </c>
      <c r="R98" s="73">
        <v>1260572.7133333299</v>
      </c>
      <c r="S98" s="73">
        <v>1260572.7133333299</v>
      </c>
      <c r="T98" s="73">
        <v>1260572.7133333299</v>
      </c>
      <c r="U98" s="73">
        <v>1260572.7133333299</v>
      </c>
      <c r="V98" s="73">
        <v>1260572.7133333299</v>
      </c>
      <c r="W98" s="73">
        <v>1260572.7133333299</v>
      </c>
      <c r="X98" s="73">
        <v>1260572.7133333299</v>
      </c>
      <c r="Y98" s="73">
        <v>1260572.7133333299</v>
      </c>
      <c r="Z98" s="73">
        <v>1260572.7133333299</v>
      </c>
      <c r="AA98" s="73">
        <v>15126872.5599999</v>
      </c>
      <c r="AB98" s="73">
        <v>1260572.7133333299</v>
      </c>
      <c r="AC98" s="73">
        <v>1260572.7133333299</v>
      </c>
      <c r="AD98" s="73">
        <v>1260572.7133333299</v>
      </c>
      <c r="AE98" s="73">
        <v>1260572.7133333299</v>
      </c>
      <c r="AF98" s="73">
        <v>1260572.7133333299</v>
      </c>
      <c r="AG98" s="73">
        <v>1260572.7133333299</v>
      </c>
      <c r="AH98" s="73">
        <v>1260572.7133333299</v>
      </c>
      <c r="AI98" s="73">
        <v>1260572.7133333299</v>
      </c>
      <c r="AJ98" s="73">
        <v>1260572.7133333299</v>
      </c>
      <c r="AK98" s="73">
        <v>1260572.7133333299</v>
      </c>
      <c r="AL98" s="73">
        <v>1260572.7133333299</v>
      </c>
      <c r="AM98" s="73">
        <v>1260572.7133333299</v>
      </c>
      <c r="AN98" s="73">
        <v>15126872.5599999</v>
      </c>
    </row>
    <row r="99" spans="1:40">
      <c r="A99" s="109" t="s">
        <v>789</v>
      </c>
    </row>
    <row r="100" spans="1:40">
      <c r="A100" s="108" t="s">
        <v>790</v>
      </c>
      <c r="B100" s="73">
        <v>114092.157838221</v>
      </c>
      <c r="C100" s="73">
        <v>114092.157838221</v>
      </c>
      <c r="D100" s="73">
        <v>114092.157838221</v>
      </c>
      <c r="E100" s="73">
        <v>114092.157838221</v>
      </c>
      <c r="F100" s="73">
        <v>114092.157838221</v>
      </c>
      <c r="G100" s="73">
        <v>114092.157838221</v>
      </c>
      <c r="H100" s="73">
        <v>114092.157838221</v>
      </c>
      <c r="I100" s="73">
        <v>114092.157838221</v>
      </c>
      <c r="J100" s="73">
        <v>114092.157838221</v>
      </c>
      <c r="K100" s="73">
        <v>114092.157838221</v>
      </c>
      <c r="L100" s="73">
        <v>114092.157838221</v>
      </c>
      <c r="M100" s="73">
        <v>114092.157838221</v>
      </c>
      <c r="N100" s="73">
        <v>1369105.8940586599</v>
      </c>
      <c r="O100" s="73">
        <v>114092.157838221</v>
      </c>
      <c r="P100" s="73">
        <v>114092.157838221</v>
      </c>
      <c r="Q100" s="73">
        <v>114092.157838221</v>
      </c>
      <c r="R100" s="73">
        <v>114092.157838221</v>
      </c>
      <c r="S100" s="73">
        <v>114092.157838221</v>
      </c>
      <c r="T100" s="73">
        <v>114092.157838221</v>
      </c>
      <c r="U100" s="73">
        <v>114092.157838221</v>
      </c>
      <c r="V100" s="73">
        <v>114092.157838221</v>
      </c>
      <c r="W100" s="73">
        <v>114092.157838221</v>
      </c>
      <c r="X100" s="73">
        <v>114092.157838221</v>
      </c>
      <c r="Y100" s="73">
        <v>114092.157838221</v>
      </c>
      <c r="Z100" s="73">
        <v>114092.157838221</v>
      </c>
      <c r="AA100" s="73">
        <v>1369105.8940586599</v>
      </c>
      <c r="AB100" s="73">
        <v>115269.95</v>
      </c>
      <c r="AC100" s="73">
        <v>115269.95</v>
      </c>
      <c r="AD100" s="73">
        <v>115269.95</v>
      </c>
      <c r="AE100" s="73">
        <v>115269.95</v>
      </c>
      <c r="AF100" s="73">
        <v>115269.95</v>
      </c>
      <c r="AG100" s="73">
        <v>115269.95</v>
      </c>
      <c r="AH100" s="73">
        <v>115269.95</v>
      </c>
      <c r="AI100" s="73">
        <v>115269.95</v>
      </c>
      <c r="AJ100" s="73">
        <v>115269.95</v>
      </c>
      <c r="AK100" s="73">
        <v>115269.95</v>
      </c>
      <c r="AL100" s="73">
        <v>115269.95</v>
      </c>
      <c r="AM100" s="73">
        <v>115269.95</v>
      </c>
      <c r="AN100" s="73">
        <v>1383239.3999999899</v>
      </c>
    </row>
    <row r="101" spans="1:40">
      <c r="A101" s="108" t="s">
        <v>791</v>
      </c>
      <c r="B101" s="73">
        <v>0</v>
      </c>
      <c r="C101" s="73">
        <v>0</v>
      </c>
      <c r="D101" s="73">
        <v>0</v>
      </c>
      <c r="E101" s="73">
        <v>0</v>
      </c>
      <c r="F101" s="73">
        <v>0</v>
      </c>
      <c r="G101" s="73">
        <v>0</v>
      </c>
      <c r="H101" s="73">
        <v>0</v>
      </c>
      <c r="I101" s="73">
        <v>0</v>
      </c>
      <c r="J101" s="73">
        <v>0</v>
      </c>
      <c r="K101" s="73">
        <v>0</v>
      </c>
      <c r="L101" s="73">
        <v>0</v>
      </c>
      <c r="M101" s="73">
        <v>0</v>
      </c>
      <c r="N101" s="73">
        <v>0</v>
      </c>
      <c r="O101" s="73">
        <v>0</v>
      </c>
      <c r="P101" s="73">
        <v>0</v>
      </c>
      <c r="Q101" s="73">
        <v>0</v>
      </c>
      <c r="R101" s="73">
        <v>0</v>
      </c>
      <c r="S101" s="73">
        <v>0</v>
      </c>
      <c r="T101" s="73">
        <v>0</v>
      </c>
      <c r="U101" s="73">
        <v>0</v>
      </c>
      <c r="V101" s="73">
        <v>0</v>
      </c>
      <c r="W101" s="73">
        <v>0</v>
      </c>
      <c r="X101" s="73">
        <v>0</v>
      </c>
      <c r="Y101" s="73">
        <v>0</v>
      </c>
      <c r="Z101" s="73">
        <v>0</v>
      </c>
      <c r="AA101" s="73">
        <v>0</v>
      </c>
      <c r="AB101" s="73">
        <v>0</v>
      </c>
      <c r="AC101" s="73">
        <v>0</v>
      </c>
      <c r="AD101" s="73">
        <v>0</v>
      </c>
      <c r="AE101" s="73">
        <v>0</v>
      </c>
      <c r="AF101" s="73">
        <v>0</v>
      </c>
      <c r="AG101" s="73">
        <v>0</v>
      </c>
      <c r="AH101" s="73">
        <v>0</v>
      </c>
      <c r="AI101" s="73">
        <v>0</v>
      </c>
      <c r="AJ101" s="73">
        <v>0</v>
      </c>
      <c r="AK101" s="73">
        <v>0</v>
      </c>
      <c r="AL101" s="73">
        <v>0</v>
      </c>
      <c r="AM101" s="73">
        <v>0</v>
      </c>
      <c r="AN101" s="73">
        <v>0</v>
      </c>
    </row>
    <row r="102" spans="1:40">
      <c r="A102" s="108" t="s">
        <v>792</v>
      </c>
      <c r="B102" s="73">
        <v>-1858106.74916667</v>
      </c>
      <c r="C102" s="73">
        <v>-1858106.74916667</v>
      </c>
      <c r="D102" s="73">
        <v>-1858106.74916667</v>
      </c>
      <c r="E102" s="73">
        <v>-1858106.74916667</v>
      </c>
      <c r="F102" s="73">
        <v>-1858106.74916667</v>
      </c>
      <c r="G102" s="73">
        <v>-1858106.74916667</v>
      </c>
      <c r="H102" s="73">
        <v>-1858106.74916667</v>
      </c>
      <c r="I102" s="73">
        <v>-1858106.74916667</v>
      </c>
      <c r="J102" s="73">
        <v>-1858106.74916667</v>
      </c>
      <c r="K102" s="73">
        <v>-1858106.74916667</v>
      </c>
      <c r="L102" s="73">
        <v>-1858106.74916667</v>
      </c>
      <c r="M102" s="73">
        <v>-1858106.74916667</v>
      </c>
      <c r="N102" s="73">
        <v>-22297280.989999998</v>
      </c>
      <c r="O102" s="73">
        <v>-1858106.74916667</v>
      </c>
      <c r="P102" s="73">
        <v>-1858106.74916667</v>
      </c>
      <c r="Q102" s="73">
        <v>-1858106.74916667</v>
      </c>
      <c r="R102" s="73">
        <v>-1858106.74916667</v>
      </c>
      <c r="S102" s="73">
        <v>-1858106.74916667</v>
      </c>
      <c r="T102" s="73">
        <v>-1858106.74916667</v>
      </c>
      <c r="U102" s="73">
        <v>-1858106.74916667</v>
      </c>
      <c r="V102" s="73">
        <v>-1858106.74916667</v>
      </c>
      <c r="W102" s="73">
        <v>-1858106.74916667</v>
      </c>
      <c r="X102" s="73">
        <v>-1858106.74916667</v>
      </c>
      <c r="Y102" s="73">
        <v>-1858106.74916667</v>
      </c>
      <c r="Z102" s="73">
        <v>-1858106.74916667</v>
      </c>
      <c r="AA102" s="73">
        <v>-22297280.989999998</v>
      </c>
      <c r="AB102" s="73">
        <v>-1858106.74916667</v>
      </c>
      <c r="AC102" s="73">
        <v>-1858106.74916667</v>
      </c>
      <c r="AD102" s="73">
        <v>-1858106.74916667</v>
      </c>
      <c r="AE102" s="73">
        <v>-1858106.74916667</v>
      </c>
      <c r="AF102" s="73">
        <v>-1858106.74916667</v>
      </c>
      <c r="AG102" s="73">
        <v>-1858106.74916667</v>
      </c>
      <c r="AH102" s="73">
        <v>-1858106.74916667</v>
      </c>
      <c r="AI102" s="73">
        <v>-1858106.74916667</v>
      </c>
      <c r="AJ102" s="73">
        <v>-1858106.74916667</v>
      </c>
      <c r="AK102" s="73">
        <v>-1858106.74916667</v>
      </c>
      <c r="AL102" s="73">
        <v>-1858106.74916667</v>
      </c>
      <c r="AM102" s="73">
        <v>-1858106.74916667</v>
      </c>
      <c r="AN102" s="73">
        <v>-22297280.989999998</v>
      </c>
    </row>
    <row r="103" spans="1:40">
      <c r="A103" s="108" t="s">
        <v>793</v>
      </c>
      <c r="B103" s="73">
        <v>-1744014.59132844</v>
      </c>
      <c r="C103" s="73">
        <v>-1744014.59132844</v>
      </c>
      <c r="D103" s="73">
        <v>-1744014.59132844</v>
      </c>
      <c r="E103" s="73">
        <v>-1744014.59132844</v>
      </c>
      <c r="F103" s="73">
        <v>-1744014.59132844</v>
      </c>
      <c r="G103" s="73">
        <v>-1744014.59132844</v>
      </c>
      <c r="H103" s="73">
        <v>-1744014.59132844</v>
      </c>
      <c r="I103" s="73">
        <v>-1744014.59132844</v>
      </c>
      <c r="J103" s="73">
        <v>-1744014.59132844</v>
      </c>
      <c r="K103" s="73">
        <v>-1744014.59132844</v>
      </c>
      <c r="L103" s="73">
        <v>-1744014.59132844</v>
      </c>
      <c r="M103" s="73">
        <v>-1744014.59132844</v>
      </c>
      <c r="N103" s="73">
        <v>-20928175.095941301</v>
      </c>
      <c r="O103" s="73">
        <v>-1744014.59132844</v>
      </c>
      <c r="P103" s="73">
        <v>-1744014.59132844</v>
      </c>
      <c r="Q103" s="73">
        <v>-1744014.59132844</v>
      </c>
      <c r="R103" s="73">
        <v>-1744014.59132844</v>
      </c>
      <c r="S103" s="73">
        <v>-1744014.59132844</v>
      </c>
      <c r="T103" s="73">
        <v>-1744014.59132844</v>
      </c>
      <c r="U103" s="73">
        <v>-1744014.59132844</v>
      </c>
      <c r="V103" s="73">
        <v>-1744014.59132844</v>
      </c>
      <c r="W103" s="73">
        <v>-1744014.59132844</v>
      </c>
      <c r="X103" s="73">
        <v>-1744014.59132844</v>
      </c>
      <c r="Y103" s="73">
        <v>-1744014.59132844</v>
      </c>
      <c r="Z103" s="73">
        <v>-1744014.59132844</v>
      </c>
      <c r="AA103" s="73">
        <v>-20928175.095941301</v>
      </c>
      <c r="AB103" s="73">
        <v>-1742836.7991666701</v>
      </c>
      <c r="AC103" s="73">
        <v>-1742836.7991666701</v>
      </c>
      <c r="AD103" s="73">
        <v>-1742836.7991666701</v>
      </c>
      <c r="AE103" s="73">
        <v>-1742836.7991666701</v>
      </c>
      <c r="AF103" s="73">
        <v>-1742836.7991666701</v>
      </c>
      <c r="AG103" s="73">
        <v>-1742836.7991666701</v>
      </c>
      <c r="AH103" s="73">
        <v>-1742836.7991666701</v>
      </c>
      <c r="AI103" s="73">
        <v>-1742836.7991666701</v>
      </c>
      <c r="AJ103" s="73">
        <v>-1742836.7991666701</v>
      </c>
      <c r="AK103" s="73">
        <v>-1742836.7991666701</v>
      </c>
      <c r="AL103" s="73">
        <v>-1742836.7991666701</v>
      </c>
      <c r="AM103" s="73">
        <v>-1742836.7991666701</v>
      </c>
      <c r="AN103" s="73">
        <v>-20914041.59</v>
      </c>
    </row>
    <row r="104" spans="1:40">
      <c r="A104" s="108" t="s">
        <v>794</v>
      </c>
      <c r="B104" s="73">
        <v>941666.66666666698</v>
      </c>
      <c r="C104" s="73">
        <v>941666.66666666698</v>
      </c>
      <c r="D104" s="73">
        <v>941666.66666666698</v>
      </c>
      <c r="E104" s="73">
        <v>941666.66666666698</v>
      </c>
      <c r="F104" s="73">
        <v>941666.66666666698</v>
      </c>
      <c r="G104" s="73">
        <v>941666.66666666698</v>
      </c>
      <c r="H104" s="73">
        <v>941666.66666666698</v>
      </c>
      <c r="I104" s="73">
        <v>941666.66666666698</v>
      </c>
      <c r="J104" s="73">
        <v>941666.66666666698</v>
      </c>
      <c r="K104" s="73">
        <v>941666.66666666698</v>
      </c>
      <c r="L104" s="73">
        <v>941666.66666666698</v>
      </c>
      <c r="M104" s="73">
        <v>941666.66666666698</v>
      </c>
      <c r="N104" s="73">
        <v>11300000</v>
      </c>
      <c r="O104" s="73">
        <v>1083333.33333333</v>
      </c>
      <c r="P104" s="73">
        <v>1083333.33333333</v>
      </c>
      <c r="Q104" s="73">
        <v>1083333.33333333</v>
      </c>
      <c r="R104" s="73">
        <v>1083333.33333333</v>
      </c>
      <c r="S104" s="73">
        <v>1083333.33333333</v>
      </c>
      <c r="T104" s="73">
        <v>1083333.33333333</v>
      </c>
      <c r="U104" s="73">
        <v>1083333.33333333</v>
      </c>
      <c r="V104" s="73">
        <v>1083333.33333333</v>
      </c>
      <c r="W104" s="73">
        <v>1083333.33333333</v>
      </c>
      <c r="X104" s="73">
        <v>1083333.33333333</v>
      </c>
      <c r="Y104" s="73">
        <v>1083333.33333333</v>
      </c>
      <c r="Z104" s="73">
        <v>1083333.33333333</v>
      </c>
      <c r="AA104" s="73">
        <v>12999999.999999899</v>
      </c>
      <c r="AB104" s="73">
        <v>1083333.33333333</v>
      </c>
      <c r="AC104" s="73">
        <v>1083333.33333333</v>
      </c>
      <c r="AD104" s="73">
        <v>1083333.33333333</v>
      </c>
      <c r="AE104" s="73">
        <v>1083333.33333333</v>
      </c>
      <c r="AF104" s="73">
        <v>1083333.33333333</v>
      </c>
      <c r="AG104" s="73">
        <v>1083333.33333333</v>
      </c>
      <c r="AH104" s="73">
        <v>1083333.33333333</v>
      </c>
      <c r="AI104" s="73">
        <v>1083333.33333333</v>
      </c>
      <c r="AJ104" s="73">
        <v>1083333.33333333</v>
      </c>
      <c r="AK104" s="73">
        <v>1083333.33333333</v>
      </c>
      <c r="AL104" s="73">
        <v>1083333.33333333</v>
      </c>
      <c r="AM104" s="73">
        <v>1083333.33333333</v>
      </c>
      <c r="AN104" s="73">
        <v>12999999.999999899</v>
      </c>
    </row>
    <row r="105" spans="1:40">
      <c r="A105" s="108" t="s">
        <v>795</v>
      </c>
      <c r="B105" s="73">
        <v>0</v>
      </c>
      <c r="C105" s="73">
        <v>0</v>
      </c>
      <c r="D105" s="73">
        <v>0</v>
      </c>
      <c r="E105" s="73">
        <v>0</v>
      </c>
      <c r="F105" s="73">
        <v>0</v>
      </c>
      <c r="G105" s="73">
        <v>0</v>
      </c>
      <c r="H105" s="73">
        <v>0</v>
      </c>
      <c r="I105" s="73">
        <v>0</v>
      </c>
      <c r="J105" s="73">
        <v>0</v>
      </c>
      <c r="K105" s="73">
        <v>0</v>
      </c>
      <c r="L105" s="73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3">
        <v>0</v>
      </c>
      <c r="U105" s="73">
        <v>0</v>
      </c>
      <c r="V105" s="73">
        <v>0</v>
      </c>
      <c r="W105" s="73">
        <v>0</v>
      </c>
      <c r="X105" s="73">
        <v>0</v>
      </c>
      <c r="Y105" s="73">
        <v>0</v>
      </c>
      <c r="Z105" s="73">
        <v>0</v>
      </c>
      <c r="AA105" s="73">
        <v>0</v>
      </c>
      <c r="AB105" s="73">
        <v>0</v>
      </c>
      <c r="AC105" s="73">
        <v>0</v>
      </c>
      <c r="AD105" s="73">
        <v>0</v>
      </c>
      <c r="AE105" s="73">
        <v>0</v>
      </c>
      <c r="AF105" s="73">
        <v>0</v>
      </c>
      <c r="AG105" s="73">
        <v>0</v>
      </c>
      <c r="AH105" s="73">
        <v>0</v>
      </c>
      <c r="AI105" s="73">
        <v>0</v>
      </c>
      <c r="AJ105" s="73">
        <v>0</v>
      </c>
      <c r="AK105" s="73">
        <v>0</v>
      </c>
      <c r="AL105" s="73">
        <v>0</v>
      </c>
      <c r="AM105" s="73">
        <v>0</v>
      </c>
      <c r="AN105" s="73">
        <v>0</v>
      </c>
    </row>
    <row r="106" spans="1:40">
      <c r="A106" s="108" t="s">
        <v>796</v>
      </c>
      <c r="B106" s="73">
        <v>-45273.75</v>
      </c>
      <c r="C106" s="73">
        <v>-45273.75</v>
      </c>
      <c r="D106" s="73">
        <v>-45273.75</v>
      </c>
      <c r="E106" s="73">
        <v>-45273.75</v>
      </c>
      <c r="F106" s="73">
        <v>-45273.75</v>
      </c>
      <c r="G106" s="73">
        <v>-45273.75</v>
      </c>
      <c r="H106" s="73">
        <v>-45273.75</v>
      </c>
      <c r="I106" s="73">
        <v>-45273.75</v>
      </c>
      <c r="J106" s="73">
        <v>-45273.75</v>
      </c>
      <c r="K106" s="73">
        <v>-45273.75</v>
      </c>
      <c r="L106" s="73">
        <v>-45273.75</v>
      </c>
      <c r="M106" s="73">
        <v>-45273.75</v>
      </c>
      <c r="N106" s="73">
        <v>-543285</v>
      </c>
      <c r="O106" s="73">
        <v>-45273.75</v>
      </c>
      <c r="P106" s="73">
        <v>-45273.75</v>
      </c>
      <c r="Q106" s="73">
        <v>-45273.75</v>
      </c>
      <c r="R106" s="73">
        <v>-45273.75</v>
      </c>
      <c r="S106" s="73">
        <v>-45273.75</v>
      </c>
      <c r="T106" s="73">
        <v>-45273.75</v>
      </c>
      <c r="U106" s="73">
        <v>-45273.75</v>
      </c>
      <c r="V106" s="73">
        <v>-45273.75</v>
      </c>
      <c r="W106" s="73">
        <v>-45273.75</v>
      </c>
      <c r="X106" s="73">
        <v>-45273.75</v>
      </c>
      <c r="Y106" s="73">
        <v>-45273.75</v>
      </c>
      <c r="Z106" s="73">
        <v>-45273.75</v>
      </c>
      <c r="AA106" s="73">
        <v>-543285</v>
      </c>
      <c r="AB106" s="73">
        <v>-45273.75</v>
      </c>
      <c r="AC106" s="73">
        <v>-45273.75</v>
      </c>
      <c r="AD106" s="73">
        <v>-45273.75</v>
      </c>
      <c r="AE106" s="73">
        <v>-45273.75</v>
      </c>
      <c r="AF106" s="73">
        <v>-45273.75</v>
      </c>
      <c r="AG106" s="73">
        <v>-45273.75</v>
      </c>
      <c r="AH106" s="73">
        <v>-45273.75</v>
      </c>
      <c r="AI106" s="73">
        <v>-45273.75</v>
      </c>
      <c r="AJ106" s="73">
        <v>-45273.75</v>
      </c>
      <c r="AK106" s="73">
        <v>-45273.75</v>
      </c>
      <c r="AL106" s="73">
        <v>-45273.75</v>
      </c>
      <c r="AM106" s="73">
        <v>-45273.75</v>
      </c>
      <c r="AN106" s="73">
        <v>-543285</v>
      </c>
    </row>
    <row r="107" spans="1:40">
      <c r="A107" s="108" t="s">
        <v>797</v>
      </c>
      <c r="B107" s="73">
        <v>0</v>
      </c>
      <c r="C107" s="73">
        <v>0</v>
      </c>
      <c r="D107" s="73">
        <v>0</v>
      </c>
      <c r="E107" s="73">
        <v>0</v>
      </c>
      <c r="F107" s="73">
        <v>0</v>
      </c>
      <c r="G107" s="73">
        <v>0</v>
      </c>
      <c r="H107" s="73">
        <v>0</v>
      </c>
      <c r="I107" s="73">
        <v>0</v>
      </c>
      <c r="J107" s="73">
        <v>0</v>
      </c>
      <c r="K107" s="73">
        <v>0</v>
      </c>
      <c r="L107" s="73">
        <v>0</v>
      </c>
      <c r="M107" s="73">
        <v>0</v>
      </c>
      <c r="N107" s="73">
        <v>0</v>
      </c>
      <c r="O107" s="73">
        <v>0</v>
      </c>
      <c r="P107" s="73">
        <v>0</v>
      </c>
      <c r="Q107" s="73">
        <v>0</v>
      </c>
      <c r="R107" s="73">
        <v>0</v>
      </c>
      <c r="S107" s="73">
        <v>0</v>
      </c>
      <c r="T107" s="73">
        <v>0</v>
      </c>
      <c r="U107" s="73">
        <v>0</v>
      </c>
      <c r="V107" s="73">
        <v>0</v>
      </c>
      <c r="W107" s="73">
        <v>0</v>
      </c>
      <c r="X107" s="73">
        <v>0</v>
      </c>
      <c r="Y107" s="73">
        <v>0</v>
      </c>
      <c r="Z107" s="73">
        <v>0</v>
      </c>
      <c r="AA107" s="73">
        <v>0</v>
      </c>
      <c r="AB107" s="73">
        <v>0</v>
      </c>
      <c r="AC107" s="73">
        <v>0</v>
      </c>
      <c r="AD107" s="73">
        <v>0</v>
      </c>
      <c r="AE107" s="73">
        <v>0</v>
      </c>
      <c r="AF107" s="73">
        <v>0</v>
      </c>
      <c r="AG107" s="73">
        <v>0</v>
      </c>
      <c r="AH107" s="73">
        <v>0</v>
      </c>
      <c r="AI107" s="73">
        <v>0</v>
      </c>
      <c r="AJ107" s="73">
        <v>0</v>
      </c>
      <c r="AK107" s="73">
        <v>0</v>
      </c>
      <c r="AL107" s="73">
        <v>0</v>
      </c>
      <c r="AM107" s="73">
        <v>0</v>
      </c>
      <c r="AN107" s="73">
        <v>0</v>
      </c>
    </row>
    <row r="108" spans="1:40">
      <c r="A108" s="108" t="s">
        <v>798</v>
      </c>
      <c r="B108" s="73">
        <v>-224203.75</v>
      </c>
      <c r="C108" s="73">
        <v>-224203.75</v>
      </c>
      <c r="D108" s="73">
        <v>-224203.75</v>
      </c>
      <c r="E108" s="73">
        <v>-224203.75</v>
      </c>
      <c r="F108" s="73">
        <v>-224203.75</v>
      </c>
      <c r="G108" s="73">
        <v>-224203.75</v>
      </c>
      <c r="H108" s="73">
        <v>-224203.75</v>
      </c>
      <c r="I108" s="73">
        <v>-224203.75</v>
      </c>
      <c r="J108" s="73">
        <v>-224203.75</v>
      </c>
      <c r="K108" s="73">
        <v>-224203.75</v>
      </c>
      <c r="L108" s="73">
        <v>-224203.75</v>
      </c>
      <c r="M108" s="73">
        <v>-224203.75</v>
      </c>
      <c r="N108" s="73">
        <v>-2690445</v>
      </c>
      <c r="O108" s="73">
        <v>-224203.75</v>
      </c>
      <c r="P108" s="73">
        <v>-224203.75</v>
      </c>
      <c r="Q108" s="73">
        <v>-224203.75</v>
      </c>
      <c r="R108" s="73">
        <v>-224203.75</v>
      </c>
      <c r="S108" s="73">
        <v>-224203.75</v>
      </c>
      <c r="T108" s="73">
        <v>-224203.75</v>
      </c>
      <c r="U108" s="73">
        <v>-224203.75</v>
      </c>
      <c r="V108" s="73">
        <v>-224203.75</v>
      </c>
      <c r="W108" s="73">
        <v>-224203.75</v>
      </c>
      <c r="X108" s="73">
        <v>-224203.75</v>
      </c>
      <c r="Y108" s="73">
        <v>-224203.75</v>
      </c>
      <c r="Z108" s="73">
        <v>-224203.75</v>
      </c>
      <c r="AA108" s="73">
        <v>-2690445</v>
      </c>
      <c r="AB108" s="73">
        <v>-224203.75</v>
      </c>
      <c r="AC108" s="73">
        <v>-224203.75</v>
      </c>
      <c r="AD108" s="73">
        <v>-224203.75</v>
      </c>
      <c r="AE108" s="73">
        <v>-224203.75</v>
      </c>
      <c r="AF108" s="73">
        <v>-224203.75</v>
      </c>
      <c r="AG108" s="73">
        <v>-224203.75</v>
      </c>
      <c r="AH108" s="73">
        <v>-224203.75</v>
      </c>
      <c r="AI108" s="73">
        <v>-224203.75</v>
      </c>
      <c r="AJ108" s="73">
        <v>-224203.75</v>
      </c>
      <c r="AK108" s="73">
        <v>-224203.75</v>
      </c>
      <c r="AL108" s="73">
        <v>-224203.75</v>
      </c>
      <c r="AM108" s="73">
        <v>-224203.75</v>
      </c>
      <c r="AN108" s="73">
        <v>-2690445</v>
      </c>
    </row>
    <row r="109" spans="1:40">
      <c r="A109" s="108" t="s">
        <v>799</v>
      </c>
      <c r="B109" s="73">
        <v>0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3">
        <v>0</v>
      </c>
      <c r="I109" s="73">
        <v>0</v>
      </c>
      <c r="J109" s="73">
        <v>0</v>
      </c>
      <c r="K109" s="73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3">
        <v>0</v>
      </c>
      <c r="R109" s="73">
        <v>0</v>
      </c>
      <c r="S109" s="73">
        <v>0</v>
      </c>
      <c r="T109" s="73">
        <v>0</v>
      </c>
      <c r="U109" s="73">
        <v>0</v>
      </c>
      <c r="V109" s="73">
        <v>0</v>
      </c>
      <c r="W109" s="73">
        <v>0</v>
      </c>
      <c r="X109" s="73">
        <v>0</v>
      </c>
      <c r="Y109" s="73">
        <v>0</v>
      </c>
      <c r="Z109" s="73">
        <v>0</v>
      </c>
      <c r="AA109" s="73">
        <v>0</v>
      </c>
      <c r="AB109" s="73">
        <v>0</v>
      </c>
      <c r="AC109" s="73">
        <v>0</v>
      </c>
      <c r="AD109" s="73">
        <v>0</v>
      </c>
      <c r="AE109" s="73">
        <v>0</v>
      </c>
      <c r="AF109" s="73">
        <v>0</v>
      </c>
      <c r="AG109" s="73">
        <v>0</v>
      </c>
      <c r="AH109" s="73">
        <v>0</v>
      </c>
      <c r="AI109" s="73">
        <v>0</v>
      </c>
      <c r="AJ109" s="73">
        <v>0</v>
      </c>
      <c r="AK109" s="73">
        <v>0</v>
      </c>
      <c r="AL109" s="73">
        <v>0</v>
      </c>
      <c r="AM109" s="73">
        <v>0</v>
      </c>
      <c r="AN109" s="73">
        <v>0</v>
      </c>
    </row>
    <row r="110" spans="1:40">
      <c r="A110" s="108" t="s">
        <v>800</v>
      </c>
      <c r="B110" s="73">
        <v>141293.11666666699</v>
      </c>
      <c r="C110" s="73">
        <v>141293.11666666699</v>
      </c>
      <c r="D110" s="73">
        <v>141293.11666666699</v>
      </c>
      <c r="E110" s="73">
        <v>141293.11666666699</v>
      </c>
      <c r="F110" s="73">
        <v>141293.11666666699</v>
      </c>
      <c r="G110" s="73">
        <v>141293.11666666699</v>
      </c>
      <c r="H110" s="73">
        <v>141293.11666666699</v>
      </c>
      <c r="I110" s="73">
        <v>141293.11666666699</v>
      </c>
      <c r="J110" s="73">
        <v>141293.11666666699</v>
      </c>
      <c r="K110" s="73">
        <v>141293.11666666699</v>
      </c>
      <c r="L110" s="73">
        <v>141293.11666666699</v>
      </c>
      <c r="M110" s="73">
        <v>141293.11666666699</v>
      </c>
      <c r="N110" s="73">
        <v>1695517.4</v>
      </c>
      <c r="O110" s="73">
        <v>-373.55</v>
      </c>
      <c r="P110" s="73">
        <v>-373.55</v>
      </c>
      <c r="Q110" s="73">
        <v>-373.55</v>
      </c>
      <c r="R110" s="73">
        <v>-373.55</v>
      </c>
      <c r="S110" s="73">
        <v>-373.55</v>
      </c>
      <c r="T110" s="73">
        <v>-373.55</v>
      </c>
      <c r="U110" s="73">
        <v>-373.55</v>
      </c>
      <c r="V110" s="73">
        <v>-373.55</v>
      </c>
      <c r="W110" s="73">
        <v>-373.55</v>
      </c>
      <c r="X110" s="73">
        <v>-373.55</v>
      </c>
      <c r="Y110" s="73">
        <v>-373.55</v>
      </c>
      <c r="Z110" s="73">
        <v>-373.55</v>
      </c>
      <c r="AA110" s="73">
        <v>-4482.5999999999904</v>
      </c>
      <c r="AB110" s="73">
        <v>-373.55</v>
      </c>
      <c r="AC110" s="73">
        <v>-373.55</v>
      </c>
      <c r="AD110" s="73">
        <v>-373.55</v>
      </c>
      <c r="AE110" s="73">
        <v>-373.55</v>
      </c>
      <c r="AF110" s="73">
        <v>-373.55</v>
      </c>
      <c r="AG110" s="73">
        <v>-373.55</v>
      </c>
      <c r="AH110" s="73">
        <v>-373.55</v>
      </c>
      <c r="AI110" s="73">
        <v>-373.55</v>
      </c>
      <c r="AJ110" s="73">
        <v>-373.55</v>
      </c>
      <c r="AK110" s="73">
        <v>-373.55</v>
      </c>
      <c r="AL110" s="73">
        <v>-373.55</v>
      </c>
      <c r="AM110" s="73">
        <v>-373.55</v>
      </c>
      <c r="AN110" s="73">
        <v>-4482.5999999999904</v>
      </c>
    </row>
    <row r="111" spans="1:40">
      <c r="A111" s="108" t="s">
        <v>801</v>
      </c>
      <c r="B111" s="73">
        <v>0</v>
      </c>
      <c r="C111" s="73">
        <v>0</v>
      </c>
      <c r="D111" s="73">
        <v>0</v>
      </c>
      <c r="E111" s="73">
        <v>0</v>
      </c>
      <c r="F111" s="73">
        <v>0</v>
      </c>
      <c r="G111" s="73">
        <v>0</v>
      </c>
      <c r="H111" s="73">
        <v>0</v>
      </c>
      <c r="I111" s="73">
        <v>0</v>
      </c>
      <c r="J111" s="73">
        <v>0</v>
      </c>
      <c r="K111" s="73">
        <v>0</v>
      </c>
      <c r="L111" s="73">
        <v>0</v>
      </c>
      <c r="M111" s="73">
        <v>0</v>
      </c>
      <c r="N111" s="73">
        <v>0</v>
      </c>
      <c r="O111" s="73">
        <v>0</v>
      </c>
      <c r="P111" s="73">
        <v>0</v>
      </c>
      <c r="Q111" s="73">
        <v>0</v>
      </c>
      <c r="R111" s="73">
        <v>0</v>
      </c>
      <c r="S111" s="73">
        <v>0</v>
      </c>
      <c r="T111" s="73">
        <v>0</v>
      </c>
      <c r="U111" s="73">
        <v>0</v>
      </c>
      <c r="V111" s="73">
        <v>0</v>
      </c>
      <c r="W111" s="73">
        <v>0</v>
      </c>
      <c r="X111" s="73">
        <v>0</v>
      </c>
      <c r="Y111" s="73">
        <v>0</v>
      </c>
      <c r="Z111" s="73">
        <v>0</v>
      </c>
      <c r="AA111" s="73">
        <v>0</v>
      </c>
      <c r="AB111" s="73">
        <v>0</v>
      </c>
      <c r="AC111" s="73">
        <v>0</v>
      </c>
      <c r="AD111" s="73">
        <v>0</v>
      </c>
      <c r="AE111" s="73">
        <v>0</v>
      </c>
      <c r="AF111" s="73">
        <v>0</v>
      </c>
      <c r="AG111" s="73">
        <v>0</v>
      </c>
      <c r="AH111" s="73">
        <v>0</v>
      </c>
      <c r="AI111" s="73">
        <v>0</v>
      </c>
      <c r="AJ111" s="73">
        <v>0</v>
      </c>
      <c r="AK111" s="73">
        <v>0</v>
      </c>
      <c r="AL111" s="73">
        <v>0</v>
      </c>
      <c r="AM111" s="73">
        <v>0</v>
      </c>
      <c r="AN111" s="73">
        <v>0</v>
      </c>
    </row>
    <row r="112" spans="1:40">
      <c r="A112" s="108" t="s">
        <v>802</v>
      </c>
      <c r="B112" s="73">
        <v>-930532.30799511401</v>
      </c>
      <c r="C112" s="73">
        <v>-930532.30799511401</v>
      </c>
      <c r="D112" s="73">
        <v>-930532.30799511401</v>
      </c>
      <c r="E112" s="73">
        <v>-930532.30799511401</v>
      </c>
      <c r="F112" s="73">
        <v>-930532.30799511401</v>
      </c>
      <c r="G112" s="73">
        <v>-930532.30799511401</v>
      </c>
      <c r="H112" s="73">
        <v>-930532.30799511401</v>
      </c>
      <c r="I112" s="73">
        <v>-930532.30799511401</v>
      </c>
      <c r="J112" s="73">
        <v>-930532.30799511401</v>
      </c>
      <c r="K112" s="73">
        <v>-930532.30799511401</v>
      </c>
      <c r="L112" s="73">
        <v>-930532.30799511401</v>
      </c>
      <c r="M112" s="73">
        <v>-930532.30799511401</v>
      </c>
      <c r="N112" s="73">
        <v>-11166387.695941299</v>
      </c>
      <c r="O112" s="73">
        <v>-930532.30799511704</v>
      </c>
      <c r="P112" s="73">
        <v>-930532.30799511704</v>
      </c>
      <c r="Q112" s="73">
        <v>-930532.30799511704</v>
      </c>
      <c r="R112" s="73">
        <v>-930532.30799511704</v>
      </c>
      <c r="S112" s="73">
        <v>-930532.30799511704</v>
      </c>
      <c r="T112" s="73">
        <v>-930532.30799511704</v>
      </c>
      <c r="U112" s="73">
        <v>-930532.30799511704</v>
      </c>
      <c r="V112" s="73">
        <v>-930532.30799511704</v>
      </c>
      <c r="W112" s="73">
        <v>-930532.30799511704</v>
      </c>
      <c r="X112" s="73">
        <v>-930532.30799511704</v>
      </c>
      <c r="Y112" s="73">
        <v>-930532.30799511704</v>
      </c>
      <c r="Z112" s="73">
        <v>-930532.30799511704</v>
      </c>
      <c r="AA112" s="73">
        <v>-11166387.6959414</v>
      </c>
      <c r="AB112" s="73">
        <v>-929354.51583334</v>
      </c>
      <c r="AC112" s="73">
        <v>-929354.51583334</v>
      </c>
      <c r="AD112" s="73">
        <v>-929354.51583334</v>
      </c>
      <c r="AE112" s="73">
        <v>-929354.51583334</v>
      </c>
      <c r="AF112" s="73">
        <v>-929354.51583334</v>
      </c>
      <c r="AG112" s="73">
        <v>-929354.51583334</v>
      </c>
      <c r="AH112" s="73">
        <v>-929354.51583334</v>
      </c>
      <c r="AI112" s="73">
        <v>-929354.51583334</v>
      </c>
      <c r="AJ112" s="73">
        <v>-929354.51583334</v>
      </c>
      <c r="AK112" s="73">
        <v>-929354.51583334</v>
      </c>
      <c r="AL112" s="73">
        <v>-929354.51583334</v>
      </c>
      <c r="AM112" s="73">
        <v>-929354.51583334</v>
      </c>
      <c r="AN112" s="73">
        <v>-11152254.189999999</v>
      </c>
    </row>
    <row r="113" spans="1:40">
      <c r="A113" s="108" t="s">
        <v>803</v>
      </c>
      <c r="B113" s="73">
        <v>330040.40533821902</v>
      </c>
      <c r="C113" s="73">
        <v>330040.40533821902</v>
      </c>
      <c r="D113" s="73">
        <v>330040.40533821902</v>
      </c>
      <c r="E113" s="73">
        <v>330040.40533821902</v>
      </c>
      <c r="F113" s="73">
        <v>330040.40533821902</v>
      </c>
      <c r="G113" s="73">
        <v>330040.40533821902</v>
      </c>
      <c r="H113" s="73">
        <v>330040.40533821902</v>
      </c>
      <c r="I113" s="73">
        <v>330040.40533821902</v>
      </c>
      <c r="J113" s="73">
        <v>330040.40533821902</v>
      </c>
      <c r="K113" s="73">
        <v>330040.40533821902</v>
      </c>
      <c r="L113" s="73">
        <v>330040.40533821902</v>
      </c>
      <c r="M113" s="73">
        <v>330040.40533821902</v>
      </c>
      <c r="N113" s="73">
        <v>3960484.8640586301</v>
      </c>
      <c r="O113" s="73">
        <v>330040.405338215</v>
      </c>
      <c r="P113" s="73">
        <v>330040.405338215</v>
      </c>
      <c r="Q113" s="73">
        <v>330040.405338215</v>
      </c>
      <c r="R113" s="73">
        <v>330040.405338215</v>
      </c>
      <c r="S113" s="73">
        <v>330040.405338215</v>
      </c>
      <c r="T113" s="73">
        <v>330040.405338215</v>
      </c>
      <c r="U113" s="73">
        <v>330040.405338215</v>
      </c>
      <c r="V113" s="73">
        <v>330040.405338215</v>
      </c>
      <c r="W113" s="73">
        <v>330040.405338215</v>
      </c>
      <c r="X113" s="73">
        <v>330040.405338215</v>
      </c>
      <c r="Y113" s="73">
        <v>330040.405338215</v>
      </c>
      <c r="Z113" s="73">
        <v>330040.405338215</v>
      </c>
      <c r="AA113" s="73">
        <v>3960484.8640585798</v>
      </c>
      <c r="AB113" s="73">
        <v>331218.19749999302</v>
      </c>
      <c r="AC113" s="73">
        <v>331218.19749999302</v>
      </c>
      <c r="AD113" s="73">
        <v>331218.19749999302</v>
      </c>
      <c r="AE113" s="73">
        <v>331218.19749999302</v>
      </c>
      <c r="AF113" s="73">
        <v>331218.19749999302</v>
      </c>
      <c r="AG113" s="73">
        <v>331218.19749999302</v>
      </c>
      <c r="AH113" s="73">
        <v>331218.19749999302</v>
      </c>
      <c r="AI113" s="73">
        <v>331218.19749999302</v>
      </c>
      <c r="AJ113" s="73">
        <v>331218.19749999302</v>
      </c>
      <c r="AK113" s="73">
        <v>331218.19749999302</v>
      </c>
      <c r="AL113" s="73">
        <v>331218.19749999302</v>
      </c>
      <c r="AM113" s="73">
        <v>331218.19749999302</v>
      </c>
      <c r="AN113" s="73">
        <v>3974618.36999992</v>
      </c>
    </row>
    <row r="114" spans="1:40">
      <c r="A114" s="109" t="s">
        <v>804</v>
      </c>
    </row>
    <row r="115" spans="1:40">
      <c r="A115" s="108" t="s">
        <v>805</v>
      </c>
      <c r="B115" s="73">
        <v>0</v>
      </c>
      <c r="C115" s="73">
        <v>0</v>
      </c>
      <c r="D115" s="73">
        <v>0</v>
      </c>
      <c r="E115" s="73">
        <v>0</v>
      </c>
      <c r="F115" s="73">
        <v>0</v>
      </c>
      <c r="G115" s="73">
        <v>0</v>
      </c>
      <c r="H115" s="73">
        <v>0</v>
      </c>
      <c r="I115" s="73">
        <v>0</v>
      </c>
      <c r="J115" s="73">
        <v>0</v>
      </c>
      <c r="K115" s="73">
        <v>0</v>
      </c>
      <c r="L115" s="73">
        <v>0</v>
      </c>
      <c r="M115" s="73">
        <v>0</v>
      </c>
      <c r="N115" s="73">
        <v>0</v>
      </c>
      <c r="O115" s="73">
        <v>0</v>
      </c>
      <c r="P115" s="73">
        <v>0</v>
      </c>
      <c r="Q115" s="73">
        <v>0</v>
      </c>
      <c r="R115" s="73">
        <v>0</v>
      </c>
      <c r="S115" s="73">
        <v>0</v>
      </c>
      <c r="T115" s="73">
        <v>0</v>
      </c>
      <c r="U115" s="73">
        <v>0</v>
      </c>
      <c r="V115" s="73">
        <v>0</v>
      </c>
      <c r="W115" s="73">
        <v>0</v>
      </c>
      <c r="X115" s="73">
        <v>0</v>
      </c>
      <c r="Y115" s="73">
        <v>0</v>
      </c>
      <c r="Z115" s="73">
        <v>0</v>
      </c>
      <c r="AA115" s="73">
        <v>0</v>
      </c>
      <c r="AB115" s="73">
        <v>0</v>
      </c>
      <c r="AC115" s="73">
        <v>0</v>
      </c>
      <c r="AD115" s="73">
        <v>0</v>
      </c>
      <c r="AE115" s="73">
        <v>0</v>
      </c>
      <c r="AF115" s="73">
        <v>0</v>
      </c>
      <c r="AG115" s="73">
        <v>0</v>
      </c>
      <c r="AH115" s="73">
        <v>0</v>
      </c>
      <c r="AI115" s="73">
        <v>0</v>
      </c>
      <c r="AJ115" s="73">
        <v>0</v>
      </c>
      <c r="AK115" s="73">
        <v>0</v>
      </c>
      <c r="AL115" s="73">
        <v>0</v>
      </c>
      <c r="AM115" s="73">
        <v>0</v>
      </c>
      <c r="AN115" s="73">
        <v>0</v>
      </c>
    </row>
    <row r="116" spans="1:40">
      <c r="A116" s="108" t="s">
        <v>806</v>
      </c>
      <c r="B116" s="73">
        <v>0</v>
      </c>
      <c r="C116" s="73">
        <v>0</v>
      </c>
      <c r="D116" s="73">
        <v>0</v>
      </c>
      <c r="E116" s="73">
        <v>0</v>
      </c>
      <c r="F116" s="73">
        <v>0</v>
      </c>
      <c r="G116" s="73">
        <v>0</v>
      </c>
      <c r="H116" s="73">
        <v>0</v>
      </c>
      <c r="I116" s="73">
        <v>0</v>
      </c>
      <c r="J116" s="73">
        <v>0</v>
      </c>
      <c r="K116" s="73">
        <v>0</v>
      </c>
      <c r="L116" s="73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3">
        <v>0</v>
      </c>
      <c r="V116" s="73">
        <v>0</v>
      </c>
      <c r="W116" s="73">
        <v>0</v>
      </c>
      <c r="X116" s="73">
        <v>0</v>
      </c>
      <c r="Y116" s="73">
        <v>0</v>
      </c>
      <c r="Z116" s="73">
        <v>0</v>
      </c>
      <c r="AA116" s="73">
        <v>0</v>
      </c>
      <c r="AB116" s="73">
        <v>0</v>
      </c>
      <c r="AC116" s="73">
        <v>0</v>
      </c>
      <c r="AD116" s="73">
        <v>0</v>
      </c>
      <c r="AE116" s="73">
        <v>0</v>
      </c>
      <c r="AF116" s="73">
        <v>0</v>
      </c>
      <c r="AG116" s="73">
        <v>0</v>
      </c>
      <c r="AH116" s="73">
        <v>0</v>
      </c>
      <c r="AI116" s="73">
        <v>0</v>
      </c>
      <c r="AJ116" s="73">
        <v>0</v>
      </c>
      <c r="AK116" s="73">
        <v>0</v>
      </c>
      <c r="AL116" s="73">
        <v>0</v>
      </c>
      <c r="AM116" s="73">
        <v>0</v>
      </c>
      <c r="AN116" s="73">
        <v>0</v>
      </c>
    </row>
    <row r="117" spans="1:40">
      <c r="A117" s="108" t="s">
        <v>807</v>
      </c>
      <c r="B117" s="73">
        <v>0</v>
      </c>
      <c r="C117" s="73">
        <v>0</v>
      </c>
      <c r="D117" s="73">
        <v>0</v>
      </c>
      <c r="E117" s="73">
        <v>0</v>
      </c>
      <c r="F117" s="73">
        <v>0</v>
      </c>
      <c r="G117" s="73">
        <v>0</v>
      </c>
      <c r="H117" s="73">
        <v>0</v>
      </c>
      <c r="I117" s="73">
        <v>0</v>
      </c>
      <c r="J117" s="73">
        <v>0</v>
      </c>
      <c r="K117" s="73">
        <v>0</v>
      </c>
      <c r="L117" s="73">
        <v>0</v>
      </c>
      <c r="M117" s="73">
        <v>0</v>
      </c>
      <c r="N117" s="73">
        <v>0</v>
      </c>
      <c r="O117" s="73">
        <v>0</v>
      </c>
      <c r="P117" s="73">
        <v>0</v>
      </c>
      <c r="Q117" s="73">
        <v>0</v>
      </c>
      <c r="R117" s="73">
        <v>0</v>
      </c>
      <c r="S117" s="73">
        <v>0</v>
      </c>
      <c r="T117" s="73">
        <v>0</v>
      </c>
      <c r="U117" s="73">
        <v>0</v>
      </c>
      <c r="V117" s="73">
        <v>0</v>
      </c>
      <c r="W117" s="73">
        <v>0</v>
      </c>
      <c r="X117" s="73">
        <v>0</v>
      </c>
      <c r="Y117" s="73">
        <v>0</v>
      </c>
      <c r="Z117" s="73">
        <v>0</v>
      </c>
      <c r="AA117" s="73">
        <v>0</v>
      </c>
      <c r="AB117" s="73">
        <v>0</v>
      </c>
      <c r="AC117" s="73">
        <v>0</v>
      </c>
      <c r="AD117" s="73">
        <v>0</v>
      </c>
      <c r="AE117" s="73">
        <v>0</v>
      </c>
      <c r="AF117" s="73">
        <v>0</v>
      </c>
      <c r="AG117" s="73">
        <v>0</v>
      </c>
      <c r="AH117" s="73">
        <v>0</v>
      </c>
      <c r="AI117" s="73">
        <v>0</v>
      </c>
      <c r="AJ117" s="73">
        <v>0</v>
      </c>
      <c r="AK117" s="73">
        <v>0</v>
      </c>
      <c r="AL117" s="73">
        <v>0</v>
      </c>
      <c r="AM117" s="73">
        <v>0</v>
      </c>
      <c r="AN117" s="73">
        <v>0</v>
      </c>
    </row>
    <row r="118" spans="1:40">
      <c r="A118" s="108" t="s">
        <v>808</v>
      </c>
      <c r="B118" s="73">
        <v>0</v>
      </c>
      <c r="C118" s="73">
        <v>0</v>
      </c>
      <c r="D118" s="73">
        <v>0</v>
      </c>
      <c r="E118" s="73">
        <v>0</v>
      </c>
      <c r="F118" s="73">
        <v>0</v>
      </c>
      <c r="G118" s="73">
        <v>0</v>
      </c>
      <c r="H118" s="73">
        <v>0</v>
      </c>
      <c r="I118" s="73">
        <v>0</v>
      </c>
      <c r="J118" s="73">
        <v>0</v>
      </c>
      <c r="K118" s="73">
        <v>0</v>
      </c>
      <c r="L118" s="73">
        <v>0</v>
      </c>
      <c r="M118" s="73">
        <v>0</v>
      </c>
      <c r="N118" s="73">
        <v>0</v>
      </c>
      <c r="O118" s="73">
        <v>0</v>
      </c>
      <c r="P118" s="73">
        <v>0</v>
      </c>
      <c r="Q118" s="73">
        <v>0</v>
      </c>
      <c r="R118" s="73">
        <v>0</v>
      </c>
      <c r="S118" s="73">
        <v>0</v>
      </c>
      <c r="T118" s="73">
        <v>0</v>
      </c>
      <c r="U118" s="73">
        <v>0</v>
      </c>
      <c r="V118" s="73">
        <v>0</v>
      </c>
      <c r="W118" s="73">
        <v>0</v>
      </c>
      <c r="X118" s="73">
        <v>0</v>
      </c>
      <c r="Y118" s="73">
        <v>0</v>
      </c>
      <c r="Z118" s="73">
        <v>0</v>
      </c>
      <c r="AA118" s="73">
        <v>0</v>
      </c>
      <c r="AB118" s="73">
        <v>0</v>
      </c>
      <c r="AC118" s="73">
        <v>0</v>
      </c>
      <c r="AD118" s="73">
        <v>0</v>
      </c>
      <c r="AE118" s="73">
        <v>0</v>
      </c>
      <c r="AF118" s="73">
        <v>0</v>
      </c>
      <c r="AG118" s="73">
        <v>0</v>
      </c>
      <c r="AH118" s="73">
        <v>0</v>
      </c>
      <c r="AI118" s="73">
        <v>0</v>
      </c>
      <c r="AJ118" s="73">
        <v>0</v>
      </c>
      <c r="AK118" s="73">
        <v>0</v>
      </c>
      <c r="AL118" s="73">
        <v>0</v>
      </c>
      <c r="AM118" s="73">
        <v>0</v>
      </c>
      <c r="AN118" s="73">
        <v>0</v>
      </c>
    </row>
    <row r="119" spans="1:40">
      <c r="A119" s="108" t="s">
        <v>809</v>
      </c>
      <c r="B119" s="73">
        <v>0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3">
        <v>0</v>
      </c>
      <c r="I119" s="73">
        <v>0</v>
      </c>
      <c r="J119" s="73">
        <v>0</v>
      </c>
      <c r="K119" s="73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3">
        <v>0</v>
      </c>
      <c r="R119" s="73">
        <v>0</v>
      </c>
      <c r="S119" s="73">
        <v>0</v>
      </c>
      <c r="T119" s="73">
        <v>0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3">
        <v>0</v>
      </c>
      <c r="AA119" s="73">
        <v>0</v>
      </c>
      <c r="AB119" s="73">
        <v>0</v>
      </c>
      <c r="AC119" s="73">
        <v>0</v>
      </c>
      <c r="AD119" s="73">
        <v>0</v>
      </c>
      <c r="AE119" s="73">
        <v>0</v>
      </c>
      <c r="AF119" s="73">
        <v>0</v>
      </c>
      <c r="AG119" s="73">
        <v>0</v>
      </c>
      <c r="AH119" s="73">
        <v>0</v>
      </c>
      <c r="AI119" s="73">
        <v>0</v>
      </c>
      <c r="AJ119" s="73">
        <v>0</v>
      </c>
      <c r="AK119" s="73">
        <v>0</v>
      </c>
      <c r="AL119" s="73">
        <v>0</v>
      </c>
      <c r="AM119" s="73">
        <v>0</v>
      </c>
      <c r="AN119" s="73">
        <v>0</v>
      </c>
    </row>
    <row r="120" spans="1:40">
      <c r="A120" s="108" t="s">
        <v>810</v>
      </c>
      <c r="B120" s="73">
        <v>0</v>
      </c>
      <c r="C120" s="73">
        <v>0</v>
      </c>
      <c r="D120" s="73">
        <v>0</v>
      </c>
      <c r="E120" s="73">
        <v>0</v>
      </c>
      <c r="F120" s="73">
        <v>0</v>
      </c>
      <c r="G120" s="73">
        <v>0</v>
      </c>
      <c r="H120" s="73">
        <v>0</v>
      </c>
      <c r="I120" s="73">
        <v>0</v>
      </c>
      <c r="J120" s="73">
        <v>0</v>
      </c>
      <c r="K120" s="73">
        <v>0</v>
      </c>
      <c r="L120" s="73">
        <v>0</v>
      </c>
      <c r="M120" s="73">
        <v>0</v>
      </c>
      <c r="N120" s="73">
        <v>0</v>
      </c>
      <c r="O120" s="73">
        <v>0</v>
      </c>
      <c r="P120" s="73">
        <v>0</v>
      </c>
      <c r="Q120" s="73">
        <v>0</v>
      </c>
      <c r="R120" s="73">
        <v>0</v>
      </c>
      <c r="S120" s="73">
        <v>0</v>
      </c>
      <c r="T120" s="73">
        <v>0</v>
      </c>
      <c r="U120" s="73">
        <v>0</v>
      </c>
      <c r="V120" s="73">
        <v>0</v>
      </c>
      <c r="W120" s="73">
        <v>0</v>
      </c>
      <c r="X120" s="73">
        <v>0</v>
      </c>
      <c r="Y120" s="73">
        <v>0</v>
      </c>
      <c r="Z120" s="73">
        <v>0</v>
      </c>
      <c r="AA120" s="73">
        <v>0</v>
      </c>
      <c r="AB120" s="73">
        <v>0</v>
      </c>
      <c r="AC120" s="73">
        <v>0</v>
      </c>
      <c r="AD120" s="73">
        <v>0</v>
      </c>
      <c r="AE120" s="73">
        <v>0</v>
      </c>
      <c r="AF120" s="73">
        <v>0</v>
      </c>
      <c r="AG120" s="73">
        <v>0</v>
      </c>
      <c r="AH120" s="73">
        <v>0</v>
      </c>
      <c r="AI120" s="73">
        <v>0</v>
      </c>
      <c r="AJ120" s="73">
        <v>0</v>
      </c>
      <c r="AK120" s="73">
        <v>0</v>
      </c>
      <c r="AL120" s="73">
        <v>0</v>
      </c>
      <c r="AM120" s="73">
        <v>0</v>
      </c>
      <c r="AN120" s="73">
        <v>0</v>
      </c>
    </row>
    <row r="121" spans="1:40">
      <c r="A121" s="108" t="s">
        <v>811</v>
      </c>
      <c r="B121" s="73">
        <v>0</v>
      </c>
      <c r="C121" s="73">
        <v>0</v>
      </c>
      <c r="D121" s="73">
        <v>0</v>
      </c>
      <c r="E121" s="73">
        <v>0</v>
      </c>
      <c r="F121" s="73">
        <v>0</v>
      </c>
      <c r="G121" s="73">
        <v>0</v>
      </c>
      <c r="H121" s="73">
        <v>0</v>
      </c>
      <c r="I121" s="73">
        <v>0</v>
      </c>
      <c r="J121" s="73">
        <v>0</v>
      </c>
      <c r="K121" s="73">
        <v>0</v>
      </c>
      <c r="L121" s="73">
        <v>0</v>
      </c>
      <c r="M121" s="73">
        <v>0</v>
      </c>
      <c r="N121" s="73">
        <v>0</v>
      </c>
      <c r="O121" s="73">
        <v>0</v>
      </c>
      <c r="P121" s="73">
        <v>0</v>
      </c>
      <c r="Q121" s="73">
        <v>0</v>
      </c>
      <c r="R121" s="73">
        <v>0</v>
      </c>
      <c r="S121" s="73">
        <v>0</v>
      </c>
      <c r="T121" s="73">
        <v>0</v>
      </c>
      <c r="U121" s="73">
        <v>0</v>
      </c>
      <c r="V121" s="73">
        <v>0</v>
      </c>
      <c r="W121" s="73">
        <v>0</v>
      </c>
      <c r="X121" s="73">
        <v>0</v>
      </c>
      <c r="Y121" s="73">
        <v>0</v>
      </c>
      <c r="Z121" s="73">
        <v>0</v>
      </c>
      <c r="AA121" s="73">
        <v>0</v>
      </c>
      <c r="AB121" s="73">
        <v>0</v>
      </c>
      <c r="AC121" s="73">
        <v>0</v>
      </c>
      <c r="AD121" s="73">
        <v>0</v>
      </c>
      <c r="AE121" s="73">
        <v>0</v>
      </c>
      <c r="AF121" s="73">
        <v>0</v>
      </c>
      <c r="AG121" s="73">
        <v>0</v>
      </c>
      <c r="AH121" s="73">
        <v>0</v>
      </c>
      <c r="AI121" s="73">
        <v>0</v>
      </c>
      <c r="AJ121" s="73">
        <v>0</v>
      </c>
      <c r="AK121" s="73">
        <v>0</v>
      </c>
      <c r="AL121" s="73">
        <v>0</v>
      </c>
      <c r="AM121" s="73">
        <v>0</v>
      </c>
      <c r="AN121" s="73">
        <v>0</v>
      </c>
    </row>
    <row r="122" spans="1:40">
      <c r="A122" s="108" t="s">
        <v>812</v>
      </c>
      <c r="B122" s="73">
        <v>0</v>
      </c>
      <c r="C122" s="73">
        <v>0</v>
      </c>
      <c r="D122" s="73">
        <v>0</v>
      </c>
      <c r="E122" s="73">
        <v>0</v>
      </c>
      <c r="F122" s="73">
        <v>0</v>
      </c>
      <c r="G122" s="73">
        <v>0</v>
      </c>
      <c r="H122" s="73">
        <v>0</v>
      </c>
      <c r="I122" s="73">
        <v>0</v>
      </c>
      <c r="J122" s="73">
        <v>0</v>
      </c>
      <c r="K122" s="73">
        <v>0</v>
      </c>
      <c r="L122" s="73">
        <v>0</v>
      </c>
      <c r="M122" s="73">
        <v>0</v>
      </c>
      <c r="N122" s="73">
        <v>0</v>
      </c>
      <c r="O122" s="73">
        <v>0</v>
      </c>
      <c r="P122" s="73">
        <v>0</v>
      </c>
      <c r="Q122" s="73">
        <v>0</v>
      </c>
      <c r="R122" s="73">
        <v>0</v>
      </c>
      <c r="S122" s="73">
        <v>0</v>
      </c>
      <c r="T122" s="73">
        <v>0</v>
      </c>
      <c r="U122" s="73">
        <v>0</v>
      </c>
      <c r="V122" s="73">
        <v>0</v>
      </c>
      <c r="W122" s="73">
        <v>0</v>
      </c>
      <c r="X122" s="73">
        <v>0</v>
      </c>
      <c r="Y122" s="73">
        <v>0</v>
      </c>
      <c r="Z122" s="73">
        <v>0</v>
      </c>
      <c r="AA122" s="73">
        <v>0</v>
      </c>
      <c r="AB122" s="73">
        <v>0</v>
      </c>
      <c r="AC122" s="73">
        <v>0</v>
      </c>
      <c r="AD122" s="73">
        <v>0</v>
      </c>
      <c r="AE122" s="73">
        <v>0</v>
      </c>
      <c r="AF122" s="73">
        <v>0</v>
      </c>
      <c r="AG122" s="73">
        <v>0</v>
      </c>
      <c r="AH122" s="73">
        <v>0</v>
      </c>
      <c r="AI122" s="73">
        <v>0</v>
      </c>
      <c r="AJ122" s="73">
        <v>0</v>
      </c>
      <c r="AK122" s="73">
        <v>0</v>
      </c>
      <c r="AL122" s="73">
        <v>0</v>
      </c>
      <c r="AM122" s="73">
        <v>0</v>
      </c>
      <c r="AN122" s="73">
        <v>0</v>
      </c>
    </row>
    <row r="123" spans="1:40">
      <c r="A123" s="108" t="s">
        <v>813</v>
      </c>
      <c r="B123" s="73">
        <v>0</v>
      </c>
      <c r="C123" s="73">
        <v>0</v>
      </c>
      <c r="D123" s="73">
        <v>0</v>
      </c>
      <c r="E123" s="73">
        <v>0</v>
      </c>
      <c r="F123" s="73">
        <v>0</v>
      </c>
      <c r="G123" s="73">
        <v>0</v>
      </c>
      <c r="H123" s="73">
        <v>0</v>
      </c>
      <c r="I123" s="73">
        <v>0</v>
      </c>
      <c r="J123" s="73">
        <v>0</v>
      </c>
      <c r="K123" s="73">
        <v>0</v>
      </c>
      <c r="L123" s="73">
        <v>0</v>
      </c>
      <c r="M123" s="73">
        <v>0</v>
      </c>
      <c r="N123" s="73">
        <v>0</v>
      </c>
      <c r="O123" s="73">
        <v>0</v>
      </c>
      <c r="P123" s="73">
        <v>0</v>
      </c>
      <c r="Q123" s="73">
        <v>0</v>
      </c>
      <c r="R123" s="73">
        <v>0</v>
      </c>
      <c r="S123" s="73">
        <v>0</v>
      </c>
      <c r="T123" s="73">
        <v>0</v>
      </c>
      <c r="U123" s="73">
        <v>0</v>
      </c>
      <c r="V123" s="73">
        <v>0</v>
      </c>
      <c r="W123" s="73">
        <v>0</v>
      </c>
      <c r="X123" s="73">
        <v>0</v>
      </c>
      <c r="Y123" s="73">
        <v>0</v>
      </c>
      <c r="Z123" s="73">
        <v>0</v>
      </c>
      <c r="AA123" s="73">
        <v>0</v>
      </c>
      <c r="AB123" s="73">
        <v>0</v>
      </c>
      <c r="AC123" s="73">
        <v>0</v>
      </c>
      <c r="AD123" s="73">
        <v>0</v>
      </c>
      <c r="AE123" s="73">
        <v>0</v>
      </c>
      <c r="AF123" s="73">
        <v>0</v>
      </c>
      <c r="AG123" s="73">
        <v>0</v>
      </c>
      <c r="AH123" s="73">
        <v>0</v>
      </c>
      <c r="AI123" s="73">
        <v>0</v>
      </c>
      <c r="AJ123" s="73">
        <v>0</v>
      </c>
      <c r="AK123" s="73">
        <v>0</v>
      </c>
      <c r="AL123" s="73">
        <v>0</v>
      </c>
      <c r="AM123" s="73">
        <v>0</v>
      </c>
      <c r="AN123" s="73">
        <v>0</v>
      </c>
    </row>
    <row r="124" spans="1:40">
      <c r="A124" s="108" t="s">
        <v>814</v>
      </c>
      <c r="B124" s="73">
        <v>0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3">
        <v>0</v>
      </c>
      <c r="I124" s="73">
        <v>0</v>
      </c>
      <c r="J124" s="73">
        <v>0</v>
      </c>
      <c r="K124" s="73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3">
        <v>0</v>
      </c>
      <c r="R124" s="73">
        <v>0</v>
      </c>
      <c r="S124" s="73">
        <v>0</v>
      </c>
      <c r="T124" s="73">
        <v>0</v>
      </c>
      <c r="U124" s="73">
        <v>0</v>
      </c>
      <c r="V124" s="73">
        <v>0</v>
      </c>
      <c r="W124" s="73">
        <v>0</v>
      </c>
      <c r="X124" s="73">
        <v>0</v>
      </c>
      <c r="Y124" s="73">
        <v>0</v>
      </c>
      <c r="Z124" s="73">
        <v>0</v>
      </c>
      <c r="AA124" s="73">
        <v>0</v>
      </c>
      <c r="AB124" s="73">
        <v>0</v>
      </c>
      <c r="AC124" s="73">
        <v>0</v>
      </c>
      <c r="AD124" s="73">
        <v>0</v>
      </c>
      <c r="AE124" s="73">
        <v>0</v>
      </c>
      <c r="AF124" s="73">
        <v>0</v>
      </c>
      <c r="AG124" s="73">
        <v>0</v>
      </c>
      <c r="AH124" s="73">
        <v>0</v>
      </c>
      <c r="AI124" s="73">
        <v>0</v>
      </c>
      <c r="AJ124" s="73">
        <v>0</v>
      </c>
      <c r="AK124" s="73">
        <v>0</v>
      </c>
      <c r="AL124" s="73">
        <v>0</v>
      </c>
      <c r="AM124" s="73">
        <v>0</v>
      </c>
      <c r="AN124" s="73">
        <v>0</v>
      </c>
    </row>
    <row r="125" spans="1:40">
      <c r="A125" s="108" t="s">
        <v>815</v>
      </c>
      <c r="B125" s="73">
        <v>0</v>
      </c>
      <c r="C125" s="73">
        <v>0</v>
      </c>
      <c r="D125" s="73">
        <v>0</v>
      </c>
      <c r="E125" s="73">
        <v>0</v>
      </c>
      <c r="F125" s="73">
        <v>0</v>
      </c>
      <c r="G125" s="73">
        <v>0</v>
      </c>
      <c r="H125" s="73">
        <v>0</v>
      </c>
      <c r="I125" s="73">
        <v>0</v>
      </c>
      <c r="J125" s="73">
        <v>0</v>
      </c>
      <c r="K125" s="73">
        <v>0</v>
      </c>
      <c r="L125" s="73">
        <v>0</v>
      </c>
      <c r="M125" s="73">
        <v>0</v>
      </c>
      <c r="N125" s="73">
        <v>0</v>
      </c>
      <c r="O125" s="73">
        <v>0</v>
      </c>
      <c r="P125" s="73">
        <v>0</v>
      </c>
      <c r="Q125" s="73">
        <v>0</v>
      </c>
      <c r="R125" s="73">
        <v>0</v>
      </c>
      <c r="S125" s="73">
        <v>0</v>
      </c>
      <c r="T125" s="73">
        <v>0</v>
      </c>
      <c r="U125" s="73">
        <v>0</v>
      </c>
      <c r="V125" s="73">
        <v>0</v>
      </c>
      <c r="W125" s="73">
        <v>0</v>
      </c>
      <c r="X125" s="73">
        <v>0</v>
      </c>
      <c r="Y125" s="73">
        <v>0</v>
      </c>
      <c r="Z125" s="73">
        <v>0</v>
      </c>
      <c r="AA125" s="73">
        <v>0</v>
      </c>
      <c r="AB125" s="73">
        <v>0</v>
      </c>
      <c r="AC125" s="73">
        <v>0</v>
      </c>
      <c r="AD125" s="73">
        <v>0</v>
      </c>
      <c r="AE125" s="73">
        <v>0</v>
      </c>
      <c r="AF125" s="73">
        <v>0</v>
      </c>
      <c r="AG125" s="73">
        <v>0</v>
      </c>
      <c r="AH125" s="73">
        <v>0</v>
      </c>
      <c r="AI125" s="73">
        <v>0</v>
      </c>
      <c r="AJ125" s="73">
        <v>0</v>
      </c>
      <c r="AK125" s="73">
        <v>0</v>
      </c>
      <c r="AL125" s="73">
        <v>0</v>
      </c>
      <c r="AM125" s="73">
        <v>0</v>
      </c>
      <c r="AN125" s="73">
        <v>0</v>
      </c>
    </row>
    <row r="126" spans="1:40">
      <c r="A126" s="108" t="s">
        <v>816</v>
      </c>
      <c r="B126" s="73">
        <v>0</v>
      </c>
      <c r="C126" s="73">
        <v>0</v>
      </c>
      <c r="D126" s="73">
        <v>0</v>
      </c>
      <c r="E126" s="73">
        <v>0</v>
      </c>
      <c r="F126" s="73">
        <v>0</v>
      </c>
      <c r="G126" s="73">
        <v>0</v>
      </c>
      <c r="H126" s="73">
        <v>0</v>
      </c>
      <c r="I126" s="73">
        <v>0</v>
      </c>
      <c r="J126" s="73">
        <v>0</v>
      </c>
      <c r="K126" s="73">
        <v>0</v>
      </c>
      <c r="L126" s="73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3">
        <v>0</v>
      </c>
      <c r="V126" s="73">
        <v>0</v>
      </c>
      <c r="W126" s="73">
        <v>0</v>
      </c>
      <c r="X126" s="73">
        <v>0</v>
      </c>
      <c r="Y126" s="73">
        <v>0</v>
      </c>
      <c r="Z126" s="73">
        <v>0</v>
      </c>
      <c r="AA126" s="73">
        <v>0</v>
      </c>
      <c r="AB126" s="73">
        <v>0</v>
      </c>
      <c r="AC126" s="73">
        <v>0</v>
      </c>
      <c r="AD126" s="73">
        <v>0</v>
      </c>
      <c r="AE126" s="73">
        <v>0</v>
      </c>
      <c r="AF126" s="73">
        <v>0</v>
      </c>
      <c r="AG126" s="73">
        <v>0</v>
      </c>
      <c r="AH126" s="73">
        <v>0</v>
      </c>
      <c r="AI126" s="73">
        <v>0</v>
      </c>
      <c r="AJ126" s="73">
        <v>0</v>
      </c>
      <c r="AK126" s="73">
        <v>0</v>
      </c>
      <c r="AL126" s="73">
        <v>0</v>
      </c>
      <c r="AM126" s="73">
        <v>0</v>
      </c>
      <c r="AN126" s="73">
        <v>0</v>
      </c>
    </row>
    <row r="127" spans="1:40">
      <c r="A127" s="109" t="s">
        <v>817</v>
      </c>
    </row>
    <row r="128" spans="1:40">
      <c r="A128" s="108" t="s">
        <v>818</v>
      </c>
      <c r="B128" s="73">
        <v>0</v>
      </c>
      <c r="C128" s="73">
        <v>0</v>
      </c>
      <c r="D128" s="73">
        <v>0</v>
      </c>
      <c r="E128" s="73">
        <v>0</v>
      </c>
      <c r="F128" s="73">
        <v>0</v>
      </c>
      <c r="G128" s="73">
        <v>0</v>
      </c>
      <c r="H128" s="73">
        <v>0</v>
      </c>
      <c r="I128" s="73">
        <v>0</v>
      </c>
      <c r="J128" s="73">
        <v>0</v>
      </c>
      <c r="K128" s="73">
        <v>0</v>
      </c>
      <c r="L128" s="73">
        <v>0</v>
      </c>
      <c r="M128" s="73">
        <v>0</v>
      </c>
      <c r="N128" s="73">
        <v>0</v>
      </c>
      <c r="O128" s="73">
        <v>0</v>
      </c>
      <c r="P128" s="73">
        <v>0</v>
      </c>
      <c r="Q128" s="73">
        <v>0</v>
      </c>
      <c r="R128" s="73">
        <v>0</v>
      </c>
      <c r="S128" s="73">
        <v>0</v>
      </c>
      <c r="T128" s="73">
        <v>0</v>
      </c>
      <c r="U128" s="73">
        <v>0</v>
      </c>
      <c r="V128" s="73">
        <v>0</v>
      </c>
      <c r="W128" s="73">
        <v>0</v>
      </c>
      <c r="X128" s="73">
        <v>0</v>
      </c>
      <c r="Y128" s="73">
        <v>0</v>
      </c>
      <c r="Z128" s="73">
        <v>0</v>
      </c>
      <c r="AA128" s="73">
        <v>0</v>
      </c>
      <c r="AB128" s="73">
        <v>0</v>
      </c>
      <c r="AC128" s="73">
        <v>0</v>
      </c>
      <c r="AD128" s="73">
        <v>0</v>
      </c>
      <c r="AE128" s="73">
        <v>0</v>
      </c>
      <c r="AF128" s="73">
        <v>0</v>
      </c>
      <c r="AG128" s="73">
        <v>0</v>
      </c>
      <c r="AH128" s="73">
        <v>0</v>
      </c>
      <c r="AI128" s="73">
        <v>0</v>
      </c>
      <c r="AJ128" s="73">
        <v>0</v>
      </c>
      <c r="AK128" s="73">
        <v>0</v>
      </c>
      <c r="AL128" s="73">
        <v>0</v>
      </c>
      <c r="AM128" s="73">
        <v>0</v>
      </c>
      <c r="AN128" s="73">
        <v>0</v>
      </c>
    </row>
    <row r="129" spans="1:40">
      <c r="A129" s="108" t="s">
        <v>819</v>
      </c>
      <c r="B129" s="73">
        <v>0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3">
        <v>0</v>
      </c>
      <c r="I129" s="73">
        <v>0</v>
      </c>
      <c r="J129" s="73">
        <v>0</v>
      </c>
      <c r="K129" s="73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3">
        <v>0</v>
      </c>
      <c r="R129" s="73">
        <v>0</v>
      </c>
      <c r="S129" s="73">
        <v>0</v>
      </c>
      <c r="T129" s="73">
        <v>0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3">
        <v>0</v>
      </c>
      <c r="AA129" s="73">
        <v>0</v>
      </c>
      <c r="AB129" s="73">
        <v>0</v>
      </c>
      <c r="AC129" s="73">
        <v>0</v>
      </c>
      <c r="AD129" s="73">
        <v>0</v>
      </c>
      <c r="AE129" s="73">
        <v>0</v>
      </c>
      <c r="AF129" s="73">
        <v>0</v>
      </c>
      <c r="AG129" s="73">
        <v>0</v>
      </c>
      <c r="AH129" s="73">
        <v>0</v>
      </c>
      <c r="AI129" s="73">
        <v>0</v>
      </c>
      <c r="AJ129" s="73">
        <v>0</v>
      </c>
      <c r="AK129" s="73">
        <v>0</v>
      </c>
      <c r="AL129" s="73">
        <v>0</v>
      </c>
      <c r="AM129" s="73">
        <v>0</v>
      </c>
      <c r="AN129" s="73">
        <v>0</v>
      </c>
    </row>
    <row r="130" spans="1:40">
      <c r="A130" s="108" t="s">
        <v>820</v>
      </c>
      <c r="B130" s="73">
        <v>0</v>
      </c>
      <c r="C130" s="73">
        <v>0</v>
      </c>
      <c r="D130" s="73">
        <v>0</v>
      </c>
      <c r="E130" s="73">
        <v>0</v>
      </c>
      <c r="F130" s="73">
        <v>0</v>
      </c>
      <c r="G130" s="73">
        <v>0</v>
      </c>
      <c r="H130" s="73">
        <v>0</v>
      </c>
      <c r="I130" s="73">
        <v>0</v>
      </c>
      <c r="J130" s="73">
        <v>0</v>
      </c>
      <c r="K130" s="73">
        <v>0</v>
      </c>
      <c r="L130" s="73">
        <v>0</v>
      </c>
      <c r="M130" s="73">
        <v>0</v>
      </c>
      <c r="N130" s="73">
        <v>0</v>
      </c>
      <c r="O130" s="73">
        <v>0</v>
      </c>
      <c r="P130" s="73">
        <v>0</v>
      </c>
      <c r="Q130" s="73">
        <v>0</v>
      </c>
      <c r="R130" s="73">
        <v>0</v>
      </c>
      <c r="S130" s="73">
        <v>0</v>
      </c>
      <c r="T130" s="73">
        <v>0</v>
      </c>
      <c r="U130" s="73">
        <v>0</v>
      </c>
      <c r="V130" s="73">
        <v>0</v>
      </c>
      <c r="W130" s="73">
        <v>0</v>
      </c>
      <c r="X130" s="73">
        <v>0</v>
      </c>
      <c r="Y130" s="73">
        <v>0</v>
      </c>
      <c r="Z130" s="73">
        <v>0</v>
      </c>
      <c r="AA130" s="73">
        <v>0</v>
      </c>
      <c r="AB130" s="73">
        <v>0</v>
      </c>
      <c r="AC130" s="73">
        <v>0</v>
      </c>
      <c r="AD130" s="73">
        <v>0</v>
      </c>
      <c r="AE130" s="73">
        <v>0</v>
      </c>
      <c r="AF130" s="73">
        <v>0</v>
      </c>
      <c r="AG130" s="73">
        <v>0</v>
      </c>
      <c r="AH130" s="73">
        <v>0</v>
      </c>
      <c r="AI130" s="73">
        <v>0</v>
      </c>
      <c r="AJ130" s="73">
        <v>0</v>
      </c>
      <c r="AK130" s="73">
        <v>0</v>
      </c>
      <c r="AL130" s="73">
        <v>0</v>
      </c>
      <c r="AM130" s="73">
        <v>0</v>
      </c>
      <c r="AN130" s="73">
        <v>0</v>
      </c>
    </row>
    <row r="131" spans="1:40">
      <c r="A131" s="108" t="s">
        <v>821</v>
      </c>
      <c r="B131" s="73">
        <v>0</v>
      </c>
      <c r="C131" s="73">
        <v>0</v>
      </c>
      <c r="D131" s="73">
        <v>0</v>
      </c>
      <c r="E131" s="73">
        <v>0</v>
      </c>
      <c r="F131" s="73">
        <v>0</v>
      </c>
      <c r="G131" s="73">
        <v>0</v>
      </c>
      <c r="H131" s="73">
        <v>0</v>
      </c>
      <c r="I131" s="73">
        <v>0</v>
      </c>
      <c r="J131" s="73">
        <v>0</v>
      </c>
      <c r="K131" s="73">
        <v>0</v>
      </c>
      <c r="L131" s="73">
        <v>0</v>
      </c>
      <c r="M131" s="73">
        <v>0</v>
      </c>
      <c r="N131" s="73">
        <v>0</v>
      </c>
      <c r="O131" s="73">
        <v>0</v>
      </c>
      <c r="P131" s="73">
        <v>0</v>
      </c>
      <c r="Q131" s="73">
        <v>0</v>
      </c>
      <c r="R131" s="73">
        <v>0</v>
      </c>
      <c r="S131" s="73">
        <v>0</v>
      </c>
      <c r="T131" s="73">
        <v>0</v>
      </c>
      <c r="U131" s="73">
        <v>0</v>
      </c>
      <c r="V131" s="73">
        <v>0</v>
      </c>
      <c r="W131" s="73">
        <v>0</v>
      </c>
      <c r="X131" s="73">
        <v>0</v>
      </c>
      <c r="Y131" s="73">
        <v>0</v>
      </c>
      <c r="Z131" s="73">
        <v>0</v>
      </c>
      <c r="AA131" s="73">
        <v>0</v>
      </c>
      <c r="AB131" s="73">
        <v>0</v>
      </c>
      <c r="AC131" s="73">
        <v>0</v>
      </c>
      <c r="AD131" s="73">
        <v>0</v>
      </c>
      <c r="AE131" s="73">
        <v>0</v>
      </c>
      <c r="AF131" s="73">
        <v>0</v>
      </c>
      <c r="AG131" s="73">
        <v>0</v>
      </c>
      <c r="AH131" s="73">
        <v>0</v>
      </c>
      <c r="AI131" s="73">
        <v>0</v>
      </c>
      <c r="AJ131" s="73">
        <v>0</v>
      </c>
      <c r="AK131" s="73">
        <v>0</v>
      </c>
      <c r="AL131" s="73">
        <v>0</v>
      </c>
      <c r="AM131" s="73">
        <v>0</v>
      </c>
      <c r="AN131" s="73">
        <v>0</v>
      </c>
    </row>
    <row r="132" spans="1:40">
      <c r="A132" s="108" t="s">
        <v>822</v>
      </c>
      <c r="B132" s="73">
        <v>0</v>
      </c>
      <c r="C132" s="73">
        <v>0</v>
      </c>
      <c r="D132" s="73">
        <v>0</v>
      </c>
      <c r="E132" s="73">
        <v>0</v>
      </c>
      <c r="F132" s="73">
        <v>0</v>
      </c>
      <c r="G132" s="73">
        <v>0</v>
      </c>
      <c r="H132" s="73">
        <v>0</v>
      </c>
      <c r="I132" s="73">
        <v>0</v>
      </c>
      <c r="J132" s="73">
        <v>0</v>
      </c>
      <c r="K132" s="73">
        <v>0</v>
      </c>
      <c r="L132" s="73">
        <v>0</v>
      </c>
      <c r="M132" s="73">
        <v>0</v>
      </c>
      <c r="N132" s="73">
        <v>0</v>
      </c>
      <c r="O132" s="73">
        <v>0</v>
      </c>
      <c r="P132" s="73">
        <v>0</v>
      </c>
      <c r="Q132" s="73">
        <v>0</v>
      </c>
      <c r="R132" s="73">
        <v>0</v>
      </c>
      <c r="S132" s="73">
        <v>0</v>
      </c>
      <c r="T132" s="73">
        <v>0</v>
      </c>
      <c r="U132" s="73">
        <v>0</v>
      </c>
      <c r="V132" s="73">
        <v>0</v>
      </c>
      <c r="W132" s="73">
        <v>0</v>
      </c>
      <c r="X132" s="73">
        <v>0</v>
      </c>
      <c r="Y132" s="73">
        <v>0</v>
      </c>
      <c r="Z132" s="73">
        <v>0</v>
      </c>
      <c r="AA132" s="73">
        <v>0</v>
      </c>
      <c r="AB132" s="73">
        <v>0</v>
      </c>
      <c r="AC132" s="73">
        <v>0</v>
      </c>
      <c r="AD132" s="73">
        <v>0</v>
      </c>
      <c r="AE132" s="73">
        <v>0</v>
      </c>
      <c r="AF132" s="73">
        <v>0</v>
      </c>
      <c r="AG132" s="73">
        <v>0</v>
      </c>
      <c r="AH132" s="73">
        <v>0</v>
      </c>
      <c r="AI132" s="73">
        <v>0</v>
      </c>
      <c r="AJ132" s="73">
        <v>0</v>
      </c>
      <c r="AK132" s="73">
        <v>0</v>
      </c>
      <c r="AL132" s="73">
        <v>0</v>
      </c>
      <c r="AM132" s="73">
        <v>0</v>
      </c>
      <c r="AN132" s="73">
        <v>0</v>
      </c>
    </row>
    <row r="133" spans="1:40">
      <c r="A133" s="108" t="s">
        <v>823</v>
      </c>
      <c r="B133" s="73">
        <v>0</v>
      </c>
      <c r="C133" s="73">
        <v>0</v>
      </c>
      <c r="D133" s="73">
        <v>0</v>
      </c>
      <c r="E133" s="73">
        <v>0</v>
      </c>
      <c r="F133" s="73">
        <v>0</v>
      </c>
      <c r="G133" s="73">
        <v>0</v>
      </c>
      <c r="H133" s="73">
        <v>0</v>
      </c>
      <c r="I133" s="73">
        <v>0</v>
      </c>
      <c r="J133" s="73">
        <v>0</v>
      </c>
      <c r="K133" s="73">
        <v>0</v>
      </c>
      <c r="L133" s="73">
        <v>0</v>
      </c>
      <c r="M133" s="73">
        <v>0</v>
      </c>
      <c r="N133" s="73">
        <v>0</v>
      </c>
      <c r="O133" s="73">
        <v>0</v>
      </c>
      <c r="P133" s="73">
        <v>0</v>
      </c>
      <c r="Q133" s="73">
        <v>0</v>
      </c>
      <c r="R133" s="73">
        <v>0</v>
      </c>
      <c r="S133" s="73">
        <v>0</v>
      </c>
      <c r="T133" s="73">
        <v>0</v>
      </c>
      <c r="U133" s="73">
        <v>0</v>
      </c>
      <c r="V133" s="73">
        <v>0</v>
      </c>
      <c r="W133" s="73">
        <v>0</v>
      </c>
      <c r="X133" s="73">
        <v>0</v>
      </c>
      <c r="Y133" s="73">
        <v>0</v>
      </c>
      <c r="Z133" s="73">
        <v>0</v>
      </c>
      <c r="AA133" s="73">
        <v>0</v>
      </c>
      <c r="AB133" s="73">
        <v>0</v>
      </c>
      <c r="AC133" s="73">
        <v>0</v>
      </c>
      <c r="AD133" s="73">
        <v>0</v>
      </c>
      <c r="AE133" s="73">
        <v>0</v>
      </c>
      <c r="AF133" s="73">
        <v>0</v>
      </c>
      <c r="AG133" s="73">
        <v>0</v>
      </c>
      <c r="AH133" s="73">
        <v>0</v>
      </c>
      <c r="AI133" s="73">
        <v>0</v>
      </c>
      <c r="AJ133" s="73">
        <v>0</v>
      </c>
      <c r="AK133" s="73">
        <v>0</v>
      </c>
      <c r="AL133" s="73">
        <v>0</v>
      </c>
      <c r="AM133" s="73">
        <v>0</v>
      </c>
      <c r="AN133" s="73">
        <v>0</v>
      </c>
    </row>
    <row r="134" spans="1:40">
      <c r="A134" s="108" t="s">
        <v>824</v>
      </c>
      <c r="B134" s="73">
        <v>0</v>
      </c>
      <c r="C134" s="73">
        <v>0</v>
      </c>
      <c r="D134" s="73">
        <v>0</v>
      </c>
      <c r="E134" s="73">
        <v>0</v>
      </c>
      <c r="F134" s="73">
        <v>0</v>
      </c>
      <c r="G134" s="73">
        <v>0</v>
      </c>
      <c r="H134" s="73">
        <v>0</v>
      </c>
      <c r="I134" s="73">
        <v>0</v>
      </c>
      <c r="J134" s="73">
        <v>0</v>
      </c>
      <c r="K134" s="73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3">
        <v>0</v>
      </c>
      <c r="R134" s="73">
        <v>0</v>
      </c>
      <c r="S134" s="73">
        <v>0</v>
      </c>
      <c r="T134" s="73">
        <v>0</v>
      </c>
      <c r="U134" s="73">
        <v>0</v>
      </c>
      <c r="V134" s="73">
        <v>0</v>
      </c>
      <c r="W134" s="73">
        <v>0</v>
      </c>
      <c r="X134" s="73">
        <v>0</v>
      </c>
      <c r="Y134" s="73">
        <v>0</v>
      </c>
      <c r="Z134" s="73">
        <v>0</v>
      </c>
      <c r="AA134" s="73">
        <v>0</v>
      </c>
      <c r="AB134" s="73">
        <v>0</v>
      </c>
      <c r="AC134" s="73">
        <v>0</v>
      </c>
      <c r="AD134" s="73">
        <v>0</v>
      </c>
      <c r="AE134" s="73">
        <v>0</v>
      </c>
      <c r="AF134" s="73">
        <v>0</v>
      </c>
      <c r="AG134" s="73">
        <v>0</v>
      </c>
      <c r="AH134" s="73">
        <v>0</v>
      </c>
      <c r="AI134" s="73">
        <v>0</v>
      </c>
      <c r="AJ134" s="73">
        <v>0</v>
      </c>
      <c r="AK134" s="73">
        <v>0</v>
      </c>
      <c r="AL134" s="73">
        <v>0</v>
      </c>
      <c r="AM134" s="73">
        <v>0</v>
      </c>
      <c r="AN134" s="73">
        <v>0</v>
      </c>
    </row>
    <row r="135" spans="1:40">
      <c r="A135" s="108" t="s">
        <v>825</v>
      </c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H135" s="73">
        <v>0</v>
      </c>
      <c r="I135" s="73">
        <v>0</v>
      </c>
      <c r="J135" s="73">
        <v>0</v>
      </c>
      <c r="K135" s="73">
        <v>0</v>
      </c>
      <c r="L135" s="73">
        <v>0</v>
      </c>
      <c r="M135" s="73">
        <v>0</v>
      </c>
      <c r="N135" s="73">
        <v>0</v>
      </c>
      <c r="O135" s="73">
        <v>0</v>
      </c>
      <c r="P135" s="73">
        <v>0</v>
      </c>
      <c r="Q135" s="73">
        <v>0</v>
      </c>
      <c r="R135" s="73">
        <v>0</v>
      </c>
      <c r="S135" s="73">
        <v>0</v>
      </c>
      <c r="T135" s="73">
        <v>0</v>
      </c>
      <c r="U135" s="73">
        <v>0</v>
      </c>
      <c r="V135" s="73">
        <v>0</v>
      </c>
      <c r="W135" s="73">
        <v>0</v>
      </c>
      <c r="X135" s="73">
        <v>0</v>
      </c>
      <c r="Y135" s="73">
        <v>0</v>
      </c>
      <c r="Z135" s="73">
        <v>0</v>
      </c>
      <c r="AA135" s="73">
        <v>0</v>
      </c>
      <c r="AB135" s="73">
        <v>0</v>
      </c>
      <c r="AC135" s="73">
        <v>0</v>
      </c>
      <c r="AD135" s="73">
        <v>0</v>
      </c>
      <c r="AE135" s="73">
        <v>0</v>
      </c>
      <c r="AF135" s="73">
        <v>0</v>
      </c>
      <c r="AG135" s="73">
        <v>0</v>
      </c>
      <c r="AH135" s="73">
        <v>0</v>
      </c>
      <c r="AI135" s="73">
        <v>0</v>
      </c>
      <c r="AJ135" s="73">
        <v>0</v>
      </c>
      <c r="AK135" s="73">
        <v>0</v>
      </c>
      <c r="AL135" s="73">
        <v>0</v>
      </c>
      <c r="AM135" s="73">
        <v>0</v>
      </c>
      <c r="AN135" s="73">
        <v>0</v>
      </c>
    </row>
    <row r="136" spans="1:40">
      <c r="A136" s="108" t="s">
        <v>826</v>
      </c>
      <c r="B136" s="73">
        <v>-311396.15416666598</v>
      </c>
      <c r="C136" s="73">
        <v>-311396.15416666598</v>
      </c>
      <c r="D136" s="73">
        <v>-311396.15416666598</v>
      </c>
      <c r="E136" s="73">
        <v>-311396.15416666598</v>
      </c>
      <c r="F136" s="73">
        <v>-311396.15416666598</v>
      </c>
      <c r="G136" s="73">
        <v>-311396.15416666598</v>
      </c>
      <c r="H136" s="73">
        <v>-311396.15416666598</v>
      </c>
      <c r="I136" s="73">
        <v>-311396.15416666598</v>
      </c>
      <c r="J136" s="73">
        <v>-311396.15416666598</v>
      </c>
      <c r="K136" s="73">
        <v>-311396.15416666598</v>
      </c>
      <c r="L136" s="73">
        <v>-311396.15416666598</v>
      </c>
      <c r="M136" s="73">
        <v>-311396.15416666598</v>
      </c>
      <c r="N136" s="73">
        <v>-3736753.85</v>
      </c>
      <c r="O136" s="73">
        <v>26324.845833333398</v>
      </c>
      <c r="P136" s="73">
        <v>26324.845833333398</v>
      </c>
      <c r="Q136" s="73">
        <v>26324.845833333398</v>
      </c>
      <c r="R136" s="73">
        <v>26324.845833333398</v>
      </c>
      <c r="S136" s="73">
        <v>26324.845833333398</v>
      </c>
      <c r="T136" s="73">
        <v>26324.845833333398</v>
      </c>
      <c r="U136" s="73">
        <v>26324.845833333398</v>
      </c>
      <c r="V136" s="73">
        <v>26324.845833333398</v>
      </c>
      <c r="W136" s="73">
        <v>26324.845833333398</v>
      </c>
      <c r="X136" s="73">
        <v>26324.845833333398</v>
      </c>
      <c r="Y136" s="73">
        <v>26324.845833333398</v>
      </c>
      <c r="Z136" s="73">
        <v>26324.845833333398</v>
      </c>
      <c r="AA136" s="73">
        <v>315898.15000000002</v>
      </c>
      <c r="AB136" s="73">
        <v>351527.845833325</v>
      </c>
      <c r="AC136" s="73">
        <v>351527.845833325</v>
      </c>
      <c r="AD136" s="73">
        <v>351527.845833325</v>
      </c>
      <c r="AE136" s="73">
        <v>351527.845833325</v>
      </c>
      <c r="AF136" s="73">
        <v>351527.845833325</v>
      </c>
      <c r="AG136" s="73">
        <v>351527.845833325</v>
      </c>
      <c r="AH136" s="73">
        <v>351527.845833325</v>
      </c>
      <c r="AI136" s="73">
        <v>351527.845833325</v>
      </c>
      <c r="AJ136" s="73">
        <v>351527.845833325</v>
      </c>
      <c r="AK136" s="73">
        <v>351527.845833325</v>
      </c>
      <c r="AL136" s="73">
        <v>351527.845833325</v>
      </c>
      <c r="AM136" s="73">
        <v>351527.845833325</v>
      </c>
      <c r="AN136" s="73">
        <v>4218334.1499998998</v>
      </c>
    </row>
    <row r="137" spans="1:40">
      <c r="A137" s="108" t="s">
        <v>827</v>
      </c>
      <c r="B137" s="73">
        <v>0</v>
      </c>
      <c r="C137" s="73">
        <v>0</v>
      </c>
      <c r="D137" s="73">
        <v>0</v>
      </c>
      <c r="E137" s="73">
        <v>0</v>
      </c>
      <c r="F137" s="73">
        <v>0</v>
      </c>
      <c r="G137" s="73">
        <v>0</v>
      </c>
      <c r="H137" s="73">
        <v>0</v>
      </c>
      <c r="I137" s="73">
        <v>0</v>
      </c>
      <c r="J137" s="73">
        <v>0</v>
      </c>
      <c r="K137" s="73">
        <v>0</v>
      </c>
      <c r="L137" s="73">
        <v>0</v>
      </c>
      <c r="M137" s="73">
        <v>0</v>
      </c>
      <c r="N137" s="73">
        <v>0</v>
      </c>
      <c r="O137" s="73">
        <v>0</v>
      </c>
      <c r="P137" s="73">
        <v>0</v>
      </c>
      <c r="Q137" s="73">
        <v>0</v>
      </c>
      <c r="R137" s="7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73">
        <v>0</v>
      </c>
      <c r="Z137" s="73">
        <v>0</v>
      </c>
      <c r="AA137" s="73">
        <v>0</v>
      </c>
      <c r="AB137" s="73">
        <v>0</v>
      </c>
      <c r="AC137" s="73">
        <v>0</v>
      </c>
      <c r="AD137" s="73">
        <v>0</v>
      </c>
      <c r="AE137" s="73">
        <v>0</v>
      </c>
      <c r="AF137" s="73">
        <v>0</v>
      </c>
      <c r="AG137" s="73">
        <v>0</v>
      </c>
      <c r="AH137" s="73">
        <v>0</v>
      </c>
      <c r="AI137" s="73">
        <v>0</v>
      </c>
      <c r="AJ137" s="73">
        <v>0</v>
      </c>
      <c r="AK137" s="73">
        <v>0</v>
      </c>
      <c r="AL137" s="73">
        <v>0</v>
      </c>
      <c r="AM137" s="73">
        <v>0</v>
      </c>
      <c r="AN137" s="73">
        <v>0</v>
      </c>
    </row>
    <row r="138" spans="1:40">
      <c r="A138" s="108" t="s">
        <v>828</v>
      </c>
      <c r="B138" s="73">
        <v>0</v>
      </c>
      <c r="C138" s="73">
        <v>0</v>
      </c>
      <c r="D138" s="73">
        <v>0</v>
      </c>
      <c r="E138" s="73">
        <v>0</v>
      </c>
      <c r="F138" s="73">
        <v>0</v>
      </c>
      <c r="G138" s="73">
        <v>0</v>
      </c>
      <c r="H138" s="73">
        <v>0</v>
      </c>
      <c r="I138" s="73">
        <v>0</v>
      </c>
      <c r="J138" s="73">
        <v>0</v>
      </c>
      <c r="K138" s="73">
        <v>0</v>
      </c>
      <c r="L138" s="73">
        <v>0</v>
      </c>
      <c r="M138" s="73">
        <v>0</v>
      </c>
      <c r="N138" s="73">
        <v>0</v>
      </c>
      <c r="O138" s="73">
        <v>0</v>
      </c>
      <c r="P138" s="73">
        <v>0</v>
      </c>
      <c r="Q138" s="73">
        <v>0</v>
      </c>
      <c r="R138" s="73">
        <v>0</v>
      </c>
      <c r="S138" s="73">
        <v>0</v>
      </c>
      <c r="T138" s="73">
        <v>0</v>
      </c>
      <c r="U138" s="73">
        <v>0</v>
      </c>
      <c r="V138" s="73">
        <v>0</v>
      </c>
      <c r="W138" s="73">
        <v>0</v>
      </c>
      <c r="X138" s="73">
        <v>0</v>
      </c>
      <c r="Y138" s="73">
        <v>0</v>
      </c>
      <c r="Z138" s="73">
        <v>0</v>
      </c>
      <c r="AA138" s="73">
        <v>0</v>
      </c>
      <c r="AB138" s="73">
        <v>0</v>
      </c>
      <c r="AC138" s="73">
        <v>0</v>
      </c>
      <c r="AD138" s="73">
        <v>0</v>
      </c>
      <c r="AE138" s="73">
        <v>0</v>
      </c>
      <c r="AF138" s="73">
        <v>0</v>
      </c>
      <c r="AG138" s="73">
        <v>0</v>
      </c>
      <c r="AH138" s="73">
        <v>0</v>
      </c>
      <c r="AI138" s="73">
        <v>0</v>
      </c>
      <c r="AJ138" s="73">
        <v>0</v>
      </c>
      <c r="AK138" s="73">
        <v>0</v>
      </c>
      <c r="AL138" s="73">
        <v>0</v>
      </c>
      <c r="AM138" s="73">
        <v>0</v>
      </c>
      <c r="AN138" s="73">
        <v>0</v>
      </c>
    </row>
    <row r="139" spans="1:40">
      <c r="A139" s="108" t="s">
        <v>829</v>
      </c>
      <c r="B139" s="73">
        <v>-311396.15416666598</v>
      </c>
      <c r="C139" s="73">
        <v>-311396.15416666598</v>
      </c>
      <c r="D139" s="73">
        <v>-311396.15416666598</v>
      </c>
      <c r="E139" s="73">
        <v>-311396.15416666598</v>
      </c>
      <c r="F139" s="73">
        <v>-311396.15416666598</v>
      </c>
      <c r="G139" s="73">
        <v>-311396.15416666598</v>
      </c>
      <c r="H139" s="73">
        <v>-311396.15416666598</v>
      </c>
      <c r="I139" s="73">
        <v>-311396.15416666598</v>
      </c>
      <c r="J139" s="73">
        <v>-311396.15416666598</v>
      </c>
      <c r="K139" s="73">
        <v>-311396.15416666598</v>
      </c>
      <c r="L139" s="73">
        <v>-311396.15416666598</v>
      </c>
      <c r="M139" s="73">
        <v>-311396.15416666598</v>
      </c>
      <c r="N139" s="73">
        <v>-3736753.85</v>
      </c>
      <c r="O139" s="73">
        <v>26324.845833333398</v>
      </c>
      <c r="P139" s="73">
        <v>26324.845833333398</v>
      </c>
      <c r="Q139" s="73">
        <v>26324.845833333398</v>
      </c>
      <c r="R139" s="73">
        <v>26324.845833333398</v>
      </c>
      <c r="S139" s="73">
        <v>26324.845833333398</v>
      </c>
      <c r="T139" s="73">
        <v>26324.845833333398</v>
      </c>
      <c r="U139" s="73">
        <v>26324.845833333398</v>
      </c>
      <c r="V139" s="73">
        <v>26324.845833333398</v>
      </c>
      <c r="W139" s="73">
        <v>26324.845833333398</v>
      </c>
      <c r="X139" s="73">
        <v>26324.845833333398</v>
      </c>
      <c r="Y139" s="73">
        <v>26324.845833333398</v>
      </c>
      <c r="Z139" s="73">
        <v>26324.845833333398</v>
      </c>
      <c r="AA139" s="73">
        <v>315898.15000000002</v>
      </c>
      <c r="AB139" s="73">
        <v>351527.845833325</v>
      </c>
      <c r="AC139" s="73">
        <v>351527.845833325</v>
      </c>
      <c r="AD139" s="73">
        <v>351527.845833325</v>
      </c>
      <c r="AE139" s="73">
        <v>351527.845833325</v>
      </c>
      <c r="AF139" s="73">
        <v>351527.845833325</v>
      </c>
      <c r="AG139" s="73">
        <v>351527.845833325</v>
      </c>
      <c r="AH139" s="73">
        <v>351527.845833325</v>
      </c>
      <c r="AI139" s="73">
        <v>351527.845833325</v>
      </c>
      <c r="AJ139" s="73">
        <v>351527.845833325</v>
      </c>
      <c r="AK139" s="73">
        <v>351527.845833325</v>
      </c>
      <c r="AL139" s="73">
        <v>351527.845833325</v>
      </c>
      <c r="AM139" s="73">
        <v>351527.845833325</v>
      </c>
      <c r="AN139" s="73">
        <v>4218334.1499998998</v>
      </c>
    </row>
    <row r="140" spans="1:40">
      <c r="A140" s="109" t="s">
        <v>830</v>
      </c>
    </row>
    <row r="141" spans="1:40">
      <c r="A141" s="108" t="s">
        <v>831</v>
      </c>
      <c r="B141" s="73">
        <v>666666.66666666698</v>
      </c>
      <c r="C141" s="73">
        <v>666666.66666666698</v>
      </c>
      <c r="D141" s="73">
        <v>666666.66666666698</v>
      </c>
      <c r="E141" s="73">
        <v>666666.66666666698</v>
      </c>
      <c r="F141" s="73">
        <v>666666.66666666698</v>
      </c>
      <c r="G141" s="73">
        <v>666666.66666666698</v>
      </c>
      <c r="H141" s="73">
        <v>666666.66666666698</v>
      </c>
      <c r="I141" s="73">
        <v>666666.66666666698</v>
      </c>
      <c r="J141" s="73">
        <v>666666.66666666698</v>
      </c>
      <c r="K141" s="73">
        <v>666666.66666666698</v>
      </c>
      <c r="L141" s="73">
        <v>666666.66666666698</v>
      </c>
      <c r="M141" s="73">
        <v>666666.66666666698</v>
      </c>
      <c r="N141" s="73">
        <v>8000000</v>
      </c>
      <c r="O141" s="73">
        <v>666666.66666666698</v>
      </c>
      <c r="P141" s="73">
        <v>666666.66666666698</v>
      </c>
      <c r="Q141" s="73">
        <v>666666.66666666698</v>
      </c>
      <c r="R141" s="73">
        <v>666666.66666666698</v>
      </c>
      <c r="S141" s="73">
        <v>666666.66666666698</v>
      </c>
      <c r="T141" s="73">
        <v>666666.66666666698</v>
      </c>
      <c r="U141" s="73">
        <v>666666.66666666698</v>
      </c>
      <c r="V141" s="73">
        <v>666666.66666666698</v>
      </c>
      <c r="W141" s="73">
        <v>666666.66666666698</v>
      </c>
      <c r="X141" s="73">
        <v>666666.66666666698</v>
      </c>
      <c r="Y141" s="73">
        <v>666666.66666666698</v>
      </c>
      <c r="Z141" s="73">
        <v>666666.66666666698</v>
      </c>
      <c r="AA141" s="73">
        <v>8000000</v>
      </c>
      <c r="AB141" s="73">
        <v>666666.66666666698</v>
      </c>
      <c r="AC141" s="73">
        <v>666666.66666666698</v>
      </c>
      <c r="AD141" s="73">
        <v>666666.66666666698</v>
      </c>
      <c r="AE141" s="73">
        <v>666666.66666666698</v>
      </c>
      <c r="AF141" s="73">
        <v>666666.66666666698</v>
      </c>
      <c r="AG141" s="73">
        <v>666666.66666666698</v>
      </c>
      <c r="AH141" s="73">
        <v>666666.66666666698</v>
      </c>
      <c r="AI141" s="73">
        <v>666666.66666666698</v>
      </c>
      <c r="AJ141" s="73">
        <v>666666.66666666698</v>
      </c>
      <c r="AK141" s="73">
        <v>666666.66666666698</v>
      </c>
      <c r="AL141" s="73">
        <v>666666.66666666698</v>
      </c>
      <c r="AM141" s="73">
        <v>666666.66666666698</v>
      </c>
      <c r="AN141" s="73">
        <v>8000000</v>
      </c>
    </row>
    <row r="142" spans="1:40">
      <c r="A142" s="108" t="s">
        <v>832</v>
      </c>
      <c r="B142" s="73">
        <v>0</v>
      </c>
      <c r="C142" s="73">
        <v>0</v>
      </c>
      <c r="D142" s="73">
        <v>0</v>
      </c>
      <c r="E142" s="73">
        <v>0</v>
      </c>
      <c r="F142" s="73">
        <v>0</v>
      </c>
      <c r="G142" s="73">
        <v>0</v>
      </c>
      <c r="H142" s="73">
        <v>0</v>
      </c>
      <c r="I142" s="73">
        <v>0</v>
      </c>
      <c r="J142" s="73">
        <v>0</v>
      </c>
      <c r="K142" s="73">
        <v>0</v>
      </c>
      <c r="L142" s="73">
        <v>0</v>
      </c>
      <c r="M142" s="73">
        <v>0</v>
      </c>
      <c r="N142" s="73">
        <v>0</v>
      </c>
      <c r="O142" s="73">
        <v>0</v>
      </c>
      <c r="P142" s="73">
        <v>0</v>
      </c>
      <c r="Q142" s="73">
        <v>0</v>
      </c>
      <c r="R142" s="73">
        <v>0</v>
      </c>
      <c r="S142" s="73">
        <v>0</v>
      </c>
      <c r="T142" s="73">
        <v>0</v>
      </c>
      <c r="U142" s="73">
        <v>0</v>
      </c>
      <c r="V142" s="73">
        <v>0</v>
      </c>
      <c r="W142" s="73">
        <v>0</v>
      </c>
      <c r="X142" s="73">
        <v>0</v>
      </c>
      <c r="Y142" s="73">
        <v>0</v>
      </c>
      <c r="Z142" s="73">
        <v>0</v>
      </c>
      <c r="AA142" s="73">
        <v>0</v>
      </c>
      <c r="AB142" s="73">
        <v>0</v>
      </c>
      <c r="AC142" s="73">
        <v>0</v>
      </c>
      <c r="AD142" s="73">
        <v>0</v>
      </c>
      <c r="AE142" s="73">
        <v>0</v>
      </c>
      <c r="AF142" s="73">
        <v>0</v>
      </c>
      <c r="AG142" s="73">
        <v>0</v>
      </c>
      <c r="AH142" s="73">
        <v>0</v>
      </c>
      <c r="AI142" s="73">
        <v>0</v>
      </c>
      <c r="AJ142" s="73">
        <v>0</v>
      </c>
      <c r="AK142" s="73">
        <v>0</v>
      </c>
      <c r="AL142" s="73">
        <v>0</v>
      </c>
      <c r="AM142" s="73">
        <v>0</v>
      </c>
      <c r="AN142" s="73">
        <v>0</v>
      </c>
    </row>
    <row r="143" spans="1:40">
      <c r="A143" s="108" t="s">
        <v>833</v>
      </c>
      <c r="B143" s="73">
        <v>0</v>
      </c>
      <c r="C143" s="73">
        <v>0</v>
      </c>
      <c r="D143" s="73">
        <v>0</v>
      </c>
      <c r="E143" s="73">
        <v>0</v>
      </c>
      <c r="F143" s="73">
        <v>0</v>
      </c>
      <c r="G143" s="73">
        <v>0</v>
      </c>
      <c r="H143" s="73">
        <v>0</v>
      </c>
      <c r="I143" s="73">
        <v>0</v>
      </c>
      <c r="J143" s="73">
        <v>0</v>
      </c>
      <c r="K143" s="73">
        <v>0</v>
      </c>
      <c r="L143" s="73">
        <v>0</v>
      </c>
      <c r="M143" s="73">
        <v>0</v>
      </c>
      <c r="N143" s="73">
        <v>0</v>
      </c>
      <c r="O143" s="73">
        <v>0</v>
      </c>
      <c r="P143" s="73">
        <v>0</v>
      </c>
      <c r="Q143" s="73">
        <v>0</v>
      </c>
      <c r="R143" s="73">
        <v>0</v>
      </c>
      <c r="S143" s="73">
        <v>0</v>
      </c>
      <c r="T143" s="73">
        <v>0</v>
      </c>
      <c r="U143" s="73">
        <v>0</v>
      </c>
      <c r="V143" s="73">
        <v>0</v>
      </c>
      <c r="W143" s="73">
        <v>0</v>
      </c>
      <c r="X143" s="73">
        <v>0</v>
      </c>
      <c r="Y143" s="73">
        <v>0</v>
      </c>
      <c r="Z143" s="73">
        <v>0</v>
      </c>
      <c r="AA143" s="73">
        <v>0</v>
      </c>
      <c r="AB143" s="73">
        <v>0</v>
      </c>
      <c r="AC143" s="73">
        <v>0</v>
      </c>
      <c r="AD143" s="73">
        <v>0</v>
      </c>
      <c r="AE143" s="73">
        <v>0</v>
      </c>
      <c r="AF143" s="73">
        <v>0</v>
      </c>
      <c r="AG143" s="73">
        <v>0</v>
      </c>
      <c r="AH143" s="73">
        <v>0</v>
      </c>
      <c r="AI143" s="73">
        <v>0</v>
      </c>
      <c r="AJ143" s="73">
        <v>0</v>
      </c>
      <c r="AK143" s="73">
        <v>0</v>
      </c>
      <c r="AL143" s="73">
        <v>0</v>
      </c>
      <c r="AM143" s="73">
        <v>0</v>
      </c>
      <c r="AN143" s="73">
        <v>0</v>
      </c>
    </row>
    <row r="144" spans="1:40">
      <c r="A144" s="108" t="s">
        <v>834</v>
      </c>
      <c r="B144" s="73">
        <v>228802.91666666599</v>
      </c>
      <c r="C144" s="73">
        <v>228802.91666666599</v>
      </c>
      <c r="D144" s="73">
        <v>228802.91666666599</v>
      </c>
      <c r="E144" s="73">
        <v>228802.91666666599</v>
      </c>
      <c r="F144" s="73">
        <v>228802.91666666599</v>
      </c>
      <c r="G144" s="73">
        <v>228802.91666666599</v>
      </c>
      <c r="H144" s="73">
        <v>228802.91666666599</v>
      </c>
      <c r="I144" s="73">
        <v>228802.91666666599</v>
      </c>
      <c r="J144" s="73">
        <v>228802.91666666599</v>
      </c>
      <c r="K144" s="73">
        <v>228802.91666666599</v>
      </c>
      <c r="L144" s="73">
        <v>228802.91666666599</v>
      </c>
      <c r="M144" s="73">
        <v>228802.91666666599</v>
      </c>
      <c r="N144" s="73">
        <v>2745635</v>
      </c>
      <c r="O144" s="73">
        <v>228802.91666666599</v>
      </c>
      <c r="P144" s="73">
        <v>228802.91666666599</v>
      </c>
      <c r="Q144" s="73">
        <v>228802.91666666599</v>
      </c>
      <c r="R144" s="73">
        <v>228802.91666666599</v>
      </c>
      <c r="S144" s="73">
        <v>228802.91666666599</v>
      </c>
      <c r="T144" s="73">
        <v>228802.91666666599</v>
      </c>
      <c r="U144" s="73">
        <v>228802.91666666599</v>
      </c>
      <c r="V144" s="73">
        <v>228802.91666666599</v>
      </c>
      <c r="W144" s="73">
        <v>228802.91666666599</v>
      </c>
      <c r="X144" s="73">
        <v>228802.91666666599</v>
      </c>
      <c r="Y144" s="73">
        <v>228802.91666666599</v>
      </c>
      <c r="Z144" s="73">
        <v>228802.91666666599</v>
      </c>
      <c r="AA144" s="73">
        <v>2745635</v>
      </c>
      <c r="AB144" s="73">
        <v>228802.91666666599</v>
      </c>
      <c r="AC144" s="73">
        <v>228802.91666666599</v>
      </c>
      <c r="AD144" s="73">
        <v>228802.91666666599</v>
      </c>
      <c r="AE144" s="73">
        <v>228802.91666666599</v>
      </c>
      <c r="AF144" s="73">
        <v>228802.91666666599</v>
      </c>
      <c r="AG144" s="73">
        <v>228802.91666666599</v>
      </c>
      <c r="AH144" s="73">
        <v>228802.91666666599</v>
      </c>
      <c r="AI144" s="73">
        <v>228802.91666666599</v>
      </c>
      <c r="AJ144" s="73">
        <v>228802.91666666599</v>
      </c>
      <c r="AK144" s="73">
        <v>228802.91666666599</v>
      </c>
      <c r="AL144" s="73">
        <v>228802.91666666599</v>
      </c>
      <c r="AM144" s="73">
        <v>228802.91666666599</v>
      </c>
      <c r="AN144" s="73">
        <v>2745635</v>
      </c>
    </row>
    <row r="145" spans="1:40">
      <c r="A145" s="108" t="s">
        <v>835</v>
      </c>
      <c r="B145" s="73">
        <v>0</v>
      </c>
      <c r="C145" s="73">
        <v>0</v>
      </c>
      <c r="D145" s="73">
        <v>0</v>
      </c>
      <c r="E145" s="73">
        <v>0</v>
      </c>
      <c r="F145" s="73">
        <v>0</v>
      </c>
      <c r="G145" s="73">
        <v>0</v>
      </c>
      <c r="H145" s="73">
        <v>0</v>
      </c>
      <c r="I145" s="73">
        <v>0</v>
      </c>
      <c r="J145" s="73">
        <v>0</v>
      </c>
      <c r="K145" s="73">
        <v>0</v>
      </c>
      <c r="L145" s="73">
        <v>0</v>
      </c>
      <c r="M145" s="73">
        <v>0</v>
      </c>
      <c r="N145" s="73">
        <v>0</v>
      </c>
      <c r="O145" s="73">
        <v>0</v>
      </c>
      <c r="P145" s="73">
        <v>0</v>
      </c>
      <c r="Q145" s="73">
        <v>0</v>
      </c>
      <c r="R145" s="73">
        <v>0</v>
      </c>
      <c r="S145" s="73">
        <v>0</v>
      </c>
      <c r="T145" s="73">
        <v>0</v>
      </c>
      <c r="U145" s="73">
        <v>0</v>
      </c>
      <c r="V145" s="73">
        <v>0</v>
      </c>
      <c r="W145" s="73">
        <v>0</v>
      </c>
      <c r="X145" s="73">
        <v>0</v>
      </c>
      <c r="Y145" s="73">
        <v>0</v>
      </c>
      <c r="Z145" s="73">
        <v>0</v>
      </c>
      <c r="AA145" s="73">
        <v>0</v>
      </c>
      <c r="AB145" s="73">
        <v>0</v>
      </c>
      <c r="AC145" s="73">
        <v>0</v>
      </c>
      <c r="AD145" s="73">
        <v>0</v>
      </c>
      <c r="AE145" s="73">
        <v>0</v>
      </c>
      <c r="AF145" s="73">
        <v>0</v>
      </c>
      <c r="AG145" s="73">
        <v>0</v>
      </c>
      <c r="AH145" s="73">
        <v>0</v>
      </c>
      <c r="AI145" s="73">
        <v>0</v>
      </c>
      <c r="AJ145" s="73">
        <v>0</v>
      </c>
      <c r="AK145" s="73">
        <v>0</v>
      </c>
      <c r="AL145" s="73">
        <v>0</v>
      </c>
      <c r="AM145" s="73">
        <v>0</v>
      </c>
      <c r="AN145" s="73">
        <v>0</v>
      </c>
    </row>
    <row r="146" spans="1:40">
      <c r="A146" s="108" t="s">
        <v>836</v>
      </c>
      <c r="B146" s="73">
        <v>0</v>
      </c>
      <c r="C146" s="73">
        <v>0</v>
      </c>
      <c r="D146" s="73">
        <v>0</v>
      </c>
      <c r="E146" s="73">
        <v>0</v>
      </c>
      <c r="F146" s="73">
        <v>0</v>
      </c>
      <c r="G146" s="73">
        <v>0</v>
      </c>
      <c r="H146" s="73">
        <v>0</v>
      </c>
      <c r="I146" s="73">
        <v>0</v>
      </c>
      <c r="J146" s="73">
        <v>0</v>
      </c>
      <c r="K146" s="73">
        <v>0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3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3">
        <v>0</v>
      </c>
      <c r="AA146" s="73">
        <v>0</v>
      </c>
      <c r="AB146" s="73">
        <v>0</v>
      </c>
      <c r="AC146" s="73">
        <v>0</v>
      </c>
      <c r="AD146" s="73">
        <v>0</v>
      </c>
      <c r="AE146" s="73">
        <v>0</v>
      </c>
      <c r="AF146" s="73">
        <v>0</v>
      </c>
      <c r="AG146" s="73">
        <v>0</v>
      </c>
      <c r="AH146" s="73">
        <v>0</v>
      </c>
      <c r="AI146" s="73">
        <v>0</v>
      </c>
      <c r="AJ146" s="73">
        <v>0</v>
      </c>
      <c r="AK146" s="73">
        <v>0</v>
      </c>
      <c r="AL146" s="73">
        <v>0</v>
      </c>
      <c r="AM146" s="73">
        <v>0</v>
      </c>
      <c r="AN146" s="73">
        <v>0</v>
      </c>
    </row>
    <row r="147" spans="1:40">
      <c r="A147" s="108" t="s">
        <v>837</v>
      </c>
      <c r="B147" s="73">
        <v>-1725735.83333333</v>
      </c>
      <c r="C147" s="73">
        <v>-1725735.83333333</v>
      </c>
      <c r="D147" s="73">
        <v>-1725735.83333333</v>
      </c>
      <c r="E147" s="73">
        <v>-1725735.83333333</v>
      </c>
      <c r="F147" s="73">
        <v>-1725735.83333333</v>
      </c>
      <c r="G147" s="73">
        <v>-1725735.83333333</v>
      </c>
      <c r="H147" s="73">
        <v>-1725735.83333333</v>
      </c>
      <c r="I147" s="73">
        <v>-1725735.83333333</v>
      </c>
      <c r="J147" s="73">
        <v>-1725735.83333333</v>
      </c>
      <c r="K147" s="73">
        <v>-1725735.83333333</v>
      </c>
      <c r="L147" s="73">
        <v>-1725735.83333333</v>
      </c>
      <c r="M147" s="73">
        <v>-1725735.83333333</v>
      </c>
      <c r="N147" s="73">
        <v>-20708829.999999899</v>
      </c>
      <c r="O147" s="73">
        <v>-1725735.83333333</v>
      </c>
      <c r="P147" s="73">
        <v>-1725735.83333333</v>
      </c>
      <c r="Q147" s="73">
        <v>-1725735.83333333</v>
      </c>
      <c r="R147" s="73">
        <v>-1725735.83333333</v>
      </c>
      <c r="S147" s="73">
        <v>-1725735.83333333</v>
      </c>
      <c r="T147" s="73">
        <v>-1725735.83333333</v>
      </c>
      <c r="U147" s="73">
        <v>-1725735.83333333</v>
      </c>
      <c r="V147" s="73">
        <v>-1725735.83333333</v>
      </c>
      <c r="W147" s="73">
        <v>-1725735.83333333</v>
      </c>
      <c r="X147" s="73">
        <v>-1725735.83333333</v>
      </c>
      <c r="Y147" s="73">
        <v>-1725735.83333333</v>
      </c>
      <c r="Z147" s="73">
        <v>-1725735.83333333</v>
      </c>
      <c r="AA147" s="73">
        <v>-20708829.999999899</v>
      </c>
      <c r="AB147" s="73">
        <v>-1725735.83333333</v>
      </c>
      <c r="AC147" s="73">
        <v>-1725735.83333333</v>
      </c>
      <c r="AD147" s="73">
        <v>-1725735.83333333</v>
      </c>
      <c r="AE147" s="73">
        <v>-1725735.83333333</v>
      </c>
      <c r="AF147" s="73">
        <v>-1725735.83333333</v>
      </c>
      <c r="AG147" s="73">
        <v>-1725735.83333333</v>
      </c>
      <c r="AH147" s="73">
        <v>-1725735.83333333</v>
      </c>
      <c r="AI147" s="73">
        <v>-1725735.83333333</v>
      </c>
      <c r="AJ147" s="73">
        <v>-1725735.83333333</v>
      </c>
      <c r="AK147" s="73">
        <v>-1725735.83333333</v>
      </c>
      <c r="AL147" s="73">
        <v>-1725735.83333333</v>
      </c>
      <c r="AM147" s="73">
        <v>-1725735.83333333</v>
      </c>
      <c r="AN147" s="73">
        <v>-20708829.999999899</v>
      </c>
    </row>
    <row r="148" spans="1:40">
      <c r="A148" s="108" t="s">
        <v>838</v>
      </c>
      <c r="B148" s="73">
        <v>0</v>
      </c>
      <c r="C148" s="73">
        <v>0</v>
      </c>
      <c r="D148" s="73">
        <v>0</v>
      </c>
      <c r="E148" s="73">
        <v>0</v>
      </c>
      <c r="F148" s="73">
        <v>0</v>
      </c>
      <c r="G148" s="73">
        <v>0</v>
      </c>
      <c r="H148" s="73">
        <v>0</v>
      </c>
      <c r="I148" s="73">
        <v>0</v>
      </c>
      <c r="J148" s="73">
        <v>0</v>
      </c>
      <c r="K148" s="73">
        <v>0</v>
      </c>
      <c r="L148" s="73">
        <v>0</v>
      </c>
      <c r="M148" s="73">
        <v>0</v>
      </c>
      <c r="N148" s="73">
        <v>0</v>
      </c>
      <c r="O148" s="73">
        <v>0</v>
      </c>
      <c r="P148" s="73">
        <v>0</v>
      </c>
      <c r="Q148" s="73">
        <v>0</v>
      </c>
      <c r="R148" s="73">
        <v>0</v>
      </c>
      <c r="S148" s="73">
        <v>0</v>
      </c>
      <c r="T148" s="73">
        <v>0</v>
      </c>
      <c r="U148" s="73">
        <v>0</v>
      </c>
      <c r="V148" s="73">
        <v>0</v>
      </c>
      <c r="W148" s="73">
        <v>0</v>
      </c>
      <c r="X148" s="73">
        <v>0</v>
      </c>
      <c r="Y148" s="73">
        <v>0</v>
      </c>
      <c r="Z148" s="73">
        <v>0</v>
      </c>
      <c r="AA148" s="73">
        <v>0</v>
      </c>
      <c r="AB148" s="73">
        <v>0</v>
      </c>
      <c r="AC148" s="73">
        <v>0</v>
      </c>
      <c r="AD148" s="73">
        <v>0</v>
      </c>
      <c r="AE148" s="73">
        <v>0</v>
      </c>
      <c r="AF148" s="73">
        <v>0</v>
      </c>
      <c r="AG148" s="73">
        <v>0</v>
      </c>
      <c r="AH148" s="73">
        <v>0</v>
      </c>
      <c r="AI148" s="73">
        <v>0</v>
      </c>
      <c r="AJ148" s="73">
        <v>0</v>
      </c>
      <c r="AK148" s="73">
        <v>0</v>
      </c>
      <c r="AL148" s="73">
        <v>0</v>
      </c>
      <c r="AM148" s="73">
        <v>0</v>
      </c>
      <c r="AN148" s="73">
        <v>0</v>
      </c>
    </row>
    <row r="149" spans="1:40">
      <c r="A149" s="108" t="s">
        <v>839</v>
      </c>
      <c r="B149" s="73">
        <v>1416666.66666667</v>
      </c>
      <c r="C149" s="73">
        <v>1416666.66666667</v>
      </c>
      <c r="D149" s="73">
        <v>1416666.66666667</v>
      </c>
      <c r="E149" s="73">
        <v>1416666.66666667</v>
      </c>
      <c r="F149" s="73">
        <v>1416666.66666667</v>
      </c>
      <c r="G149" s="73">
        <v>1416666.66666667</v>
      </c>
      <c r="H149" s="73">
        <v>1416666.66666667</v>
      </c>
      <c r="I149" s="73">
        <v>1416666.66666667</v>
      </c>
      <c r="J149" s="73">
        <v>1416666.66666667</v>
      </c>
      <c r="K149" s="73">
        <v>1416666.66666667</v>
      </c>
      <c r="L149" s="73">
        <v>1416666.66666667</v>
      </c>
      <c r="M149" s="73">
        <v>1416666.66666667</v>
      </c>
      <c r="N149" s="73">
        <v>17000000</v>
      </c>
      <c r="O149" s="73">
        <v>1416666.66666667</v>
      </c>
      <c r="P149" s="73">
        <v>1416666.66666667</v>
      </c>
      <c r="Q149" s="73">
        <v>1416666.66666667</v>
      </c>
      <c r="R149" s="73">
        <v>1416666.66666667</v>
      </c>
      <c r="S149" s="73">
        <v>1416666.66666667</v>
      </c>
      <c r="T149" s="73">
        <v>1416666.66666667</v>
      </c>
      <c r="U149" s="73">
        <v>1416666.66666667</v>
      </c>
      <c r="V149" s="73">
        <v>1416666.66666667</v>
      </c>
      <c r="W149" s="73">
        <v>1416666.66666667</v>
      </c>
      <c r="X149" s="73">
        <v>1416666.66666667</v>
      </c>
      <c r="Y149" s="73">
        <v>1416666.66666667</v>
      </c>
      <c r="Z149" s="73">
        <v>1416666.66666667</v>
      </c>
      <c r="AA149" s="73">
        <v>17000000</v>
      </c>
      <c r="AB149" s="73">
        <v>1416666.66666667</v>
      </c>
      <c r="AC149" s="73">
        <v>1416666.66666667</v>
      </c>
      <c r="AD149" s="73">
        <v>1416666.66666667</v>
      </c>
      <c r="AE149" s="73">
        <v>1416666.66666667</v>
      </c>
      <c r="AF149" s="73">
        <v>1416666.66666667</v>
      </c>
      <c r="AG149" s="73">
        <v>1416666.66666667</v>
      </c>
      <c r="AH149" s="73">
        <v>1416666.66666667</v>
      </c>
      <c r="AI149" s="73">
        <v>1416666.66666667</v>
      </c>
      <c r="AJ149" s="73">
        <v>1416666.66666667</v>
      </c>
      <c r="AK149" s="73">
        <v>1416666.66666667</v>
      </c>
      <c r="AL149" s="73">
        <v>1416666.66666667</v>
      </c>
      <c r="AM149" s="73">
        <v>1416666.66666667</v>
      </c>
      <c r="AN149" s="73">
        <v>17000000</v>
      </c>
    </row>
    <row r="150" spans="1:40">
      <c r="A150" s="108" t="s">
        <v>840</v>
      </c>
      <c r="B150" s="73">
        <v>126.323333333333</v>
      </c>
      <c r="C150" s="73">
        <v>126.323333333333</v>
      </c>
      <c r="D150" s="73">
        <v>126.323333333333</v>
      </c>
      <c r="E150" s="73">
        <v>126.323333333333</v>
      </c>
      <c r="F150" s="73">
        <v>126.323333333333</v>
      </c>
      <c r="G150" s="73">
        <v>126.323333333333</v>
      </c>
      <c r="H150" s="73">
        <v>126.323333333333</v>
      </c>
      <c r="I150" s="73">
        <v>126.323333333333</v>
      </c>
      <c r="J150" s="73">
        <v>126.323333333333</v>
      </c>
      <c r="K150" s="73">
        <v>126.323333333333</v>
      </c>
      <c r="L150" s="73">
        <v>126.323333333333</v>
      </c>
      <c r="M150" s="73">
        <v>126.323333333333</v>
      </c>
      <c r="N150" s="73">
        <v>1515.8799999999901</v>
      </c>
      <c r="O150" s="73">
        <v>126.323333333333</v>
      </c>
      <c r="P150" s="73">
        <v>126.323333333333</v>
      </c>
      <c r="Q150" s="73">
        <v>126.323333333333</v>
      </c>
      <c r="R150" s="73">
        <v>126.323333333333</v>
      </c>
      <c r="S150" s="73">
        <v>126.323333333333</v>
      </c>
      <c r="T150" s="73">
        <v>126.323333333333</v>
      </c>
      <c r="U150" s="73">
        <v>126.323333333333</v>
      </c>
      <c r="V150" s="73">
        <v>126.323333333333</v>
      </c>
      <c r="W150" s="73">
        <v>126.323333333333</v>
      </c>
      <c r="X150" s="73">
        <v>126.323333333333</v>
      </c>
      <c r="Y150" s="73">
        <v>126.323333333333</v>
      </c>
      <c r="Z150" s="73">
        <v>126.323333333333</v>
      </c>
      <c r="AA150" s="73">
        <v>1515.8799999999901</v>
      </c>
      <c r="AB150" s="73">
        <v>126.323333333333</v>
      </c>
      <c r="AC150" s="73">
        <v>126.323333333333</v>
      </c>
      <c r="AD150" s="73">
        <v>126.323333333333</v>
      </c>
      <c r="AE150" s="73">
        <v>126.323333333333</v>
      </c>
      <c r="AF150" s="73">
        <v>126.323333333333</v>
      </c>
      <c r="AG150" s="73">
        <v>126.323333333333</v>
      </c>
      <c r="AH150" s="73">
        <v>126.323333333333</v>
      </c>
      <c r="AI150" s="73">
        <v>126.323333333333</v>
      </c>
      <c r="AJ150" s="73">
        <v>126.323333333333</v>
      </c>
      <c r="AK150" s="73">
        <v>126.323333333333</v>
      </c>
      <c r="AL150" s="73">
        <v>126.323333333333</v>
      </c>
      <c r="AM150" s="73">
        <v>126.323333333333</v>
      </c>
      <c r="AN150" s="73">
        <v>1515.8799999999901</v>
      </c>
    </row>
    <row r="151" spans="1:40">
      <c r="A151" s="108" t="s">
        <v>841</v>
      </c>
      <c r="B151" s="73">
        <v>0</v>
      </c>
      <c r="C151" s="73">
        <v>0</v>
      </c>
      <c r="D151" s="73">
        <v>0</v>
      </c>
      <c r="E151" s="73">
        <v>0</v>
      </c>
      <c r="F151" s="73">
        <v>0</v>
      </c>
      <c r="G151" s="73">
        <v>0</v>
      </c>
      <c r="H151" s="73">
        <v>0</v>
      </c>
      <c r="I151" s="73">
        <v>0</v>
      </c>
      <c r="J151" s="73">
        <v>0</v>
      </c>
      <c r="K151" s="73">
        <v>0</v>
      </c>
      <c r="L151" s="73">
        <v>0</v>
      </c>
      <c r="M151" s="73">
        <v>0</v>
      </c>
      <c r="N151" s="73">
        <v>0</v>
      </c>
      <c r="O151" s="73">
        <v>0</v>
      </c>
      <c r="P151" s="73">
        <v>0</v>
      </c>
      <c r="Q151" s="73">
        <v>0</v>
      </c>
      <c r="R151" s="73">
        <v>0</v>
      </c>
      <c r="S151" s="73">
        <v>0</v>
      </c>
      <c r="T151" s="73">
        <v>0</v>
      </c>
      <c r="U151" s="73">
        <v>0</v>
      </c>
      <c r="V151" s="73">
        <v>0</v>
      </c>
      <c r="W151" s="73">
        <v>0</v>
      </c>
      <c r="X151" s="73">
        <v>0</v>
      </c>
      <c r="Y151" s="73">
        <v>0</v>
      </c>
      <c r="Z151" s="73">
        <v>0</v>
      </c>
      <c r="AA151" s="73">
        <v>0</v>
      </c>
      <c r="AB151" s="73">
        <v>0</v>
      </c>
      <c r="AC151" s="73">
        <v>0</v>
      </c>
      <c r="AD151" s="73">
        <v>0</v>
      </c>
      <c r="AE151" s="73">
        <v>0</v>
      </c>
      <c r="AF151" s="73">
        <v>0</v>
      </c>
      <c r="AG151" s="73">
        <v>0</v>
      </c>
      <c r="AH151" s="73">
        <v>0</v>
      </c>
      <c r="AI151" s="73">
        <v>0</v>
      </c>
      <c r="AJ151" s="73">
        <v>0</v>
      </c>
      <c r="AK151" s="73">
        <v>0</v>
      </c>
      <c r="AL151" s="73">
        <v>0</v>
      </c>
      <c r="AM151" s="73">
        <v>0</v>
      </c>
      <c r="AN151" s="73">
        <v>0</v>
      </c>
    </row>
    <row r="152" spans="1:40">
      <c r="A152" s="108" t="s">
        <v>842</v>
      </c>
      <c r="B152" s="73">
        <v>0</v>
      </c>
      <c r="C152" s="73">
        <v>0</v>
      </c>
      <c r="D152" s="73">
        <v>0</v>
      </c>
      <c r="E152" s="73">
        <v>0</v>
      </c>
      <c r="F152" s="73">
        <v>0</v>
      </c>
      <c r="G152" s="73">
        <v>0</v>
      </c>
      <c r="H152" s="73">
        <v>0</v>
      </c>
      <c r="I152" s="73">
        <v>0</v>
      </c>
      <c r="J152" s="73">
        <v>0</v>
      </c>
      <c r="K152" s="73">
        <v>0</v>
      </c>
      <c r="L152" s="73">
        <v>0</v>
      </c>
      <c r="M152" s="73">
        <v>0</v>
      </c>
      <c r="N152" s="73">
        <v>0</v>
      </c>
      <c r="O152" s="73">
        <v>0</v>
      </c>
      <c r="P152" s="73">
        <v>0</v>
      </c>
      <c r="Q152" s="73">
        <v>0</v>
      </c>
      <c r="R152" s="73">
        <v>0</v>
      </c>
      <c r="S152" s="73">
        <v>0</v>
      </c>
      <c r="T152" s="73">
        <v>0</v>
      </c>
      <c r="U152" s="73">
        <v>0</v>
      </c>
      <c r="V152" s="73">
        <v>0</v>
      </c>
      <c r="W152" s="73">
        <v>0</v>
      </c>
      <c r="X152" s="73">
        <v>0</v>
      </c>
      <c r="Y152" s="73">
        <v>0</v>
      </c>
      <c r="Z152" s="73">
        <v>0</v>
      </c>
      <c r="AA152" s="73">
        <v>0</v>
      </c>
      <c r="AB152" s="73">
        <v>0</v>
      </c>
      <c r="AC152" s="73">
        <v>0</v>
      </c>
      <c r="AD152" s="73">
        <v>0</v>
      </c>
      <c r="AE152" s="73">
        <v>0</v>
      </c>
      <c r="AF152" s="73">
        <v>0</v>
      </c>
      <c r="AG152" s="73">
        <v>0</v>
      </c>
      <c r="AH152" s="73">
        <v>0</v>
      </c>
      <c r="AI152" s="73">
        <v>0</v>
      </c>
      <c r="AJ152" s="73">
        <v>0</v>
      </c>
      <c r="AK152" s="73">
        <v>0</v>
      </c>
      <c r="AL152" s="73">
        <v>0</v>
      </c>
      <c r="AM152" s="73">
        <v>0</v>
      </c>
      <c r="AN152" s="73">
        <v>0</v>
      </c>
    </row>
    <row r="153" spans="1:40">
      <c r="A153" s="108" t="s">
        <v>843</v>
      </c>
      <c r="B153" s="73">
        <v>4231309.9999999898</v>
      </c>
      <c r="C153" s="73">
        <v>-1083478.99999999</v>
      </c>
      <c r="D153" s="73">
        <v>-1073737.99999999</v>
      </c>
      <c r="E153" s="73">
        <v>-1072862.99999999</v>
      </c>
      <c r="F153" s="73">
        <v>-632257.99999999895</v>
      </c>
      <c r="G153" s="73">
        <v>-610023.99999999895</v>
      </c>
      <c r="H153" s="73">
        <v>-851637</v>
      </c>
      <c r="I153" s="73">
        <v>-617862.99999999895</v>
      </c>
      <c r="J153" s="73">
        <v>-1042839</v>
      </c>
      <c r="K153" s="73">
        <v>-1042716.99999999</v>
      </c>
      <c r="L153" s="73">
        <v>-1055271</v>
      </c>
      <c r="M153" s="73">
        <v>-1041567</v>
      </c>
      <c r="N153" s="73">
        <v>-5892945.99999996</v>
      </c>
      <c r="O153" s="73">
        <v>3893589</v>
      </c>
      <c r="P153" s="73">
        <v>-1421199.99999999</v>
      </c>
      <c r="Q153" s="73">
        <v>-1411458.99999999</v>
      </c>
      <c r="R153" s="73">
        <v>-1410583.99999999</v>
      </c>
      <c r="S153" s="73">
        <v>-969978.99999999895</v>
      </c>
      <c r="T153" s="73">
        <v>-947744.99999999895</v>
      </c>
      <c r="U153" s="73">
        <v>-1189358</v>
      </c>
      <c r="V153" s="73">
        <v>-955583.99999999895</v>
      </c>
      <c r="W153" s="73">
        <v>-1380560</v>
      </c>
      <c r="X153" s="73">
        <v>-1380437.99999999</v>
      </c>
      <c r="Y153" s="73">
        <v>-1392992</v>
      </c>
      <c r="Z153" s="73">
        <v>-1379288</v>
      </c>
      <c r="AA153" s="73">
        <v>-9945597.9999999497</v>
      </c>
      <c r="AB153" s="73">
        <v>3568386</v>
      </c>
      <c r="AC153" s="73">
        <v>-1746402.99999999</v>
      </c>
      <c r="AD153" s="73">
        <v>-1736661.99999999</v>
      </c>
      <c r="AE153" s="73">
        <v>-1735786.99999999</v>
      </c>
      <c r="AF153" s="73">
        <v>-1295181.99999999</v>
      </c>
      <c r="AG153" s="73">
        <v>-1272947.99999999</v>
      </c>
      <c r="AH153" s="73">
        <v>-1514561</v>
      </c>
      <c r="AI153" s="73">
        <v>-1280786.99999999</v>
      </c>
      <c r="AJ153" s="73">
        <v>-1705763</v>
      </c>
      <c r="AK153" s="73">
        <v>-1705640.99999999</v>
      </c>
      <c r="AL153" s="73">
        <v>-1718195</v>
      </c>
      <c r="AM153" s="73">
        <v>-1704491</v>
      </c>
      <c r="AN153" s="73">
        <v>-13848033.999999899</v>
      </c>
    </row>
    <row r="154" spans="1:40">
      <c r="A154" s="108" t="s">
        <v>844</v>
      </c>
      <c r="B154" s="73">
        <v>0</v>
      </c>
      <c r="C154" s="73">
        <v>0</v>
      </c>
      <c r="D154" s="73">
        <v>0</v>
      </c>
      <c r="E154" s="73">
        <v>0</v>
      </c>
      <c r="F154" s="73">
        <v>0</v>
      </c>
      <c r="G154" s="73">
        <v>0</v>
      </c>
      <c r="H154" s="73">
        <v>0</v>
      </c>
      <c r="I154" s="73">
        <v>0</v>
      </c>
      <c r="J154" s="73">
        <v>0</v>
      </c>
      <c r="K154" s="73">
        <v>0</v>
      </c>
      <c r="L154" s="73">
        <v>0</v>
      </c>
      <c r="M154" s="73">
        <v>0</v>
      </c>
      <c r="N154" s="73">
        <v>0</v>
      </c>
      <c r="O154" s="73">
        <v>0</v>
      </c>
      <c r="P154" s="73">
        <v>0</v>
      </c>
      <c r="Q154" s="73">
        <v>0</v>
      </c>
      <c r="R154" s="73">
        <v>0</v>
      </c>
      <c r="S154" s="73">
        <v>0</v>
      </c>
      <c r="T154" s="73">
        <v>0</v>
      </c>
      <c r="U154" s="73">
        <v>0</v>
      </c>
      <c r="V154" s="73">
        <v>0</v>
      </c>
      <c r="W154" s="73">
        <v>0</v>
      </c>
      <c r="X154" s="73">
        <v>0</v>
      </c>
      <c r="Y154" s="73">
        <v>0</v>
      </c>
      <c r="Z154" s="73">
        <v>0</v>
      </c>
      <c r="AA154" s="73">
        <v>0</v>
      </c>
      <c r="AB154" s="73">
        <v>0</v>
      </c>
      <c r="AC154" s="73">
        <v>0</v>
      </c>
      <c r="AD154" s="73">
        <v>0</v>
      </c>
      <c r="AE154" s="73">
        <v>0</v>
      </c>
      <c r="AF154" s="73">
        <v>0</v>
      </c>
      <c r="AG154" s="73">
        <v>0</v>
      </c>
      <c r="AH154" s="73">
        <v>0</v>
      </c>
      <c r="AI154" s="73">
        <v>0</v>
      </c>
      <c r="AJ154" s="73">
        <v>0</v>
      </c>
      <c r="AK154" s="73">
        <v>0</v>
      </c>
      <c r="AL154" s="73">
        <v>0</v>
      </c>
      <c r="AM154" s="73">
        <v>0</v>
      </c>
      <c r="AN154" s="73">
        <v>0</v>
      </c>
    </row>
    <row r="155" spans="1:40">
      <c r="A155" s="108" t="s">
        <v>845</v>
      </c>
      <c r="B155" s="73">
        <v>4817836.73999999</v>
      </c>
      <c r="C155" s="73">
        <v>-496952.25999998202</v>
      </c>
      <c r="D155" s="73">
        <v>-487211.25999998202</v>
      </c>
      <c r="E155" s="73">
        <v>-486336.25999998202</v>
      </c>
      <c r="F155" s="73">
        <v>-45731.259999991802</v>
      </c>
      <c r="G155" s="73">
        <v>-23497.259999991798</v>
      </c>
      <c r="H155" s="73">
        <v>-265110.25999999198</v>
      </c>
      <c r="I155" s="73">
        <v>-31336.259999991798</v>
      </c>
      <c r="J155" s="73">
        <v>-456312.25999999198</v>
      </c>
      <c r="K155" s="73">
        <v>-456190.25999998202</v>
      </c>
      <c r="L155" s="73">
        <v>-468744.25999999198</v>
      </c>
      <c r="M155" s="73">
        <v>-455040.25999999198</v>
      </c>
      <c r="N155" s="73">
        <v>1145374.88000011</v>
      </c>
      <c r="O155" s="73">
        <v>4480115.74</v>
      </c>
      <c r="P155" s="73">
        <v>-834673.25999998196</v>
      </c>
      <c r="Q155" s="73">
        <v>-824932.25999998196</v>
      </c>
      <c r="R155" s="73">
        <v>-824057.25999998196</v>
      </c>
      <c r="S155" s="73">
        <v>-383452.25999999099</v>
      </c>
      <c r="T155" s="73">
        <v>-361218.25999999099</v>
      </c>
      <c r="U155" s="73">
        <v>-602831.25999999198</v>
      </c>
      <c r="V155" s="73">
        <v>-369057.25999999099</v>
      </c>
      <c r="W155" s="73">
        <v>-794033.25999999198</v>
      </c>
      <c r="X155" s="73">
        <v>-793911.25999998196</v>
      </c>
      <c r="Y155" s="73">
        <v>-806465.25999999198</v>
      </c>
      <c r="Z155" s="73">
        <v>-792761.25999999198</v>
      </c>
      <c r="AA155" s="73">
        <v>-2907277.1199998702</v>
      </c>
      <c r="AB155" s="73">
        <v>4154912.74</v>
      </c>
      <c r="AC155" s="73">
        <v>-1159876.25999998</v>
      </c>
      <c r="AD155" s="73">
        <v>-1150135.25999998</v>
      </c>
      <c r="AE155" s="73">
        <v>-1149260.25999998</v>
      </c>
      <c r="AF155" s="73">
        <v>-708655.25999998196</v>
      </c>
      <c r="AG155" s="73">
        <v>-686421.25999998196</v>
      </c>
      <c r="AH155" s="73">
        <v>-928034.25999999198</v>
      </c>
      <c r="AI155" s="73">
        <v>-694260.25999998196</v>
      </c>
      <c r="AJ155" s="73">
        <v>-1119236.25999999</v>
      </c>
      <c r="AK155" s="73">
        <v>-1119114.25999998</v>
      </c>
      <c r="AL155" s="73">
        <v>-1131668.25999999</v>
      </c>
      <c r="AM155" s="73">
        <v>-1117964.25999999</v>
      </c>
      <c r="AN155" s="73">
        <v>-6809713.1199998399</v>
      </c>
    </row>
    <row r="156" spans="1:40">
      <c r="A156" s="108" t="s">
        <v>846</v>
      </c>
      <c r="B156" s="73">
        <v>4506440.5858333297</v>
      </c>
      <c r="C156" s="73">
        <v>-808348.41416664899</v>
      </c>
      <c r="D156" s="73">
        <v>-798607.41416664899</v>
      </c>
      <c r="E156" s="73">
        <v>-797732.41416664899</v>
      </c>
      <c r="F156" s="73">
        <v>-357127.41416665801</v>
      </c>
      <c r="G156" s="73">
        <v>-334893.41416665801</v>
      </c>
      <c r="H156" s="73">
        <v>-576506.414166659</v>
      </c>
      <c r="I156" s="73">
        <v>-342732.41416665801</v>
      </c>
      <c r="J156" s="73">
        <v>-767708.414166659</v>
      </c>
      <c r="K156" s="73">
        <v>-767586.41416664899</v>
      </c>
      <c r="L156" s="73">
        <v>-780140.414166659</v>
      </c>
      <c r="M156" s="73">
        <v>-766436.414166659</v>
      </c>
      <c r="N156" s="73">
        <v>-2591378.9699998801</v>
      </c>
      <c r="O156" s="73">
        <v>4506440.58583334</v>
      </c>
      <c r="P156" s="73">
        <v>-808348.41416664899</v>
      </c>
      <c r="Q156" s="73">
        <v>-798607.41416664899</v>
      </c>
      <c r="R156" s="73">
        <v>-797732.41416664899</v>
      </c>
      <c r="S156" s="73">
        <v>-357127.41416665801</v>
      </c>
      <c r="T156" s="73">
        <v>-334893.41416665801</v>
      </c>
      <c r="U156" s="73">
        <v>-576506.414166659</v>
      </c>
      <c r="V156" s="73">
        <v>-342732.41416665801</v>
      </c>
      <c r="W156" s="73">
        <v>-767708.414166659</v>
      </c>
      <c r="X156" s="73">
        <v>-767586.41416664899</v>
      </c>
      <c r="Y156" s="73">
        <v>-780140.414166659</v>
      </c>
      <c r="Z156" s="73">
        <v>-766436.414166659</v>
      </c>
      <c r="AA156" s="73">
        <v>-2591378.9699998698</v>
      </c>
      <c r="AB156" s="73">
        <v>4506440.5858333297</v>
      </c>
      <c r="AC156" s="73">
        <v>-808348.41416665702</v>
      </c>
      <c r="AD156" s="73">
        <v>-798607.41416665702</v>
      </c>
      <c r="AE156" s="73">
        <v>-797732.41416665702</v>
      </c>
      <c r="AF156" s="73">
        <v>-357127.41416665702</v>
      </c>
      <c r="AG156" s="73">
        <v>-334893.41416665702</v>
      </c>
      <c r="AH156" s="73">
        <v>-576506.41416666703</v>
      </c>
      <c r="AI156" s="73">
        <v>-342732.41416665702</v>
      </c>
      <c r="AJ156" s="73">
        <v>-767708.41416666703</v>
      </c>
      <c r="AK156" s="73">
        <v>-767586.41416665702</v>
      </c>
      <c r="AL156" s="73">
        <v>-780140.41416666703</v>
      </c>
      <c r="AM156" s="73">
        <v>-766436.41416666703</v>
      </c>
      <c r="AN156" s="73">
        <v>-2591378.9699999401</v>
      </c>
    </row>
    <row r="157" spans="1:40">
      <c r="A157" s="109" t="s">
        <v>847</v>
      </c>
    </row>
    <row r="158" spans="1:40">
      <c r="A158" s="108" t="s">
        <v>848</v>
      </c>
      <c r="B158" s="73">
        <v>0</v>
      </c>
      <c r="C158" s="73">
        <v>0</v>
      </c>
      <c r="D158" s="73">
        <v>0</v>
      </c>
      <c r="E158" s="73">
        <v>0</v>
      </c>
      <c r="F158" s="73">
        <v>0</v>
      </c>
      <c r="G158" s="73">
        <v>0</v>
      </c>
      <c r="H158" s="73">
        <v>0</v>
      </c>
      <c r="I158" s="73">
        <v>0</v>
      </c>
      <c r="J158" s="73">
        <v>0</v>
      </c>
      <c r="K158" s="73">
        <v>0</v>
      </c>
      <c r="L158" s="73">
        <v>0</v>
      </c>
      <c r="M158" s="73">
        <v>0</v>
      </c>
      <c r="N158" s="73">
        <v>0</v>
      </c>
      <c r="O158" s="73">
        <v>0</v>
      </c>
      <c r="P158" s="73">
        <v>0</v>
      </c>
      <c r="Q158" s="73">
        <v>0</v>
      </c>
      <c r="R158" s="73">
        <v>0</v>
      </c>
      <c r="S158" s="73">
        <v>0</v>
      </c>
      <c r="T158" s="73">
        <v>0</v>
      </c>
      <c r="U158" s="73">
        <v>0</v>
      </c>
      <c r="V158" s="73">
        <v>0</v>
      </c>
      <c r="W158" s="73">
        <v>0</v>
      </c>
      <c r="X158" s="73">
        <v>0</v>
      </c>
      <c r="Y158" s="73">
        <v>0</v>
      </c>
      <c r="Z158" s="73">
        <v>0</v>
      </c>
      <c r="AA158" s="73">
        <v>0</v>
      </c>
      <c r="AB158" s="73">
        <v>0</v>
      </c>
      <c r="AC158" s="73">
        <v>0</v>
      </c>
      <c r="AD158" s="73">
        <v>0</v>
      </c>
      <c r="AE158" s="73">
        <v>0</v>
      </c>
      <c r="AF158" s="73">
        <v>0</v>
      </c>
      <c r="AG158" s="73">
        <v>0</v>
      </c>
      <c r="AH158" s="73">
        <v>0</v>
      </c>
      <c r="AI158" s="73">
        <v>0</v>
      </c>
      <c r="AJ158" s="73">
        <v>0</v>
      </c>
      <c r="AK158" s="73">
        <v>0</v>
      </c>
      <c r="AL158" s="73">
        <v>0</v>
      </c>
      <c r="AM158" s="73">
        <v>0</v>
      </c>
      <c r="AN158" s="73">
        <v>0</v>
      </c>
    </row>
    <row r="159" spans="1:40">
      <c r="A159" s="108" t="s">
        <v>849</v>
      </c>
      <c r="B159" s="73">
        <v>-171007.84833325</v>
      </c>
      <c r="C159" s="73">
        <v>-171007.84833325</v>
      </c>
      <c r="D159" s="73">
        <v>-171007.84833325</v>
      </c>
      <c r="E159" s="73">
        <v>-171007.84833325</v>
      </c>
      <c r="F159" s="73">
        <v>-171007.84833325</v>
      </c>
      <c r="G159" s="73">
        <v>-171007.84833325</v>
      </c>
      <c r="H159" s="73">
        <v>-171007.84833325</v>
      </c>
      <c r="I159" s="73">
        <v>-171007.84833325</v>
      </c>
      <c r="J159" s="73">
        <v>-171007.84833325</v>
      </c>
      <c r="K159" s="73">
        <v>-171007.84833325</v>
      </c>
      <c r="L159" s="73">
        <v>-171007.84833325</v>
      </c>
      <c r="M159" s="73">
        <v>-171007.84833325</v>
      </c>
      <c r="N159" s="73">
        <v>-2052094.1799989999</v>
      </c>
      <c r="O159" s="73">
        <v>-171007.84833325</v>
      </c>
      <c r="P159" s="73">
        <v>-171007.84833325</v>
      </c>
      <c r="Q159" s="73">
        <v>-171007.84833325</v>
      </c>
      <c r="R159" s="73">
        <v>-171007.84833325</v>
      </c>
      <c r="S159" s="73">
        <v>-171007.84833325</v>
      </c>
      <c r="T159" s="73">
        <v>-171007.84833325</v>
      </c>
      <c r="U159" s="73">
        <v>-171007.84833325</v>
      </c>
      <c r="V159" s="73">
        <v>-171007.84833325</v>
      </c>
      <c r="W159" s="73">
        <v>-171007.84833325</v>
      </c>
      <c r="X159" s="73">
        <v>-171007.84833325</v>
      </c>
      <c r="Y159" s="73">
        <v>-171007.84833325</v>
      </c>
      <c r="Z159" s="73">
        <v>-171007.84833325</v>
      </c>
      <c r="AA159" s="73">
        <v>-2052094.1799989999</v>
      </c>
      <c r="AB159" s="73">
        <v>-171007.84833325</v>
      </c>
      <c r="AC159" s="73">
        <v>-171007.84833325</v>
      </c>
      <c r="AD159" s="73">
        <v>-171007.84833325</v>
      </c>
      <c r="AE159" s="73">
        <v>-171007.84833325</v>
      </c>
      <c r="AF159" s="73">
        <v>-171007.84833325</v>
      </c>
      <c r="AG159" s="73">
        <v>-171007.84833325</v>
      </c>
      <c r="AH159" s="73">
        <v>-171007.84833325</v>
      </c>
      <c r="AI159" s="73">
        <v>-171007.84833325</v>
      </c>
      <c r="AJ159" s="73">
        <v>-171007.84833325</v>
      </c>
      <c r="AK159" s="73">
        <v>-171007.84833325</v>
      </c>
      <c r="AL159" s="73">
        <v>-171007.84833325</v>
      </c>
      <c r="AM159" s="73">
        <v>-171007.84833325</v>
      </c>
      <c r="AN159" s="73">
        <v>-2052094.1799989999</v>
      </c>
    </row>
    <row r="160" spans="1:40">
      <c r="A160" s="108" t="s">
        <v>850</v>
      </c>
      <c r="B160" s="73">
        <v>171007.84833325</v>
      </c>
      <c r="C160" s="73">
        <v>171007.84833325</v>
      </c>
      <c r="D160" s="73">
        <v>171007.84833325</v>
      </c>
      <c r="E160" s="73">
        <v>171007.84833325</v>
      </c>
      <c r="F160" s="73">
        <v>171007.84833325</v>
      </c>
      <c r="G160" s="73">
        <v>171007.84833325</v>
      </c>
      <c r="H160" s="73">
        <v>171007.84833325</v>
      </c>
      <c r="I160" s="73">
        <v>171007.84833325</v>
      </c>
      <c r="J160" s="73">
        <v>171007.84833325</v>
      </c>
      <c r="K160" s="73">
        <v>171007.84833325</v>
      </c>
      <c r="L160" s="73">
        <v>171007.84833325</v>
      </c>
      <c r="M160" s="73">
        <v>171007.84833325</v>
      </c>
      <c r="N160" s="73">
        <v>2052094.1799989999</v>
      </c>
      <c r="O160" s="73">
        <v>171007.84833325</v>
      </c>
      <c r="P160" s="73">
        <v>171007.84833325</v>
      </c>
      <c r="Q160" s="73">
        <v>171007.84833325</v>
      </c>
      <c r="R160" s="73">
        <v>171007.84833325</v>
      </c>
      <c r="S160" s="73">
        <v>171007.84833325</v>
      </c>
      <c r="T160" s="73">
        <v>171007.84833325</v>
      </c>
      <c r="U160" s="73">
        <v>171007.84833325</v>
      </c>
      <c r="V160" s="73">
        <v>171007.84833325</v>
      </c>
      <c r="W160" s="73">
        <v>171007.84833325</v>
      </c>
      <c r="X160" s="73">
        <v>171007.84833325</v>
      </c>
      <c r="Y160" s="73">
        <v>171007.84833325</v>
      </c>
      <c r="Z160" s="73">
        <v>171007.84833325</v>
      </c>
      <c r="AA160" s="73">
        <v>2052094.1799989999</v>
      </c>
      <c r="AB160" s="73">
        <v>171007.84833325</v>
      </c>
      <c r="AC160" s="73">
        <v>171007.84833325</v>
      </c>
      <c r="AD160" s="73">
        <v>171007.84833325</v>
      </c>
      <c r="AE160" s="73">
        <v>171007.84833325</v>
      </c>
      <c r="AF160" s="73">
        <v>171007.84833325</v>
      </c>
      <c r="AG160" s="73">
        <v>171007.84833325</v>
      </c>
      <c r="AH160" s="73">
        <v>171007.84833325</v>
      </c>
      <c r="AI160" s="73">
        <v>171007.84833325</v>
      </c>
      <c r="AJ160" s="73">
        <v>171007.84833325</v>
      </c>
      <c r="AK160" s="73">
        <v>171007.84833325</v>
      </c>
      <c r="AL160" s="73">
        <v>171007.84833325</v>
      </c>
      <c r="AM160" s="73">
        <v>171007.84833325</v>
      </c>
      <c r="AN160" s="73">
        <v>2052094.1799989999</v>
      </c>
    </row>
    <row r="161" spans="1:40">
      <c r="A161" s="108" t="s">
        <v>851</v>
      </c>
      <c r="B161" s="73">
        <v>-9122350.9699999094</v>
      </c>
      <c r="C161" s="73">
        <v>-9122350.9699999094</v>
      </c>
      <c r="D161" s="73">
        <v>-9122350.9699999094</v>
      </c>
      <c r="E161" s="73">
        <v>-9122350.9699999094</v>
      </c>
      <c r="F161" s="73">
        <v>-9122350.9699999094</v>
      </c>
      <c r="G161" s="73">
        <v>-9122350.9699999094</v>
      </c>
      <c r="H161" s="73">
        <v>-9122350.9699999094</v>
      </c>
      <c r="I161" s="73">
        <v>-9122350.9699999094</v>
      </c>
      <c r="J161" s="73">
        <v>-9122350.9699999094</v>
      </c>
      <c r="K161" s="73">
        <v>-9122350.9699999094</v>
      </c>
      <c r="L161" s="73">
        <v>-9122350.9699999094</v>
      </c>
      <c r="M161" s="73">
        <v>-9122350.9699999094</v>
      </c>
      <c r="N161" s="73">
        <v>-109468211.639999</v>
      </c>
      <c r="O161" s="73">
        <v>-9122350.9699999094</v>
      </c>
      <c r="P161" s="73">
        <v>-9122350.9699999094</v>
      </c>
      <c r="Q161" s="73">
        <v>-9122350.9699999094</v>
      </c>
      <c r="R161" s="73">
        <v>-9122350.9699999094</v>
      </c>
      <c r="S161" s="73">
        <v>-9122350.9699999094</v>
      </c>
      <c r="T161" s="73">
        <v>-9122350.9699999094</v>
      </c>
      <c r="U161" s="73">
        <v>-9122350.9699999094</v>
      </c>
      <c r="V161" s="73">
        <v>-9122350.9699999094</v>
      </c>
      <c r="W161" s="73">
        <v>-9122350.9699999094</v>
      </c>
      <c r="X161" s="73">
        <v>-9122350.9699999094</v>
      </c>
      <c r="Y161" s="73">
        <v>-9122350.9699999094</v>
      </c>
      <c r="Z161" s="73">
        <v>-9122350.9699999094</v>
      </c>
      <c r="AA161" s="73">
        <v>-109468211.639999</v>
      </c>
      <c r="AB161" s="73">
        <v>-9122350.9699999094</v>
      </c>
      <c r="AC161" s="73">
        <v>-9122350.9699999094</v>
      </c>
      <c r="AD161" s="73">
        <v>-9122350.9699999094</v>
      </c>
      <c r="AE161" s="73">
        <v>-9122350.9699999094</v>
      </c>
      <c r="AF161" s="73">
        <v>-9122350.9699999094</v>
      </c>
      <c r="AG161" s="73">
        <v>-9122350.9699999094</v>
      </c>
      <c r="AH161" s="73">
        <v>-9122350.9699999094</v>
      </c>
      <c r="AI161" s="73">
        <v>-9122350.9699999094</v>
      </c>
      <c r="AJ161" s="73">
        <v>-9122350.9699999094</v>
      </c>
      <c r="AK161" s="73">
        <v>-9122350.9699999094</v>
      </c>
      <c r="AL161" s="73">
        <v>-9122350.9699999094</v>
      </c>
      <c r="AM161" s="73">
        <v>-9122350.9699999094</v>
      </c>
      <c r="AN161" s="73">
        <v>-109468211.639999</v>
      </c>
    </row>
    <row r="162" spans="1:40">
      <c r="A162" s="108" t="s">
        <v>852</v>
      </c>
      <c r="B162" s="73">
        <v>-8951343.1216666605</v>
      </c>
      <c r="C162" s="73">
        <v>-8951343.1216666605</v>
      </c>
      <c r="D162" s="73">
        <v>-8951343.1216666605</v>
      </c>
      <c r="E162" s="73">
        <v>-8951343.1216666605</v>
      </c>
      <c r="F162" s="73">
        <v>-8951343.1216666605</v>
      </c>
      <c r="G162" s="73">
        <v>-8951343.1216666605</v>
      </c>
      <c r="H162" s="73">
        <v>-8951343.1216666605</v>
      </c>
      <c r="I162" s="73">
        <v>-8951343.1216666605</v>
      </c>
      <c r="J162" s="73">
        <v>-8951343.1216666605</v>
      </c>
      <c r="K162" s="73">
        <v>-8951343.1216666605</v>
      </c>
      <c r="L162" s="73">
        <v>-8951343.1216666605</v>
      </c>
      <c r="M162" s="73">
        <v>-8951343.1216666605</v>
      </c>
      <c r="N162" s="73">
        <v>-107416117.45999999</v>
      </c>
      <c r="O162" s="73">
        <v>-8951343.1216666605</v>
      </c>
      <c r="P162" s="73">
        <v>-8951343.1216666605</v>
      </c>
      <c r="Q162" s="73">
        <v>-8951343.1216666605</v>
      </c>
      <c r="R162" s="73">
        <v>-8951343.1216666605</v>
      </c>
      <c r="S162" s="73">
        <v>-8951343.1216666605</v>
      </c>
      <c r="T162" s="73">
        <v>-8951343.1216666605</v>
      </c>
      <c r="U162" s="73">
        <v>-8951343.1216666605</v>
      </c>
      <c r="V162" s="73">
        <v>-8951343.1216666605</v>
      </c>
      <c r="W162" s="73">
        <v>-8951343.1216666605</v>
      </c>
      <c r="X162" s="73">
        <v>-8951343.1216666605</v>
      </c>
      <c r="Y162" s="73">
        <v>-8951343.1216666605</v>
      </c>
      <c r="Z162" s="73">
        <v>-8951343.1216666605</v>
      </c>
      <c r="AA162" s="73">
        <v>-107416117.45999999</v>
      </c>
      <c r="AB162" s="73">
        <v>-8951343.1216666605</v>
      </c>
      <c r="AC162" s="73">
        <v>-8951343.1216666605</v>
      </c>
      <c r="AD162" s="73">
        <v>-8951343.1216666605</v>
      </c>
      <c r="AE162" s="73">
        <v>-8951343.1216666605</v>
      </c>
      <c r="AF162" s="73">
        <v>-8951343.1216666605</v>
      </c>
      <c r="AG162" s="73">
        <v>-8951343.1216666605</v>
      </c>
      <c r="AH162" s="73">
        <v>-8951343.1216666605</v>
      </c>
      <c r="AI162" s="73">
        <v>-8951343.1216666605</v>
      </c>
      <c r="AJ162" s="73">
        <v>-8951343.1216666605</v>
      </c>
      <c r="AK162" s="73">
        <v>-8951343.1216666605</v>
      </c>
      <c r="AL162" s="73">
        <v>-8951343.1216666605</v>
      </c>
      <c r="AM162" s="73">
        <v>-8951343.1216666605</v>
      </c>
      <c r="AN162" s="73">
        <v>-107416117.45999999</v>
      </c>
    </row>
    <row r="163" spans="1:40">
      <c r="A163" s="108" t="s">
        <v>853</v>
      </c>
      <c r="B163" s="73">
        <v>-9122350.9699999094</v>
      </c>
      <c r="C163" s="73">
        <v>-9122350.9699999094</v>
      </c>
      <c r="D163" s="73">
        <v>-9122350.9699999094</v>
      </c>
      <c r="E163" s="73">
        <v>-9122350.9699999094</v>
      </c>
      <c r="F163" s="73">
        <v>-9122350.9699999094</v>
      </c>
      <c r="G163" s="73">
        <v>-9122350.9699999094</v>
      </c>
      <c r="H163" s="73">
        <v>-9122350.9699999094</v>
      </c>
      <c r="I163" s="73">
        <v>-9122350.9699999094</v>
      </c>
      <c r="J163" s="73">
        <v>-9122350.9699999094</v>
      </c>
      <c r="K163" s="73">
        <v>-9122350.9699999094</v>
      </c>
      <c r="L163" s="73">
        <v>-9122350.9699999094</v>
      </c>
      <c r="M163" s="73">
        <v>-9122350.9699999094</v>
      </c>
      <c r="N163" s="73">
        <v>-109468211.639999</v>
      </c>
      <c r="O163" s="73">
        <v>-9122350.9699999094</v>
      </c>
      <c r="P163" s="73">
        <v>-9122350.9699999094</v>
      </c>
      <c r="Q163" s="73">
        <v>-9122350.9699999094</v>
      </c>
      <c r="R163" s="73">
        <v>-9122350.9699999094</v>
      </c>
      <c r="S163" s="73">
        <v>-9122350.9699999094</v>
      </c>
      <c r="T163" s="73">
        <v>-9122350.9699999094</v>
      </c>
      <c r="U163" s="73">
        <v>-9122350.9699999094</v>
      </c>
      <c r="V163" s="73">
        <v>-9122350.9699999094</v>
      </c>
      <c r="W163" s="73">
        <v>-9122350.9699999094</v>
      </c>
      <c r="X163" s="73">
        <v>-9122350.9699999094</v>
      </c>
      <c r="Y163" s="73">
        <v>-9122350.9699999094</v>
      </c>
      <c r="Z163" s="73">
        <v>-9122350.9699999094</v>
      </c>
      <c r="AA163" s="73">
        <v>-109468211.639999</v>
      </c>
      <c r="AB163" s="73">
        <v>-9122350.9699999094</v>
      </c>
      <c r="AC163" s="73">
        <v>-9122350.9699999094</v>
      </c>
      <c r="AD163" s="73">
        <v>-9122350.9699999094</v>
      </c>
      <c r="AE163" s="73">
        <v>-9122350.9699999094</v>
      </c>
      <c r="AF163" s="73">
        <v>-9122350.9699999094</v>
      </c>
      <c r="AG163" s="73">
        <v>-9122350.9699999094</v>
      </c>
      <c r="AH163" s="73">
        <v>-9122350.9699999094</v>
      </c>
      <c r="AI163" s="73">
        <v>-9122350.9699999094</v>
      </c>
      <c r="AJ163" s="73">
        <v>-9122350.9699999094</v>
      </c>
      <c r="AK163" s="73">
        <v>-9122350.9699999094</v>
      </c>
      <c r="AL163" s="73">
        <v>-9122350.9699999094</v>
      </c>
      <c r="AM163" s="73">
        <v>-9122350.9699999094</v>
      </c>
      <c r="AN163" s="73">
        <v>-109468211.639999</v>
      </c>
    </row>
    <row r="164" spans="1:40">
      <c r="A164" s="109" t="s">
        <v>854</v>
      </c>
    </row>
    <row r="165" spans="1:40">
      <c r="A165" s="108" t="s">
        <v>855</v>
      </c>
      <c r="B165" s="73">
        <v>0</v>
      </c>
      <c r="C165" s="73">
        <v>0</v>
      </c>
      <c r="D165" s="73">
        <v>0</v>
      </c>
      <c r="E165" s="73">
        <v>0</v>
      </c>
      <c r="F165" s="73">
        <v>0</v>
      </c>
      <c r="G165" s="73">
        <v>0</v>
      </c>
      <c r="H165" s="73">
        <v>0</v>
      </c>
      <c r="I165" s="73">
        <v>0</v>
      </c>
      <c r="J165" s="73">
        <v>0</v>
      </c>
      <c r="K165" s="73">
        <v>0</v>
      </c>
      <c r="L165" s="73">
        <v>0</v>
      </c>
      <c r="M165" s="73">
        <v>0</v>
      </c>
      <c r="N165" s="73">
        <v>0</v>
      </c>
      <c r="O165" s="73">
        <v>0</v>
      </c>
      <c r="P165" s="73">
        <v>0</v>
      </c>
      <c r="Q165" s="73">
        <v>0</v>
      </c>
      <c r="R165" s="73">
        <v>0</v>
      </c>
      <c r="S165" s="73">
        <v>0</v>
      </c>
      <c r="T165" s="73">
        <v>0</v>
      </c>
      <c r="U165" s="73">
        <v>0</v>
      </c>
      <c r="V165" s="73">
        <v>0</v>
      </c>
      <c r="W165" s="73">
        <v>0</v>
      </c>
      <c r="X165" s="73">
        <v>0</v>
      </c>
      <c r="Y165" s="73">
        <v>0</v>
      </c>
      <c r="Z165" s="73">
        <v>0</v>
      </c>
      <c r="AA165" s="73">
        <v>0</v>
      </c>
      <c r="AB165" s="73">
        <v>0</v>
      </c>
      <c r="AC165" s="73">
        <v>0</v>
      </c>
      <c r="AD165" s="73">
        <v>0</v>
      </c>
      <c r="AE165" s="73">
        <v>0</v>
      </c>
      <c r="AF165" s="73">
        <v>0</v>
      </c>
      <c r="AG165" s="73">
        <v>0</v>
      </c>
      <c r="AH165" s="73">
        <v>0</v>
      </c>
      <c r="AI165" s="73">
        <v>0</v>
      </c>
      <c r="AJ165" s="73">
        <v>0</v>
      </c>
      <c r="AK165" s="73">
        <v>0</v>
      </c>
      <c r="AL165" s="73">
        <v>0</v>
      </c>
      <c r="AM165" s="73">
        <v>0</v>
      </c>
      <c r="AN165" s="73">
        <v>0</v>
      </c>
    </row>
    <row r="166" spans="1:40">
      <c r="A166" s="108" t="s">
        <v>856</v>
      </c>
      <c r="B166" s="73">
        <v>0</v>
      </c>
      <c r="C166" s="73">
        <v>0</v>
      </c>
      <c r="D166" s="73">
        <v>0</v>
      </c>
      <c r="E166" s="73">
        <v>0</v>
      </c>
      <c r="F166" s="73">
        <v>0</v>
      </c>
      <c r="G166" s="73">
        <v>0</v>
      </c>
      <c r="H166" s="73">
        <v>0</v>
      </c>
      <c r="I166" s="73">
        <v>0</v>
      </c>
      <c r="J166" s="73">
        <v>0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3">
        <v>0</v>
      </c>
      <c r="AA166" s="73">
        <v>0</v>
      </c>
      <c r="AB166" s="73">
        <v>0</v>
      </c>
      <c r="AC166" s="73">
        <v>0</v>
      </c>
      <c r="AD166" s="73">
        <v>0</v>
      </c>
      <c r="AE166" s="73">
        <v>0</v>
      </c>
      <c r="AF166" s="73">
        <v>0</v>
      </c>
      <c r="AG166" s="73">
        <v>0</v>
      </c>
      <c r="AH166" s="73">
        <v>0</v>
      </c>
      <c r="AI166" s="73">
        <v>0</v>
      </c>
      <c r="AJ166" s="73">
        <v>0</v>
      </c>
      <c r="AK166" s="73">
        <v>0</v>
      </c>
      <c r="AL166" s="73">
        <v>0</v>
      </c>
      <c r="AM166" s="73">
        <v>0</v>
      </c>
      <c r="AN166" s="73">
        <v>0</v>
      </c>
    </row>
    <row r="167" spans="1:40">
      <c r="A167" s="108" t="s">
        <v>857</v>
      </c>
      <c r="B167" s="73">
        <v>0</v>
      </c>
      <c r="C167" s="73">
        <v>0</v>
      </c>
      <c r="D167" s="73">
        <v>0</v>
      </c>
      <c r="E167" s="73">
        <v>0</v>
      </c>
      <c r="F167" s="73">
        <v>0</v>
      </c>
      <c r="G167" s="73">
        <v>0</v>
      </c>
      <c r="H167" s="73">
        <v>0</v>
      </c>
      <c r="I167" s="73">
        <v>0</v>
      </c>
      <c r="J167" s="73">
        <v>0</v>
      </c>
      <c r="K167" s="73">
        <v>0</v>
      </c>
      <c r="L167" s="73">
        <v>0</v>
      </c>
      <c r="M167" s="73">
        <v>0</v>
      </c>
      <c r="N167" s="73">
        <v>0</v>
      </c>
      <c r="O167" s="73">
        <v>0</v>
      </c>
      <c r="P167" s="73">
        <v>0</v>
      </c>
      <c r="Q167" s="73">
        <v>0</v>
      </c>
      <c r="R167" s="73">
        <v>0</v>
      </c>
      <c r="S167" s="73">
        <v>0</v>
      </c>
      <c r="T167" s="73">
        <v>0</v>
      </c>
      <c r="U167" s="73">
        <v>0</v>
      </c>
      <c r="V167" s="73">
        <v>0</v>
      </c>
      <c r="W167" s="73">
        <v>0</v>
      </c>
      <c r="X167" s="73">
        <v>0</v>
      </c>
      <c r="Y167" s="73">
        <v>0</v>
      </c>
      <c r="Z167" s="73">
        <v>0</v>
      </c>
      <c r="AA167" s="73">
        <v>0</v>
      </c>
      <c r="AB167" s="73">
        <v>0</v>
      </c>
      <c r="AC167" s="73">
        <v>0</v>
      </c>
      <c r="AD167" s="73">
        <v>0</v>
      </c>
      <c r="AE167" s="73">
        <v>0</v>
      </c>
      <c r="AF167" s="73">
        <v>0</v>
      </c>
      <c r="AG167" s="73">
        <v>0</v>
      </c>
      <c r="AH167" s="73">
        <v>0</v>
      </c>
      <c r="AI167" s="73">
        <v>0</v>
      </c>
      <c r="AJ167" s="73">
        <v>0</v>
      </c>
      <c r="AK167" s="73">
        <v>0</v>
      </c>
      <c r="AL167" s="73">
        <v>0</v>
      </c>
      <c r="AM167" s="73">
        <v>0</v>
      </c>
      <c r="AN167" s="73">
        <v>0</v>
      </c>
    </row>
    <row r="168" spans="1:40">
      <c r="A168" s="108" t="s">
        <v>858</v>
      </c>
      <c r="B168" s="73">
        <v>0</v>
      </c>
      <c r="C168" s="73">
        <v>0</v>
      </c>
      <c r="D168" s="73">
        <v>0</v>
      </c>
      <c r="E168" s="73">
        <v>0</v>
      </c>
      <c r="F168" s="73">
        <v>0</v>
      </c>
      <c r="G168" s="73">
        <v>0</v>
      </c>
      <c r="H168" s="73">
        <v>0</v>
      </c>
      <c r="I168" s="73">
        <v>0</v>
      </c>
      <c r="J168" s="73">
        <v>0</v>
      </c>
      <c r="K168" s="73">
        <v>0</v>
      </c>
      <c r="L168" s="73">
        <v>0</v>
      </c>
      <c r="M168" s="73">
        <v>0</v>
      </c>
      <c r="N168" s="73">
        <v>0</v>
      </c>
      <c r="O168" s="73">
        <v>0</v>
      </c>
      <c r="P168" s="73">
        <v>0</v>
      </c>
      <c r="Q168" s="73">
        <v>0</v>
      </c>
      <c r="R168" s="73">
        <v>0</v>
      </c>
      <c r="S168" s="73">
        <v>0</v>
      </c>
      <c r="T168" s="73">
        <v>0</v>
      </c>
      <c r="U168" s="73">
        <v>0</v>
      </c>
      <c r="V168" s="73">
        <v>0</v>
      </c>
      <c r="W168" s="73">
        <v>0</v>
      </c>
      <c r="X168" s="73">
        <v>0</v>
      </c>
      <c r="Y168" s="73">
        <v>0</v>
      </c>
      <c r="Z168" s="73">
        <v>0</v>
      </c>
      <c r="AA168" s="73">
        <v>0</v>
      </c>
      <c r="AB168" s="73">
        <v>0</v>
      </c>
      <c r="AC168" s="73">
        <v>0</v>
      </c>
      <c r="AD168" s="73">
        <v>0</v>
      </c>
      <c r="AE168" s="73">
        <v>0</v>
      </c>
      <c r="AF168" s="73">
        <v>0</v>
      </c>
      <c r="AG168" s="73">
        <v>0</v>
      </c>
      <c r="AH168" s="73">
        <v>0</v>
      </c>
      <c r="AI168" s="73">
        <v>0</v>
      </c>
      <c r="AJ168" s="73">
        <v>0</v>
      </c>
      <c r="AK168" s="73">
        <v>0</v>
      </c>
      <c r="AL168" s="73">
        <v>0</v>
      </c>
      <c r="AM168" s="73">
        <v>0</v>
      </c>
      <c r="AN168" s="73">
        <v>0</v>
      </c>
    </row>
    <row r="169" spans="1:40">
      <c r="A169" s="108" t="s">
        <v>859</v>
      </c>
      <c r="B169" s="73">
        <v>0</v>
      </c>
      <c r="C169" s="73">
        <v>0</v>
      </c>
      <c r="D169" s="73">
        <v>0</v>
      </c>
      <c r="E169" s="73">
        <v>0</v>
      </c>
      <c r="F169" s="73">
        <v>0</v>
      </c>
      <c r="G169" s="73">
        <v>0</v>
      </c>
      <c r="H169" s="73">
        <v>0</v>
      </c>
      <c r="I169" s="73">
        <v>0</v>
      </c>
      <c r="J169" s="73">
        <v>0</v>
      </c>
      <c r="K169" s="73">
        <v>0</v>
      </c>
      <c r="L169" s="73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73">
        <v>0</v>
      </c>
      <c r="T169" s="73">
        <v>0</v>
      </c>
      <c r="U169" s="73">
        <v>0</v>
      </c>
      <c r="V169" s="73">
        <v>0</v>
      </c>
      <c r="W169" s="73">
        <v>0</v>
      </c>
      <c r="X169" s="73">
        <v>0</v>
      </c>
      <c r="Y169" s="73">
        <v>0</v>
      </c>
      <c r="Z169" s="73">
        <v>0</v>
      </c>
      <c r="AA169" s="73">
        <v>0</v>
      </c>
      <c r="AB169" s="73">
        <v>0</v>
      </c>
      <c r="AC169" s="73">
        <v>0</v>
      </c>
      <c r="AD169" s="73">
        <v>0</v>
      </c>
      <c r="AE169" s="73">
        <v>0</v>
      </c>
      <c r="AF169" s="73">
        <v>0</v>
      </c>
      <c r="AG169" s="73">
        <v>0</v>
      </c>
      <c r="AH169" s="73">
        <v>0</v>
      </c>
      <c r="AI169" s="73">
        <v>0</v>
      </c>
      <c r="AJ169" s="73">
        <v>0</v>
      </c>
      <c r="AK169" s="73">
        <v>0</v>
      </c>
      <c r="AL169" s="73">
        <v>0</v>
      </c>
      <c r="AM169" s="73">
        <v>0</v>
      </c>
      <c r="AN169" s="73">
        <v>0</v>
      </c>
    </row>
    <row r="170" spans="1:40">
      <c r="A170" s="108" t="s">
        <v>860</v>
      </c>
      <c r="B170" s="73">
        <v>0</v>
      </c>
      <c r="C170" s="73">
        <v>0</v>
      </c>
      <c r="D170" s="73">
        <v>0</v>
      </c>
      <c r="E170" s="73">
        <v>0</v>
      </c>
      <c r="F170" s="73">
        <v>0</v>
      </c>
      <c r="G170" s="73">
        <v>0</v>
      </c>
      <c r="H170" s="73">
        <v>0</v>
      </c>
      <c r="I170" s="73">
        <v>0</v>
      </c>
      <c r="J170" s="73">
        <v>0</v>
      </c>
      <c r="K170" s="73">
        <v>0</v>
      </c>
      <c r="L170" s="73">
        <v>0</v>
      </c>
      <c r="M170" s="73">
        <v>0</v>
      </c>
      <c r="N170" s="73">
        <v>0</v>
      </c>
      <c r="O170" s="73">
        <v>0</v>
      </c>
      <c r="P170" s="73">
        <v>0</v>
      </c>
      <c r="Q170" s="73">
        <v>0</v>
      </c>
      <c r="R170" s="73">
        <v>0</v>
      </c>
      <c r="S170" s="73">
        <v>0</v>
      </c>
      <c r="T170" s="73">
        <v>0</v>
      </c>
      <c r="U170" s="73">
        <v>0</v>
      </c>
      <c r="V170" s="73">
        <v>0</v>
      </c>
      <c r="W170" s="73">
        <v>0</v>
      </c>
      <c r="X170" s="73">
        <v>0</v>
      </c>
      <c r="Y170" s="73">
        <v>0</v>
      </c>
      <c r="Z170" s="73">
        <v>0</v>
      </c>
      <c r="AA170" s="73">
        <v>0</v>
      </c>
      <c r="AB170" s="73">
        <v>0</v>
      </c>
      <c r="AC170" s="73">
        <v>0</v>
      </c>
      <c r="AD170" s="73">
        <v>0</v>
      </c>
      <c r="AE170" s="73">
        <v>0</v>
      </c>
      <c r="AF170" s="73">
        <v>0</v>
      </c>
      <c r="AG170" s="73">
        <v>0</v>
      </c>
      <c r="AH170" s="73">
        <v>0</v>
      </c>
      <c r="AI170" s="73">
        <v>0</v>
      </c>
      <c r="AJ170" s="73">
        <v>0</v>
      </c>
      <c r="AK170" s="73">
        <v>0</v>
      </c>
      <c r="AL170" s="73">
        <v>0</v>
      </c>
      <c r="AM170" s="73">
        <v>0</v>
      </c>
      <c r="AN170" s="73">
        <v>0</v>
      </c>
    </row>
    <row r="171" spans="1:40">
      <c r="A171" s="108" t="s">
        <v>861</v>
      </c>
      <c r="B171" s="73">
        <v>0</v>
      </c>
      <c r="C171" s="73">
        <v>0</v>
      </c>
      <c r="D171" s="73">
        <v>0</v>
      </c>
      <c r="E171" s="73">
        <v>0</v>
      </c>
      <c r="F171" s="73">
        <v>0</v>
      </c>
      <c r="G171" s="73">
        <v>0</v>
      </c>
      <c r="H171" s="73">
        <v>0</v>
      </c>
      <c r="I171" s="73">
        <v>0</v>
      </c>
      <c r="J171" s="73">
        <v>0</v>
      </c>
      <c r="K171" s="73">
        <v>0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73">
        <v>0</v>
      </c>
      <c r="T171" s="73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3">
        <v>0</v>
      </c>
      <c r="AA171" s="73">
        <v>0</v>
      </c>
      <c r="AB171" s="73">
        <v>0</v>
      </c>
      <c r="AC171" s="73">
        <v>0</v>
      </c>
      <c r="AD171" s="73">
        <v>0</v>
      </c>
      <c r="AE171" s="73">
        <v>0</v>
      </c>
      <c r="AF171" s="73">
        <v>0</v>
      </c>
      <c r="AG171" s="73">
        <v>0</v>
      </c>
      <c r="AH171" s="73">
        <v>0</v>
      </c>
      <c r="AI171" s="73">
        <v>0</v>
      </c>
      <c r="AJ171" s="73">
        <v>0</v>
      </c>
      <c r="AK171" s="73">
        <v>0</v>
      </c>
      <c r="AL171" s="73">
        <v>0</v>
      </c>
      <c r="AM171" s="73">
        <v>0</v>
      </c>
      <c r="AN171" s="73">
        <v>0</v>
      </c>
    </row>
    <row r="172" spans="1:40">
      <c r="A172" s="108" t="s">
        <v>862</v>
      </c>
      <c r="B172" s="73">
        <v>0</v>
      </c>
      <c r="C172" s="73">
        <v>0</v>
      </c>
      <c r="D172" s="73">
        <v>0</v>
      </c>
      <c r="E172" s="73">
        <v>0</v>
      </c>
      <c r="F172" s="73">
        <v>0</v>
      </c>
      <c r="G172" s="73">
        <v>0</v>
      </c>
      <c r="H172" s="73">
        <v>0</v>
      </c>
      <c r="I172" s="73">
        <v>0</v>
      </c>
      <c r="J172" s="73">
        <v>0</v>
      </c>
      <c r="K172" s="73">
        <v>0</v>
      </c>
      <c r="L172" s="73">
        <v>0</v>
      </c>
      <c r="M172" s="73">
        <v>0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73">
        <v>0</v>
      </c>
      <c r="T172" s="73">
        <v>0</v>
      </c>
      <c r="U172" s="73">
        <v>0</v>
      </c>
      <c r="V172" s="73">
        <v>0</v>
      </c>
      <c r="W172" s="73">
        <v>0</v>
      </c>
      <c r="X172" s="73">
        <v>0</v>
      </c>
      <c r="Y172" s="73">
        <v>0</v>
      </c>
      <c r="Z172" s="73">
        <v>0</v>
      </c>
      <c r="AA172" s="73">
        <v>0</v>
      </c>
      <c r="AB172" s="73">
        <v>0</v>
      </c>
      <c r="AC172" s="73">
        <v>0</v>
      </c>
      <c r="AD172" s="73">
        <v>0</v>
      </c>
      <c r="AE172" s="73">
        <v>0</v>
      </c>
      <c r="AF172" s="73">
        <v>0</v>
      </c>
      <c r="AG172" s="73">
        <v>0</v>
      </c>
      <c r="AH172" s="73">
        <v>0</v>
      </c>
      <c r="AI172" s="73">
        <v>0</v>
      </c>
      <c r="AJ172" s="73">
        <v>0</v>
      </c>
      <c r="AK172" s="73">
        <v>0</v>
      </c>
      <c r="AL172" s="73">
        <v>0</v>
      </c>
      <c r="AM172" s="73">
        <v>0</v>
      </c>
      <c r="AN172" s="73">
        <v>0</v>
      </c>
    </row>
    <row r="173" spans="1:40">
      <c r="A173" s="109" t="s">
        <v>863</v>
      </c>
    </row>
    <row r="174" spans="1:40">
      <c r="A174" s="108" t="s">
        <v>864</v>
      </c>
      <c r="B174" s="73">
        <v>0</v>
      </c>
      <c r="C174" s="73">
        <v>0</v>
      </c>
      <c r="D174" s="73">
        <v>0</v>
      </c>
      <c r="E174" s="73">
        <v>0</v>
      </c>
      <c r="F174" s="73">
        <v>0</v>
      </c>
      <c r="G174" s="73">
        <v>0</v>
      </c>
      <c r="H174" s="73">
        <v>0</v>
      </c>
      <c r="I174" s="73">
        <v>0</v>
      </c>
      <c r="J174" s="73">
        <v>0</v>
      </c>
      <c r="K174" s="73">
        <v>0</v>
      </c>
      <c r="L174" s="73">
        <v>0</v>
      </c>
      <c r="M174" s="73">
        <v>0</v>
      </c>
      <c r="N174" s="73">
        <v>0</v>
      </c>
      <c r="O174" s="73">
        <v>0</v>
      </c>
      <c r="P174" s="73">
        <v>0</v>
      </c>
      <c r="Q174" s="73">
        <v>0</v>
      </c>
      <c r="R174" s="73">
        <v>0</v>
      </c>
      <c r="S174" s="73">
        <v>0</v>
      </c>
      <c r="T174" s="73">
        <v>0</v>
      </c>
      <c r="U174" s="73">
        <v>0</v>
      </c>
      <c r="V174" s="73">
        <v>0</v>
      </c>
      <c r="W174" s="73">
        <v>0</v>
      </c>
      <c r="X174" s="73">
        <v>0</v>
      </c>
      <c r="Y174" s="73">
        <v>0</v>
      </c>
      <c r="Z174" s="73">
        <v>0</v>
      </c>
      <c r="AA174" s="73">
        <v>0</v>
      </c>
      <c r="AB174" s="73">
        <v>0</v>
      </c>
      <c r="AC174" s="73">
        <v>0</v>
      </c>
      <c r="AD174" s="73">
        <v>0</v>
      </c>
      <c r="AE174" s="73">
        <v>0</v>
      </c>
      <c r="AF174" s="73">
        <v>0</v>
      </c>
      <c r="AG174" s="73">
        <v>0</v>
      </c>
      <c r="AH174" s="73">
        <v>0</v>
      </c>
      <c r="AI174" s="73">
        <v>0</v>
      </c>
      <c r="AJ174" s="73">
        <v>0</v>
      </c>
      <c r="AK174" s="73">
        <v>0</v>
      </c>
      <c r="AL174" s="73">
        <v>0</v>
      </c>
      <c r="AM174" s="73">
        <v>0</v>
      </c>
      <c r="AN174" s="73">
        <v>0</v>
      </c>
    </row>
    <row r="175" spans="1:40">
      <c r="A175" s="108" t="s">
        <v>865</v>
      </c>
      <c r="B175" s="73">
        <v>0</v>
      </c>
      <c r="C175" s="73">
        <v>0</v>
      </c>
      <c r="D175" s="73">
        <v>0</v>
      </c>
      <c r="E175" s="73">
        <v>0</v>
      </c>
      <c r="F175" s="73">
        <v>0</v>
      </c>
      <c r="G175" s="73">
        <v>0</v>
      </c>
      <c r="H175" s="73">
        <v>0</v>
      </c>
      <c r="I175" s="73">
        <v>0</v>
      </c>
      <c r="J175" s="73">
        <v>0</v>
      </c>
      <c r="K175" s="73">
        <v>0</v>
      </c>
      <c r="L175" s="73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73">
        <v>0</v>
      </c>
      <c r="T175" s="73">
        <v>0</v>
      </c>
      <c r="U175" s="73">
        <v>0</v>
      </c>
      <c r="V175" s="73">
        <v>0</v>
      </c>
      <c r="W175" s="73">
        <v>0</v>
      </c>
      <c r="X175" s="73">
        <v>0</v>
      </c>
      <c r="Y175" s="73">
        <v>0</v>
      </c>
      <c r="Z175" s="73">
        <v>0</v>
      </c>
      <c r="AA175" s="73">
        <v>0</v>
      </c>
      <c r="AB175" s="73">
        <v>0</v>
      </c>
      <c r="AC175" s="73">
        <v>0</v>
      </c>
      <c r="AD175" s="73">
        <v>0</v>
      </c>
      <c r="AE175" s="73">
        <v>0</v>
      </c>
      <c r="AF175" s="73">
        <v>0</v>
      </c>
      <c r="AG175" s="73">
        <v>0</v>
      </c>
      <c r="AH175" s="73">
        <v>0</v>
      </c>
      <c r="AI175" s="73">
        <v>0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</row>
    <row r="176" spans="1:40">
      <c r="A176" s="108" t="s">
        <v>866</v>
      </c>
      <c r="B176" s="73">
        <v>0</v>
      </c>
      <c r="C176" s="73">
        <v>0</v>
      </c>
      <c r="D176" s="73">
        <v>0</v>
      </c>
      <c r="E176" s="73">
        <v>0</v>
      </c>
      <c r="F176" s="73">
        <v>0</v>
      </c>
      <c r="G176" s="73">
        <v>0</v>
      </c>
      <c r="H176" s="73">
        <v>0</v>
      </c>
      <c r="I176" s="73">
        <v>0</v>
      </c>
      <c r="J176" s="73">
        <v>0</v>
      </c>
      <c r="K176" s="73">
        <v>0</v>
      </c>
      <c r="L176" s="73">
        <v>0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73">
        <v>0</v>
      </c>
      <c r="T176" s="73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3">
        <v>0</v>
      </c>
      <c r="AA176" s="73">
        <v>0</v>
      </c>
      <c r="AB176" s="73">
        <v>0</v>
      </c>
      <c r="AC176" s="73">
        <v>0</v>
      </c>
      <c r="AD176" s="73">
        <v>0</v>
      </c>
      <c r="AE176" s="73">
        <v>0</v>
      </c>
      <c r="AF176" s="73">
        <v>0</v>
      </c>
      <c r="AG176" s="73">
        <v>0</v>
      </c>
      <c r="AH176" s="73">
        <v>0</v>
      </c>
      <c r="AI176" s="73">
        <v>0</v>
      </c>
      <c r="AJ176" s="73">
        <v>0</v>
      </c>
      <c r="AK176" s="73">
        <v>0</v>
      </c>
      <c r="AL176" s="73">
        <v>0</v>
      </c>
      <c r="AM176" s="73">
        <v>0</v>
      </c>
      <c r="AN176" s="73">
        <v>0</v>
      </c>
    </row>
    <row r="177" spans="1:40">
      <c r="A177" s="108" t="s">
        <v>867</v>
      </c>
      <c r="B177" s="73">
        <v>0</v>
      </c>
      <c r="C177" s="73">
        <v>0</v>
      </c>
      <c r="D177" s="73">
        <v>0</v>
      </c>
      <c r="E177" s="73">
        <v>0</v>
      </c>
      <c r="F177" s="73">
        <v>0</v>
      </c>
      <c r="G177" s="73">
        <v>0</v>
      </c>
      <c r="H177" s="73">
        <v>0</v>
      </c>
      <c r="I177" s="73">
        <v>0</v>
      </c>
      <c r="J177" s="73">
        <v>0</v>
      </c>
      <c r="K177" s="73">
        <v>0</v>
      </c>
      <c r="L177" s="73">
        <v>0</v>
      </c>
      <c r="M177" s="73">
        <v>0</v>
      </c>
      <c r="N177" s="73">
        <v>0</v>
      </c>
      <c r="O177" s="73">
        <v>0</v>
      </c>
      <c r="P177" s="73">
        <v>0</v>
      </c>
      <c r="Q177" s="73">
        <v>0</v>
      </c>
      <c r="R177" s="73">
        <v>0</v>
      </c>
      <c r="S177" s="73">
        <v>0</v>
      </c>
      <c r="T177" s="73">
        <v>0</v>
      </c>
      <c r="U177" s="73">
        <v>0</v>
      </c>
      <c r="V177" s="73">
        <v>0</v>
      </c>
      <c r="W177" s="73">
        <v>0</v>
      </c>
      <c r="X177" s="73">
        <v>0</v>
      </c>
      <c r="Y177" s="73">
        <v>0</v>
      </c>
      <c r="Z177" s="73">
        <v>0</v>
      </c>
      <c r="AA177" s="73">
        <v>0</v>
      </c>
      <c r="AB177" s="73">
        <v>0</v>
      </c>
      <c r="AC177" s="73">
        <v>0</v>
      </c>
      <c r="AD177" s="73">
        <v>0</v>
      </c>
      <c r="AE177" s="73">
        <v>0</v>
      </c>
      <c r="AF177" s="73">
        <v>0</v>
      </c>
      <c r="AG177" s="73">
        <v>0</v>
      </c>
      <c r="AH177" s="73">
        <v>0</v>
      </c>
      <c r="AI177" s="73">
        <v>0</v>
      </c>
      <c r="AJ177" s="73">
        <v>0</v>
      </c>
      <c r="AK177" s="73">
        <v>0</v>
      </c>
      <c r="AL177" s="73">
        <v>0</v>
      </c>
      <c r="AM177" s="73">
        <v>0</v>
      </c>
      <c r="AN177" s="73">
        <v>0</v>
      </c>
    </row>
    <row r="178" spans="1:40">
      <c r="A178" s="108" t="s">
        <v>868</v>
      </c>
      <c r="B178" s="73">
        <v>0</v>
      </c>
      <c r="C178" s="73">
        <v>0</v>
      </c>
      <c r="D178" s="73">
        <v>0</v>
      </c>
      <c r="E178" s="73">
        <v>0</v>
      </c>
      <c r="F178" s="73">
        <v>0</v>
      </c>
      <c r="G178" s="73">
        <v>0</v>
      </c>
      <c r="H178" s="73">
        <v>0</v>
      </c>
      <c r="I178" s="73">
        <v>0</v>
      </c>
      <c r="J178" s="73">
        <v>0</v>
      </c>
      <c r="K178" s="73">
        <v>0</v>
      </c>
      <c r="L178" s="73">
        <v>0</v>
      </c>
      <c r="M178" s="73">
        <v>0</v>
      </c>
      <c r="N178" s="73">
        <v>0</v>
      </c>
      <c r="O178" s="73">
        <v>0</v>
      </c>
      <c r="P178" s="73">
        <v>0</v>
      </c>
      <c r="Q178" s="73">
        <v>0</v>
      </c>
      <c r="R178" s="73">
        <v>0</v>
      </c>
      <c r="S178" s="73">
        <v>0</v>
      </c>
      <c r="T178" s="73">
        <v>0</v>
      </c>
      <c r="U178" s="73">
        <v>0</v>
      </c>
      <c r="V178" s="73">
        <v>0</v>
      </c>
      <c r="W178" s="73">
        <v>0</v>
      </c>
      <c r="X178" s="73">
        <v>0</v>
      </c>
      <c r="Y178" s="73">
        <v>0</v>
      </c>
      <c r="Z178" s="73">
        <v>0</v>
      </c>
      <c r="AA178" s="73">
        <v>0</v>
      </c>
      <c r="AB178" s="73">
        <v>0</v>
      </c>
      <c r="AC178" s="73">
        <v>0</v>
      </c>
      <c r="AD178" s="73">
        <v>0</v>
      </c>
      <c r="AE178" s="73">
        <v>0</v>
      </c>
      <c r="AF178" s="73">
        <v>0</v>
      </c>
      <c r="AG178" s="73">
        <v>0</v>
      </c>
      <c r="AH178" s="73">
        <v>0</v>
      </c>
      <c r="AI178" s="73">
        <v>0</v>
      </c>
      <c r="AJ178" s="73">
        <v>0</v>
      </c>
      <c r="AK178" s="73">
        <v>0</v>
      </c>
      <c r="AL178" s="73">
        <v>0</v>
      </c>
      <c r="AM178" s="73">
        <v>0</v>
      </c>
      <c r="AN178" s="73">
        <v>0</v>
      </c>
    </row>
    <row r="179" spans="1:40">
      <c r="A179" s="108" t="s">
        <v>869</v>
      </c>
      <c r="B179" s="73">
        <v>0</v>
      </c>
      <c r="C179" s="73">
        <v>0</v>
      </c>
      <c r="D179" s="73">
        <v>0</v>
      </c>
      <c r="E179" s="73">
        <v>0</v>
      </c>
      <c r="F179" s="73">
        <v>0</v>
      </c>
      <c r="G179" s="73">
        <v>0</v>
      </c>
      <c r="H179" s="73">
        <v>0</v>
      </c>
      <c r="I179" s="73">
        <v>0</v>
      </c>
      <c r="J179" s="73">
        <v>0</v>
      </c>
      <c r="K179" s="73">
        <v>0</v>
      </c>
      <c r="L179" s="73">
        <v>0</v>
      </c>
      <c r="M179" s="73">
        <v>0</v>
      </c>
      <c r="N179" s="73">
        <v>0</v>
      </c>
      <c r="O179" s="73">
        <v>0</v>
      </c>
      <c r="P179" s="73">
        <v>0</v>
      </c>
      <c r="Q179" s="73">
        <v>0</v>
      </c>
      <c r="R179" s="73">
        <v>0</v>
      </c>
      <c r="S179" s="73">
        <v>0</v>
      </c>
      <c r="T179" s="73">
        <v>0</v>
      </c>
      <c r="U179" s="73">
        <v>0</v>
      </c>
      <c r="V179" s="73">
        <v>0</v>
      </c>
      <c r="W179" s="73">
        <v>0</v>
      </c>
      <c r="X179" s="73">
        <v>0</v>
      </c>
      <c r="Y179" s="73">
        <v>0</v>
      </c>
      <c r="Z179" s="73">
        <v>0</v>
      </c>
      <c r="AA179" s="73">
        <v>0</v>
      </c>
      <c r="AB179" s="73">
        <v>0</v>
      </c>
      <c r="AC179" s="73">
        <v>0</v>
      </c>
      <c r="AD179" s="73">
        <v>0</v>
      </c>
      <c r="AE179" s="73">
        <v>0</v>
      </c>
      <c r="AF179" s="73">
        <v>0</v>
      </c>
      <c r="AG179" s="73">
        <v>0</v>
      </c>
      <c r="AH179" s="73">
        <v>0</v>
      </c>
      <c r="AI179" s="73">
        <v>0</v>
      </c>
      <c r="AJ179" s="73">
        <v>0</v>
      </c>
      <c r="AK179" s="73">
        <v>0</v>
      </c>
      <c r="AL179" s="73">
        <v>0</v>
      </c>
      <c r="AM179" s="73">
        <v>0</v>
      </c>
      <c r="AN179" s="73">
        <v>0</v>
      </c>
    </row>
    <row r="180" spans="1:40">
      <c r="A180" s="108" t="s">
        <v>870</v>
      </c>
      <c r="B180" s="73">
        <v>0</v>
      </c>
      <c r="C180" s="73">
        <v>0</v>
      </c>
      <c r="D180" s="73">
        <v>0</v>
      </c>
      <c r="E180" s="73">
        <v>0</v>
      </c>
      <c r="F180" s="73">
        <v>0</v>
      </c>
      <c r="G180" s="73">
        <v>0</v>
      </c>
      <c r="H180" s="73">
        <v>0</v>
      </c>
      <c r="I180" s="73">
        <v>0</v>
      </c>
      <c r="J180" s="73">
        <v>0</v>
      </c>
      <c r="K180" s="73">
        <v>0</v>
      </c>
      <c r="L180" s="73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73">
        <v>0</v>
      </c>
      <c r="T180" s="73">
        <v>0</v>
      </c>
      <c r="U180" s="73">
        <v>0</v>
      </c>
      <c r="V180" s="73">
        <v>0</v>
      </c>
      <c r="W180" s="73">
        <v>0</v>
      </c>
      <c r="X180" s="73">
        <v>0</v>
      </c>
      <c r="Y180" s="73">
        <v>0</v>
      </c>
      <c r="Z180" s="73">
        <v>0</v>
      </c>
      <c r="AA180" s="73">
        <v>0</v>
      </c>
      <c r="AB180" s="73">
        <v>0</v>
      </c>
      <c r="AC180" s="73">
        <v>0</v>
      </c>
      <c r="AD180" s="73">
        <v>0</v>
      </c>
      <c r="AE180" s="73">
        <v>0</v>
      </c>
      <c r="AF180" s="73">
        <v>0</v>
      </c>
      <c r="AG180" s="73">
        <v>0</v>
      </c>
      <c r="AH180" s="73">
        <v>0</v>
      </c>
      <c r="AI180" s="73">
        <v>0</v>
      </c>
      <c r="AJ180" s="73">
        <v>0</v>
      </c>
      <c r="AK180" s="73">
        <v>0</v>
      </c>
      <c r="AL180" s="73">
        <v>0</v>
      </c>
      <c r="AM180" s="73">
        <v>0</v>
      </c>
      <c r="AN180" s="73">
        <v>0</v>
      </c>
    </row>
    <row r="181" spans="1:40">
      <c r="A181" s="108" t="s">
        <v>871</v>
      </c>
      <c r="B181" s="73">
        <v>0</v>
      </c>
      <c r="C181" s="73">
        <v>0</v>
      </c>
      <c r="D181" s="73">
        <v>0</v>
      </c>
      <c r="E181" s="73">
        <v>0</v>
      </c>
      <c r="F181" s="73">
        <v>0</v>
      </c>
      <c r="G181" s="73">
        <v>0</v>
      </c>
      <c r="H181" s="73">
        <v>0</v>
      </c>
      <c r="I181" s="73">
        <v>0</v>
      </c>
      <c r="J181" s="73">
        <v>0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3">
        <v>0</v>
      </c>
      <c r="AA181" s="73">
        <v>0</v>
      </c>
      <c r="AB181" s="73">
        <v>0</v>
      </c>
      <c r="AC181" s="73">
        <v>0</v>
      </c>
      <c r="AD181" s="73">
        <v>0</v>
      </c>
      <c r="AE181" s="73">
        <v>0</v>
      </c>
      <c r="AF181" s="73">
        <v>0</v>
      </c>
      <c r="AG181" s="73">
        <v>0</v>
      </c>
      <c r="AH181" s="73">
        <v>0</v>
      </c>
      <c r="AI181" s="73">
        <v>0</v>
      </c>
      <c r="AJ181" s="73">
        <v>0</v>
      </c>
      <c r="AK181" s="73">
        <v>0</v>
      </c>
      <c r="AL181" s="73">
        <v>0</v>
      </c>
      <c r="AM181" s="73">
        <v>0</v>
      </c>
      <c r="AN181" s="73">
        <v>0</v>
      </c>
    </row>
    <row r="182" spans="1:40">
      <c r="A182" s="108" t="s">
        <v>872</v>
      </c>
      <c r="B182" s="73">
        <v>0</v>
      </c>
      <c r="C182" s="73">
        <v>0</v>
      </c>
      <c r="D182" s="73">
        <v>0</v>
      </c>
      <c r="E182" s="73">
        <v>0</v>
      </c>
      <c r="F182" s="73">
        <v>0</v>
      </c>
      <c r="G182" s="73">
        <v>0</v>
      </c>
      <c r="H182" s="73">
        <v>0</v>
      </c>
      <c r="I182" s="73">
        <v>0</v>
      </c>
      <c r="J182" s="73">
        <v>0</v>
      </c>
      <c r="K182" s="73">
        <v>0</v>
      </c>
      <c r="L182" s="73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73">
        <v>0</v>
      </c>
      <c r="T182" s="73">
        <v>0</v>
      </c>
      <c r="U182" s="73">
        <v>0</v>
      </c>
      <c r="V182" s="73">
        <v>0</v>
      </c>
      <c r="W182" s="73">
        <v>0</v>
      </c>
      <c r="X182" s="73">
        <v>0</v>
      </c>
      <c r="Y182" s="73">
        <v>0</v>
      </c>
      <c r="Z182" s="73">
        <v>0</v>
      </c>
      <c r="AA182" s="73">
        <v>0</v>
      </c>
      <c r="AB182" s="73">
        <v>0</v>
      </c>
      <c r="AC182" s="73">
        <v>0</v>
      </c>
      <c r="AD182" s="73">
        <v>0</v>
      </c>
      <c r="AE182" s="73">
        <v>0</v>
      </c>
      <c r="AF182" s="73">
        <v>0</v>
      </c>
      <c r="AG182" s="73">
        <v>0</v>
      </c>
      <c r="AH182" s="73">
        <v>0</v>
      </c>
      <c r="AI182" s="73">
        <v>0</v>
      </c>
      <c r="AJ182" s="73">
        <v>0</v>
      </c>
      <c r="AK182" s="73">
        <v>0</v>
      </c>
      <c r="AL182" s="73">
        <v>0</v>
      </c>
      <c r="AM182" s="73">
        <v>0</v>
      </c>
      <c r="AN182" s="73">
        <v>0</v>
      </c>
    </row>
    <row r="183" spans="1:40">
      <c r="A183" s="108" t="s">
        <v>873</v>
      </c>
      <c r="B183" s="73">
        <v>0</v>
      </c>
      <c r="C183" s="73">
        <v>0</v>
      </c>
      <c r="D183" s="73">
        <v>0</v>
      </c>
      <c r="E183" s="73">
        <v>0</v>
      </c>
      <c r="F183" s="73">
        <v>0</v>
      </c>
      <c r="G183" s="73">
        <v>0</v>
      </c>
      <c r="H183" s="73">
        <v>0</v>
      </c>
      <c r="I183" s="73">
        <v>0</v>
      </c>
      <c r="J183" s="73">
        <v>0</v>
      </c>
      <c r="K183" s="73">
        <v>0</v>
      </c>
      <c r="L183" s="73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3">
        <v>0</v>
      </c>
      <c r="V183" s="73">
        <v>0</v>
      </c>
      <c r="W183" s="73">
        <v>0</v>
      </c>
      <c r="X183" s="73">
        <v>0</v>
      </c>
      <c r="Y183" s="73">
        <v>0</v>
      </c>
      <c r="Z183" s="73">
        <v>0</v>
      </c>
      <c r="AA183" s="73">
        <v>0</v>
      </c>
      <c r="AB183" s="73">
        <v>0</v>
      </c>
      <c r="AC183" s="73">
        <v>0</v>
      </c>
      <c r="AD183" s="73">
        <v>0</v>
      </c>
      <c r="AE183" s="73">
        <v>0</v>
      </c>
      <c r="AF183" s="73">
        <v>0</v>
      </c>
      <c r="AG183" s="73">
        <v>0</v>
      </c>
      <c r="AH183" s="73">
        <v>0</v>
      </c>
      <c r="AI183" s="73">
        <v>0</v>
      </c>
      <c r="AJ183" s="73">
        <v>0</v>
      </c>
      <c r="AK183" s="73">
        <v>0</v>
      </c>
      <c r="AL183" s="73">
        <v>0</v>
      </c>
      <c r="AM183" s="73">
        <v>0</v>
      </c>
      <c r="AN183" s="73">
        <v>0</v>
      </c>
    </row>
    <row r="184" spans="1:40">
      <c r="A184" s="108" t="s">
        <v>874</v>
      </c>
      <c r="B184" s="73">
        <v>-4285869.9788283696</v>
      </c>
      <c r="C184" s="73">
        <v>-9600658.9788283408</v>
      </c>
      <c r="D184" s="73">
        <v>-9590917.9788283408</v>
      </c>
      <c r="E184" s="73">
        <v>-9590042.9788283408</v>
      </c>
      <c r="F184" s="73">
        <v>-9149437.9788283594</v>
      </c>
      <c r="G184" s="73">
        <v>-9127203.9788283501</v>
      </c>
      <c r="H184" s="73">
        <v>-9368816.9788283594</v>
      </c>
      <c r="I184" s="73">
        <v>-9135042.9788283501</v>
      </c>
      <c r="J184" s="73">
        <v>-9560018.9788283594</v>
      </c>
      <c r="K184" s="73">
        <v>-9559896.9788283501</v>
      </c>
      <c r="L184" s="73">
        <v>-9572450.9788283594</v>
      </c>
      <c r="M184" s="73">
        <v>-9558746.9788283594</v>
      </c>
      <c r="N184" s="73">
        <v>-108099105.74594</v>
      </c>
      <c r="O184" s="73">
        <v>-4285869.9788283603</v>
      </c>
      <c r="P184" s="73">
        <v>-9600658.9788283501</v>
      </c>
      <c r="Q184" s="73">
        <v>-9590917.9788283501</v>
      </c>
      <c r="R184" s="73">
        <v>-9590042.9788283501</v>
      </c>
      <c r="S184" s="73">
        <v>-9149437.9788283594</v>
      </c>
      <c r="T184" s="73">
        <v>-9127203.9788283594</v>
      </c>
      <c r="U184" s="73">
        <v>-9368816.9788283594</v>
      </c>
      <c r="V184" s="73">
        <v>-9135042.9788283594</v>
      </c>
      <c r="W184" s="73">
        <v>-9560018.9788283594</v>
      </c>
      <c r="X184" s="73">
        <v>-9559896.9788283501</v>
      </c>
      <c r="Y184" s="73">
        <v>-9572450.9788283594</v>
      </c>
      <c r="Z184" s="73">
        <v>-9558746.9788283594</v>
      </c>
      <c r="AA184" s="73">
        <v>-108099105.74594</v>
      </c>
      <c r="AB184" s="73">
        <v>-4284692.1866665902</v>
      </c>
      <c r="AC184" s="73">
        <v>-9599481.1866665799</v>
      </c>
      <c r="AD184" s="73">
        <v>-9589740.1866665799</v>
      </c>
      <c r="AE184" s="73">
        <v>-9588865.1866665799</v>
      </c>
      <c r="AF184" s="73">
        <v>-9148260.1866665799</v>
      </c>
      <c r="AG184" s="73">
        <v>-9126026.1866665799</v>
      </c>
      <c r="AH184" s="73">
        <v>-9367639.1866665892</v>
      </c>
      <c r="AI184" s="73">
        <v>-9133865.1866665799</v>
      </c>
      <c r="AJ184" s="73">
        <v>-9558841.1866665892</v>
      </c>
      <c r="AK184" s="73">
        <v>-9558719.1866665799</v>
      </c>
      <c r="AL184" s="73">
        <v>-9571273.1866665892</v>
      </c>
      <c r="AM184" s="73">
        <v>-9557569.1866665892</v>
      </c>
      <c r="AN184" s="73">
        <v>-108084972.239999</v>
      </c>
    </row>
    <row r="185" spans="1:40">
      <c r="A185" s="109" t="s">
        <v>875</v>
      </c>
    </row>
    <row r="186" spans="1:40">
      <c r="A186" s="108" t="s">
        <v>876</v>
      </c>
    </row>
    <row r="187" spans="1:40">
      <c r="A187" s="108" t="s">
        <v>877</v>
      </c>
      <c r="B187" s="73">
        <v>0</v>
      </c>
      <c r="C187" s="73">
        <v>0</v>
      </c>
      <c r="D187" s="73">
        <v>0</v>
      </c>
      <c r="E187" s="73">
        <v>0</v>
      </c>
      <c r="F187" s="73">
        <v>0</v>
      </c>
      <c r="G187" s="73">
        <v>0</v>
      </c>
      <c r="H187" s="73">
        <v>0</v>
      </c>
      <c r="I187" s="73">
        <v>0</v>
      </c>
      <c r="J187" s="73">
        <v>0</v>
      </c>
      <c r="K187" s="73">
        <v>0</v>
      </c>
      <c r="L187" s="73">
        <v>0</v>
      </c>
      <c r="M187" s="73">
        <v>0</v>
      </c>
      <c r="N187" s="73">
        <v>0</v>
      </c>
      <c r="O187" s="73">
        <v>0</v>
      </c>
      <c r="P187" s="73">
        <v>0</v>
      </c>
      <c r="Q187" s="73">
        <v>0</v>
      </c>
      <c r="R187" s="73">
        <v>0</v>
      </c>
      <c r="S187" s="73">
        <v>0</v>
      </c>
      <c r="T187" s="73">
        <v>0</v>
      </c>
      <c r="U187" s="73">
        <v>0</v>
      </c>
      <c r="V187" s="73">
        <v>0</v>
      </c>
      <c r="W187" s="73">
        <v>0</v>
      </c>
      <c r="X187" s="73">
        <v>0</v>
      </c>
      <c r="Y187" s="73">
        <v>0</v>
      </c>
      <c r="Z187" s="73">
        <v>0</v>
      </c>
      <c r="AA187" s="73">
        <v>0</v>
      </c>
      <c r="AB187" s="73">
        <v>0</v>
      </c>
      <c r="AC187" s="73">
        <v>0</v>
      </c>
      <c r="AD187" s="73">
        <v>0</v>
      </c>
      <c r="AE187" s="73">
        <v>0</v>
      </c>
      <c r="AF187" s="73">
        <v>0</v>
      </c>
      <c r="AG187" s="73">
        <v>0</v>
      </c>
      <c r="AH187" s="73">
        <v>0</v>
      </c>
      <c r="AI187" s="73">
        <v>0</v>
      </c>
      <c r="AJ187" s="73">
        <v>0</v>
      </c>
      <c r="AK187" s="73">
        <v>0</v>
      </c>
      <c r="AL187" s="73">
        <v>0</v>
      </c>
      <c r="AM187" s="73">
        <v>0</v>
      </c>
      <c r="AN187" s="73">
        <v>0</v>
      </c>
    </row>
    <row r="188" spans="1:40">
      <c r="A188" s="108" t="s">
        <v>878</v>
      </c>
      <c r="B188" s="73">
        <v>0</v>
      </c>
      <c r="C188" s="73">
        <v>0</v>
      </c>
      <c r="D188" s="73">
        <v>0</v>
      </c>
      <c r="E188" s="73">
        <v>0</v>
      </c>
      <c r="F188" s="73">
        <v>0</v>
      </c>
      <c r="G188" s="73">
        <v>0</v>
      </c>
      <c r="H188" s="73">
        <v>0</v>
      </c>
      <c r="I188" s="73">
        <v>0</v>
      </c>
      <c r="J188" s="73">
        <v>0</v>
      </c>
      <c r="K188" s="73">
        <v>0</v>
      </c>
      <c r="L188" s="73">
        <v>0</v>
      </c>
      <c r="M188" s="73">
        <v>0</v>
      </c>
      <c r="N188" s="73">
        <v>0</v>
      </c>
      <c r="O188" s="73">
        <v>0</v>
      </c>
      <c r="P188" s="73">
        <v>0</v>
      </c>
      <c r="Q188" s="73">
        <v>0</v>
      </c>
      <c r="R188" s="73">
        <v>0</v>
      </c>
      <c r="S188" s="73">
        <v>0</v>
      </c>
      <c r="T188" s="73">
        <v>0</v>
      </c>
      <c r="U188" s="73">
        <v>0</v>
      </c>
      <c r="V188" s="73">
        <v>0</v>
      </c>
      <c r="W188" s="73">
        <v>0</v>
      </c>
      <c r="X188" s="73">
        <v>0</v>
      </c>
      <c r="Y188" s="73">
        <v>0</v>
      </c>
      <c r="Z188" s="73">
        <v>0</v>
      </c>
      <c r="AA188" s="73">
        <v>0</v>
      </c>
      <c r="AB188" s="73">
        <v>0</v>
      </c>
      <c r="AC188" s="73">
        <v>0</v>
      </c>
      <c r="AD188" s="73">
        <v>0</v>
      </c>
      <c r="AE188" s="73">
        <v>0</v>
      </c>
      <c r="AF188" s="73">
        <v>0</v>
      </c>
      <c r="AG188" s="73">
        <v>0</v>
      </c>
      <c r="AH188" s="73">
        <v>0</v>
      </c>
      <c r="AI188" s="73">
        <v>0</v>
      </c>
      <c r="AJ188" s="73">
        <v>0</v>
      </c>
      <c r="AK188" s="73">
        <v>0</v>
      </c>
      <c r="AL188" s="73">
        <v>0</v>
      </c>
      <c r="AM188" s="73">
        <v>0</v>
      </c>
      <c r="AN188" s="73">
        <v>0</v>
      </c>
    </row>
    <row r="189" spans="1:40">
      <c r="A189" s="108" t="s">
        <v>879</v>
      </c>
    </row>
    <row r="190" spans="1:40">
      <c r="A190" s="108" t="s">
        <v>880</v>
      </c>
      <c r="B190" s="73">
        <v>0</v>
      </c>
      <c r="C190" s="73">
        <v>0</v>
      </c>
      <c r="D190" s="73">
        <v>0</v>
      </c>
      <c r="E190" s="73">
        <v>0</v>
      </c>
      <c r="F190" s="73">
        <v>0</v>
      </c>
      <c r="G190" s="73">
        <v>0</v>
      </c>
      <c r="H190" s="73">
        <v>0</v>
      </c>
      <c r="I190" s="73">
        <v>0</v>
      </c>
      <c r="J190" s="73">
        <v>0</v>
      </c>
      <c r="K190" s="73">
        <v>0</v>
      </c>
      <c r="L190" s="73">
        <v>0</v>
      </c>
      <c r="M190" s="73">
        <v>0</v>
      </c>
      <c r="N190" s="73">
        <v>0</v>
      </c>
      <c r="O190" s="73">
        <v>0</v>
      </c>
      <c r="P190" s="73">
        <v>0</v>
      </c>
      <c r="Q190" s="73">
        <v>0</v>
      </c>
      <c r="R190" s="73">
        <v>0</v>
      </c>
      <c r="S190" s="73">
        <v>0</v>
      </c>
      <c r="T190" s="73">
        <v>0</v>
      </c>
      <c r="U190" s="73">
        <v>0</v>
      </c>
      <c r="V190" s="73">
        <v>0</v>
      </c>
      <c r="W190" s="73">
        <v>0</v>
      </c>
      <c r="X190" s="73">
        <v>0</v>
      </c>
      <c r="Y190" s="73">
        <v>0</v>
      </c>
      <c r="Z190" s="73">
        <v>0</v>
      </c>
      <c r="AA190" s="73">
        <v>0</v>
      </c>
      <c r="AB190" s="73">
        <v>0</v>
      </c>
      <c r="AC190" s="73">
        <v>0</v>
      </c>
      <c r="AD190" s="73">
        <v>0</v>
      </c>
      <c r="AE190" s="73">
        <v>0</v>
      </c>
      <c r="AF190" s="73">
        <v>0</v>
      </c>
      <c r="AG190" s="73">
        <v>0</v>
      </c>
      <c r="AH190" s="73">
        <v>0</v>
      </c>
      <c r="AI190" s="73">
        <v>0</v>
      </c>
      <c r="AJ190" s="73">
        <v>0</v>
      </c>
      <c r="AK190" s="73">
        <v>0</v>
      </c>
      <c r="AL190" s="73">
        <v>0</v>
      </c>
      <c r="AM190" s="73">
        <v>0</v>
      </c>
      <c r="AN190" s="73">
        <v>0</v>
      </c>
    </row>
    <row r="191" spans="1:40">
      <c r="A191" s="108" t="s">
        <v>881</v>
      </c>
      <c r="B191" s="73">
        <v>0</v>
      </c>
      <c r="C191" s="73">
        <v>0</v>
      </c>
      <c r="D191" s="73">
        <v>0</v>
      </c>
      <c r="E191" s="73">
        <v>0</v>
      </c>
      <c r="F191" s="73">
        <v>0</v>
      </c>
      <c r="G191" s="73">
        <v>0</v>
      </c>
      <c r="H191" s="73">
        <v>0</v>
      </c>
      <c r="I191" s="73">
        <v>0</v>
      </c>
      <c r="J191" s="73">
        <v>0</v>
      </c>
      <c r="K191" s="73">
        <v>0</v>
      </c>
      <c r="L191" s="73">
        <v>0</v>
      </c>
      <c r="M191" s="73">
        <v>0</v>
      </c>
      <c r="N191" s="73">
        <v>0</v>
      </c>
      <c r="O191" s="73">
        <v>0</v>
      </c>
      <c r="P191" s="73">
        <v>0</v>
      </c>
      <c r="Q191" s="73">
        <v>0</v>
      </c>
      <c r="R191" s="73">
        <v>0</v>
      </c>
      <c r="S191" s="73">
        <v>0</v>
      </c>
      <c r="T191" s="73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3">
        <v>0</v>
      </c>
      <c r="AA191" s="73">
        <v>0</v>
      </c>
      <c r="AB191" s="73">
        <v>0</v>
      </c>
      <c r="AC191" s="73">
        <v>0</v>
      </c>
      <c r="AD191" s="73">
        <v>0</v>
      </c>
      <c r="AE191" s="73">
        <v>0</v>
      </c>
      <c r="AF191" s="73">
        <v>0</v>
      </c>
      <c r="AG191" s="73">
        <v>0</v>
      </c>
      <c r="AH191" s="73">
        <v>0</v>
      </c>
      <c r="AI191" s="73">
        <v>0</v>
      </c>
      <c r="AJ191" s="73">
        <v>0</v>
      </c>
      <c r="AK191" s="73">
        <v>0</v>
      </c>
      <c r="AL191" s="73">
        <v>0</v>
      </c>
      <c r="AM191" s="73">
        <v>0</v>
      </c>
      <c r="AN191" s="73">
        <v>0</v>
      </c>
    </row>
    <row r="192" spans="1:40">
      <c r="A192" s="108" t="s">
        <v>882</v>
      </c>
      <c r="B192" s="73">
        <v>0</v>
      </c>
      <c r="C192" s="73">
        <v>0</v>
      </c>
      <c r="D192" s="73">
        <v>0</v>
      </c>
      <c r="E192" s="73">
        <v>0</v>
      </c>
      <c r="F192" s="73">
        <v>0</v>
      </c>
      <c r="G192" s="73">
        <v>0</v>
      </c>
      <c r="H192" s="73">
        <v>0</v>
      </c>
      <c r="I192" s="73">
        <v>0</v>
      </c>
      <c r="J192" s="73">
        <v>0</v>
      </c>
      <c r="K192" s="73">
        <v>0</v>
      </c>
      <c r="L192" s="73">
        <v>0</v>
      </c>
      <c r="M192" s="73">
        <v>0</v>
      </c>
      <c r="N192" s="73">
        <v>0</v>
      </c>
      <c r="O192" s="73">
        <v>0</v>
      </c>
      <c r="P192" s="73">
        <v>0</v>
      </c>
      <c r="Q192" s="73">
        <v>0</v>
      </c>
      <c r="R192" s="73">
        <v>0</v>
      </c>
      <c r="S192" s="73">
        <v>0</v>
      </c>
      <c r="T192" s="73">
        <v>0</v>
      </c>
      <c r="U192" s="73">
        <v>0</v>
      </c>
      <c r="V192" s="73">
        <v>0</v>
      </c>
      <c r="W192" s="73">
        <v>0</v>
      </c>
      <c r="X192" s="73">
        <v>0</v>
      </c>
      <c r="Y192" s="73">
        <v>0</v>
      </c>
      <c r="Z192" s="73">
        <v>0</v>
      </c>
      <c r="AA192" s="73">
        <v>0</v>
      </c>
      <c r="AB192" s="73">
        <v>0</v>
      </c>
      <c r="AC192" s="73">
        <v>0</v>
      </c>
      <c r="AD192" s="73">
        <v>0</v>
      </c>
      <c r="AE192" s="73">
        <v>0</v>
      </c>
      <c r="AF192" s="73">
        <v>0</v>
      </c>
      <c r="AG192" s="73">
        <v>0</v>
      </c>
      <c r="AH192" s="73">
        <v>0</v>
      </c>
      <c r="AI192" s="73">
        <v>0</v>
      </c>
      <c r="AJ192" s="73">
        <v>0</v>
      </c>
      <c r="AK192" s="73">
        <v>0</v>
      </c>
      <c r="AL192" s="73">
        <v>0</v>
      </c>
      <c r="AM192" s="73">
        <v>0</v>
      </c>
      <c r="AN192" s="73">
        <v>0</v>
      </c>
    </row>
    <row r="193" spans="1:40">
      <c r="A193" s="108" t="s">
        <v>883</v>
      </c>
      <c r="B193" s="73">
        <v>0</v>
      </c>
      <c r="C193" s="73">
        <v>0</v>
      </c>
      <c r="D193" s="73">
        <v>0</v>
      </c>
      <c r="E193" s="73">
        <v>0</v>
      </c>
      <c r="F193" s="73">
        <v>0</v>
      </c>
      <c r="G193" s="73">
        <v>0</v>
      </c>
      <c r="H193" s="73">
        <v>0</v>
      </c>
      <c r="I193" s="73">
        <v>0</v>
      </c>
      <c r="J193" s="73">
        <v>0</v>
      </c>
      <c r="K193" s="73">
        <v>0</v>
      </c>
      <c r="L193" s="73">
        <v>0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3">
        <v>0</v>
      </c>
      <c r="U193" s="73">
        <v>0</v>
      </c>
      <c r="V193" s="73">
        <v>0</v>
      </c>
      <c r="W193" s="73">
        <v>0</v>
      </c>
      <c r="X193" s="73">
        <v>0</v>
      </c>
      <c r="Y193" s="73">
        <v>0</v>
      </c>
      <c r="Z193" s="73">
        <v>0</v>
      </c>
      <c r="AA193" s="73">
        <v>0</v>
      </c>
      <c r="AB193" s="73">
        <v>0</v>
      </c>
      <c r="AC193" s="73">
        <v>0</v>
      </c>
      <c r="AD193" s="73">
        <v>0</v>
      </c>
      <c r="AE193" s="73">
        <v>0</v>
      </c>
      <c r="AF193" s="73">
        <v>0</v>
      </c>
      <c r="AG193" s="73">
        <v>0</v>
      </c>
      <c r="AH193" s="73">
        <v>0</v>
      </c>
      <c r="AI193" s="73">
        <v>0</v>
      </c>
      <c r="AJ193" s="73">
        <v>0</v>
      </c>
      <c r="AK193" s="73">
        <v>0</v>
      </c>
      <c r="AL193" s="73">
        <v>0</v>
      </c>
      <c r="AM193" s="73">
        <v>0</v>
      </c>
      <c r="AN193" s="73">
        <v>0</v>
      </c>
    </row>
    <row r="194" spans="1:40">
      <c r="A194" s="108" t="s">
        <v>884</v>
      </c>
      <c r="B194" s="73">
        <v>0</v>
      </c>
      <c r="C194" s="73">
        <v>0</v>
      </c>
      <c r="D194" s="73">
        <v>0</v>
      </c>
      <c r="E194" s="73">
        <v>0</v>
      </c>
      <c r="F194" s="73">
        <v>0</v>
      </c>
      <c r="G194" s="73">
        <v>0</v>
      </c>
      <c r="H194" s="73">
        <v>0</v>
      </c>
      <c r="I194" s="73">
        <v>0</v>
      </c>
      <c r="J194" s="73">
        <v>0</v>
      </c>
      <c r="K194" s="73">
        <v>0</v>
      </c>
      <c r="L194" s="73">
        <v>0</v>
      </c>
      <c r="M194" s="73">
        <v>0</v>
      </c>
      <c r="N194" s="73">
        <v>0</v>
      </c>
      <c r="O194" s="73">
        <v>0</v>
      </c>
      <c r="P194" s="73">
        <v>0</v>
      </c>
      <c r="Q194" s="73">
        <v>0</v>
      </c>
      <c r="R194" s="73">
        <v>0</v>
      </c>
      <c r="S194" s="73">
        <v>0</v>
      </c>
      <c r="T194" s="73">
        <v>0</v>
      </c>
      <c r="U194" s="73">
        <v>0</v>
      </c>
      <c r="V194" s="73">
        <v>0</v>
      </c>
      <c r="W194" s="73">
        <v>0</v>
      </c>
      <c r="X194" s="73">
        <v>0</v>
      </c>
      <c r="Y194" s="73">
        <v>0</v>
      </c>
      <c r="Z194" s="73">
        <v>0</v>
      </c>
      <c r="AA194" s="73">
        <v>0</v>
      </c>
      <c r="AB194" s="73">
        <v>0</v>
      </c>
      <c r="AC194" s="73">
        <v>0</v>
      </c>
      <c r="AD194" s="73">
        <v>0</v>
      </c>
      <c r="AE194" s="73">
        <v>0</v>
      </c>
      <c r="AF194" s="73">
        <v>0</v>
      </c>
      <c r="AG194" s="73">
        <v>0</v>
      </c>
      <c r="AH194" s="73">
        <v>0</v>
      </c>
      <c r="AI194" s="73">
        <v>0</v>
      </c>
      <c r="AJ194" s="73">
        <v>0</v>
      </c>
      <c r="AK194" s="73">
        <v>0</v>
      </c>
      <c r="AL194" s="73">
        <v>0</v>
      </c>
      <c r="AM194" s="73">
        <v>0</v>
      </c>
      <c r="AN194" s="73">
        <v>0</v>
      </c>
    </row>
    <row r="195" spans="1:40">
      <c r="A195" s="108" t="s">
        <v>885</v>
      </c>
      <c r="B195" s="73">
        <v>0</v>
      </c>
      <c r="C195" s="73">
        <v>0</v>
      </c>
      <c r="D195" s="73">
        <v>0</v>
      </c>
      <c r="E195" s="73">
        <v>0</v>
      </c>
      <c r="F195" s="73">
        <v>0</v>
      </c>
      <c r="G195" s="73">
        <v>0</v>
      </c>
      <c r="H195" s="73">
        <v>0</v>
      </c>
      <c r="I195" s="73">
        <v>0</v>
      </c>
      <c r="J195" s="73">
        <v>0</v>
      </c>
      <c r="K195" s="73">
        <v>0</v>
      </c>
      <c r="L195" s="73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3">
        <v>0</v>
      </c>
      <c r="V195" s="73">
        <v>0</v>
      </c>
      <c r="W195" s="73">
        <v>0</v>
      </c>
      <c r="X195" s="73">
        <v>0</v>
      </c>
      <c r="Y195" s="73">
        <v>0</v>
      </c>
      <c r="Z195" s="73">
        <v>0</v>
      </c>
      <c r="AA195" s="73">
        <v>0</v>
      </c>
      <c r="AB195" s="73">
        <v>0</v>
      </c>
      <c r="AC195" s="73">
        <v>0</v>
      </c>
      <c r="AD195" s="73">
        <v>0</v>
      </c>
      <c r="AE195" s="73">
        <v>0</v>
      </c>
      <c r="AF195" s="73">
        <v>0</v>
      </c>
      <c r="AG195" s="73">
        <v>0</v>
      </c>
      <c r="AH195" s="73">
        <v>0</v>
      </c>
      <c r="AI195" s="73">
        <v>0</v>
      </c>
      <c r="AJ195" s="73">
        <v>0</v>
      </c>
      <c r="AK195" s="73">
        <v>0</v>
      </c>
      <c r="AL195" s="73">
        <v>0</v>
      </c>
      <c r="AM195" s="73">
        <v>0</v>
      </c>
      <c r="AN195" s="73">
        <v>0</v>
      </c>
    </row>
    <row r="196" spans="1:40">
      <c r="A196" s="108" t="s">
        <v>886</v>
      </c>
      <c r="B196" s="73">
        <v>0</v>
      </c>
      <c r="C196" s="73">
        <v>0</v>
      </c>
      <c r="D196" s="73">
        <v>0</v>
      </c>
      <c r="E196" s="73">
        <v>0</v>
      </c>
      <c r="F196" s="73">
        <v>0</v>
      </c>
      <c r="G196" s="73">
        <v>0</v>
      </c>
      <c r="H196" s="73">
        <v>0</v>
      </c>
      <c r="I196" s="73">
        <v>0</v>
      </c>
      <c r="J196" s="73">
        <v>0</v>
      </c>
      <c r="K196" s="73">
        <v>0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3">
        <v>0</v>
      </c>
      <c r="AA196" s="73">
        <v>0</v>
      </c>
      <c r="AB196" s="73">
        <v>0</v>
      </c>
      <c r="AC196" s="73">
        <v>0</v>
      </c>
      <c r="AD196" s="73">
        <v>0</v>
      </c>
      <c r="AE196" s="73">
        <v>0</v>
      </c>
      <c r="AF196" s="73">
        <v>0</v>
      </c>
      <c r="AG196" s="73">
        <v>0</v>
      </c>
      <c r="AH196" s="73">
        <v>0</v>
      </c>
      <c r="AI196" s="73">
        <v>0</v>
      </c>
      <c r="AJ196" s="73">
        <v>0</v>
      </c>
      <c r="AK196" s="73">
        <v>0</v>
      </c>
      <c r="AL196" s="73">
        <v>0</v>
      </c>
      <c r="AM196" s="73">
        <v>0</v>
      </c>
      <c r="AN196" s="73">
        <v>0</v>
      </c>
    </row>
    <row r="197" spans="1:40">
      <c r="A197" s="108" t="s">
        <v>887</v>
      </c>
      <c r="B197" s="73">
        <v>0</v>
      </c>
      <c r="C197" s="73">
        <v>0</v>
      </c>
      <c r="D197" s="73">
        <v>0</v>
      </c>
      <c r="E197" s="73">
        <v>0</v>
      </c>
      <c r="F197" s="73">
        <v>0</v>
      </c>
      <c r="G197" s="73">
        <v>0</v>
      </c>
      <c r="H197" s="73">
        <v>0</v>
      </c>
      <c r="I197" s="73">
        <v>0</v>
      </c>
      <c r="J197" s="73">
        <v>0</v>
      </c>
      <c r="K197" s="73">
        <v>0</v>
      </c>
      <c r="L197" s="73">
        <v>0</v>
      </c>
      <c r="M197" s="73">
        <v>0</v>
      </c>
      <c r="N197" s="73">
        <v>0</v>
      </c>
      <c r="O197" s="73">
        <v>0</v>
      </c>
      <c r="P197" s="73">
        <v>0</v>
      </c>
      <c r="Q197" s="73">
        <v>0</v>
      </c>
      <c r="R197" s="73">
        <v>0</v>
      </c>
      <c r="S197" s="73">
        <v>0</v>
      </c>
      <c r="T197" s="73">
        <v>0</v>
      </c>
      <c r="U197" s="73">
        <v>0</v>
      </c>
      <c r="V197" s="73">
        <v>0</v>
      </c>
      <c r="W197" s="73">
        <v>0</v>
      </c>
      <c r="X197" s="73">
        <v>0</v>
      </c>
      <c r="Y197" s="73">
        <v>0</v>
      </c>
      <c r="Z197" s="73">
        <v>0</v>
      </c>
      <c r="AA197" s="73">
        <v>0</v>
      </c>
      <c r="AB197" s="73">
        <v>0</v>
      </c>
      <c r="AC197" s="73">
        <v>0</v>
      </c>
      <c r="AD197" s="73">
        <v>0</v>
      </c>
      <c r="AE197" s="73">
        <v>0</v>
      </c>
      <c r="AF197" s="73">
        <v>0</v>
      </c>
      <c r="AG197" s="73">
        <v>0</v>
      </c>
      <c r="AH197" s="73">
        <v>0</v>
      </c>
      <c r="AI197" s="73">
        <v>0</v>
      </c>
      <c r="AJ197" s="73">
        <v>0</v>
      </c>
      <c r="AK197" s="73">
        <v>0</v>
      </c>
      <c r="AL197" s="73">
        <v>0</v>
      </c>
      <c r="AM197" s="73">
        <v>0</v>
      </c>
      <c r="AN197" s="73">
        <v>0</v>
      </c>
    </row>
    <row r="198" spans="1:40">
      <c r="A198" s="108" t="s">
        <v>888</v>
      </c>
      <c r="B198" s="73">
        <v>0</v>
      </c>
      <c r="C198" s="73">
        <v>0</v>
      </c>
      <c r="D198" s="73">
        <v>0</v>
      </c>
      <c r="E198" s="73">
        <v>0</v>
      </c>
      <c r="F198" s="73">
        <v>0</v>
      </c>
      <c r="G198" s="73">
        <v>0</v>
      </c>
      <c r="H198" s="73">
        <v>0</v>
      </c>
      <c r="I198" s="73">
        <v>0</v>
      </c>
      <c r="J198" s="73">
        <v>0</v>
      </c>
      <c r="K198" s="73">
        <v>0</v>
      </c>
      <c r="L198" s="73">
        <v>0</v>
      </c>
      <c r="M198" s="73">
        <v>0</v>
      </c>
      <c r="N198" s="73">
        <v>0</v>
      </c>
      <c r="O198" s="73">
        <v>0</v>
      </c>
      <c r="P198" s="73">
        <v>0</v>
      </c>
      <c r="Q198" s="73">
        <v>0</v>
      </c>
      <c r="R198" s="73">
        <v>0</v>
      </c>
      <c r="S198" s="73">
        <v>0</v>
      </c>
      <c r="T198" s="73">
        <v>0</v>
      </c>
      <c r="U198" s="73">
        <v>0</v>
      </c>
      <c r="V198" s="73">
        <v>0</v>
      </c>
      <c r="W198" s="73">
        <v>0</v>
      </c>
      <c r="X198" s="73">
        <v>0</v>
      </c>
      <c r="Y198" s="73">
        <v>0</v>
      </c>
      <c r="Z198" s="73">
        <v>0</v>
      </c>
      <c r="AA198" s="73">
        <v>0</v>
      </c>
      <c r="AB198" s="73">
        <v>0</v>
      </c>
      <c r="AC198" s="73">
        <v>0</v>
      </c>
      <c r="AD198" s="73">
        <v>0</v>
      </c>
      <c r="AE198" s="73">
        <v>0</v>
      </c>
      <c r="AF198" s="73">
        <v>0</v>
      </c>
      <c r="AG198" s="73">
        <v>0</v>
      </c>
      <c r="AH198" s="73">
        <v>0</v>
      </c>
      <c r="AI198" s="73">
        <v>0</v>
      </c>
      <c r="AJ198" s="73">
        <v>0</v>
      </c>
      <c r="AK198" s="73">
        <v>0</v>
      </c>
      <c r="AL198" s="73">
        <v>0</v>
      </c>
      <c r="AM198" s="73">
        <v>0</v>
      </c>
      <c r="AN198" s="73">
        <v>0</v>
      </c>
    </row>
    <row r="199" spans="1:40">
      <c r="A199" s="108" t="s">
        <v>889</v>
      </c>
      <c r="B199" s="73">
        <v>0</v>
      </c>
      <c r="C199" s="73">
        <v>0</v>
      </c>
      <c r="D199" s="73">
        <v>0</v>
      </c>
      <c r="E199" s="73">
        <v>0</v>
      </c>
      <c r="F199" s="73">
        <v>0</v>
      </c>
      <c r="G199" s="73">
        <v>0</v>
      </c>
      <c r="H199" s="73">
        <v>0</v>
      </c>
      <c r="I199" s="73">
        <v>0</v>
      </c>
      <c r="J199" s="73">
        <v>0</v>
      </c>
      <c r="K199" s="73">
        <v>0</v>
      </c>
      <c r="L199" s="73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73">
        <v>0</v>
      </c>
      <c r="T199" s="73">
        <v>0</v>
      </c>
      <c r="U199" s="73">
        <v>0</v>
      </c>
      <c r="V199" s="73">
        <v>0</v>
      </c>
      <c r="W199" s="73">
        <v>0</v>
      </c>
      <c r="X199" s="73">
        <v>0</v>
      </c>
      <c r="Y199" s="73">
        <v>0</v>
      </c>
      <c r="Z199" s="73">
        <v>0</v>
      </c>
      <c r="AA199" s="73">
        <v>0</v>
      </c>
      <c r="AB199" s="73">
        <v>0</v>
      </c>
      <c r="AC199" s="73">
        <v>0</v>
      </c>
      <c r="AD199" s="73">
        <v>0</v>
      </c>
      <c r="AE199" s="73">
        <v>0</v>
      </c>
      <c r="AF199" s="73">
        <v>0</v>
      </c>
      <c r="AG199" s="73">
        <v>0</v>
      </c>
      <c r="AH199" s="73">
        <v>0</v>
      </c>
      <c r="AI199" s="73">
        <v>0</v>
      </c>
      <c r="AJ199" s="73">
        <v>0</v>
      </c>
      <c r="AK199" s="73">
        <v>0</v>
      </c>
      <c r="AL199" s="73">
        <v>0</v>
      </c>
      <c r="AM199" s="73">
        <v>0</v>
      </c>
      <c r="AN199" s="73">
        <v>0</v>
      </c>
    </row>
    <row r="200" spans="1:40">
      <c r="A200" s="108" t="s">
        <v>890</v>
      </c>
    </row>
    <row r="201" spans="1:40">
      <c r="A201" s="108" t="s">
        <v>891</v>
      </c>
      <c r="B201" s="73">
        <v>0</v>
      </c>
      <c r="C201" s="73">
        <v>0</v>
      </c>
      <c r="D201" s="73">
        <v>0</v>
      </c>
      <c r="E201" s="73">
        <v>0</v>
      </c>
      <c r="F201" s="73">
        <v>0</v>
      </c>
      <c r="G201" s="73">
        <v>0</v>
      </c>
      <c r="H201" s="73">
        <v>0</v>
      </c>
      <c r="I201" s="73">
        <v>0</v>
      </c>
      <c r="J201" s="73">
        <v>0</v>
      </c>
      <c r="K201" s="73">
        <v>0</v>
      </c>
      <c r="L201" s="73">
        <v>0</v>
      </c>
      <c r="M201" s="73">
        <v>0</v>
      </c>
      <c r="N201" s="73">
        <v>0</v>
      </c>
      <c r="O201" s="73">
        <v>0</v>
      </c>
      <c r="P201" s="73">
        <v>0</v>
      </c>
      <c r="Q201" s="73">
        <v>0</v>
      </c>
      <c r="R201" s="73">
        <v>0</v>
      </c>
      <c r="S201" s="73">
        <v>0</v>
      </c>
      <c r="T201" s="73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3">
        <v>0</v>
      </c>
      <c r="AA201" s="73">
        <v>0</v>
      </c>
      <c r="AB201" s="73">
        <v>0</v>
      </c>
      <c r="AC201" s="73">
        <v>0</v>
      </c>
      <c r="AD201" s="73">
        <v>0</v>
      </c>
      <c r="AE201" s="73">
        <v>0</v>
      </c>
      <c r="AF201" s="73">
        <v>0</v>
      </c>
      <c r="AG201" s="73">
        <v>0</v>
      </c>
      <c r="AH201" s="73">
        <v>0</v>
      </c>
      <c r="AI201" s="73">
        <v>0</v>
      </c>
      <c r="AJ201" s="73">
        <v>0</v>
      </c>
      <c r="AK201" s="73">
        <v>0</v>
      </c>
      <c r="AL201" s="73">
        <v>0</v>
      </c>
      <c r="AM201" s="73">
        <v>0</v>
      </c>
      <c r="AN201" s="73">
        <v>0</v>
      </c>
    </row>
    <row r="202" spans="1:40">
      <c r="A202" s="108" t="s">
        <v>892</v>
      </c>
      <c r="B202" s="73">
        <v>0</v>
      </c>
      <c r="C202" s="73">
        <v>0</v>
      </c>
      <c r="D202" s="73">
        <v>0</v>
      </c>
      <c r="E202" s="73">
        <v>0</v>
      </c>
      <c r="F202" s="73">
        <v>0</v>
      </c>
      <c r="G202" s="73">
        <v>0</v>
      </c>
      <c r="H202" s="73">
        <v>0</v>
      </c>
      <c r="I202" s="73">
        <v>0</v>
      </c>
      <c r="J202" s="73">
        <v>0</v>
      </c>
      <c r="K202" s="73">
        <v>0</v>
      </c>
      <c r="L202" s="73">
        <v>0</v>
      </c>
      <c r="M202" s="73">
        <v>0</v>
      </c>
      <c r="N202" s="73">
        <v>0</v>
      </c>
      <c r="O202" s="73">
        <v>0</v>
      </c>
      <c r="P202" s="73">
        <v>0</v>
      </c>
      <c r="Q202" s="73">
        <v>0</v>
      </c>
      <c r="R202" s="73">
        <v>0</v>
      </c>
      <c r="S202" s="73">
        <v>0</v>
      </c>
      <c r="T202" s="73">
        <v>0</v>
      </c>
      <c r="U202" s="73">
        <v>0</v>
      </c>
      <c r="V202" s="73">
        <v>0</v>
      </c>
      <c r="W202" s="73">
        <v>0</v>
      </c>
      <c r="X202" s="73">
        <v>0</v>
      </c>
      <c r="Y202" s="73">
        <v>0</v>
      </c>
      <c r="Z202" s="73">
        <v>0</v>
      </c>
      <c r="AA202" s="73">
        <v>0</v>
      </c>
      <c r="AB202" s="73">
        <v>0</v>
      </c>
      <c r="AC202" s="73">
        <v>0</v>
      </c>
      <c r="AD202" s="73">
        <v>0</v>
      </c>
      <c r="AE202" s="73">
        <v>0</v>
      </c>
      <c r="AF202" s="73">
        <v>0</v>
      </c>
      <c r="AG202" s="73">
        <v>0</v>
      </c>
      <c r="AH202" s="73">
        <v>0</v>
      </c>
      <c r="AI202" s="73">
        <v>0</v>
      </c>
      <c r="AJ202" s="73">
        <v>0</v>
      </c>
      <c r="AK202" s="73">
        <v>0</v>
      </c>
      <c r="AL202" s="73">
        <v>0</v>
      </c>
      <c r="AM202" s="73">
        <v>0</v>
      </c>
      <c r="AN202" s="73">
        <v>0</v>
      </c>
    </row>
    <row r="203" spans="1:40">
      <c r="A203" s="108" t="s">
        <v>893</v>
      </c>
    </row>
    <row r="204" spans="1:40">
      <c r="A204" s="108" t="s">
        <v>894</v>
      </c>
      <c r="B204" s="73">
        <v>0</v>
      </c>
      <c r="C204" s="73">
        <v>0</v>
      </c>
      <c r="D204" s="73">
        <v>0</v>
      </c>
      <c r="E204" s="73">
        <v>0</v>
      </c>
      <c r="F204" s="73">
        <v>0</v>
      </c>
      <c r="G204" s="73">
        <v>0</v>
      </c>
      <c r="H204" s="73">
        <v>0</v>
      </c>
      <c r="I204" s="73">
        <v>0</v>
      </c>
      <c r="J204" s="73">
        <v>0</v>
      </c>
      <c r="K204" s="73">
        <v>0</v>
      </c>
      <c r="L204" s="73">
        <v>0</v>
      </c>
      <c r="M204" s="73">
        <v>0</v>
      </c>
      <c r="N204" s="73">
        <v>0</v>
      </c>
      <c r="O204" s="73">
        <v>0</v>
      </c>
      <c r="P204" s="73">
        <v>0</v>
      </c>
      <c r="Q204" s="73">
        <v>0</v>
      </c>
      <c r="R204" s="73">
        <v>0</v>
      </c>
      <c r="S204" s="73">
        <v>0</v>
      </c>
      <c r="T204" s="73">
        <v>0</v>
      </c>
      <c r="U204" s="73">
        <v>0</v>
      </c>
      <c r="V204" s="73">
        <v>0</v>
      </c>
      <c r="W204" s="73">
        <v>0</v>
      </c>
      <c r="X204" s="73">
        <v>0</v>
      </c>
      <c r="Y204" s="73">
        <v>0</v>
      </c>
      <c r="Z204" s="73">
        <v>0</v>
      </c>
      <c r="AA204" s="73">
        <v>0</v>
      </c>
      <c r="AB204" s="73">
        <v>0</v>
      </c>
      <c r="AC204" s="73">
        <v>0</v>
      </c>
      <c r="AD204" s="73">
        <v>0</v>
      </c>
      <c r="AE204" s="73">
        <v>0</v>
      </c>
      <c r="AF204" s="73">
        <v>0</v>
      </c>
      <c r="AG204" s="73">
        <v>0</v>
      </c>
      <c r="AH204" s="73">
        <v>0</v>
      </c>
      <c r="AI204" s="73">
        <v>0</v>
      </c>
      <c r="AJ204" s="73">
        <v>0</v>
      </c>
      <c r="AK204" s="73">
        <v>0</v>
      </c>
      <c r="AL204" s="73">
        <v>0</v>
      </c>
      <c r="AM204" s="73">
        <v>0</v>
      </c>
      <c r="AN204" s="73">
        <v>0</v>
      </c>
    </row>
    <row r="205" spans="1:40">
      <c r="A205" s="108" t="s">
        <v>895</v>
      </c>
      <c r="B205" s="73">
        <v>0</v>
      </c>
      <c r="C205" s="73">
        <v>0</v>
      </c>
      <c r="D205" s="73">
        <v>0</v>
      </c>
      <c r="E205" s="73">
        <v>0</v>
      </c>
      <c r="F205" s="73">
        <v>0</v>
      </c>
      <c r="G205" s="73">
        <v>0</v>
      </c>
      <c r="H205" s="73">
        <v>0</v>
      </c>
      <c r="I205" s="73">
        <v>0</v>
      </c>
      <c r="J205" s="73">
        <v>0</v>
      </c>
      <c r="K205" s="73">
        <v>0</v>
      </c>
      <c r="L205" s="73">
        <v>0</v>
      </c>
      <c r="M205" s="73">
        <v>0</v>
      </c>
      <c r="N205" s="73">
        <v>0</v>
      </c>
      <c r="O205" s="73">
        <v>0</v>
      </c>
      <c r="P205" s="73">
        <v>0</v>
      </c>
      <c r="Q205" s="73">
        <v>0</v>
      </c>
      <c r="R205" s="73">
        <v>0</v>
      </c>
      <c r="S205" s="73">
        <v>0</v>
      </c>
      <c r="T205" s="73">
        <v>0</v>
      </c>
      <c r="U205" s="73">
        <v>0</v>
      </c>
      <c r="V205" s="73">
        <v>0</v>
      </c>
      <c r="W205" s="73">
        <v>0</v>
      </c>
      <c r="X205" s="73">
        <v>0</v>
      </c>
      <c r="Y205" s="73">
        <v>0</v>
      </c>
      <c r="Z205" s="73">
        <v>0</v>
      </c>
      <c r="AA205" s="73">
        <v>0</v>
      </c>
      <c r="AB205" s="73">
        <v>0</v>
      </c>
      <c r="AC205" s="73">
        <v>0</v>
      </c>
      <c r="AD205" s="73">
        <v>0</v>
      </c>
      <c r="AE205" s="73">
        <v>0</v>
      </c>
      <c r="AF205" s="73">
        <v>0</v>
      </c>
      <c r="AG205" s="73">
        <v>0</v>
      </c>
      <c r="AH205" s="73">
        <v>0</v>
      </c>
      <c r="AI205" s="73">
        <v>0</v>
      </c>
      <c r="AJ205" s="73">
        <v>0</v>
      </c>
      <c r="AK205" s="73">
        <v>0</v>
      </c>
      <c r="AL205" s="73">
        <v>0</v>
      </c>
      <c r="AM205" s="73">
        <v>0</v>
      </c>
      <c r="AN205" s="73">
        <v>0</v>
      </c>
    </row>
    <row r="206" spans="1:40">
      <c r="A206" s="108" t="s">
        <v>896</v>
      </c>
    </row>
    <row r="207" spans="1:40">
      <c r="A207" s="108" t="s">
        <v>897</v>
      </c>
      <c r="B207" s="73">
        <v>0</v>
      </c>
      <c r="C207" s="73">
        <v>0</v>
      </c>
      <c r="D207" s="73">
        <v>0</v>
      </c>
      <c r="E207" s="73">
        <v>0</v>
      </c>
      <c r="F207" s="73">
        <v>0</v>
      </c>
      <c r="G207" s="73">
        <v>0</v>
      </c>
      <c r="H207" s="73">
        <v>0</v>
      </c>
      <c r="I207" s="73">
        <v>0</v>
      </c>
      <c r="J207" s="73">
        <v>0</v>
      </c>
      <c r="K207" s="73">
        <v>0</v>
      </c>
      <c r="L207" s="73">
        <v>0</v>
      </c>
      <c r="M207" s="73">
        <v>0</v>
      </c>
      <c r="N207" s="73">
        <v>0</v>
      </c>
      <c r="O207" s="73">
        <v>0</v>
      </c>
      <c r="P207" s="73">
        <v>0</v>
      </c>
      <c r="Q207" s="73">
        <v>0</v>
      </c>
      <c r="R207" s="73">
        <v>0</v>
      </c>
      <c r="S207" s="73">
        <v>0</v>
      </c>
      <c r="T207" s="73">
        <v>0</v>
      </c>
      <c r="U207" s="73">
        <v>0</v>
      </c>
      <c r="V207" s="73">
        <v>0</v>
      </c>
      <c r="W207" s="73">
        <v>0</v>
      </c>
      <c r="X207" s="73">
        <v>0</v>
      </c>
      <c r="Y207" s="73">
        <v>0</v>
      </c>
      <c r="Z207" s="73">
        <v>0</v>
      </c>
      <c r="AA207" s="73">
        <v>0</v>
      </c>
      <c r="AB207" s="73">
        <v>0</v>
      </c>
      <c r="AC207" s="73">
        <v>0</v>
      </c>
      <c r="AD207" s="73">
        <v>0</v>
      </c>
      <c r="AE207" s="73">
        <v>0</v>
      </c>
      <c r="AF207" s="73">
        <v>0</v>
      </c>
      <c r="AG207" s="73">
        <v>0</v>
      </c>
      <c r="AH207" s="73">
        <v>0</v>
      </c>
      <c r="AI207" s="73">
        <v>0</v>
      </c>
      <c r="AJ207" s="73">
        <v>0</v>
      </c>
      <c r="AK207" s="73">
        <v>0</v>
      </c>
      <c r="AL207" s="73">
        <v>0</v>
      </c>
      <c r="AM207" s="73">
        <v>0</v>
      </c>
      <c r="AN207" s="73">
        <v>0</v>
      </c>
    </row>
    <row r="208" spans="1:40">
      <c r="A208" s="108" t="s">
        <v>898</v>
      </c>
      <c r="B208" s="73">
        <v>0</v>
      </c>
      <c r="C208" s="73">
        <v>0</v>
      </c>
      <c r="D208" s="73">
        <v>0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73">
        <v>0</v>
      </c>
      <c r="K208" s="73">
        <v>0</v>
      </c>
      <c r="L208" s="73">
        <v>0</v>
      </c>
      <c r="M208" s="73">
        <v>0</v>
      </c>
      <c r="N208" s="73">
        <v>0</v>
      </c>
      <c r="O208" s="73">
        <v>0</v>
      </c>
      <c r="P208" s="73">
        <v>0</v>
      </c>
      <c r="Q208" s="73">
        <v>0</v>
      </c>
      <c r="R208" s="73">
        <v>0</v>
      </c>
      <c r="S208" s="73">
        <v>0</v>
      </c>
      <c r="T208" s="73">
        <v>0</v>
      </c>
      <c r="U208" s="73">
        <v>0</v>
      </c>
      <c r="V208" s="73">
        <v>0</v>
      </c>
      <c r="W208" s="73">
        <v>0</v>
      </c>
      <c r="X208" s="73">
        <v>0</v>
      </c>
      <c r="Y208" s="73">
        <v>0</v>
      </c>
      <c r="Z208" s="73">
        <v>0</v>
      </c>
      <c r="AA208" s="73">
        <v>0</v>
      </c>
      <c r="AB208" s="73">
        <v>0</v>
      </c>
      <c r="AC208" s="73">
        <v>0</v>
      </c>
      <c r="AD208" s="73">
        <v>0</v>
      </c>
      <c r="AE208" s="73">
        <v>0</v>
      </c>
      <c r="AF208" s="73">
        <v>0</v>
      </c>
      <c r="AG208" s="73">
        <v>0</v>
      </c>
      <c r="AH208" s="73">
        <v>0</v>
      </c>
      <c r="AI208" s="73">
        <v>0</v>
      </c>
      <c r="AJ208" s="73">
        <v>0</v>
      </c>
      <c r="AK208" s="73">
        <v>0</v>
      </c>
      <c r="AL208" s="73">
        <v>0</v>
      </c>
      <c r="AM208" s="73">
        <v>0</v>
      </c>
      <c r="AN208" s="73">
        <v>0</v>
      </c>
    </row>
    <row r="209" spans="1:40">
      <c r="A209" s="108" t="s">
        <v>899</v>
      </c>
      <c r="B209" s="73">
        <v>0</v>
      </c>
      <c r="C209" s="73">
        <v>0</v>
      </c>
      <c r="D209" s="73">
        <v>0</v>
      </c>
      <c r="E209" s="73">
        <v>0</v>
      </c>
      <c r="F209" s="73">
        <v>0</v>
      </c>
      <c r="G209" s="73">
        <v>0</v>
      </c>
      <c r="H209" s="73">
        <v>0</v>
      </c>
      <c r="I209" s="73">
        <v>0</v>
      </c>
      <c r="J209" s="73">
        <v>0</v>
      </c>
      <c r="K209" s="73">
        <v>0</v>
      </c>
      <c r="L209" s="73">
        <v>0</v>
      </c>
      <c r="M209" s="73">
        <v>0</v>
      </c>
      <c r="N209" s="73">
        <v>0</v>
      </c>
      <c r="O209" s="73">
        <v>0</v>
      </c>
      <c r="P209" s="73">
        <v>0</v>
      </c>
      <c r="Q209" s="73">
        <v>0</v>
      </c>
      <c r="R209" s="73">
        <v>0</v>
      </c>
      <c r="S209" s="73">
        <v>0</v>
      </c>
      <c r="T209" s="73">
        <v>0</v>
      </c>
      <c r="U209" s="73">
        <v>0</v>
      </c>
      <c r="V209" s="73">
        <v>0</v>
      </c>
      <c r="W209" s="73">
        <v>0</v>
      </c>
      <c r="X209" s="73">
        <v>0</v>
      </c>
      <c r="Y209" s="73">
        <v>0</v>
      </c>
      <c r="Z209" s="73">
        <v>0</v>
      </c>
      <c r="AA209" s="73">
        <v>0</v>
      </c>
      <c r="AB209" s="73">
        <v>0</v>
      </c>
      <c r="AC209" s="73">
        <v>0</v>
      </c>
      <c r="AD209" s="73">
        <v>0</v>
      </c>
      <c r="AE209" s="73">
        <v>0</v>
      </c>
      <c r="AF209" s="73">
        <v>0</v>
      </c>
      <c r="AG209" s="73">
        <v>0</v>
      </c>
      <c r="AH209" s="73">
        <v>0</v>
      </c>
      <c r="AI209" s="73">
        <v>0</v>
      </c>
      <c r="AJ209" s="73">
        <v>0</v>
      </c>
      <c r="AK209" s="73">
        <v>0</v>
      </c>
      <c r="AL209" s="73">
        <v>0</v>
      </c>
      <c r="AM209" s="73">
        <v>0</v>
      </c>
      <c r="AN209" s="73">
        <v>0</v>
      </c>
    </row>
    <row r="210" spans="1:40">
      <c r="A210" s="108" t="s">
        <v>900</v>
      </c>
    </row>
    <row r="211" spans="1:40">
      <c r="A211" s="108" t="s">
        <v>901</v>
      </c>
      <c r="B211" s="73">
        <v>158333.33333333299</v>
      </c>
      <c r="C211" s="73">
        <v>158333.33333333299</v>
      </c>
      <c r="D211" s="73">
        <v>158333.33333333299</v>
      </c>
      <c r="E211" s="73">
        <v>158333.33333333299</v>
      </c>
      <c r="F211" s="73">
        <v>158333.33333333299</v>
      </c>
      <c r="G211" s="73">
        <v>158333.33333333299</v>
      </c>
      <c r="H211" s="73">
        <v>158333.33333333299</v>
      </c>
      <c r="I211" s="73">
        <v>158333.33333333299</v>
      </c>
      <c r="J211" s="73">
        <v>158333.33333333299</v>
      </c>
      <c r="K211" s="73">
        <v>158333.33333333299</v>
      </c>
      <c r="L211" s="73">
        <v>158333.33333333299</v>
      </c>
      <c r="M211" s="73">
        <v>158333.33333333299</v>
      </c>
      <c r="N211" s="73">
        <v>1899999.99999999</v>
      </c>
      <c r="O211" s="73">
        <v>158333.33333333299</v>
      </c>
      <c r="P211" s="73">
        <v>158333.33333333299</v>
      </c>
      <c r="Q211" s="73">
        <v>158333.33333333299</v>
      </c>
      <c r="R211" s="73">
        <v>158333.33333333299</v>
      </c>
      <c r="S211" s="73">
        <v>158333.33333333299</v>
      </c>
      <c r="T211" s="73">
        <v>158333.33333333299</v>
      </c>
      <c r="U211" s="73">
        <v>158333.33333333299</v>
      </c>
      <c r="V211" s="73">
        <v>158333.33333333299</v>
      </c>
      <c r="W211" s="73">
        <v>158333.33333333299</v>
      </c>
      <c r="X211" s="73">
        <v>158333.33333333299</v>
      </c>
      <c r="Y211" s="73">
        <v>158333.33333333299</v>
      </c>
      <c r="Z211" s="73">
        <v>158333.33333333299</v>
      </c>
      <c r="AA211" s="73">
        <v>1899999.99999999</v>
      </c>
      <c r="AB211" s="73">
        <v>158333.33333333299</v>
      </c>
      <c r="AC211" s="73">
        <v>158333.33333333299</v>
      </c>
      <c r="AD211" s="73">
        <v>158333.33333333299</v>
      </c>
      <c r="AE211" s="73">
        <v>158333.33333333299</v>
      </c>
      <c r="AF211" s="73">
        <v>158333.33333333299</v>
      </c>
      <c r="AG211" s="73">
        <v>158333.33333333299</v>
      </c>
      <c r="AH211" s="73">
        <v>158333.33333333299</v>
      </c>
      <c r="AI211" s="73">
        <v>158333.33333333299</v>
      </c>
      <c r="AJ211" s="73">
        <v>158333.33333333299</v>
      </c>
      <c r="AK211" s="73">
        <v>158333.33333333299</v>
      </c>
      <c r="AL211" s="73">
        <v>158333.33333333299</v>
      </c>
      <c r="AM211" s="73">
        <v>158333.33333333299</v>
      </c>
      <c r="AN211" s="73">
        <v>1899999.99999999</v>
      </c>
    </row>
    <row r="212" spans="1:40">
      <c r="A212" s="108" t="s">
        <v>902</v>
      </c>
      <c r="B212" s="73">
        <v>-287529</v>
      </c>
      <c r="C212" s="73">
        <v>-287529</v>
      </c>
      <c r="D212" s="73">
        <v>-287529</v>
      </c>
      <c r="E212" s="73">
        <v>-287529</v>
      </c>
      <c r="F212" s="73">
        <v>-287529</v>
      </c>
      <c r="G212" s="73">
        <v>-287529</v>
      </c>
      <c r="H212" s="73">
        <v>-287529</v>
      </c>
      <c r="I212" s="73">
        <v>-287529</v>
      </c>
      <c r="J212" s="73">
        <v>-287529</v>
      </c>
      <c r="K212" s="73">
        <v>-287529</v>
      </c>
      <c r="L212" s="73">
        <v>-287529</v>
      </c>
      <c r="M212" s="73">
        <v>-287529</v>
      </c>
      <c r="N212" s="73">
        <v>-3450348</v>
      </c>
      <c r="O212" s="73">
        <v>-286537</v>
      </c>
      <c r="P212" s="73">
        <v>-286537</v>
      </c>
      <c r="Q212" s="73">
        <v>-286537</v>
      </c>
      <c r="R212" s="73">
        <v>-286537</v>
      </c>
      <c r="S212" s="73">
        <v>-286537</v>
      </c>
      <c r="T212" s="73">
        <v>-286537</v>
      </c>
      <c r="U212" s="73">
        <v>-286537</v>
      </c>
      <c r="V212" s="73">
        <v>-286537</v>
      </c>
      <c r="W212" s="73">
        <v>-286537</v>
      </c>
      <c r="X212" s="73">
        <v>-286537</v>
      </c>
      <c r="Y212" s="73">
        <v>-286537</v>
      </c>
      <c r="Z212" s="73">
        <v>-286537</v>
      </c>
      <c r="AA212" s="73">
        <v>-3438443.9999999902</v>
      </c>
      <c r="AB212" s="73">
        <v>-286537</v>
      </c>
      <c r="AC212" s="73">
        <v>-286537</v>
      </c>
      <c r="AD212" s="73">
        <v>-286537</v>
      </c>
      <c r="AE212" s="73">
        <v>-286537</v>
      </c>
      <c r="AF212" s="73">
        <v>-286537</v>
      </c>
      <c r="AG212" s="73">
        <v>-286537</v>
      </c>
      <c r="AH212" s="73">
        <v>-286537</v>
      </c>
      <c r="AI212" s="73">
        <v>-286537</v>
      </c>
      <c r="AJ212" s="73">
        <v>-286537</v>
      </c>
      <c r="AK212" s="73">
        <v>-286537</v>
      </c>
      <c r="AL212" s="73">
        <v>-286537</v>
      </c>
      <c r="AM212" s="73">
        <v>-286537</v>
      </c>
      <c r="AN212" s="73">
        <v>-3438443.9999999902</v>
      </c>
    </row>
    <row r="213" spans="1:40">
      <c r="A213" s="108" t="s">
        <v>903</v>
      </c>
      <c r="B213" s="73">
        <v>-129195.666666666</v>
      </c>
      <c r="C213" s="73">
        <v>-129195.666666666</v>
      </c>
      <c r="D213" s="73">
        <v>-129195.666666666</v>
      </c>
      <c r="E213" s="73">
        <v>-129195.666666666</v>
      </c>
      <c r="F213" s="73">
        <v>-129195.666666666</v>
      </c>
      <c r="G213" s="73">
        <v>-129195.666666666</v>
      </c>
      <c r="H213" s="73">
        <v>-129195.666666666</v>
      </c>
      <c r="I213" s="73">
        <v>-129195.666666666</v>
      </c>
      <c r="J213" s="73">
        <v>-129195.666666666</v>
      </c>
      <c r="K213" s="73">
        <v>-129195.666666666</v>
      </c>
      <c r="L213" s="73">
        <v>-129195.666666666</v>
      </c>
      <c r="M213" s="73">
        <v>-129195.666666666</v>
      </c>
      <c r="N213" s="73">
        <v>-1550348</v>
      </c>
      <c r="O213" s="73">
        <v>-128203.666666666</v>
      </c>
      <c r="P213" s="73">
        <v>-128203.666666666</v>
      </c>
      <c r="Q213" s="73">
        <v>-128203.666666666</v>
      </c>
      <c r="R213" s="73">
        <v>-128203.666666666</v>
      </c>
      <c r="S213" s="73">
        <v>-128203.666666666</v>
      </c>
      <c r="T213" s="73">
        <v>-128203.666666666</v>
      </c>
      <c r="U213" s="73">
        <v>-128203.666666666</v>
      </c>
      <c r="V213" s="73">
        <v>-128203.666666666</v>
      </c>
      <c r="W213" s="73">
        <v>-128203.666666666</v>
      </c>
      <c r="X213" s="73">
        <v>-128203.666666666</v>
      </c>
      <c r="Y213" s="73">
        <v>-128203.666666666</v>
      </c>
      <c r="Z213" s="73">
        <v>-128203.666666666</v>
      </c>
      <c r="AA213" s="73">
        <v>-1538444</v>
      </c>
      <c r="AB213" s="73">
        <v>-128203.666666666</v>
      </c>
      <c r="AC213" s="73">
        <v>-128203.666666666</v>
      </c>
      <c r="AD213" s="73">
        <v>-128203.666666666</v>
      </c>
      <c r="AE213" s="73">
        <v>-128203.666666666</v>
      </c>
      <c r="AF213" s="73">
        <v>-128203.666666666</v>
      </c>
      <c r="AG213" s="73">
        <v>-128203.666666666</v>
      </c>
      <c r="AH213" s="73">
        <v>-128203.666666666</v>
      </c>
      <c r="AI213" s="73">
        <v>-128203.666666666</v>
      </c>
      <c r="AJ213" s="73">
        <v>-128203.666666666</v>
      </c>
      <c r="AK213" s="73">
        <v>-128203.666666666</v>
      </c>
      <c r="AL213" s="73">
        <v>-128203.666666666</v>
      </c>
      <c r="AM213" s="73">
        <v>-128203.666666666</v>
      </c>
      <c r="AN213" s="73">
        <v>-1538444</v>
      </c>
    </row>
    <row r="214" spans="1:40">
      <c r="A214" s="108" t="s">
        <v>904</v>
      </c>
    </row>
    <row r="215" spans="1:40">
      <c r="A215" s="108" t="s">
        <v>905</v>
      </c>
      <c r="B215" s="73">
        <v>0</v>
      </c>
      <c r="C215" s="73">
        <v>0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73">
        <v>0</v>
      </c>
      <c r="K215" s="73">
        <v>0</v>
      </c>
      <c r="L215" s="73">
        <v>0</v>
      </c>
      <c r="M215" s="73">
        <v>0</v>
      </c>
      <c r="N215" s="73">
        <v>0</v>
      </c>
      <c r="O215" s="73">
        <v>0</v>
      </c>
      <c r="P215" s="73">
        <v>0</v>
      </c>
      <c r="Q215" s="73">
        <v>0</v>
      </c>
      <c r="R215" s="73">
        <v>0</v>
      </c>
      <c r="S215" s="73">
        <v>0</v>
      </c>
      <c r="T215" s="73">
        <v>0</v>
      </c>
      <c r="U215" s="73">
        <v>0</v>
      </c>
      <c r="V215" s="73">
        <v>0</v>
      </c>
      <c r="W215" s="73">
        <v>0</v>
      </c>
      <c r="X215" s="73">
        <v>0</v>
      </c>
      <c r="Y215" s="73">
        <v>0</v>
      </c>
      <c r="Z215" s="73">
        <v>0</v>
      </c>
      <c r="AA215" s="73">
        <v>0</v>
      </c>
      <c r="AB215" s="73">
        <v>0</v>
      </c>
      <c r="AC215" s="73">
        <v>0</v>
      </c>
      <c r="AD215" s="73">
        <v>0</v>
      </c>
      <c r="AE215" s="73">
        <v>0</v>
      </c>
      <c r="AF215" s="73">
        <v>0</v>
      </c>
      <c r="AG215" s="73">
        <v>0</v>
      </c>
      <c r="AH215" s="73">
        <v>0</v>
      </c>
      <c r="AI215" s="73">
        <v>0</v>
      </c>
      <c r="AJ215" s="73">
        <v>0</v>
      </c>
      <c r="AK215" s="73">
        <v>0</v>
      </c>
      <c r="AL215" s="73">
        <v>0</v>
      </c>
      <c r="AM215" s="73">
        <v>0</v>
      </c>
      <c r="AN215" s="73">
        <v>0</v>
      </c>
    </row>
    <row r="216" spans="1:40">
      <c r="A216" s="108" t="s">
        <v>906</v>
      </c>
      <c r="B216" s="73">
        <v>0</v>
      </c>
      <c r="C216" s="73">
        <v>0</v>
      </c>
      <c r="D216" s="73">
        <v>0</v>
      </c>
      <c r="E216" s="73">
        <v>0</v>
      </c>
      <c r="F216" s="73">
        <v>0</v>
      </c>
      <c r="G216" s="73">
        <v>0</v>
      </c>
      <c r="H216" s="73">
        <v>0</v>
      </c>
      <c r="I216" s="73">
        <v>0</v>
      </c>
      <c r="J216" s="73">
        <v>0</v>
      </c>
      <c r="K216" s="73">
        <v>0</v>
      </c>
      <c r="L216" s="73">
        <v>0</v>
      </c>
      <c r="M216" s="73">
        <v>0</v>
      </c>
      <c r="N216" s="73">
        <v>0</v>
      </c>
      <c r="O216" s="73">
        <v>0</v>
      </c>
      <c r="P216" s="73">
        <v>0</v>
      </c>
      <c r="Q216" s="73">
        <v>0</v>
      </c>
      <c r="R216" s="73">
        <v>0</v>
      </c>
      <c r="S216" s="73">
        <v>0</v>
      </c>
      <c r="T216" s="73">
        <v>0</v>
      </c>
      <c r="U216" s="73">
        <v>0</v>
      </c>
      <c r="V216" s="73">
        <v>0</v>
      </c>
      <c r="W216" s="73">
        <v>0</v>
      </c>
      <c r="X216" s="73">
        <v>0</v>
      </c>
      <c r="Y216" s="73">
        <v>0</v>
      </c>
      <c r="Z216" s="73">
        <v>0</v>
      </c>
      <c r="AA216" s="73">
        <v>0</v>
      </c>
      <c r="AB216" s="73">
        <v>0</v>
      </c>
      <c r="AC216" s="73">
        <v>0</v>
      </c>
      <c r="AD216" s="73">
        <v>0</v>
      </c>
      <c r="AE216" s="73">
        <v>0</v>
      </c>
      <c r="AF216" s="73">
        <v>0</v>
      </c>
      <c r="AG216" s="73">
        <v>0</v>
      </c>
      <c r="AH216" s="73">
        <v>0</v>
      </c>
      <c r="AI216" s="73">
        <v>0</v>
      </c>
      <c r="AJ216" s="73">
        <v>0</v>
      </c>
      <c r="AK216" s="73">
        <v>0</v>
      </c>
      <c r="AL216" s="73">
        <v>0</v>
      </c>
      <c r="AM216" s="73">
        <v>0</v>
      </c>
      <c r="AN216" s="73">
        <v>0</v>
      </c>
    </row>
    <row r="217" spans="1:40">
      <c r="A217" s="108" t="s">
        <v>907</v>
      </c>
      <c r="B217" s="73">
        <v>-129195.666666666</v>
      </c>
      <c r="C217" s="73">
        <v>-129195.666666666</v>
      </c>
      <c r="D217" s="73">
        <v>-129195.666666666</v>
      </c>
      <c r="E217" s="73">
        <v>-129195.666666666</v>
      </c>
      <c r="F217" s="73">
        <v>-129195.666666666</v>
      </c>
      <c r="G217" s="73">
        <v>-129195.666666666</v>
      </c>
      <c r="H217" s="73">
        <v>-129195.666666666</v>
      </c>
      <c r="I217" s="73">
        <v>-129195.666666666</v>
      </c>
      <c r="J217" s="73">
        <v>-129195.666666666</v>
      </c>
      <c r="K217" s="73">
        <v>-129195.666666666</v>
      </c>
      <c r="L217" s="73">
        <v>-129195.666666666</v>
      </c>
      <c r="M217" s="73">
        <v>-129195.666666666</v>
      </c>
      <c r="N217" s="73">
        <v>-1550348</v>
      </c>
      <c r="O217" s="73">
        <v>-128203.666666666</v>
      </c>
      <c r="P217" s="73">
        <v>-128203.666666666</v>
      </c>
      <c r="Q217" s="73">
        <v>-128203.666666666</v>
      </c>
      <c r="R217" s="73">
        <v>-128203.666666666</v>
      </c>
      <c r="S217" s="73">
        <v>-128203.666666666</v>
      </c>
      <c r="T217" s="73">
        <v>-128203.666666666</v>
      </c>
      <c r="U217" s="73">
        <v>-128203.666666666</v>
      </c>
      <c r="V217" s="73">
        <v>-128203.666666666</v>
      </c>
      <c r="W217" s="73">
        <v>-128203.666666666</v>
      </c>
      <c r="X217" s="73">
        <v>-128203.666666666</v>
      </c>
      <c r="Y217" s="73">
        <v>-128203.666666666</v>
      </c>
      <c r="Z217" s="73">
        <v>-128203.666666666</v>
      </c>
      <c r="AA217" s="73">
        <v>-1538444</v>
      </c>
      <c r="AB217" s="73">
        <v>-128203.666666666</v>
      </c>
      <c r="AC217" s="73">
        <v>-128203.666666666</v>
      </c>
      <c r="AD217" s="73">
        <v>-128203.666666666</v>
      </c>
      <c r="AE217" s="73">
        <v>-128203.666666666</v>
      </c>
      <c r="AF217" s="73">
        <v>-128203.666666666</v>
      </c>
      <c r="AG217" s="73">
        <v>-128203.666666666</v>
      </c>
      <c r="AH217" s="73">
        <v>-128203.666666666</v>
      </c>
      <c r="AI217" s="73">
        <v>-128203.666666666</v>
      </c>
      <c r="AJ217" s="73">
        <v>-128203.666666666</v>
      </c>
      <c r="AK217" s="73">
        <v>-128203.666666666</v>
      </c>
      <c r="AL217" s="73">
        <v>-128203.666666666</v>
      </c>
      <c r="AM217" s="73">
        <v>-128203.666666666</v>
      </c>
      <c r="AN217" s="73">
        <v>-1538444</v>
      </c>
    </row>
    <row r="218" spans="1:40">
      <c r="A218" s="109" t="s">
        <v>908</v>
      </c>
    </row>
    <row r="219" spans="1:40">
      <c r="A219" s="108" t="s">
        <v>909</v>
      </c>
    </row>
    <row r="220" spans="1:40">
      <c r="A220" s="108" t="s">
        <v>910</v>
      </c>
      <c r="B220" s="73">
        <v>0</v>
      </c>
      <c r="C220" s="73">
        <v>0</v>
      </c>
      <c r="D220" s="73">
        <v>0</v>
      </c>
      <c r="E220" s="73">
        <v>0</v>
      </c>
      <c r="F220" s="73">
        <v>0</v>
      </c>
      <c r="G220" s="73">
        <v>0</v>
      </c>
      <c r="H220" s="73">
        <v>0</v>
      </c>
      <c r="I220" s="73">
        <v>0</v>
      </c>
      <c r="J220" s="73">
        <v>0</v>
      </c>
      <c r="K220" s="73">
        <v>0</v>
      </c>
      <c r="L220" s="73">
        <v>0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0</v>
      </c>
      <c r="S220" s="73">
        <v>0</v>
      </c>
      <c r="T220" s="73">
        <v>0</v>
      </c>
      <c r="U220" s="73">
        <v>0</v>
      </c>
      <c r="V220" s="73">
        <v>0</v>
      </c>
      <c r="W220" s="73">
        <v>0</v>
      </c>
      <c r="X220" s="73">
        <v>0</v>
      </c>
      <c r="Y220" s="73">
        <v>0</v>
      </c>
      <c r="Z220" s="73">
        <v>0</v>
      </c>
      <c r="AA220" s="73">
        <v>0</v>
      </c>
      <c r="AB220" s="73">
        <v>0</v>
      </c>
      <c r="AC220" s="73">
        <v>0</v>
      </c>
      <c r="AD220" s="73">
        <v>0</v>
      </c>
      <c r="AE220" s="73">
        <v>0</v>
      </c>
      <c r="AF220" s="73">
        <v>0</v>
      </c>
      <c r="AG220" s="73">
        <v>0</v>
      </c>
      <c r="AH220" s="73">
        <v>0</v>
      </c>
      <c r="AI220" s="73">
        <v>0</v>
      </c>
      <c r="AJ220" s="73">
        <v>0</v>
      </c>
      <c r="AK220" s="73">
        <v>0</v>
      </c>
      <c r="AL220" s="73">
        <v>0</v>
      </c>
      <c r="AM220" s="73">
        <v>0</v>
      </c>
      <c r="AN220" s="73">
        <v>0</v>
      </c>
    </row>
    <row r="221" spans="1:40">
      <c r="A221" s="108" t="s">
        <v>911</v>
      </c>
      <c r="B221" s="73">
        <v>0</v>
      </c>
      <c r="C221" s="73">
        <v>0</v>
      </c>
      <c r="D221" s="73">
        <v>0</v>
      </c>
      <c r="E221" s="73">
        <v>0</v>
      </c>
      <c r="F221" s="73">
        <v>0</v>
      </c>
      <c r="G221" s="73">
        <v>0</v>
      </c>
      <c r="H221" s="73">
        <v>0</v>
      </c>
      <c r="I221" s="73">
        <v>0</v>
      </c>
      <c r="J221" s="73">
        <v>0</v>
      </c>
      <c r="K221" s="73">
        <v>0</v>
      </c>
      <c r="L221" s="73">
        <v>0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73">
        <v>0</v>
      </c>
      <c r="T221" s="73">
        <v>0</v>
      </c>
      <c r="U221" s="73">
        <v>0</v>
      </c>
      <c r="V221" s="73">
        <v>0</v>
      </c>
      <c r="W221" s="73">
        <v>0</v>
      </c>
      <c r="X221" s="73">
        <v>0</v>
      </c>
      <c r="Y221" s="73">
        <v>0</v>
      </c>
      <c r="Z221" s="73">
        <v>0</v>
      </c>
      <c r="AA221" s="73">
        <v>0</v>
      </c>
      <c r="AB221" s="73">
        <v>0</v>
      </c>
      <c r="AC221" s="73">
        <v>0</v>
      </c>
      <c r="AD221" s="73">
        <v>0</v>
      </c>
      <c r="AE221" s="73">
        <v>0</v>
      </c>
      <c r="AF221" s="73">
        <v>0</v>
      </c>
      <c r="AG221" s="73">
        <v>0</v>
      </c>
      <c r="AH221" s="73">
        <v>0</v>
      </c>
      <c r="AI221" s="73">
        <v>0</v>
      </c>
      <c r="AJ221" s="73">
        <v>0</v>
      </c>
      <c r="AK221" s="73">
        <v>0</v>
      </c>
      <c r="AL221" s="73">
        <v>0</v>
      </c>
      <c r="AM221" s="73">
        <v>0</v>
      </c>
      <c r="AN221" s="73">
        <v>0</v>
      </c>
    </row>
    <row r="222" spans="1:40">
      <c r="A222" s="108" t="s">
        <v>912</v>
      </c>
    </row>
    <row r="223" spans="1:40">
      <c r="A223" s="108" t="s">
        <v>913</v>
      </c>
      <c r="B223" s="73">
        <v>0</v>
      </c>
      <c r="C223" s="73">
        <v>0</v>
      </c>
      <c r="D223" s="73">
        <v>0</v>
      </c>
      <c r="E223" s="73">
        <v>0</v>
      </c>
      <c r="F223" s="73">
        <v>0</v>
      </c>
      <c r="G223" s="73">
        <v>0</v>
      </c>
      <c r="H223" s="73">
        <v>0</v>
      </c>
      <c r="I223" s="73">
        <v>0</v>
      </c>
      <c r="J223" s="73">
        <v>0</v>
      </c>
      <c r="K223" s="73">
        <v>0</v>
      </c>
      <c r="L223" s="73">
        <v>0</v>
      </c>
      <c r="M223" s="73">
        <v>0</v>
      </c>
      <c r="N223" s="73">
        <v>0</v>
      </c>
      <c r="O223" s="73">
        <v>0</v>
      </c>
      <c r="P223" s="73">
        <v>0</v>
      </c>
      <c r="Q223" s="73">
        <v>0</v>
      </c>
      <c r="R223" s="73">
        <v>0</v>
      </c>
      <c r="S223" s="73">
        <v>0</v>
      </c>
      <c r="T223" s="73">
        <v>0</v>
      </c>
      <c r="U223" s="73">
        <v>0</v>
      </c>
      <c r="V223" s="73">
        <v>0</v>
      </c>
      <c r="W223" s="73">
        <v>0</v>
      </c>
      <c r="X223" s="73">
        <v>0</v>
      </c>
      <c r="Y223" s="73">
        <v>0</v>
      </c>
      <c r="Z223" s="73">
        <v>0</v>
      </c>
      <c r="AA223" s="73">
        <v>0</v>
      </c>
      <c r="AB223" s="73">
        <v>0</v>
      </c>
      <c r="AC223" s="73">
        <v>0</v>
      </c>
      <c r="AD223" s="73">
        <v>0</v>
      </c>
      <c r="AE223" s="73">
        <v>0</v>
      </c>
      <c r="AF223" s="73">
        <v>0</v>
      </c>
      <c r="AG223" s="73">
        <v>0</v>
      </c>
      <c r="AH223" s="73">
        <v>0</v>
      </c>
      <c r="AI223" s="73">
        <v>0</v>
      </c>
      <c r="AJ223" s="73">
        <v>0</v>
      </c>
      <c r="AK223" s="73">
        <v>0</v>
      </c>
      <c r="AL223" s="73">
        <v>0</v>
      </c>
      <c r="AM223" s="73">
        <v>0</v>
      </c>
      <c r="AN223" s="73">
        <v>0</v>
      </c>
    </row>
    <row r="224" spans="1:40">
      <c r="A224" s="108" t="s">
        <v>914</v>
      </c>
      <c r="B224" s="73">
        <v>0</v>
      </c>
      <c r="C224" s="73">
        <v>0</v>
      </c>
      <c r="D224" s="73">
        <v>0</v>
      </c>
      <c r="E224" s="73">
        <v>0</v>
      </c>
      <c r="F224" s="73">
        <v>0</v>
      </c>
      <c r="G224" s="73">
        <v>0</v>
      </c>
      <c r="H224" s="73">
        <v>0</v>
      </c>
      <c r="I224" s="73">
        <v>0</v>
      </c>
      <c r="J224" s="73">
        <v>0</v>
      </c>
      <c r="K224" s="73">
        <v>0</v>
      </c>
      <c r="L224" s="73">
        <v>0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73">
        <v>0</v>
      </c>
      <c r="V224" s="73">
        <v>0</v>
      </c>
      <c r="W224" s="73">
        <v>0</v>
      </c>
      <c r="X224" s="73">
        <v>0</v>
      </c>
      <c r="Y224" s="73">
        <v>0</v>
      </c>
      <c r="Z224" s="73">
        <v>0</v>
      </c>
      <c r="AA224" s="73">
        <v>0</v>
      </c>
      <c r="AB224" s="73">
        <v>0</v>
      </c>
      <c r="AC224" s="73">
        <v>0</v>
      </c>
      <c r="AD224" s="73">
        <v>0</v>
      </c>
      <c r="AE224" s="73">
        <v>0</v>
      </c>
      <c r="AF224" s="73">
        <v>0</v>
      </c>
      <c r="AG224" s="73">
        <v>0</v>
      </c>
      <c r="AH224" s="73">
        <v>0</v>
      </c>
      <c r="AI224" s="73">
        <v>0</v>
      </c>
      <c r="AJ224" s="73">
        <v>0</v>
      </c>
      <c r="AK224" s="73">
        <v>0</v>
      </c>
      <c r="AL224" s="73">
        <v>0</v>
      </c>
      <c r="AM224" s="73">
        <v>0</v>
      </c>
      <c r="AN224" s="73">
        <v>0</v>
      </c>
    </row>
    <row r="225" spans="1:40">
      <c r="A225" s="108" t="s">
        <v>915</v>
      </c>
      <c r="B225" s="73">
        <v>0</v>
      </c>
      <c r="C225" s="73">
        <v>0</v>
      </c>
      <c r="D225" s="73">
        <v>0</v>
      </c>
      <c r="E225" s="73">
        <v>0</v>
      </c>
      <c r="F225" s="73">
        <v>0</v>
      </c>
      <c r="G225" s="73">
        <v>0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0</v>
      </c>
      <c r="AE225" s="73">
        <v>0</v>
      </c>
      <c r="AF225" s="73">
        <v>0</v>
      </c>
      <c r="AG225" s="73">
        <v>0</v>
      </c>
      <c r="AH225" s="73">
        <v>0</v>
      </c>
      <c r="AI225" s="73">
        <v>0</v>
      </c>
      <c r="AJ225" s="73">
        <v>0</v>
      </c>
      <c r="AK225" s="73">
        <v>0</v>
      </c>
      <c r="AL225" s="73">
        <v>0</v>
      </c>
      <c r="AM225" s="73">
        <v>0</v>
      </c>
      <c r="AN225" s="73">
        <v>0</v>
      </c>
    </row>
    <row r="226" spans="1:40">
      <c r="A226" s="108" t="s">
        <v>916</v>
      </c>
      <c r="B226" s="73">
        <v>0</v>
      </c>
      <c r="C226" s="73">
        <v>0</v>
      </c>
      <c r="D226" s="73">
        <v>0</v>
      </c>
      <c r="E226" s="73">
        <v>0</v>
      </c>
      <c r="F226" s="73">
        <v>0</v>
      </c>
      <c r="G226" s="73">
        <v>0</v>
      </c>
      <c r="H226" s="73">
        <v>0</v>
      </c>
      <c r="I226" s="73">
        <v>0</v>
      </c>
      <c r="J226" s="73">
        <v>0</v>
      </c>
      <c r="K226" s="73">
        <v>0</v>
      </c>
      <c r="L226" s="73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3">
        <v>0</v>
      </c>
      <c r="V226" s="73">
        <v>0</v>
      </c>
      <c r="W226" s="73">
        <v>0</v>
      </c>
      <c r="X226" s="73">
        <v>0</v>
      </c>
      <c r="Y226" s="73">
        <v>0</v>
      </c>
      <c r="Z226" s="73">
        <v>0</v>
      </c>
      <c r="AA226" s="73">
        <v>0</v>
      </c>
      <c r="AB226" s="73">
        <v>0</v>
      </c>
      <c r="AC226" s="73">
        <v>0</v>
      </c>
      <c r="AD226" s="73">
        <v>0</v>
      </c>
      <c r="AE226" s="73">
        <v>0</v>
      </c>
      <c r="AF226" s="73">
        <v>0</v>
      </c>
      <c r="AG226" s="73">
        <v>0</v>
      </c>
      <c r="AH226" s="73">
        <v>0</v>
      </c>
      <c r="AI226" s="73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</row>
    <row r="227" spans="1:40">
      <c r="A227" s="108" t="s">
        <v>917</v>
      </c>
      <c r="B227" s="73">
        <v>0</v>
      </c>
      <c r="C227" s="73">
        <v>0</v>
      </c>
      <c r="D227" s="73">
        <v>0</v>
      </c>
      <c r="E227" s="73">
        <v>0</v>
      </c>
      <c r="F227" s="73">
        <v>0</v>
      </c>
      <c r="G227" s="73">
        <v>0</v>
      </c>
      <c r="H227" s="73">
        <v>0</v>
      </c>
      <c r="I227" s="73">
        <v>0</v>
      </c>
      <c r="J227" s="73">
        <v>0</v>
      </c>
      <c r="K227" s="73">
        <v>0</v>
      </c>
      <c r="L227" s="73">
        <v>0</v>
      </c>
      <c r="M227" s="73">
        <v>0</v>
      </c>
      <c r="N227" s="73">
        <v>0</v>
      </c>
      <c r="O227" s="73">
        <v>0</v>
      </c>
      <c r="P227" s="73">
        <v>0</v>
      </c>
      <c r="Q227" s="73">
        <v>0</v>
      </c>
      <c r="R227" s="73">
        <v>0</v>
      </c>
      <c r="S227" s="73">
        <v>0</v>
      </c>
      <c r="T227" s="73">
        <v>0</v>
      </c>
      <c r="U227" s="73">
        <v>0</v>
      </c>
      <c r="V227" s="73">
        <v>0</v>
      </c>
      <c r="W227" s="73">
        <v>0</v>
      </c>
      <c r="X227" s="73">
        <v>0</v>
      </c>
      <c r="Y227" s="73">
        <v>0</v>
      </c>
      <c r="Z227" s="73">
        <v>0</v>
      </c>
      <c r="AA227" s="73">
        <v>0</v>
      </c>
      <c r="AB227" s="73">
        <v>0</v>
      </c>
      <c r="AC227" s="73">
        <v>0</v>
      </c>
      <c r="AD227" s="73">
        <v>0</v>
      </c>
      <c r="AE227" s="73">
        <v>0</v>
      </c>
      <c r="AF227" s="73">
        <v>0</v>
      </c>
      <c r="AG227" s="73">
        <v>0</v>
      </c>
      <c r="AH227" s="73">
        <v>0</v>
      </c>
      <c r="AI227" s="73">
        <v>0</v>
      </c>
      <c r="AJ227" s="73">
        <v>0</v>
      </c>
      <c r="AK227" s="73">
        <v>0</v>
      </c>
      <c r="AL227" s="73">
        <v>0</v>
      </c>
      <c r="AM227" s="73">
        <v>0</v>
      </c>
      <c r="AN227" s="73">
        <v>0</v>
      </c>
    </row>
    <row r="228" spans="1:40">
      <c r="A228" s="108" t="s">
        <v>918</v>
      </c>
    </row>
    <row r="229" spans="1:40">
      <c r="A229" s="108" t="s">
        <v>919</v>
      </c>
      <c r="B229" s="73">
        <v>0</v>
      </c>
      <c r="C229" s="73">
        <v>0</v>
      </c>
      <c r="D229" s="73">
        <v>0</v>
      </c>
      <c r="E229" s="73">
        <v>0</v>
      </c>
      <c r="F229" s="73">
        <v>0</v>
      </c>
      <c r="G229" s="73">
        <v>0</v>
      </c>
      <c r="H229" s="73">
        <v>0</v>
      </c>
      <c r="I229" s="73">
        <v>0</v>
      </c>
      <c r="J229" s="73">
        <v>0</v>
      </c>
      <c r="K229" s="73">
        <v>0</v>
      </c>
      <c r="L229" s="73">
        <v>0</v>
      </c>
      <c r="M229" s="73">
        <v>0</v>
      </c>
      <c r="N229" s="73">
        <v>0</v>
      </c>
      <c r="O229" s="73">
        <v>0</v>
      </c>
      <c r="P229" s="73">
        <v>0</v>
      </c>
      <c r="Q229" s="73">
        <v>0</v>
      </c>
      <c r="R229" s="73">
        <v>0</v>
      </c>
      <c r="S229" s="73">
        <v>0</v>
      </c>
      <c r="T229" s="73">
        <v>0</v>
      </c>
      <c r="U229" s="73">
        <v>0</v>
      </c>
      <c r="V229" s="73">
        <v>0</v>
      </c>
      <c r="W229" s="73">
        <v>0</v>
      </c>
      <c r="X229" s="73">
        <v>0</v>
      </c>
      <c r="Y229" s="73">
        <v>0</v>
      </c>
      <c r="Z229" s="73">
        <v>0</v>
      </c>
      <c r="AA229" s="73">
        <v>0</v>
      </c>
      <c r="AB229" s="73">
        <v>0</v>
      </c>
      <c r="AC229" s="73">
        <v>0</v>
      </c>
      <c r="AD229" s="73">
        <v>0</v>
      </c>
      <c r="AE229" s="73">
        <v>0</v>
      </c>
      <c r="AF229" s="73">
        <v>0</v>
      </c>
      <c r="AG229" s="73">
        <v>0</v>
      </c>
      <c r="AH229" s="73">
        <v>0</v>
      </c>
      <c r="AI229" s="73">
        <v>0</v>
      </c>
      <c r="AJ229" s="73">
        <v>0</v>
      </c>
      <c r="AK229" s="73">
        <v>0</v>
      </c>
      <c r="AL229" s="73">
        <v>0</v>
      </c>
      <c r="AM229" s="73">
        <v>0</v>
      </c>
      <c r="AN229" s="73">
        <v>0</v>
      </c>
    </row>
    <row r="230" spans="1:40">
      <c r="A230" s="108" t="s">
        <v>920</v>
      </c>
      <c r="B230" s="73">
        <v>158333.33333333299</v>
      </c>
      <c r="C230" s="73">
        <v>158333.33333333299</v>
      </c>
      <c r="D230" s="73">
        <v>158333.33333333299</v>
      </c>
      <c r="E230" s="73">
        <v>158333.33333333299</v>
      </c>
      <c r="F230" s="73">
        <v>158333.33333333299</v>
      </c>
      <c r="G230" s="73">
        <v>158333.33333333299</v>
      </c>
      <c r="H230" s="73">
        <v>158333.33333333299</v>
      </c>
      <c r="I230" s="73">
        <v>158333.33333333299</v>
      </c>
      <c r="J230" s="73">
        <v>158333.33333333299</v>
      </c>
      <c r="K230" s="73">
        <v>158333.33333333299</v>
      </c>
      <c r="L230" s="73">
        <v>158333.33333333299</v>
      </c>
      <c r="M230" s="73">
        <v>158333.33333333299</v>
      </c>
      <c r="N230" s="73">
        <v>1899999.99999999</v>
      </c>
      <c r="O230" s="73">
        <v>158333.33333333299</v>
      </c>
      <c r="P230" s="73">
        <v>158333.33333333299</v>
      </c>
      <c r="Q230" s="73">
        <v>158333.33333333299</v>
      </c>
      <c r="R230" s="73">
        <v>158333.33333333299</v>
      </c>
      <c r="S230" s="73">
        <v>158333.33333333299</v>
      </c>
      <c r="T230" s="73">
        <v>158333.33333333299</v>
      </c>
      <c r="U230" s="73">
        <v>158333.33333333299</v>
      </c>
      <c r="V230" s="73">
        <v>158333.33333333299</v>
      </c>
      <c r="W230" s="73">
        <v>158333.33333333299</v>
      </c>
      <c r="X230" s="73">
        <v>158333.33333333299</v>
      </c>
      <c r="Y230" s="73">
        <v>158333.33333333299</v>
      </c>
      <c r="Z230" s="73">
        <v>158333.33333333299</v>
      </c>
      <c r="AA230" s="73">
        <v>1899999.99999999</v>
      </c>
      <c r="AB230" s="73">
        <v>158333.33333333299</v>
      </c>
      <c r="AC230" s="73">
        <v>158333.33333333299</v>
      </c>
      <c r="AD230" s="73">
        <v>158333.33333333299</v>
      </c>
      <c r="AE230" s="73">
        <v>158333.33333333299</v>
      </c>
      <c r="AF230" s="73">
        <v>158333.33333333299</v>
      </c>
      <c r="AG230" s="73">
        <v>158333.33333333299</v>
      </c>
      <c r="AH230" s="73">
        <v>158333.33333333299</v>
      </c>
      <c r="AI230" s="73">
        <v>158333.33333333299</v>
      </c>
      <c r="AJ230" s="73">
        <v>158333.33333333299</v>
      </c>
      <c r="AK230" s="73">
        <v>158333.33333333299</v>
      </c>
      <c r="AL230" s="73">
        <v>158333.33333333299</v>
      </c>
      <c r="AM230" s="73">
        <v>158333.33333333299</v>
      </c>
      <c r="AN230" s="73">
        <v>1899999.99999999</v>
      </c>
    </row>
    <row r="231" spans="1:40">
      <c r="A231" s="108" t="s">
        <v>921</v>
      </c>
      <c r="B231" s="73">
        <v>0</v>
      </c>
      <c r="C231" s="73">
        <v>0</v>
      </c>
      <c r="D231" s="73">
        <v>0</v>
      </c>
      <c r="E231" s="73">
        <v>0</v>
      </c>
      <c r="F231" s="73">
        <v>0</v>
      </c>
      <c r="G231" s="73">
        <v>0</v>
      </c>
      <c r="H231" s="73">
        <v>0</v>
      </c>
      <c r="I231" s="73">
        <v>0</v>
      </c>
      <c r="J231" s="73">
        <v>0</v>
      </c>
      <c r="K231" s="73">
        <v>0</v>
      </c>
      <c r="L231" s="73">
        <v>0</v>
      </c>
      <c r="M231" s="73">
        <v>0</v>
      </c>
      <c r="N231" s="73">
        <v>0</v>
      </c>
      <c r="O231" s="73">
        <v>0</v>
      </c>
      <c r="P231" s="73">
        <v>0</v>
      </c>
      <c r="Q231" s="73">
        <v>0</v>
      </c>
      <c r="R231" s="73">
        <v>0</v>
      </c>
      <c r="S231" s="73">
        <v>0</v>
      </c>
      <c r="T231" s="73">
        <v>0</v>
      </c>
      <c r="U231" s="73">
        <v>0</v>
      </c>
      <c r="V231" s="73">
        <v>0</v>
      </c>
      <c r="W231" s="73">
        <v>0</v>
      </c>
      <c r="X231" s="73">
        <v>0</v>
      </c>
      <c r="Y231" s="73">
        <v>0</v>
      </c>
      <c r="Z231" s="73">
        <v>0</v>
      </c>
      <c r="AA231" s="73">
        <v>0</v>
      </c>
      <c r="AB231" s="73">
        <v>0</v>
      </c>
      <c r="AC231" s="73">
        <v>0</v>
      </c>
      <c r="AD231" s="73">
        <v>0</v>
      </c>
      <c r="AE231" s="73">
        <v>0</v>
      </c>
      <c r="AF231" s="73">
        <v>0</v>
      </c>
      <c r="AG231" s="73">
        <v>0</v>
      </c>
      <c r="AH231" s="73">
        <v>0</v>
      </c>
      <c r="AI231" s="73">
        <v>0</v>
      </c>
      <c r="AJ231" s="73">
        <v>0</v>
      </c>
      <c r="AK231" s="73">
        <v>0</v>
      </c>
      <c r="AL231" s="73">
        <v>0</v>
      </c>
      <c r="AM231" s="73">
        <v>0</v>
      </c>
      <c r="AN231" s="73">
        <v>0</v>
      </c>
    </row>
    <row r="232" spans="1:40">
      <c r="A232" s="108" t="s">
        <v>922</v>
      </c>
      <c r="B232" s="73">
        <v>158333.33333333299</v>
      </c>
      <c r="C232" s="73">
        <v>158333.33333333299</v>
      </c>
      <c r="D232" s="73">
        <v>158333.33333333299</v>
      </c>
      <c r="E232" s="73">
        <v>158333.33333333299</v>
      </c>
      <c r="F232" s="73">
        <v>158333.33333333299</v>
      </c>
      <c r="G232" s="73">
        <v>158333.33333333299</v>
      </c>
      <c r="H232" s="73">
        <v>158333.33333333299</v>
      </c>
      <c r="I232" s="73">
        <v>158333.33333333299</v>
      </c>
      <c r="J232" s="73">
        <v>158333.33333333299</v>
      </c>
      <c r="K232" s="73">
        <v>158333.33333333299</v>
      </c>
      <c r="L232" s="73">
        <v>158333.33333333299</v>
      </c>
      <c r="M232" s="73">
        <v>158333.33333333299</v>
      </c>
      <c r="N232" s="73">
        <v>1899999.99999999</v>
      </c>
      <c r="O232" s="73">
        <v>158333.33333333299</v>
      </c>
      <c r="P232" s="73">
        <v>158333.33333333299</v>
      </c>
      <c r="Q232" s="73">
        <v>158333.33333333299</v>
      </c>
      <c r="R232" s="73">
        <v>158333.33333333299</v>
      </c>
      <c r="S232" s="73">
        <v>158333.33333333299</v>
      </c>
      <c r="T232" s="73">
        <v>158333.33333333299</v>
      </c>
      <c r="U232" s="73">
        <v>158333.33333333299</v>
      </c>
      <c r="V232" s="73">
        <v>158333.33333333299</v>
      </c>
      <c r="W232" s="73">
        <v>158333.33333333299</v>
      </c>
      <c r="X232" s="73">
        <v>158333.33333333299</v>
      </c>
      <c r="Y232" s="73">
        <v>158333.33333333299</v>
      </c>
      <c r="Z232" s="73">
        <v>158333.33333333299</v>
      </c>
      <c r="AA232" s="73">
        <v>1899999.99999999</v>
      </c>
      <c r="AB232" s="73">
        <v>158333.33333333299</v>
      </c>
      <c r="AC232" s="73">
        <v>158333.33333333299</v>
      </c>
      <c r="AD232" s="73">
        <v>158333.33333333299</v>
      </c>
      <c r="AE232" s="73">
        <v>158333.33333333299</v>
      </c>
      <c r="AF232" s="73">
        <v>158333.33333333299</v>
      </c>
      <c r="AG232" s="73">
        <v>158333.33333333299</v>
      </c>
      <c r="AH232" s="73">
        <v>158333.33333333299</v>
      </c>
      <c r="AI232" s="73">
        <v>158333.33333333299</v>
      </c>
      <c r="AJ232" s="73">
        <v>158333.33333333299</v>
      </c>
      <c r="AK232" s="73">
        <v>158333.33333333299</v>
      </c>
      <c r="AL232" s="73">
        <v>158333.33333333299</v>
      </c>
      <c r="AM232" s="73">
        <v>158333.33333333299</v>
      </c>
      <c r="AN232" s="73">
        <v>1899999.99999999</v>
      </c>
    </row>
    <row r="233" spans="1:40">
      <c r="A233" s="108" t="s">
        <v>923</v>
      </c>
    </row>
    <row r="234" spans="1:40">
      <c r="A234" s="108" t="s">
        <v>924</v>
      </c>
      <c r="B234" s="73">
        <v>-1018189</v>
      </c>
      <c r="C234" s="73">
        <v>-1018189</v>
      </c>
      <c r="D234" s="73">
        <v>-1018189</v>
      </c>
      <c r="E234" s="73">
        <v>-1018189</v>
      </c>
      <c r="F234" s="73">
        <v>-1018189</v>
      </c>
      <c r="G234" s="73">
        <v>-1018189</v>
      </c>
      <c r="H234" s="73">
        <v>-1018189</v>
      </c>
      <c r="I234" s="73">
        <v>-1018189</v>
      </c>
      <c r="J234" s="73">
        <v>-1018189</v>
      </c>
      <c r="K234" s="73">
        <v>-1018189</v>
      </c>
      <c r="L234" s="73">
        <v>-1018189</v>
      </c>
      <c r="M234" s="73">
        <v>-1018189</v>
      </c>
      <c r="N234" s="73">
        <v>-12218268</v>
      </c>
      <c r="O234" s="73">
        <v>-1020900</v>
      </c>
      <c r="P234" s="73">
        <v>-1020900</v>
      </c>
      <c r="Q234" s="73">
        <v>-1020900</v>
      </c>
      <c r="R234" s="73">
        <v>-1020900</v>
      </c>
      <c r="S234" s="73">
        <v>-1020900</v>
      </c>
      <c r="T234" s="73">
        <v>-1020900</v>
      </c>
      <c r="U234" s="73">
        <v>-1020900</v>
      </c>
      <c r="V234" s="73">
        <v>-1020900</v>
      </c>
      <c r="W234" s="73">
        <v>-1020900</v>
      </c>
      <c r="X234" s="73">
        <v>-1020900</v>
      </c>
      <c r="Y234" s="73">
        <v>-1020900</v>
      </c>
      <c r="Z234" s="73">
        <v>-1020900</v>
      </c>
      <c r="AA234" s="73">
        <v>-12250799.999999899</v>
      </c>
      <c r="AB234" s="73">
        <v>-971992</v>
      </c>
      <c r="AC234" s="73">
        <v>-971992</v>
      </c>
      <c r="AD234" s="73">
        <v>-971992</v>
      </c>
      <c r="AE234" s="73">
        <v>-971992</v>
      </c>
      <c r="AF234" s="73">
        <v>-971992</v>
      </c>
      <c r="AG234" s="73">
        <v>-971992</v>
      </c>
      <c r="AH234" s="73">
        <v>-971992</v>
      </c>
      <c r="AI234" s="73">
        <v>-971992</v>
      </c>
      <c r="AJ234" s="73">
        <v>-971992</v>
      </c>
      <c r="AK234" s="73">
        <v>-971992</v>
      </c>
      <c r="AL234" s="73">
        <v>-971992</v>
      </c>
      <c r="AM234" s="73">
        <v>-971992</v>
      </c>
      <c r="AN234" s="73">
        <v>-11663904</v>
      </c>
    </row>
    <row r="235" spans="1:40">
      <c r="A235" s="108" t="s">
        <v>925</v>
      </c>
      <c r="B235" s="73">
        <v>-1018189</v>
      </c>
      <c r="C235" s="73">
        <v>-1018189</v>
      </c>
      <c r="D235" s="73">
        <v>-1018189</v>
      </c>
      <c r="E235" s="73">
        <v>-1018189</v>
      </c>
      <c r="F235" s="73">
        <v>-1018189</v>
      </c>
      <c r="G235" s="73">
        <v>-1018189</v>
      </c>
      <c r="H235" s="73">
        <v>-1018189</v>
      </c>
      <c r="I235" s="73">
        <v>-1018189</v>
      </c>
      <c r="J235" s="73">
        <v>-1018189</v>
      </c>
      <c r="K235" s="73">
        <v>-1018189</v>
      </c>
      <c r="L235" s="73">
        <v>-1018189</v>
      </c>
      <c r="M235" s="73">
        <v>-1018189</v>
      </c>
      <c r="N235" s="73">
        <v>-12218268</v>
      </c>
      <c r="O235" s="73">
        <v>-1020900</v>
      </c>
      <c r="P235" s="73">
        <v>-1020900</v>
      </c>
      <c r="Q235" s="73">
        <v>-1020900</v>
      </c>
      <c r="R235" s="73">
        <v>-1020900</v>
      </c>
      <c r="S235" s="73">
        <v>-1020900</v>
      </c>
      <c r="T235" s="73">
        <v>-1020900</v>
      </c>
      <c r="U235" s="73">
        <v>-1020900</v>
      </c>
      <c r="V235" s="73">
        <v>-1020900</v>
      </c>
      <c r="W235" s="73">
        <v>-1020900</v>
      </c>
      <c r="X235" s="73">
        <v>-1020900</v>
      </c>
      <c r="Y235" s="73">
        <v>-1020900</v>
      </c>
      <c r="Z235" s="73">
        <v>-1020900</v>
      </c>
      <c r="AA235" s="73">
        <v>-12250799.999999899</v>
      </c>
      <c r="AB235" s="73">
        <v>-971992</v>
      </c>
      <c r="AC235" s="73">
        <v>-971992</v>
      </c>
      <c r="AD235" s="73">
        <v>-971992</v>
      </c>
      <c r="AE235" s="73">
        <v>-971992</v>
      </c>
      <c r="AF235" s="73">
        <v>-971992</v>
      </c>
      <c r="AG235" s="73">
        <v>-971992</v>
      </c>
      <c r="AH235" s="73">
        <v>-971992</v>
      </c>
      <c r="AI235" s="73">
        <v>-971992</v>
      </c>
      <c r="AJ235" s="73">
        <v>-971992</v>
      </c>
      <c r="AK235" s="73">
        <v>-971992</v>
      </c>
      <c r="AL235" s="73">
        <v>-971992</v>
      </c>
      <c r="AM235" s="73">
        <v>-971992</v>
      </c>
      <c r="AN235" s="73">
        <v>-11663904</v>
      </c>
    </row>
    <row r="236" spans="1:40">
      <c r="A236" s="108" t="s">
        <v>926</v>
      </c>
    </row>
    <row r="237" spans="1:40">
      <c r="A237" s="108" t="s">
        <v>927</v>
      </c>
      <c r="B237" s="73">
        <v>0</v>
      </c>
      <c r="C237" s="73">
        <v>0</v>
      </c>
      <c r="D237" s="73">
        <v>0</v>
      </c>
      <c r="E237" s="73">
        <v>0</v>
      </c>
      <c r="F237" s="73">
        <v>0</v>
      </c>
      <c r="G237" s="73">
        <v>0</v>
      </c>
      <c r="H237" s="73">
        <v>0</v>
      </c>
      <c r="I237" s="73">
        <v>0</v>
      </c>
      <c r="J237" s="73">
        <v>0</v>
      </c>
      <c r="K237" s="73">
        <v>0</v>
      </c>
      <c r="L237" s="73">
        <v>0</v>
      </c>
      <c r="M237" s="73">
        <v>0</v>
      </c>
      <c r="N237" s="73">
        <v>0</v>
      </c>
      <c r="O237" s="73">
        <v>0</v>
      </c>
      <c r="P237" s="73">
        <v>0</v>
      </c>
      <c r="Q237" s="73">
        <v>0</v>
      </c>
      <c r="R237" s="73">
        <v>0</v>
      </c>
      <c r="S237" s="73">
        <v>0</v>
      </c>
      <c r="T237" s="73">
        <v>0</v>
      </c>
      <c r="U237" s="73">
        <v>0</v>
      </c>
      <c r="V237" s="73">
        <v>0</v>
      </c>
      <c r="W237" s="73">
        <v>0</v>
      </c>
      <c r="X237" s="73">
        <v>0</v>
      </c>
      <c r="Y237" s="73">
        <v>0</v>
      </c>
      <c r="Z237" s="73">
        <v>0</v>
      </c>
      <c r="AA237" s="73">
        <v>0</v>
      </c>
      <c r="AB237" s="73">
        <v>0</v>
      </c>
      <c r="AC237" s="73">
        <v>0</v>
      </c>
      <c r="AD237" s="73">
        <v>0</v>
      </c>
      <c r="AE237" s="73">
        <v>0</v>
      </c>
      <c r="AF237" s="73">
        <v>0</v>
      </c>
      <c r="AG237" s="73">
        <v>0</v>
      </c>
      <c r="AH237" s="73">
        <v>0</v>
      </c>
      <c r="AI237" s="73">
        <v>0</v>
      </c>
      <c r="AJ237" s="73">
        <v>0</v>
      </c>
      <c r="AK237" s="73">
        <v>0</v>
      </c>
      <c r="AL237" s="73">
        <v>0</v>
      </c>
      <c r="AM237" s="73">
        <v>0</v>
      </c>
      <c r="AN237" s="73">
        <v>0</v>
      </c>
    </row>
    <row r="238" spans="1:40">
      <c r="A238" s="108" t="s">
        <v>928</v>
      </c>
      <c r="B238" s="73">
        <v>0</v>
      </c>
      <c r="C238" s="73">
        <v>0</v>
      </c>
      <c r="D238" s="73">
        <v>0</v>
      </c>
      <c r="E238" s="73">
        <v>0</v>
      </c>
      <c r="F238" s="73">
        <v>0</v>
      </c>
      <c r="G238" s="73">
        <v>0</v>
      </c>
      <c r="H238" s="73">
        <v>0</v>
      </c>
      <c r="I238" s="73">
        <v>0</v>
      </c>
      <c r="J238" s="73">
        <v>0</v>
      </c>
      <c r="K238" s="73">
        <v>0</v>
      </c>
      <c r="L238" s="73">
        <v>0</v>
      </c>
      <c r="M238" s="73">
        <v>0</v>
      </c>
      <c r="N238" s="73">
        <v>0</v>
      </c>
      <c r="O238" s="73">
        <v>0</v>
      </c>
      <c r="P238" s="73">
        <v>0</v>
      </c>
      <c r="Q238" s="73">
        <v>0</v>
      </c>
      <c r="R238" s="73">
        <v>0</v>
      </c>
      <c r="S238" s="73">
        <v>0</v>
      </c>
      <c r="T238" s="73">
        <v>0</v>
      </c>
      <c r="U238" s="73">
        <v>0</v>
      </c>
      <c r="V238" s="73">
        <v>0</v>
      </c>
      <c r="W238" s="73">
        <v>0</v>
      </c>
      <c r="X238" s="73">
        <v>0</v>
      </c>
      <c r="Y238" s="73">
        <v>0</v>
      </c>
      <c r="Z238" s="73">
        <v>0</v>
      </c>
      <c r="AA238" s="73">
        <v>0</v>
      </c>
      <c r="AB238" s="73">
        <v>0</v>
      </c>
      <c r="AC238" s="73">
        <v>0</v>
      </c>
      <c r="AD238" s="73">
        <v>0</v>
      </c>
      <c r="AE238" s="73">
        <v>0</v>
      </c>
      <c r="AF238" s="73">
        <v>0</v>
      </c>
      <c r="AG238" s="73">
        <v>0</v>
      </c>
      <c r="AH238" s="73">
        <v>0</v>
      </c>
      <c r="AI238" s="73">
        <v>0</v>
      </c>
      <c r="AJ238" s="73">
        <v>0</v>
      </c>
      <c r="AK238" s="73">
        <v>0</v>
      </c>
      <c r="AL238" s="73">
        <v>0</v>
      </c>
      <c r="AM238" s="73">
        <v>0</v>
      </c>
      <c r="AN238" s="73">
        <v>0</v>
      </c>
    </row>
    <row r="239" spans="1:40">
      <c r="A239" s="108" t="s">
        <v>929</v>
      </c>
    </row>
    <row r="240" spans="1:40">
      <c r="A240" s="108" t="s">
        <v>930</v>
      </c>
      <c r="B240" s="73">
        <v>0</v>
      </c>
      <c r="C240" s="73">
        <v>0</v>
      </c>
      <c r="D240" s="73">
        <v>0</v>
      </c>
      <c r="E240" s="73">
        <v>0</v>
      </c>
      <c r="F240" s="73">
        <v>0</v>
      </c>
      <c r="G240" s="73">
        <v>0</v>
      </c>
      <c r="H240" s="73">
        <v>0</v>
      </c>
      <c r="I240" s="73">
        <v>0</v>
      </c>
      <c r="J240" s="73">
        <v>0</v>
      </c>
      <c r="K240" s="73">
        <v>0</v>
      </c>
      <c r="L240" s="73">
        <v>0</v>
      </c>
      <c r="M240" s="73">
        <v>0</v>
      </c>
      <c r="N240" s="73">
        <v>0</v>
      </c>
      <c r="O240" s="73">
        <v>0</v>
      </c>
      <c r="P240" s="73">
        <v>0</v>
      </c>
      <c r="Q240" s="73">
        <v>0</v>
      </c>
      <c r="R240" s="73">
        <v>0</v>
      </c>
      <c r="S240" s="73">
        <v>0</v>
      </c>
      <c r="T240" s="73">
        <v>0</v>
      </c>
      <c r="U240" s="73">
        <v>0</v>
      </c>
      <c r="V240" s="73">
        <v>0</v>
      </c>
      <c r="W240" s="73">
        <v>0</v>
      </c>
      <c r="X240" s="73">
        <v>0</v>
      </c>
      <c r="Y240" s="73">
        <v>0</v>
      </c>
      <c r="Z240" s="73">
        <v>0</v>
      </c>
      <c r="AA240" s="73">
        <v>0</v>
      </c>
      <c r="AB240" s="73">
        <v>0</v>
      </c>
      <c r="AC240" s="73">
        <v>0</v>
      </c>
      <c r="AD240" s="73">
        <v>0</v>
      </c>
      <c r="AE240" s="73">
        <v>0</v>
      </c>
      <c r="AF240" s="73">
        <v>0</v>
      </c>
      <c r="AG240" s="73">
        <v>0</v>
      </c>
      <c r="AH240" s="73">
        <v>0</v>
      </c>
      <c r="AI240" s="73">
        <v>0</v>
      </c>
      <c r="AJ240" s="73">
        <v>0</v>
      </c>
      <c r="AK240" s="73">
        <v>0</v>
      </c>
      <c r="AL240" s="73">
        <v>0</v>
      </c>
      <c r="AM240" s="73">
        <v>0</v>
      </c>
      <c r="AN240" s="73">
        <v>0</v>
      </c>
    </row>
    <row r="241" spans="1:40">
      <c r="A241" s="108" t="s">
        <v>931</v>
      </c>
      <c r="B241" s="73">
        <v>0</v>
      </c>
      <c r="C241" s="73">
        <v>0</v>
      </c>
      <c r="D241" s="73">
        <v>0</v>
      </c>
      <c r="E241" s="73">
        <v>0</v>
      </c>
      <c r="F241" s="73">
        <v>0</v>
      </c>
      <c r="G241" s="73">
        <v>0</v>
      </c>
      <c r="H241" s="73">
        <v>0</v>
      </c>
      <c r="I241" s="73">
        <v>0</v>
      </c>
      <c r="J241" s="73">
        <v>0</v>
      </c>
      <c r="K241" s="73">
        <v>0</v>
      </c>
      <c r="L241" s="73">
        <v>0</v>
      </c>
      <c r="M241" s="73">
        <v>0</v>
      </c>
      <c r="N241" s="73">
        <v>0</v>
      </c>
      <c r="O241" s="73">
        <v>0</v>
      </c>
      <c r="P241" s="73">
        <v>0</v>
      </c>
      <c r="Q241" s="73">
        <v>0</v>
      </c>
      <c r="R241" s="73">
        <v>0</v>
      </c>
      <c r="S241" s="73">
        <v>0</v>
      </c>
      <c r="T241" s="73">
        <v>0</v>
      </c>
      <c r="U241" s="73">
        <v>0</v>
      </c>
      <c r="V241" s="73">
        <v>0</v>
      </c>
      <c r="W241" s="73">
        <v>0</v>
      </c>
      <c r="X241" s="73">
        <v>0</v>
      </c>
      <c r="Y241" s="73">
        <v>0</v>
      </c>
      <c r="Z241" s="73">
        <v>0</v>
      </c>
      <c r="AA241" s="73">
        <v>0</v>
      </c>
      <c r="AB241" s="73">
        <v>0</v>
      </c>
      <c r="AC241" s="73">
        <v>0</v>
      </c>
      <c r="AD241" s="73">
        <v>0</v>
      </c>
      <c r="AE241" s="73">
        <v>0</v>
      </c>
      <c r="AF241" s="73">
        <v>0</v>
      </c>
      <c r="AG241" s="73">
        <v>0</v>
      </c>
      <c r="AH241" s="73">
        <v>0</v>
      </c>
      <c r="AI241" s="73">
        <v>0</v>
      </c>
      <c r="AJ241" s="73">
        <v>0</v>
      </c>
      <c r="AK241" s="73">
        <v>0</v>
      </c>
      <c r="AL241" s="73">
        <v>0</v>
      </c>
      <c r="AM241" s="73">
        <v>0</v>
      </c>
      <c r="AN241" s="73">
        <v>0</v>
      </c>
    </row>
    <row r="242" spans="1:40">
      <c r="A242" s="108" t="s">
        <v>932</v>
      </c>
      <c r="B242" s="73">
        <v>-859855.66666666698</v>
      </c>
      <c r="C242" s="73">
        <v>-859855.66666666698</v>
      </c>
      <c r="D242" s="73">
        <v>-859855.66666666698</v>
      </c>
      <c r="E242" s="73">
        <v>-859855.66666666698</v>
      </c>
      <c r="F242" s="73">
        <v>-859855.66666666698</v>
      </c>
      <c r="G242" s="73">
        <v>-859855.66666666698</v>
      </c>
      <c r="H242" s="73">
        <v>-859855.66666666698</v>
      </c>
      <c r="I242" s="73">
        <v>-859855.66666666698</v>
      </c>
      <c r="J242" s="73">
        <v>-859855.66666666698</v>
      </c>
      <c r="K242" s="73">
        <v>-859855.66666666698</v>
      </c>
      <c r="L242" s="73">
        <v>-859855.66666666698</v>
      </c>
      <c r="M242" s="73">
        <v>-859855.66666666698</v>
      </c>
      <c r="N242" s="73">
        <v>-10318268</v>
      </c>
      <c r="O242" s="73">
        <v>-862566.66666666698</v>
      </c>
      <c r="P242" s="73">
        <v>-862566.66666666698</v>
      </c>
      <c r="Q242" s="73">
        <v>-862566.66666666698</v>
      </c>
      <c r="R242" s="73">
        <v>-862566.66666666698</v>
      </c>
      <c r="S242" s="73">
        <v>-862566.66666666698</v>
      </c>
      <c r="T242" s="73">
        <v>-862566.66666666698</v>
      </c>
      <c r="U242" s="73">
        <v>-862566.66666666698</v>
      </c>
      <c r="V242" s="73">
        <v>-862566.66666666698</v>
      </c>
      <c r="W242" s="73">
        <v>-862566.66666666698</v>
      </c>
      <c r="X242" s="73">
        <v>-862566.66666666698</v>
      </c>
      <c r="Y242" s="73">
        <v>-862566.66666666698</v>
      </c>
      <c r="Z242" s="73">
        <v>-862566.66666666698</v>
      </c>
      <c r="AA242" s="73">
        <v>-10350800</v>
      </c>
      <c r="AB242" s="73">
        <v>-813658.66666666698</v>
      </c>
      <c r="AC242" s="73">
        <v>-813658.66666666698</v>
      </c>
      <c r="AD242" s="73">
        <v>-813658.66666666698</v>
      </c>
      <c r="AE242" s="73">
        <v>-813658.66666666698</v>
      </c>
      <c r="AF242" s="73">
        <v>-813658.66666666698</v>
      </c>
      <c r="AG242" s="73">
        <v>-813658.66666666698</v>
      </c>
      <c r="AH242" s="73">
        <v>-813658.66666666698</v>
      </c>
      <c r="AI242" s="73">
        <v>-813658.66666666698</v>
      </c>
      <c r="AJ242" s="73">
        <v>-813658.66666666698</v>
      </c>
      <c r="AK242" s="73">
        <v>-813658.66666666698</v>
      </c>
      <c r="AL242" s="73">
        <v>-813658.66666666698</v>
      </c>
      <c r="AM242" s="73">
        <v>-813658.66666666698</v>
      </c>
      <c r="AN242" s="73">
        <v>-9763904</v>
      </c>
    </row>
    <row r="243" spans="1:40">
      <c r="A243" s="108" t="s">
        <v>933</v>
      </c>
      <c r="B243" s="73">
        <v>-989051.33333333395</v>
      </c>
      <c r="C243" s="73">
        <v>-989051.33333333395</v>
      </c>
      <c r="D243" s="73">
        <v>-989051.33333333395</v>
      </c>
      <c r="E243" s="73">
        <v>-989051.33333333395</v>
      </c>
      <c r="F243" s="73">
        <v>-989051.33333333395</v>
      </c>
      <c r="G243" s="73">
        <v>-989051.33333333395</v>
      </c>
      <c r="H243" s="73">
        <v>-989051.33333333395</v>
      </c>
      <c r="I243" s="73">
        <v>-989051.33333333395</v>
      </c>
      <c r="J243" s="73">
        <v>-989051.33333333395</v>
      </c>
      <c r="K243" s="73">
        <v>-989051.33333333395</v>
      </c>
      <c r="L243" s="73">
        <v>-989051.33333333395</v>
      </c>
      <c r="M243" s="73">
        <v>-989051.33333333395</v>
      </c>
      <c r="N243" s="73">
        <v>-11868616</v>
      </c>
      <c r="O243" s="73">
        <v>-990770.33333333395</v>
      </c>
      <c r="P243" s="73">
        <v>-990770.33333333395</v>
      </c>
      <c r="Q243" s="73">
        <v>-990770.33333333395</v>
      </c>
      <c r="R243" s="73">
        <v>-990770.33333333395</v>
      </c>
      <c r="S243" s="73">
        <v>-990770.33333333395</v>
      </c>
      <c r="T243" s="73">
        <v>-990770.33333333395</v>
      </c>
      <c r="U243" s="73">
        <v>-990770.33333333395</v>
      </c>
      <c r="V243" s="73">
        <v>-990770.33333333395</v>
      </c>
      <c r="W243" s="73">
        <v>-990770.33333333395</v>
      </c>
      <c r="X243" s="73">
        <v>-990770.33333333395</v>
      </c>
      <c r="Y243" s="73">
        <v>-990770.33333333395</v>
      </c>
      <c r="Z243" s="73">
        <v>-990770.33333333395</v>
      </c>
      <c r="AA243" s="73">
        <v>-11889244</v>
      </c>
      <c r="AB243" s="73">
        <v>-941862.33333333395</v>
      </c>
      <c r="AC243" s="73">
        <v>-941862.33333333395</v>
      </c>
      <c r="AD243" s="73">
        <v>-941862.33333333395</v>
      </c>
      <c r="AE243" s="73">
        <v>-941862.33333333395</v>
      </c>
      <c r="AF243" s="73">
        <v>-941862.33333333395</v>
      </c>
      <c r="AG243" s="73">
        <v>-941862.33333333395</v>
      </c>
      <c r="AH243" s="73">
        <v>-941862.33333333395</v>
      </c>
      <c r="AI243" s="73">
        <v>-941862.33333333395</v>
      </c>
      <c r="AJ243" s="73">
        <v>-941862.33333333395</v>
      </c>
      <c r="AK243" s="73">
        <v>-941862.33333333395</v>
      </c>
      <c r="AL243" s="73">
        <v>-941862.33333333395</v>
      </c>
      <c r="AM243" s="73">
        <v>-941862.33333333395</v>
      </c>
      <c r="AN243" s="73">
        <v>-11302348</v>
      </c>
    </row>
    <row r="244" spans="1:40">
      <c r="A244" s="109" t="s">
        <v>934</v>
      </c>
    </row>
    <row r="245" spans="1:40">
      <c r="A245" s="108" t="s">
        <v>935</v>
      </c>
    </row>
    <row r="246" spans="1:40">
      <c r="A246" s="108" t="s">
        <v>936</v>
      </c>
      <c r="B246" s="73">
        <v>0</v>
      </c>
      <c r="C246" s="73">
        <v>0</v>
      </c>
      <c r="D246" s="73">
        <v>0</v>
      </c>
      <c r="E246" s="73">
        <v>0</v>
      </c>
      <c r="F246" s="73">
        <v>0</v>
      </c>
      <c r="G246" s="73">
        <v>0</v>
      </c>
      <c r="H246" s="73">
        <v>0</v>
      </c>
      <c r="I246" s="73">
        <v>0</v>
      </c>
      <c r="J246" s="73">
        <v>0</v>
      </c>
      <c r="K246" s="73">
        <v>0</v>
      </c>
      <c r="L246" s="73">
        <v>0</v>
      </c>
      <c r="M246" s="73">
        <v>0</v>
      </c>
      <c r="N246" s="73">
        <v>0</v>
      </c>
      <c r="O246" s="73">
        <v>0</v>
      </c>
      <c r="P246" s="73">
        <v>0</v>
      </c>
      <c r="Q246" s="73">
        <v>0</v>
      </c>
      <c r="R246" s="73">
        <v>0</v>
      </c>
      <c r="S246" s="73">
        <v>0</v>
      </c>
      <c r="T246" s="73">
        <v>0</v>
      </c>
      <c r="U246" s="73">
        <v>0</v>
      </c>
      <c r="V246" s="73">
        <v>0</v>
      </c>
      <c r="W246" s="73">
        <v>0</v>
      </c>
      <c r="X246" s="73">
        <v>0</v>
      </c>
      <c r="Y246" s="73">
        <v>0</v>
      </c>
      <c r="Z246" s="73">
        <v>0</v>
      </c>
      <c r="AA246" s="73">
        <v>0</v>
      </c>
      <c r="AB246" s="73">
        <v>0</v>
      </c>
      <c r="AC246" s="73">
        <v>0</v>
      </c>
      <c r="AD246" s="73">
        <v>0</v>
      </c>
      <c r="AE246" s="73">
        <v>0</v>
      </c>
      <c r="AF246" s="73">
        <v>0</v>
      </c>
      <c r="AG246" s="73">
        <v>0</v>
      </c>
      <c r="AH246" s="73">
        <v>0</v>
      </c>
      <c r="AI246" s="73">
        <v>0</v>
      </c>
      <c r="AJ246" s="73">
        <v>0</v>
      </c>
      <c r="AK246" s="73">
        <v>0</v>
      </c>
      <c r="AL246" s="73">
        <v>0</v>
      </c>
      <c r="AM246" s="73">
        <v>0</v>
      </c>
      <c r="AN246" s="73">
        <v>0</v>
      </c>
    </row>
    <row r="247" spans="1:40">
      <c r="A247" s="108" t="s">
        <v>937</v>
      </c>
      <c r="B247" s="73">
        <v>0</v>
      </c>
      <c r="C247" s="73">
        <v>0</v>
      </c>
      <c r="D247" s="73">
        <v>0</v>
      </c>
      <c r="E247" s="73">
        <v>0</v>
      </c>
      <c r="F247" s="73">
        <v>0</v>
      </c>
      <c r="G247" s="73">
        <v>0</v>
      </c>
      <c r="H247" s="73">
        <v>0</v>
      </c>
      <c r="I247" s="73">
        <v>0</v>
      </c>
      <c r="J247" s="73">
        <v>0</v>
      </c>
      <c r="K247" s="73">
        <v>0</v>
      </c>
      <c r="L247" s="73">
        <v>0</v>
      </c>
      <c r="M247" s="73">
        <v>0</v>
      </c>
      <c r="N247" s="73">
        <v>0</v>
      </c>
      <c r="O247" s="73">
        <v>0</v>
      </c>
      <c r="P247" s="73">
        <v>0</v>
      </c>
      <c r="Q247" s="73">
        <v>0</v>
      </c>
      <c r="R247" s="73">
        <v>0</v>
      </c>
      <c r="S247" s="73">
        <v>0</v>
      </c>
      <c r="T247" s="73">
        <v>0</v>
      </c>
      <c r="U247" s="73">
        <v>0</v>
      </c>
      <c r="V247" s="73">
        <v>0</v>
      </c>
      <c r="W247" s="73">
        <v>0</v>
      </c>
      <c r="X247" s="73">
        <v>0</v>
      </c>
      <c r="Y247" s="73">
        <v>0</v>
      </c>
      <c r="Z247" s="73">
        <v>0</v>
      </c>
      <c r="AA247" s="73">
        <v>0</v>
      </c>
      <c r="AB247" s="73">
        <v>0</v>
      </c>
      <c r="AC247" s="73">
        <v>0</v>
      </c>
      <c r="AD247" s="73">
        <v>0</v>
      </c>
      <c r="AE247" s="73">
        <v>0</v>
      </c>
      <c r="AF247" s="73">
        <v>0</v>
      </c>
      <c r="AG247" s="73">
        <v>0</v>
      </c>
      <c r="AH247" s="73">
        <v>0</v>
      </c>
      <c r="AI247" s="73">
        <v>0</v>
      </c>
      <c r="AJ247" s="73">
        <v>0</v>
      </c>
      <c r="AK247" s="73">
        <v>0</v>
      </c>
      <c r="AL247" s="73">
        <v>0</v>
      </c>
      <c r="AM247" s="73">
        <v>0</v>
      </c>
      <c r="AN247" s="73">
        <v>0</v>
      </c>
    </row>
    <row r="248" spans="1:40">
      <c r="A248" s="108" t="s">
        <v>938</v>
      </c>
      <c r="B248" s="73">
        <v>0</v>
      </c>
      <c r="C248" s="73">
        <v>0</v>
      </c>
      <c r="D248" s="73">
        <v>0</v>
      </c>
      <c r="E248" s="73">
        <v>0</v>
      </c>
      <c r="F248" s="73">
        <v>0</v>
      </c>
      <c r="G248" s="73">
        <v>0</v>
      </c>
      <c r="H248" s="73">
        <v>0</v>
      </c>
      <c r="I248" s="73">
        <v>0</v>
      </c>
      <c r="J248" s="73">
        <v>0</v>
      </c>
      <c r="K248" s="73">
        <v>0</v>
      </c>
      <c r="L248" s="73">
        <v>0</v>
      </c>
      <c r="M248" s="73">
        <v>0</v>
      </c>
      <c r="N248" s="73">
        <v>0</v>
      </c>
      <c r="O248" s="73">
        <v>0</v>
      </c>
      <c r="P248" s="73">
        <v>0</v>
      </c>
      <c r="Q248" s="73">
        <v>0</v>
      </c>
      <c r="R248" s="73">
        <v>0</v>
      </c>
      <c r="S248" s="73">
        <v>0</v>
      </c>
      <c r="T248" s="73">
        <v>0</v>
      </c>
      <c r="U248" s="73">
        <v>0</v>
      </c>
      <c r="V248" s="73">
        <v>0</v>
      </c>
      <c r="W248" s="73">
        <v>0</v>
      </c>
      <c r="X248" s="73">
        <v>0</v>
      </c>
      <c r="Y248" s="73">
        <v>0</v>
      </c>
      <c r="Z248" s="73">
        <v>0</v>
      </c>
      <c r="AA248" s="73">
        <v>0</v>
      </c>
      <c r="AB248" s="73">
        <v>0</v>
      </c>
      <c r="AC248" s="73">
        <v>0</v>
      </c>
      <c r="AD248" s="73">
        <v>0</v>
      </c>
      <c r="AE248" s="73">
        <v>0</v>
      </c>
      <c r="AF248" s="73">
        <v>0</v>
      </c>
      <c r="AG248" s="73">
        <v>0</v>
      </c>
      <c r="AH248" s="73">
        <v>0</v>
      </c>
      <c r="AI248" s="73">
        <v>0</v>
      </c>
      <c r="AJ248" s="73">
        <v>0</v>
      </c>
      <c r="AK248" s="73">
        <v>0</v>
      </c>
      <c r="AL248" s="73">
        <v>0</v>
      </c>
      <c r="AM248" s="73">
        <v>0</v>
      </c>
      <c r="AN248" s="73">
        <v>0</v>
      </c>
    </row>
    <row r="249" spans="1:40">
      <c r="A249" s="108" t="s">
        <v>939</v>
      </c>
      <c r="B249" s="73">
        <v>0</v>
      </c>
      <c r="C249" s="73">
        <v>0</v>
      </c>
      <c r="D249" s="73">
        <v>0</v>
      </c>
      <c r="E249" s="73">
        <v>0</v>
      </c>
      <c r="F249" s="73">
        <v>0</v>
      </c>
      <c r="G249" s="73">
        <v>0</v>
      </c>
      <c r="H249" s="73">
        <v>0</v>
      </c>
      <c r="I249" s="73">
        <v>0</v>
      </c>
      <c r="J249" s="73">
        <v>0</v>
      </c>
      <c r="K249" s="73">
        <v>0</v>
      </c>
      <c r="L249" s="73">
        <v>0</v>
      </c>
      <c r="M249" s="73">
        <v>0</v>
      </c>
      <c r="N249" s="73">
        <v>0</v>
      </c>
      <c r="O249" s="73">
        <v>0</v>
      </c>
      <c r="P249" s="73">
        <v>0</v>
      </c>
      <c r="Q249" s="73">
        <v>0</v>
      </c>
      <c r="R249" s="73">
        <v>0</v>
      </c>
      <c r="S249" s="73">
        <v>0</v>
      </c>
      <c r="T249" s="73">
        <v>0</v>
      </c>
      <c r="U249" s="73">
        <v>0</v>
      </c>
      <c r="V249" s="73">
        <v>0</v>
      </c>
      <c r="W249" s="73">
        <v>0</v>
      </c>
      <c r="X249" s="73">
        <v>0</v>
      </c>
      <c r="Y249" s="73">
        <v>0</v>
      </c>
      <c r="Z249" s="73">
        <v>0</v>
      </c>
      <c r="AA249" s="73">
        <v>0</v>
      </c>
      <c r="AB249" s="73">
        <v>0</v>
      </c>
      <c r="AC249" s="73">
        <v>0</v>
      </c>
      <c r="AD249" s="73">
        <v>0</v>
      </c>
      <c r="AE249" s="73">
        <v>0</v>
      </c>
      <c r="AF249" s="73">
        <v>0</v>
      </c>
      <c r="AG249" s="73">
        <v>0</v>
      </c>
      <c r="AH249" s="73">
        <v>0</v>
      </c>
      <c r="AI249" s="73">
        <v>0</v>
      </c>
      <c r="AJ249" s="73">
        <v>0</v>
      </c>
      <c r="AK249" s="73">
        <v>0</v>
      </c>
      <c r="AL249" s="73">
        <v>0</v>
      </c>
      <c r="AM249" s="73">
        <v>0</v>
      </c>
      <c r="AN249" s="73">
        <v>0</v>
      </c>
    </row>
    <row r="250" spans="1:40">
      <c r="A250" s="108" t="s">
        <v>940</v>
      </c>
      <c r="B250" s="73">
        <v>0</v>
      </c>
      <c r="C250" s="73">
        <v>0</v>
      </c>
      <c r="D250" s="73">
        <v>0</v>
      </c>
      <c r="E250" s="73">
        <v>0</v>
      </c>
      <c r="F250" s="73">
        <v>0</v>
      </c>
      <c r="G250" s="73">
        <v>0</v>
      </c>
      <c r="H250" s="73">
        <v>0</v>
      </c>
      <c r="I250" s="73">
        <v>0</v>
      </c>
      <c r="J250" s="73">
        <v>0</v>
      </c>
      <c r="K250" s="73">
        <v>0</v>
      </c>
      <c r="L250" s="73">
        <v>0</v>
      </c>
      <c r="M250" s="73">
        <v>0</v>
      </c>
      <c r="N250" s="73">
        <v>0</v>
      </c>
      <c r="O250" s="73">
        <v>0</v>
      </c>
      <c r="P250" s="73">
        <v>0</v>
      </c>
      <c r="Q250" s="73">
        <v>0</v>
      </c>
      <c r="R250" s="73">
        <v>0</v>
      </c>
      <c r="S250" s="73">
        <v>0</v>
      </c>
      <c r="T250" s="73">
        <v>0</v>
      </c>
      <c r="U250" s="73">
        <v>0</v>
      </c>
      <c r="V250" s="73">
        <v>0</v>
      </c>
      <c r="W250" s="73">
        <v>0</v>
      </c>
      <c r="X250" s="73">
        <v>0</v>
      </c>
      <c r="Y250" s="73">
        <v>0</v>
      </c>
      <c r="Z250" s="73">
        <v>0</v>
      </c>
      <c r="AA250" s="73">
        <v>0</v>
      </c>
      <c r="AB250" s="73">
        <v>0</v>
      </c>
      <c r="AC250" s="73">
        <v>0</v>
      </c>
      <c r="AD250" s="73">
        <v>0</v>
      </c>
      <c r="AE250" s="73">
        <v>0</v>
      </c>
      <c r="AF250" s="73">
        <v>0</v>
      </c>
      <c r="AG250" s="73">
        <v>0</v>
      </c>
      <c r="AH250" s="73">
        <v>0</v>
      </c>
      <c r="AI250" s="73">
        <v>0</v>
      </c>
      <c r="AJ250" s="73">
        <v>0</v>
      </c>
      <c r="AK250" s="73">
        <v>0</v>
      </c>
      <c r="AL250" s="73">
        <v>0</v>
      </c>
      <c r="AM250" s="73">
        <v>0</v>
      </c>
      <c r="AN250" s="73">
        <v>0</v>
      </c>
    </row>
    <row r="251" spans="1:40">
      <c r="A251" s="108" t="s">
        <v>941</v>
      </c>
    </row>
    <row r="252" spans="1:40">
      <c r="A252" s="108" t="s">
        <v>942</v>
      </c>
      <c r="B252" s="73">
        <v>0</v>
      </c>
      <c r="C252" s="73">
        <v>0</v>
      </c>
      <c r="D252" s="73">
        <v>0</v>
      </c>
      <c r="E252" s="73">
        <v>0</v>
      </c>
      <c r="F252" s="73">
        <v>0</v>
      </c>
      <c r="G252" s="73">
        <v>0</v>
      </c>
      <c r="H252" s="73">
        <v>0</v>
      </c>
      <c r="I252" s="73">
        <v>0</v>
      </c>
      <c r="J252" s="73">
        <v>0</v>
      </c>
      <c r="K252" s="73">
        <v>0</v>
      </c>
      <c r="L252" s="73">
        <v>0</v>
      </c>
      <c r="M252" s="73">
        <v>0</v>
      </c>
      <c r="N252" s="73">
        <v>0</v>
      </c>
      <c r="O252" s="73">
        <v>0</v>
      </c>
      <c r="P252" s="73">
        <v>0</v>
      </c>
      <c r="Q252" s="73">
        <v>0</v>
      </c>
      <c r="R252" s="73">
        <v>0</v>
      </c>
      <c r="S252" s="73">
        <v>0</v>
      </c>
      <c r="T252" s="73">
        <v>0</v>
      </c>
      <c r="U252" s="73">
        <v>0</v>
      </c>
      <c r="V252" s="73">
        <v>0</v>
      </c>
      <c r="W252" s="73">
        <v>0</v>
      </c>
      <c r="X252" s="73">
        <v>0</v>
      </c>
      <c r="Y252" s="73">
        <v>0</v>
      </c>
      <c r="Z252" s="73">
        <v>0</v>
      </c>
      <c r="AA252" s="73">
        <v>0</v>
      </c>
      <c r="AB252" s="73">
        <v>0</v>
      </c>
      <c r="AC252" s="73">
        <v>0</v>
      </c>
      <c r="AD252" s="73">
        <v>0</v>
      </c>
      <c r="AE252" s="73">
        <v>0</v>
      </c>
      <c r="AF252" s="73">
        <v>0</v>
      </c>
      <c r="AG252" s="73">
        <v>0</v>
      </c>
      <c r="AH252" s="73">
        <v>0</v>
      </c>
      <c r="AI252" s="73">
        <v>0</v>
      </c>
      <c r="AJ252" s="73">
        <v>0</v>
      </c>
      <c r="AK252" s="73">
        <v>0</v>
      </c>
      <c r="AL252" s="73">
        <v>0</v>
      </c>
      <c r="AM252" s="73">
        <v>0</v>
      </c>
      <c r="AN252" s="73">
        <v>0</v>
      </c>
    </row>
    <row r="253" spans="1:40">
      <c r="A253" s="108" t="s">
        <v>943</v>
      </c>
      <c r="B253" s="73">
        <v>0</v>
      </c>
      <c r="C253" s="73">
        <v>0</v>
      </c>
      <c r="D253" s="73">
        <v>0</v>
      </c>
      <c r="E253" s="73">
        <v>0</v>
      </c>
      <c r="F253" s="73">
        <v>0</v>
      </c>
      <c r="G253" s="73">
        <v>0</v>
      </c>
      <c r="H253" s="73">
        <v>0</v>
      </c>
      <c r="I253" s="73">
        <v>0</v>
      </c>
      <c r="J253" s="73">
        <v>0</v>
      </c>
      <c r="K253" s="73">
        <v>0</v>
      </c>
      <c r="L253" s="73">
        <v>0</v>
      </c>
      <c r="M253" s="73">
        <v>0</v>
      </c>
      <c r="N253" s="73">
        <v>0</v>
      </c>
      <c r="O253" s="73">
        <v>0</v>
      </c>
      <c r="P253" s="73">
        <v>0</v>
      </c>
      <c r="Q253" s="73">
        <v>0</v>
      </c>
      <c r="R253" s="73">
        <v>0</v>
      </c>
      <c r="S253" s="73">
        <v>0</v>
      </c>
      <c r="T253" s="73">
        <v>0</v>
      </c>
      <c r="U253" s="73">
        <v>0</v>
      </c>
      <c r="V253" s="73">
        <v>0</v>
      </c>
      <c r="W253" s="73">
        <v>0</v>
      </c>
      <c r="X253" s="73">
        <v>0</v>
      </c>
      <c r="Y253" s="73">
        <v>0</v>
      </c>
      <c r="Z253" s="73">
        <v>0</v>
      </c>
      <c r="AA253" s="73">
        <v>0</v>
      </c>
      <c r="AB253" s="73">
        <v>0</v>
      </c>
      <c r="AC253" s="73">
        <v>0</v>
      </c>
      <c r="AD253" s="73">
        <v>0</v>
      </c>
      <c r="AE253" s="73">
        <v>0</v>
      </c>
      <c r="AF253" s="73">
        <v>0</v>
      </c>
      <c r="AG253" s="73">
        <v>0</v>
      </c>
      <c r="AH253" s="73">
        <v>0</v>
      </c>
      <c r="AI253" s="73">
        <v>0</v>
      </c>
      <c r="AJ253" s="73">
        <v>0</v>
      </c>
      <c r="AK253" s="73">
        <v>0</v>
      </c>
      <c r="AL253" s="73">
        <v>0</v>
      </c>
      <c r="AM253" s="73">
        <v>0</v>
      </c>
      <c r="AN253" s="73">
        <v>0</v>
      </c>
    </row>
    <row r="254" spans="1:40">
      <c r="A254" s="108" t="s">
        <v>944</v>
      </c>
      <c r="B254" s="73">
        <v>0</v>
      </c>
      <c r="C254" s="73">
        <v>0</v>
      </c>
      <c r="D254" s="73">
        <v>0</v>
      </c>
      <c r="E254" s="73">
        <v>0</v>
      </c>
      <c r="F254" s="73">
        <v>0</v>
      </c>
      <c r="G254" s="73">
        <v>0</v>
      </c>
      <c r="H254" s="73">
        <v>0</v>
      </c>
      <c r="I254" s="73">
        <v>0</v>
      </c>
      <c r="J254" s="73">
        <v>0</v>
      </c>
      <c r="K254" s="73">
        <v>0</v>
      </c>
      <c r="L254" s="73">
        <v>0</v>
      </c>
      <c r="M254" s="73">
        <v>0</v>
      </c>
      <c r="N254" s="73">
        <v>0</v>
      </c>
      <c r="O254" s="73">
        <v>0</v>
      </c>
      <c r="P254" s="73">
        <v>0</v>
      </c>
      <c r="Q254" s="73">
        <v>0</v>
      </c>
      <c r="R254" s="73">
        <v>0</v>
      </c>
      <c r="S254" s="73">
        <v>0</v>
      </c>
      <c r="T254" s="73">
        <v>0</v>
      </c>
      <c r="U254" s="73">
        <v>0</v>
      </c>
      <c r="V254" s="73">
        <v>0</v>
      </c>
      <c r="W254" s="73">
        <v>0</v>
      </c>
      <c r="X254" s="73">
        <v>0</v>
      </c>
      <c r="Y254" s="73">
        <v>0</v>
      </c>
      <c r="Z254" s="73">
        <v>0</v>
      </c>
      <c r="AA254" s="73">
        <v>0</v>
      </c>
      <c r="AB254" s="73">
        <v>0</v>
      </c>
      <c r="AC254" s="73">
        <v>0</v>
      </c>
      <c r="AD254" s="73">
        <v>0</v>
      </c>
      <c r="AE254" s="73">
        <v>0</v>
      </c>
      <c r="AF254" s="73">
        <v>0</v>
      </c>
      <c r="AG254" s="73">
        <v>0</v>
      </c>
      <c r="AH254" s="73">
        <v>0</v>
      </c>
      <c r="AI254" s="73">
        <v>0</v>
      </c>
      <c r="AJ254" s="73">
        <v>0</v>
      </c>
      <c r="AK254" s="73">
        <v>0</v>
      </c>
      <c r="AL254" s="73">
        <v>0</v>
      </c>
      <c r="AM254" s="73">
        <v>0</v>
      </c>
      <c r="AN254" s="73">
        <v>0</v>
      </c>
    </row>
    <row r="255" spans="1:40">
      <c r="A255" s="108" t="s">
        <v>945</v>
      </c>
    </row>
    <row r="256" spans="1:40">
      <c r="A256" s="108" t="s">
        <v>946</v>
      </c>
      <c r="B256" s="73">
        <v>0</v>
      </c>
      <c r="C256" s="73">
        <v>0</v>
      </c>
      <c r="D256" s="73">
        <v>0</v>
      </c>
      <c r="E256" s="73">
        <v>0</v>
      </c>
      <c r="F256" s="73">
        <v>0</v>
      </c>
      <c r="G256" s="73">
        <v>0</v>
      </c>
      <c r="H256" s="73">
        <v>0</v>
      </c>
      <c r="I256" s="73">
        <v>0</v>
      </c>
      <c r="J256" s="73">
        <v>0</v>
      </c>
      <c r="K256" s="73">
        <v>0</v>
      </c>
      <c r="L256" s="73">
        <v>0</v>
      </c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73">
        <v>0</v>
      </c>
      <c r="T256" s="73">
        <v>0</v>
      </c>
      <c r="U256" s="73">
        <v>0</v>
      </c>
      <c r="V256" s="73">
        <v>0</v>
      </c>
      <c r="W256" s="73">
        <v>0</v>
      </c>
      <c r="X256" s="73">
        <v>0</v>
      </c>
      <c r="Y256" s="73">
        <v>0</v>
      </c>
      <c r="Z256" s="73">
        <v>0</v>
      </c>
      <c r="AA256" s="73">
        <v>0</v>
      </c>
      <c r="AB256" s="73">
        <v>0</v>
      </c>
      <c r="AC256" s="73">
        <v>0</v>
      </c>
      <c r="AD256" s="73">
        <v>0</v>
      </c>
      <c r="AE256" s="73">
        <v>0</v>
      </c>
      <c r="AF256" s="73">
        <v>0</v>
      </c>
      <c r="AG256" s="73">
        <v>0</v>
      </c>
      <c r="AH256" s="73">
        <v>0</v>
      </c>
      <c r="AI256" s="73">
        <v>0</v>
      </c>
      <c r="AJ256" s="73">
        <v>0</v>
      </c>
      <c r="AK256" s="73">
        <v>0</v>
      </c>
      <c r="AL256" s="73">
        <v>0</v>
      </c>
      <c r="AM256" s="73">
        <v>0</v>
      </c>
      <c r="AN256" s="73">
        <v>0</v>
      </c>
    </row>
    <row r="257" spans="1:40">
      <c r="A257" s="108" t="s">
        <v>947</v>
      </c>
      <c r="B257" s="73">
        <v>0</v>
      </c>
      <c r="C257" s="73">
        <v>0</v>
      </c>
      <c r="D257" s="73">
        <v>0</v>
      </c>
      <c r="E257" s="73">
        <v>0</v>
      </c>
      <c r="F257" s="73">
        <v>0</v>
      </c>
      <c r="G257" s="73">
        <v>0</v>
      </c>
      <c r="H257" s="73">
        <v>0</v>
      </c>
      <c r="I257" s="73">
        <v>0</v>
      </c>
      <c r="J257" s="73">
        <v>0</v>
      </c>
      <c r="K257" s="73">
        <v>0</v>
      </c>
      <c r="L257" s="73">
        <v>0</v>
      </c>
      <c r="M257" s="73">
        <v>0</v>
      </c>
      <c r="N257" s="73">
        <v>0</v>
      </c>
      <c r="O257" s="73">
        <v>0</v>
      </c>
      <c r="P257" s="73">
        <v>0</v>
      </c>
      <c r="Q257" s="73">
        <v>0</v>
      </c>
      <c r="R257" s="73">
        <v>0</v>
      </c>
      <c r="S257" s="73">
        <v>0</v>
      </c>
      <c r="T257" s="73">
        <v>0</v>
      </c>
      <c r="U257" s="73">
        <v>0</v>
      </c>
      <c r="V257" s="73">
        <v>0</v>
      </c>
      <c r="W257" s="73">
        <v>0</v>
      </c>
      <c r="X257" s="73">
        <v>0</v>
      </c>
      <c r="Y257" s="73">
        <v>0</v>
      </c>
      <c r="Z257" s="73">
        <v>0</v>
      </c>
      <c r="AA257" s="73">
        <v>0</v>
      </c>
      <c r="AB257" s="73">
        <v>0</v>
      </c>
      <c r="AC257" s="73">
        <v>0</v>
      </c>
      <c r="AD257" s="73">
        <v>0</v>
      </c>
      <c r="AE257" s="73">
        <v>0</v>
      </c>
      <c r="AF257" s="73">
        <v>0</v>
      </c>
      <c r="AG257" s="73">
        <v>0</v>
      </c>
      <c r="AH257" s="73">
        <v>0</v>
      </c>
      <c r="AI257" s="73">
        <v>0</v>
      </c>
      <c r="AJ257" s="73">
        <v>0</v>
      </c>
      <c r="AK257" s="73">
        <v>0</v>
      </c>
      <c r="AL257" s="73">
        <v>0</v>
      </c>
      <c r="AM257" s="73">
        <v>0</v>
      </c>
      <c r="AN257" s="73">
        <v>0</v>
      </c>
    </row>
    <row r="258" spans="1:40">
      <c r="A258" s="108" t="s">
        <v>948</v>
      </c>
      <c r="B258" s="73">
        <v>0</v>
      </c>
      <c r="C258" s="73">
        <v>0</v>
      </c>
      <c r="D258" s="73">
        <v>0</v>
      </c>
      <c r="E258" s="73">
        <v>0</v>
      </c>
      <c r="F258" s="73">
        <v>0</v>
      </c>
      <c r="G258" s="73">
        <v>0</v>
      </c>
      <c r="H258" s="73">
        <v>0</v>
      </c>
      <c r="I258" s="73">
        <v>0</v>
      </c>
      <c r="J258" s="73">
        <v>0</v>
      </c>
      <c r="K258" s="73">
        <v>0</v>
      </c>
      <c r="L258" s="73">
        <v>0</v>
      </c>
      <c r="M258" s="73">
        <v>0</v>
      </c>
      <c r="N258" s="73">
        <v>0</v>
      </c>
      <c r="O258" s="73">
        <v>0</v>
      </c>
      <c r="P258" s="73">
        <v>0</v>
      </c>
      <c r="Q258" s="73">
        <v>0</v>
      </c>
      <c r="R258" s="73">
        <v>0</v>
      </c>
      <c r="S258" s="73">
        <v>0</v>
      </c>
      <c r="T258" s="73">
        <v>0</v>
      </c>
      <c r="U258" s="73">
        <v>0</v>
      </c>
      <c r="V258" s="73">
        <v>0</v>
      </c>
      <c r="W258" s="73">
        <v>0</v>
      </c>
      <c r="X258" s="73">
        <v>0</v>
      </c>
      <c r="Y258" s="73">
        <v>0</v>
      </c>
      <c r="Z258" s="73">
        <v>0</v>
      </c>
      <c r="AA258" s="73">
        <v>0</v>
      </c>
      <c r="AB258" s="73">
        <v>0</v>
      </c>
      <c r="AC258" s="73">
        <v>0</v>
      </c>
      <c r="AD258" s="73">
        <v>0</v>
      </c>
      <c r="AE258" s="73">
        <v>0</v>
      </c>
      <c r="AF258" s="73">
        <v>0</v>
      </c>
      <c r="AG258" s="73">
        <v>0</v>
      </c>
      <c r="AH258" s="73">
        <v>0</v>
      </c>
      <c r="AI258" s="73">
        <v>0</v>
      </c>
      <c r="AJ258" s="73">
        <v>0</v>
      </c>
      <c r="AK258" s="73">
        <v>0</v>
      </c>
      <c r="AL258" s="73">
        <v>0</v>
      </c>
      <c r="AM258" s="73">
        <v>0</v>
      </c>
      <c r="AN258" s="73">
        <v>0</v>
      </c>
    </row>
    <row r="259" spans="1:40">
      <c r="A259" s="108" t="s">
        <v>949</v>
      </c>
    </row>
    <row r="260" spans="1:40">
      <c r="A260" s="108" t="s">
        <v>950</v>
      </c>
      <c r="B260" s="73">
        <v>0</v>
      </c>
      <c r="C260" s="73">
        <v>0</v>
      </c>
      <c r="D260" s="73">
        <v>0</v>
      </c>
      <c r="E260" s="73">
        <v>0</v>
      </c>
      <c r="F260" s="73">
        <v>0</v>
      </c>
      <c r="G260" s="73">
        <v>0</v>
      </c>
      <c r="H260" s="73">
        <v>0</v>
      </c>
      <c r="I260" s="73">
        <v>0</v>
      </c>
      <c r="J260" s="73">
        <v>0</v>
      </c>
      <c r="K260" s="73">
        <v>0</v>
      </c>
      <c r="L260" s="73">
        <v>0</v>
      </c>
      <c r="M260" s="73">
        <v>0</v>
      </c>
      <c r="N260" s="73">
        <v>0</v>
      </c>
      <c r="O260" s="73">
        <v>0</v>
      </c>
      <c r="P260" s="73">
        <v>0</v>
      </c>
      <c r="Q260" s="73">
        <v>0</v>
      </c>
      <c r="R260" s="73">
        <v>0</v>
      </c>
      <c r="S260" s="73">
        <v>0</v>
      </c>
      <c r="T260" s="73">
        <v>0</v>
      </c>
      <c r="U260" s="73">
        <v>0</v>
      </c>
      <c r="V260" s="73">
        <v>0</v>
      </c>
      <c r="W260" s="73">
        <v>0</v>
      </c>
      <c r="X260" s="73">
        <v>0</v>
      </c>
      <c r="Y260" s="73">
        <v>0</v>
      </c>
      <c r="Z260" s="73">
        <v>0</v>
      </c>
      <c r="AA260" s="73">
        <v>0</v>
      </c>
      <c r="AB260" s="73">
        <v>0</v>
      </c>
      <c r="AC260" s="73">
        <v>0</v>
      </c>
      <c r="AD260" s="73">
        <v>0</v>
      </c>
      <c r="AE260" s="73">
        <v>0</v>
      </c>
      <c r="AF260" s="73">
        <v>0</v>
      </c>
      <c r="AG260" s="73">
        <v>0</v>
      </c>
      <c r="AH260" s="73">
        <v>0</v>
      </c>
      <c r="AI260" s="73">
        <v>0</v>
      </c>
      <c r="AJ260" s="73">
        <v>0</v>
      </c>
      <c r="AK260" s="73">
        <v>0</v>
      </c>
      <c r="AL260" s="73">
        <v>0</v>
      </c>
      <c r="AM260" s="73">
        <v>0</v>
      </c>
      <c r="AN260" s="73">
        <v>0</v>
      </c>
    </row>
    <row r="261" spans="1:40">
      <c r="A261" s="108" t="s">
        <v>951</v>
      </c>
      <c r="B261" s="73">
        <v>0</v>
      </c>
      <c r="C261" s="73">
        <v>0</v>
      </c>
      <c r="D261" s="73">
        <v>0</v>
      </c>
      <c r="E261" s="73">
        <v>0</v>
      </c>
      <c r="F261" s="73">
        <v>0</v>
      </c>
      <c r="G261" s="73">
        <v>0</v>
      </c>
      <c r="H261" s="73">
        <v>0</v>
      </c>
      <c r="I261" s="73">
        <v>0</v>
      </c>
      <c r="J261" s="73">
        <v>0</v>
      </c>
      <c r="K261" s="73">
        <v>0</v>
      </c>
      <c r="L261" s="73">
        <v>0</v>
      </c>
      <c r="M261" s="73">
        <v>0</v>
      </c>
      <c r="N261" s="73">
        <v>0</v>
      </c>
      <c r="O261" s="73">
        <v>0</v>
      </c>
      <c r="P261" s="73">
        <v>0</v>
      </c>
      <c r="Q261" s="73">
        <v>0</v>
      </c>
      <c r="R261" s="73">
        <v>0</v>
      </c>
      <c r="S261" s="73">
        <v>0</v>
      </c>
      <c r="T261" s="73">
        <v>0</v>
      </c>
      <c r="U261" s="73">
        <v>0</v>
      </c>
      <c r="V261" s="73">
        <v>0</v>
      </c>
      <c r="W261" s="73">
        <v>0</v>
      </c>
      <c r="X261" s="73">
        <v>0</v>
      </c>
      <c r="Y261" s="73">
        <v>0</v>
      </c>
      <c r="Z261" s="73">
        <v>0</v>
      </c>
      <c r="AA261" s="73">
        <v>0</v>
      </c>
      <c r="AB261" s="73">
        <v>0</v>
      </c>
      <c r="AC261" s="73">
        <v>0</v>
      </c>
      <c r="AD261" s="73">
        <v>0</v>
      </c>
      <c r="AE261" s="73">
        <v>0</v>
      </c>
      <c r="AF261" s="73">
        <v>0</v>
      </c>
      <c r="AG261" s="73">
        <v>0</v>
      </c>
      <c r="AH261" s="73">
        <v>0</v>
      </c>
      <c r="AI261" s="73">
        <v>0</v>
      </c>
      <c r="AJ261" s="73">
        <v>0</v>
      </c>
      <c r="AK261" s="73">
        <v>0</v>
      </c>
      <c r="AL261" s="73">
        <v>0</v>
      </c>
      <c r="AM261" s="73">
        <v>0</v>
      </c>
      <c r="AN261" s="73">
        <v>0</v>
      </c>
    </row>
    <row r="262" spans="1:40">
      <c r="A262" s="108" t="s">
        <v>952</v>
      </c>
      <c r="B262" s="73">
        <v>0</v>
      </c>
      <c r="C262" s="73">
        <v>0</v>
      </c>
      <c r="D262" s="73">
        <v>0</v>
      </c>
      <c r="E262" s="73">
        <v>0</v>
      </c>
      <c r="F262" s="73">
        <v>0</v>
      </c>
      <c r="G262" s="73">
        <v>0</v>
      </c>
      <c r="H262" s="73">
        <v>0</v>
      </c>
      <c r="I262" s="73">
        <v>0</v>
      </c>
      <c r="J262" s="73">
        <v>0</v>
      </c>
      <c r="K262" s="73">
        <v>0</v>
      </c>
      <c r="L262" s="73">
        <v>0</v>
      </c>
      <c r="M262" s="73">
        <v>0</v>
      </c>
      <c r="N262" s="73">
        <v>0</v>
      </c>
      <c r="O262" s="73">
        <v>0</v>
      </c>
      <c r="P262" s="73">
        <v>0</v>
      </c>
      <c r="Q262" s="73">
        <v>0</v>
      </c>
      <c r="R262" s="73">
        <v>0</v>
      </c>
      <c r="S262" s="73">
        <v>0</v>
      </c>
      <c r="T262" s="73">
        <v>0</v>
      </c>
      <c r="U262" s="73">
        <v>0</v>
      </c>
      <c r="V262" s="73">
        <v>0</v>
      </c>
      <c r="W262" s="73">
        <v>0</v>
      </c>
      <c r="X262" s="73">
        <v>0</v>
      </c>
      <c r="Y262" s="73">
        <v>0</v>
      </c>
      <c r="Z262" s="73">
        <v>0</v>
      </c>
      <c r="AA262" s="73">
        <v>0</v>
      </c>
      <c r="AB262" s="73">
        <v>0</v>
      </c>
      <c r="AC262" s="73">
        <v>0</v>
      </c>
      <c r="AD262" s="73">
        <v>0</v>
      </c>
      <c r="AE262" s="73">
        <v>0</v>
      </c>
      <c r="AF262" s="73">
        <v>0</v>
      </c>
      <c r="AG262" s="73">
        <v>0</v>
      </c>
      <c r="AH262" s="73">
        <v>0</v>
      </c>
      <c r="AI262" s="73">
        <v>0</v>
      </c>
      <c r="AJ262" s="73">
        <v>0</v>
      </c>
      <c r="AK262" s="73">
        <v>0</v>
      </c>
      <c r="AL262" s="73">
        <v>0</v>
      </c>
      <c r="AM262" s="73">
        <v>0</v>
      </c>
      <c r="AN262" s="73">
        <v>0</v>
      </c>
    </row>
    <row r="263" spans="1:40">
      <c r="A263" s="108" t="s">
        <v>953</v>
      </c>
    </row>
    <row r="264" spans="1:40">
      <c r="A264" s="108" t="s">
        <v>954</v>
      </c>
      <c r="B264" s="73">
        <v>0</v>
      </c>
      <c r="C264" s="73">
        <v>0</v>
      </c>
      <c r="D264" s="73">
        <v>0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73">
        <v>0</v>
      </c>
      <c r="K264" s="73">
        <v>0</v>
      </c>
      <c r="L264" s="73">
        <v>0</v>
      </c>
      <c r="M264" s="73">
        <v>0</v>
      </c>
      <c r="N264" s="73">
        <v>0</v>
      </c>
      <c r="O264" s="73">
        <v>0</v>
      </c>
      <c r="P264" s="73">
        <v>0</v>
      </c>
      <c r="Q264" s="73">
        <v>0</v>
      </c>
      <c r="R264" s="73">
        <v>0</v>
      </c>
      <c r="S264" s="73">
        <v>0</v>
      </c>
      <c r="T264" s="73">
        <v>0</v>
      </c>
      <c r="U264" s="73">
        <v>0</v>
      </c>
      <c r="V264" s="73">
        <v>0</v>
      </c>
      <c r="W264" s="73">
        <v>0</v>
      </c>
      <c r="X264" s="73">
        <v>0</v>
      </c>
      <c r="Y264" s="73">
        <v>0</v>
      </c>
      <c r="Z264" s="73">
        <v>0</v>
      </c>
      <c r="AA264" s="73">
        <v>0</v>
      </c>
      <c r="AB264" s="73">
        <v>0</v>
      </c>
      <c r="AC264" s="73">
        <v>0</v>
      </c>
      <c r="AD264" s="73">
        <v>0</v>
      </c>
      <c r="AE264" s="73">
        <v>0</v>
      </c>
      <c r="AF264" s="73">
        <v>0</v>
      </c>
      <c r="AG264" s="73">
        <v>0</v>
      </c>
      <c r="AH264" s="73">
        <v>0</v>
      </c>
      <c r="AI264" s="73">
        <v>0</v>
      </c>
      <c r="AJ264" s="73">
        <v>0</v>
      </c>
      <c r="AK264" s="73">
        <v>0</v>
      </c>
      <c r="AL264" s="73">
        <v>0</v>
      </c>
      <c r="AM264" s="73">
        <v>0</v>
      </c>
      <c r="AN264" s="73">
        <v>0</v>
      </c>
    </row>
    <row r="265" spans="1:40">
      <c r="A265" s="108" t="s">
        <v>955</v>
      </c>
      <c r="B265" s="73">
        <v>0</v>
      </c>
      <c r="C265" s="73">
        <v>0</v>
      </c>
      <c r="D265" s="73">
        <v>0</v>
      </c>
      <c r="E265" s="73">
        <v>0</v>
      </c>
      <c r="F265" s="73">
        <v>0</v>
      </c>
      <c r="G265" s="73">
        <v>0</v>
      </c>
      <c r="H265" s="73">
        <v>0</v>
      </c>
      <c r="I265" s="73">
        <v>0</v>
      </c>
      <c r="J265" s="73">
        <v>0</v>
      </c>
      <c r="K265" s="73">
        <v>0</v>
      </c>
      <c r="L265" s="73">
        <v>0</v>
      </c>
      <c r="M265" s="73">
        <v>0</v>
      </c>
      <c r="N265" s="73">
        <v>0</v>
      </c>
      <c r="O265" s="73">
        <v>0</v>
      </c>
      <c r="P265" s="73">
        <v>0</v>
      </c>
      <c r="Q265" s="73">
        <v>0</v>
      </c>
      <c r="R265" s="73">
        <v>0</v>
      </c>
      <c r="S265" s="73">
        <v>0</v>
      </c>
      <c r="T265" s="73">
        <v>0</v>
      </c>
      <c r="U265" s="73">
        <v>0</v>
      </c>
      <c r="V265" s="73">
        <v>0</v>
      </c>
      <c r="W265" s="73">
        <v>0</v>
      </c>
      <c r="X265" s="73">
        <v>0</v>
      </c>
      <c r="Y265" s="73">
        <v>0</v>
      </c>
      <c r="Z265" s="73">
        <v>0</v>
      </c>
      <c r="AA265" s="73">
        <v>0</v>
      </c>
      <c r="AB265" s="73">
        <v>0</v>
      </c>
      <c r="AC265" s="73">
        <v>0</v>
      </c>
      <c r="AD265" s="73">
        <v>0</v>
      </c>
      <c r="AE265" s="73">
        <v>0</v>
      </c>
      <c r="AF265" s="73">
        <v>0</v>
      </c>
      <c r="AG265" s="73">
        <v>0</v>
      </c>
      <c r="AH265" s="73">
        <v>0</v>
      </c>
      <c r="AI265" s="73">
        <v>0</v>
      </c>
      <c r="AJ265" s="73">
        <v>0</v>
      </c>
      <c r="AK265" s="73">
        <v>0</v>
      </c>
      <c r="AL265" s="73">
        <v>0</v>
      </c>
      <c r="AM265" s="73">
        <v>0</v>
      </c>
      <c r="AN265" s="73">
        <v>0</v>
      </c>
    </row>
    <row r="266" spans="1:40">
      <c r="A266" s="108" t="s">
        <v>956</v>
      </c>
      <c r="B266" s="73">
        <v>0</v>
      </c>
      <c r="C266" s="73">
        <v>0</v>
      </c>
      <c r="D266" s="73">
        <v>0</v>
      </c>
      <c r="E266" s="73">
        <v>0</v>
      </c>
      <c r="F266" s="73">
        <v>0</v>
      </c>
      <c r="G266" s="73">
        <v>0</v>
      </c>
      <c r="H266" s="73">
        <v>0</v>
      </c>
      <c r="I266" s="73">
        <v>0</v>
      </c>
      <c r="J266" s="73">
        <v>0</v>
      </c>
      <c r="K266" s="73">
        <v>0</v>
      </c>
      <c r="L266" s="73">
        <v>0</v>
      </c>
      <c r="M266" s="73">
        <v>0</v>
      </c>
      <c r="N266" s="73">
        <v>0</v>
      </c>
      <c r="O266" s="73">
        <v>0</v>
      </c>
      <c r="P266" s="73">
        <v>0</v>
      </c>
      <c r="Q266" s="73">
        <v>0</v>
      </c>
      <c r="R266" s="73">
        <v>0</v>
      </c>
      <c r="S266" s="73">
        <v>0</v>
      </c>
      <c r="T266" s="73">
        <v>0</v>
      </c>
      <c r="U266" s="73">
        <v>0</v>
      </c>
      <c r="V266" s="73">
        <v>0</v>
      </c>
      <c r="W266" s="73">
        <v>0</v>
      </c>
      <c r="X266" s="73">
        <v>0</v>
      </c>
      <c r="Y266" s="73">
        <v>0</v>
      </c>
      <c r="Z266" s="73">
        <v>0</v>
      </c>
      <c r="AA266" s="73">
        <v>0</v>
      </c>
      <c r="AB266" s="73">
        <v>0</v>
      </c>
      <c r="AC266" s="73">
        <v>0</v>
      </c>
      <c r="AD266" s="73">
        <v>0</v>
      </c>
      <c r="AE266" s="73">
        <v>0</v>
      </c>
      <c r="AF266" s="73">
        <v>0</v>
      </c>
      <c r="AG266" s="73">
        <v>0</v>
      </c>
      <c r="AH266" s="73">
        <v>0</v>
      </c>
      <c r="AI266" s="73">
        <v>0</v>
      </c>
      <c r="AJ266" s="73">
        <v>0</v>
      </c>
      <c r="AK266" s="73">
        <v>0</v>
      </c>
      <c r="AL266" s="73">
        <v>0</v>
      </c>
      <c r="AM266" s="73">
        <v>0</v>
      </c>
      <c r="AN266" s="73">
        <v>0</v>
      </c>
    </row>
    <row r="267" spans="1:40">
      <c r="A267" s="108" t="s">
        <v>957</v>
      </c>
      <c r="B267" s="73">
        <v>0</v>
      </c>
      <c r="C267" s="73">
        <v>0</v>
      </c>
      <c r="D267" s="73">
        <v>0</v>
      </c>
      <c r="E267" s="73">
        <v>0</v>
      </c>
      <c r="F267" s="73">
        <v>0</v>
      </c>
      <c r="G267" s="73">
        <v>0</v>
      </c>
      <c r="H267" s="73">
        <v>0</v>
      </c>
      <c r="I267" s="73">
        <v>0</v>
      </c>
      <c r="J267" s="73">
        <v>0</v>
      </c>
      <c r="K267" s="73">
        <v>0</v>
      </c>
      <c r="L267" s="73">
        <v>0</v>
      </c>
      <c r="M267" s="73">
        <v>0</v>
      </c>
      <c r="N267" s="73">
        <v>0</v>
      </c>
      <c r="O267" s="73">
        <v>0</v>
      </c>
      <c r="P267" s="73">
        <v>0</v>
      </c>
      <c r="Q267" s="73">
        <v>0</v>
      </c>
      <c r="R267" s="73">
        <v>0</v>
      </c>
      <c r="S267" s="73">
        <v>0</v>
      </c>
      <c r="T267" s="73">
        <v>0</v>
      </c>
      <c r="U267" s="73">
        <v>0</v>
      </c>
      <c r="V267" s="73">
        <v>0</v>
      </c>
      <c r="W267" s="73">
        <v>0</v>
      </c>
      <c r="X267" s="73">
        <v>0</v>
      </c>
      <c r="Y267" s="73">
        <v>0</v>
      </c>
      <c r="Z267" s="73">
        <v>0</v>
      </c>
      <c r="AA267" s="73">
        <v>0</v>
      </c>
      <c r="AB267" s="73">
        <v>0</v>
      </c>
      <c r="AC267" s="73">
        <v>0</v>
      </c>
      <c r="AD267" s="73">
        <v>0</v>
      </c>
      <c r="AE267" s="73">
        <v>0</v>
      </c>
      <c r="AF267" s="73">
        <v>0</v>
      </c>
      <c r="AG267" s="73">
        <v>0</v>
      </c>
      <c r="AH267" s="73">
        <v>0</v>
      </c>
      <c r="AI267" s="73">
        <v>0</v>
      </c>
      <c r="AJ267" s="73">
        <v>0</v>
      </c>
      <c r="AK267" s="73">
        <v>0</v>
      </c>
      <c r="AL267" s="73">
        <v>0</v>
      </c>
      <c r="AM267" s="73">
        <v>0</v>
      </c>
      <c r="AN267" s="73">
        <v>0</v>
      </c>
    </row>
    <row r="268" spans="1:40">
      <c r="A268" s="108" t="s">
        <v>958</v>
      </c>
    </row>
    <row r="269" spans="1:40">
      <c r="A269" s="108" t="s">
        <v>959</v>
      </c>
      <c r="B269" s="73">
        <v>0</v>
      </c>
      <c r="C269" s="73">
        <v>0</v>
      </c>
      <c r="D269" s="73">
        <v>0</v>
      </c>
      <c r="E269" s="73">
        <v>0</v>
      </c>
      <c r="F269" s="73">
        <v>0</v>
      </c>
      <c r="G269" s="73">
        <v>0</v>
      </c>
      <c r="H269" s="73">
        <v>0</v>
      </c>
      <c r="I269" s="73">
        <v>0</v>
      </c>
      <c r="J269" s="73">
        <v>0</v>
      </c>
      <c r="K269" s="73">
        <v>0</v>
      </c>
      <c r="L269" s="73">
        <v>0</v>
      </c>
      <c r="M269" s="73">
        <v>0</v>
      </c>
      <c r="N269" s="73">
        <v>0</v>
      </c>
      <c r="O269" s="73">
        <v>0</v>
      </c>
      <c r="P269" s="73">
        <v>0</v>
      </c>
      <c r="Q269" s="73">
        <v>0</v>
      </c>
      <c r="R269" s="73">
        <v>0</v>
      </c>
      <c r="S269" s="73">
        <v>0</v>
      </c>
      <c r="T269" s="73">
        <v>0</v>
      </c>
      <c r="U269" s="73">
        <v>0</v>
      </c>
      <c r="V269" s="73">
        <v>0</v>
      </c>
      <c r="W269" s="73">
        <v>0</v>
      </c>
      <c r="X269" s="73">
        <v>0</v>
      </c>
      <c r="Y269" s="73">
        <v>0</v>
      </c>
      <c r="Z269" s="73">
        <v>0</v>
      </c>
      <c r="AA269" s="73">
        <v>0</v>
      </c>
      <c r="AB269" s="73">
        <v>0</v>
      </c>
      <c r="AC269" s="73">
        <v>0</v>
      </c>
      <c r="AD269" s="73">
        <v>0</v>
      </c>
      <c r="AE269" s="73">
        <v>0</v>
      </c>
      <c r="AF269" s="73">
        <v>0</v>
      </c>
      <c r="AG269" s="73">
        <v>0</v>
      </c>
      <c r="AH269" s="73">
        <v>0</v>
      </c>
      <c r="AI269" s="73">
        <v>0</v>
      </c>
      <c r="AJ269" s="73">
        <v>0</v>
      </c>
      <c r="AK269" s="73">
        <v>0</v>
      </c>
      <c r="AL269" s="73">
        <v>0</v>
      </c>
      <c r="AM269" s="73">
        <v>0</v>
      </c>
      <c r="AN269" s="73">
        <v>0</v>
      </c>
    </row>
    <row r="270" spans="1:40">
      <c r="A270" s="108" t="s">
        <v>960</v>
      </c>
      <c r="B270" s="73">
        <v>0</v>
      </c>
      <c r="C270" s="73">
        <v>0</v>
      </c>
      <c r="D270" s="73">
        <v>0</v>
      </c>
      <c r="E270" s="73">
        <v>0</v>
      </c>
      <c r="F270" s="73">
        <v>0</v>
      </c>
      <c r="G270" s="73">
        <v>0</v>
      </c>
      <c r="H270" s="73">
        <v>0</v>
      </c>
      <c r="I270" s="73">
        <v>0</v>
      </c>
      <c r="J270" s="73">
        <v>0</v>
      </c>
      <c r="K270" s="73">
        <v>0</v>
      </c>
      <c r="L270" s="73">
        <v>0</v>
      </c>
      <c r="M270" s="73">
        <v>0</v>
      </c>
      <c r="N270" s="73">
        <v>0</v>
      </c>
      <c r="O270" s="73">
        <v>0</v>
      </c>
      <c r="P270" s="73">
        <v>0</v>
      </c>
      <c r="Q270" s="73">
        <v>0</v>
      </c>
      <c r="R270" s="73">
        <v>0</v>
      </c>
      <c r="S270" s="73">
        <v>0</v>
      </c>
      <c r="T270" s="73">
        <v>0</v>
      </c>
      <c r="U270" s="73">
        <v>0</v>
      </c>
      <c r="V270" s="73">
        <v>0</v>
      </c>
      <c r="W270" s="73">
        <v>0</v>
      </c>
      <c r="X270" s="73">
        <v>0</v>
      </c>
      <c r="Y270" s="73">
        <v>0</v>
      </c>
      <c r="Z270" s="73">
        <v>0</v>
      </c>
      <c r="AA270" s="73">
        <v>0</v>
      </c>
      <c r="AB270" s="73">
        <v>0</v>
      </c>
      <c r="AC270" s="73">
        <v>0</v>
      </c>
      <c r="AD270" s="73">
        <v>0</v>
      </c>
      <c r="AE270" s="73">
        <v>0</v>
      </c>
      <c r="AF270" s="73">
        <v>0</v>
      </c>
      <c r="AG270" s="73">
        <v>0</v>
      </c>
      <c r="AH270" s="73">
        <v>0</v>
      </c>
      <c r="AI270" s="73">
        <v>0</v>
      </c>
      <c r="AJ270" s="73">
        <v>0</v>
      </c>
      <c r="AK270" s="73">
        <v>0</v>
      </c>
      <c r="AL270" s="73">
        <v>0</v>
      </c>
      <c r="AM270" s="73">
        <v>0</v>
      </c>
      <c r="AN270" s="73">
        <v>0</v>
      </c>
    </row>
    <row r="271" spans="1:40">
      <c r="A271" s="108" t="s">
        <v>961</v>
      </c>
    </row>
    <row r="272" spans="1:40">
      <c r="A272" s="108" t="s">
        <v>962</v>
      </c>
      <c r="B272" s="73">
        <v>623765.33333333302</v>
      </c>
      <c r="C272" s="73">
        <v>623765.33333333302</v>
      </c>
      <c r="D272" s="73">
        <v>623765.33333333302</v>
      </c>
      <c r="E272" s="73">
        <v>623765.33333333302</v>
      </c>
      <c r="F272" s="73">
        <v>623765.33333333302</v>
      </c>
      <c r="G272" s="73">
        <v>623765.33333333302</v>
      </c>
      <c r="H272" s="73">
        <v>623765.33333333302</v>
      </c>
      <c r="I272" s="73">
        <v>623765.33333333302</v>
      </c>
      <c r="J272" s="73">
        <v>623765.33333333302</v>
      </c>
      <c r="K272" s="73">
        <v>623765.33333333302</v>
      </c>
      <c r="L272" s="73">
        <v>623765.33333333302</v>
      </c>
      <c r="M272" s="73">
        <v>623765.33333333302</v>
      </c>
      <c r="N272" s="73">
        <v>7485183.9999999898</v>
      </c>
      <c r="O272" s="73">
        <v>623765.33333333302</v>
      </c>
      <c r="P272" s="73">
        <v>623765.33333333302</v>
      </c>
      <c r="Q272" s="73">
        <v>623765.33333333302</v>
      </c>
      <c r="R272" s="73">
        <v>623765.33333333302</v>
      </c>
      <c r="S272" s="73">
        <v>623765.33333333302</v>
      </c>
      <c r="T272" s="73">
        <v>623765.33333333302</v>
      </c>
      <c r="U272" s="73">
        <v>623765.33333333302</v>
      </c>
      <c r="V272" s="73">
        <v>623765.33333333302</v>
      </c>
      <c r="W272" s="73">
        <v>623765.33333333302</v>
      </c>
      <c r="X272" s="73">
        <v>623765.33333333302</v>
      </c>
      <c r="Y272" s="73">
        <v>623765.33333333302</v>
      </c>
      <c r="Z272" s="73">
        <v>623765.33333333302</v>
      </c>
      <c r="AA272" s="73">
        <v>7485183.9999999898</v>
      </c>
      <c r="AB272" s="73">
        <v>623765.33333333302</v>
      </c>
      <c r="AC272" s="73">
        <v>623765.33333333302</v>
      </c>
      <c r="AD272" s="73">
        <v>623765.33333333302</v>
      </c>
      <c r="AE272" s="73">
        <v>623765.33333333302</v>
      </c>
      <c r="AF272" s="73">
        <v>623765.33333333302</v>
      </c>
      <c r="AG272" s="73">
        <v>623765.33333333302</v>
      </c>
      <c r="AH272" s="73">
        <v>623765.33333333302</v>
      </c>
      <c r="AI272" s="73">
        <v>623765.33333333302</v>
      </c>
      <c r="AJ272" s="73">
        <v>623765.33333333302</v>
      </c>
      <c r="AK272" s="73">
        <v>623765.33333333302</v>
      </c>
      <c r="AL272" s="73">
        <v>623765.33333333302</v>
      </c>
      <c r="AM272" s="73">
        <v>623765.33333333302</v>
      </c>
      <c r="AN272" s="73">
        <v>7485183.9999999898</v>
      </c>
    </row>
    <row r="273" spans="1:40">
      <c r="A273" s="108" t="s">
        <v>963</v>
      </c>
      <c r="B273" s="73">
        <v>0</v>
      </c>
      <c r="C273" s="73">
        <v>0</v>
      </c>
      <c r="D273" s="73">
        <v>0</v>
      </c>
      <c r="E273" s="73">
        <v>0</v>
      </c>
      <c r="F273" s="73">
        <v>0</v>
      </c>
      <c r="G273" s="73">
        <v>0</v>
      </c>
      <c r="H273" s="73">
        <v>0</v>
      </c>
      <c r="I273" s="73">
        <v>0</v>
      </c>
      <c r="J273" s="73">
        <v>0</v>
      </c>
      <c r="K273" s="73">
        <v>0</v>
      </c>
      <c r="L273" s="73">
        <v>0</v>
      </c>
      <c r="M273" s="73">
        <v>0</v>
      </c>
      <c r="N273" s="73">
        <v>0</v>
      </c>
      <c r="O273" s="73">
        <v>0</v>
      </c>
      <c r="P273" s="73">
        <v>0</v>
      </c>
      <c r="Q273" s="73">
        <v>0</v>
      </c>
      <c r="R273" s="73">
        <v>0</v>
      </c>
      <c r="S273" s="73">
        <v>0</v>
      </c>
      <c r="T273" s="73">
        <v>0</v>
      </c>
      <c r="U273" s="73">
        <v>0</v>
      </c>
      <c r="V273" s="73">
        <v>0</v>
      </c>
      <c r="W273" s="73">
        <v>0</v>
      </c>
      <c r="X273" s="73">
        <v>0</v>
      </c>
      <c r="Y273" s="73">
        <v>0</v>
      </c>
      <c r="Z273" s="73">
        <v>0</v>
      </c>
      <c r="AA273" s="73">
        <v>0</v>
      </c>
      <c r="AB273" s="73">
        <v>0</v>
      </c>
      <c r="AC273" s="73">
        <v>0</v>
      </c>
      <c r="AD273" s="73">
        <v>0</v>
      </c>
      <c r="AE273" s="73">
        <v>0</v>
      </c>
      <c r="AF273" s="73">
        <v>0</v>
      </c>
      <c r="AG273" s="73">
        <v>0</v>
      </c>
      <c r="AH273" s="73">
        <v>0</v>
      </c>
      <c r="AI273" s="73">
        <v>0</v>
      </c>
      <c r="AJ273" s="73">
        <v>0</v>
      </c>
      <c r="AK273" s="73">
        <v>0</v>
      </c>
      <c r="AL273" s="73">
        <v>0</v>
      </c>
      <c r="AM273" s="73">
        <v>0</v>
      </c>
      <c r="AN273" s="73">
        <v>0</v>
      </c>
    </row>
    <row r="274" spans="1:40">
      <c r="A274" s="108" t="s">
        <v>964</v>
      </c>
      <c r="B274" s="73">
        <v>623765.33333333302</v>
      </c>
      <c r="C274" s="73">
        <v>623765.33333333302</v>
      </c>
      <c r="D274" s="73">
        <v>623765.33333333302</v>
      </c>
      <c r="E274" s="73">
        <v>623765.33333333302</v>
      </c>
      <c r="F274" s="73">
        <v>623765.33333333302</v>
      </c>
      <c r="G274" s="73">
        <v>623765.33333333302</v>
      </c>
      <c r="H274" s="73">
        <v>623765.33333333302</v>
      </c>
      <c r="I274" s="73">
        <v>623765.33333333302</v>
      </c>
      <c r="J274" s="73">
        <v>623765.33333333302</v>
      </c>
      <c r="K274" s="73">
        <v>623765.33333333302</v>
      </c>
      <c r="L274" s="73">
        <v>623765.33333333302</v>
      </c>
      <c r="M274" s="73">
        <v>623765.33333333302</v>
      </c>
      <c r="N274" s="73">
        <v>7485183.9999999898</v>
      </c>
      <c r="O274" s="73">
        <v>623765.33333333302</v>
      </c>
      <c r="P274" s="73">
        <v>623765.33333333302</v>
      </c>
      <c r="Q274" s="73">
        <v>623765.33333333302</v>
      </c>
      <c r="R274" s="73">
        <v>623765.33333333302</v>
      </c>
      <c r="S274" s="73">
        <v>623765.33333333302</v>
      </c>
      <c r="T274" s="73">
        <v>623765.33333333302</v>
      </c>
      <c r="U274" s="73">
        <v>623765.33333333302</v>
      </c>
      <c r="V274" s="73">
        <v>623765.33333333302</v>
      </c>
      <c r="W274" s="73">
        <v>623765.33333333302</v>
      </c>
      <c r="X274" s="73">
        <v>623765.33333333302</v>
      </c>
      <c r="Y274" s="73">
        <v>623765.33333333302</v>
      </c>
      <c r="Z274" s="73">
        <v>623765.33333333302</v>
      </c>
      <c r="AA274" s="73">
        <v>7485183.9999999898</v>
      </c>
      <c r="AB274" s="73">
        <v>623765.33333333302</v>
      </c>
      <c r="AC274" s="73">
        <v>623765.33333333302</v>
      </c>
      <c r="AD274" s="73">
        <v>623765.33333333302</v>
      </c>
      <c r="AE274" s="73">
        <v>623765.33333333302</v>
      </c>
      <c r="AF274" s="73">
        <v>623765.33333333302</v>
      </c>
      <c r="AG274" s="73">
        <v>623765.33333333302</v>
      </c>
      <c r="AH274" s="73">
        <v>623765.33333333302</v>
      </c>
      <c r="AI274" s="73">
        <v>623765.33333333302</v>
      </c>
      <c r="AJ274" s="73">
        <v>623765.33333333302</v>
      </c>
      <c r="AK274" s="73">
        <v>623765.33333333302</v>
      </c>
      <c r="AL274" s="73">
        <v>623765.33333333302</v>
      </c>
      <c r="AM274" s="73">
        <v>623765.33333333302</v>
      </c>
      <c r="AN274" s="73">
        <v>7485183.9999999898</v>
      </c>
    </row>
    <row r="275" spans="1:40">
      <c r="A275" s="108" t="s">
        <v>965</v>
      </c>
    </row>
    <row r="276" spans="1:40">
      <c r="A276" s="108" t="s">
        <v>966</v>
      </c>
      <c r="B276" s="73">
        <v>0</v>
      </c>
      <c r="C276" s="73">
        <v>0</v>
      </c>
      <c r="D276" s="73">
        <v>0</v>
      </c>
      <c r="E276" s="73">
        <v>0</v>
      </c>
      <c r="F276" s="73">
        <v>0</v>
      </c>
      <c r="G276" s="73">
        <v>0</v>
      </c>
      <c r="H276" s="73">
        <v>0</v>
      </c>
      <c r="I276" s="73">
        <v>0</v>
      </c>
      <c r="J276" s="73">
        <v>0</v>
      </c>
      <c r="K276" s="73">
        <v>0</v>
      </c>
      <c r="L276" s="73">
        <v>0</v>
      </c>
      <c r="M276" s="73">
        <v>0</v>
      </c>
      <c r="N276" s="73">
        <v>0</v>
      </c>
      <c r="O276" s="73">
        <v>0</v>
      </c>
      <c r="P276" s="73">
        <v>0</v>
      </c>
      <c r="Q276" s="73">
        <v>0</v>
      </c>
      <c r="R276" s="73">
        <v>0</v>
      </c>
      <c r="S276" s="73">
        <v>0</v>
      </c>
      <c r="T276" s="73">
        <v>0</v>
      </c>
      <c r="U276" s="73">
        <v>0</v>
      </c>
      <c r="V276" s="73">
        <v>0</v>
      </c>
      <c r="W276" s="73">
        <v>0</v>
      </c>
      <c r="X276" s="73">
        <v>0</v>
      </c>
      <c r="Y276" s="73">
        <v>0</v>
      </c>
      <c r="Z276" s="73">
        <v>0</v>
      </c>
      <c r="AA276" s="73">
        <v>0</v>
      </c>
      <c r="AB276" s="73">
        <v>0</v>
      </c>
      <c r="AC276" s="73">
        <v>0</v>
      </c>
      <c r="AD276" s="73">
        <v>0</v>
      </c>
      <c r="AE276" s="73">
        <v>0</v>
      </c>
      <c r="AF276" s="73">
        <v>0</v>
      </c>
      <c r="AG276" s="73">
        <v>0</v>
      </c>
      <c r="AH276" s="73">
        <v>0</v>
      </c>
      <c r="AI276" s="73">
        <v>0</v>
      </c>
      <c r="AJ276" s="73">
        <v>0</v>
      </c>
      <c r="AK276" s="73">
        <v>0</v>
      </c>
      <c r="AL276" s="73">
        <v>0</v>
      </c>
      <c r="AM276" s="73">
        <v>0</v>
      </c>
      <c r="AN276" s="73">
        <v>0</v>
      </c>
    </row>
    <row r="277" spans="1:40">
      <c r="A277" s="108" t="s">
        <v>967</v>
      </c>
      <c r="B277" s="73">
        <v>0</v>
      </c>
      <c r="C277" s="73">
        <v>0</v>
      </c>
      <c r="D277" s="73">
        <v>0</v>
      </c>
      <c r="E277" s="73">
        <v>0</v>
      </c>
      <c r="F277" s="73">
        <v>0</v>
      </c>
      <c r="G277" s="73">
        <v>0</v>
      </c>
      <c r="H277" s="73">
        <v>0</v>
      </c>
      <c r="I277" s="73">
        <v>0</v>
      </c>
      <c r="J277" s="73">
        <v>0</v>
      </c>
      <c r="K277" s="73">
        <v>0</v>
      </c>
      <c r="L277" s="73">
        <v>0</v>
      </c>
      <c r="M277" s="73">
        <v>0</v>
      </c>
      <c r="N277" s="73">
        <v>0</v>
      </c>
      <c r="O277" s="73">
        <v>0</v>
      </c>
      <c r="P277" s="73">
        <v>0</v>
      </c>
      <c r="Q277" s="73">
        <v>0</v>
      </c>
      <c r="R277" s="73">
        <v>0</v>
      </c>
      <c r="S277" s="73">
        <v>0</v>
      </c>
      <c r="T277" s="73">
        <v>0</v>
      </c>
      <c r="U277" s="73">
        <v>0</v>
      </c>
      <c r="V277" s="73">
        <v>0</v>
      </c>
      <c r="W277" s="73">
        <v>0</v>
      </c>
      <c r="X277" s="73">
        <v>0</v>
      </c>
      <c r="Y277" s="73">
        <v>0</v>
      </c>
      <c r="Z277" s="73">
        <v>0</v>
      </c>
      <c r="AA277" s="73">
        <v>0</v>
      </c>
      <c r="AB277" s="73">
        <v>0</v>
      </c>
      <c r="AC277" s="73">
        <v>0</v>
      </c>
      <c r="AD277" s="73">
        <v>0</v>
      </c>
      <c r="AE277" s="73">
        <v>0</v>
      </c>
      <c r="AF277" s="73">
        <v>0</v>
      </c>
      <c r="AG277" s="73">
        <v>0</v>
      </c>
      <c r="AH277" s="73">
        <v>0</v>
      </c>
      <c r="AI277" s="73">
        <v>0</v>
      </c>
      <c r="AJ277" s="73">
        <v>0</v>
      </c>
      <c r="AK277" s="73">
        <v>0</v>
      </c>
      <c r="AL277" s="73">
        <v>0</v>
      </c>
      <c r="AM277" s="73">
        <v>0</v>
      </c>
      <c r="AN277" s="73">
        <v>0</v>
      </c>
    </row>
    <row r="278" spans="1:40">
      <c r="A278" s="108" t="s">
        <v>968</v>
      </c>
      <c r="B278" s="73">
        <v>0</v>
      </c>
      <c r="C278" s="73">
        <v>0</v>
      </c>
      <c r="D278" s="73">
        <v>0</v>
      </c>
      <c r="E278" s="73">
        <v>0</v>
      </c>
      <c r="F278" s="73">
        <v>0</v>
      </c>
      <c r="G278" s="73">
        <v>0</v>
      </c>
      <c r="H278" s="73">
        <v>0</v>
      </c>
      <c r="I278" s="73">
        <v>0</v>
      </c>
      <c r="J278" s="73">
        <v>0</v>
      </c>
      <c r="K278" s="73">
        <v>0</v>
      </c>
      <c r="L278" s="73">
        <v>0</v>
      </c>
      <c r="M278" s="73">
        <v>0</v>
      </c>
      <c r="N278" s="73">
        <v>0</v>
      </c>
      <c r="O278" s="73">
        <v>0</v>
      </c>
      <c r="P278" s="73">
        <v>0</v>
      </c>
      <c r="Q278" s="73">
        <v>0</v>
      </c>
      <c r="R278" s="73">
        <v>0</v>
      </c>
      <c r="S278" s="73">
        <v>0</v>
      </c>
      <c r="T278" s="73">
        <v>0</v>
      </c>
      <c r="U278" s="73">
        <v>0</v>
      </c>
      <c r="V278" s="73">
        <v>0</v>
      </c>
      <c r="W278" s="73">
        <v>0</v>
      </c>
      <c r="X278" s="73">
        <v>0</v>
      </c>
      <c r="Y278" s="73">
        <v>0</v>
      </c>
      <c r="Z278" s="73">
        <v>0</v>
      </c>
      <c r="AA278" s="73">
        <v>0</v>
      </c>
      <c r="AB278" s="73">
        <v>0</v>
      </c>
      <c r="AC278" s="73">
        <v>0</v>
      </c>
      <c r="AD278" s="73">
        <v>0</v>
      </c>
      <c r="AE278" s="73">
        <v>0</v>
      </c>
      <c r="AF278" s="73">
        <v>0</v>
      </c>
      <c r="AG278" s="73">
        <v>0</v>
      </c>
      <c r="AH278" s="73">
        <v>0</v>
      </c>
      <c r="AI278" s="73">
        <v>0</v>
      </c>
      <c r="AJ278" s="73">
        <v>0</v>
      </c>
      <c r="AK278" s="73">
        <v>0</v>
      </c>
      <c r="AL278" s="73">
        <v>0</v>
      </c>
      <c r="AM278" s="73">
        <v>0</v>
      </c>
      <c r="AN278" s="73">
        <v>0</v>
      </c>
    </row>
    <row r="279" spans="1:40">
      <c r="A279" s="108" t="s">
        <v>969</v>
      </c>
      <c r="B279" s="73">
        <v>0</v>
      </c>
      <c r="C279" s="73">
        <v>0</v>
      </c>
      <c r="D279" s="73">
        <v>0</v>
      </c>
      <c r="E279" s="73">
        <v>0</v>
      </c>
      <c r="F279" s="73">
        <v>0</v>
      </c>
      <c r="G279" s="73">
        <v>0</v>
      </c>
      <c r="H279" s="73">
        <v>0</v>
      </c>
      <c r="I279" s="73">
        <v>0</v>
      </c>
      <c r="J279" s="73">
        <v>0</v>
      </c>
      <c r="K279" s="73">
        <v>0</v>
      </c>
      <c r="L279" s="73">
        <v>0</v>
      </c>
      <c r="M279" s="73">
        <v>0</v>
      </c>
      <c r="N279" s="73">
        <v>0</v>
      </c>
      <c r="O279" s="73">
        <v>0</v>
      </c>
      <c r="P279" s="73">
        <v>0</v>
      </c>
      <c r="Q279" s="73">
        <v>0</v>
      </c>
      <c r="R279" s="73">
        <v>0</v>
      </c>
      <c r="S279" s="73">
        <v>0</v>
      </c>
      <c r="T279" s="73">
        <v>0</v>
      </c>
      <c r="U279" s="73">
        <v>0</v>
      </c>
      <c r="V279" s="73">
        <v>0</v>
      </c>
      <c r="W279" s="73">
        <v>0</v>
      </c>
      <c r="X279" s="73">
        <v>0</v>
      </c>
      <c r="Y279" s="73">
        <v>0</v>
      </c>
      <c r="Z279" s="73">
        <v>0</v>
      </c>
      <c r="AA279" s="73">
        <v>0</v>
      </c>
      <c r="AB279" s="73">
        <v>0</v>
      </c>
      <c r="AC279" s="73">
        <v>0</v>
      </c>
      <c r="AD279" s="73">
        <v>0</v>
      </c>
      <c r="AE279" s="73">
        <v>0</v>
      </c>
      <c r="AF279" s="73">
        <v>0</v>
      </c>
      <c r="AG279" s="73">
        <v>0</v>
      </c>
      <c r="AH279" s="73">
        <v>0</v>
      </c>
      <c r="AI279" s="73">
        <v>0</v>
      </c>
      <c r="AJ279" s="73">
        <v>0</v>
      </c>
      <c r="AK279" s="73">
        <v>0</v>
      </c>
      <c r="AL279" s="73">
        <v>0</v>
      </c>
      <c r="AM279" s="73">
        <v>0</v>
      </c>
      <c r="AN279" s="73">
        <v>0</v>
      </c>
    </row>
    <row r="280" spans="1:40">
      <c r="A280" s="108" t="s">
        <v>970</v>
      </c>
    </row>
    <row r="281" spans="1:40">
      <c r="A281" s="108" t="s">
        <v>971</v>
      </c>
      <c r="B281" s="73">
        <v>-316666.66666666698</v>
      </c>
      <c r="C281" s="73">
        <v>-316666.66666666698</v>
      </c>
      <c r="D281" s="73">
        <v>-316666.66666666698</v>
      </c>
      <c r="E281" s="73">
        <v>-316666.66666666698</v>
      </c>
      <c r="F281" s="73">
        <v>-316666.66666666698</v>
      </c>
      <c r="G281" s="73">
        <v>-316666.66666666698</v>
      </c>
      <c r="H281" s="73">
        <v>-316666.66666666698</v>
      </c>
      <c r="I281" s="73">
        <v>-316666.66666666698</v>
      </c>
      <c r="J281" s="73">
        <v>-316666.66666666698</v>
      </c>
      <c r="K281" s="73">
        <v>-316666.66666666698</v>
      </c>
      <c r="L281" s="73">
        <v>-316666.66666666698</v>
      </c>
      <c r="M281" s="73">
        <v>-316666.66666666698</v>
      </c>
      <c r="N281" s="73">
        <v>-3800000</v>
      </c>
      <c r="O281" s="73">
        <v>-316666.66666666698</v>
      </c>
      <c r="P281" s="73">
        <v>-316666.66666666698</v>
      </c>
      <c r="Q281" s="73">
        <v>-316666.66666666698</v>
      </c>
      <c r="R281" s="73">
        <v>-316666.66666666698</v>
      </c>
      <c r="S281" s="73">
        <v>-316666.66666666698</v>
      </c>
      <c r="T281" s="73">
        <v>-316666.66666666698</v>
      </c>
      <c r="U281" s="73">
        <v>-316666.66666666698</v>
      </c>
      <c r="V281" s="73">
        <v>-316666.66666666698</v>
      </c>
      <c r="W281" s="73">
        <v>-316666.66666666698</v>
      </c>
      <c r="X281" s="73">
        <v>-316666.66666666698</v>
      </c>
      <c r="Y281" s="73">
        <v>-316666.66666666698</v>
      </c>
      <c r="Z281" s="73">
        <v>-316666.66666666698</v>
      </c>
      <c r="AA281" s="73">
        <v>-3800000</v>
      </c>
      <c r="AB281" s="73">
        <v>-316666.66666666698</v>
      </c>
      <c r="AC281" s="73">
        <v>-316666.66666666698</v>
      </c>
      <c r="AD281" s="73">
        <v>-316666.66666666698</v>
      </c>
      <c r="AE281" s="73">
        <v>-316666.66666666698</v>
      </c>
      <c r="AF281" s="73">
        <v>-316666.66666666698</v>
      </c>
      <c r="AG281" s="73">
        <v>-316666.66666666698</v>
      </c>
      <c r="AH281" s="73">
        <v>-316666.66666666698</v>
      </c>
      <c r="AI281" s="73">
        <v>-316666.66666666698</v>
      </c>
      <c r="AJ281" s="73">
        <v>-316666.66666666698</v>
      </c>
      <c r="AK281" s="73">
        <v>-316666.66666666698</v>
      </c>
      <c r="AL281" s="73">
        <v>-316666.66666666698</v>
      </c>
      <c r="AM281" s="73">
        <v>-316666.66666666698</v>
      </c>
      <c r="AN281" s="73">
        <v>-3800000</v>
      </c>
    </row>
    <row r="282" spans="1:40">
      <c r="A282" s="108" t="s">
        <v>972</v>
      </c>
      <c r="B282" s="73">
        <v>0</v>
      </c>
      <c r="C282" s="73">
        <v>0</v>
      </c>
      <c r="D282" s="73">
        <v>0</v>
      </c>
      <c r="E282" s="73">
        <v>0</v>
      </c>
      <c r="F282" s="73">
        <v>0</v>
      </c>
      <c r="G282" s="73">
        <v>0</v>
      </c>
      <c r="H282" s="73">
        <v>0</v>
      </c>
      <c r="I282" s="73">
        <v>0</v>
      </c>
      <c r="J282" s="73">
        <v>0</v>
      </c>
      <c r="K282" s="73">
        <v>0</v>
      </c>
      <c r="L282" s="73">
        <v>0</v>
      </c>
      <c r="M282" s="73">
        <v>0</v>
      </c>
      <c r="N282" s="73">
        <v>0</v>
      </c>
      <c r="O282" s="73">
        <v>0</v>
      </c>
      <c r="P282" s="73">
        <v>0</v>
      </c>
      <c r="Q282" s="73">
        <v>0</v>
      </c>
      <c r="R282" s="73">
        <v>0</v>
      </c>
      <c r="S282" s="73">
        <v>0</v>
      </c>
      <c r="T282" s="73">
        <v>0</v>
      </c>
      <c r="U282" s="73">
        <v>0</v>
      </c>
      <c r="V282" s="73">
        <v>0</v>
      </c>
      <c r="W282" s="73">
        <v>0</v>
      </c>
      <c r="X282" s="73">
        <v>0</v>
      </c>
      <c r="Y282" s="73">
        <v>0</v>
      </c>
      <c r="Z282" s="73">
        <v>0</v>
      </c>
      <c r="AA282" s="73">
        <v>0</v>
      </c>
      <c r="AB282" s="73">
        <v>0</v>
      </c>
      <c r="AC282" s="73">
        <v>0</v>
      </c>
      <c r="AD282" s="73">
        <v>0</v>
      </c>
      <c r="AE282" s="73">
        <v>0</v>
      </c>
      <c r="AF282" s="73">
        <v>0</v>
      </c>
      <c r="AG282" s="73">
        <v>0</v>
      </c>
      <c r="AH282" s="73">
        <v>0</v>
      </c>
      <c r="AI282" s="73">
        <v>0</v>
      </c>
      <c r="AJ282" s="73">
        <v>0</v>
      </c>
      <c r="AK282" s="73">
        <v>0</v>
      </c>
      <c r="AL282" s="73">
        <v>0</v>
      </c>
      <c r="AM282" s="73">
        <v>0</v>
      </c>
      <c r="AN282" s="73">
        <v>0</v>
      </c>
    </row>
    <row r="283" spans="1:40">
      <c r="A283" s="108" t="s">
        <v>973</v>
      </c>
      <c r="B283" s="73">
        <v>0</v>
      </c>
      <c r="C283" s="73">
        <v>0</v>
      </c>
      <c r="D283" s="73">
        <v>0</v>
      </c>
      <c r="E283" s="73">
        <v>0</v>
      </c>
      <c r="F283" s="73">
        <v>0</v>
      </c>
      <c r="G283" s="73">
        <v>0</v>
      </c>
      <c r="H283" s="73">
        <v>0</v>
      </c>
      <c r="I283" s="73">
        <v>0</v>
      </c>
      <c r="J283" s="73">
        <v>0</v>
      </c>
      <c r="K283" s="73">
        <v>0</v>
      </c>
      <c r="L283" s="73">
        <v>0</v>
      </c>
      <c r="M283" s="73">
        <v>0</v>
      </c>
      <c r="N283" s="73">
        <v>0</v>
      </c>
      <c r="O283" s="73">
        <v>0</v>
      </c>
      <c r="P283" s="73">
        <v>0</v>
      </c>
      <c r="Q283" s="73">
        <v>0</v>
      </c>
      <c r="R283" s="73">
        <v>0</v>
      </c>
      <c r="S283" s="73">
        <v>0</v>
      </c>
      <c r="T283" s="73">
        <v>0</v>
      </c>
      <c r="U283" s="73">
        <v>0</v>
      </c>
      <c r="V283" s="73">
        <v>0</v>
      </c>
      <c r="W283" s="73">
        <v>0</v>
      </c>
      <c r="X283" s="73">
        <v>0</v>
      </c>
      <c r="Y283" s="73">
        <v>0</v>
      </c>
      <c r="Z283" s="73">
        <v>0</v>
      </c>
      <c r="AA283" s="73">
        <v>0</v>
      </c>
      <c r="AB283" s="73">
        <v>0</v>
      </c>
      <c r="AC283" s="73">
        <v>0</v>
      </c>
      <c r="AD283" s="73">
        <v>0</v>
      </c>
      <c r="AE283" s="73">
        <v>0</v>
      </c>
      <c r="AF283" s="73">
        <v>0</v>
      </c>
      <c r="AG283" s="73">
        <v>0</v>
      </c>
      <c r="AH283" s="73">
        <v>0</v>
      </c>
      <c r="AI283" s="73">
        <v>0</v>
      </c>
      <c r="AJ283" s="73">
        <v>0</v>
      </c>
      <c r="AK283" s="73">
        <v>0</v>
      </c>
      <c r="AL283" s="73">
        <v>0</v>
      </c>
      <c r="AM283" s="73">
        <v>0</v>
      </c>
      <c r="AN283" s="73">
        <v>0</v>
      </c>
    </row>
    <row r="284" spans="1:40">
      <c r="A284" s="108" t="s">
        <v>974</v>
      </c>
      <c r="B284" s="73">
        <v>0</v>
      </c>
      <c r="C284" s="73">
        <v>0</v>
      </c>
      <c r="D284" s="73">
        <v>0</v>
      </c>
      <c r="E284" s="73">
        <v>0</v>
      </c>
      <c r="F284" s="73">
        <v>0</v>
      </c>
      <c r="G284" s="73">
        <v>0</v>
      </c>
      <c r="H284" s="73">
        <v>0</v>
      </c>
      <c r="I284" s="73">
        <v>0</v>
      </c>
      <c r="J284" s="73">
        <v>0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0</v>
      </c>
      <c r="Q284" s="73">
        <v>0</v>
      </c>
      <c r="R284" s="73">
        <v>0</v>
      </c>
      <c r="S284" s="73">
        <v>0</v>
      </c>
      <c r="T284" s="73">
        <v>0</v>
      </c>
      <c r="U284" s="73">
        <v>0</v>
      </c>
      <c r="V284" s="73">
        <v>0</v>
      </c>
      <c r="W284" s="73">
        <v>0</v>
      </c>
      <c r="X284" s="73">
        <v>0</v>
      </c>
      <c r="Y284" s="73">
        <v>0</v>
      </c>
      <c r="Z284" s="73">
        <v>0</v>
      </c>
      <c r="AA284" s="73">
        <v>0</v>
      </c>
      <c r="AB284" s="73">
        <v>0</v>
      </c>
      <c r="AC284" s="73">
        <v>0</v>
      </c>
      <c r="AD284" s="73">
        <v>0</v>
      </c>
      <c r="AE284" s="73">
        <v>0</v>
      </c>
      <c r="AF284" s="73">
        <v>0</v>
      </c>
      <c r="AG284" s="73">
        <v>0</v>
      </c>
      <c r="AH284" s="73">
        <v>0</v>
      </c>
      <c r="AI284" s="73">
        <v>0</v>
      </c>
      <c r="AJ284" s="73">
        <v>0</v>
      </c>
      <c r="AK284" s="73">
        <v>0</v>
      </c>
      <c r="AL284" s="73">
        <v>0</v>
      </c>
      <c r="AM284" s="73">
        <v>0</v>
      </c>
      <c r="AN284" s="73">
        <v>0</v>
      </c>
    </row>
    <row r="285" spans="1:40">
      <c r="A285" s="108" t="s">
        <v>975</v>
      </c>
      <c r="B285" s="73">
        <v>-316666.66666666698</v>
      </c>
      <c r="C285" s="73">
        <v>-316666.66666666698</v>
      </c>
      <c r="D285" s="73">
        <v>-316666.66666666698</v>
      </c>
      <c r="E285" s="73">
        <v>-316666.66666666698</v>
      </c>
      <c r="F285" s="73">
        <v>-316666.66666666698</v>
      </c>
      <c r="G285" s="73">
        <v>-316666.66666666698</v>
      </c>
      <c r="H285" s="73">
        <v>-316666.66666666698</v>
      </c>
      <c r="I285" s="73">
        <v>-316666.66666666698</v>
      </c>
      <c r="J285" s="73">
        <v>-316666.66666666698</v>
      </c>
      <c r="K285" s="73">
        <v>-316666.66666666698</v>
      </c>
      <c r="L285" s="73">
        <v>-316666.66666666698</v>
      </c>
      <c r="M285" s="73">
        <v>-316666.66666666698</v>
      </c>
      <c r="N285" s="73">
        <v>-3800000</v>
      </c>
      <c r="O285" s="73">
        <v>-316666.66666666698</v>
      </c>
      <c r="P285" s="73">
        <v>-316666.66666666698</v>
      </c>
      <c r="Q285" s="73">
        <v>-316666.66666666698</v>
      </c>
      <c r="R285" s="73">
        <v>-316666.66666666698</v>
      </c>
      <c r="S285" s="73">
        <v>-316666.66666666698</v>
      </c>
      <c r="T285" s="73">
        <v>-316666.66666666698</v>
      </c>
      <c r="U285" s="73">
        <v>-316666.66666666698</v>
      </c>
      <c r="V285" s="73">
        <v>-316666.66666666698</v>
      </c>
      <c r="W285" s="73">
        <v>-316666.66666666698</v>
      </c>
      <c r="X285" s="73">
        <v>-316666.66666666698</v>
      </c>
      <c r="Y285" s="73">
        <v>-316666.66666666698</v>
      </c>
      <c r="Z285" s="73">
        <v>-316666.66666666698</v>
      </c>
      <c r="AA285" s="73">
        <v>-3800000</v>
      </c>
      <c r="AB285" s="73">
        <v>-316666.66666666698</v>
      </c>
      <c r="AC285" s="73">
        <v>-316666.66666666698</v>
      </c>
      <c r="AD285" s="73">
        <v>-316666.66666666698</v>
      </c>
      <c r="AE285" s="73">
        <v>-316666.66666666698</v>
      </c>
      <c r="AF285" s="73">
        <v>-316666.66666666698</v>
      </c>
      <c r="AG285" s="73">
        <v>-316666.66666666698</v>
      </c>
      <c r="AH285" s="73">
        <v>-316666.66666666698</v>
      </c>
      <c r="AI285" s="73">
        <v>-316666.66666666698</v>
      </c>
      <c r="AJ285" s="73">
        <v>-316666.66666666698</v>
      </c>
      <c r="AK285" s="73">
        <v>-316666.66666666698</v>
      </c>
      <c r="AL285" s="73">
        <v>-316666.66666666698</v>
      </c>
      <c r="AM285" s="73">
        <v>-316666.66666666698</v>
      </c>
      <c r="AN285" s="73">
        <v>-3800000</v>
      </c>
    </row>
    <row r="286" spans="1:40">
      <c r="A286" s="108" t="s">
        <v>976</v>
      </c>
    </row>
    <row r="287" spans="1:40">
      <c r="A287" s="108" t="s">
        <v>977</v>
      </c>
      <c r="B287" s="73">
        <v>0</v>
      </c>
      <c r="C287" s="73">
        <v>0</v>
      </c>
      <c r="D287" s="73">
        <v>0</v>
      </c>
      <c r="E287" s="73">
        <v>0</v>
      </c>
      <c r="F287" s="73">
        <v>0</v>
      </c>
      <c r="G287" s="73">
        <v>0</v>
      </c>
      <c r="H287" s="73">
        <v>0</v>
      </c>
      <c r="I287" s="73">
        <v>0</v>
      </c>
      <c r="J287" s="73">
        <v>0</v>
      </c>
      <c r="K287" s="73">
        <v>0</v>
      </c>
      <c r="L287" s="73">
        <v>0</v>
      </c>
      <c r="M287" s="73">
        <v>0</v>
      </c>
      <c r="N287" s="73">
        <v>0</v>
      </c>
      <c r="O287" s="73">
        <v>0</v>
      </c>
      <c r="P287" s="73">
        <v>0</v>
      </c>
      <c r="Q287" s="73">
        <v>0</v>
      </c>
      <c r="R287" s="73">
        <v>0</v>
      </c>
      <c r="S287" s="73">
        <v>0</v>
      </c>
      <c r="T287" s="73">
        <v>0</v>
      </c>
      <c r="U287" s="73">
        <v>0</v>
      </c>
      <c r="V287" s="73">
        <v>0</v>
      </c>
      <c r="W287" s="73">
        <v>0</v>
      </c>
      <c r="X287" s="73">
        <v>0</v>
      </c>
      <c r="Y287" s="73">
        <v>0</v>
      </c>
      <c r="Z287" s="73">
        <v>0</v>
      </c>
      <c r="AA287" s="73">
        <v>0</v>
      </c>
      <c r="AB287" s="73">
        <v>0</v>
      </c>
      <c r="AC287" s="73">
        <v>0</v>
      </c>
      <c r="AD287" s="73">
        <v>0</v>
      </c>
      <c r="AE287" s="73">
        <v>0</v>
      </c>
      <c r="AF287" s="73">
        <v>0</v>
      </c>
      <c r="AG287" s="73">
        <v>0</v>
      </c>
      <c r="AH287" s="73">
        <v>0</v>
      </c>
      <c r="AI287" s="73">
        <v>0</v>
      </c>
      <c r="AJ287" s="73">
        <v>0</v>
      </c>
      <c r="AK287" s="73">
        <v>0</v>
      </c>
      <c r="AL287" s="73">
        <v>0</v>
      </c>
      <c r="AM287" s="73">
        <v>0</v>
      </c>
      <c r="AN287" s="73">
        <v>0</v>
      </c>
    </row>
    <row r="288" spans="1:40">
      <c r="A288" s="108" t="s">
        <v>978</v>
      </c>
      <c r="B288" s="73">
        <v>0</v>
      </c>
      <c r="C288" s="73">
        <v>0</v>
      </c>
      <c r="D288" s="73">
        <v>0</v>
      </c>
      <c r="E288" s="73">
        <v>0</v>
      </c>
      <c r="F288" s="73">
        <v>0</v>
      </c>
      <c r="G288" s="73">
        <v>0</v>
      </c>
      <c r="H288" s="73">
        <v>0</v>
      </c>
      <c r="I288" s="73">
        <v>0</v>
      </c>
      <c r="J288" s="73">
        <v>0</v>
      </c>
      <c r="K288" s="73">
        <v>0</v>
      </c>
      <c r="L288" s="73">
        <v>0</v>
      </c>
      <c r="M288" s="73">
        <v>0</v>
      </c>
      <c r="N288" s="73">
        <v>0</v>
      </c>
      <c r="O288" s="73">
        <v>0</v>
      </c>
      <c r="P288" s="73">
        <v>0</v>
      </c>
      <c r="Q288" s="73">
        <v>0</v>
      </c>
      <c r="R288" s="73">
        <v>0</v>
      </c>
      <c r="S288" s="73">
        <v>0</v>
      </c>
      <c r="T288" s="73">
        <v>0</v>
      </c>
      <c r="U288" s="73">
        <v>0</v>
      </c>
      <c r="V288" s="73">
        <v>0</v>
      </c>
      <c r="W288" s="73">
        <v>0</v>
      </c>
      <c r="X288" s="73">
        <v>0</v>
      </c>
      <c r="Y288" s="73">
        <v>0</v>
      </c>
      <c r="Z288" s="73">
        <v>0</v>
      </c>
      <c r="AA288" s="73">
        <v>0</v>
      </c>
      <c r="AB288" s="73">
        <v>0</v>
      </c>
      <c r="AC288" s="73">
        <v>0</v>
      </c>
      <c r="AD288" s="73">
        <v>0</v>
      </c>
      <c r="AE288" s="73">
        <v>0</v>
      </c>
      <c r="AF288" s="73">
        <v>0</v>
      </c>
      <c r="AG288" s="73">
        <v>0</v>
      </c>
      <c r="AH288" s="73">
        <v>0</v>
      </c>
      <c r="AI288" s="73">
        <v>0</v>
      </c>
      <c r="AJ288" s="73">
        <v>0</v>
      </c>
      <c r="AK288" s="73">
        <v>0</v>
      </c>
      <c r="AL288" s="73">
        <v>0</v>
      </c>
      <c r="AM288" s="73">
        <v>0</v>
      </c>
      <c r="AN288" s="73">
        <v>0</v>
      </c>
    </row>
    <row r="289" spans="1:40">
      <c r="A289" s="108" t="s">
        <v>979</v>
      </c>
      <c r="B289" s="73">
        <v>0</v>
      </c>
      <c r="C289" s="73">
        <v>0</v>
      </c>
      <c r="D289" s="73">
        <v>0</v>
      </c>
      <c r="E289" s="73">
        <v>0</v>
      </c>
      <c r="F289" s="73">
        <v>0</v>
      </c>
      <c r="G289" s="73">
        <v>0</v>
      </c>
      <c r="H289" s="73">
        <v>0</v>
      </c>
      <c r="I289" s="73">
        <v>0</v>
      </c>
      <c r="J289" s="73">
        <v>0</v>
      </c>
      <c r="K289" s="73">
        <v>0</v>
      </c>
      <c r="L289" s="73">
        <v>0</v>
      </c>
      <c r="M289" s="73">
        <v>0</v>
      </c>
      <c r="N289" s="73">
        <v>0</v>
      </c>
      <c r="O289" s="73">
        <v>0</v>
      </c>
      <c r="P289" s="73">
        <v>0</v>
      </c>
      <c r="Q289" s="73">
        <v>0</v>
      </c>
      <c r="R289" s="73">
        <v>0</v>
      </c>
      <c r="S289" s="73">
        <v>0</v>
      </c>
      <c r="T289" s="73">
        <v>0</v>
      </c>
      <c r="U289" s="73">
        <v>0</v>
      </c>
      <c r="V289" s="73">
        <v>0</v>
      </c>
      <c r="W289" s="73">
        <v>0</v>
      </c>
      <c r="X289" s="73">
        <v>0</v>
      </c>
      <c r="Y289" s="73">
        <v>0</v>
      </c>
      <c r="Z289" s="73">
        <v>0</v>
      </c>
      <c r="AA289" s="73">
        <v>0</v>
      </c>
      <c r="AB289" s="73">
        <v>0</v>
      </c>
      <c r="AC289" s="73">
        <v>0</v>
      </c>
      <c r="AD289" s="73">
        <v>0</v>
      </c>
      <c r="AE289" s="73">
        <v>0</v>
      </c>
      <c r="AF289" s="73">
        <v>0</v>
      </c>
      <c r="AG289" s="73">
        <v>0</v>
      </c>
      <c r="AH289" s="73">
        <v>0</v>
      </c>
      <c r="AI289" s="73">
        <v>0</v>
      </c>
      <c r="AJ289" s="73">
        <v>0</v>
      </c>
      <c r="AK289" s="73">
        <v>0</v>
      </c>
      <c r="AL289" s="73">
        <v>0</v>
      </c>
      <c r="AM289" s="73">
        <v>0</v>
      </c>
      <c r="AN289" s="73">
        <v>0</v>
      </c>
    </row>
    <row r="290" spans="1:40">
      <c r="A290" s="108" t="s">
        <v>980</v>
      </c>
      <c r="B290" s="73">
        <v>307098.66666666599</v>
      </c>
      <c r="C290" s="73">
        <v>307098.66666666599</v>
      </c>
      <c r="D290" s="73">
        <v>307098.66666666599</v>
      </c>
      <c r="E290" s="73">
        <v>307098.66666666599</v>
      </c>
      <c r="F290" s="73">
        <v>307098.66666666599</v>
      </c>
      <c r="G290" s="73">
        <v>307098.66666666599</v>
      </c>
      <c r="H290" s="73">
        <v>307098.66666666599</v>
      </c>
      <c r="I290" s="73">
        <v>307098.66666666599</v>
      </c>
      <c r="J290" s="73">
        <v>307098.66666666599</v>
      </c>
      <c r="K290" s="73">
        <v>307098.66666666599</v>
      </c>
      <c r="L290" s="73">
        <v>307098.66666666599</v>
      </c>
      <c r="M290" s="73">
        <v>307098.66666666599</v>
      </c>
      <c r="N290" s="73">
        <v>3685183.9999999902</v>
      </c>
      <c r="O290" s="73">
        <v>307098.66666666599</v>
      </c>
      <c r="P290" s="73">
        <v>307098.66666666599</v>
      </c>
      <c r="Q290" s="73">
        <v>307098.66666666599</v>
      </c>
      <c r="R290" s="73">
        <v>307098.66666666599</v>
      </c>
      <c r="S290" s="73">
        <v>307098.66666666599</v>
      </c>
      <c r="T290" s="73">
        <v>307098.66666666599</v>
      </c>
      <c r="U290" s="73">
        <v>307098.66666666599</v>
      </c>
      <c r="V290" s="73">
        <v>307098.66666666599</v>
      </c>
      <c r="W290" s="73">
        <v>307098.66666666599</v>
      </c>
      <c r="X290" s="73">
        <v>307098.66666666599</v>
      </c>
      <c r="Y290" s="73">
        <v>307098.66666666599</v>
      </c>
      <c r="Z290" s="73">
        <v>307098.66666666599</v>
      </c>
      <c r="AA290" s="73">
        <v>3685183.9999999902</v>
      </c>
      <c r="AB290" s="73">
        <v>307098.66666666599</v>
      </c>
      <c r="AC290" s="73">
        <v>307098.66666666599</v>
      </c>
      <c r="AD290" s="73">
        <v>307098.66666666599</v>
      </c>
      <c r="AE290" s="73">
        <v>307098.66666666599</v>
      </c>
      <c r="AF290" s="73">
        <v>307098.66666666599</v>
      </c>
      <c r="AG290" s="73">
        <v>307098.66666666599</v>
      </c>
      <c r="AH290" s="73">
        <v>307098.66666666599</v>
      </c>
      <c r="AI290" s="73">
        <v>307098.66666666599</v>
      </c>
      <c r="AJ290" s="73">
        <v>307098.66666666599</v>
      </c>
      <c r="AK290" s="73">
        <v>307098.66666666599</v>
      </c>
      <c r="AL290" s="73">
        <v>307098.66666666599</v>
      </c>
      <c r="AM290" s="73">
        <v>307098.66666666599</v>
      </c>
      <c r="AN290" s="73">
        <v>3685183.9999999902</v>
      </c>
    </row>
    <row r="291" spans="1:40">
      <c r="A291" s="109" t="s">
        <v>981</v>
      </c>
    </row>
    <row r="292" spans="1:40">
      <c r="A292" s="108" t="s">
        <v>982</v>
      </c>
    </row>
    <row r="293" spans="1:40">
      <c r="A293" s="108" t="s">
        <v>983</v>
      </c>
      <c r="B293" s="73">
        <v>0</v>
      </c>
      <c r="C293" s="73">
        <v>0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73">
        <v>0</v>
      </c>
      <c r="K293" s="73">
        <v>0</v>
      </c>
      <c r="L293" s="73">
        <v>0</v>
      </c>
      <c r="M293" s="73">
        <v>0</v>
      </c>
      <c r="N293" s="73">
        <v>0</v>
      </c>
      <c r="O293" s="73">
        <v>0</v>
      </c>
      <c r="P293" s="73">
        <v>0</v>
      </c>
      <c r="Q293" s="73">
        <v>0</v>
      </c>
      <c r="R293" s="73">
        <v>0</v>
      </c>
      <c r="S293" s="73">
        <v>0</v>
      </c>
      <c r="T293" s="73">
        <v>0</v>
      </c>
      <c r="U293" s="73">
        <v>0</v>
      </c>
      <c r="V293" s="73">
        <v>0</v>
      </c>
      <c r="W293" s="73">
        <v>0</v>
      </c>
      <c r="X293" s="73">
        <v>0</v>
      </c>
      <c r="Y293" s="73">
        <v>0</v>
      </c>
      <c r="Z293" s="73">
        <v>0</v>
      </c>
      <c r="AA293" s="73">
        <v>0</v>
      </c>
      <c r="AB293" s="73">
        <v>0</v>
      </c>
      <c r="AC293" s="73">
        <v>0</v>
      </c>
      <c r="AD293" s="73">
        <v>0</v>
      </c>
      <c r="AE293" s="73">
        <v>0</v>
      </c>
      <c r="AF293" s="73">
        <v>0</v>
      </c>
      <c r="AG293" s="73">
        <v>0</v>
      </c>
      <c r="AH293" s="73">
        <v>0</v>
      </c>
      <c r="AI293" s="73">
        <v>0</v>
      </c>
      <c r="AJ293" s="73">
        <v>0</v>
      </c>
      <c r="AK293" s="73">
        <v>0</v>
      </c>
      <c r="AL293" s="73">
        <v>0</v>
      </c>
      <c r="AM293" s="73">
        <v>0</v>
      </c>
      <c r="AN293" s="73">
        <v>0</v>
      </c>
    </row>
    <row r="294" spans="1:40">
      <c r="A294" s="108" t="s">
        <v>984</v>
      </c>
      <c r="B294" s="73">
        <v>0</v>
      </c>
      <c r="C294" s="73">
        <v>0</v>
      </c>
      <c r="D294" s="73">
        <v>0</v>
      </c>
      <c r="E294" s="73">
        <v>0</v>
      </c>
      <c r="F294" s="73">
        <v>0</v>
      </c>
      <c r="G294" s="73">
        <v>0</v>
      </c>
      <c r="H294" s="73">
        <v>0</v>
      </c>
      <c r="I294" s="73">
        <v>0</v>
      </c>
      <c r="J294" s="73">
        <v>0</v>
      </c>
      <c r="K294" s="73">
        <v>0</v>
      </c>
      <c r="L294" s="73">
        <v>0</v>
      </c>
      <c r="M294" s="73">
        <v>0</v>
      </c>
      <c r="N294" s="73">
        <v>0</v>
      </c>
      <c r="O294" s="73">
        <v>0</v>
      </c>
      <c r="P294" s="73">
        <v>0</v>
      </c>
      <c r="Q294" s="73">
        <v>0</v>
      </c>
      <c r="R294" s="73">
        <v>0</v>
      </c>
      <c r="S294" s="73">
        <v>0</v>
      </c>
      <c r="T294" s="73">
        <v>0</v>
      </c>
      <c r="U294" s="73">
        <v>0</v>
      </c>
      <c r="V294" s="73">
        <v>0</v>
      </c>
      <c r="W294" s="73">
        <v>0</v>
      </c>
      <c r="X294" s="73">
        <v>0</v>
      </c>
      <c r="Y294" s="73">
        <v>0</v>
      </c>
      <c r="Z294" s="73">
        <v>0</v>
      </c>
      <c r="AA294" s="73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</row>
    <row r="295" spans="1:40">
      <c r="A295" s="108" t="s">
        <v>985</v>
      </c>
    </row>
    <row r="296" spans="1:40">
      <c r="A296" s="108" t="s">
        <v>986</v>
      </c>
      <c r="B296" s="73">
        <v>0</v>
      </c>
      <c r="C296" s="73">
        <v>0</v>
      </c>
      <c r="D296" s="73">
        <v>0</v>
      </c>
      <c r="E296" s="73">
        <v>0</v>
      </c>
      <c r="F296" s="73">
        <v>0</v>
      </c>
      <c r="G296" s="73">
        <v>0</v>
      </c>
      <c r="H296" s="73">
        <v>0</v>
      </c>
      <c r="I296" s="73">
        <v>0</v>
      </c>
      <c r="J296" s="73">
        <v>0</v>
      </c>
      <c r="K296" s="73">
        <v>0</v>
      </c>
      <c r="L296" s="73">
        <v>0</v>
      </c>
      <c r="M296" s="73">
        <v>0</v>
      </c>
      <c r="N296" s="73">
        <v>0</v>
      </c>
      <c r="O296" s="73">
        <v>0</v>
      </c>
      <c r="P296" s="73">
        <v>0</v>
      </c>
      <c r="Q296" s="73">
        <v>0</v>
      </c>
      <c r="R296" s="73">
        <v>0</v>
      </c>
      <c r="S296" s="73">
        <v>0</v>
      </c>
      <c r="T296" s="73">
        <v>0</v>
      </c>
      <c r="U296" s="73">
        <v>0</v>
      </c>
      <c r="V296" s="73">
        <v>0</v>
      </c>
      <c r="W296" s="73">
        <v>0</v>
      </c>
      <c r="X296" s="73">
        <v>0</v>
      </c>
      <c r="Y296" s="73">
        <v>0</v>
      </c>
      <c r="Z296" s="73">
        <v>0</v>
      </c>
      <c r="AA296" s="73">
        <v>0</v>
      </c>
      <c r="AB296" s="73">
        <v>0</v>
      </c>
      <c r="AC296" s="73">
        <v>0</v>
      </c>
      <c r="AD296" s="73">
        <v>0</v>
      </c>
      <c r="AE296" s="73">
        <v>0</v>
      </c>
      <c r="AF296" s="73">
        <v>0</v>
      </c>
      <c r="AG296" s="73">
        <v>0</v>
      </c>
      <c r="AH296" s="73">
        <v>0</v>
      </c>
      <c r="AI296" s="73">
        <v>0</v>
      </c>
      <c r="AJ296" s="73">
        <v>0</v>
      </c>
      <c r="AK296" s="73">
        <v>0</v>
      </c>
      <c r="AL296" s="73">
        <v>0</v>
      </c>
      <c r="AM296" s="73">
        <v>0</v>
      </c>
      <c r="AN296" s="73">
        <v>0</v>
      </c>
    </row>
    <row r="297" spans="1:40">
      <c r="A297" s="108" t="s">
        <v>987</v>
      </c>
      <c r="B297" s="73">
        <v>0</v>
      </c>
      <c r="C297" s="73">
        <v>0</v>
      </c>
      <c r="D297" s="73">
        <v>0</v>
      </c>
      <c r="E297" s="73">
        <v>0</v>
      </c>
      <c r="F297" s="73">
        <v>0</v>
      </c>
      <c r="G297" s="73">
        <v>0</v>
      </c>
      <c r="H297" s="73">
        <v>0</v>
      </c>
      <c r="I297" s="73">
        <v>0</v>
      </c>
      <c r="J297" s="73">
        <v>0</v>
      </c>
      <c r="K297" s="73">
        <v>0</v>
      </c>
      <c r="L297" s="73">
        <v>0</v>
      </c>
      <c r="M297" s="73">
        <v>0</v>
      </c>
      <c r="N297" s="73">
        <v>0</v>
      </c>
      <c r="O297" s="73">
        <v>0</v>
      </c>
      <c r="P297" s="73">
        <v>0</v>
      </c>
      <c r="Q297" s="73">
        <v>0</v>
      </c>
      <c r="R297" s="73">
        <v>0</v>
      </c>
      <c r="S297" s="73">
        <v>0</v>
      </c>
      <c r="T297" s="73">
        <v>0</v>
      </c>
      <c r="U297" s="73">
        <v>0</v>
      </c>
      <c r="V297" s="73">
        <v>0</v>
      </c>
      <c r="W297" s="73">
        <v>0</v>
      </c>
      <c r="X297" s="73">
        <v>0</v>
      </c>
      <c r="Y297" s="73">
        <v>0</v>
      </c>
      <c r="Z297" s="73">
        <v>0</v>
      </c>
      <c r="AA297" s="73">
        <v>0</v>
      </c>
      <c r="AB297" s="73">
        <v>0</v>
      </c>
      <c r="AC297" s="73">
        <v>0</v>
      </c>
      <c r="AD297" s="73">
        <v>0</v>
      </c>
      <c r="AE297" s="73">
        <v>0</v>
      </c>
      <c r="AF297" s="73">
        <v>0</v>
      </c>
      <c r="AG297" s="73">
        <v>0</v>
      </c>
      <c r="AH297" s="73">
        <v>0</v>
      </c>
      <c r="AI297" s="73">
        <v>0</v>
      </c>
      <c r="AJ297" s="73">
        <v>0</v>
      </c>
      <c r="AK297" s="73">
        <v>0</v>
      </c>
      <c r="AL297" s="73">
        <v>0</v>
      </c>
      <c r="AM297" s="73">
        <v>0</v>
      </c>
      <c r="AN297" s="73">
        <v>0</v>
      </c>
    </row>
    <row r="298" spans="1:40">
      <c r="A298" s="108" t="s">
        <v>988</v>
      </c>
      <c r="B298" s="73">
        <v>0</v>
      </c>
      <c r="C298" s="73">
        <v>0</v>
      </c>
      <c r="D298" s="73">
        <v>0</v>
      </c>
      <c r="E298" s="73">
        <v>0</v>
      </c>
      <c r="F298" s="73">
        <v>0</v>
      </c>
      <c r="G298" s="73">
        <v>0</v>
      </c>
      <c r="H298" s="73">
        <v>0</v>
      </c>
      <c r="I298" s="73">
        <v>0</v>
      </c>
      <c r="J298" s="73">
        <v>0</v>
      </c>
      <c r="K298" s="73">
        <v>0</v>
      </c>
      <c r="L298" s="73">
        <v>0</v>
      </c>
      <c r="M298" s="73">
        <v>0</v>
      </c>
      <c r="N298" s="73">
        <v>0</v>
      </c>
      <c r="O298" s="73">
        <v>0</v>
      </c>
      <c r="P298" s="73">
        <v>0</v>
      </c>
      <c r="Q298" s="73">
        <v>0</v>
      </c>
      <c r="R298" s="73">
        <v>0</v>
      </c>
      <c r="S298" s="73">
        <v>0</v>
      </c>
      <c r="T298" s="73">
        <v>0</v>
      </c>
      <c r="U298" s="73">
        <v>0</v>
      </c>
      <c r="V298" s="73">
        <v>0</v>
      </c>
      <c r="W298" s="73">
        <v>0</v>
      </c>
      <c r="X298" s="73">
        <v>0</v>
      </c>
      <c r="Y298" s="73">
        <v>0</v>
      </c>
      <c r="Z298" s="73">
        <v>0</v>
      </c>
      <c r="AA298" s="73">
        <v>0</v>
      </c>
      <c r="AB298" s="73">
        <v>0</v>
      </c>
      <c r="AC298" s="73">
        <v>0</v>
      </c>
      <c r="AD298" s="73">
        <v>0</v>
      </c>
      <c r="AE298" s="73">
        <v>0</v>
      </c>
      <c r="AF298" s="73">
        <v>0</v>
      </c>
      <c r="AG298" s="73">
        <v>0</v>
      </c>
      <c r="AH298" s="73">
        <v>0</v>
      </c>
      <c r="AI298" s="73">
        <v>0</v>
      </c>
      <c r="AJ298" s="73">
        <v>0</v>
      </c>
      <c r="AK298" s="73">
        <v>0</v>
      </c>
      <c r="AL298" s="73">
        <v>0</v>
      </c>
      <c r="AM298" s="73">
        <v>0</v>
      </c>
      <c r="AN298" s="73">
        <v>0</v>
      </c>
    </row>
    <row r="299" spans="1:40">
      <c r="A299" s="108" t="s">
        <v>989</v>
      </c>
    </row>
    <row r="300" spans="1:40">
      <c r="A300" s="108" t="s">
        <v>990</v>
      </c>
      <c r="B300" s="73">
        <v>0</v>
      </c>
      <c r="C300" s="73">
        <v>0</v>
      </c>
      <c r="D300" s="73">
        <v>0</v>
      </c>
      <c r="E300" s="73">
        <v>0</v>
      </c>
      <c r="F300" s="73">
        <v>0</v>
      </c>
      <c r="G300" s="73">
        <v>0</v>
      </c>
      <c r="H300" s="73">
        <v>0</v>
      </c>
      <c r="I300" s="73">
        <v>0</v>
      </c>
      <c r="J300" s="73">
        <v>0</v>
      </c>
      <c r="K300" s="73">
        <v>0</v>
      </c>
      <c r="L300" s="73">
        <v>0</v>
      </c>
      <c r="M300" s="73">
        <v>0</v>
      </c>
      <c r="N300" s="73">
        <v>0</v>
      </c>
      <c r="O300" s="73">
        <v>0</v>
      </c>
      <c r="P300" s="73">
        <v>0</v>
      </c>
      <c r="Q300" s="73">
        <v>0</v>
      </c>
      <c r="R300" s="73">
        <v>0</v>
      </c>
      <c r="S300" s="73">
        <v>0</v>
      </c>
      <c r="T300" s="73">
        <v>0</v>
      </c>
      <c r="U300" s="73">
        <v>0</v>
      </c>
      <c r="V300" s="73">
        <v>0</v>
      </c>
      <c r="W300" s="73">
        <v>0</v>
      </c>
      <c r="X300" s="73">
        <v>0</v>
      </c>
      <c r="Y300" s="73">
        <v>0</v>
      </c>
      <c r="Z300" s="73">
        <v>0</v>
      </c>
      <c r="AA300" s="73">
        <v>0</v>
      </c>
      <c r="AB300" s="73">
        <v>0</v>
      </c>
      <c r="AC300" s="73">
        <v>0</v>
      </c>
      <c r="AD300" s="73">
        <v>0</v>
      </c>
      <c r="AE300" s="73">
        <v>0</v>
      </c>
      <c r="AF300" s="73">
        <v>0</v>
      </c>
      <c r="AG300" s="73">
        <v>0</v>
      </c>
      <c r="AH300" s="73">
        <v>0</v>
      </c>
      <c r="AI300" s="73">
        <v>0</v>
      </c>
      <c r="AJ300" s="73">
        <v>0</v>
      </c>
      <c r="AK300" s="73">
        <v>0</v>
      </c>
      <c r="AL300" s="73">
        <v>0</v>
      </c>
      <c r="AM300" s="73">
        <v>0</v>
      </c>
      <c r="AN300" s="73">
        <v>0</v>
      </c>
    </row>
    <row r="301" spans="1:40">
      <c r="A301" s="108" t="s">
        <v>991</v>
      </c>
      <c r="B301" s="73">
        <v>0</v>
      </c>
      <c r="C301" s="73">
        <v>0</v>
      </c>
      <c r="D301" s="73">
        <v>0</v>
      </c>
      <c r="E301" s="73">
        <v>0</v>
      </c>
      <c r="F301" s="73">
        <v>0</v>
      </c>
      <c r="G301" s="73">
        <v>0</v>
      </c>
      <c r="H301" s="73">
        <v>0</v>
      </c>
      <c r="I301" s="73">
        <v>0</v>
      </c>
      <c r="J301" s="73">
        <v>0</v>
      </c>
      <c r="K301" s="73">
        <v>0</v>
      </c>
      <c r="L301" s="73">
        <v>0</v>
      </c>
      <c r="M301" s="73">
        <v>0</v>
      </c>
      <c r="N301" s="73">
        <v>0</v>
      </c>
      <c r="O301" s="73">
        <v>0</v>
      </c>
      <c r="P301" s="73">
        <v>0</v>
      </c>
      <c r="Q301" s="73">
        <v>0</v>
      </c>
      <c r="R301" s="73">
        <v>0</v>
      </c>
      <c r="S301" s="73">
        <v>0</v>
      </c>
      <c r="T301" s="73">
        <v>0</v>
      </c>
      <c r="U301" s="73">
        <v>0</v>
      </c>
      <c r="V301" s="73">
        <v>0</v>
      </c>
      <c r="W301" s="73">
        <v>0</v>
      </c>
      <c r="X301" s="73">
        <v>0</v>
      </c>
      <c r="Y301" s="73">
        <v>0</v>
      </c>
      <c r="Z301" s="73">
        <v>0</v>
      </c>
      <c r="AA301" s="73">
        <v>0</v>
      </c>
      <c r="AB301" s="73">
        <v>0</v>
      </c>
      <c r="AC301" s="73">
        <v>0</v>
      </c>
      <c r="AD301" s="73">
        <v>0</v>
      </c>
      <c r="AE301" s="73">
        <v>0</v>
      </c>
      <c r="AF301" s="73">
        <v>0</v>
      </c>
      <c r="AG301" s="73">
        <v>0</v>
      </c>
      <c r="AH301" s="73">
        <v>0</v>
      </c>
      <c r="AI301" s="73">
        <v>0</v>
      </c>
      <c r="AJ301" s="73">
        <v>0</v>
      </c>
      <c r="AK301" s="73">
        <v>0</v>
      </c>
      <c r="AL301" s="73">
        <v>0</v>
      </c>
      <c r="AM301" s="73">
        <v>0</v>
      </c>
      <c r="AN301" s="73">
        <v>0</v>
      </c>
    </row>
    <row r="302" spans="1:40">
      <c r="A302" s="108" t="s">
        <v>992</v>
      </c>
      <c r="B302" s="73">
        <v>0</v>
      </c>
      <c r="C302" s="73">
        <v>0</v>
      </c>
      <c r="D302" s="73">
        <v>0</v>
      </c>
      <c r="E302" s="73">
        <v>0</v>
      </c>
      <c r="F302" s="73">
        <v>0</v>
      </c>
      <c r="G302" s="73">
        <v>0</v>
      </c>
      <c r="H302" s="73">
        <v>0</v>
      </c>
      <c r="I302" s="73">
        <v>0</v>
      </c>
      <c r="J302" s="73">
        <v>0</v>
      </c>
      <c r="K302" s="73">
        <v>0</v>
      </c>
      <c r="L302" s="73">
        <v>0</v>
      </c>
      <c r="M302" s="73">
        <v>0</v>
      </c>
      <c r="N302" s="73">
        <v>0</v>
      </c>
      <c r="O302" s="73">
        <v>0</v>
      </c>
      <c r="P302" s="73">
        <v>0</v>
      </c>
      <c r="Q302" s="73">
        <v>0</v>
      </c>
      <c r="R302" s="73">
        <v>0</v>
      </c>
      <c r="S302" s="73">
        <v>0</v>
      </c>
      <c r="T302" s="73">
        <v>0</v>
      </c>
      <c r="U302" s="73">
        <v>0</v>
      </c>
      <c r="V302" s="73">
        <v>0</v>
      </c>
      <c r="W302" s="73">
        <v>0</v>
      </c>
      <c r="X302" s="73">
        <v>0</v>
      </c>
      <c r="Y302" s="73">
        <v>0</v>
      </c>
      <c r="Z302" s="73">
        <v>0</v>
      </c>
      <c r="AA302" s="73">
        <v>0</v>
      </c>
      <c r="AB302" s="73">
        <v>0</v>
      </c>
      <c r="AC302" s="73">
        <v>0</v>
      </c>
      <c r="AD302" s="73">
        <v>0</v>
      </c>
      <c r="AE302" s="73">
        <v>0</v>
      </c>
      <c r="AF302" s="73">
        <v>0</v>
      </c>
      <c r="AG302" s="73">
        <v>0</v>
      </c>
      <c r="AH302" s="73">
        <v>0</v>
      </c>
      <c r="AI302" s="73">
        <v>0</v>
      </c>
      <c r="AJ302" s="73">
        <v>0</v>
      </c>
      <c r="AK302" s="73">
        <v>0</v>
      </c>
      <c r="AL302" s="73">
        <v>0</v>
      </c>
      <c r="AM302" s="73">
        <v>0</v>
      </c>
      <c r="AN302" s="73">
        <v>0</v>
      </c>
    </row>
    <row r="303" spans="1:40">
      <c r="A303" s="108" t="s">
        <v>993</v>
      </c>
      <c r="B303" s="73">
        <v>0</v>
      </c>
      <c r="C303" s="73">
        <v>0</v>
      </c>
      <c r="D303" s="73">
        <v>0</v>
      </c>
      <c r="E303" s="73">
        <v>0</v>
      </c>
      <c r="F303" s="73">
        <v>0</v>
      </c>
      <c r="G303" s="73">
        <v>0</v>
      </c>
      <c r="H303" s="73">
        <v>0</v>
      </c>
      <c r="I303" s="73">
        <v>0</v>
      </c>
      <c r="J303" s="73">
        <v>0</v>
      </c>
      <c r="K303" s="73">
        <v>0</v>
      </c>
      <c r="L303" s="73">
        <v>0</v>
      </c>
      <c r="M303" s="73">
        <v>0</v>
      </c>
      <c r="N303" s="73">
        <v>0</v>
      </c>
      <c r="O303" s="73">
        <v>0</v>
      </c>
      <c r="P303" s="73">
        <v>0</v>
      </c>
      <c r="Q303" s="73">
        <v>0</v>
      </c>
      <c r="R303" s="73">
        <v>0</v>
      </c>
      <c r="S303" s="73">
        <v>0</v>
      </c>
      <c r="T303" s="73">
        <v>0</v>
      </c>
      <c r="U303" s="73">
        <v>0</v>
      </c>
      <c r="V303" s="73">
        <v>0</v>
      </c>
      <c r="W303" s="73">
        <v>0</v>
      </c>
      <c r="X303" s="73">
        <v>0</v>
      </c>
      <c r="Y303" s="73">
        <v>0</v>
      </c>
      <c r="Z303" s="73">
        <v>0</v>
      </c>
      <c r="AA303" s="73">
        <v>0</v>
      </c>
      <c r="AB303" s="73">
        <v>0</v>
      </c>
      <c r="AC303" s="73">
        <v>0</v>
      </c>
      <c r="AD303" s="73">
        <v>0</v>
      </c>
      <c r="AE303" s="73">
        <v>0</v>
      </c>
      <c r="AF303" s="73">
        <v>0</v>
      </c>
      <c r="AG303" s="73">
        <v>0</v>
      </c>
      <c r="AH303" s="73">
        <v>0</v>
      </c>
      <c r="AI303" s="73">
        <v>0</v>
      </c>
      <c r="AJ303" s="73">
        <v>0</v>
      </c>
      <c r="AK303" s="73">
        <v>0</v>
      </c>
      <c r="AL303" s="73">
        <v>0</v>
      </c>
      <c r="AM303" s="73">
        <v>0</v>
      </c>
      <c r="AN303" s="73">
        <v>0</v>
      </c>
    </row>
    <row r="304" spans="1:40">
      <c r="A304" s="108" t="s">
        <v>994</v>
      </c>
    </row>
    <row r="305" spans="1:40">
      <c r="A305" s="108" t="s">
        <v>995</v>
      </c>
      <c r="B305" s="73">
        <v>-1290088</v>
      </c>
      <c r="C305" s="73">
        <v>-1290088</v>
      </c>
      <c r="D305" s="73">
        <v>-1290088</v>
      </c>
      <c r="E305" s="73">
        <v>-1290088</v>
      </c>
      <c r="F305" s="73">
        <v>-1290088</v>
      </c>
      <c r="G305" s="73">
        <v>-1290088</v>
      </c>
      <c r="H305" s="73">
        <v>-1290088</v>
      </c>
      <c r="I305" s="73">
        <v>-1290088</v>
      </c>
      <c r="J305" s="73">
        <v>-1290088</v>
      </c>
      <c r="K305" s="73">
        <v>-1290088</v>
      </c>
      <c r="L305" s="73">
        <v>-1290088</v>
      </c>
      <c r="M305" s="73">
        <v>-1290088</v>
      </c>
      <c r="N305" s="73">
        <v>-15481055.999999899</v>
      </c>
      <c r="O305" s="73">
        <v>-1084286</v>
      </c>
      <c r="P305" s="73">
        <v>-1084286</v>
      </c>
      <c r="Q305" s="73">
        <v>-1084286</v>
      </c>
      <c r="R305" s="73">
        <v>-1084286</v>
      </c>
      <c r="S305" s="73">
        <v>-1084286</v>
      </c>
      <c r="T305" s="73">
        <v>-1084286</v>
      </c>
      <c r="U305" s="73">
        <v>-1084286</v>
      </c>
      <c r="V305" s="73">
        <v>-1084286</v>
      </c>
      <c r="W305" s="73">
        <v>-1084286</v>
      </c>
      <c r="X305" s="73">
        <v>-1084286</v>
      </c>
      <c r="Y305" s="73">
        <v>-1084286</v>
      </c>
      <c r="Z305" s="73">
        <v>-1084286</v>
      </c>
      <c r="AA305" s="73">
        <v>-13011432</v>
      </c>
      <c r="AB305" s="73">
        <v>-1084286</v>
      </c>
      <c r="AC305" s="73">
        <v>-1084286</v>
      </c>
      <c r="AD305" s="73">
        <v>-1084286</v>
      </c>
      <c r="AE305" s="73">
        <v>-1084286</v>
      </c>
      <c r="AF305" s="73">
        <v>-1084286</v>
      </c>
      <c r="AG305" s="73">
        <v>-1084286</v>
      </c>
      <c r="AH305" s="73">
        <v>-1084286</v>
      </c>
      <c r="AI305" s="73">
        <v>-1084286</v>
      </c>
      <c r="AJ305" s="73">
        <v>-1084286</v>
      </c>
      <c r="AK305" s="73">
        <v>-1084286</v>
      </c>
      <c r="AL305" s="73">
        <v>-1084286</v>
      </c>
      <c r="AM305" s="73">
        <v>-1084286</v>
      </c>
      <c r="AN305" s="73">
        <v>-13011432</v>
      </c>
    </row>
    <row r="306" spans="1:40">
      <c r="A306" s="108" t="s">
        <v>996</v>
      </c>
      <c r="B306" s="73">
        <v>833333.33333333302</v>
      </c>
      <c r="C306" s="73">
        <v>833333.33333333302</v>
      </c>
      <c r="D306" s="73">
        <v>833333.33333333302</v>
      </c>
      <c r="E306" s="73">
        <v>833333.33333333302</v>
      </c>
      <c r="F306" s="73">
        <v>833333.33333333302</v>
      </c>
      <c r="G306" s="73">
        <v>833333.33333333302</v>
      </c>
      <c r="H306" s="73">
        <v>833333.33333333302</v>
      </c>
      <c r="I306" s="73">
        <v>833333.33333333302</v>
      </c>
      <c r="J306" s="73">
        <v>833333.33333333302</v>
      </c>
      <c r="K306" s="73">
        <v>833333.33333333302</v>
      </c>
      <c r="L306" s="73">
        <v>833333.33333333302</v>
      </c>
      <c r="M306" s="73">
        <v>833333.33333333302</v>
      </c>
      <c r="N306" s="73">
        <v>9999999.9999999907</v>
      </c>
      <c r="O306" s="73">
        <v>833333.33333333302</v>
      </c>
      <c r="P306" s="73">
        <v>833333.33333333302</v>
      </c>
      <c r="Q306" s="73">
        <v>833333.33333333302</v>
      </c>
      <c r="R306" s="73">
        <v>833333.33333333302</v>
      </c>
      <c r="S306" s="73">
        <v>833333.33333333302</v>
      </c>
      <c r="T306" s="73">
        <v>833333.33333333302</v>
      </c>
      <c r="U306" s="73">
        <v>833333.33333333302</v>
      </c>
      <c r="V306" s="73">
        <v>833333.33333333302</v>
      </c>
      <c r="W306" s="73">
        <v>833333.33333333302</v>
      </c>
      <c r="X306" s="73">
        <v>833333.33333333302</v>
      </c>
      <c r="Y306" s="73">
        <v>833333.33333333302</v>
      </c>
      <c r="Z306" s="73">
        <v>833333.33333333302</v>
      </c>
      <c r="AA306" s="73">
        <v>9999999.9999999907</v>
      </c>
      <c r="AB306" s="73">
        <v>833333.33333333302</v>
      </c>
      <c r="AC306" s="73">
        <v>833333.33333333302</v>
      </c>
      <c r="AD306" s="73">
        <v>833333.33333333302</v>
      </c>
      <c r="AE306" s="73">
        <v>833333.33333333302</v>
      </c>
      <c r="AF306" s="73">
        <v>833333.33333333302</v>
      </c>
      <c r="AG306" s="73">
        <v>833333.33333333302</v>
      </c>
      <c r="AH306" s="73">
        <v>833333.33333333302</v>
      </c>
      <c r="AI306" s="73">
        <v>833333.33333333302</v>
      </c>
      <c r="AJ306" s="73">
        <v>833333.33333333302</v>
      </c>
      <c r="AK306" s="73">
        <v>833333.33333333302</v>
      </c>
      <c r="AL306" s="73">
        <v>833333.33333333302</v>
      </c>
      <c r="AM306" s="73">
        <v>833333.33333333302</v>
      </c>
      <c r="AN306" s="73">
        <v>9999999.9999999907</v>
      </c>
    </row>
    <row r="307" spans="1:40">
      <c r="A307" s="108" t="s">
        <v>997</v>
      </c>
      <c r="B307" s="73">
        <v>0</v>
      </c>
      <c r="C307" s="73">
        <v>0</v>
      </c>
      <c r="D307" s="73">
        <v>0</v>
      </c>
      <c r="E307" s="73">
        <v>0</v>
      </c>
      <c r="F307" s="73">
        <v>0</v>
      </c>
      <c r="G307" s="73">
        <v>0</v>
      </c>
      <c r="H307" s="73">
        <v>0</v>
      </c>
      <c r="I307" s="73">
        <v>0</v>
      </c>
      <c r="J307" s="73">
        <v>0</v>
      </c>
      <c r="K307" s="73">
        <v>0</v>
      </c>
      <c r="L307" s="73">
        <v>0</v>
      </c>
      <c r="M307" s="73">
        <v>0</v>
      </c>
      <c r="N307" s="73">
        <v>0</v>
      </c>
      <c r="O307" s="73">
        <v>0</v>
      </c>
      <c r="P307" s="73">
        <v>0</v>
      </c>
      <c r="Q307" s="73">
        <v>0</v>
      </c>
      <c r="R307" s="73">
        <v>0</v>
      </c>
      <c r="S307" s="73">
        <v>0</v>
      </c>
      <c r="T307" s="73">
        <v>0</v>
      </c>
      <c r="U307" s="73">
        <v>0</v>
      </c>
      <c r="V307" s="73">
        <v>0</v>
      </c>
      <c r="W307" s="73">
        <v>0</v>
      </c>
      <c r="X307" s="73">
        <v>0</v>
      </c>
      <c r="Y307" s="73">
        <v>0</v>
      </c>
      <c r="Z307" s="73">
        <v>0</v>
      </c>
      <c r="AA307" s="73">
        <v>0</v>
      </c>
      <c r="AB307" s="73">
        <v>0</v>
      </c>
      <c r="AC307" s="73">
        <v>0</v>
      </c>
      <c r="AD307" s="73">
        <v>0</v>
      </c>
      <c r="AE307" s="73">
        <v>0</v>
      </c>
      <c r="AF307" s="73">
        <v>0</v>
      </c>
      <c r="AG307" s="73">
        <v>0</v>
      </c>
      <c r="AH307" s="73">
        <v>0</v>
      </c>
      <c r="AI307" s="73">
        <v>0</v>
      </c>
      <c r="AJ307" s="73">
        <v>0</v>
      </c>
      <c r="AK307" s="73">
        <v>0</v>
      </c>
      <c r="AL307" s="73">
        <v>0</v>
      </c>
      <c r="AM307" s="73">
        <v>0</v>
      </c>
      <c r="AN307" s="73">
        <v>0</v>
      </c>
    </row>
    <row r="308" spans="1:40">
      <c r="A308" s="108" t="s">
        <v>998</v>
      </c>
      <c r="B308" s="73">
        <v>-3983833</v>
      </c>
      <c r="C308" s="73">
        <v>-3983833</v>
      </c>
      <c r="D308" s="73">
        <v>-3983833</v>
      </c>
      <c r="E308" s="73">
        <v>-3983833</v>
      </c>
      <c r="F308" s="73">
        <v>-3983833</v>
      </c>
      <c r="G308" s="73">
        <v>-3983833</v>
      </c>
      <c r="H308" s="73">
        <v>-3983833</v>
      </c>
      <c r="I308" s="73">
        <v>-3983833</v>
      </c>
      <c r="J308" s="73">
        <v>-3983833</v>
      </c>
      <c r="K308" s="73">
        <v>-3983833</v>
      </c>
      <c r="L308" s="73">
        <v>-3983833</v>
      </c>
      <c r="M308" s="73">
        <v>-3983833</v>
      </c>
      <c r="N308" s="73">
        <v>-47805995.999999903</v>
      </c>
      <c r="O308" s="73">
        <v>-3983833</v>
      </c>
      <c r="P308" s="73">
        <v>-3983833</v>
      </c>
      <c r="Q308" s="73">
        <v>-3983833</v>
      </c>
      <c r="R308" s="73">
        <v>-3983833</v>
      </c>
      <c r="S308" s="73">
        <v>-3983833</v>
      </c>
      <c r="T308" s="73">
        <v>-3983833</v>
      </c>
      <c r="U308" s="73">
        <v>-3983833</v>
      </c>
      <c r="V308" s="73">
        <v>-3983833</v>
      </c>
      <c r="W308" s="73">
        <v>-3983833</v>
      </c>
      <c r="X308" s="73">
        <v>-3983833</v>
      </c>
      <c r="Y308" s="73">
        <v>-3983833</v>
      </c>
      <c r="Z308" s="73">
        <v>-3983833</v>
      </c>
      <c r="AA308" s="73">
        <v>-47805995.999999903</v>
      </c>
      <c r="AB308" s="73">
        <v>-3983833</v>
      </c>
      <c r="AC308" s="73">
        <v>-3983833</v>
      </c>
      <c r="AD308" s="73">
        <v>-3983833</v>
      </c>
      <c r="AE308" s="73">
        <v>-3983833</v>
      </c>
      <c r="AF308" s="73">
        <v>-3983833</v>
      </c>
      <c r="AG308" s="73">
        <v>-3983833</v>
      </c>
      <c r="AH308" s="73">
        <v>-3983833</v>
      </c>
      <c r="AI308" s="73">
        <v>-3983833</v>
      </c>
      <c r="AJ308" s="73">
        <v>-3983833</v>
      </c>
      <c r="AK308" s="73">
        <v>-3983833</v>
      </c>
      <c r="AL308" s="73">
        <v>-3983833</v>
      </c>
      <c r="AM308" s="73">
        <v>-3983833</v>
      </c>
      <c r="AN308" s="73">
        <v>-47805995.999999903</v>
      </c>
    </row>
    <row r="309" spans="1:40">
      <c r="A309" s="108" t="s">
        <v>999</v>
      </c>
      <c r="B309" s="73">
        <v>-4440587.6666666605</v>
      </c>
      <c r="C309" s="73">
        <v>-4440587.6666666605</v>
      </c>
      <c r="D309" s="73">
        <v>-4440587.6666666605</v>
      </c>
      <c r="E309" s="73">
        <v>-4440587.6666666605</v>
      </c>
      <c r="F309" s="73">
        <v>-4440587.6666666605</v>
      </c>
      <c r="G309" s="73">
        <v>-4440587.6666666605</v>
      </c>
      <c r="H309" s="73">
        <v>-4440587.6666666605</v>
      </c>
      <c r="I309" s="73">
        <v>-4440587.6666666605</v>
      </c>
      <c r="J309" s="73">
        <v>-4440587.6666666605</v>
      </c>
      <c r="K309" s="73">
        <v>-4440587.6666666605</v>
      </c>
      <c r="L309" s="73">
        <v>-4440587.6666666605</v>
      </c>
      <c r="M309" s="73">
        <v>-4440587.6666666605</v>
      </c>
      <c r="N309" s="73">
        <v>-53287052</v>
      </c>
      <c r="O309" s="73">
        <v>-4234785.6666666605</v>
      </c>
      <c r="P309" s="73">
        <v>-4234785.6666666605</v>
      </c>
      <c r="Q309" s="73">
        <v>-4234785.6666666605</v>
      </c>
      <c r="R309" s="73">
        <v>-4234785.6666666605</v>
      </c>
      <c r="S309" s="73">
        <v>-4234785.6666666605</v>
      </c>
      <c r="T309" s="73">
        <v>-4234785.6666666605</v>
      </c>
      <c r="U309" s="73">
        <v>-4234785.6666666605</v>
      </c>
      <c r="V309" s="73">
        <v>-4234785.6666666605</v>
      </c>
      <c r="W309" s="73">
        <v>-4234785.6666666605</v>
      </c>
      <c r="X309" s="73">
        <v>-4234785.6666666605</v>
      </c>
      <c r="Y309" s="73">
        <v>-4234785.6666666605</v>
      </c>
      <c r="Z309" s="73">
        <v>-4234785.6666666605</v>
      </c>
      <c r="AA309" s="73">
        <v>-50817427.999999903</v>
      </c>
      <c r="AB309" s="73">
        <v>-4234785.6666666605</v>
      </c>
      <c r="AC309" s="73">
        <v>-4234785.6666666605</v>
      </c>
      <c r="AD309" s="73">
        <v>-4234785.6666666605</v>
      </c>
      <c r="AE309" s="73">
        <v>-4234785.6666666605</v>
      </c>
      <c r="AF309" s="73">
        <v>-4234785.6666666605</v>
      </c>
      <c r="AG309" s="73">
        <v>-4234785.6666666605</v>
      </c>
      <c r="AH309" s="73">
        <v>-4234785.6666666605</v>
      </c>
      <c r="AI309" s="73">
        <v>-4234785.6666666605</v>
      </c>
      <c r="AJ309" s="73">
        <v>-4234785.6666666605</v>
      </c>
      <c r="AK309" s="73">
        <v>-4234785.6666666605</v>
      </c>
      <c r="AL309" s="73">
        <v>-4234785.6666666605</v>
      </c>
      <c r="AM309" s="73">
        <v>-4234785.6666666605</v>
      </c>
      <c r="AN309" s="73">
        <v>-50817427.999999903</v>
      </c>
    </row>
    <row r="310" spans="1:40">
      <c r="A310" s="108" t="s">
        <v>1000</v>
      </c>
    </row>
    <row r="311" spans="1:40">
      <c r="A311" s="108" t="s">
        <v>1001</v>
      </c>
      <c r="B311" s="73">
        <v>0</v>
      </c>
      <c r="C311" s="73">
        <v>0</v>
      </c>
      <c r="D311" s="73">
        <v>0</v>
      </c>
      <c r="E311" s="73">
        <v>0</v>
      </c>
      <c r="F311" s="73">
        <v>0</v>
      </c>
      <c r="G311" s="73">
        <v>0</v>
      </c>
      <c r="H311" s="73">
        <v>0</v>
      </c>
      <c r="I311" s="73">
        <v>0</v>
      </c>
      <c r="J311" s="73">
        <v>0</v>
      </c>
      <c r="K311" s="73">
        <v>0</v>
      </c>
      <c r="L311" s="73">
        <v>0</v>
      </c>
      <c r="M311" s="73">
        <v>0</v>
      </c>
      <c r="N311" s="73">
        <v>0</v>
      </c>
      <c r="O311" s="73">
        <v>0</v>
      </c>
      <c r="P311" s="73">
        <v>0</v>
      </c>
      <c r="Q311" s="73">
        <v>0</v>
      </c>
      <c r="R311" s="73">
        <v>0</v>
      </c>
      <c r="S311" s="73">
        <v>0</v>
      </c>
      <c r="T311" s="73">
        <v>0</v>
      </c>
      <c r="U311" s="73">
        <v>0</v>
      </c>
      <c r="V311" s="73">
        <v>0</v>
      </c>
      <c r="W311" s="73">
        <v>0</v>
      </c>
      <c r="X311" s="73">
        <v>0</v>
      </c>
      <c r="Y311" s="73">
        <v>0</v>
      </c>
      <c r="Z311" s="73">
        <v>0</v>
      </c>
      <c r="AA311" s="73">
        <v>0</v>
      </c>
      <c r="AB311" s="73">
        <v>0</v>
      </c>
      <c r="AC311" s="73">
        <v>0</v>
      </c>
      <c r="AD311" s="73">
        <v>0</v>
      </c>
      <c r="AE311" s="73">
        <v>0</v>
      </c>
      <c r="AF311" s="73">
        <v>0</v>
      </c>
      <c r="AG311" s="73">
        <v>0</v>
      </c>
      <c r="AH311" s="73">
        <v>0</v>
      </c>
      <c r="AI311" s="73">
        <v>0</v>
      </c>
      <c r="AJ311" s="73">
        <v>0</v>
      </c>
      <c r="AK311" s="73">
        <v>0</v>
      </c>
      <c r="AL311" s="73">
        <v>0</v>
      </c>
      <c r="AM311" s="73">
        <v>0</v>
      </c>
      <c r="AN311" s="73">
        <v>0</v>
      </c>
    </row>
    <row r="312" spans="1:40">
      <c r="A312" s="108" t="s">
        <v>1002</v>
      </c>
      <c r="B312" s="73">
        <v>-833333.33333333302</v>
      </c>
      <c r="C312" s="73">
        <v>-833333.33333333302</v>
      </c>
      <c r="D312" s="73">
        <v>-833333.33333333302</v>
      </c>
      <c r="E312" s="73">
        <v>-833333.33333333302</v>
      </c>
      <c r="F312" s="73">
        <v>-833333.33333333302</v>
      </c>
      <c r="G312" s="73">
        <v>-833333.33333333302</v>
      </c>
      <c r="H312" s="73">
        <v>-833333.33333333302</v>
      </c>
      <c r="I312" s="73">
        <v>-833333.33333333302</v>
      </c>
      <c r="J312" s="73">
        <v>-833333.33333333302</v>
      </c>
      <c r="K312" s="73">
        <v>-833333.33333333302</v>
      </c>
      <c r="L312" s="73">
        <v>-833333.33333333302</v>
      </c>
      <c r="M312" s="73">
        <v>-833333.33333333302</v>
      </c>
      <c r="N312" s="73">
        <v>-9999999.9999999907</v>
      </c>
      <c r="O312" s="73">
        <v>-833333.33333333302</v>
      </c>
      <c r="P312" s="73">
        <v>-833333.33333333302</v>
      </c>
      <c r="Q312" s="73">
        <v>-833333.33333333302</v>
      </c>
      <c r="R312" s="73">
        <v>-833333.33333333302</v>
      </c>
      <c r="S312" s="73">
        <v>-833333.33333333302</v>
      </c>
      <c r="T312" s="73">
        <v>-833333.33333333302</v>
      </c>
      <c r="U312" s="73">
        <v>-833333.33333333302</v>
      </c>
      <c r="V312" s="73">
        <v>-833333.33333333302</v>
      </c>
      <c r="W312" s="73">
        <v>-833333.33333333302</v>
      </c>
      <c r="X312" s="73">
        <v>-833333.33333333302</v>
      </c>
      <c r="Y312" s="73">
        <v>-833333.33333333302</v>
      </c>
      <c r="Z312" s="73">
        <v>-833333.33333333302</v>
      </c>
      <c r="AA312" s="73">
        <v>-9999999.9999999907</v>
      </c>
      <c r="AB312" s="73">
        <v>-833333.33333333302</v>
      </c>
      <c r="AC312" s="73">
        <v>-833333.33333333302</v>
      </c>
      <c r="AD312" s="73">
        <v>-833333.33333333302</v>
      </c>
      <c r="AE312" s="73">
        <v>-833333.33333333302</v>
      </c>
      <c r="AF312" s="73">
        <v>-833333.33333333302</v>
      </c>
      <c r="AG312" s="73">
        <v>-833333.33333333302</v>
      </c>
      <c r="AH312" s="73">
        <v>-833333.33333333302</v>
      </c>
      <c r="AI312" s="73">
        <v>-833333.33333333302</v>
      </c>
      <c r="AJ312" s="73">
        <v>-833333.33333333302</v>
      </c>
      <c r="AK312" s="73">
        <v>-833333.33333333302</v>
      </c>
      <c r="AL312" s="73">
        <v>-833333.33333333302</v>
      </c>
      <c r="AM312" s="73">
        <v>-833333.33333333302</v>
      </c>
      <c r="AN312" s="73">
        <v>-9999999.9999999907</v>
      </c>
    </row>
    <row r="313" spans="1:40">
      <c r="A313" s="108" t="s">
        <v>1003</v>
      </c>
      <c r="B313" s="73">
        <v>0</v>
      </c>
      <c r="C313" s="73">
        <v>0</v>
      </c>
      <c r="D313" s="73">
        <v>0</v>
      </c>
      <c r="E313" s="73">
        <v>0</v>
      </c>
      <c r="F313" s="73">
        <v>0</v>
      </c>
      <c r="G313" s="73">
        <v>0</v>
      </c>
      <c r="H313" s="73">
        <v>0</v>
      </c>
      <c r="I313" s="73">
        <v>0</v>
      </c>
      <c r="J313" s="73">
        <v>0</v>
      </c>
      <c r="K313" s="73">
        <v>0</v>
      </c>
      <c r="L313" s="73">
        <v>0</v>
      </c>
      <c r="M313" s="73">
        <v>0</v>
      </c>
      <c r="N313" s="73">
        <v>0</v>
      </c>
      <c r="O313" s="73">
        <v>0</v>
      </c>
      <c r="P313" s="73">
        <v>0</v>
      </c>
      <c r="Q313" s="73">
        <v>0</v>
      </c>
      <c r="R313" s="73">
        <v>0</v>
      </c>
      <c r="S313" s="73">
        <v>0</v>
      </c>
      <c r="T313" s="73">
        <v>0</v>
      </c>
      <c r="U313" s="73">
        <v>0</v>
      </c>
      <c r="V313" s="73">
        <v>0</v>
      </c>
      <c r="W313" s="73">
        <v>0</v>
      </c>
      <c r="X313" s="73">
        <v>0</v>
      </c>
      <c r="Y313" s="73">
        <v>0</v>
      </c>
      <c r="Z313" s="73">
        <v>0</v>
      </c>
      <c r="AA313" s="73">
        <v>0</v>
      </c>
      <c r="AB313" s="73">
        <v>0</v>
      </c>
      <c r="AC313" s="73">
        <v>0</v>
      </c>
      <c r="AD313" s="73">
        <v>0</v>
      </c>
      <c r="AE313" s="73">
        <v>0</v>
      </c>
      <c r="AF313" s="73">
        <v>0</v>
      </c>
      <c r="AG313" s="73">
        <v>0</v>
      </c>
      <c r="AH313" s="73">
        <v>0</v>
      </c>
      <c r="AI313" s="73">
        <v>0</v>
      </c>
      <c r="AJ313" s="73">
        <v>0</v>
      </c>
      <c r="AK313" s="73">
        <v>0</v>
      </c>
      <c r="AL313" s="73">
        <v>0</v>
      </c>
      <c r="AM313" s="73">
        <v>0</v>
      </c>
      <c r="AN313" s="73">
        <v>0</v>
      </c>
    </row>
    <row r="314" spans="1:40">
      <c r="A314" s="108" t="s">
        <v>1004</v>
      </c>
      <c r="B314" s="73">
        <v>-833333.33333333302</v>
      </c>
      <c r="C314" s="73">
        <v>-833333.33333333302</v>
      </c>
      <c r="D314" s="73">
        <v>-833333.33333333302</v>
      </c>
      <c r="E314" s="73">
        <v>-833333.33333333302</v>
      </c>
      <c r="F314" s="73">
        <v>-833333.33333333302</v>
      </c>
      <c r="G314" s="73">
        <v>-833333.33333333302</v>
      </c>
      <c r="H314" s="73">
        <v>-833333.33333333302</v>
      </c>
      <c r="I314" s="73">
        <v>-833333.33333333302</v>
      </c>
      <c r="J314" s="73">
        <v>-833333.33333333302</v>
      </c>
      <c r="K314" s="73">
        <v>-833333.33333333302</v>
      </c>
      <c r="L314" s="73">
        <v>-833333.33333333302</v>
      </c>
      <c r="M314" s="73">
        <v>-833333.33333333302</v>
      </c>
      <c r="N314" s="73">
        <v>-9999999.9999999907</v>
      </c>
      <c r="O314" s="73">
        <v>-833333.33333333302</v>
      </c>
      <c r="P314" s="73">
        <v>-833333.33333333302</v>
      </c>
      <c r="Q314" s="73">
        <v>-833333.33333333302</v>
      </c>
      <c r="R314" s="73">
        <v>-833333.33333333302</v>
      </c>
      <c r="S314" s="73">
        <v>-833333.33333333302</v>
      </c>
      <c r="T314" s="73">
        <v>-833333.33333333302</v>
      </c>
      <c r="U314" s="73">
        <v>-833333.33333333302</v>
      </c>
      <c r="V314" s="73">
        <v>-833333.33333333302</v>
      </c>
      <c r="W314" s="73">
        <v>-833333.33333333302</v>
      </c>
      <c r="X314" s="73">
        <v>-833333.33333333302</v>
      </c>
      <c r="Y314" s="73">
        <v>-833333.33333333302</v>
      </c>
      <c r="Z314" s="73">
        <v>-833333.33333333302</v>
      </c>
      <c r="AA314" s="73">
        <v>-9999999.9999999907</v>
      </c>
      <c r="AB314" s="73">
        <v>-833333.33333333302</v>
      </c>
      <c r="AC314" s="73">
        <v>-833333.33333333302</v>
      </c>
      <c r="AD314" s="73">
        <v>-833333.33333333302</v>
      </c>
      <c r="AE314" s="73">
        <v>-833333.33333333302</v>
      </c>
      <c r="AF314" s="73">
        <v>-833333.33333333302</v>
      </c>
      <c r="AG314" s="73">
        <v>-833333.33333333302</v>
      </c>
      <c r="AH314" s="73">
        <v>-833333.33333333302</v>
      </c>
      <c r="AI314" s="73">
        <v>-833333.33333333302</v>
      </c>
      <c r="AJ314" s="73">
        <v>-833333.33333333302</v>
      </c>
      <c r="AK314" s="73">
        <v>-833333.33333333302</v>
      </c>
      <c r="AL314" s="73">
        <v>-833333.33333333302</v>
      </c>
      <c r="AM314" s="73">
        <v>-833333.33333333302</v>
      </c>
      <c r="AN314" s="73">
        <v>-9999999.9999999907</v>
      </c>
    </row>
    <row r="315" spans="1:40">
      <c r="A315" s="108" t="s">
        <v>1005</v>
      </c>
    </row>
    <row r="316" spans="1:40">
      <c r="A316" s="108" t="s">
        <v>1006</v>
      </c>
      <c r="B316" s="73">
        <v>0</v>
      </c>
      <c r="C316" s="73">
        <v>0</v>
      </c>
      <c r="D316" s="73">
        <v>0</v>
      </c>
      <c r="E316" s="73">
        <v>0</v>
      </c>
      <c r="F316" s="73">
        <v>0</v>
      </c>
      <c r="G316" s="73">
        <v>0</v>
      </c>
      <c r="H316" s="73">
        <v>0</v>
      </c>
      <c r="I316" s="73">
        <v>0</v>
      </c>
      <c r="J316" s="73">
        <v>0</v>
      </c>
      <c r="K316" s="73">
        <v>0</v>
      </c>
      <c r="L316" s="73">
        <v>0</v>
      </c>
      <c r="M316" s="73">
        <v>0</v>
      </c>
      <c r="N316" s="73">
        <v>0</v>
      </c>
      <c r="O316" s="73">
        <v>0</v>
      </c>
      <c r="P316" s="73">
        <v>0</v>
      </c>
      <c r="Q316" s="73">
        <v>0</v>
      </c>
      <c r="R316" s="73">
        <v>0</v>
      </c>
      <c r="S316" s="73">
        <v>0</v>
      </c>
      <c r="T316" s="73">
        <v>0</v>
      </c>
      <c r="U316" s="73">
        <v>0</v>
      </c>
      <c r="V316" s="73">
        <v>0</v>
      </c>
      <c r="W316" s="73">
        <v>0</v>
      </c>
      <c r="X316" s="73">
        <v>0</v>
      </c>
      <c r="Y316" s="73">
        <v>0</v>
      </c>
      <c r="Z316" s="73">
        <v>0</v>
      </c>
      <c r="AA316" s="73">
        <v>0</v>
      </c>
      <c r="AB316" s="73">
        <v>0</v>
      </c>
      <c r="AC316" s="73">
        <v>0</v>
      </c>
      <c r="AD316" s="73">
        <v>0</v>
      </c>
      <c r="AE316" s="73">
        <v>0</v>
      </c>
      <c r="AF316" s="73">
        <v>0</v>
      </c>
      <c r="AG316" s="73">
        <v>0</v>
      </c>
      <c r="AH316" s="73">
        <v>0</v>
      </c>
      <c r="AI316" s="73">
        <v>0</v>
      </c>
      <c r="AJ316" s="73">
        <v>0</v>
      </c>
      <c r="AK316" s="73">
        <v>0</v>
      </c>
      <c r="AL316" s="73">
        <v>0</v>
      </c>
      <c r="AM316" s="73">
        <v>0</v>
      </c>
      <c r="AN316" s="73">
        <v>0</v>
      </c>
    </row>
    <row r="317" spans="1:40">
      <c r="A317" s="108" t="s">
        <v>1007</v>
      </c>
      <c r="B317" s="73">
        <v>0</v>
      </c>
      <c r="C317" s="73">
        <v>0</v>
      </c>
      <c r="D317" s="73">
        <v>0</v>
      </c>
      <c r="E317" s="73">
        <v>0</v>
      </c>
      <c r="F317" s="73">
        <v>0</v>
      </c>
      <c r="G317" s="73">
        <v>0</v>
      </c>
      <c r="H317" s="73">
        <v>0</v>
      </c>
      <c r="I317" s="73">
        <v>0</v>
      </c>
      <c r="J317" s="73">
        <v>0</v>
      </c>
      <c r="K317" s="73">
        <v>0</v>
      </c>
      <c r="L317" s="73">
        <v>0</v>
      </c>
      <c r="M317" s="73">
        <v>0</v>
      </c>
      <c r="N317" s="73">
        <v>0</v>
      </c>
      <c r="O317" s="73">
        <v>0</v>
      </c>
      <c r="P317" s="73">
        <v>0</v>
      </c>
      <c r="Q317" s="73">
        <v>0</v>
      </c>
      <c r="R317" s="73">
        <v>0</v>
      </c>
      <c r="S317" s="73">
        <v>0</v>
      </c>
      <c r="T317" s="73">
        <v>0</v>
      </c>
      <c r="U317" s="73">
        <v>0</v>
      </c>
      <c r="V317" s="73">
        <v>0</v>
      </c>
      <c r="W317" s="73">
        <v>0</v>
      </c>
      <c r="X317" s="73">
        <v>0</v>
      </c>
      <c r="Y317" s="73">
        <v>0</v>
      </c>
      <c r="Z317" s="73">
        <v>0</v>
      </c>
      <c r="AA317" s="73">
        <v>0</v>
      </c>
      <c r="AB317" s="73">
        <v>0</v>
      </c>
      <c r="AC317" s="73">
        <v>0</v>
      </c>
      <c r="AD317" s="73">
        <v>0</v>
      </c>
      <c r="AE317" s="73">
        <v>0</v>
      </c>
      <c r="AF317" s="73">
        <v>0</v>
      </c>
      <c r="AG317" s="73">
        <v>0</v>
      </c>
      <c r="AH317" s="73">
        <v>0</v>
      </c>
      <c r="AI317" s="73">
        <v>0</v>
      </c>
      <c r="AJ317" s="73">
        <v>0</v>
      </c>
      <c r="AK317" s="73">
        <v>0</v>
      </c>
      <c r="AL317" s="73">
        <v>0</v>
      </c>
      <c r="AM317" s="73">
        <v>0</v>
      </c>
      <c r="AN317" s="73">
        <v>0</v>
      </c>
    </row>
    <row r="318" spans="1:40">
      <c r="A318" s="108" t="s">
        <v>1008</v>
      </c>
      <c r="B318" s="73">
        <v>0</v>
      </c>
      <c r="C318" s="73">
        <v>0</v>
      </c>
      <c r="D318" s="73">
        <v>0</v>
      </c>
      <c r="E318" s="73">
        <v>0</v>
      </c>
      <c r="F318" s="73">
        <v>0</v>
      </c>
      <c r="G318" s="73">
        <v>0</v>
      </c>
      <c r="H318" s="73">
        <v>0</v>
      </c>
      <c r="I318" s="73">
        <v>0</v>
      </c>
      <c r="J318" s="73">
        <v>0</v>
      </c>
      <c r="K318" s="73">
        <v>0</v>
      </c>
      <c r="L318" s="73">
        <v>0</v>
      </c>
      <c r="M318" s="73">
        <v>0</v>
      </c>
      <c r="N318" s="73">
        <v>0</v>
      </c>
      <c r="O318" s="73">
        <v>0</v>
      </c>
      <c r="P318" s="73">
        <v>0</v>
      </c>
      <c r="Q318" s="73">
        <v>0</v>
      </c>
      <c r="R318" s="73">
        <v>0</v>
      </c>
      <c r="S318" s="73">
        <v>0</v>
      </c>
      <c r="T318" s="73">
        <v>0</v>
      </c>
      <c r="U318" s="73">
        <v>0</v>
      </c>
      <c r="V318" s="73">
        <v>0</v>
      </c>
      <c r="W318" s="73">
        <v>0</v>
      </c>
      <c r="X318" s="73">
        <v>0</v>
      </c>
      <c r="Y318" s="73">
        <v>0</v>
      </c>
      <c r="Z318" s="73">
        <v>0</v>
      </c>
      <c r="AA318" s="73">
        <v>0</v>
      </c>
      <c r="AB318" s="73">
        <v>0</v>
      </c>
      <c r="AC318" s="73">
        <v>0</v>
      </c>
      <c r="AD318" s="73">
        <v>0</v>
      </c>
      <c r="AE318" s="73">
        <v>0</v>
      </c>
      <c r="AF318" s="73">
        <v>0</v>
      </c>
      <c r="AG318" s="73">
        <v>0</v>
      </c>
      <c r="AH318" s="73">
        <v>0</v>
      </c>
      <c r="AI318" s="73">
        <v>0</v>
      </c>
      <c r="AJ318" s="73">
        <v>0</v>
      </c>
      <c r="AK318" s="73">
        <v>0</v>
      </c>
      <c r="AL318" s="73">
        <v>0</v>
      </c>
      <c r="AM318" s="73">
        <v>0</v>
      </c>
      <c r="AN318" s="73">
        <v>0</v>
      </c>
    </row>
    <row r="319" spans="1:40">
      <c r="A319" s="108" t="s">
        <v>1009</v>
      </c>
    </row>
    <row r="320" spans="1:40">
      <c r="A320" s="108" t="s">
        <v>1010</v>
      </c>
      <c r="B320" s="73">
        <v>0</v>
      </c>
      <c r="C320" s="73">
        <v>0</v>
      </c>
      <c r="D320" s="73">
        <v>0</v>
      </c>
      <c r="E320" s="73">
        <v>0</v>
      </c>
      <c r="F320" s="73">
        <v>0</v>
      </c>
      <c r="G320" s="73">
        <v>0</v>
      </c>
      <c r="H320" s="73">
        <v>0</v>
      </c>
      <c r="I320" s="73">
        <v>0</v>
      </c>
      <c r="J320" s="73">
        <v>0</v>
      </c>
      <c r="K320" s="73">
        <v>0</v>
      </c>
      <c r="L320" s="73">
        <v>0</v>
      </c>
      <c r="M320" s="73">
        <v>0</v>
      </c>
      <c r="N320" s="73">
        <v>0</v>
      </c>
      <c r="O320" s="73">
        <v>0</v>
      </c>
      <c r="P320" s="73">
        <v>0</v>
      </c>
      <c r="Q320" s="73">
        <v>0</v>
      </c>
      <c r="R320" s="73">
        <v>0</v>
      </c>
      <c r="S320" s="73">
        <v>0</v>
      </c>
      <c r="T320" s="73">
        <v>0</v>
      </c>
      <c r="U320" s="73">
        <v>0</v>
      </c>
      <c r="V320" s="73">
        <v>0</v>
      </c>
      <c r="W320" s="73">
        <v>0</v>
      </c>
      <c r="X320" s="73">
        <v>0</v>
      </c>
      <c r="Y320" s="73">
        <v>0</v>
      </c>
      <c r="Z320" s="73">
        <v>0</v>
      </c>
      <c r="AA320" s="73">
        <v>0</v>
      </c>
      <c r="AB320" s="73">
        <v>0</v>
      </c>
      <c r="AC320" s="73">
        <v>0</v>
      </c>
      <c r="AD320" s="73">
        <v>0</v>
      </c>
      <c r="AE320" s="73">
        <v>0</v>
      </c>
      <c r="AF320" s="73">
        <v>0</v>
      </c>
      <c r="AG320" s="73">
        <v>0</v>
      </c>
      <c r="AH320" s="73">
        <v>0</v>
      </c>
      <c r="AI320" s="73">
        <v>0</v>
      </c>
      <c r="AJ320" s="73">
        <v>0</v>
      </c>
      <c r="AK320" s="73">
        <v>0</v>
      </c>
      <c r="AL320" s="73">
        <v>0</v>
      </c>
      <c r="AM320" s="73">
        <v>0</v>
      </c>
      <c r="AN320" s="73">
        <v>0</v>
      </c>
    </row>
    <row r="321" spans="1:40">
      <c r="A321" s="108" t="s">
        <v>1011</v>
      </c>
      <c r="B321" s="73">
        <v>0</v>
      </c>
      <c r="C321" s="73">
        <v>0</v>
      </c>
      <c r="D321" s="73">
        <v>0</v>
      </c>
      <c r="E321" s="73">
        <v>0</v>
      </c>
      <c r="F321" s="73">
        <v>0</v>
      </c>
      <c r="G321" s="73">
        <v>0</v>
      </c>
      <c r="H321" s="73">
        <v>0</v>
      </c>
      <c r="I321" s="73">
        <v>0</v>
      </c>
      <c r="J321" s="73">
        <v>0</v>
      </c>
      <c r="K321" s="73">
        <v>0</v>
      </c>
      <c r="L321" s="73">
        <v>0</v>
      </c>
      <c r="M321" s="73">
        <v>0</v>
      </c>
      <c r="N321" s="73">
        <v>0</v>
      </c>
      <c r="O321" s="73">
        <v>0</v>
      </c>
      <c r="P321" s="73">
        <v>0</v>
      </c>
      <c r="Q321" s="73">
        <v>0</v>
      </c>
      <c r="R321" s="73">
        <v>0</v>
      </c>
      <c r="S321" s="73">
        <v>0</v>
      </c>
      <c r="T321" s="73">
        <v>0</v>
      </c>
      <c r="U321" s="73">
        <v>0</v>
      </c>
      <c r="V321" s="73">
        <v>0</v>
      </c>
      <c r="W321" s="73">
        <v>0</v>
      </c>
      <c r="X321" s="73">
        <v>0</v>
      </c>
      <c r="Y321" s="73">
        <v>0</v>
      </c>
      <c r="Z321" s="73">
        <v>0</v>
      </c>
      <c r="AA321" s="73">
        <v>0</v>
      </c>
      <c r="AB321" s="73">
        <v>0</v>
      </c>
      <c r="AC321" s="73">
        <v>0</v>
      </c>
      <c r="AD321" s="73">
        <v>0</v>
      </c>
      <c r="AE321" s="73">
        <v>0</v>
      </c>
      <c r="AF321" s="73">
        <v>0</v>
      </c>
      <c r="AG321" s="73">
        <v>0</v>
      </c>
      <c r="AH321" s="73">
        <v>0</v>
      </c>
      <c r="AI321" s="73">
        <v>0</v>
      </c>
      <c r="AJ321" s="73">
        <v>0</v>
      </c>
      <c r="AK321" s="73">
        <v>0</v>
      </c>
      <c r="AL321" s="73">
        <v>0</v>
      </c>
      <c r="AM321" s="73">
        <v>0</v>
      </c>
      <c r="AN321" s="73">
        <v>0</v>
      </c>
    </row>
    <row r="322" spans="1:40">
      <c r="A322" s="108" t="s">
        <v>1012</v>
      </c>
      <c r="B322" s="73">
        <v>0</v>
      </c>
      <c r="C322" s="73">
        <v>0</v>
      </c>
      <c r="D322" s="73">
        <v>0</v>
      </c>
      <c r="E322" s="73">
        <v>0</v>
      </c>
      <c r="F322" s="73">
        <v>0</v>
      </c>
      <c r="G322" s="73">
        <v>0</v>
      </c>
      <c r="H322" s="73">
        <v>0</v>
      </c>
      <c r="I322" s="73">
        <v>0</v>
      </c>
      <c r="J322" s="73">
        <v>0</v>
      </c>
      <c r="K322" s="73">
        <v>0</v>
      </c>
      <c r="L322" s="73">
        <v>0</v>
      </c>
      <c r="M322" s="73">
        <v>0</v>
      </c>
      <c r="N322" s="73">
        <v>0</v>
      </c>
      <c r="O322" s="73">
        <v>0</v>
      </c>
      <c r="P322" s="73">
        <v>0</v>
      </c>
      <c r="Q322" s="73">
        <v>0</v>
      </c>
      <c r="R322" s="73">
        <v>0</v>
      </c>
      <c r="S322" s="73">
        <v>0</v>
      </c>
      <c r="T322" s="73">
        <v>0</v>
      </c>
      <c r="U322" s="73">
        <v>0</v>
      </c>
      <c r="V322" s="73">
        <v>0</v>
      </c>
      <c r="W322" s="73">
        <v>0</v>
      </c>
      <c r="X322" s="73">
        <v>0</v>
      </c>
      <c r="Y322" s="73">
        <v>0</v>
      </c>
      <c r="Z322" s="73">
        <v>0</v>
      </c>
      <c r="AA322" s="73">
        <v>0</v>
      </c>
      <c r="AB322" s="73">
        <v>0</v>
      </c>
      <c r="AC322" s="73">
        <v>0</v>
      </c>
      <c r="AD322" s="73">
        <v>0</v>
      </c>
      <c r="AE322" s="73">
        <v>0</v>
      </c>
      <c r="AF322" s="73">
        <v>0</v>
      </c>
      <c r="AG322" s="73">
        <v>0</v>
      </c>
      <c r="AH322" s="73">
        <v>0</v>
      </c>
      <c r="AI322" s="73">
        <v>0</v>
      </c>
      <c r="AJ322" s="73">
        <v>0</v>
      </c>
      <c r="AK322" s="73">
        <v>0</v>
      </c>
      <c r="AL322" s="73">
        <v>0</v>
      </c>
      <c r="AM322" s="73">
        <v>0</v>
      </c>
      <c r="AN322" s="73">
        <v>0</v>
      </c>
    </row>
    <row r="323" spans="1:40">
      <c r="A323" s="108" t="s">
        <v>1013</v>
      </c>
    </row>
    <row r="324" spans="1:40">
      <c r="A324" s="108" t="s">
        <v>1014</v>
      </c>
      <c r="B324" s="73">
        <v>-183215.198956176</v>
      </c>
      <c r="C324" s="73">
        <v>-183215.198956176</v>
      </c>
      <c r="D324" s="73">
        <v>-183215.198956176</v>
      </c>
      <c r="E324" s="73">
        <v>-183215.198956176</v>
      </c>
      <c r="F324" s="73">
        <v>-183215.198956176</v>
      </c>
      <c r="G324" s="73">
        <v>-183215.198956176</v>
      </c>
      <c r="H324" s="73">
        <v>-183215.198956176</v>
      </c>
      <c r="I324" s="73">
        <v>-183215.198956176</v>
      </c>
      <c r="J324" s="73">
        <v>-183215.198956176</v>
      </c>
      <c r="K324" s="73">
        <v>-183215.198956176</v>
      </c>
      <c r="L324" s="73">
        <v>-183215.198956176</v>
      </c>
      <c r="M324" s="73">
        <v>-183215.198956176</v>
      </c>
      <c r="N324" s="73">
        <v>-2198582.3874741099</v>
      </c>
      <c r="O324" s="73">
        <v>-192803.389383109</v>
      </c>
      <c r="P324" s="73">
        <v>-192803.389383109</v>
      </c>
      <c r="Q324" s="73">
        <v>-192803.389383109</v>
      </c>
      <c r="R324" s="73">
        <v>-192803.389383109</v>
      </c>
      <c r="S324" s="73">
        <v>-192803.389383109</v>
      </c>
      <c r="T324" s="73">
        <v>-192803.389383109</v>
      </c>
      <c r="U324" s="73">
        <v>-192803.389383109</v>
      </c>
      <c r="V324" s="73">
        <v>-192803.389383109</v>
      </c>
      <c r="W324" s="73">
        <v>-192803.389383109</v>
      </c>
      <c r="X324" s="73">
        <v>-192803.389383109</v>
      </c>
      <c r="Y324" s="73">
        <v>-192803.389383109</v>
      </c>
      <c r="Z324" s="73">
        <v>-192803.389383109</v>
      </c>
      <c r="AA324" s="73">
        <v>-2313640.6725972998</v>
      </c>
      <c r="AB324" s="73">
        <v>-203062.753139926</v>
      </c>
      <c r="AC324" s="73">
        <v>-203062.753139926</v>
      </c>
      <c r="AD324" s="73">
        <v>-203062.753139926</v>
      </c>
      <c r="AE324" s="73">
        <v>-203062.753139926</v>
      </c>
      <c r="AF324" s="73">
        <v>-203062.753139926</v>
      </c>
      <c r="AG324" s="73">
        <v>-203062.753139926</v>
      </c>
      <c r="AH324" s="73">
        <v>-203062.753139926</v>
      </c>
      <c r="AI324" s="73">
        <v>-203062.753139926</v>
      </c>
      <c r="AJ324" s="73">
        <v>-203062.753139926</v>
      </c>
      <c r="AK324" s="73">
        <v>-203062.753139926</v>
      </c>
      <c r="AL324" s="73">
        <v>-203062.753139926</v>
      </c>
      <c r="AM324" s="73">
        <v>-203062.753139926</v>
      </c>
      <c r="AN324" s="73">
        <v>-2436753.0376791102</v>
      </c>
    </row>
    <row r="325" spans="1:40">
      <c r="A325" s="108" t="s">
        <v>1015</v>
      </c>
      <c r="B325" s="73">
        <v>0</v>
      </c>
      <c r="C325" s="73">
        <v>0</v>
      </c>
      <c r="D325" s="73">
        <v>0</v>
      </c>
      <c r="E325" s="73">
        <v>0</v>
      </c>
      <c r="F325" s="73">
        <v>0</v>
      </c>
      <c r="G325" s="73">
        <v>0</v>
      </c>
      <c r="H325" s="73">
        <v>0</v>
      </c>
      <c r="I325" s="73">
        <v>0</v>
      </c>
      <c r="J325" s="73">
        <v>0</v>
      </c>
      <c r="K325" s="73">
        <v>0</v>
      </c>
      <c r="L325" s="73">
        <v>0</v>
      </c>
      <c r="M325" s="73">
        <v>0</v>
      </c>
      <c r="N325" s="73">
        <v>0</v>
      </c>
      <c r="O325" s="73">
        <v>0</v>
      </c>
      <c r="P325" s="73">
        <v>0</v>
      </c>
      <c r="Q325" s="73">
        <v>0</v>
      </c>
      <c r="R325" s="73">
        <v>0</v>
      </c>
      <c r="S325" s="73">
        <v>0</v>
      </c>
      <c r="T325" s="73">
        <v>0</v>
      </c>
      <c r="U325" s="73">
        <v>0</v>
      </c>
      <c r="V325" s="73">
        <v>0</v>
      </c>
      <c r="W325" s="73">
        <v>0</v>
      </c>
      <c r="X325" s="73">
        <v>0</v>
      </c>
      <c r="Y325" s="73">
        <v>0</v>
      </c>
      <c r="Z325" s="73">
        <v>0</v>
      </c>
      <c r="AA325" s="73">
        <v>0</v>
      </c>
      <c r="AB325" s="73">
        <v>0</v>
      </c>
      <c r="AC325" s="73">
        <v>0</v>
      </c>
      <c r="AD325" s="73">
        <v>0</v>
      </c>
      <c r="AE325" s="73">
        <v>0</v>
      </c>
      <c r="AF325" s="73">
        <v>0</v>
      </c>
      <c r="AG325" s="73">
        <v>0</v>
      </c>
      <c r="AH325" s="73">
        <v>0</v>
      </c>
      <c r="AI325" s="73">
        <v>0</v>
      </c>
      <c r="AJ325" s="73">
        <v>0</v>
      </c>
      <c r="AK325" s="73">
        <v>0</v>
      </c>
      <c r="AL325" s="73">
        <v>0</v>
      </c>
      <c r="AM325" s="73">
        <v>0</v>
      </c>
      <c r="AN325" s="73">
        <v>0</v>
      </c>
    </row>
    <row r="326" spans="1:40">
      <c r="A326" s="108" t="s">
        <v>1016</v>
      </c>
      <c r="B326" s="73">
        <v>-183215.198956176</v>
      </c>
      <c r="C326" s="73">
        <v>-183215.198956176</v>
      </c>
      <c r="D326" s="73">
        <v>-183215.198956176</v>
      </c>
      <c r="E326" s="73">
        <v>-183215.198956176</v>
      </c>
      <c r="F326" s="73">
        <v>-183215.198956176</v>
      </c>
      <c r="G326" s="73">
        <v>-183215.198956176</v>
      </c>
      <c r="H326" s="73">
        <v>-183215.198956176</v>
      </c>
      <c r="I326" s="73">
        <v>-183215.198956176</v>
      </c>
      <c r="J326" s="73">
        <v>-183215.198956176</v>
      </c>
      <c r="K326" s="73">
        <v>-183215.198956176</v>
      </c>
      <c r="L326" s="73">
        <v>-183215.198956176</v>
      </c>
      <c r="M326" s="73">
        <v>-183215.198956176</v>
      </c>
      <c r="N326" s="73">
        <v>-2198582.3874741099</v>
      </c>
      <c r="O326" s="73">
        <v>-192803.389383109</v>
      </c>
      <c r="P326" s="73">
        <v>-192803.389383109</v>
      </c>
      <c r="Q326" s="73">
        <v>-192803.389383109</v>
      </c>
      <c r="R326" s="73">
        <v>-192803.389383109</v>
      </c>
      <c r="S326" s="73">
        <v>-192803.389383109</v>
      </c>
      <c r="T326" s="73">
        <v>-192803.389383109</v>
      </c>
      <c r="U326" s="73">
        <v>-192803.389383109</v>
      </c>
      <c r="V326" s="73">
        <v>-192803.389383109</v>
      </c>
      <c r="W326" s="73">
        <v>-192803.389383109</v>
      </c>
      <c r="X326" s="73">
        <v>-192803.389383109</v>
      </c>
      <c r="Y326" s="73">
        <v>-192803.389383109</v>
      </c>
      <c r="Z326" s="73">
        <v>-192803.389383109</v>
      </c>
      <c r="AA326" s="73">
        <v>-2313640.6725972998</v>
      </c>
      <c r="AB326" s="73">
        <v>-203062.753139926</v>
      </c>
      <c r="AC326" s="73">
        <v>-203062.753139926</v>
      </c>
      <c r="AD326" s="73">
        <v>-203062.753139926</v>
      </c>
      <c r="AE326" s="73">
        <v>-203062.753139926</v>
      </c>
      <c r="AF326" s="73">
        <v>-203062.753139926</v>
      </c>
      <c r="AG326" s="73">
        <v>-203062.753139926</v>
      </c>
      <c r="AH326" s="73">
        <v>-203062.753139926</v>
      </c>
      <c r="AI326" s="73">
        <v>-203062.753139926</v>
      </c>
      <c r="AJ326" s="73">
        <v>-203062.753139926</v>
      </c>
      <c r="AK326" s="73">
        <v>-203062.753139926</v>
      </c>
      <c r="AL326" s="73">
        <v>-203062.753139926</v>
      </c>
      <c r="AM326" s="73">
        <v>-203062.753139926</v>
      </c>
      <c r="AN326" s="73">
        <v>-2436753.0376791102</v>
      </c>
    </row>
    <row r="327" spans="1:40">
      <c r="A327" s="108" t="s">
        <v>1017</v>
      </c>
    </row>
    <row r="328" spans="1:40">
      <c r="A328" s="108" t="s">
        <v>1018</v>
      </c>
      <c r="B328" s="73">
        <v>0</v>
      </c>
      <c r="C328" s="73">
        <v>0</v>
      </c>
      <c r="D328" s="73">
        <v>0</v>
      </c>
      <c r="E328" s="73">
        <v>0</v>
      </c>
      <c r="F328" s="73">
        <v>0</v>
      </c>
      <c r="G328" s="73">
        <v>0</v>
      </c>
      <c r="H328" s="73">
        <v>0</v>
      </c>
      <c r="I328" s="73">
        <v>0</v>
      </c>
      <c r="J328" s="73">
        <v>0</v>
      </c>
      <c r="K328" s="73">
        <v>0</v>
      </c>
      <c r="L328" s="73">
        <v>0</v>
      </c>
      <c r="M328" s="73">
        <v>0</v>
      </c>
      <c r="N328" s="73">
        <v>0</v>
      </c>
      <c r="O328" s="73">
        <v>0</v>
      </c>
      <c r="P328" s="73">
        <v>0</v>
      </c>
      <c r="Q328" s="73">
        <v>0</v>
      </c>
      <c r="R328" s="73">
        <v>0</v>
      </c>
      <c r="S328" s="73">
        <v>0</v>
      </c>
      <c r="T328" s="73">
        <v>0</v>
      </c>
      <c r="U328" s="73">
        <v>0</v>
      </c>
      <c r="V328" s="73">
        <v>0</v>
      </c>
      <c r="W328" s="73">
        <v>0</v>
      </c>
      <c r="X328" s="73">
        <v>0</v>
      </c>
      <c r="Y328" s="73">
        <v>0</v>
      </c>
      <c r="Z328" s="73">
        <v>0</v>
      </c>
      <c r="AA328" s="73">
        <v>0</v>
      </c>
      <c r="AB328" s="73">
        <v>0</v>
      </c>
      <c r="AC328" s="73">
        <v>0</v>
      </c>
      <c r="AD328" s="73">
        <v>0</v>
      </c>
      <c r="AE328" s="73">
        <v>0</v>
      </c>
      <c r="AF328" s="73">
        <v>0</v>
      </c>
      <c r="AG328" s="73">
        <v>0</v>
      </c>
      <c r="AH328" s="73">
        <v>0</v>
      </c>
      <c r="AI328" s="73">
        <v>0</v>
      </c>
      <c r="AJ328" s="73">
        <v>0</v>
      </c>
      <c r="AK328" s="73">
        <v>0</v>
      </c>
      <c r="AL328" s="73">
        <v>0</v>
      </c>
      <c r="AM328" s="73">
        <v>0</v>
      </c>
      <c r="AN328" s="73">
        <v>0</v>
      </c>
    </row>
    <row r="329" spans="1:40">
      <c r="A329" s="108" t="s">
        <v>1019</v>
      </c>
      <c r="B329" s="73">
        <v>0</v>
      </c>
      <c r="C329" s="73">
        <v>0</v>
      </c>
      <c r="D329" s="73">
        <v>0</v>
      </c>
      <c r="E329" s="73">
        <v>0</v>
      </c>
      <c r="F329" s="73">
        <v>0</v>
      </c>
      <c r="G329" s="73">
        <v>0</v>
      </c>
      <c r="H329" s="73">
        <v>0</v>
      </c>
      <c r="I329" s="73">
        <v>0</v>
      </c>
      <c r="J329" s="73">
        <v>0</v>
      </c>
      <c r="K329" s="73">
        <v>0</v>
      </c>
      <c r="L329" s="73">
        <v>0</v>
      </c>
      <c r="M329" s="73">
        <v>0</v>
      </c>
      <c r="N329" s="73">
        <v>0</v>
      </c>
      <c r="O329" s="73">
        <v>0</v>
      </c>
      <c r="P329" s="73">
        <v>0</v>
      </c>
      <c r="Q329" s="73">
        <v>0</v>
      </c>
      <c r="R329" s="73">
        <v>0</v>
      </c>
      <c r="S329" s="73">
        <v>0</v>
      </c>
      <c r="T329" s="73">
        <v>0</v>
      </c>
      <c r="U329" s="73">
        <v>0</v>
      </c>
      <c r="V329" s="73">
        <v>0</v>
      </c>
      <c r="W329" s="73">
        <v>0</v>
      </c>
      <c r="X329" s="73">
        <v>0</v>
      </c>
      <c r="Y329" s="73">
        <v>0</v>
      </c>
      <c r="Z329" s="73">
        <v>0</v>
      </c>
      <c r="AA329" s="73">
        <v>0</v>
      </c>
      <c r="AB329" s="73">
        <v>0</v>
      </c>
      <c r="AC329" s="73">
        <v>0</v>
      </c>
      <c r="AD329" s="73">
        <v>0</v>
      </c>
      <c r="AE329" s="73">
        <v>0</v>
      </c>
      <c r="AF329" s="73">
        <v>0</v>
      </c>
      <c r="AG329" s="73">
        <v>0</v>
      </c>
      <c r="AH329" s="73">
        <v>0</v>
      </c>
      <c r="AI329" s="73">
        <v>0</v>
      </c>
      <c r="AJ329" s="73">
        <v>0</v>
      </c>
      <c r="AK329" s="73">
        <v>0</v>
      </c>
      <c r="AL329" s="73">
        <v>0</v>
      </c>
      <c r="AM329" s="73">
        <v>0</v>
      </c>
      <c r="AN329" s="73">
        <v>0</v>
      </c>
    </row>
    <row r="330" spans="1:40">
      <c r="A330" s="108" t="s">
        <v>1020</v>
      </c>
      <c r="B330" s="73">
        <v>-5457136.1989561701</v>
      </c>
      <c r="C330" s="73">
        <v>-5457136.1989561701</v>
      </c>
      <c r="D330" s="73">
        <v>-5457136.1989561701</v>
      </c>
      <c r="E330" s="73">
        <v>-5457136.1989561701</v>
      </c>
      <c r="F330" s="73">
        <v>-5457136.1989561701</v>
      </c>
      <c r="G330" s="73">
        <v>-5457136.1989561701</v>
      </c>
      <c r="H330" s="73">
        <v>-5457136.1989561701</v>
      </c>
      <c r="I330" s="73">
        <v>-5457136.1989561701</v>
      </c>
      <c r="J330" s="73">
        <v>-5457136.1989561701</v>
      </c>
      <c r="K330" s="73">
        <v>-5457136.1989561701</v>
      </c>
      <c r="L330" s="73">
        <v>-5457136.1989561701</v>
      </c>
      <c r="M330" s="73">
        <v>-5457136.1989561701</v>
      </c>
      <c r="N330" s="73">
        <v>-65485634.387474097</v>
      </c>
      <c r="O330" s="73">
        <v>-5260922.3893831</v>
      </c>
      <c r="P330" s="73">
        <v>-5260922.3893831</v>
      </c>
      <c r="Q330" s="73">
        <v>-5260922.3893831</v>
      </c>
      <c r="R330" s="73">
        <v>-5260922.3893831</v>
      </c>
      <c r="S330" s="73">
        <v>-5260922.3893831</v>
      </c>
      <c r="T330" s="73">
        <v>-5260922.3893831</v>
      </c>
      <c r="U330" s="73">
        <v>-5260922.3893831</v>
      </c>
      <c r="V330" s="73">
        <v>-5260922.3893831</v>
      </c>
      <c r="W330" s="73">
        <v>-5260922.3893831</v>
      </c>
      <c r="X330" s="73">
        <v>-5260922.3893831</v>
      </c>
      <c r="Y330" s="73">
        <v>-5260922.3893831</v>
      </c>
      <c r="Z330" s="73">
        <v>-5260922.3893831</v>
      </c>
      <c r="AA330" s="73">
        <v>-63131068.672597297</v>
      </c>
      <c r="AB330" s="73">
        <v>-5271181.7531399196</v>
      </c>
      <c r="AC330" s="73">
        <v>-5271181.7531399196</v>
      </c>
      <c r="AD330" s="73">
        <v>-5271181.7531399196</v>
      </c>
      <c r="AE330" s="73">
        <v>-5271181.7531399196</v>
      </c>
      <c r="AF330" s="73">
        <v>-5271181.7531399196</v>
      </c>
      <c r="AG330" s="73">
        <v>-5271181.7531399196</v>
      </c>
      <c r="AH330" s="73">
        <v>-5271181.7531399196</v>
      </c>
      <c r="AI330" s="73">
        <v>-5271181.7531399196</v>
      </c>
      <c r="AJ330" s="73">
        <v>-5271181.7531399196</v>
      </c>
      <c r="AK330" s="73">
        <v>-5271181.7531399196</v>
      </c>
      <c r="AL330" s="73">
        <v>-5271181.7531399196</v>
      </c>
      <c r="AM330" s="73">
        <v>-5271181.7531399196</v>
      </c>
      <c r="AN330" s="73">
        <v>-63254181.037679099</v>
      </c>
    </row>
    <row r="331" spans="1:40">
      <c r="A331" s="108" t="s">
        <v>1021</v>
      </c>
      <c r="B331" s="73">
        <v>-5150037.5322895097</v>
      </c>
      <c r="C331" s="73">
        <v>-5150037.5322895097</v>
      </c>
      <c r="D331" s="73">
        <v>-5150037.5322895097</v>
      </c>
      <c r="E331" s="73">
        <v>-5150037.5322895097</v>
      </c>
      <c r="F331" s="73">
        <v>-5150037.5322895097</v>
      </c>
      <c r="G331" s="73">
        <v>-5150037.5322895097</v>
      </c>
      <c r="H331" s="73">
        <v>-5150037.5322895097</v>
      </c>
      <c r="I331" s="73">
        <v>-5150037.5322895097</v>
      </c>
      <c r="J331" s="73">
        <v>-5150037.5322895097</v>
      </c>
      <c r="K331" s="73">
        <v>-5150037.5322895097</v>
      </c>
      <c r="L331" s="73">
        <v>-5150037.5322895097</v>
      </c>
      <c r="M331" s="73">
        <v>-5150037.5322895097</v>
      </c>
      <c r="N331" s="73">
        <v>-61800450.387474097</v>
      </c>
      <c r="O331" s="73">
        <v>-4953823.7227164404</v>
      </c>
      <c r="P331" s="73">
        <v>-4953823.7227164404</v>
      </c>
      <c r="Q331" s="73">
        <v>-4953823.7227164404</v>
      </c>
      <c r="R331" s="73">
        <v>-4953823.7227164404</v>
      </c>
      <c r="S331" s="73">
        <v>-4953823.7227164404</v>
      </c>
      <c r="T331" s="73">
        <v>-4953823.7227164404</v>
      </c>
      <c r="U331" s="73">
        <v>-4953823.7227164404</v>
      </c>
      <c r="V331" s="73">
        <v>-4953823.7227164404</v>
      </c>
      <c r="W331" s="73">
        <v>-4953823.7227164404</v>
      </c>
      <c r="X331" s="73">
        <v>-4953823.7227164404</v>
      </c>
      <c r="Y331" s="73">
        <v>-4953823.7227164404</v>
      </c>
      <c r="Z331" s="73">
        <v>-4953823.7227164404</v>
      </c>
      <c r="AA331" s="73">
        <v>-59445884.672597297</v>
      </c>
      <c r="AB331" s="73">
        <v>-4964083.0864732601</v>
      </c>
      <c r="AC331" s="73">
        <v>-4964083.0864732601</v>
      </c>
      <c r="AD331" s="73">
        <v>-4964083.0864732601</v>
      </c>
      <c r="AE331" s="73">
        <v>-4964083.0864732601</v>
      </c>
      <c r="AF331" s="73">
        <v>-4964083.0864732601</v>
      </c>
      <c r="AG331" s="73">
        <v>-4964083.0864732601</v>
      </c>
      <c r="AH331" s="73">
        <v>-4964083.0864732601</v>
      </c>
      <c r="AI331" s="73">
        <v>-4964083.0864732601</v>
      </c>
      <c r="AJ331" s="73">
        <v>-4964083.0864732601</v>
      </c>
      <c r="AK331" s="73">
        <v>-4964083.0864732601</v>
      </c>
      <c r="AL331" s="73">
        <v>-4964083.0864732601</v>
      </c>
      <c r="AM331" s="73">
        <v>-4964083.0864732601</v>
      </c>
      <c r="AN331" s="73">
        <v>-59568997.037679099</v>
      </c>
    </row>
    <row r="332" spans="1:40">
      <c r="A332" s="109" t="s">
        <v>1022</v>
      </c>
    </row>
    <row r="333" spans="1:40">
      <c r="A333" s="108" t="s">
        <v>1023</v>
      </c>
      <c r="B333" s="73">
        <v>0</v>
      </c>
      <c r="C333" s="73">
        <v>0</v>
      </c>
      <c r="D333" s="73">
        <v>0</v>
      </c>
      <c r="E333" s="73">
        <v>0</v>
      </c>
      <c r="F333" s="73">
        <v>0</v>
      </c>
      <c r="G333" s="73">
        <v>0</v>
      </c>
      <c r="H333" s="73">
        <v>0</v>
      </c>
      <c r="I333" s="73">
        <v>0</v>
      </c>
      <c r="J333" s="73">
        <v>0</v>
      </c>
      <c r="K333" s="73">
        <v>0</v>
      </c>
      <c r="L333" s="73">
        <v>0</v>
      </c>
      <c r="M333" s="73">
        <v>0</v>
      </c>
      <c r="N333" s="73">
        <v>0</v>
      </c>
      <c r="O333" s="73">
        <v>0</v>
      </c>
      <c r="P333" s="73">
        <v>0</v>
      </c>
      <c r="Q333" s="73">
        <v>0</v>
      </c>
      <c r="R333" s="73">
        <v>0</v>
      </c>
      <c r="S333" s="73">
        <v>0</v>
      </c>
      <c r="T333" s="73">
        <v>0</v>
      </c>
      <c r="U333" s="73">
        <v>0</v>
      </c>
      <c r="V333" s="73">
        <v>0</v>
      </c>
      <c r="W333" s="73">
        <v>0</v>
      </c>
      <c r="X333" s="73">
        <v>0</v>
      </c>
      <c r="Y333" s="73">
        <v>0</v>
      </c>
      <c r="Z333" s="73">
        <v>0</v>
      </c>
      <c r="AA333" s="73">
        <v>0</v>
      </c>
      <c r="AB333" s="73">
        <v>0</v>
      </c>
      <c r="AC333" s="73">
        <v>0</v>
      </c>
      <c r="AD333" s="73">
        <v>0</v>
      </c>
      <c r="AE333" s="73">
        <v>0</v>
      </c>
      <c r="AF333" s="73">
        <v>0</v>
      </c>
      <c r="AG333" s="73">
        <v>0</v>
      </c>
      <c r="AH333" s="73">
        <v>0</v>
      </c>
      <c r="AI333" s="73">
        <v>0</v>
      </c>
      <c r="AJ333" s="73">
        <v>0</v>
      </c>
      <c r="AK333" s="73">
        <v>0</v>
      </c>
      <c r="AL333" s="73">
        <v>0</v>
      </c>
      <c r="AM333" s="73">
        <v>0</v>
      </c>
      <c r="AN333" s="73">
        <v>0</v>
      </c>
    </row>
    <row r="334" spans="1:40">
      <c r="A334" s="108" t="s">
        <v>1024</v>
      </c>
      <c r="B334" s="73">
        <v>0</v>
      </c>
      <c r="C334" s="73">
        <v>0</v>
      </c>
      <c r="D334" s="73">
        <v>0</v>
      </c>
      <c r="E334" s="73">
        <v>0</v>
      </c>
      <c r="F334" s="73">
        <v>0</v>
      </c>
      <c r="G334" s="73">
        <v>0</v>
      </c>
      <c r="H334" s="73">
        <v>0</v>
      </c>
      <c r="I334" s="73">
        <v>0</v>
      </c>
      <c r="J334" s="73">
        <v>0</v>
      </c>
      <c r="K334" s="73">
        <v>0</v>
      </c>
      <c r="L334" s="73">
        <v>0</v>
      </c>
      <c r="M334" s="73">
        <v>0</v>
      </c>
      <c r="N334" s="73">
        <v>0</v>
      </c>
      <c r="O334" s="73">
        <v>0</v>
      </c>
      <c r="P334" s="73">
        <v>0</v>
      </c>
      <c r="Q334" s="73">
        <v>0</v>
      </c>
      <c r="R334" s="73">
        <v>0</v>
      </c>
      <c r="S334" s="73">
        <v>0</v>
      </c>
      <c r="T334" s="73">
        <v>0</v>
      </c>
      <c r="U334" s="73">
        <v>0</v>
      </c>
      <c r="V334" s="73">
        <v>0</v>
      </c>
      <c r="W334" s="73">
        <v>0</v>
      </c>
      <c r="X334" s="73">
        <v>0</v>
      </c>
      <c r="Y334" s="73">
        <v>0</v>
      </c>
      <c r="Z334" s="73">
        <v>0</v>
      </c>
      <c r="AA334" s="73">
        <v>0</v>
      </c>
      <c r="AB334" s="73">
        <v>0</v>
      </c>
      <c r="AC334" s="73">
        <v>0</v>
      </c>
      <c r="AD334" s="73">
        <v>0</v>
      </c>
      <c r="AE334" s="73">
        <v>0</v>
      </c>
      <c r="AF334" s="73">
        <v>0</v>
      </c>
      <c r="AG334" s="73">
        <v>0</v>
      </c>
      <c r="AH334" s="73">
        <v>0</v>
      </c>
      <c r="AI334" s="73">
        <v>0</v>
      </c>
      <c r="AJ334" s="73">
        <v>0</v>
      </c>
      <c r="AK334" s="73">
        <v>0</v>
      </c>
      <c r="AL334" s="73">
        <v>0</v>
      </c>
      <c r="AM334" s="73">
        <v>0</v>
      </c>
      <c r="AN334" s="73">
        <v>0</v>
      </c>
    </row>
    <row r="335" spans="1:40">
      <c r="A335" s="108" t="s">
        <v>1025</v>
      </c>
      <c r="B335" s="73">
        <v>0</v>
      </c>
      <c r="C335" s="73">
        <v>0</v>
      </c>
      <c r="D335" s="73">
        <v>0</v>
      </c>
      <c r="E335" s="73">
        <v>0</v>
      </c>
      <c r="F335" s="73">
        <v>0</v>
      </c>
      <c r="G335" s="73">
        <v>0</v>
      </c>
      <c r="H335" s="73">
        <v>0</v>
      </c>
      <c r="I335" s="73">
        <v>0</v>
      </c>
      <c r="J335" s="73">
        <v>0</v>
      </c>
      <c r="K335" s="73">
        <v>0</v>
      </c>
      <c r="L335" s="73">
        <v>0</v>
      </c>
      <c r="M335" s="73">
        <v>0</v>
      </c>
      <c r="N335" s="73">
        <v>0</v>
      </c>
      <c r="O335" s="73">
        <v>0</v>
      </c>
      <c r="P335" s="73">
        <v>0</v>
      </c>
      <c r="Q335" s="73">
        <v>0</v>
      </c>
      <c r="R335" s="73">
        <v>0</v>
      </c>
      <c r="S335" s="73">
        <v>0</v>
      </c>
      <c r="T335" s="73">
        <v>0</v>
      </c>
      <c r="U335" s="73">
        <v>0</v>
      </c>
      <c r="V335" s="73">
        <v>0</v>
      </c>
      <c r="W335" s="73">
        <v>0</v>
      </c>
      <c r="X335" s="73">
        <v>0</v>
      </c>
      <c r="Y335" s="73">
        <v>0</v>
      </c>
      <c r="Z335" s="73">
        <v>0</v>
      </c>
      <c r="AA335" s="73">
        <v>0</v>
      </c>
      <c r="AB335" s="73">
        <v>0</v>
      </c>
      <c r="AC335" s="73">
        <v>0</v>
      </c>
      <c r="AD335" s="73">
        <v>0</v>
      </c>
      <c r="AE335" s="73">
        <v>0</v>
      </c>
      <c r="AF335" s="73">
        <v>0</v>
      </c>
      <c r="AG335" s="73">
        <v>0</v>
      </c>
      <c r="AH335" s="73">
        <v>0</v>
      </c>
      <c r="AI335" s="73">
        <v>0</v>
      </c>
      <c r="AJ335" s="73">
        <v>0</v>
      </c>
      <c r="AK335" s="73">
        <v>0</v>
      </c>
      <c r="AL335" s="73">
        <v>0</v>
      </c>
      <c r="AM335" s="73">
        <v>0</v>
      </c>
      <c r="AN335" s="73">
        <v>0</v>
      </c>
    </row>
    <row r="336" spans="1:40">
      <c r="A336" s="109" t="s">
        <v>1026</v>
      </c>
    </row>
    <row r="337" spans="1:40">
      <c r="A337" s="108" t="s">
        <v>1027</v>
      </c>
    </row>
    <row r="338" spans="1:40">
      <c r="A338" s="108" t="s">
        <v>1028</v>
      </c>
      <c r="B338" s="73">
        <v>0</v>
      </c>
      <c r="C338" s="73">
        <v>0</v>
      </c>
      <c r="D338" s="73">
        <v>0</v>
      </c>
      <c r="E338" s="73">
        <v>0</v>
      </c>
      <c r="F338" s="73">
        <v>0</v>
      </c>
      <c r="G338" s="73">
        <v>0</v>
      </c>
      <c r="H338" s="73">
        <v>0</v>
      </c>
      <c r="I338" s="73">
        <v>0</v>
      </c>
      <c r="J338" s="73">
        <v>0</v>
      </c>
      <c r="K338" s="73">
        <v>0</v>
      </c>
      <c r="L338" s="73">
        <v>0</v>
      </c>
      <c r="M338" s="73">
        <v>0</v>
      </c>
      <c r="N338" s="73">
        <v>0</v>
      </c>
      <c r="O338" s="73">
        <v>0</v>
      </c>
      <c r="P338" s="73">
        <v>0</v>
      </c>
      <c r="Q338" s="73">
        <v>0</v>
      </c>
      <c r="R338" s="73">
        <v>0</v>
      </c>
      <c r="S338" s="73">
        <v>0</v>
      </c>
      <c r="T338" s="73">
        <v>0</v>
      </c>
      <c r="U338" s="73">
        <v>0</v>
      </c>
      <c r="V338" s="73">
        <v>0</v>
      </c>
      <c r="W338" s="73">
        <v>0</v>
      </c>
      <c r="X338" s="73">
        <v>0</v>
      </c>
      <c r="Y338" s="73">
        <v>0</v>
      </c>
      <c r="Z338" s="73">
        <v>0</v>
      </c>
      <c r="AA338" s="73">
        <v>0</v>
      </c>
      <c r="AB338" s="73">
        <v>0</v>
      </c>
      <c r="AC338" s="73">
        <v>0</v>
      </c>
      <c r="AD338" s="73">
        <v>0</v>
      </c>
      <c r="AE338" s="73">
        <v>0</v>
      </c>
      <c r="AF338" s="73">
        <v>0</v>
      </c>
      <c r="AG338" s="73">
        <v>0</v>
      </c>
      <c r="AH338" s="73">
        <v>0</v>
      </c>
      <c r="AI338" s="73">
        <v>0</v>
      </c>
      <c r="AJ338" s="73">
        <v>0</v>
      </c>
      <c r="AK338" s="73">
        <v>0</v>
      </c>
      <c r="AL338" s="73">
        <v>0</v>
      </c>
      <c r="AM338" s="73">
        <v>0</v>
      </c>
      <c r="AN338" s="73">
        <v>0</v>
      </c>
    </row>
    <row r="339" spans="1:40">
      <c r="A339" s="108" t="s">
        <v>1029</v>
      </c>
      <c r="B339" s="73">
        <v>0</v>
      </c>
      <c r="C339" s="73">
        <v>0</v>
      </c>
      <c r="D339" s="73">
        <v>0</v>
      </c>
      <c r="E339" s="73">
        <v>0</v>
      </c>
      <c r="F339" s="73">
        <v>0</v>
      </c>
      <c r="G339" s="73">
        <v>0</v>
      </c>
      <c r="H339" s="73">
        <v>0</v>
      </c>
      <c r="I339" s="73">
        <v>0</v>
      </c>
      <c r="J339" s="73">
        <v>0</v>
      </c>
      <c r="K339" s="73">
        <v>0</v>
      </c>
      <c r="L339" s="73">
        <v>0</v>
      </c>
      <c r="M339" s="73">
        <v>0</v>
      </c>
      <c r="N339" s="73">
        <v>0</v>
      </c>
      <c r="O339" s="73">
        <v>0</v>
      </c>
      <c r="P339" s="73">
        <v>0</v>
      </c>
      <c r="Q339" s="73">
        <v>0</v>
      </c>
      <c r="R339" s="73">
        <v>0</v>
      </c>
      <c r="S339" s="73">
        <v>0</v>
      </c>
      <c r="T339" s="73">
        <v>0</v>
      </c>
      <c r="U339" s="73">
        <v>0</v>
      </c>
      <c r="V339" s="73">
        <v>0</v>
      </c>
      <c r="W339" s="73">
        <v>0</v>
      </c>
      <c r="X339" s="73">
        <v>0</v>
      </c>
      <c r="Y339" s="73">
        <v>0</v>
      </c>
      <c r="Z339" s="73">
        <v>0</v>
      </c>
      <c r="AA339" s="73">
        <v>0</v>
      </c>
      <c r="AB339" s="73">
        <v>0</v>
      </c>
      <c r="AC339" s="73">
        <v>0</v>
      </c>
      <c r="AD339" s="73">
        <v>0</v>
      </c>
      <c r="AE339" s="73">
        <v>0</v>
      </c>
      <c r="AF339" s="73">
        <v>0</v>
      </c>
      <c r="AG339" s="73">
        <v>0</v>
      </c>
      <c r="AH339" s="73">
        <v>0</v>
      </c>
      <c r="AI339" s="73">
        <v>0</v>
      </c>
      <c r="AJ339" s="73">
        <v>0</v>
      </c>
      <c r="AK339" s="73">
        <v>0</v>
      </c>
      <c r="AL339" s="73">
        <v>0</v>
      </c>
      <c r="AM339" s="73">
        <v>0</v>
      </c>
      <c r="AN339" s="73">
        <v>0</v>
      </c>
    </row>
    <row r="340" spans="1:40">
      <c r="A340" s="108" t="s">
        <v>1030</v>
      </c>
    </row>
    <row r="341" spans="1:40">
      <c r="A341" s="108" t="s">
        <v>1031</v>
      </c>
      <c r="B341" s="73">
        <v>0</v>
      </c>
      <c r="C341" s="73">
        <v>0</v>
      </c>
      <c r="D341" s="73">
        <v>0</v>
      </c>
      <c r="E341" s="73">
        <v>0</v>
      </c>
      <c r="F341" s="73">
        <v>0</v>
      </c>
      <c r="G341" s="73">
        <v>0</v>
      </c>
      <c r="H341" s="73">
        <v>0</v>
      </c>
      <c r="I341" s="73">
        <v>0</v>
      </c>
      <c r="J341" s="73">
        <v>0</v>
      </c>
      <c r="K341" s="73">
        <v>0</v>
      </c>
      <c r="L341" s="73">
        <v>0</v>
      </c>
      <c r="M341" s="73">
        <v>0</v>
      </c>
      <c r="N341" s="73">
        <v>0</v>
      </c>
      <c r="O341" s="73">
        <v>0</v>
      </c>
      <c r="P341" s="73">
        <v>0</v>
      </c>
      <c r="Q341" s="73">
        <v>0</v>
      </c>
      <c r="R341" s="73">
        <v>0</v>
      </c>
      <c r="S341" s="73">
        <v>0</v>
      </c>
      <c r="T341" s="73">
        <v>0</v>
      </c>
      <c r="U341" s="73">
        <v>0</v>
      </c>
      <c r="V341" s="73">
        <v>0</v>
      </c>
      <c r="W341" s="73">
        <v>0</v>
      </c>
      <c r="X341" s="73">
        <v>0</v>
      </c>
      <c r="Y341" s="73">
        <v>0</v>
      </c>
      <c r="Z341" s="73">
        <v>0</v>
      </c>
      <c r="AA341" s="73">
        <v>0</v>
      </c>
      <c r="AB341" s="73">
        <v>0</v>
      </c>
      <c r="AC341" s="73">
        <v>0</v>
      </c>
      <c r="AD341" s="73">
        <v>0</v>
      </c>
      <c r="AE341" s="73">
        <v>0</v>
      </c>
      <c r="AF341" s="73">
        <v>0</v>
      </c>
      <c r="AG341" s="73">
        <v>0</v>
      </c>
      <c r="AH341" s="73">
        <v>0</v>
      </c>
      <c r="AI341" s="73">
        <v>0</v>
      </c>
      <c r="AJ341" s="73">
        <v>0</v>
      </c>
      <c r="AK341" s="73">
        <v>0</v>
      </c>
      <c r="AL341" s="73">
        <v>0</v>
      </c>
      <c r="AM341" s="73">
        <v>0</v>
      </c>
      <c r="AN341" s="73">
        <v>0</v>
      </c>
    </row>
    <row r="342" spans="1:40">
      <c r="A342" s="108" t="s">
        <v>1032</v>
      </c>
      <c r="B342" s="73">
        <v>0</v>
      </c>
      <c r="C342" s="73">
        <v>0</v>
      </c>
      <c r="D342" s="73">
        <v>0</v>
      </c>
      <c r="E342" s="73">
        <v>0</v>
      </c>
      <c r="F342" s="73">
        <v>0</v>
      </c>
      <c r="G342" s="73">
        <v>0</v>
      </c>
      <c r="H342" s="73">
        <v>0</v>
      </c>
      <c r="I342" s="73">
        <v>0</v>
      </c>
      <c r="J342" s="73">
        <v>0</v>
      </c>
      <c r="K342" s="73">
        <v>0</v>
      </c>
      <c r="L342" s="73">
        <v>0</v>
      </c>
      <c r="M342" s="73">
        <v>0</v>
      </c>
      <c r="N342" s="73">
        <v>0</v>
      </c>
      <c r="O342" s="73">
        <v>0</v>
      </c>
      <c r="P342" s="73">
        <v>0</v>
      </c>
      <c r="Q342" s="73">
        <v>0</v>
      </c>
      <c r="R342" s="73">
        <v>0</v>
      </c>
      <c r="S342" s="73">
        <v>0</v>
      </c>
      <c r="T342" s="73">
        <v>0</v>
      </c>
      <c r="U342" s="73">
        <v>0</v>
      </c>
      <c r="V342" s="73">
        <v>0</v>
      </c>
      <c r="W342" s="73">
        <v>0</v>
      </c>
      <c r="X342" s="73">
        <v>0</v>
      </c>
      <c r="Y342" s="73">
        <v>0</v>
      </c>
      <c r="Z342" s="73">
        <v>0</v>
      </c>
      <c r="AA342" s="73">
        <v>0</v>
      </c>
      <c r="AB342" s="73">
        <v>0</v>
      </c>
      <c r="AC342" s="73">
        <v>0</v>
      </c>
      <c r="AD342" s="73">
        <v>0</v>
      </c>
      <c r="AE342" s="73">
        <v>0</v>
      </c>
      <c r="AF342" s="73">
        <v>0</v>
      </c>
      <c r="AG342" s="73">
        <v>0</v>
      </c>
      <c r="AH342" s="73">
        <v>0</v>
      </c>
      <c r="AI342" s="73">
        <v>0</v>
      </c>
      <c r="AJ342" s="73">
        <v>0</v>
      </c>
      <c r="AK342" s="73">
        <v>0</v>
      </c>
      <c r="AL342" s="73">
        <v>0</v>
      </c>
      <c r="AM342" s="73">
        <v>0</v>
      </c>
      <c r="AN342" s="73">
        <v>0</v>
      </c>
    </row>
    <row r="343" spans="1:40">
      <c r="A343" s="108" t="s">
        <v>1033</v>
      </c>
    </row>
    <row r="344" spans="1:40">
      <c r="A344" s="108" t="s">
        <v>1034</v>
      </c>
      <c r="B344" s="73">
        <v>0</v>
      </c>
      <c r="C344" s="73">
        <v>0</v>
      </c>
      <c r="D344" s="73">
        <v>0</v>
      </c>
      <c r="E344" s="73">
        <v>0</v>
      </c>
      <c r="F344" s="73">
        <v>0</v>
      </c>
      <c r="G344" s="73">
        <v>0</v>
      </c>
      <c r="H344" s="73">
        <v>0</v>
      </c>
      <c r="I344" s="73">
        <v>0</v>
      </c>
      <c r="J344" s="73">
        <v>0</v>
      </c>
      <c r="K344" s="73">
        <v>0</v>
      </c>
      <c r="L344" s="73">
        <v>0</v>
      </c>
      <c r="M344" s="73">
        <v>0</v>
      </c>
      <c r="N344" s="73">
        <v>0</v>
      </c>
      <c r="O344" s="73">
        <v>0</v>
      </c>
      <c r="P344" s="73">
        <v>0</v>
      </c>
      <c r="Q344" s="73">
        <v>0</v>
      </c>
      <c r="R344" s="73">
        <v>0</v>
      </c>
      <c r="S344" s="73">
        <v>0</v>
      </c>
      <c r="T344" s="73">
        <v>0</v>
      </c>
      <c r="U344" s="73">
        <v>0</v>
      </c>
      <c r="V344" s="73">
        <v>0</v>
      </c>
      <c r="W344" s="73">
        <v>0</v>
      </c>
      <c r="X344" s="73">
        <v>0</v>
      </c>
      <c r="Y344" s="73">
        <v>0</v>
      </c>
      <c r="Z344" s="73">
        <v>0</v>
      </c>
      <c r="AA344" s="73">
        <v>0</v>
      </c>
      <c r="AB344" s="73">
        <v>0</v>
      </c>
      <c r="AC344" s="73">
        <v>0</v>
      </c>
      <c r="AD344" s="73">
        <v>0</v>
      </c>
      <c r="AE344" s="73">
        <v>0</v>
      </c>
      <c r="AF344" s="73">
        <v>0</v>
      </c>
      <c r="AG344" s="73">
        <v>0</v>
      </c>
      <c r="AH344" s="73">
        <v>0</v>
      </c>
      <c r="AI344" s="73">
        <v>0</v>
      </c>
      <c r="AJ344" s="73">
        <v>0</v>
      </c>
      <c r="AK344" s="73">
        <v>0</v>
      </c>
      <c r="AL344" s="73">
        <v>0</v>
      </c>
      <c r="AM344" s="73">
        <v>0</v>
      </c>
      <c r="AN344" s="73">
        <v>0</v>
      </c>
    </row>
    <row r="345" spans="1:40">
      <c r="A345" s="108" t="s">
        <v>1035</v>
      </c>
      <c r="B345" s="73">
        <v>-133875.24533186801</v>
      </c>
      <c r="C345" s="73">
        <v>-133875.24533186801</v>
      </c>
      <c r="D345" s="73">
        <v>-133875.24533186801</v>
      </c>
      <c r="E345" s="73">
        <v>-133875.24533186801</v>
      </c>
      <c r="F345" s="73">
        <v>-133875.24533186801</v>
      </c>
      <c r="G345" s="73">
        <v>-133875.24533186801</v>
      </c>
      <c r="H345" s="73">
        <v>-133875.24533186801</v>
      </c>
      <c r="I345" s="73">
        <v>-133875.24533186801</v>
      </c>
      <c r="J345" s="73">
        <v>-133875.24533186801</v>
      </c>
      <c r="K345" s="73">
        <v>-133875.24533186801</v>
      </c>
      <c r="L345" s="73">
        <v>-133875.24533186801</v>
      </c>
      <c r="M345" s="73">
        <v>-133875.24533186801</v>
      </c>
      <c r="N345" s="73">
        <v>-1606502.94398241</v>
      </c>
      <c r="O345" s="73">
        <v>-132269.57392242301</v>
      </c>
      <c r="P345" s="73">
        <v>-132269.57392242301</v>
      </c>
      <c r="Q345" s="73">
        <v>-132269.57392242301</v>
      </c>
      <c r="R345" s="73">
        <v>-132269.57392242301</v>
      </c>
      <c r="S345" s="73">
        <v>-132269.57392242301</v>
      </c>
      <c r="T345" s="73">
        <v>-132269.57392242301</v>
      </c>
      <c r="U345" s="73">
        <v>-132269.57392242301</v>
      </c>
      <c r="V345" s="73">
        <v>-132269.57392242301</v>
      </c>
      <c r="W345" s="73">
        <v>-132269.57392242301</v>
      </c>
      <c r="X345" s="73">
        <v>-132269.57392242301</v>
      </c>
      <c r="Y345" s="73">
        <v>-132269.57392242301</v>
      </c>
      <c r="Z345" s="73">
        <v>-132269.57392242301</v>
      </c>
      <c r="AA345" s="73">
        <v>-1587234.88706907</v>
      </c>
      <c r="AB345" s="73">
        <v>-132269.57392242301</v>
      </c>
      <c r="AC345" s="73">
        <v>-132269.57392242301</v>
      </c>
      <c r="AD345" s="73">
        <v>-132269.57392242301</v>
      </c>
      <c r="AE345" s="73">
        <v>-132269.57392242301</v>
      </c>
      <c r="AF345" s="73">
        <v>-132269.57392242301</v>
      </c>
      <c r="AG345" s="73">
        <v>-132269.57392242301</v>
      </c>
      <c r="AH345" s="73">
        <v>-132269.57392242301</v>
      </c>
      <c r="AI345" s="73">
        <v>-132269.57392242301</v>
      </c>
      <c r="AJ345" s="73">
        <v>-132269.57392242301</v>
      </c>
      <c r="AK345" s="73">
        <v>-132269.57392242301</v>
      </c>
      <c r="AL345" s="73">
        <v>-132269.57392242301</v>
      </c>
      <c r="AM345" s="73">
        <v>-132269.57392242301</v>
      </c>
      <c r="AN345" s="73">
        <v>-1587234.88706907</v>
      </c>
    </row>
    <row r="346" spans="1:40">
      <c r="A346" s="108" t="s">
        <v>1036</v>
      </c>
      <c r="B346" s="73">
        <v>-240739.65326463501</v>
      </c>
      <c r="C346" s="73">
        <v>-240739.65326463501</v>
      </c>
      <c r="D346" s="73">
        <v>-240739.65326463501</v>
      </c>
      <c r="E346" s="73">
        <v>-240739.65326463501</v>
      </c>
      <c r="F346" s="73">
        <v>-240739.65326463501</v>
      </c>
      <c r="G346" s="73">
        <v>-240739.65326463501</v>
      </c>
      <c r="H346" s="73">
        <v>-240739.65326463501</v>
      </c>
      <c r="I346" s="73">
        <v>-240739.65326463501</v>
      </c>
      <c r="J346" s="73">
        <v>-240739.65326463501</v>
      </c>
      <c r="K346" s="73">
        <v>-240739.65326463501</v>
      </c>
      <c r="L346" s="73">
        <v>-240739.65326463501</v>
      </c>
      <c r="M346" s="73">
        <v>-240739.65326463501</v>
      </c>
      <c r="N346" s="73">
        <v>-2888875.8391756099</v>
      </c>
      <c r="O346" s="73">
        <v>-241528.408499335</v>
      </c>
      <c r="P346" s="73">
        <v>-241528.408499335</v>
      </c>
      <c r="Q346" s="73">
        <v>-241528.408499335</v>
      </c>
      <c r="R346" s="73">
        <v>-241528.408499335</v>
      </c>
      <c r="S346" s="73">
        <v>-241528.408499335</v>
      </c>
      <c r="T346" s="73">
        <v>-241528.408499335</v>
      </c>
      <c r="U346" s="73">
        <v>-241528.408499335</v>
      </c>
      <c r="V346" s="73">
        <v>-241528.408499335</v>
      </c>
      <c r="W346" s="73">
        <v>-241528.408499335</v>
      </c>
      <c r="X346" s="73">
        <v>-241528.408499335</v>
      </c>
      <c r="Y346" s="73">
        <v>-241528.408499335</v>
      </c>
      <c r="Z346" s="73">
        <v>-241528.408499335</v>
      </c>
      <c r="AA346" s="73">
        <v>-2898340.9019920202</v>
      </c>
      <c r="AB346" s="73">
        <v>-241528.408499335</v>
      </c>
      <c r="AC346" s="73">
        <v>-241528.408499335</v>
      </c>
      <c r="AD346" s="73">
        <v>-241528.408499335</v>
      </c>
      <c r="AE346" s="73">
        <v>-241528.408499335</v>
      </c>
      <c r="AF346" s="73">
        <v>-241528.408499335</v>
      </c>
      <c r="AG346" s="73">
        <v>-241528.408499335</v>
      </c>
      <c r="AH346" s="73">
        <v>-241528.408499335</v>
      </c>
      <c r="AI346" s="73">
        <v>-241528.408499335</v>
      </c>
      <c r="AJ346" s="73">
        <v>-241528.408499335</v>
      </c>
      <c r="AK346" s="73">
        <v>-241528.408499335</v>
      </c>
      <c r="AL346" s="73">
        <v>-241528.408499335</v>
      </c>
      <c r="AM346" s="73">
        <v>-241528.408499335</v>
      </c>
      <c r="AN346" s="73">
        <v>-2898340.9019920202</v>
      </c>
    </row>
    <row r="347" spans="1:40">
      <c r="A347" s="108" t="s">
        <v>1037</v>
      </c>
      <c r="B347" s="73">
        <v>-249334.784736831</v>
      </c>
      <c r="C347" s="73">
        <v>-249334.784736831</v>
      </c>
      <c r="D347" s="73">
        <v>-249334.784736831</v>
      </c>
      <c r="E347" s="73">
        <v>-249334.784736831</v>
      </c>
      <c r="F347" s="73">
        <v>-249334.784736831</v>
      </c>
      <c r="G347" s="73">
        <v>-249334.784736831</v>
      </c>
      <c r="H347" s="73">
        <v>-249334.784736831</v>
      </c>
      <c r="I347" s="73">
        <v>-249334.784736831</v>
      </c>
      <c r="J347" s="73">
        <v>-249334.784736831</v>
      </c>
      <c r="K347" s="73">
        <v>-249334.784736831</v>
      </c>
      <c r="L347" s="73">
        <v>-249334.784736831</v>
      </c>
      <c r="M347" s="73">
        <v>-249334.784736831</v>
      </c>
      <c r="N347" s="73">
        <v>-2992017.4168419698</v>
      </c>
      <c r="O347" s="73">
        <v>-250151.700911575</v>
      </c>
      <c r="P347" s="73">
        <v>-250151.700911575</v>
      </c>
      <c r="Q347" s="73">
        <v>-250151.700911575</v>
      </c>
      <c r="R347" s="73">
        <v>-250151.700911575</v>
      </c>
      <c r="S347" s="73">
        <v>-250151.700911575</v>
      </c>
      <c r="T347" s="73">
        <v>-250151.700911575</v>
      </c>
      <c r="U347" s="73">
        <v>-250151.700911575</v>
      </c>
      <c r="V347" s="73">
        <v>-250151.700911575</v>
      </c>
      <c r="W347" s="73">
        <v>-250151.700911575</v>
      </c>
      <c r="X347" s="73">
        <v>-250151.700911575</v>
      </c>
      <c r="Y347" s="73">
        <v>-250151.700911575</v>
      </c>
      <c r="Z347" s="73">
        <v>-250151.700911575</v>
      </c>
      <c r="AA347" s="73">
        <v>-3001820.4109389</v>
      </c>
      <c r="AB347" s="73">
        <v>-250151.700911575</v>
      </c>
      <c r="AC347" s="73">
        <v>-250151.700911575</v>
      </c>
      <c r="AD347" s="73">
        <v>-250151.700911575</v>
      </c>
      <c r="AE347" s="73">
        <v>-250151.700911575</v>
      </c>
      <c r="AF347" s="73">
        <v>-250151.700911575</v>
      </c>
      <c r="AG347" s="73">
        <v>-250151.700911575</v>
      </c>
      <c r="AH347" s="73">
        <v>-250151.700911575</v>
      </c>
      <c r="AI347" s="73">
        <v>-250151.700911575</v>
      </c>
      <c r="AJ347" s="73">
        <v>-250151.700911575</v>
      </c>
      <c r="AK347" s="73">
        <v>-250151.700911575</v>
      </c>
      <c r="AL347" s="73">
        <v>-250151.700911575</v>
      </c>
      <c r="AM347" s="73">
        <v>-250151.700911575</v>
      </c>
      <c r="AN347" s="73">
        <v>-3001820.4109389</v>
      </c>
    </row>
    <row r="348" spans="1:40">
      <c r="A348" s="108" t="s">
        <v>1038</v>
      </c>
      <c r="B348" s="73">
        <v>0</v>
      </c>
      <c r="C348" s="73">
        <v>0</v>
      </c>
      <c r="D348" s="73">
        <v>0</v>
      </c>
      <c r="E348" s="73">
        <v>0</v>
      </c>
      <c r="F348" s="73">
        <v>0</v>
      </c>
      <c r="G348" s="73">
        <v>0</v>
      </c>
      <c r="H348" s="73">
        <v>0</v>
      </c>
      <c r="I348" s="73">
        <v>0</v>
      </c>
      <c r="J348" s="73">
        <v>0</v>
      </c>
      <c r="K348" s="73">
        <v>0</v>
      </c>
      <c r="L348" s="73">
        <v>0</v>
      </c>
      <c r="M348" s="73">
        <v>0</v>
      </c>
      <c r="N348" s="73">
        <v>0</v>
      </c>
      <c r="O348" s="73">
        <v>0</v>
      </c>
      <c r="P348" s="73">
        <v>0</v>
      </c>
      <c r="Q348" s="73">
        <v>0</v>
      </c>
      <c r="R348" s="73">
        <v>0</v>
      </c>
      <c r="S348" s="73">
        <v>0</v>
      </c>
      <c r="T348" s="73">
        <v>0</v>
      </c>
      <c r="U348" s="73">
        <v>0</v>
      </c>
      <c r="V348" s="73">
        <v>0</v>
      </c>
      <c r="W348" s="73">
        <v>0</v>
      </c>
      <c r="X348" s="73">
        <v>0</v>
      </c>
      <c r="Y348" s="73">
        <v>0</v>
      </c>
      <c r="Z348" s="73">
        <v>0</v>
      </c>
      <c r="AA348" s="73">
        <v>0</v>
      </c>
      <c r="AB348" s="73">
        <v>0</v>
      </c>
      <c r="AC348" s="73">
        <v>0</v>
      </c>
      <c r="AD348" s="73">
        <v>0</v>
      </c>
      <c r="AE348" s="73">
        <v>0</v>
      </c>
      <c r="AF348" s="73">
        <v>0</v>
      </c>
      <c r="AG348" s="73">
        <v>0</v>
      </c>
      <c r="AH348" s="73">
        <v>0</v>
      </c>
      <c r="AI348" s="73">
        <v>0</v>
      </c>
      <c r="AJ348" s="73">
        <v>0</v>
      </c>
      <c r="AK348" s="73">
        <v>0</v>
      </c>
      <c r="AL348" s="73">
        <v>0</v>
      </c>
      <c r="AM348" s="73">
        <v>0</v>
      </c>
      <c r="AN348" s="73">
        <v>0</v>
      </c>
    </row>
    <row r="349" spans="1:40">
      <c r="A349" s="108" t="s">
        <v>1039</v>
      </c>
      <c r="B349" s="73">
        <v>-78114.080300000001</v>
      </c>
      <c r="C349" s="73">
        <v>-78114.080300000001</v>
      </c>
      <c r="D349" s="73">
        <v>-78114.080300000001</v>
      </c>
      <c r="E349" s="73">
        <v>-78114.080300000001</v>
      </c>
      <c r="F349" s="73">
        <v>-78114.080300000001</v>
      </c>
      <c r="G349" s="73">
        <v>-78114.080300000001</v>
      </c>
      <c r="H349" s="73">
        <v>-78114.080300000001</v>
      </c>
      <c r="I349" s="73">
        <v>-78114.080300000001</v>
      </c>
      <c r="J349" s="73">
        <v>-78114.080300000001</v>
      </c>
      <c r="K349" s="73">
        <v>-78114.080300000001</v>
      </c>
      <c r="L349" s="73">
        <v>-78114.080300000001</v>
      </c>
      <c r="M349" s="73">
        <v>-78114.080300000001</v>
      </c>
      <c r="N349" s="73">
        <v>-937368.96359999897</v>
      </c>
      <c r="O349" s="73">
        <v>-78114.080300000001</v>
      </c>
      <c r="P349" s="73">
        <v>-78114.080300000001</v>
      </c>
      <c r="Q349" s="73">
        <v>-78114.080300000001</v>
      </c>
      <c r="R349" s="73">
        <v>-78114.080300000001</v>
      </c>
      <c r="S349" s="73">
        <v>-78114.080300000001</v>
      </c>
      <c r="T349" s="73">
        <v>-78114.080300000001</v>
      </c>
      <c r="U349" s="73">
        <v>-78114.080300000001</v>
      </c>
      <c r="V349" s="73">
        <v>-78114.080300000001</v>
      </c>
      <c r="W349" s="73">
        <v>-78114.080300000001</v>
      </c>
      <c r="X349" s="73">
        <v>-78114.080300000001</v>
      </c>
      <c r="Y349" s="73">
        <v>-78114.080300000001</v>
      </c>
      <c r="Z349" s="73">
        <v>-78114.080300000001</v>
      </c>
      <c r="AA349" s="73">
        <v>-937368.96359999897</v>
      </c>
      <c r="AB349" s="73">
        <v>-78114.080300000001</v>
      </c>
      <c r="AC349" s="73">
        <v>-78114.080300000001</v>
      </c>
      <c r="AD349" s="73">
        <v>-78114.080300000001</v>
      </c>
      <c r="AE349" s="73">
        <v>-78114.080300000001</v>
      </c>
      <c r="AF349" s="73">
        <v>-78114.080300000001</v>
      </c>
      <c r="AG349" s="73">
        <v>-78114.080300000001</v>
      </c>
      <c r="AH349" s="73">
        <v>-78114.080300000001</v>
      </c>
      <c r="AI349" s="73">
        <v>-78114.080300000001</v>
      </c>
      <c r="AJ349" s="73">
        <v>-78114.080300000001</v>
      </c>
      <c r="AK349" s="73">
        <v>-78114.080300000001</v>
      </c>
      <c r="AL349" s="73">
        <v>-78114.080300000001</v>
      </c>
      <c r="AM349" s="73">
        <v>-78114.080300000001</v>
      </c>
      <c r="AN349" s="73">
        <v>-937368.96359999897</v>
      </c>
    </row>
    <row r="350" spans="1:40">
      <c r="A350" s="108" t="s">
        <v>1040</v>
      </c>
      <c r="B350" s="73">
        <v>0</v>
      </c>
      <c r="C350" s="73">
        <v>0</v>
      </c>
      <c r="D350" s="73">
        <v>0</v>
      </c>
      <c r="E350" s="73">
        <v>0</v>
      </c>
      <c r="F350" s="73">
        <v>0</v>
      </c>
      <c r="G350" s="73">
        <v>0</v>
      </c>
      <c r="H350" s="73">
        <v>0</v>
      </c>
      <c r="I350" s="73">
        <v>0</v>
      </c>
      <c r="J350" s="73">
        <v>0</v>
      </c>
      <c r="K350" s="73">
        <v>0</v>
      </c>
      <c r="L350" s="73">
        <v>0</v>
      </c>
      <c r="M350" s="73">
        <v>0</v>
      </c>
      <c r="N350" s="73">
        <v>0</v>
      </c>
      <c r="O350" s="73">
        <v>0</v>
      </c>
      <c r="P350" s="73">
        <v>0</v>
      </c>
      <c r="Q350" s="73">
        <v>0</v>
      </c>
      <c r="R350" s="73">
        <v>0</v>
      </c>
      <c r="S350" s="73">
        <v>0</v>
      </c>
      <c r="T350" s="73">
        <v>0</v>
      </c>
      <c r="U350" s="73">
        <v>0</v>
      </c>
      <c r="V350" s="73">
        <v>0</v>
      </c>
      <c r="W350" s="73">
        <v>0</v>
      </c>
      <c r="X350" s="73">
        <v>0</v>
      </c>
      <c r="Y350" s="73">
        <v>0</v>
      </c>
      <c r="Z350" s="73">
        <v>0</v>
      </c>
      <c r="AA350" s="73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</row>
    <row r="351" spans="1:40">
      <c r="A351" s="108" t="s">
        <v>1041</v>
      </c>
      <c r="B351" s="73">
        <v>0</v>
      </c>
      <c r="C351" s="73">
        <v>0</v>
      </c>
      <c r="D351" s="73">
        <v>0</v>
      </c>
      <c r="E351" s="73">
        <v>0</v>
      </c>
      <c r="F351" s="73">
        <v>0</v>
      </c>
      <c r="G351" s="73">
        <v>0</v>
      </c>
      <c r="H351" s="73">
        <v>0</v>
      </c>
      <c r="I351" s="73">
        <v>0</v>
      </c>
      <c r="J351" s="73">
        <v>0</v>
      </c>
      <c r="K351" s="73">
        <v>0</v>
      </c>
      <c r="L351" s="73">
        <v>0</v>
      </c>
      <c r="M351" s="73">
        <v>0</v>
      </c>
      <c r="N351" s="73">
        <v>0</v>
      </c>
      <c r="O351" s="73">
        <v>0</v>
      </c>
      <c r="P351" s="73">
        <v>0</v>
      </c>
      <c r="Q351" s="73">
        <v>0</v>
      </c>
      <c r="R351" s="73">
        <v>0</v>
      </c>
      <c r="S351" s="73">
        <v>0</v>
      </c>
      <c r="T351" s="73">
        <v>0</v>
      </c>
      <c r="U351" s="73">
        <v>0</v>
      </c>
      <c r="V351" s="73">
        <v>0</v>
      </c>
      <c r="W351" s="73">
        <v>0</v>
      </c>
      <c r="X351" s="73">
        <v>0</v>
      </c>
      <c r="Y351" s="73">
        <v>0</v>
      </c>
      <c r="Z351" s="73">
        <v>0</v>
      </c>
      <c r="AA351" s="73">
        <v>0</v>
      </c>
      <c r="AB351" s="73">
        <v>0</v>
      </c>
      <c r="AC351" s="73">
        <v>0</v>
      </c>
      <c r="AD351" s="73">
        <v>0</v>
      </c>
      <c r="AE351" s="73">
        <v>0</v>
      </c>
      <c r="AF351" s="73">
        <v>0</v>
      </c>
      <c r="AG351" s="73">
        <v>0</v>
      </c>
      <c r="AH351" s="73">
        <v>0</v>
      </c>
      <c r="AI351" s="73">
        <v>0</v>
      </c>
      <c r="AJ351" s="73">
        <v>0</v>
      </c>
      <c r="AK351" s="73">
        <v>0</v>
      </c>
      <c r="AL351" s="73">
        <v>0</v>
      </c>
      <c r="AM351" s="73">
        <v>0</v>
      </c>
      <c r="AN351" s="73">
        <v>0</v>
      </c>
    </row>
    <row r="352" spans="1:40">
      <c r="A352" s="108" t="s">
        <v>1042</v>
      </c>
      <c r="B352" s="73">
        <v>-702063.76363333396</v>
      </c>
      <c r="C352" s="73">
        <v>-702063.76363333396</v>
      </c>
      <c r="D352" s="73">
        <v>-702063.76363333396</v>
      </c>
      <c r="E352" s="73">
        <v>-702063.76363333396</v>
      </c>
      <c r="F352" s="73">
        <v>-702063.76363333396</v>
      </c>
      <c r="G352" s="73">
        <v>-702063.76363333396</v>
      </c>
      <c r="H352" s="73">
        <v>-702063.76363333396</v>
      </c>
      <c r="I352" s="73">
        <v>-702063.76363333396</v>
      </c>
      <c r="J352" s="73">
        <v>-702063.76363333396</v>
      </c>
      <c r="K352" s="73">
        <v>-702063.76363333396</v>
      </c>
      <c r="L352" s="73">
        <v>-702063.76363333396</v>
      </c>
      <c r="M352" s="73">
        <v>-702063.76363333396</v>
      </c>
      <c r="N352" s="73">
        <v>-8424765.1635999996</v>
      </c>
      <c r="O352" s="73">
        <v>-702063.76363333303</v>
      </c>
      <c r="P352" s="73">
        <v>-702063.76363333303</v>
      </c>
      <c r="Q352" s="73">
        <v>-702063.76363333303</v>
      </c>
      <c r="R352" s="73">
        <v>-702063.76363333303</v>
      </c>
      <c r="S352" s="73">
        <v>-702063.76363333303</v>
      </c>
      <c r="T352" s="73">
        <v>-702063.76363333303</v>
      </c>
      <c r="U352" s="73">
        <v>-702063.76363333303</v>
      </c>
      <c r="V352" s="73">
        <v>-702063.76363333303</v>
      </c>
      <c r="W352" s="73">
        <v>-702063.76363333303</v>
      </c>
      <c r="X352" s="73">
        <v>-702063.76363333303</v>
      </c>
      <c r="Y352" s="73">
        <v>-702063.76363333303</v>
      </c>
      <c r="Z352" s="73">
        <v>-702063.76363333303</v>
      </c>
      <c r="AA352" s="73">
        <v>-8424765.1635999903</v>
      </c>
      <c r="AB352" s="73">
        <v>-702063.76363333303</v>
      </c>
      <c r="AC352" s="73">
        <v>-702063.76363333303</v>
      </c>
      <c r="AD352" s="73">
        <v>-702063.76363333303</v>
      </c>
      <c r="AE352" s="73">
        <v>-702063.76363333303</v>
      </c>
      <c r="AF352" s="73">
        <v>-702063.76363333303</v>
      </c>
      <c r="AG352" s="73">
        <v>-702063.76363333303</v>
      </c>
      <c r="AH352" s="73">
        <v>-702063.76363333303</v>
      </c>
      <c r="AI352" s="73">
        <v>-702063.76363333303</v>
      </c>
      <c r="AJ352" s="73">
        <v>-702063.76363333303</v>
      </c>
      <c r="AK352" s="73">
        <v>-702063.76363333303</v>
      </c>
      <c r="AL352" s="73">
        <v>-702063.76363333303</v>
      </c>
      <c r="AM352" s="73">
        <v>-702063.76363333303</v>
      </c>
      <c r="AN352" s="73">
        <v>-8424765.1635999903</v>
      </c>
    </row>
    <row r="353" spans="1:40">
      <c r="A353" s="108" t="s">
        <v>1043</v>
      </c>
    </row>
    <row r="354" spans="1:40">
      <c r="A354" s="108" t="s">
        <v>1044</v>
      </c>
      <c r="B354" s="73">
        <v>0</v>
      </c>
      <c r="C354" s="73">
        <v>0</v>
      </c>
      <c r="D354" s="73">
        <v>0</v>
      </c>
      <c r="E354" s="73">
        <v>0</v>
      </c>
      <c r="F354" s="73">
        <v>0</v>
      </c>
      <c r="G354" s="73">
        <v>0</v>
      </c>
      <c r="H354" s="73">
        <v>0</v>
      </c>
      <c r="I354" s="73">
        <v>0</v>
      </c>
      <c r="J354" s="73">
        <v>0</v>
      </c>
      <c r="K354" s="73">
        <v>0</v>
      </c>
      <c r="L354" s="73">
        <v>0</v>
      </c>
      <c r="M354" s="73">
        <v>0</v>
      </c>
      <c r="N354" s="73">
        <v>0</v>
      </c>
      <c r="O354" s="73">
        <v>0</v>
      </c>
      <c r="P354" s="73">
        <v>0</v>
      </c>
      <c r="Q354" s="73">
        <v>0</v>
      </c>
      <c r="R354" s="73">
        <v>0</v>
      </c>
      <c r="S354" s="73">
        <v>0</v>
      </c>
      <c r="T354" s="73">
        <v>0</v>
      </c>
      <c r="U354" s="73">
        <v>0</v>
      </c>
      <c r="V354" s="73">
        <v>0</v>
      </c>
      <c r="W354" s="73">
        <v>0</v>
      </c>
      <c r="X354" s="73">
        <v>0</v>
      </c>
      <c r="Y354" s="73">
        <v>0</v>
      </c>
      <c r="Z354" s="73">
        <v>0</v>
      </c>
      <c r="AA354" s="73">
        <v>0</v>
      </c>
      <c r="AB354" s="73">
        <v>0</v>
      </c>
      <c r="AC354" s="73">
        <v>0</v>
      </c>
      <c r="AD354" s="73">
        <v>0</v>
      </c>
      <c r="AE354" s="73">
        <v>0</v>
      </c>
      <c r="AF354" s="73">
        <v>0</v>
      </c>
      <c r="AG354" s="73">
        <v>0</v>
      </c>
      <c r="AH354" s="73">
        <v>0</v>
      </c>
      <c r="AI354" s="73">
        <v>0</v>
      </c>
      <c r="AJ354" s="73">
        <v>0</v>
      </c>
      <c r="AK354" s="73">
        <v>0</v>
      </c>
      <c r="AL354" s="73">
        <v>0</v>
      </c>
      <c r="AM354" s="73">
        <v>0</v>
      </c>
      <c r="AN354" s="73">
        <v>0</v>
      </c>
    </row>
    <row r="355" spans="1:40">
      <c r="A355" s="108" t="s">
        <v>1045</v>
      </c>
      <c r="B355" s="73">
        <v>0</v>
      </c>
      <c r="C355" s="73">
        <v>0</v>
      </c>
      <c r="D355" s="73">
        <v>0</v>
      </c>
      <c r="E355" s="73">
        <v>0</v>
      </c>
      <c r="F355" s="73">
        <v>0</v>
      </c>
      <c r="G355" s="73">
        <v>0</v>
      </c>
      <c r="H355" s="73">
        <v>0</v>
      </c>
      <c r="I355" s="73">
        <v>0</v>
      </c>
      <c r="J355" s="73">
        <v>0</v>
      </c>
      <c r="K355" s="73">
        <v>0</v>
      </c>
      <c r="L355" s="73">
        <v>0</v>
      </c>
      <c r="M355" s="73">
        <v>0</v>
      </c>
      <c r="N355" s="73">
        <v>0</v>
      </c>
      <c r="O355" s="73">
        <v>0</v>
      </c>
      <c r="P355" s="73">
        <v>0</v>
      </c>
      <c r="Q355" s="73">
        <v>0</v>
      </c>
      <c r="R355" s="73">
        <v>0</v>
      </c>
      <c r="S355" s="73">
        <v>0</v>
      </c>
      <c r="T355" s="73">
        <v>0</v>
      </c>
      <c r="U355" s="73">
        <v>0</v>
      </c>
      <c r="V355" s="73">
        <v>0</v>
      </c>
      <c r="W355" s="73">
        <v>0</v>
      </c>
      <c r="X355" s="73">
        <v>0</v>
      </c>
      <c r="Y355" s="73">
        <v>0</v>
      </c>
      <c r="Z355" s="73">
        <v>0</v>
      </c>
      <c r="AA355" s="73">
        <v>0</v>
      </c>
      <c r="AB355" s="73">
        <v>0</v>
      </c>
      <c r="AC355" s="73">
        <v>0</v>
      </c>
      <c r="AD355" s="73">
        <v>0</v>
      </c>
      <c r="AE355" s="73">
        <v>0</v>
      </c>
      <c r="AF355" s="73">
        <v>0</v>
      </c>
      <c r="AG355" s="73">
        <v>0</v>
      </c>
      <c r="AH355" s="73">
        <v>0</v>
      </c>
      <c r="AI355" s="73">
        <v>0</v>
      </c>
      <c r="AJ355" s="73">
        <v>0</v>
      </c>
      <c r="AK355" s="73">
        <v>0</v>
      </c>
      <c r="AL355" s="73">
        <v>0</v>
      </c>
      <c r="AM355" s="73">
        <v>0</v>
      </c>
      <c r="AN355" s="73">
        <v>0</v>
      </c>
    </row>
    <row r="356" spans="1:40">
      <c r="A356" s="108" t="s">
        <v>1046</v>
      </c>
      <c r="B356" s="73">
        <v>0</v>
      </c>
      <c r="C356" s="73">
        <v>0</v>
      </c>
      <c r="D356" s="73">
        <v>0</v>
      </c>
      <c r="E356" s="73">
        <v>0</v>
      </c>
      <c r="F356" s="73">
        <v>0</v>
      </c>
      <c r="G356" s="73">
        <v>0</v>
      </c>
      <c r="H356" s="73">
        <v>0</v>
      </c>
      <c r="I356" s="73">
        <v>0</v>
      </c>
      <c r="J356" s="73">
        <v>0</v>
      </c>
      <c r="K356" s="73">
        <v>0</v>
      </c>
      <c r="L356" s="73">
        <v>0</v>
      </c>
      <c r="M356" s="73">
        <v>0</v>
      </c>
      <c r="N356" s="73">
        <v>0</v>
      </c>
      <c r="O356" s="73">
        <v>0</v>
      </c>
      <c r="P356" s="73">
        <v>0</v>
      </c>
      <c r="Q356" s="73">
        <v>0</v>
      </c>
      <c r="R356" s="73">
        <v>0</v>
      </c>
      <c r="S356" s="73">
        <v>0</v>
      </c>
      <c r="T356" s="73">
        <v>0</v>
      </c>
      <c r="U356" s="73">
        <v>0</v>
      </c>
      <c r="V356" s="73">
        <v>0</v>
      </c>
      <c r="W356" s="73">
        <v>0</v>
      </c>
      <c r="X356" s="73">
        <v>0</v>
      </c>
      <c r="Y356" s="73">
        <v>0</v>
      </c>
      <c r="Z356" s="73">
        <v>0</v>
      </c>
      <c r="AA356" s="73">
        <v>0</v>
      </c>
      <c r="AB356" s="73">
        <v>0</v>
      </c>
      <c r="AC356" s="73">
        <v>0</v>
      </c>
      <c r="AD356" s="73">
        <v>0</v>
      </c>
      <c r="AE356" s="73">
        <v>0</v>
      </c>
      <c r="AF356" s="73">
        <v>0</v>
      </c>
      <c r="AG356" s="73">
        <v>0</v>
      </c>
      <c r="AH356" s="73">
        <v>0</v>
      </c>
      <c r="AI356" s="73">
        <v>0</v>
      </c>
      <c r="AJ356" s="73">
        <v>0</v>
      </c>
      <c r="AK356" s="73">
        <v>0</v>
      </c>
      <c r="AL356" s="73">
        <v>0</v>
      </c>
      <c r="AM356" s="73">
        <v>0</v>
      </c>
      <c r="AN356" s="73">
        <v>0</v>
      </c>
    </row>
    <row r="357" spans="1:40">
      <c r="A357" s="108" t="s">
        <v>1047</v>
      </c>
    </row>
    <row r="358" spans="1:40">
      <c r="A358" s="108" t="s">
        <v>1048</v>
      </c>
      <c r="B358" s="73">
        <v>0</v>
      </c>
      <c r="C358" s="73">
        <v>0</v>
      </c>
      <c r="D358" s="73">
        <v>0</v>
      </c>
      <c r="E358" s="73">
        <v>0</v>
      </c>
      <c r="F358" s="73">
        <v>0</v>
      </c>
      <c r="G358" s="73">
        <v>0</v>
      </c>
      <c r="H358" s="73">
        <v>0</v>
      </c>
      <c r="I358" s="73">
        <v>0</v>
      </c>
      <c r="J358" s="73">
        <v>0</v>
      </c>
      <c r="K358" s="73">
        <v>0</v>
      </c>
      <c r="L358" s="73">
        <v>0</v>
      </c>
      <c r="M358" s="73">
        <v>0</v>
      </c>
      <c r="N358" s="73">
        <v>0</v>
      </c>
      <c r="O358" s="73">
        <v>0</v>
      </c>
      <c r="P358" s="73">
        <v>0</v>
      </c>
      <c r="Q358" s="73">
        <v>0</v>
      </c>
      <c r="R358" s="73">
        <v>0</v>
      </c>
      <c r="S358" s="73">
        <v>0</v>
      </c>
      <c r="T358" s="73">
        <v>0</v>
      </c>
      <c r="U358" s="73">
        <v>0</v>
      </c>
      <c r="V358" s="73">
        <v>0</v>
      </c>
      <c r="W358" s="73">
        <v>0</v>
      </c>
      <c r="X358" s="73">
        <v>0</v>
      </c>
      <c r="Y358" s="73">
        <v>0</v>
      </c>
      <c r="Z358" s="73">
        <v>0</v>
      </c>
      <c r="AA358" s="73">
        <v>0</v>
      </c>
      <c r="AB358" s="73">
        <v>0</v>
      </c>
      <c r="AC358" s="73">
        <v>0</v>
      </c>
      <c r="AD358" s="73">
        <v>0</v>
      </c>
      <c r="AE358" s="73">
        <v>0</v>
      </c>
      <c r="AF358" s="73">
        <v>0</v>
      </c>
      <c r="AG358" s="73">
        <v>0</v>
      </c>
      <c r="AH358" s="73">
        <v>0</v>
      </c>
      <c r="AI358" s="73">
        <v>0</v>
      </c>
      <c r="AJ358" s="73">
        <v>0</v>
      </c>
      <c r="AK358" s="73">
        <v>0</v>
      </c>
      <c r="AL358" s="73">
        <v>0</v>
      </c>
      <c r="AM358" s="73">
        <v>0</v>
      </c>
      <c r="AN358" s="73">
        <v>0</v>
      </c>
    </row>
    <row r="359" spans="1:40">
      <c r="A359" s="108" t="s">
        <v>1049</v>
      </c>
      <c r="B359" s="73">
        <v>0</v>
      </c>
      <c r="C359" s="73">
        <v>0</v>
      </c>
      <c r="D359" s="73">
        <v>0</v>
      </c>
      <c r="E359" s="73">
        <v>0</v>
      </c>
      <c r="F359" s="73">
        <v>0</v>
      </c>
      <c r="G359" s="73">
        <v>0</v>
      </c>
      <c r="H359" s="73">
        <v>0</v>
      </c>
      <c r="I359" s="73">
        <v>0</v>
      </c>
      <c r="J359" s="73">
        <v>0</v>
      </c>
      <c r="K359" s="73">
        <v>0</v>
      </c>
      <c r="L359" s="73">
        <v>0</v>
      </c>
      <c r="M359" s="73">
        <v>0</v>
      </c>
      <c r="N359" s="73">
        <v>0</v>
      </c>
      <c r="O359" s="73">
        <v>0</v>
      </c>
      <c r="P359" s="73">
        <v>0</v>
      </c>
      <c r="Q359" s="73">
        <v>0</v>
      </c>
      <c r="R359" s="73">
        <v>0</v>
      </c>
      <c r="S359" s="73">
        <v>0</v>
      </c>
      <c r="T359" s="73">
        <v>0</v>
      </c>
      <c r="U359" s="73">
        <v>0</v>
      </c>
      <c r="V359" s="73">
        <v>0</v>
      </c>
      <c r="W359" s="73">
        <v>0</v>
      </c>
      <c r="X359" s="73">
        <v>0</v>
      </c>
      <c r="Y359" s="73">
        <v>0</v>
      </c>
      <c r="Z359" s="73">
        <v>0</v>
      </c>
      <c r="AA359" s="73">
        <v>0</v>
      </c>
      <c r="AB359" s="73">
        <v>0</v>
      </c>
      <c r="AC359" s="73">
        <v>0</v>
      </c>
      <c r="AD359" s="73">
        <v>0</v>
      </c>
      <c r="AE359" s="73">
        <v>0</v>
      </c>
      <c r="AF359" s="73">
        <v>0</v>
      </c>
      <c r="AG359" s="73">
        <v>0</v>
      </c>
      <c r="AH359" s="73">
        <v>0</v>
      </c>
      <c r="AI359" s="73">
        <v>0</v>
      </c>
      <c r="AJ359" s="73">
        <v>0</v>
      </c>
      <c r="AK359" s="73">
        <v>0</v>
      </c>
      <c r="AL359" s="73">
        <v>0</v>
      </c>
      <c r="AM359" s="73">
        <v>0</v>
      </c>
      <c r="AN359" s="73">
        <v>0</v>
      </c>
    </row>
    <row r="360" spans="1:40">
      <c r="A360" s="108" t="s">
        <v>1050</v>
      </c>
      <c r="B360" s="73">
        <v>-702063.76363333396</v>
      </c>
      <c r="C360" s="73">
        <v>-702063.76363333396</v>
      </c>
      <c r="D360" s="73">
        <v>-702063.76363333396</v>
      </c>
      <c r="E360" s="73">
        <v>-702063.76363333396</v>
      </c>
      <c r="F360" s="73">
        <v>-702063.76363333396</v>
      </c>
      <c r="G360" s="73">
        <v>-702063.76363333396</v>
      </c>
      <c r="H360" s="73">
        <v>-702063.76363333396</v>
      </c>
      <c r="I360" s="73">
        <v>-702063.76363333396</v>
      </c>
      <c r="J360" s="73">
        <v>-702063.76363333396</v>
      </c>
      <c r="K360" s="73">
        <v>-702063.76363333396</v>
      </c>
      <c r="L360" s="73">
        <v>-702063.76363333396</v>
      </c>
      <c r="M360" s="73">
        <v>-702063.76363333396</v>
      </c>
      <c r="N360" s="73">
        <v>-8424765.1635999996</v>
      </c>
      <c r="O360" s="73">
        <v>-702063.76363333303</v>
      </c>
      <c r="P360" s="73">
        <v>-702063.76363333303</v>
      </c>
      <c r="Q360" s="73">
        <v>-702063.76363333303</v>
      </c>
      <c r="R360" s="73">
        <v>-702063.76363333303</v>
      </c>
      <c r="S360" s="73">
        <v>-702063.76363333303</v>
      </c>
      <c r="T360" s="73">
        <v>-702063.76363333303</v>
      </c>
      <c r="U360" s="73">
        <v>-702063.76363333303</v>
      </c>
      <c r="V360" s="73">
        <v>-702063.76363333303</v>
      </c>
      <c r="W360" s="73">
        <v>-702063.76363333303</v>
      </c>
      <c r="X360" s="73">
        <v>-702063.76363333303</v>
      </c>
      <c r="Y360" s="73">
        <v>-702063.76363333303</v>
      </c>
      <c r="Z360" s="73">
        <v>-702063.76363333303</v>
      </c>
      <c r="AA360" s="73">
        <v>-8424765.1635999903</v>
      </c>
      <c r="AB360" s="73">
        <v>-702063.76363333303</v>
      </c>
      <c r="AC360" s="73">
        <v>-702063.76363333303</v>
      </c>
      <c r="AD360" s="73">
        <v>-702063.76363333303</v>
      </c>
      <c r="AE360" s="73">
        <v>-702063.76363333303</v>
      </c>
      <c r="AF360" s="73">
        <v>-702063.76363333303</v>
      </c>
      <c r="AG360" s="73">
        <v>-702063.76363333303</v>
      </c>
      <c r="AH360" s="73">
        <v>-702063.76363333303</v>
      </c>
      <c r="AI360" s="73">
        <v>-702063.76363333303</v>
      </c>
      <c r="AJ360" s="73">
        <v>-702063.76363333303</v>
      </c>
      <c r="AK360" s="73">
        <v>-702063.76363333303</v>
      </c>
      <c r="AL360" s="73">
        <v>-702063.76363333303</v>
      </c>
      <c r="AM360" s="73">
        <v>-702063.76363333303</v>
      </c>
      <c r="AN360" s="73">
        <v>-8424765.1635999903</v>
      </c>
    </row>
    <row r="361" spans="1:40">
      <c r="A361" s="109" t="s">
        <v>1051</v>
      </c>
    </row>
    <row r="362" spans="1:40">
      <c r="A362" s="108" t="s">
        <v>1052</v>
      </c>
    </row>
    <row r="363" spans="1:40">
      <c r="A363" s="108" t="s">
        <v>1053</v>
      </c>
      <c r="B363" s="73">
        <v>0</v>
      </c>
      <c r="C363" s="73">
        <v>0</v>
      </c>
      <c r="D363" s="73">
        <v>0</v>
      </c>
      <c r="E363" s="73">
        <v>0</v>
      </c>
      <c r="F363" s="73">
        <v>0</v>
      </c>
      <c r="G363" s="73">
        <v>0</v>
      </c>
      <c r="H363" s="73">
        <v>0</v>
      </c>
      <c r="I363" s="73">
        <v>0</v>
      </c>
      <c r="J363" s="73">
        <v>0</v>
      </c>
      <c r="K363" s="73">
        <v>0</v>
      </c>
      <c r="L363" s="73">
        <v>0</v>
      </c>
      <c r="M363" s="73">
        <v>0</v>
      </c>
      <c r="N363" s="73">
        <v>0</v>
      </c>
      <c r="O363" s="73">
        <v>0</v>
      </c>
      <c r="P363" s="73">
        <v>0</v>
      </c>
      <c r="Q363" s="73">
        <v>0</v>
      </c>
      <c r="R363" s="73">
        <v>0</v>
      </c>
      <c r="S363" s="73">
        <v>0</v>
      </c>
      <c r="T363" s="73">
        <v>0</v>
      </c>
      <c r="U363" s="73">
        <v>0</v>
      </c>
      <c r="V363" s="73">
        <v>0</v>
      </c>
      <c r="W363" s="73">
        <v>0</v>
      </c>
      <c r="X363" s="73">
        <v>0</v>
      </c>
      <c r="Y363" s="73">
        <v>0</v>
      </c>
      <c r="Z363" s="73">
        <v>0</v>
      </c>
      <c r="AA363" s="73">
        <v>0</v>
      </c>
      <c r="AB363" s="73">
        <v>0</v>
      </c>
      <c r="AC363" s="73">
        <v>0</v>
      </c>
      <c r="AD363" s="73">
        <v>0</v>
      </c>
      <c r="AE363" s="73">
        <v>0</v>
      </c>
      <c r="AF363" s="73">
        <v>0</v>
      </c>
      <c r="AG363" s="73">
        <v>0</v>
      </c>
      <c r="AH363" s="73">
        <v>0</v>
      </c>
      <c r="AI363" s="73">
        <v>0</v>
      </c>
      <c r="AJ363" s="73">
        <v>0</v>
      </c>
      <c r="AK363" s="73">
        <v>0</v>
      </c>
      <c r="AL363" s="73">
        <v>0</v>
      </c>
      <c r="AM363" s="73">
        <v>0</v>
      </c>
      <c r="AN363" s="73">
        <v>0</v>
      </c>
    </row>
    <row r="364" spans="1:40">
      <c r="A364" s="108" t="s">
        <v>1054</v>
      </c>
      <c r="B364" s="73">
        <v>0</v>
      </c>
      <c r="C364" s="73">
        <v>0</v>
      </c>
      <c r="D364" s="73">
        <v>0</v>
      </c>
      <c r="E364" s="73">
        <v>0</v>
      </c>
      <c r="F364" s="73">
        <v>0</v>
      </c>
      <c r="G364" s="73">
        <v>0</v>
      </c>
      <c r="H364" s="73">
        <v>0</v>
      </c>
      <c r="I364" s="73">
        <v>0</v>
      </c>
      <c r="J364" s="73">
        <v>0</v>
      </c>
      <c r="K364" s="73">
        <v>0</v>
      </c>
      <c r="L364" s="73">
        <v>0</v>
      </c>
      <c r="M364" s="73">
        <v>0</v>
      </c>
      <c r="N364" s="73">
        <v>0</v>
      </c>
      <c r="O364" s="73">
        <v>0</v>
      </c>
      <c r="P364" s="73">
        <v>0</v>
      </c>
      <c r="Q364" s="73">
        <v>0</v>
      </c>
      <c r="R364" s="73">
        <v>0</v>
      </c>
      <c r="S364" s="73">
        <v>0</v>
      </c>
      <c r="T364" s="73">
        <v>0</v>
      </c>
      <c r="U364" s="73">
        <v>0</v>
      </c>
      <c r="V364" s="73">
        <v>0</v>
      </c>
      <c r="W364" s="73">
        <v>0</v>
      </c>
      <c r="X364" s="73">
        <v>0</v>
      </c>
      <c r="Y364" s="73">
        <v>0</v>
      </c>
      <c r="Z364" s="73">
        <v>0</v>
      </c>
      <c r="AA364" s="73">
        <v>0</v>
      </c>
      <c r="AB364" s="73">
        <v>0</v>
      </c>
      <c r="AC364" s="73">
        <v>0</v>
      </c>
      <c r="AD364" s="73">
        <v>0</v>
      </c>
      <c r="AE364" s="73">
        <v>0</v>
      </c>
      <c r="AF364" s="73">
        <v>0</v>
      </c>
      <c r="AG364" s="73">
        <v>0</v>
      </c>
      <c r="AH364" s="73">
        <v>0</v>
      </c>
      <c r="AI364" s="73">
        <v>0</v>
      </c>
      <c r="AJ364" s="73">
        <v>0</v>
      </c>
      <c r="AK364" s="73">
        <v>0</v>
      </c>
      <c r="AL364" s="73">
        <v>0</v>
      </c>
      <c r="AM364" s="73">
        <v>0</v>
      </c>
      <c r="AN364" s="73">
        <v>0</v>
      </c>
    </row>
    <row r="365" spans="1:40">
      <c r="A365" s="108" t="s">
        <v>1055</v>
      </c>
    </row>
    <row r="366" spans="1:40">
      <c r="A366" s="108" t="s">
        <v>1056</v>
      </c>
      <c r="B366" s="73">
        <v>0</v>
      </c>
      <c r="C366" s="73">
        <v>0</v>
      </c>
      <c r="D366" s="73">
        <v>0</v>
      </c>
      <c r="E366" s="73">
        <v>0</v>
      </c>
      <c r="F366" s="73">
        <v>0</v>
      </c>
      <c r="G366" s="73">
        <v>0</v>
      </c>
      <c r="H366" s="73">
        <v>0</v>
      </c>
      <c r="I366" s="73">
        <v>0</v>
      </c>
      <c r="J366" s="73">
        <v>0</v>
      </c>
      <c r="K366" s="73">
        <v>0</v>
      </c>
      <c r="L366" s="73">
        <v>0</v>
      </c>
      <c r="M366" s="73">
        <v>0</v>
      </c>
      <c r="N366" s="73">
        <v>0</v>
      </c>
      <c r="O366" s="73">
        <v>0</v>
      </c>
      <c r="P366" s="73">
        <v>0</v>
      </c>
      <c r="Q366" s="73">
        <v>0</v>
      </c>
      <c r="R366" s="73">
        <v>0</v>
      </c>
      <c r="S366" s="73">
        <v>0</v>
      </c>
      <c r="T366" s="73">
        <v>0</v>
      </c>
      <c r="U366" s="73">
        <v>0</v>
      </c>
      <c r="V366" s="73">
        <v>0</v>
      </c>
      <c r="W366" s="73">
        <v>0</v>
      </c>
      <c r="X366" s="73">
        <v>0</v>
      </c>
      <c r="Y366" s="73">
        <v>0</v>
      </c>
      <c r="Z366" s="73">
        <v>0</v>
      </c>
      <c r="AA366" s="73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</row>
    <row r="367" spans="1:40">
      <c r="A367" s="108" t="s">
        <v>1057</v>
      </c>
      <c r="B367" s="73">
        <v>0</v>
      </c>
      <c r="C367" s="73">
        <v>0</v>
      </c>
      <c r="D367" s="73">
        <v>0</v>
      </c>
      <c r="E367" s="73">
        <v>0</v>
      </c>
      <c r="F367" s="73">
        <v>0</v>
      </c>
      <c r="G367" s="73">
        <v>0</v>
      </c>
      <c r="H367" s="73">
        <v>0</v>
      </c>
      <c r="I367" s="73">
        <v>0</v>
      </c>
      <c r="J367" s="73">
        <v>0</v>
      </c>
      <c r="K367" s="73">
        <v>0</v>
      </c>
      <c r="L367" s="73">
        <v>0</v>
      </c>
      <c r="M367" s="73">
        <v>0</v>
      </c>
      <c r="N367" s="73">
        <v>0</v>
      </c>
      <c r="O367" s="73">
        <v>0</v>
      </c>
      <c r="P367" s="73">
        <v>0</v>
      </c>
      <c r="Q367" s="73">
        <v>0</v>
      </c>
      <c r="R367" s="73">
        <v>0</v>
      </c>
      <c r="S367" s="73">
        <v>0</v>
      </c>
      <c r="T367" s="73">
        <v>0</v>
      </c>
      <c r="U367" s="73">
        <v>0</v>
      </c>
      <c r="V367" s="73">
        <v>0</v>
      </c>
      <c r="W367" s="73">
        <v>0</v>
      </c>
      <c r="X367" s="73">
        <v>0</v>
      </c>
      <c r="Y367" s="73">
        <v>0</v>
      </c>
      <c r="Z367" s="73">
        <v>0</v>
      </c>
      <c r="AA367" s="73">
        <v>0</v>
      </c>
      <c r="AB367" s="73">
        <v>0</v>
      </c>
      <c r="AC367" s="73">
        <v>0</v>
      </c>
      <c r="AD367" s="73">
        <v>0</v>
      </c>
      <c r="AE367" s="73">
        <v>0</v>
      </c>
      <c r="AF367" s="73">
        <v>0</v>
      </c>
      <c r="AG367" s="73">
        <v>0</v>
      </c>
      <c r="AH367" s="73">
        <v>0</v>
      </c>
      <c r="AI367" s="73">
        <v>0</v>
      </c>
      <c r="AJ367" s="73">
        <v>0</v>
      </c>
      <c r="AK367" s="73">
        <v>0</v>
      </c>
      <c r="AL367" s="73">
        <v>0</v>
      </c>
      <c r="AM367" s="73">
        <v>0</v>
      </c>
      <c r="AN367" s="73">
        <v>0</v>
      </c>
    </row>
    <row r="368" spans="1:40">
      <c r="A368" s="108" t="s">
        <v>1058</v>
      </c>
      <c r="B368" s="73">
        <v>0</v>
      </c>
      <c r="C368" s="73">
        <v>0</v>
      </c>
      <c r="D368" s="73">
        <v>0</v>
      </c>
      <c r="E368" s="73">
        <v>0</v>
      </c>
      <c r="F368" s="73">
        <v>0</v>
      </c>
      <c r="G368" s="73">
        <v>0</v>
      </c>
      <c r="H368" s="73">
        <v>0</v>
      </c>
      <c r="I368" s="73">
        <v>0</v>
      </c>
      <c r="J368" s="73">
        <v>0</v>
      </c>
      <c r="K368" s="73">
        <v>0</v>
      </c>
      <c r="L368" s="73">
        <v>0</v>
      </c>
      <c r="M368" s="73">
        <v>0</v>
      </c>
      <c r="N368" s="73">
        <v>0</v>
      </c>
      <c r="O368" s="73">
        <v>0</v>
      </c>
      <c r="P368" s="73">
        <v>0</v>
      </c>
      <c r="Q368" s="73">
        <v>0</v>
      </c>
      <c r="R368" s="73">
        <v>0</v>
      </c>
      <c r="S368" s="73">
        <v>0</v>
      </c>
      <c r="T368" s="73">
        <v>0</v>
      </c>
      <c r="U368" s="73">
        <v>0</v>
      </c>
      <c r="V368" s="73">
        <v>0</v>
      </c>
      <c r="W368" s="73">
        <v>0</v>
      </c>
      <c r="X368" s="73">
        <v>0</v>
      </c>
      <c r="Y368" s="73">
        <v>0</v>
      </c>
      <c r="Z368" s="73">
        <v>0</v>
      </c>
      <c r="AA368" s="73">
        <v>0</v>
      </c>
      <c r="AB368" s="73">
        <v>0</v>
      </c>
      <c r="AC368" s="73">
        <v>0</v>
      </c>
      <c r="AD368" s="73">
        <v>0</v>
      </c>
      <c r="AE368" s="73">
        <v>0</v>
      </c>
      <c r="AF368" s="73">
        <v>0</v>
      </c>
      <c r="AG368" s="73">
        <v>0</v>
      </c>
      <c r="AH368" s="73">
        <v>0</v>
      </c>
      <c r="AI368" s="73">
        <v>0</v>
      </c>
      <c r="AJ368" s="73">
        <v>0</v>
      </c>
      <c r="AK368" s="73">
        <v>0</v>
      </c>
      <c r="AL368" s="73">
        <v>0</v>
      </c>
      <c r="AM368" s="73">
        <v>0</v>
      </c>
      <c r="AN368" s="73">
        <v>0</v>
      </c>
    </row>
    <row r="369" spans="1:40">
      <c r="A369" s="108" t="s">
        <v>1059</v>
      </c>
      <c r="B369" s="73">
        <v>0</v>
      </c>
      <c r="C369" s="73">
        <v>0</v>
      </c>
      <c r="D369" s="73">
        <v>0</v>
      </c>
      <c r="E369" s="73">
        <v>0</v>
      </c>
      <c r="F369" s="73">
        <v>0</v>
      </c>
      <c r="G369" s="73">
        <v>0</v>
      </c>
      <c r="H369" s="73">
        <v>0</v>
      </c>
      <c r="I369" s="73">
        <v>0</v>
      </c>
      <c r="J369" s="73">
        <v>0</v>
      </c>
      <c r="K369" s="73">
        <v>0</v>
      </c>
      <c r="L369" s="73">
        <v>0</v>
      </c>
      <c r="M369" s="73">
        <v>0</v>
      </c>
      <c r="N369" s="73">
        <v>0</v>
      </c>
      <c r="O369" s="73">
        <v>0</v>
      </c>
      <c r="P369" s="73">
        <v>0</v>
      </c>
      <c r="Q369" s="73">
        <v>0</v>
      </c>
      <c r="R369" s="73">
        <v>0</v>
      </c>
      <c r="S369" s="73">
        <v>0</v>
      </c>
      <c r="T369" s="73">
        <v>0</v>
      </c>
      <c r="U369" s="73">
        <v>0</v>
      </c>
      <c r="V369" s="73">
        <v>0</v>
      </c>
      <c r="W369" s="73">
        <v>0</v>
      </c>
      <c r="X369" s="73">
        <v>0</v>
      </c>
      <c r="Y369" s="73">
        <v>0</v>
      </c>
      <c r="Z369" s="73">
        <v>0</v>
      </c>
      <c r="AA369" s="73">
        <v>0</v>
      </c>
      <c r="AB369" s="73">
        <v>0</v>
      </c>
      <c r="AC369" s="73">
        <v>0</v>
      </c>
      <c r="AD369" s="73">
        <v>0</v>
      </c>
      <c r="AE369" s="73">
        <v>0</v>
      </c>
      <c r="AF369" s="73">
        <v>0</v>
      </c>
      <c r="AG369" s="73">
        <v>0</v>
      </c>
      <c r="AH369" s="73">
        <v>0</v>
      </c>
      <c r="AI369" s="73">
        <v>0</v>
      </c>
      <c r="AJ369" s="73">
        <v>0</v>
      </c>
      <c r="AK369" s="73">
        <v>0</v>
      </c>
      <c r="AL369" s="73">
        <v>0</v>
      </c>
      <c r="AM369" s="73">
        <v>0</v>
      </c>
      <c r="AN369" s="73">
        <v>0</v>
      </c>
    </row>
    <row r="370" spans="1:40">
      <c r="A370" s="108" t="s">
        <v>1060</v>
      </c>
      <c r="B370" s="73">
        <v>0</v>
      </c>
      <c r="C370" s="73">
        <v>0</v>
      </c>
      <c r="D370" s="73">
        <v>0</v>
      </c>
      <c r="E370" s="73">
        <v>0</v>
      </c>
      <c r="F370" s="73">
        <v>0</v>
      </c>
      <c r="G370" s="73">
        <v>0</v>
      </c>
      <c r="H370" s="73">
        <v>0</v>
      </c>
      <c r="I370" s="73">
        <v>0</v>
      </c>
      <c r="J370" s="73">
        <v>0</v>
      </c>
      <c r="K370" s="73">
        <v>0</v>
      </c>
      <c r="L370" s="73">
        <v>0</v>
      </c>
      <c r="M370" s="73">
        <v>0</v>
      </c>
      <c r="N370" s="73">
        <v>0</v>
      </c>
      <c r="O370" s="73">
        <v>0</v>
      </c>
      <c r="P370" s="73">
        <v>0</v>
      </c>
      <c r="Q370" s="73">
        <v>0</v>
      </c>
      <c r="R370" s="73">
        <v>0</v>
      </c>
      <c r="S370" s="73">
        <v>0</v>
      </c>
      <c r="T370" s="73">
        <v>0</v>
      </c>
      <c r="U370" s="73">
        <v>0</v>
      </c>
      <c r="V370" s="73">
        <v>0</v>
      </c>
      <c r="W370" s="73">
        <v>0</v>
      </c>
      <c r="X370" s="73">
        <v>0</v>
      </c>
      <c r="Y370" s="73">
        <v>0</v>
      </c>
      <c r="Z370" s="73">
        <v>0</v>
      </c>
      <c r="AA370" s="73">
        <v>0</v>
      </c>
      <c r="AB370" s="73">
        <v>0</v>
      </c>
      <c r="AC370" s="73">
        <v>0</v>
      </c>
      <c r="AD370" s="73">
        <v>0</v>
      </c>
      <c r="AE370" s="73">
        <v>0</v>
      </c>
      <c r="AF370" s="73">
        <v>0</v>
      </c>
      <c r="AG370" s="73">
        <v>0</v>
      </c>
      <c r="AH370" s="73">
        <v>0</v>
      </c>
      <c r="AI370" s="73">
        <v>0</v>
      </c>
      <c r="AJ370" s="73">
        <v>0</v>
      </c>
      <c r="AK370" s="73">
        <v>0</v>
      </c>
      <c r="AL370" s="73">
        <v>0</v>
      </c>
      <c r="AM370" s="73">
        <v>0</v>
      </c>
      <c r="AN370" s="73">
        <v>0</v>
      </c>
    </row>
    <row r="371" spans="1:40">
      <c r="A371" s="108" t="s">
        <v>1061</v>
      </c>
    </row>
    <row r="372" spans="1:40">
      <c r="A372" s="108" t="s">
        <v>1062</v>
      </c>
      <c r="B372" s="73">
        <v>41666.666666666701</v>
      </c>
      <c r="C372" s="73">
        <v>41666.666666666701</v>
      </c>
      <c r="D372" s="73">
        <v>41666.666666666701</v>
      </c>
      <c r="E372" s="73">
        <v>41666.666666666701</v>
      </c>
      <c r="F372" s="73">
        <v>41666.666666666701</v>
      </c>
      <c r="G372" s="73">
        <v>41666.666666666701</v>
      </c>
      <c r="H372" s="73">
        <v>41666.666666666701</v>
      </c>
      <c r="I372" s="73">
        <v>41666.666666666701</v>
      </c>
      <c r="J372" s="73">
        <v>41666.666666666701</v>
      </c>
      <c r="K372" s="73">
        <v>41666.666666666701</v>
      </c>
      <c r="L372" s="73">
        <v>41666.666666666701</v>
      </c>
      <c r="M372" s="73">
        <v>41666.666666666701</v>
      </c>
      <c r="N372" s="73">
        <v>500000</v>
      </c>
      <c r="O372" s="73">
        <v>41666.666666666701</v>
      </c>
      <c r="P372" s="73">
        <v>41666.666666666701</v>
      </c>
      <c r="Q372" s="73">
        <v>41666.666666666701</v>
      </c>
      <c r="R372" s="73">
        <v>41666.666666666701</v>
      </c>
      <c r="S372" s="73">
        <v>41666.666666666701</v>
      </c>
      <c r="T372" s="73">
        <v>41666.666666666701</v>
      </c>
      <c r="U372" s="73">
        <v>41666.666666666701</v>
      </c>
      <c r="V372" s="73">
        <v>41666.666666666701</v>
      </c>
      <c r="W372" s="73">
        <v>41666.666666666701</v>
      </c>
      <c r="X372" s="73">
        <v>41666.666666666701</v>
      </c>
      <c r="Y372" s="73">
        <v>41666.666666666701</v>
      </c>
      <c r="Z372" s="73">
        <v>41666.666666666701</v>
      </c>
      <c r="AA372" s="73">
        <v>500000</v>
      </c>
      <c r="AB372" s="73">
        <v>41666.666666666701</v>
      </c>
      <c r="AC372" s="73">
        <v>41666.666666666701</v>
      </c>
      <c r="AD372" s="73">
        <v>41666.666666666701</v>
      </c>
      <c r="AE372" s="73">
        <v>41666.666666666701</v>
      </c>
      <c r="AF372" s="73">
        <v>41666.666666666701</v>
      </c>
      <c r="AG372" s="73">
        <v>41666.666666666701</v>
      </c>
      <c r="AH372" s="73">
        <v>41666.666666666701</v>
      </c>
      <c r="AI372" s="73">
        <v>41666.666666666701</v>
      </c>
      <c r="AJ372" s="73">
        <v>41666.666666666701</v>
      </c>
      <c r="AK372" s="73">
        <v>41666.666666666701</v>
      </c>
      <c r="AL372" s="73">
        <v>41666.666666666701</v>
      </c>
      <c r="AM372" s="73">
        <v>41666.666666666701</v>
      </c>
      <c r="AN372" s="73">
        <v>500000</v>
      </c>
    </row>
    <row r="373" spans="1:40">
      <c r="A373" s="108" t="s">
        <v>1063</v>
      </c>
      <c r="B373" s="73">
        <v>0</v>
      </c>
      <c r="C373" s="73">
        <v>0</v>
      </c>
      <c r="D373" s="73">
        <v>0</v>
      </c>
      <c r="E373" s="73">
        <v>0</v>
      </c>
      <c r="F373" s="73">
        <v>0</v>
      </c>
      <c r="G373" s="73">
        <v>0</v>
      </c>
      <c r="H373" s="73">
        <v>0</v>
      </c>
      <c r="I373" s="73">
        <v>0</v>
      </c>
      <c r="J373" s="73">
        <v>0</v>
      </c>
      <c r="K373" s="73">
        <v>0</v>
      </c>
      <c r="L373" s="73">
        <v>0</v>
      </c>
      <c r="M373" s="73">
        <v>0</v>
      </c>
      <c r="N373" s="73">
        <v>0</v>
      </c>
      <c r="O373" s="73">
        <v>0</v>
      </c>
      <c r="P373" s="73">
        <v>0</v>
      </c>
      <c r="Q373" s="73">
        <v>0</v>
      </c>
      <c r="R373" s="73">
        <v>0</v>
      </c>
      <c r="S373" s="73">
        <v>0</v>
      </c>
      <c r="T373" s="73">
        <v>0</v>
      </c>
      <c r="U373" s="73">
        <v>0</v>
      </c>
      <c r="V373" s="73">
        <v>0</v>
      </c>
      <c r="W373" s="73">
        <v>0</v>
      </c>
      <c r="X373" s="73">
        <v>0</v>
      </c>
      <c r="Y373" s="73">
        <v>0</v>
      </c>
      <c r="Z373" s="73">
        <v>0</v>
      </c>
      <c r="AA373" s="73">
        <v>0</v>
      </c>
      <c r="AB373" s="73">
        <v>0</v>
      </c>
      <c r="AC373" s="73">
        <v>0</v>
      </c>
      <c r="AD373" s="73">
        <v>0</v>
      </c>
      <c r="AE373" s="73">
        <v>0</v>
      </c>
      <c r="AF373" s="73">
        <v>0</v>
      </c>
      <c r="AG373" s="73">
        <v>0</v>
      </c>
      <c r="AH373" s="73">
        <v>0</v>
      </c>
      <c r="AI373" s="73">
        <v>0</v>
      </c>
      <c r="AJ373" s="73">
        <v>0</v>
      </c>
      <c r="AK373" s="73">
        <v>0</v>
      </c>
      <c r="AL373" s="73">
        <v>0</v>
      </c>
      <c r="AM373" s="73">
        <v>0</v>
      </c>
      <c r="AN373" s="73">
        <v>0</v>
      </c>
    </row>
    <row r="374" spans="1:40">
      <c r="A374" s="108" t="s">
        <v>1064</v>
      </c>
      <c r="B374" s="73">
        <v>41666.666666666701</v>
      </c>
      <c r="C374" s="73">
        <v>41666.666666666701</v>
      </c>
      <c r="D374" s="73">
        <v>41666.666666666701</v>
      </c>
      <c r="E374" s="73">
        <v>41666.666666666701</v>
      </c>
      <c r="F374" s="73">
        <v>41666.666666666701</v>
      </c>
      <c r="G374" s="73">
        <v>41666.666666666701</v>
      </c>
      <c r="H374" s="73">
        <v>41666.666666666701</v>
      </c>
      <c r="I374" s="73">
        <v>41666.666666666701</v>
      </c>
      <c r="J374" s="73">
        <v>41666.666666666701</v>
      </c>
      <c r="K374" s="73">
        <v>41666.666666666701</v>
      </c>
      <c r="L374" s="73">
        <v>41666.666666666701</v>
      </c>
      <c r="M374" s="73">
        <v>41666.666666666701</v>
      </c>
      <c r="N374" s="73">
        <v>500000</v>
      </c>
      <c r="O374" s="73">
        <v>41666.666666666701</v>
      </c>
      <c r="P374" s="73">
        <v>41666.666666666701</v>
      </c>
      <c r="Q374" s="73">
        <v>41666.666666666701</v>
      </c>
      <c r="R374" s="73">
        <v>41666.666666666701</v>
      </c>
      <c r="S374" s="73">
        <v>41666.666666666701</v>
      </c>
      <c r="T374" s="73">
        <v>41666.666666666701</v>
      </c>
      <c r="U374" s="73">
        <v>41666.666666666701</v>
      </c>
      <c r="V374" s="73">
        <v>41666.666666666701</v>
      </c>
      <c r="W374" s="73">
        <v>41666.666666666701</v>
      </c>
      <c r="X374" s="73">
        <v>41666.666666666701</v>
      </c>
      <c r="Y374" s="73">
        <v>41666.666666666701</v>
      </c>
      <c r="Z374" s="73">
        <v>41666.666666666701</v>
      </c>
      <c r="AA374" s="73">
        <v>500000</v>
      </c>
      <c r="AB374" s="73">
        <v>41666.666666666701</v>
      </c>
      <c r="AC374" s="73">
        <v>41666.666666666701</v>
      </c>
      <c r="AD374" s="73">
        <v>41666.666666666701</v>
      </c>
      <c r="AE374" s="73">
        <v>41666.666666666701</v>
      </c>
      <c r="AF374" s="73">
        <v>41666.666666666701</v>
      </c>
      <c r="AG374" s="73">
        <v>41666.666666666701</v>
      </c>
      <c r="AH374" s="73">
        <v>41666.666666666701</v>
      </c>
      <c r="AI374" s="73">
        <v>41666.666666666701</v>
      </c>
      <c r="AJ374" s="73">
        <v>41666.666666666701</v>
      </c>
      <c r="AK374" s="73">
        <v>41666.666666666701</v>
      </c>
      <c r="AL374" s="73">
        <v>41666.666666666701</v>
      </c>
      <c r="AM374" s="73">
        <v>41666.666666666701</v>
      </c>
      <c r="AN374" s="73">
        <v>500000</v>
      </c>
    </row>
    <row r="375" spans="1:40">
      <c r="A375" s="108" t="s">
        <v>1065</v>
      </c>
    </row>
    <row r="376" spans="1:40">
      <c r="A376" s="108" t="s">
        <v>1066</v>
      </c>
      <c r="B376" s="73">
        <v>-16972.929918813701</v>
      </c>
      <c r="C376" s="73">
        <v>-16972.929918813701</v>
      </c>
      <c r="D376" s="73">
        <v>-16972.929918813701</v>
      </c>
      <c r="E376" s="73">
        <v>-16972.929918813701</v>
      </c>
      <c r="F376" s="73">
        <v>-16972.929918813701</v>
      </c>
      <c r="G376" s="73">
        <v>-16972.929918813701</v>
      </c>
      <c r="H376" s="73">
        <v>-16972.929918813701</v>
      </c>
      <c r="I376" s="73">
        <v>-16972.929918813701</v>
      </c>
      <c r="J376" s="73">
        <v>-16972.929918813701</v>
      </c>
      <c r="K376" s="73">
        <v>-16972.929918813701</v>
      </c>
      <c r="L376" s="73">
        <v>-16972.929918813701</v>
      </c>
      <c r="M376" s="73">
        <v>-16972.929918813701</v>
      </c>
      <c r="N376" s="73">
        <v>-203675.15902576401</v>
      </c>
      <c r="O376" s="73">
        <v>-17671.0072297974</v>
      </c>
      <c r="P376" s="73">
        <v>-17671.0072297974</v>
      </c>
      <c r="Q376" s="73">
        <v>-17671.0072297974</v>
      </c>
      <c r="R376" s="73">
        <v>-17671.0072297974</v>
      </c>
      <c r="S376" s="73">
        <v>-17671.0072297974</v>
      </c>
      <c r="T376" s="73">
        <v>-17671.0072297974</v>
      </c>
      <c r="U376" s="73">
        <v>-17671.0072297974</v>
      </c>
      <c r="V376" s="73">
        <v>-17671.0072297974</v>
      </c>
      <c r="W376" s="73">
        <v>-17671.0072297974</v>
      </c>
      <c r="X376" s="73">
        <v>-17671.0072297974</v>
      </c>
      <c r="Y376" s="73">
        <v>-17671.0072297974</v>
      </c>
      <c r="Z376" s="73">
        <v>-17671.0072297974</v>
      </c>
      <c r="AA376" s="73">
        <v>-212052.086757568</v>
      </c>
      <c r="AB376" s="73">
        <v>-18491.016077549801</v>
      </c>
      <c r="AC376" s="73">
        <v>-18491.016077549801</v>
      </c>
      <c r="AD376" s="73">
        <v>-18491.016077549801</v>
      </c>
      <c r="AE376" s="73">
        <v>-18491.016077549801</v>
      </c>
      <c r="AF376" s="73">
        <v>-18491.016077549801</v>
      </c>
      <c r="AG376" s="73">
        <v>-18491.016077549801</v>
      </c>
      <c r="AH376" s="73">
        <v>-18491.016077549801</v>
      </c>
      <c r="AI376" s="73">
        <v>-18491.016077549801</v>
      </c>
      <c r="AJ376" s="73">
        <v>-18491.016077549801</v>
      </c>
      <c r="AK376" s="73">
        <v>-18491.016077549801</v>
      </c>
      <c r="AL376" s="73">
        <v>-18491.016077549801</v>
      </c>
      <c r="AM376" s="73">
        <v>-18491.016077549801</v>
      </c>
      <c r="AN376" s="73">
        <v>-221892.192930597</v>
      </c>
    </row>
    <row r="377" spans="1:40">
      <c r="A377" s="108" t="s">
        <v>1067</v>
      </c>
      <c r="B377" s="73">
        <v>0</v>
      </c>
      <c r="C377" s="73">
        <v>0</v>
      </c>
      <c r="D377" s="73">
        <v>0</v>
      </c>
      <c r="E377" s="73">
        <v>0</v>
      </c>
      <c r="F377" s="73">
        <v>0</v>
      </c>
      <c r="G377" s="73">
        <v>0</v>
      </c>
      <c r="H377" s="73">
        <v>0</v>
      </c>
      <c r="I377" s="73">
        <v>0</v>
      </c>
      <c r="J377" s="73">
        <v>0</v>
      </c>
      <c r="K377" s="73">
        <v>0</v>
      </c>
      <c r="L377" s="73">
        <v>0</v>
      </c>
      <c r="M377" s="73">
        <v>0</v>
      </c>
      <c r="N377" s="73">
        <v>0</v>
      </c>
      <c r="O377" s="73">
        <v>0</v>
      </c>
      <c r="P377" s="73">
        <v>0</v>
      </c>
      <c r="Q377" s="73">
        <v>0</v>
      </c>
      <c r="R377" s="73">
        <v>0</v>
      </c>
      <c r="S377" s="73">
        <v>0</v>
      </c>
      <c r="T377" s="73">
        <v>0</v>
      </c>
      <c r="U377" s="73">
        <v>0</v>
      </c>
      <c r="V377" s="73">
        <v>0</v>
      </c>
      <c r="W377" s="73">
        <v>0</v>
      </c>
      <c r="X377" s="73">
        <v>0</v>
      </c>
      <c r="Y377" s="73">
        <v>0</v>
      </c>
      <c r="Z377" s="73">
        <v>0</v>
      </c>
      <c r="AA377" s="73">
        <v>0</v>
      </c>
      <c r="AB377" s="73">
        <v>0</v>
      </c>
      <c r="AC377" s="73">
        <v>0</v>
      </c>
      <c r="AD377" s="73">
        <v>0</v>
      </c>
      <c r="AE377" s="73">
        <v>0</v>
      </c>
      <c r="AF377" s="73">
        <v>0</v>
      </c>
      <c r="AG377" s="73">
        <v>0</v>
      </c>
      <c r="AH377" s="73">
        <v>0</v>
      </c>
      <c r="AI377" s="73">
        <v>0</v>
      </c>
      <c r="AJ377" s="73">
        <v>0</v>
      </c>
      <c r="AK377" s="73">
        <v>0</v>
      </c>
      <c r="AL377" s="73">
        <v>0</v>
      </c>
      <c r="AM377" s="73">
        <v>0</v>
      </c>
      <c r="AN377" s="73">
        <v>0</v>
      </c>
    </row>
    <row r="378" spans="1:40">
      <c r="A378" s="108" t="s">
        <v>1068</v>
      </c>
      <c r="B378" s="73">
        <v>0</v>
      </c>
      <c r="C378" s="73">
        <v>0</v>
      </c>
      <c r="D378" s="73">
        <v>0</v>
      </c>
      <c r="E378" s="73">
        <v>0</v>
      </c>
      <c r="F378" s="73">
        <v>0</v>
      </c>
      <c r="G378" s="73">
        <v>0</v>
      </c>
      <c r="H378" s="73">
        <v>0</v>
      </c>
      <c r="I378" s="73">
        <v>0</v>
      </c>
      <c r="J378" s="73">
        <v>0</v>
      </c>
      <c r="K378" s="73">
        <v>0</v>
      </c>
      <c r="L378" s="73">
        <v>0</v>
      </c>
      <c r="M378" s="73">
        <v>0</v>
      </c>
      <c r="N378" s="73">
        <v>0</v>
      </c>
      <c r="O378" s="73">
        <v>0</v>
      </c>
      <c r="P378" s="73">
        <v>0</v>
      </c>
      <c r="Q378" s="73">
        <v>0</v>
      </c>
      <c r="R378" s="73">
        <v>0</v>
      </c>
      <c r="S378" s="73">
        <v>0</v>
      </c>
      <c r="T378" s="73">
        <v>0</v>
      </c>
      <c r="U378" s="73">
        <v>0</v>
      </c>
      <c r="V378" s="73">
        <v>0</v>
      </c>
      <c r="W378" s="73">
        <v>0</v>
      </c>
      <c r="X378" s="73">
        <v>0</v>
      </c>
      <c r="Y378" s="73">
        <v>0</v>
      </c>
      <c r="Z378" s="73">
        <v>0</v>
      </c>
      <c r="AA378" s="73">
        <v>0</v>
      </c>
      <c r="AB378" s="73">
        <v>0</v>
      </c>
      <c r="AC378" s="73">
        <v>0</v>
      </c>
      <c r="AD378" s="73">
        <v>0</v>
      </c>
      <c r="AE378" s="73">
        <v>0</v>
      </c>
      <c r="AF378" s="73">
        <v>0</v>
      </c>
      <c r="AG378" s="73">
        <v>0</v>
      </c>
      <c r="AH378" s="73">
        <v>0</v>
      </c>
      <c r="AI378" s="73">
        <v>0</v>
      </c>
      <c r="AJ378" s="73">
        <v>0</v>
      </c>
      <c r="AK378" s="73">
        <v>0</v>
      </c>
      <c r="AL378" s="73">
        <v>0</v>
      </c>
      <c r="AM378" s="73">
        <v>0</v>
      </c>
      <c r="AN378" s="73">
        <v>0</v>
      </c>
    </row>
    <row r="379" spans="1:40">
      <c r="A379" s="108" t="s">
        <v>1069</v>
      </c>
      <c r="B379" s="73">
        <v>-94783.08</v>
      </c>
      <c r="C379" s="73">
        <v>-94783.08</v>
      </c>
      <c r="D379" s="73">
        <v>-94783.08</v>
      </c>
      <c r="E379" s="73">
        <v>-94783.08</v>
      </c>
      <c r="F379" s="73">
        <v>-94783.08</v>
      </c>
      <c r="G379" s="73">
        <v>-94783.08</v>
      </c>
      <c r="H379" s="73">
        <v>-94783.08</v>
      </c>
      <c r="I379" s="73">
        <v>-94783.08</v>
      </c>
      <c r="J379" s="73">
        <v>-94783.08</v>
      </c>
      <c r="K379" s="73">
        <v>-94783.08</v>
      </c>
      <c r="L379" s="73">
        <v>-94783.08</v>
      </c>
      <c r="M379" s="73">
        <v>-94783.08</v>
      </c>
      <c r="N379" s="73">
        <v>-1137396.96</v>
      </c>
      <c r="O379" s="73">
        <v>-94783.08</v>
      </c>
      <c r="P379" s="73">
        <v>-94783.08</v>
      </c>
      <c r="Q379" s="73">
        <v>-94783.08</v>
      </c>
      <c r="R379" s="73">
        <v>-94783.08</v>
      </c>
      <c r="S379" s="73">
        <v>-94783.08</v>
      </c>
      <c r="T379" s="73">
        <v>-94783.08</v>
      </c>
      <c r="U379" s="73">
        <v>-94783.08</v>
      </c>
      <c r="V379" s="73">
        <v>-94783.08</v>
      </c>
      <c r="W379" s="73">
        <v>-94783.08</v>
      </c>
      <c r="X379" s="73">
        <v>-94783.08</v>
      </c>
      <c r="Y379" s="73">
        <v>-94783.08</v>
      </c>
      <c r="Z379" s="73">
        <v>-94783.08</v>
      </c>
      <c r="AA379" s="73">
        <v>-1137396.96</v>
      </c>
      <c r="AB379" s="73">
        <v>-94783.08</v>
      </c>
      <c r="AC379" s="73">
        <v>-94783.08</v>
      </c>
      <c r="AD379" s="73">
        <v>-94783.08</v>
      </c>
      <c r="AE379" s="73">
        <v>-94783.08</v>
      </c>
      <c r="AF379" s="73">
        <v>-94783.08</v>
      </c>
      <c r="AG379" s="73">
        <v>-94783.08</v>
      </c>
      <c r="AH379" s="73">
        <v>-94783.08</v>
      </c>
      <c r="AI379" s="73">
        <v>-94783.08</v>
      </c>
      <c r="AJ379" s="73">
        <v>-94783.08</v>
      </c>
      <c r="AK379" s="73">
        <v>-94783.08</v>
      </c>
      <c r="AL379" s="73">
        <v>-94783.08</v>
      </c>
      <c r="AM379" s="73">
        <v>-94783.08</v>
      </c>
      <c r="AN379" s="73">
        <v>-1137396.96</v>
      </c>
    </row>
    <row r="380" spans="1:40">
      <c r="A380" s="108" t="s">
        <v>1070</v>
      </c>
      <c r="B380" s="73">
        <v>-111756.009918813</v>
      </c>
      <c r="C380" s="73">
        <v>-111756.009918813</v>
      </c>
      <c r="D380" s="73">
        <v>-111756.009918813</v>
      </c>
      <c r="E380" s="73">
        <v>-111756.009918813</v>
      </c>
      <c r="F380" s="73">
        <v>-111756.009918813</v>
      </c>
      <c r="G380" s="73">
        <v>-111756.009918813</v>
      </c>
      <c r="H380" s="73">
        <v>-111756.009918813</v>
      </c>
      <c r="I380" s="73">
        <v>-111756.009918813</v>
      </c>
      <c r="J380" s="73">
        <v>-111756.009918813</v>
      </c>
      <c r="K380" s="73">
        <v>-111756.009918813</v>
      </c>
      <c r="L380" s="73">
        <v>-111756.009918813</v>
      </c>
      <c r="M380" s="73">
        <v>-111756.009918813</v>
      </c>
      <c r="N380" s="73">
        <v>-1341072.1190257601</v>
      </c>
      <c r="O380" s="73">
        <v>-112454.08722979701</v>
      </c>
      <c r="P380" s="73">
        <v>-112454.08722979701</v>
      </c>
      <c r="Q380" s="73">
        <v>-112454.08722979701</v>
      </c>
      <c r="R380" s="73">
        <v>-112454.08722979701</v>
      </c>
      <c r="S380" s="73">
        <v>-112454.08722979701</v>
      </c>
      <c r="T380" s="73">
        <v>-112454.08722979701</v>
      </c>
      <c r="U380" s="73">
        <v>-112454.08722979701</v>
      </c>
      <c r="V380" s="73">
        <v>-112454.08722979701</v>
      </c>
      <c r="W380" s="73">
        <v>-112454.08722979701</v>
      </c>
      <c r="X380" s="73">
        <v>-112454.08722979701</v>
      </c>
      <c r="Y380" s="73">
        <v>-112454.08722979701</v>
      </c>
      <c r="Z380" s="73">
        <v>-112454.08722979701</v>
      </c>
      <c r="AA380" s="73">
        <v>-1349449.04675756</v>
      </c>
      <c r="AB380" s="73">
        <v>-113274.09607754899</v>
      </c>
      <c r="AC380" s="73">
        <v>-113274.09607754899</v>
      </c>
      <c r="AD380" s="73">
        <v>-113274.09607754899</v>
      </c>
      <c r="AE380" s="73">
        <v>-113274.09607754899</v>
      </c>
      <c r="AF380" s="73">
        <v>-113274.09607754899</v>
      </c>
      <c r="AG380" s="73">
        <v>-113274.09607754899</v>
      </c>
      <c r="AH380" s="73">
        <v>-113274.09607754899</v>
      </c>
      <c r="AI380" s="73">
        <v>-113274.09607754899</v>
      </c>
      <c r="AJ380" s="73">
        <v>-113274.09607754899</v>
      </c>
      <c r="AK380" s="73">
        <v>-113274.09607754899</v>
      </c>
      <c r="AL380" s="73">
        <v>-113274.09607754899</v>
      </c>
      <c r="AM380" s="73">
        <v>-113274.09607754899</v>
      </c>
      <c r="AN380" s="73">
        <v>-1359289.1529305901</v>
      </c>
    </row>
    <row r="381" spans="1:40">
      <c r="A381" s="108" t="s">
        <v>1071</v>
      </c>
      <c r="B381" s="73">
        <v>-70089.343252146995</v>
      </c>
      <c r="C381" s="73">
        <v>-70089.343252146995</v>
      </c>
      <c r="D381" s="73">
        <v>-70089.343252146995</v>
      </c>
      <c r="E381" s="73">
        <v>-70089.343252146995</v>
      </c>
      <c r="F381" s="73">
        <v>-70089.343252146995</v>
      </c>
      <c r="G381" s="73">
        <v>-70089.343252146995</v>
      </c>
      <c r="H381" s="73">
        <v>-70089.343252146995</v>
      </c>
      <c r="I381" s="73">
        <v>-70089.343252146995</v>
      </c>
      <c r="J381" s="73">
        <v>-70089.343252146995</v>
      </c>
      <c r="K381" s="73">
        <v>-70089.343252146995</v>
      </c>
      <c r="L381" s="73">
        <v>-70089.343252146995</v>
      </c>
      <c r="M381" s="73">
        <v>-70089.343252146995</v>
      </c>
      <c r="N381" s="73">
        <v>-841072.11902576406</v>
      </c>
      <c r="O381" s="73">
        <v>-70787.420563130698</v>
      </c>
      <c r="P381" s="73">
        <v>-70787.420563130698</v>
      </c>
      <c r="Q381" s="73">
        <v>-70787.420563130698</v>
      </c>
      <c r="R381" s="73">
        <v>-70787.420563130698</v>
      </c>
      <c r="S381" s="73">
        <v>-70787.420563130698</v>
      </c>
      <c r="T381" s="73">
        <v>-70787.420563130698</v>
      </c>
      <c r="U381" s="73">
        <v>-70787.420563130698</v>
      </c>
      <c r="V381" s="73">
        <v>-70787.420563130698</v>
      </c>
      <c r="W381" s="73">
        <v>-70787.420563130698</v>
      </c>
      <c r="X381" s="73">
        <v>-70787.420563130698</v>
      </c>
      <c r="Y381" s="73">
        <v>-70787.420563130698</v>
      </c>
      <c r="Z381" s="73">
        <v>-70787.420563130698</v>
      </c>
      <c r="AA381" s="73">
        <v>-849449.04675756802</v>
      </c>
      <c r="AB381" s="73">
        <v>-71607.429410883095</v>
      </c>
      <c r="AC381" s="73">
        <v>-71607.429410883095</v>
      </c>
      <c r="AD381" s="73">
        <v>-71607.429410883095</v>
      </c>
      <c r="AE381" s="73">
        <v>-71607.429410883095</v>
      </c>
      <c r="AF381" s="73">
        <v>-71607.429410883095</v>
      </c>
      <c r="AG381" s="73">
        <v>-71607.429410883095</v>
      </c>
      <c r="AH381" s="73">
        <v>-71607.429410883095</v>
      </c>
      <c r="AI381" s="73">
        <v>-71607.429410883095</v>
      </c>
      <c r="AJ381" s="73">
        <v>-71607.429410883095</v>
      </c>
      <c r="AK381" s="73">
        <v>-71607.429410883095</v>
      </c>
      <c r="AL381" s="73">
        <v>-71607.429410883095</v>
      </c>
      <c r="AM381" s="73">
        <v>-71607.429410883095</v>
      </c>
      <c r="AN381" s="73">
        <v>-859289.15293059696</v>
      </c>
    </row>
    <row r="382" spans="1:40">
      <c r="A382" s="109" t="s">
        <v>1072</v>
      </c>
    </row>
    <row r="383" spans="1:40">
      <c r="A383" s="108" t="s">
        <v>1073</v>
      </c>
    </row>
    <row r="384" spans="1:40">
      <c r="A384" s="108" t="s">
        <v>1074</v>
      </c>
      <c r="B384" s="73">
        <v>0</v>
      </c>
      <c r="C384" s="73">
        <v>0</v>
      </c>
      <c r="D384" s="73">
        <v>0</v>
      </c>
      <c r="E384" s="73">
        <v>0</v>
      </c>
      <c r="F384" s="73">
        <v>0</v>
      </c>
      <c r="G384" s="73">
        <v>0</v>
      </c>
      <c r="H384" s="73">
        <v>0</v>
      </c>
      <c r="I384" s="73">
        <v>0</v>
      </c>
      <c r="J384" s="73">
        <v>0</v>
      </c>
      <c r="K384" s="73">
        <v>0</v>
      </c>
      <c r="L384" s="73">
        <v>0</v>
      </c>
      <c r="M384" s="73">
        <v>0</v>
      </c>
      <c r="N384" s="73">
        <v>0</v>
      </c>
      <c r="O384" s="73">
        <v>0</v>
      </c>
      <c r="P384" s="73">
        <v>0</v>
      </c>
      <c r="Q384" s="73">
        <v>0</v>
      </c>
      <c r="R384" s="73">
        <v>0</v>
      </c>
      <c r="S384" s="73">
        <v>0</v>
      </c>
      <c r="T384" s="73">
        <v>0</v>
      </c>
      <c r="U384" s="73">
        <v>0</v>
      </c>
      <c r="V384" s="73">
        <v>0</v>
      </c>
      <c r="W384" s="73">
        <v>0</v>
      </c>
      <c r="X384" s="73">
        <v>0</v>
      </c>
      <c r="Y384" s="73">
        <v>0</v>
      </c>
      <c r="Z384" s="73">
        <v>0</v>
      </c>
      <c r="AA384" s="73">
        <v>0</v>
      </c>
      <c r="AB384" s="73">
        <v>0</v>
      </c>
      <c r="AC384" s="73">
        <v>0</v>
      </c>
      <c r="AD384" s="73">
        <v>0</v>
      </c>
      <c r="AE384" s="73">
        <v>0</v>
      </c>
      <c r="AF384" s="73">
        <v>0</v>
      </c>
      <c r="AG384" s="73">
        <v>0</v>
      </c>
      <c r="AH384" s="73">
        <v>0</v>
      </c>
      <c r="AI384" s="73">
        <v>0</v>
      </c>
      <c r="AJ384" s="73">
        <v>0</v>
      </c>
      <c r="AK384" s="73">
        <v>0</v>
      </c>
      <c r="AL384" s="73">
        <v>0</v>
      </c>
      <c r="AM384" s="73">
        <v>0</v>
      </c>
      <c r="AN384" s="73">
        <v>0</v>
      </c>
    </row>
    <row r="385" spans="1:40">
      <c r="A385" s="108" t="s">
        <v>1075</v>
      </c>
      <c r="B385" s="73">
        <v>0</v>
      </c>
      <c r="C385" s="73">
        <v>0</v>
      </c>
      <c r="D385" s="73">
        <v>0</v>
      </c>
      <c r="E385" s="73">
        <v>0</v>
      </c>
      <c r="F385" s="73">
        <v>0</v>
      </c>
      <c r="G385" s="73">
        <v>0</v>
      </c>
      <c r="H385" s="73">
        <v>0</v>
      </c>
      <c r="I385" s="73">
        <v>0</v>
      </c>
      <c r="J385" s="73">
        <v>0</v>
      </c>
      <c r="K385" s="73">
        <v>0</v>
      </c>
      <c r="L385" s="73">
        <v>0</v>
      </c>
      <c r="M385" s="73">
        <v>0</v>
      </c>
      <c r="N385" s="73">
        <v>0</v>
      </c>
      <c r="O385" s="73">
        <v>0</v>
      </c>
      <c r="P385" s="73">
        <v>0</v>
      </c>
      <c r="Q385" s="73">
        <v>0</v>
      </c>
      <c r="R385" s="73">
        <v>0</v>
      </c>
      <c r="S385" s="73">
        <v>0</v>
      </c>
      <c r="T385" s="73">
        <v>0</v>
      </c>
      <c r="U385" s="73">
        <v>0</v>
      </c>
      <c r="V385" s="73">
        <v>0</v>
      </c>
      <c r="W385" s="73">
        <v>0</v>
      </c>
      <c r="X385" s="73">
        <v>0</v>
      </c>
      <c r="Y385" s="73">
        <v>0</v>
      </c>
      <c r="Z385" s="73">
        <v>0</v>
      </c>
      <c r="AA385" s="73">
        <v>0</v>
      </c>
      <c r="AB385" s="73">
        <v>0</v>
      </c>
      <c r="AC385" s="73">
        <v>0</v>
      </c>
      <c r="AD385" s="73">
        <v>0</v>
      </c>
      <c r="AE385" s="73">
        <v>0</v>
      </c>
      <c r="AF385" s="73">
        <v>0</v>
      </c>
      <c r="AG385" s="73">
        <v>0</v>
      </c>
      <c r="AH385" s="73">
        <v>0</v>
      </c>
      <c r="AI385" s="73">
        <v>0</v>
      </c>
      <c r="AJ385" s="73">
        <v>0</v>
      </c>
      <c r="AK385" s="73">
        <v>0</v>
      </c>
      <c r="AL385" s="73">
        <v>0</v>
      </c>
      <c r="AM385" s="73">
        <v>0</v>
      </c>
      <c r="AN385" s="73">
        <v>0</v>
      </c>
    </row>
    <row r="386" spans="1:40">
      <c r="A386" s="108" t="s">
        <v>1076</v>
      </c>
    </row>
    <row r="387" spans="1:40">
      <c r="A387" s="108" t="s">
        <v>1077</v>
      </c>
      <c r="B387" s="73">
        <v>307712.653423529</v>
      </c>
      <c r="C387" s="73">
        <v>307712.653423529</v>
      </c>
      <c r="D387" s="73">
        <v>307712.653423529</v>
      </c>
      <c r="E387" s="73">
        <v>307712.653423529</v>
      </c>
      <c r="F387" s="73">
        <v>307712.653423529</v>
      </c>
      <c r="G387" s="73">
        <v>307712.653423529</v>
      </c>
      <c r="H387" s="73">
        <v>307712.653423529</v>
      </c>
      <c r="I387" s="73">
        <v>307712.653423529</v>
      </c>
      <c r="J387" s="73">
        <v>307712.653423529</v>
      </c>
      <c r="K387" s="73">
        <v>307712.653423529</v>
      </c>
      <c r="L387" s="73">
        <v>307712.653423529</v>
      </c>
      <c r="M387" s="73">
        <v>307712.653423529</v>
      </c>
      <c r="N387" s="73">
        <v>3692551.8410823401</v>
      </c>
      <c r="O387" s="73">
        <v>273684.71042567701</v>
      </c>
      <c r="P387" s="73">
        <v>273684.71042567701</v>
      </c>
      <c r="Q387" s="73">
        <v>273684.71042567701</v>
      </c>
      <c r="R387" s="73">
        <v>273684.71042567701</v>
      </c>
      <c r="S387" s="73">
        <v>273684.71042567701</v>
      </c>
      <c r="T387" s="73">
        <v>273684.71042567701</v>
      </c>
      <c r="U387" s="73">
        <v>273684.71042567701</v>
      </c>
      <c r="V387" s="73">
        <v>273684.71042567701</v>
      </c>
      <c r="W387" s="73">
        <v>273684.71042567701</v>
      </c>
      <c r="X387" s="73">
        <v>273684.71042567701</v>
      </c>
      <c r="Y387" s="73">
        <v>273684.71042567701</v>
      </c>
      <c r="Z387" s="73">
        <v>273684.71042567701</v>
      </c>
      <c r="AA387" s="73">
        <v>3284216.5251081199</v>
      </c>
      <c r="AB387" s="73">
        <v>285304.58682214102</v>
      </c>
      <c r="AC387" s="73">
        <v>285304.58682214102</v>
      </c>
      <c r="AD387" s="73">
        <v>285304.58682214102</v>
      </c>
      <c r="AE387" s="73">
        <v>285304.58682214102</v>
      </c>
      <c r="AF387" s="73">
        <v>285304.58682214102</v>
      </c>
      <c r="AG387" s="73">
        <v>285304.58682214102</v>
      </c>
      <c r="AH387" s="73">
        <v>285304.58682214102</v>
      </c>
      <c r="AI387" s="73">
        <v>285304.58682214102</v>
      </c>
      <c r="AJ387" s="73">
        <v>285304.58682214102</v>
      </c>
      <c r="AK387" s="73">
        <v>285304.58682214102</v>
      </c>
      <c r="AL387" s="73">
        <v>285304.58682214102</v>
      </c>
      <c r="AM387" s="73">
        <v>285304.58682214102</v>
      </c>
      <c r="AN387" s="73">
        <v>3423655.0418656901</v>
      </c>
    </row>
    <row r="388" spans="1:40">
      <c r="A388" s="108" t="s">
        <v>1078</v>
      </c>
      <c r="B388" s="73">
        <v>0</v>
      </c>
      <c r="C388" s="73">
        <v>0</v>
      </c>
      <c r="D388" s="73">
        <v>0</v>
      </c>
      <c r="E388" s="73">
        <v>0</v>
      </c>
      <c r="F388" s="73">
        <v>0</v>
      </c>
      <c r="G388" s="73">
        <v>0</v>
      </c>
      <c r="H388" s="73">
        <v>0</v>
      </c>
      <c r="I388" s="73">
        <v>0</v>
      </c>
      <c r="J388" s="73">
        <v>0</v>
      </c>
      <c r="K388" s="73">
        <v>0</v>
      </c>
      <c r="L388" s="73">
        <v>0</v>
      </c>
      <c r="M388" s="73">
        <v>0</v>
      </c>
      <c r="N388" s="73">
        <v>0</v>
      </c>
      <c r="O388" s="73">
        <v>0</v>
      </c>
      <c r="P388" s="73">
        <v>0</v>
      </c>
      <c r="Q388" s="73">
        <v>0</v>
      </c>
      <c r="R388" s="73">
        <v>0</v>
      </c>
      <c r="S388" s="73">
        <v>0</v>
      </c>
      <c r="T388" s="73">
        <v>0</v>
      </c>
      <c r="U388" s="73">
        <v>0</v>
      </c>
      <c r="V388" s="73">
        <v>0</v>
      </c>
      <c r="W388" s="73">
        <v>0</v>
      </c>
      <c r="X388" s="73">
        <v>0</v>
      </c>
      <c r="Y388" s="73">
        <v>0</v>
      </c>
      <c r="Z388" s="73">
        <v>0</v>
      </c>
      <c r="AA388" s="73">
        <v>0</v>
      </c>
      <c r="AB388" s="73">
        <v>0</v>
      </c>
      <c r="AC388" s="73">
        <v>0</v>
      </c>
      <c r="AD388" s="73">
        <v>0</v>
      </c>
      <c r="AE388" s="73">
        <v>0</v>
      </c>
      <c r="AF388" s="73">
        <v>0</v>
      </c>
      <c r="AG388" s="73">
        <v>0</v>
      </c>
      <c r="AH388" s="73">
        <v>0</v>
      </c>
      <c r="AI388" s="73">
        <v>0</v>
      </c>
      <c r="AJ388" s="73">
        <v>0</v>
      </c>
      <c r="AK388" s="73">
        <v>0</v>
      </c>
      <c r="AL388" s="73">
        <v>0</v>
      </c>
      <c r="AM388" s="73">
        <v>0</v>
      </c>
      <c r="AN388" s="73">
        <v>0</v>
      </c>
    </row>
    <row r="389" spans="1:40">
      <c r="A389" s="108" t="s">
        <v>1079</v>
      </c>
      <c r="B389" s="73">
        <v>0</v>
      </c>
      <c r="C389" s="73">
        <v>0</v>
      </c>
      <c r="D389" s="73">
        <v>0</v>
      </c>
      <c r="E389" s="73">
        <v>0</v>
      </c>
      <c r="F389" s="73">
        <v>0</v>
      </c>
      <c r="G389" s="73">
        <v>0</v>
      </c>
      <c r="H389" s="73">
        <v>0</v>
      </c>
      <c r="I389" s="73">
        <v>0</v>
      </c>
      <c r="J389" s="73">
        <v>0</v>
      </c>
      <c r="K389" s="73">
        <v>0</v>
      </c>
      <c r="L389" s="73">
        <v>0</v>
      </c>
      <c r="M389" s="73">
        <v>0</v>
      </c>
      <c r="N389" s="73">
        <v>0</v>
      </c>
      <c r="O389" s="73">
        <v>0</v>
      </c>
      <c r="P389" s="73">
        <v>0</v>
      </c>
      <c r="Q389" s="73">
        <v>0</v>
      </c>
      <c r="R389" s="73">
        <v>0</v>
      </c>
      <c r="S389" s="73">
        <v>0</v>
      </c>
      <c r="T389" s="73">
        <v>0</v>
      </c>
      <c r="U389" s="73">
        <v>0</v>
      </c>
      <c r="V389" s="73">
        <v>0</v>
      </c>
      <c r="W389" s="73">
        <v>0</v>
      </c>
      <c r="X389" s="73">
        <v>0</v>
      </c>
      <c r="Y389" s="73">
        <v>0</v>
      </c>
      <c r="Z389" s="73">
        <v>0</v>
      </c>
      <c r="AA389" s="73">
        <v>0</v>
      </c>
      <c r="AB389" s="73">
        <v>0</v>
      </c>
      <c r="AC389" s="73">
        <v>0</v>
      </c>
      <c r="AD389" s="73">
        <v>0</v>
      </c>
      <c r="AE389" s="73">
        <v>0</v>
      </c>
      <c r="AF389" s="73">
        <v>0</v>
      </c>
      <c r="AG389" s="73">
        <v>0</v>
      </c>
      <c r="AH389" s="73">
        <v>0</v>
      </c>
      <c r="AI389" s="73">
        <v>0</v>
      </c>
      <c r="AJ389" s="73">
        <v>0</v>
      </c>
      <c r="AK389" s="73">
        <v>0</v>
      </c>
      <c r="AL389" s="73">
        <v>0</v>
      </c>
      <c r="AM389" s="73">
        <v>0</v>
      </c>
      <c r="AN389" s="73">
        <v>0</v>
      </c>
    </row>
    <row r="390" spans="1:40">
      <c r="A390" s="108" t="s">
        <v>1080</v>
      </c>
      <c r="B390" s="73">
        <v>0</v>
      </c>
      <c r="C390" s="73">
        <v>0</v>
      </c>
      <c r="D390" s="73">
        <v>0</v>
      </c>
      <c r="E390" s="73">
        <v>0</v>
      </c>
      <c r="F390" s="73">
        <v>0</v>
      </c>
      <c r="G390" s="73">
        <v>0</v>
      </c>
      <c r="H390" s="73">
        <v>0</v>
      </c>
      <c r="I390" s="73">
        <v>0</v>
      </c>
      <c r="J390" s="73">
        <v>0</v>
      </c>
      <c r="K390" s="73">
        <v>0</v>
      </c>
      <c r="L390" s="73">
        <v>0</v>
      </c>
      <c r="M390" s="73">
        <v>0</v>
      </c>
      <c r="N390" s="73">
        <v>0</v>
      </c>
      <c r="O390" s="73">
        <v>0</v>
      </c>
      <c r="P390" s="73">
        <v>0</v>
      </c>
      <c r="Q390" s="73">
        <v>0</v>
      </c>
      <c r="R390" s="73">
        <v>0</v>
      </c>
      <c r="S390" s="73">
        <v>0</v>
      </c>
      <c r="T390" s="73">
        <v>0</v>
      </c>
      <c r="U390" s="73">
        <v>0</v>
      </c>
      <c r="V390" s="73">
        <v>0</v>
      </c>
      <c r="W390" s="73">
        <v>0</v>
      </c>
      <c r="X390" s="73">
        <v>0</v>
      </c>
      <c r="Y390" s="73">
        <v>0</v>
      </c>
      <c r="Z390" s="73">
        <v>0</v>
      </c>
      <c r="AA390" s="73">
        <v>0</v>
      </c>
      <c r="AB390" s="73">
        <v>0</v>
      </c>
      <c r="AC390" s="73">
        <v>0</v>
      </c>
      <c r="AD390" s="73">
        <v>0</v>
      </c>
      <c r="AE390" s="73">
        <v>0</v>
      </c>
      <c r="AF390" s="73">
        <v>0</v>
      </c>
      <c r="AG390" s="73">
        <v>0</v>
      </c>
      <c r="AH390" s="73">
        <v>0</v>
      </c>
      <c r="AI390" s="73">
        <v>0</v>
      </c>
      <c r="AJ390" s="73">
        <v>0</v>
      </c>
      <c r="AK390" s="73">
        <v>0</v>
      </c>
      <c r="AL390" s="73">
        <v>0</v>
      </c>
      <c r="AM390" s="73">
        <v>0</v>
      </c>
      <c r="AN390" s="73">
        <v>0</v>
      </c>
    </row>
    <row r="391" spans="1:40">
      <c r="A391" s="108" t="s">
        <v>1081</v>
      </c>
      <c r="B391" s="73">
        <v>0</v>
      </c>
      <c r="C391" s="73">
        <v>0</v>
      </c>
      <c r="D391" s="73">
        <v>0</v>
      </c>
      <c r="E391" s="73">
        <v>0</v>
      </c>
      <c r="F391" s="73">
        <v>0</v>
      </c>
      <c r="G391" s="73">
        <v>0</v>
      </c>
      <c r="H391" s="73">
        <v>0</v>
      </c>
      <c r="I391" s="73">
        <v>0</v>
      </c>
      <c r="J391" s="73">
        <v>0</v>
      </c>
      <c r="K391" s="73">
        <v>0</v>
      </c>
      <c r="L391" s="73">
        <v>0</v>
      </c>
      <c r="M391" s="73">
        <v>0</v>
      </c>
      <c r="N391" s="73">
        <v>0</v>
      </c>
      <c r="O391" s="73">
        <v>0</v>
      </c>
      <c r="P391" s="73">
        <v>0</v>
      </c>
      <c r="Q391" s="73">
        <v>0</v>
      </c>
      <c r="R391" s="73">
        <v>0</v>
      </c>
      <c r="S391" s="73">
        <v>0</v>
      </c>
      <c r="T391" s="73">
        <v>0</v>
      </c>
      <c r="U391" s="73">
        <v>0</v>
      </c>
      <c r="V391" s="73">
        <v>0</v>
      </c>
      <c r="W391" s="73">
        <v>0</v>
      </c>
      <c r="X391" s="73">
        <v>0</v>
      </c>
      <c r="Y391" s="73">
        <v>0</v>
      </c>
      <c r="Z391" s="73">
        <v>0</v>
      </c>
      <c r="AA391" s="73">
        <v>0</v>
      </c>
      <c r="AB391" s="73">
        <v>0</v>
      </c>
      <c r="AC391" s="73">
        <v>0</v>
      </c>
      <c r="AD391" s="73">
        <v>0</v>
      </c>
      <c r="AE391" s="73">
        <v>0</v>
      </c>
      <c r="AF391" s="73">
        <v>0</v>
      </c>
      <c r="AG391" s="73">
        <v>0</v>
      </c>
      <c r="AH391" s="73">
        <v>0</v>
      </c>
      <c r="AI391" s="73">
        <v>0</v>
      </c>
      <c r="AJ391" s="73">
        <v>0</v>
      </c>
      <c r="AK391" s="73">
        <v>0</v>
      </c>
      <c r="AL391" s="73">
        <v>0</v>
      </c>
      <c r="AM391" s="73">
        <v>0</v>
      </c>
      <c r="AN391" s="73">
        <v>0</v>
      </c>
    </row>
    <row r="392" spans="1:40">
      <c r="A392" s="108" t="s">
        <v>1082</v>
      </c>
      <c r="B392" s="73">
        <v>0</v>
      </c>
      <c r="C392" s="73">
        <v>0</v>
      </c>
      <c r="D392" s="73">
        <v>0</v>
      </c>
      <c r="E392" s="73">
        <v>0</v>
      </c>
      <c r="F392" s="73">
        <v>0</v>
      </c>
      <c r="G392" s="73">
        <v>0</v>
      </c>
      <c r="H392" s="73">
        <v>0</v>
      </c>
      <c r="I392" s="73">
        <v>0</v>
      </c>
      <c r="J392" s="73">
        <v>0</v>
      </c>
      <c r="K392" s="73">
        <v>0</v>
      </c>
      <c r="L392" s="73">
        <v>0</v>
      </c>
      <c r="M392" s="73">
        <v>0</v>
      </c>
      <c r="N392" s="73">
        <v>0</v>
      </c>
      <c r="O392" s="73">
        <v>0</v>
      </c>
      <c r="P392" s="73">
        <v>0</v>
      </c>
      <c r="Q392" s="73">
        <v>0</v>
      </c>
      <c r="R392" s="73">
        <v>0</v>
      </c>
      <c r="S392" s="73">
        <v>0</v>
      </c>
      <c r="T392" s="73">
        <v>0</v>
      </c>
      <c r="U392" s="73">
        <v>0</v>
      </c>
      <c r="V392" s="73">
        <v>0</v>
      </c>
      <c r="W392" s="73">
        <v>0</v>
      </c>
      <c r="X392" s="73">
        <v>0</v>
      </c>
      <c r="Y392" s="73">
        <v>0</v>
      </c>
      <c r="Z392" s="73">
        <v>0</v>
      </c>
      <c r="AA392" s="73">
        <v>0</v>
      </c>
      <c r="AB392" s="73">
        <v>0</v>
      </c>
      <c r="AC392" s="73">
        <v>0</v>
      </c>
      <c r="AD392" s="73">
        <v>0</v>
      </c>
      <c r="AE392" s="73">
        <v>0</v>
      </c>
      <c r="AF392" s="73">
        <v>0</v>
      </c>
      <c r="AG392" s="73">
        <v>0</v>
      </c>
      <c r="AH392" s="73">
        <v>0</v>
      </c>
      <c r="AI392" s="73">
        <v>0</v>
      </c>
      <c r="AJ392" s="73">
        <v>0</v>
      </c>
      <c r="AK392" s="73">
        <v>0</v>
      </c>
      <c r="AL392" s="73">
        <v>0</v>
      </c>
      <c r="AM392" s="73">
        <v>0</v>
      </c>
      <c r="AN392" s="73">
        <v>0</v>
      </c>
    </row>
    <row r="393" spans="1:40">
      <c r="A393" s="108" t="s">
        <v>1083</v>
      </c>
      <c r="B393" s="73">
        <v>307712.653423529</v>
      </c>
      <c r="C393" s="73">
        <v>307712.653423529</v>
      </c>
      <c r="D393" s="73">
        <v>307712.653423529</v>
      </c>
      <c r="E393" s="73">
        <v>307712.653423529</v>
      </c>
      <c r="F393" s="73">
        <v>307712.653423529</v>
      </c>
      <c r="G393" s="73">
        <v>307712.653423529</v>
      </c>
      <c r="H393" s="73">
        <v>307712.653423529</v>
      </c>
      <c r="I393" s="73">
        <v>307712.653423529</v>
      </c>
      <c r="J393" s="73">
        <v>307712.653423529</v>
      </c>
      <c r="K393" s="73">
        <v>307712.653423529</v>
      </c>
      <c r="L393" s="73">
        <v>307712.653423529</v>
      </c>
      <c r="M393" s="73">
        <v>307712.653423529</v>
      </c>
      <c r="N393" s="73">
        <v>3692551.8410823401</v>
      </c>
      <c r="O393" s="73">
        <v>273684.71042567701</v>
      </c>
      <c r="P393" s="73">
        <v>273684.71042567701</v>
      </c>
      <c r="Q393" s="73">
        <v>273684.71042567701</v>
      </c>
      <c r="R393" s="73">
        <v>273684.71042567701</v>
      </c>
      <c r="S393" s="73">
        <v>273684.71042567701</v>
      </c>
      <c r="T393" s="73">
        <v>273684.71042567701</v>
      </c>
      <c r="U393" s="73">
        <v>273684.71042567701</v>
      </c>
      <c r="V393" s="73">
        <v>273684.71042567701</v>
      </c>
      <c r="W393" s="73">
        <v>273684.71042567701</v>
      </c>
      <c r="X393" s="73">
        <v>273684.71042567701</v>
      </c>
      <c r="Y393" s="73">
        <v>273684.71042567701</v>
      </c>
      <c r="Z393" s="73">
        <v>273684.71042567701</v>
      </c>
      <c r="AA393" s="73">
        <v>3284216.5251081199</v>
      </c>
      <c r="AB393" s="73">
        <v>285304.58682214102</v>
      </c>
      <c r="AC393" s="73">
        <v>285304.58682214102</v>
      </c>
      <c r="AD393" s="73">
        <v>285304.58682214102</v>
      </c>
      <c r="AE393" s="73">
        <v>285304.58682214102</v>
      </c>
      <c r="AF393" s="73">
        <v>285304.58682214102</v>
      </c>
      <c r="AG393" s="73">
        <v>285304.58682214102</v>
      </c>
      <c r="AH393" s="73">
        <v>285304.58682214102</v>
      </c>
      <c r="AI393" s="73">
        <v>285304.58682214102</v>
      </c>
      <c r="AJ393" s="73">
        <v>285304.58682214102</v>
      </c>
      <c r="AK393" s="73">
        <v>285304.58682214102</v>
      </c>
      <c r="AL393" s="73">
        <v>285304.58682214102</v>
      </c>
      <c r="AM393" s="73">
        <v>285304.58682214102</v>
      </c>
      <c r="AN393" s="73">
        <v>3423655.0418656901</v>
      </c>
    </row>
    <row r="394" spans="1:40">
      <c r="A394" s="108" t="s">
        <v>1084</v>
      </c>
    </row>
    <row r="395" spans="1:40">
      <c r="A395" s="108" t="s">
        <v>1085</v>
      </c>
      <c r="B395" s="73">
        <v>0</v>
      </c>
      <c r="C395" s="73">
        <v>0</v>
      </c>
      <c r="D395" s="73">
        <v>0</v>
      </c>
      <c r="E395" s="73">
        <v>0</v>
      </c>
      <c r="F395" s="73">
        <v>0</v>
      </c>
      <c r="G395" s="73">
        <v>0</v>
      </c>
      <c r="H395" s="73">
        <v>0</v>
      </c>
      <c r="I395" s="73">
        <v>0</v>
      </c>
      <c r="J395" s="73">
        <v>0</v>
      </c>
      <c r="K395" s="73">
        <v>0</v>
      </c>
      <c r="L395" s="73">
        <v>0</v>
      </c>
      <c r="M395" s="73">
        <v>0</v>
      </c>
      <c r="N395" s="73">
        <v>0</v>
      </c>
      <c r="O395" s="73">
        <v>0</v>
      </c>
      <c r="P395" s="73">
        <v>0</v>
      </c>
      <c r="Q395" s="73">
        <v>0</v>
      </c>
      <c r="R395" s="73">
        <v>0</v>
      </c>
      <c r="S395" s="73">
        <v>0</v>
      </c>
      <c r="T395" s="73">
        <v>0</v>
      </c>
      <c r="U395" s="73">
        <v>0</v>
      </c>
      <c r="V395" s="73">
        <v>0</v>
      </c>
      <c r="W395" s="73">
        <v>0</v>
      </c>
      <c r="X395" s="73">
        <v>0</v>
      </c>
      <c r="Y395" s="73">
        <v>0</v>
      </c>
      <c r="Z395" s="73">
        <v>0</v>
      </c>
      <c r="AA395" s="73">
        <v>0</v>
      </c>
      <c r="AB395" s="73">
        <v>0</v>
      </c>
      <c r="AC395" s="73">
        <v>0</v>
      </c>
      <c r="AD395" s="73">
        <v>0</v>
      </c>
      <c r="AE395" s="73">
        <v>0</v>
      </c>
      <c r="AF395" s="73">
        <v>0</v>
      </c>
      <c r="AG395" s="73">
        <v>0</v>
      </c>
      <c r="AH395" s="73">
        <v>0</v>
      </c>
      <c r="AI395" s="73">
        <v>0</v>
      </c>
      <c r="AJ395" s="73">
        <v>0</v>
      </c>
      <c r="AK395" s="73">
        <v>0</v>
      </c>
      <c r="AL395" s="73">
        <v>0</v>
      </c>
      <c r="AM395" s="73">
        <v>0</v>
      </c>
      <c r="AN395" s="73">
        <v>0</v>
      </c>
    </row>
    <row r="396" spans="1:40">
      <c r="A396" s="108" t="s">
        <v>1086</v>
      </c>
      <c r="B396" s="73">
        <v>0</v>
      </c>
      <c r="C396" s="73">
        <v>0</v>
      </c>
      <c r="D396" s="73">
        <v>0</v>
      </c>
      <c r="E396" s="73">
        <v>0</v>
      </c>
      <c r="F396" s="73">
        <v>0</v>
      </c>
      <c r="G396" s="73">
        <v>0</v>
      </c>
      <c r="H396" s="73">
        <v>0</v>
      </c>
      <c r="I396" s="73">
        <v>0</v>
      </c>
      <c r="J396" s="73">
        <v>0</v>
      </c>
      <c r="K396" s="73">
        <v>0</v>
      </c>
      <c r="L396" s="73">
        <v>0</v>
      </c>
      <c r="M396" s="73">
        <v>0</v>
      </c>
      <c r="N396" s="73">
        <v>0</v>
      </c>
      <c r="O396" s="73">
        <v>0</v>
      </c>
      <c r="P396" s="73">
        <v>0</v>
      </c>
      <c r="Q396" s="73">
        <v>0</v>
      </c>
      <c r="R396" s="73">
        <v>0</v>
      </c>
      <c r="S396" s="73">
        <v>0</v>
      </c>
      <c r="T396" s="73">
        <v>0</v>
      </c>
      <c r="U396" s="73">
        <v>0</v>
      </c>
      <c r="V396" s="73">
        <v>0</v>
      </c>
      <c r="W396" s="73">
        <v>0</v>
      </c>
      <c r="X396" s="73">
        <v>0</v>
      </c>
      <c r="Y396" s="73">
        <v>0</v>
      </c>
      <c r="Z396" s="73">
        <v>0</v>
      </c>
      <c r="AA396" s="73">
        <v>0</v>
      </c>
      <c r="AB396" s="73">
        <v>0</v>
      </c>
      <c r="AC396" s="73">
        <v>0</v>
      </c>
      <c r="AD396" s="73">
        <v>0</v>
      </c>
      <c r="AE396" s="73">
        <v>0</v>
      </c>
      <c r="AF396" s="73">
        <v>0</v>
      </c>
      <c r="AG396" s="73">
        <v>0</v>
      </c>
      <c r="AH396" s="73">
        <v>0</v>
      </c>
      <c r="AI396" s="73">
        <v>0</v>
      </c>
      <c r="AJ396" s="73">
        <v>0</v>
      </c>
      <c r="AK396" s="73">
        <v>0</v>
      </c>
      <c r="AL396" s="73">
        <v>0</v>
      </c>
      <c r="AM396" s="73">
        <v>0</v>
      </c>
      <c r="AN396" s="73">
        <v>0</v>
      </c>
    </row>
    <row r="397" spans="1:40">
      <c r="A397" s="108" t="s">
        <v>1087</v>
      </c>
    </row>
    <row r="398" spans="1:40">
      <c r="A398" s="108" t="s">
        <v>1088</v>
      </c>
      <c r="B398" s="73">
        <v>0</v>
      </c>
      <c r="C398" s="73">
        <v>0</v>
      </c>
      <c r="D398" s="73">
        <v>0</v>
      </c>
      <c r="E398" s="73">
        <v>0</v>
      </c>
      <c r="F398" s="73">
        <v>0</v>
      </c>
      <c r="G398" s="73">
        <v>0</v>
      </c>
      <c r="H398" s="73">
        <v>0</v>
      </c>
      <c r="I398" s="73">
        <v>0</v>
      </c>
      <c r="J398" s="73">
        <v>0</v>
      </c>
      <c r="K398" s="73">
        <v>0</v>
      </c>
      <c r="L398" s="73">
        <v>0</v>
      </c>
      <c r="M398" s="73">
        <v>0</v>
      </c>
      <c r="N398" s="73">
        <v>0</v>
      </c>
      <c r="O398" s="73">
        <v>0</v>
      </c>
      <c r="P398" s="73">
        <v>0</v>
      </c>
      <c r="Q398" s="73">
        <v>0</v>
      </c>
      <c r="R398" s="73">
        <v>0</v>
      </c>
      <c r="S398" s="73">
        <v>0</v>
      </c>
      <c r="T398" s="73">
        <v>0</v>
      </c>
      <c r="U398" s="73">
        <v>0</v>
      </c>
      <c r="V398" s="73">
        <v>0</v>
      </c>
      <c r="W398" s="73">
        <v>0</v>
      </c>
      <c r="X398" s="73">
        <v>0</v>
      </c>
      <c r="Y398" s="73">
        <v>0</v>
      </c>
      <c r="Z398" s="73">
        <v>0</v>
      </c>
      <c r="AA398" s="73">
        <v>0</v>
      </c>
      <c r="AB398" s="73">
        <v>0</v>
      </c>
      <c r="AC398" s="73">
        <v>0</v>
      </c>
      <c r="AD398" s="73">
        <v>0</v>
      </c>
      <c r="AE398" s="73">
        <v>0</v>
      </c>
      <c r="AF398" s="73">
        <v>0</v>
      </c>
      <c r="AG398" s="73">
        <v>0</v>
      </c>
      <c r="AH398" s="73">
        <v>0</v>
      </c>
      <c r="AI398" s="73">
        <v>0</v>
      </c>
      <c r="AJ398" s="73">
        <v>0</v>
      </c>
      <c r="AK398" s="73">
        <v>0</v>
      </c>
      <c r="AL398" s="73">
        <v>0</v>
      </c>
      <c r="AM398" s="73">
        <v>0</v>
      </c>
      <c r="AN398" s="73">
        <v>0</v>
      </c>
    </row>
    <row r="399" spans="1:40">
      <c r="A399" s="108" t="s">
        <v>1089</v>
      </c>
      <c r="B399" s="73">
        <v>0</v>
      </c>
      <c r="C399" s="73">
        <v>0</v>
      </c>
      <c r="D399" s="73">
        <v>0</v>
      </c>
      <c r="E399" s="73">
        <v>0</v>
      </c>
      <c r="F399" s="73">
        <v>0</v>
      </c>
      <c r="G399" s="73">
        <v>0</v>
      </c>
      <c r="H399" s="73">
        <v>0</v>
      </c>
      <c r="I399" s="73">
        <v>0</v>
      </c>
      <c r="J399" s="73">
        <v>0</v>
      </c>
      <c r="K399" s="73">
        <v>0</v>
      </c>
      <c r="L399" s="73">
        <v>0</v>
      </c>
      <c r="M399" s="73">
        <v>0</v>
      </c>
      <c r="N399" s="73">
        <v>0</v>
      </c>
      <c r="O399" s="73">
        <v>0</v>
      </c>
      <c r="P399" s="73">
        <v>0</v>
      </c>
      <c r="Q399" s="73">
        <v>0</v>
      </c>
      <c r="R399" s="73">
        <v>0</v>
      </c>
      <c r="S399" s="73">
        <v>0</v>
      </c>
      <c r="T399" s="73">
        <v>0</v>
      </c>
      <c r="U399" s="73">
        <v>0</v>
      </c>
      <c r="V399" s="73">
        <v>0</v>
      </c>
      <c r="W399" s="73">
        <v>0</v>
      </c>
      <c r="X399" s="73">
        <v>0</v>
      </c>
      <c r="Y399" s="73">
        <v>0</v>
      </c>
      <c r="Z399" s="73">
        <v>0</v>
      </c>
      <c r="AA399" s="73">
        <v>0</v>
      </c>
      <c r="AB399" s="73">
        <v>0</v>
      </c>
      <c r="AC399" s="73">
        <v>0</v>
      </c>
      <c r="AD399" s="73">
        <v>0</v>
      </c>
      <c r="AE399" s="73">
        <v>0</v>
      </c>
      <c r="AF399" s="73">
        <v>0</v>
      </c>
      <c r="AG399" s="73">
        <v>0</v>
      </c>
      <c r="AH399" s="73">
        <v>0</v>
      </c>
      <c r="AI399" s="73">
        <v>0</v>
      </c>
      <c r="AJ399" s="73">
        <v>0</v>
      </c>
      <c r="AK399" s="73">
        <v>0</v>
      </c>
      <c r="AL399" s="73">
        <v>0</v>
      </c>
      <c r="AM399" s="73">
        <v>0</v>
      </c>
      <c r="AN399" s="73">
        <v>0</v>
      </c>
    </row>
    <row r="400" spans="1:40">
      <c r="A400" s="108" t="s">
        <v>1090</v>
      </c>
      <c r="B400" s="73">
        <v>307712.653423529</v>
      </c>
      <c r="C400" s="73">
        <v>307712.653423529</v>
      </c>
      <c r="D400" s="73">
        <v>307712.653423529</v>
      </c>
      <c r="E400" s="73">
        <v>307712.653423529</v>
      </c>
      <c r="F400" s="73">
        <v>307712.653423529</v>
      </c>
      <c r="G400" s="73">
        <v>307712.653423529</v>
      </c>
      <c r="H400" s="73">
        <v>307712.653423529</v>
      </c>
      <c r="I400" s="73">
        <v>307712.653423529</v>
      </c>
      <c r="J400" s="73">
        <v>307712.653423529</v>
      </c>
      <c r="K400" s="73">
        <v>307712.653423529</v>
      </c>
      <c r="L400" s="73">
        <v>307712.653423529</v>
      </c>
      <c r="M400" s="73">
        <v>307712.653423529</v>
      </c>
      <c r="N400" s="73">
        <v>3692551.8410823401</v>
      </c>
      <c r="O400" s="73">
        <v>273684.71042567701</v>
      </c>
      <c r="P400" s="73">
        <v>273684.71042567701</v>
      </c>
      <c r="Q400" s="73">
        <v>273684.71042567701</v>
      </c>
      <c r="R400" s="73">
        <v>273684.71042567701</v>
      </c>
      <c r="S400" s="73">
        <v>273684.71042567701</v>
      </c>
      <c r="T400" s="73">
        <v>273684.71042567701</v>
      </c>
      <c r="U400" s="73">
        <v>273684.71042567701</v>
      </c>
      <c r="V400" s="73">
        <v>273684.71042567701</v>
      </c>
      <c r="W400" s="73">
        <v>273684.71042567701</v>
      </c>
      <c r="X400" s="73">
        <v>273684.71042567701</v>
      </c>
      <c r="Y400" s="73">
        <v>273684.71042567701</v>
      </c>
      <c r="Z400" s="73">
        <v>273684.71042567701</v>
      </c>
      <c r="AA400" s="73">
        <v>3284216.5251081199</v>
      </c>
      <c r="AB400" s="73">
        <v>285304.58682214102</v>
      </c>
      <c r="AC400" s="73">
        <v>285304.58682214102</v>
      </c>
      <c r="AD400" s="73">
        <v>285304.58682214102</v>
      </c>
      <c r="AE400" s="73">
        <v>285304.58682214102</v>
      </c>
      <c r="AF400" s="73">
        <v>285304.58682214102</v>
      </c>
      <c r="AG400" s="73">
        <v>285304.58682214102</v>
      </c>
      <c r="AH400" s="73">
        <v>285304.58682214102</v>
      </c>
      <c r="AI400" s="73">
        <v>285304.58682214102</v>
      </c>
      <c r="AJ400" s="73">
        <v>285304.58682214102</v>
      </c>
      <c r="AK400" s="73">
        <v>285304.58682214102</v>
      </c>
      <c r="AL400" s="73">
        <v>285304.58682214102</v>
      </c>
      <c r="AM400" s="73">
        <v>285304.58682214102</v>
      </c>
      <c r="AN400" s="73">
        <v>3423655.0418656901</v>
      </c>
    </row>
    <row r="401" spans="1:40">
      <c r="A401" s="108" t="s">
        <v>1091</v>
      </c>
    </row>
    <row r="402" spans="1:40">
      <c r="A402" s="108" t="s">
        <v>1092</v>
      </c>
      <c r="B402" s="73">
        <v>0</v>
      </c>
      <c r="C402" s="73">
        <v>0</v>
      </c>
      <c r="D402" s="73">
        <v>0</v>
      </c>
      <c r="E402" s="73">
        <v>0</v>
      </c>
      <c r="F402" s="73">
        <v>0</v>
      </c>
      <c r="G402" s="73">
        <v>0</v>
      </c>
      <c r="H402" s="73">
        <v>0</v>
      </c>
      <c r="I402" s="73">
        <v>0</v>
      </c>
      <c r="J402" s="73">
        <v>0</v>
      </c>
      <c r="K402" s="73">
        <v>0</v>
      </c>
      <c r="L402" s="73">
        <v>0</v>
      </c>
      <c r="M402" s="73">
        <v>0</v>
      </c>
      <c r="N402" s="73">
        <v>0</v>
      </c>
      <c r="O402" s="73">
        <v>0</v>
      </c>
      <c r="P402" s="73">
        <v>0</v>
      </c>
      <c r="Q402" s="73">
        <v>0</v>
      </c>
      <c r="R402" s="73">
        <v>0</v>
      </c>
      <c r="S402" s="73">
        <v>0</v>
      </c>
      <c r="T402" s="73">
        <v>0</v>
      </c>
      <c r="U402" s="73">
        <v>0</v>
      </c>
      <c r="V402" s="73">
        <v>0</v>
      </c>
      <c r="W402" s="73">
        <v>0</v>
      </c>
      <c r="X402" s="73">
        <v>0</v>
      </c>
      <c r="Y402" s="73">
        <v>0</v>
      </c>
      <c r="Z402" s="73">
        <v>0</v>
      </c>
      <c r="AA402" s="73">
        <v>0</v>
      </c>
      <c r="AB402" s="73">
        <v>0</v>
      </c>
      <c r="AC402" s="73">
        <v>0</v>
      </c>
      <c r="AD402" s="73">
        <v>0</v>
      </c>
      <c r="AE402" s="73">
        <v>0</v>
      </c>
      <c r="AF402" s="73">
        <v>0</v>
      </c>
      <c r="AG402" s="73">
        <v>0</v>
      </c>
      <c r="AH402" s="73">
        <v>0</v>
      </c>
      <c r="AI402" s="73">
        <v>0</v>
      </c>
      <c r="AJ402" s="73">
        <v>0</v>
      </c>
      <c r="AK402" s="73">
        <v>0</v>
      </c>
      <c r="AL402" s="73">
        <v>0</v>
      </c>
      <c r="AM402" s="73">
        <v>0</v>
      </c>
      <c r="AN402" s="73">
        <v>0</v>
      </c>
    </row>
    <row r="403" spans="1:40">
      <c r="A403" s="108" t="s">
        <v>1093</v>
      </c>
    </row>
    <row r="404" spans="1:40">
      <c r="A404" s="108" t="s">
        <v>1094</v>
      </c>
    </row>
    <row r="405" spans="1:40">
      <c r="A405" s="108" t="s">
        <v>1095</v>
      </c>
      <c r="B405" s="73">
        <v>-92882.6512152059</v>
      </c>
      <c r="C405" s="73">
        <v>-92882.6512152059</v>
      </c>
      <c r="D405" s="73">
        <v>-92882.6512152059</v>
      </c>
      <c r="E405" s="73">
        <v>-92882.6512152059</v>
      </c>
      <c r="F405" s="73">
        <v>-92882.6512152059</v>
      </c>
      <c r="G405" s="73">
        <v>-92882.6512152059</v>
      </c>
      <c r="H405" s="73">
        <v>-92882.6512152059</v>
      </c>
      <c r="I405" s="73">
        <v>-92882.6512152059</v>
      </c>
      <c r="J405" s="73">
        <v>-92882.6512152059</v>
      </c>
      <c r="K405" s="73">
        <v>-92882.6512152059</v>
      </c>
      <c r="L405" s="73">
        <v>-92882.6512152059</v>
      </c>
      <c r="M405" s="73">
        <v>-92882.6512152059</v>
      </c>
      <c r="N405" s="73">
        <v>-1114591.8145824701</v>
      </c>
      <c r="O405" s="73">
        <v>-48806.794646103597</v>
      </c>
      <c r="P405" s="73">
        <v>-48806.794646103597</v>
      </c>
      <c r="Q405" s="73">
        <v>-48806.794646103597</v>
      </c>
      <c r="R405" s="73">
        <v>-48806.794646103597</v>
      </c>
      <c r="S405" s="73">
        <v>-48806.794646103597</v>
      </c>
      <c r="T405" s="73">
        <v>-48806.794646103597</v>
      </c>
      <c r="U405" s="73">
        <v>-48806.794646103597</v>
      </c>
      <c r="V405" s="73">
        <v>-48806.794646103597</v>
      </c>
      <c r="W405" s="73">
        <v>-48806.794646103597</v>
      </c>
      <c r="X405" s="73">
        <v>-48806.794646103597</v>
      </c>
      <c r="Y405" s="73">
        <v>-48806.794646103597</v>
      </c>
      <c r="Z405" s="73">
        <v>-48806.794646103597</v>
      </c>
      <c r="AA405" s="73">
        <v>-585681.53575324302</v>
      </c>
      <c r="AB405" s="73">
        <v>-49237.006771330802</v>
      </c>
      <c r="AC405" s="73">
        <v>-49237.006771330802</v>
      </c>
      <c r="AD405" s="73">
        <v>-49237.006771330802</v>
      </c>
      <c r="AE405" s="73">
        <v>-49237.006771330802</v>
      </c>
      <c r="AF405" s="73">
        <v>-49237.006771330802</v>
      </c>
      <c r="AG405" s="73">
        <v>-49237.006771330802</v>
      </c>
      <c r="AH405" s="73">
        <v>-49237.006771330802</v>
      </c>
      <c r="AI405" s="73">
        <v>-49237.006771330802</v>
      </c>
      <c r="AJ405" s="73">
        <v>-49237.006771330802</v>
      </c>
      <c r="AK405" s="73">
        <v>-49237.006771330802</v>
      </c>
      <c r="AL405" s="73">
        <v>-49237.006771330802</v>
      </c>
      <c r="AM405" s="73">
        <v>-49237.006771330802</v>
      </c>
      <c r="AN405" s="73">
        <v>-590844.08125597006</v>
      </c>
    </row>
    <row r="406" spans="1:40">
      <c r="A406" s="108" t="s">
        <v>1096</v>
      </c>
      <c r="B406" s="73">
        <v>0</v>
      </c>
      <c r="C406" s="73">
        <v>0</v>
      </c>
      <c r="D406" s="73">
        <v>0</v>
      </c>
      <c r="E406" s="73">
        <v>0</v>
      </c>
      <c r="F406" s="73">
        <v>0</v>
      </c>
      <c r="G406" s="73">
        <v>0</v>
      </c>
      <c r="H406" s="73">
        <v>0</v>
      </c>
      <c r="I406" s="73">
        <v>0</v>
      </c>
      <c r="J406" s="73">
        <v>0</v>
      </c>
      <c r="K406" s="73">
        <v>0</v>
      </c>
      <c r="L406" s="73">
        <v>0</v>
      </c>
      <c r="M406" s="73">
        <v>0</v>
      </c>
      <c r="N406" s="73">
        <v>0</v>
      </c>
      <c r="O406" s="73">
        <v>0</v>
      </c>
      <c r="P406" s="73">
        <v>0</v>
      </c>
      <c r="Q406" s="73">
        <v>0</v>
      </c>
      <c r="R406" s="73">
        <v>0</v>
      </c>
      <c r="S406" s="73">
        <v>0</v>
      </c>
      <c r="T406" s="73">
        <v>0</v>
      </c>
      <c r="U406" s="73">
        <v>0</v>
      </c>
      <c r="V406" s="73">
        <v>0</v>
      </c>
      <c r="W406" s="73">
        <v>0</v>
      </c>
      <c r="X406" s="73">
        <v>0</v>
      </c>
      <c r="Y406" s="73">
        <v>0</v>
      </c>
      <c r="Z406" s="73">
        <v>0</v>
      </c>
      <c r="AA406" s="73">
        <v>0</v>
      </c>
      <c r="AB406" s="73">
        <v>0</v>
      </c>
      <c r="AC406" s="73">
        <v>0</v>
      </c>
      <c r="AD406" s="73">
        <v>0</v>
      </c>
      <c r="AE406" s="73">
        <v>0</v>
      </c>
      <c r="AF406" s="73">
        <v>0</v>
      </c>
      <c r="AG406" s="73">
        <v>0</v>
      </c>
      <c r="AH406" s="73">
        <v>0</v>
      </c>
      <c r="AI406" s="73">
        <v>0</v>
      </c>
      <c r="AJ406" s="73">
        <v>0</v>
      </c>
      <c r="AK406" s="73">
        <v>0</v>
      </c>
      <c r="AL406" s="73">
        <v>0</v>
      </c>
      <c r="AM406" s="73">
        <v>0</v>
      </c>
      <c r="AN406" s="73">
        <v>0</v>
      </c>
    </row>
    <row r="407" spans="1:40">
      <c r="A407" s="108" t="s">
        <v>1097</v>
      </c>
      <c r="B407" s="73">
        <v>0</v>
      </c>
      <c r="C407" s="73">
        <v>0</v>
      </c>
      <c r="D407" s="73">
        <v>0</v>
      </c>
      <c r="E407" s="73">
        <v>0</v>
      </c>
      <c r="F407" s="73">
        <v>0</v>
      </c>
      <c r="G407" s="73">
        <v>0</v>
      </c>
      <c r="H407" s="73">
        <v>0</v>
      </c>
      <c r="I407" s="73">
        <v>0</v>
      </c>
      <c r="J407" s="73">
        <v>0</v>
      </c>
      <c r="K407" s="73">
        <v>0</v>
      </c>
      <c r="L407" s="73">
        <v>0</v>
      </c>
      <c r="M407" s="73">
        <v>0</v>
      </c>
      <c r="N407" s="73">
        <v>0</v>
      </c>
      <c r="O407" s="73">
        <v>0</v>
      </c>
      <c r="P407" s="73">
        <v>0</v>
      </c>
      <c r="Q407" s="73">
        <v>0</v>
      </c>
      <c r="R407" s="73">
        <v>0</v>
      </c>
      <c r="S407" s="73">
        <v>0</v>
      </c>
      <c r="T407" s="73">
        <v>0</v>
      </c>
      <c r="U407" s="73">
        <v>0</v>
      </c>
      <c r="V407" s="73">
        <v>0</v>
      </c>
      <c r="W407" s="73">
        <v>0</v>
      </c>
      <c r="X407" s="73">
        <v>0</v>
      </c>
      <c r="Y407" s="73">
        <v>0</v>
      </c>
      <c r="Z407" s="73">
        <v>0</v>
      </c>
      <c r="AA407" s="73">
        <v>0</v>
      </c>
      <c r="AB407" s="73">
        <v>0</v>
      </c>
      <c r="AC407" s="73">
        <v>0</v>
      </c>
      <c r="AD407" s="73">
        <v>0</v>
      </c>
      <c r="AE407" s="73">
        <v>0</v>
      </c>
      <c r="AF407" s="73">
        <v>0</v>
      </c>
      <c r="AG407" s="73">
        <v>0</v>
      </c>
      <c r="AH407" s="73">
        <v>0</v>
      </c>
      <c r="AI407" s="73">
        <v>0</v>
      </c>
      <c r="AJ407" s="73">
        <v>0</v>
      </c>
      <c r="AK407" s="73">
        <v>0</v>
      </c>
      <c r="AL407" s="73">
        <v>0</v>
      </c>
      <c r="AM407" s="73">
        <v>0</v>
      </c>
      <c r="AN407" s="73">
        <v>0</v>
      </c>
    </row>
    <row r="408" spans="1:40">
      <c r="A408" s="108" t="s">
        <v>1098</v>
      </c>
      <c r="B408" s="73">
        <v>0</v>
      </c>
      <c r="C408" s="73">
        <v>0</v>
      </c>
      <c r="D408" s="73">
        <v>0</v>
      </c>
      <c r="E408" s="73">
        <v>0</v>
      </c>
      <c r="F408" s="73">
        <v>0</v>
      </c>
      <c r="G408" s="73">
        <v>0</v>
      </c>
      <c r="H408" s="73">
        <v>0</v>
      </c>
      <c r="I408" s="73">
        <v>0</v>
      </c>
      <c r="J408" s="73">
        <v>0</v>
      </c>
      <c r="K408" s="73">
        <v>0</v>
      </c>
      <c r="L408" s="73">
        <v>0</v>
      </c>
      <c r="M408" s="73">
        <v>0</v>
      </c>
      <c r="N408" s="73">
        <v>0</v>
      </c>
      <c r="O408" s="73">
        <v>0</v>
      </c>
      <c r="P408" s="73">
        <v>0</v>
      </c>
      <c r="Q408" s="73">
        <v>0</v>
      </c>
      <c r="R408" s="73">
        <v>0</v>
      </c>
      <c r="S408" s="73">
        <v>0</v>
      </c>
      <c r="T408" s="73">
        <v>0</v>
      </c>
      <c r="U408" s="73">
        <v>0</v>
      </c>
      <c r="V408" s="73">
        <v>0</v>
      </c>
      <c r="W408" s="73">
        <v>0</v>
      </c>
      <c r="X408" s="73">
        <v>0</v>
      </c>
      <c r="Y408" s="73">
        <v>0</v>
      </c>
      <c r="Z408" s="73">
        <v>0</v>
      </c>
      <c r="AA408" s="73">
        <v>0</v>
      </c>
      <c r="AB408" s="73">
        <v>0</v>
      </c>
      <c r="AC408" s="73">
        <v>0</v>
      </c>
      <c r="AD408" s="73">
        <v>0</v>
      </c>
      <c r="AE408" s="73">
        <v>0</v>
      </c>
      <c r="AF408" s="73">
        <v>0</v>
      </c>
      <c r="AG408" s="73">
        <v>0</v>
      </c>
      <c r="AH408" s="73">
        <v>0</v>
      </c>
      <c r="AI408" s="73">
        <v>0</v>
      </c>
      <c r="AJ408" s="73">
        <v>0</v>
      </c>
      <c r="AK408" s="73">
        <v>0</v>
      </c>
      <c r="AL408" s="73">
        <v>0</v>
      </c>
      <c r="AM408" s="73">
        <v>0</v>
      </c>
      <c r="AN408" s="73">
        <v>0</v>
      </c>
    </row>
    <row r="409" spans="1:40">
      <c r="A409" s="108" t="s">
        <v>1099</v>
      </c>
      <c r="B409" s="73">
        <v>0</v>
      </c>
      <c r="C409" s="73">
        <v>0</v>
      </c>
      <c r="D409" s="73">
        <v>0</v>
      </c>
      <c r="E409" s="73">
        <v>0</v>
      </c>
      <c r="F409" s="73">
        <v>0</v>
      </c>
      <c r="G409" s="73">
        <v>0</v>
      </c>
      <c r="H409" s="73">
        <v>0</v>
      </c>
      <c r="I409" s="73">
        <v>0</v>
      </c>
      <c r="J409" s="73">
        <v>0</v>
      </c>
      <c r="K409" s="73">
        <v>0</v>
      </c>
      <c r="L409" s="73">
        <v>0</v>
      </c>
      <c r="M409" s="73">
        <v>0</v>
      </c>
      <c r="N409" s="73">
        <v>0</v>
      </c>
      <c r="O409" s="73">
        <v>0</v>
      </c>
      <c r="P409" s="73">
        <v>0</v>
      </c>
      <c r="Q409" s="73">
        <v>0</v>
      </c>
      <c r="R409" s="73">
        <v>0</v>
      </c>
      <c r="S409" s="73">
        <v>0</v>
      </c>
      <c r="T409" s="73">
        <v>0</v>
      </c>
      <c r="U409" s="73">
        <v>0</v>
      </c>
      <c r="V409" s="73">
        <v>0</v>
      </c>
      <c r="W409" s="73">
        <v>0</v>
      </c>
      <c r="X409" s="73">
        <v>0</v>
      </c>
      <c r="Y409" s="73">
        <v>0</v>
      </c>
      <c r="Z409" s="73">
        <v>0</v>
      </c>
      <c r="AA409" s="73">
        <v>0</v>
      </c>
      <c r="AB409" s="73">
        <v>0</v>
      </c>
      <c r="AC409" s="73">
        <v>0</v>
      </c>
      <c r="AD409" s="73">
        <v>0</v>
      </c>
      <c r="AE409" s="73">
        <v>0</v>
      </c>
      <c r="AF409" s="73">
        <v>0</v>
      </c>
      <c r="AG409" s="73">
        <v>0</v>
      </c>
      <c r="AH409" s="73">
        <v>0</v>
      </c>
      <c r="AI409" s="73">
        <v>0</v>
      </c>
      <c r="AJ409" s="73">
        <v>0</v>
      </c>
      <c r="AK409" s="73">
        <v>0</v>
      </c>
      <c r="AL409" s="73">
        <v>0</v>
      </c>
      <c r="AM409" s="73">
        <v>0</v>
      </c>
      <c r="AN409" s="73">
        <v>0</v>
      </c>
    </row>
    <row r="410" spans="1:40">
      <c r="A410" s="108" t="s">
        <v>1100</v>
      </c>
      <c r="B410" s="73">
        <v>0</v>
      </c>
      <c r="C410" s="73">
        <v>0</v>
      </c>
      <c r="D410" s="73">
        <v>0</v>
      </c>
      <c r="E410" s="73">
        <v>0</v>
      </c>
      <c r="F410" s="73">
        <v>0</v>
      </c>
      <c r="G410" s="73">
        <v>0</v>
      </c>
      <c r="H410" s="73">
        <v>0</v>
      </c>
      <c r="I410" s="73">
        <v>0</v>
      </c>
      <c r="J410" s="73">
        <v>0</v>
      </c>
      <c r="K410" s="73">
        <v>0</v>
      </c>
      <c r="L410" s="73">
        <v>0</v>
      </c>
      <c r="M410" s="73">
        <v>0</v>
      </c>
      <c r="N410" s="73">
        <v>0</v>
      </c>
      <c r="O410" s="73">
        <v>0</v>
      </c>
      <c r="P410" s="73">
        <v>0</v>
      </c>
      <c r="Q410" s="73">
        <v>0</v>
      </c>
      <c r="R410" s="73">
        <v>0</v>
      </c>
      <c r="S410" s="73">
        <v>0</v>
      </c>
      <c r="T410" s="73">
        <v>0</v>
      </c>
      <c r="U410" s="73">
        <v>0</v>
      </c>
      <c r="V410" s="73">
        <v>0</v>
      </c>
      <c r="W410" s="73">
        <v>0</v>
      </c>
      <c r="X410" s="73">
        <v>0</v>
      </c>
      <c r="Y410" s="73">
        <v>0</v>
      </c>
      <c r="Z410" s="73">
        <v>0</v>
      </c>
      <c r="AA410" s="73">
        <v>0</v>
      </c>
      <c r="AB410" s="73">
        <v>0</v>
      </c>
      <c r="AC410" s="73">
        <v>0</v>
      </c>
      <c r="AD410" s="73">
        <v>0</v>
      </c>
      <c r="AE410" s="73">
        <v>0</v>
      </c>
      <c r="AF410" s="73">
        <v>0</v>
      </c>
      <c r="AG410" s="73">
        <v>0</v>
      </c>
      <c r="AH410" s="73">
        <v>0</v>
      </c>
      <c r="AI410" s="73">
        <v>0</v>
      </c>
      <c r="AJ410" s="73">
        <v>0</v>
      </c>
      <c r="AK410" s="73">
        <v>0</v>
      </c>
      <c r="AL410" s="73">
        <v>0</v>
      </c>
      <c r="AM410" s="73">
        <v>0</v>
      </c>
      <c r="AN410" s="73">
        <v>0</v>
      </c>
    </row>
    <row r="411" spans="1:40">
      <c r="A411" s="108" t="s">
        <v>1101</v>
      </c>
      <c r="B411" s="73">
        <v>0</v>
      </c>
      <c r="C411" s="73">
        <v>0</v>
      </c>
      <c r="D411" s="73">
        <v>0</v>
      </c>
      <c r="E411" s="73">
        <v>0</v>
      </c>
      <c r="F411" s="73">
        <v>0</v>
      </c>
      <c r="G411" s="73">
        <v>0</v>
      </c>
      <c r="H411" s="73">
        <v>0</v>
      </c>
      <c r="I411" s="73">
        <v>0</v>
      </c>
      <c r="J411" s="73">
        <v>0</v>
      </c>
      <c r="K411" s="73">
        <v>0</v>
      </c>
      <c r="L411" s="73">
        <v>0</v>
      </c>
      <c r="M411" s="73">
        <v>0</v>
      </c>
      <c r="N411" s="73">
        <v>0</v>
      </c>
      <c r="O411" s="73">
        <v>0</v>
      </c>
      <c r="P411" s="73">
        <v>0</v>
      </c>
      <c r="Q411" s="73">
        <v>0</v>
      </c>
      <c r="R411" s="73">
        <v>0</v>
      </c>
      <c r="S411" s="73">
        <v>0</v>
      </c>
      <c r="T411" s="73">
        <v>0</v>
      </c>
      <c r="U411" s="73">
        <v>0</v>
      </c>
      <c r="V411" s="73">
        <v>0</v>
      </c>
      <c r="W411" s="73">
        <v>0</v>
      </c>
      <c r="X411" s="73">
        <v>0</v>
      </c>
      <c r="Y411" s="73">
        <v>0</v>
      </c>
      <c r="Z411" s="73">
        <v>0</v>
      </c>
      <c r="AA411" s="73">
        <v>0</v>
      </c>
      <c r="AB411" s="73">
        <v>0</v>
      </c>
      <c r="AC411" s="73">
        <v>0</v>
      </c>
      <c r="AD411" s="73">
        <v>0</v>
      </c>
      <c r="AE411" s="73">
        <v>0</v>
      </c>
      <c r="AF411" s="73">
        <v>0</v>
      </c>
      <c r="AG411" s="73">
        <v>0</v>
      </c>
      <c r="AH411" s="73">
        <v>0</v>
      </c>
      <c r="AI411" s="73">
        <v>0</v>
      </c>
      <c r="AJ411" s="73">
        <v>0</v>
      </c>
      <c r="AK411" s="73">
        <v>0</v>
      </c>
      <c r="AL411" s="73">
        <v>0</v>
      </c>
      <c r="AM411" s="73">
        <v>0</v>
      </c>
      <c r="AN411" s="73">
        <v>0</v>
      </c>
    </row>
    <row r="412" spans="1:40">
      <c r="A412" s="108" t="s">
        <v>1102</v>
      </c>
      <c r="B412" s="73">
        <v>0</v>
      </c>
      <c r="C412" s="73">
        <v>0</v>
      </c>
      <c r="D412" s="73">
        <v>0</v>
      </c>
      <c r="E412" s="73">
        <v>0</v>
      </c>
      <c r="F412" s="73">
        <v>0</v>
      </c>
      <c r="G412" s="73">
        <v>0</v>
      </c>
      <c r="H412" s="73">
        <v>0</v>
      </c>
      <c r="I412" s="73">
        <v>0</v>
      </c>
      <c r="J412" s="73">
        <v>0</v>
      </c>
      <c r="K412" s="73">
        <v>0</v>
      </c>
      <c r="L412" s="73">
        <v>0</v>
      </c>
      <c r="M412" s="73">
        <v>0</v>
      </c>
      <c r="N412" s="73">
        <v>0</v>
      </c>
      <c r="O412" s="73">
        <v>0</v>
      </c>
      <c r="P412" s="73">
        <v>0</v>
      </c>
      <c r="Q412" s="73">
        <v>0</v>
      </c>
      <c r="R412" s="73">
        <v>0</v>
      </c>
      <c r="S412" s="73">
        <v>0</v>
      </c>
      <c r="T412" s="73">
        <v>0</v>
      </c>
      <c r="U412" s="73">
        <v>0</v>
      </c>
      <c r="V412" s="73">
        <v>0</v>
      </c>
      <c r="W412" s="73">
        <v>0</v>
      </c>
      <c r="X412" s="73">
        <v>0</v>
      </c>
      <c r="Y412" s="73">
        <v>0</v>
      </c>
      <c r="Z412" s="73">
        <v>0</v>
      </c>
      <c r="AA412" s="73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</row>
    <row r="413" spans="1:40">
      <c r="A413" s="108" t="s">
        <v>1103</v>
      </c>
      <c r="B413" s="73">
        <v>-92882.6512152059</v>
      </c>
      <c r="C413" s="73">
        <v>-92882.6512152059</v>
      </c>
      <c r="D413" s="73">
        <v>-92882.6512152059</v>
      </c>
      <c r="E413" s="73">
        <v>-92882.6512152059</v>
      </c>
      <c r="F413" s="73">
        <v>-92882.6512152059</v>
      </c>
      <c r="G413" s="73">
        <v>-92882.6512152059</v>
      </c>
      <c r="H413" s="73">
        <v>-92882.6512152059</v>
      </c>
      <c r="I413" s="73">
        <v>-92882.6512152059</v>
      </c>
      <c r="J413" s="73">
        <v>-92882.6512152059</v>
      </c>
      <c r="K413" s="73">
        <v>-92882.6512152059</v>
      </c>
      <c r="L413" s="73">
        <v>-92882.6512152059</v>
      </c>
      <c r="M413" s="73">
        <v>-92882.6512152059</v>
      </c>
      <c r="N413" s="73">
        <v>-1114591.8145824701</v>
      </c>
      <c r="O413" s="73">
        <v>-48806.794646103597</v>
      </c>
      <c r="P413" s="73">
        <v>-48806.794646103597</v>
      </c>
      <c r="Q413" s="73">
        <v>-48806.794646103597</v>
      </c>
      <c r="R413" s="73">
        <v>-48806.794646103597</v>
      </c>
      <c r="S413" s="73">
        <v>-48806.794646103597</v>
      </c>
      <c r="T413" s="73">
        <v>-48806.794646103597</v>
      </c>
      <c r="U413" s="73">
        <v>-48806.794646103597</v>
      </c>
      <c r="V413" s="73">
        <v>-48806.794646103597</v>
      </c>
      <c r="W413" s="73">
        <v>-48806.794646103597</v>
      </c>
      <c r="X413" s="73">
        <v>-48806.794646103597</v>
      </c>
      <c r="Y413" s="73">
        <v>-48806.794646103597</v>
      </c>
      <c r="Z413" s="73">
        <v>-48806.794646103597</v>
      </c>
      <c r="AA413" s="73">
        <v>-585681.53575324302</v>
      </c>
      <c r="AB413" s="73">
        <v>-49237.006771330802</v>
      </c>
      <c r="AC413" s="73">
        <v>-49237.006771330802</v>
      </c>
      <c r="AD413" s="73">
        <v>-49237.006771330802</v>
      </c>
      <c r="AE413" s="73">
        <v>-49237.006771330802</v>
      </c>
      <c r="AF413" s="73">
        <v>-49237.006771330802</v>
      </c>
      <c r="AG413" s="73">
        <v>-49237.006771330802</v>
      </c>
      <c r="AH413" s="73">
        <v>-49237.006771330802</v>
      </c>
      <c r="AI413" s="73">
        <v>-49237.006771330802</v>
      </c>
      <c r="AJ413" s="73">
        <v>-49237.006771330802</v>
      </c>
      <c r="AK413" s="73">
        <v>-49237.006771330802</v>
      </c>
      <c r="AL413" s="73">
        <v>-49237.006771330802</v>
      </c>
      <c r="AM413" s="73">
        <v>-49237.006771330802</v>
      </c>
      <c r="AN413" s="73">
        <v>-590844.08125597006</v>
      </c>
    </row>
    <row r="414" spans="1:40">
      <c r="A414" s="108" t="s">
        <v>1104</v>
      </c>
    </row>
    <row r="415" spans="1:40">
      <c r="A415" s="108" t="s">
        <v>1105</v>
      </c>
      <c r="B415" s="73">
        <v>0</v>
      </c>
      <c r="C415" s="73">
        <v>0</v>
      </c>
      <c r="D415" s="73">
        <v>0</v>
      </c>
      <c r="E415" s="73">
        <v>0</v>
      </c>
      <c r="F415" s="73">
        <v>0</v>
      </c>
      <c r="G415" s="73">
        <v>0</v>
      </c>
      <c r="H415" s="73">
        <v>0</v>
      </c>
      <c r="I415" s="73">
        <v>0</v>
      </c>
      <c r="J415" s="73">
        <v>0</v>
      </c>
      <c r="K415" s="73">
        <v>0</v>
      </c>
      <c r="L415" s="73">
        <v>0</v>
      </c>
      <c r="M415" s="73">
        <v>0</v>
      </c>
      <c r="N415" s="73">
        <v>0</v>
      </c>
      <c r="O415" s="73">
        <v>0</v>
      </c>
      <c r="P415" s="73">
        <v>0</v>
      </c>
      <c r="Q415" s="73">
        <v>0</v>
      </c>
      <c r="R415" s="73">
        <v>0</v>
      </c>
      <c r="S415" s="73">
        <v>0</v>
      </c>
      <c r="T415" s="73">
        <v>0</v>
      </c>
      <c r="U415" s="73">
        <v>0</v>
      </c>
      <c r="V415" s="73">
        <v>0</v>
      </c>
      <c r="W415" s="73">
        <v>0</v>
      </c>
      <c r="X415" s="73">
        <v>0</v>
      </c>
      <c r="Y415" s="73">
        <v>0</v>
      </c>
      <c r="Z415" s="73">
        <v>0</v>
      </c>
      <c r="AA415" s="73">
        <v>0</v>
      </c>
      <c r="AB415" s="73">
        <v>0</v>
      </c>
      <c r="AC415" s="73">
        <v>0</v>
      </c>
      <c r="AD415" s="73">
        <v>0</v>
      </c>
      <c r="AE415" s="73">
        <v>0</v>
      </c>
      <c r="AF415" s="73">
        <v>0</v>
      </c>
      <c r="AG415" s="73">
        <v>0</v>
      </c>
      <c r="AH415" s="73">
        <v>0</v>
      </c>
      <c r="AI415" s="73">
        <v>0</v>
      </c>
      <c r="AJ415" s="73">
        <v>0</v>
      </c>
      <c r="AK415" s="73">
        <v>0</v>
      </c>
      <c r="AL415" s="73">
        <v>0</v>
      </c>
      <c r="AM415" s="73">
        <v>0</v>
      </c>
      <c r="AN415" s="73">
        <v>0</v>
      </c>
    </row>
    <row r="416" spans="1:40">
      <c r="A416" s="108" t="s">
        <v>1106</v>
      </c>
      <c r="B416" s="73">
        <v>0</v>
      </c>
      <c r="C416" s="73">
        <v>0</v>
      </c>
      <c r="D416" s="73">
        <v>0</v>
      </c>
      <c r="E416" s="73">
        <v>0</v>
      </c>
      <c r="F416" s="73">
        <v>0</v>
      </c>
      <c r="G416" s="73">
        <v>0</v>
      </c>
      <c r="H416" s="73">
        <v>0</v>
      </c>
      <c r="I416" s="73">
        <v>0</v>
      </c>
      <c r="J416" s="73">
        <v>0</v>
      </c>
      <c r="K416" s="73">
        <v>0</v>
      </c>
      <c r="L416" s="73">
        <v>0</v>
      </c>
      <c r="M416" s="73">
        <v>0</v>
      </c>
      <c r="N416" s="73">
        <v>0</v>
      </c>
      <c r="O416" s="73">
        <v>0</v>
      </c>
      <c r="P416" s="73">
        <v>0</v>
      </c>
      <c r="Q416" s="73">
        <v>0</v>
      </c>
      <c r="R416" s="73">
        <v>0</v>
      </c>
      <c r="S416" s="73">
        <v>0</v>
      </c>
      <c r="T416" s="73">
        <v>0</v>
      </c>
      <c r="U416" s="73">
        <v>0</v>
      </c>
      <c r="V416" s="73">
        <v>0</v>
      </c>
      <c r="W416" s="73">
        <v>0</v>
      </c>
      <c r="X416" s="73">
        <v>0</v>
      </c>
      <c r="Y416" s="73">
        <v>0</v>
      </c>
      <c r="Z416" s="73">
        <v>0</v>
      </c>
      <c r="AA416" s="73">
        <v>0</v>
      </c>
      <c r="AB416" s="73">
        <v>0</v>
      </c>
      <c r="AC416" s="73">
        <v>0</v>
      </c>
      <c r="AD416" s="73">
        <v>0</v>
      </c>
      <c r="AE416" s="73">
        <v>0</v>
      </c>
      <c r="AF416" s="73">
        <v>0</v>
      </c>
      <c r="AG416" s="73">
        <v>0</v>
      </c>
      <c r="AH416" s="73">
        <v>0</v>
      </c>
      <c r="AI416" s="73">
        <v>0</v>
      </c>
      <c r="AJ416" s="73">
        <v>0</v>
      </c>
      <c r="AK416" s="73">
        <v>0</v>
      </c>
      <c r="AL416" s="73">
        <v>0</v>
      </c>
      <c r="AM416" s="73">
        <v>0</v>
      </c>
      <c r="AN416" s="73">
        <v>0</v>
      </c>
    </row>
    <row r="417" spans="1:40">
      <c r="A417" s="108" t="s">
        <v>1107</v>
      </c>
      <c r="B417" s="73">
        <v>65283.08</v>
      </c>
      <c r="C417" s="73">
        <v>65283.08</v>
      </c>
      <c r="D417" s="73">
        <v>65283.08</v>
      </c>
      <c r="E417" s="73">
        <v>65283.08</v>
      </c>
      <c r="F417" s="73">
        <v>65283.08</v>
      </c>
      <c r="G417" s="73">
        <v>65283.08</v>
      </c>
      <c r="H417" s="73">
        <v>65283.08</v>
      </c>
      <c r="I417" s="73">
        <v>65283.08</v>
      </c>
      <c r="J417" s="73">
        <v>65283.08</v>
      </c>
      <c r="K417" s="73">
        <v>65283.08</v>
      </c>
      <c r="L417" s="73">
        <v>65283.08</v>
      </c>
      <c r="M417" s="73">
        <v>65283.08</v>
      </c>
      <c r="N417" s="73">
        <v>783396.96</v>
      </c>
      <c r="O417" s="73">
        <v>65283.08</v>
      </c>
      <c r="P417" s="73">
        <v>65283.08</v>
      </c>
      <c r="Q417" s="73">
        <v>65283.08</v>
      </c>
      <c r="R417" s="73">
        <v>65283.08</v>
      </c>
      <c r="S417" s="73">
        <v>65283.08</v>
      </c>
      <c r="T417" s="73">
        <v>65283.08</v>
      </c>
      <c r="U417" s="73">
        <v>65283.08</v>
      </c>
      <c r="V417" s="73">
        <v>65283.08</v>
      </c>
      <c r="W417" s="73">
        <v>65283.08</v>
      </c>
      <c r="X417" s="73">
        <v>65283.08</v>
      </c>
      <c r="Y417" s="73">
        <v>65283.08</v>
      </c>
      <c r="Z417" s="73">
        <v>65283.08</v>
      </c>
      <c r="AA417" s="73">
        <v>783396.96</v>
      </c>
      <c r="AB417" s="73">
        <v>65283.08</v>
      </c>
      <c r="AC417" s="73">
        <v>65283.08</v>
      </c>
      <c r="AD417" s="73">
        <v>65283.08</v>
      </c>
      <c r="AE417" s="73">
        <v>65283.08</v>
      </c>
      <c r="AF417" s="73">
        <v>65283.08</v>
      </c>
      <c r="AG417" s="73">
        <v>65283.08</v>
      </c>
      <c r="AH417" s="73">
        <v>65283.08</v>
      </c>
      <c r="AI417" s="73">
        <v>65283.08</v>
      </c>
      <c r="AJ417" s="73">
        <v>65283.08</v>
      </c>
      <c r="AK417" s="73">
        <v>65283.08</v>
      </c>
      <c r="AL417" s="73">
        <v>65283.08</v>
      </c>
      <c r="AM417" s="73">
        <v>65283.08</v>
      </c>
      <c r="AN417" s="73">
        <v>783396.96</v>
      </c>
    </row>
    <row r="418" spans="1:40">
      <c r="A418" s="108" t="s">
        <v>1108</v>
      </c>
      <c r="B418" s="73">
        <v>0</v>
      </c>
      <c r="C418" s="73">
        <v>0</v>
      </c>
      <c r="D418" s="73">
        <v>0</v>
      </c>
      <c r="E418" s="73">
        <v>0</v>
      </c>
      <c r="F418" s="73">
        <v>0</v>
      </c>
      <c r="G418" s="73">
        <v>0</v>
      </c>
      <c r="H418" s="73">
        <v>0</v>
      </c>
      <c r="I418" s="73">
        <v>0</v>
      </c>
      <c r="J418" s="73">
        <v>0</v>
      </c>
      <c r="K418" s="73">
        <v>0</v>
      </c>
      <c r="L418" s="73">
        <v>0</v>
      </c>
      <c r="M418" s="73">
        <v>0</v>
      </c>
      <c r="N418" s="73">
        <v>0</v>
      </c>
      <c r="O418" s="73">
        <v>0</v>
      </c>
      <c r="P418" s="73">
        <v>0</v>
      </c>
      <c r="Q418" s="73">
        <v>0</v>
      </c>
      <c r="R418" s="73">
        <v>0</v>
      </c>
      <c r="S418" s="73">
        <v>0</v>
      </c>
      <c r="T418" s="73">
        <v>0</v>
      </c>
      <c r="U418" s="73">
        <v>0</v>
      </c>
      <c r="V418" s="73">
        <v>0</v>
      </c>
      <c r="W418" s="73">
        <v>0</v>
      </c>
      <c r="X418" s="73">
        <v>0</v>
      </c>
      <c r="Y418" s="73">
        <v>0</v>
      </c>
      <c r="Z418" s="73">
        <v>0</v>
      </c>
      <c r="AA418" s="73">
        <v>0</v>
      </c>
      <c r="AB418" s="73">
        <v>0</v>
      </c>
      <c r="AC418" s="73">
        <v>0</v>
      </c>
      <c r="AD418" s="73">
        <v>0</v>
      </c>
      <c r="AE418" s="73">
        <v>0</v>
      </c>
      <c r="AF418" s="73">
        <v>0</v>
      </c>
      <c r="AG418" s="73">
        <v>0</v>
      </c>
      <c r="AH418" s="73">
        <v>0</v>
      </c>
      <c r="AI418" s="73">
        <v>0</v>
      </c>
      <c r="AJ418" s="73">
        <v>0</v>
      </c>
      <c r="AK418" s="73">
        <v>0</v>
      </c>
      <c r="AL418" s="73">
        <v>0</v>
      </c>
      <c r="AM418" s="73">
        <v>0</v>
      </c>
      <c r="AN418" s="73">
        <v>0</v>
      </c>
    </row>
    <row r="419" spans="1:40">
      <c r="A419" s="108" t="s">
        <v>1109</v>
      </c>
      <c r="B419" s="73">
        <v>0</v>
      </c>
      <c r="C419" s="73">
        <v>0</v>
      </c>
      <c r="D419" s="73">
        <v>0</v>
      </c>
      <c r="E419" s="73">
        <v>0</v>
      </c>
      <c r="F419" s="73">
        <v>0</v>
      </c>
      <c r="G419" s="73">
        <v>0</v>
      </c>
      <c r="H419" s="73">
        <v>0</v>
      </c>
      <c r="I419" s="73">
        <v>0</v>
      </c>
      <c r="J419" s="73">
        <v>0</v>
      </c>
      <c r="K419" s="73">
        <v>0</v>
      </c>
      <c r="L419" s="73">
        <v>0</v>
      </c>
      <c r="M419" s="73">
        <v>0</v>
      </c>
      <c r="N419" s="73">
        <v>0</v>
      </c>
      <c r="O419" s="73">
        <v>0</v>
      </c>
      <c r="P419" s="73">
        <v>0</v>
      </c>
      <c r="Q419" s="73">
        <v>0</v>
      </c>
      <c r="R419" s="73">
        <v>0</v>
      </c>
      <c r="S419" s="73">
        <v>0</v>
      </c>
      <c r="T419" s="73">
        <v>0</v>
      </c>
      <c r="U419" s="73">
        <v>0</v>
      </c>
      <c r="V419" s="73">
        <v>0</v>
      </c>
      <c r="W419" s="73">
        <v>0</v>
      </c>
      <c r="X419" s="73">
        <v>0</v>
      </c>
      <c r="Y419" s="73">
        <v>0</v>
      </c>
      <c r="Z419" s="73">
        <v>0</v>
      </c>
      <c r="AA419" s="73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</row>
    <row r="420" spans="1:40">
      <c r="A420" s="108" t="s">
        <v>1110</v>
      </c>
      <c r="B420" s="73">
        <v>0</v>
      </c>
      <c r="C420" s="73">
        <v>0</v>
      </c>
      <c r="D420" s="73">
        <v>0</v>
      </c>
      <c r="E420" s="73">
        <v>0</v>
      </c>
      <c r="F420" s="73">
        <v>0</v>
      </c>
      <c r="G420" s="73">
        <v>0</v>
      </c>
      <c r="H420" s="73">
        <v>0</v>
      </c>
      <c r="I420" s="73">
        <v>0</v>
      </c>
      <c r="J420" s="73">
        <v>0</v>
      </c>
      <c r="K420" s="73">
        <v>0</v>
      </c>
      <c r="L420" s="73">
        <v>0</v>
      </c>
      <c r="M420" s="73">
        <v>0</v>
      </c>
      <c r="N420" s="73">
        <v>0</v>
      </c>
      <c r="O420" s="73">
        <v>0</v>
      </c>
      <c r="P420" s="73">
        <v>0</v>
      </c>
      <c r="Q420" s="73">
        <v>0</v>
      </c>
      <c r="R420" s="73">
        <v>0</v>
      </c>
      <c r="S420" s="73">
        <v>0</v>
      </c>
      <c r="T420" s="73">
        <v>0</v>
      </c>
      <c r="U420" s="73">
        <v>0</v>
      </c>
      <c r="V420" s="73">
        <v>0</v>
      </c>
      <c r="W420" s="73">
        <v>0</v>
      </c>
      <c r="X420" s="73">
        <v>0</v>
      </c>
      <c r="Y420" s="73">
        <v>0</v>
      </c>
      <c r="Z420" s="73">
        <v>0</v>
      </c>
      <c r="AA420" s="73">
        <v>0</v>
      </c>
      <c r="AB420" s="73">
        <v>0</v>
      </c>
      <c r="AC420" s="73">
        <v>0</v>
      </c>
      <c r="AD420" s="73">
        <v>0</v>
      </c>
      <c r="AE420" s="73">
        <v>0</v>
      </c>
      <c r="AF420" s="73">
        <v>0</v>
      </c>
      <c r="AG420" s="73">
        <v>0</v>
      </c>
      <c r="AH420" s="73">
        <v>0</v>
      </c>
      <c r="AI420" s="73">
        <v>0</v>
      </c>
      <c r="AJ420" s="73">
        <v>0</v>
      </c>
      <c r="AK420" s="73">
        <v>0</v>
      </c>
      <c r="AL420" s="73">
        <v>0</v>
      </c>
      <c r="AM420" s="73">
        <v>0</v>
      </c>
      <c r="AN420" s="73">
        <v>0</v>
      </c>
    </row>
    <row r="421" spans="1:40">
      <c r="A421" s="108" t="s">
        <v>1111</v>
      </c>
      <c r="B421" s="73">
        <v>0</v>
      </c>
      <c r="C421" s="73">
        <v>0</v>
      </c>
      <c r="D421" s="73">
        <v>0</v>
      </c>
      <c r="E421" s="73">
        <v>0</v>
      </c>
      <c r="F421" s="73">
        <v>0</v>
      </c>
      <c r="G421" s="73">
        <v>0</v>
      </c>
      <c r="H421" s="73">
        <v>0</v>
      </c>
      <c r="I421" s="73">
        <v>0</v>
      </c>
      <c r="J421" s="73">
        <v>0</v>
      </c>
      <c r="K421" s="73">
        <v>0</v>
      </c>
      <c r="L421" s="73">
        <v>0</v>
      </c>
      <c r="M421" s="73">
        <v>0</v>
      </c>
      <c r="N421" s="73">
        <v>0</v>
      </c>
      <c r="O421" s="73">
        <v>0</v>
      </c>
      <c r="P421" s="73">
        <v>0</v>
      </c>
      <c r="Q421" s="73">
        <v>0</v>
      </c>
      <c r="R421" s="73">
        <v>0</v>
      </c>
      <c r="S421" s="73">
        <v>0</v>
      </c>
      <c r="T421" s="73">
        <v>0</v>
      </c>
      <c r="U421" s="73">
        <v>0</v>
      </c>
      <c r="V421" s="73">
        <v>0</v>
      </c>
      <c r="W421" s="73">
        <v>0</v>
      </c>
      <c r="X421" s="73">
        <v>0</v>
      </c>
      <c r="Y421" s="73">
        <v>0</v>
      </c>
      <c r="Z421" s="73">
        <v>0</v>
      </c>
      <c r="AA421" s="73">
        <v>0</v>
      </c>
      <c r="AB421" s="73">
        <v>0</v>
      </c>
      <c r="AC421" s="73">
        <v>0</v>
      </c>
      <c r="AD421" s="73">
        <v>0</v>
      </c>
      <c r="AE421" s="73">
        <v>0</v>
      </c>
      <c r="AF421" s="73">
        <v>0</v>
      </c>
      <c r="AG421" s="73">
        <v>0</v>
      </c>
      <c r="AH421" s="73">
        <v>0</v>
      </c>
      <c r="AI421" s="73">
        <v>0</v>
      </c>
      <c r="AJ421" s="73">
        <v>0</v>
      </c>
      <c r="AK421" s="73">
        <v>0</v>
      </c>
      <c r="AL421" s="73">
        <v>0</v>
      </c>
      <c r="AM421" s="73">
        <v>0</v>
      </c>
      <c r="AN421" s="73">
        <v>0</v>
      </c>
    </row>
    <row r="422" spans="1:40">
      <c r="A422" s="108" t="s">
        <v>1112</v>
      </c>
      <c r="B422" s="73">
        <v>0</v>
      </c>
      <c r="C422" s="73">
        <v>0</v>
      </c>
      <c r="D422" s="73">
        <v>0</v>
      </c>
      <c r="E422" s="73">
        <v>0</v>
      </c>
      <c r="F422" s="73">
        <v>0</v>
      </c>
      <c r="G422" s="73">
        <v>0</v>
      </c>
      <c r="H422" s="73">
        <v>0</v>
      </c>
      <c r="I422" s="73">
        <v>0</v>
      </c>
      <c r="J422" s="73">
        <v>0</v>
      </c>
      <c r="K422" s="73">
        <v>0</v>
      </c>
      <c r="L422" s="73">
        <v>0</v>
      </c>
      <c r="M422" s="73">
        <v>0</v>
      </c>
      <c r="N422" s="73">
        <v>0</v>
      </c>
      <c r="O422" s="73">
        <v>0</v>
      </c>
      <c r="P422" s="73">
        <v>0</v>
      </c>
      <c r="Q422" s="73">
        <v>0</v>
      </c>
      <c r="R422" s="73">
        <v>0</v>
      </c>
      <c r="S422" s="73">
        <v>0</v>
      </c>
      <c r="T422" s="73">
        <v>0</v>
      </c>
      <c r="U422" s="73">
        <v>0</v>
      </c>
      <c r="V422" s="73">
        <v>0</v>
      </c>
      <c r="W422" s="73">
        <v>0</v>
      </c>
      <c r="X422" s="73">
        <v>0</v>
      </c>
      <c r="Y422" s="73">
        <v>0</v>
      </c>
      <c r="Z422" s="73">
        <v>0</v>
      </c>
      <c r="AA422" s="73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</row>
    <row r="423" spans="1:40">
      <c r="A423" s="108" t="s">
        <v>1113</v>
      </c>
      <c r="B423" s="73">
        <v>0</v>
      </c>
      <c r="C423" s="73">
        <v>0</v>
      </c>
      <c r="D423" s="73">
        <v>0</v>
      </c>
      <c r="E423" s="73">
        <v>0</v>
      </c>
      <c r="F423" s="73">
        <v>0</v>
      </c>
      <c r="G423" s="73">
        <v>0</v>
      </c>
      <c r="H423" s="73">
        <v>0</v>
      </c>
      <c r="I423" s="73">
        <v>0</v>
      </c>
      <c r="J423" s="73">
        <v>0</v>
      </c>
      <c r="K423" s="73">
        <v>0</v>
      </c>
      <c r="L423" s="73">
        <v>0</v>
      </c>
      <c r="M423" s="73">
        <v>0</v>
      </c>
      <c r="N423" s="73">
        <v>0</v>
      </c>
      <c r="O423" s="73">
        <v>0</v>
      </c>
      <c r="P423" s="73">
        <v>0</v>
      </c>
      <c r="Q423" s="73">
        <v>0</v>
      </c>
      <c r="R423" s="73">
        <v>0</v>
      </c>
      <c r="S423" s="73">
        <v>0</v>
      </c>
      <c r="T423" s="73">
        <v>0</v>
      </c>
      <c r="U423" s="73">
        <v>0</v>
      </c>
      <c r="V423" s="73">
        <v>0</v>
      </c>
      <c r="W423" s="73">
        <v>0</v>
      </c>
      <c r="X423" s="73">
        <v>0</v>
      </c>
      <c r="Y423" s="73">
        <v>0</v>
      </c>
      <c r="Z423" s="73">
        <v>0</v>
      </c>
      <c r="AA423" s="73">
        <v>0</v>
      </c>
      <c r="AB423" s="73">
        <v>0</v>
      </c>
      <c r="AC423" s="73">
        <v>0</v>
      </c>
      <c r="AD423" s="73">
        <v>0</v>
      </c>
      <c r="AE423" s="73">
        <v>0</v>
      </c>
      <c r="AF423" s="73">
        <v>0</v>
      </c>
      <c r="AG423" s="73">
        <v>0</v>
      </c>
      <c r="AH423" s="73">
        <v>0</v>
      </c>
      <c r="AI423" s="73">
        <v>0</v>
      </c>
      <c r="AJ423" s="73">
        <v>0</v>
      </c>
      <c r="AK423" s="73">
        <v>0</v>
      </c>
      <c r="AL423" s="73">
        <v>0</v>
      </c>
      <c r="AM423" s="73">
        <v>0</v>
      </c>
      <c r="AN423" s="73">
        <v>0</v>
      </c>
    </row>
    <row r="424" spans="1:40">
      <c r="A424" s="108" t="s">
        <v>1114</v>
      </c>
      <c r="B424" s="73">
        <v>0</v>
      </c>
      <c r="C424" s="73">
        <v>0</v>
      </c>
      <c r="D424" s="73">
        <v>0</v>
      </c>
      <c r="E424" s="73">
        <v>0</v>
      </c>
      <c r="F424" s="73">
        <v>0</v>
      </c>
      <c r="G424" s="73">
        <v>0</v>
      </c>
      <c r="H424" s="73">
        <v>0</v>
      </c>
      <c r="I424" s="73">
        <v>0</v>
      </c>
      <c r="J424" s="73">
        <v>0</v>
      </c>
      <c r="K424" s="73">
        <v>0</v>
      </c>
      <c r="L424" s="73">
        <v>0</v>
      </c>
      <c r="M424" s="73">
        <v>0</v>
      </c>
      <c r="N424" s="73">
        <v>0</v>
      </c>
      <c r="O424" s="73">
        <v>0</v>
      </c>
      <c r="P424" s="73">
        <v>0</v>
      </c>
      <c r="Q424" s="73">
        <v>0</v>
      </c>
      <c r="R424" s="73">
        <v>0</v>
      </c>
      <c r="S424" s="73">
        <v>0</v>
      </c>
      <c r="T424" s="73">
        <v>0</v>
      </c>
      <c r="U424" s="73">
        <v>0</v>
      </c>
      <c r="V424" s="73">
        <v>0</v>
      </c>
      <c r="W424" s="73">
        <v>0</v>
      </c>
      <c r="X424" s="73">
        <v>0</v>
      </c>
      <c r="Y424" s="73">
        <v>0</v>
      </c>
      <c r="Z424" s="73">
        <v>0</v>
      </c>
      <c r="AA424" s="73">
        <v>0</v>
      </c>
      <c r="AB424" s="73">
        <v>0</v>
      </c>
      <c r="AC424" s="73">
        <v>0</v>
      </c>
      <c r="AD424" s="73">
        <v>0</v>
      </c>
      <c r="AE424" s="73">
        <v>0</v>
      </c>
      <c r="AF424" s="73">
        <v>0</v>
      </c>
      <c r="AG424" s="73">
        <v>0</v>
      </c>
      <c r="AH424" s="73">
        <v>0</v>
      </c>
      <c r="AI424" s="73">
        <v>0</v>
      </c>
      <c r="AJ424" s="73">
        <v>0</v>
      </c>
      <c r="AK424" s="73">
        <v>0</v>
      </c>
      <c r="AL424" s="73">
        <v>0</v>
      </c>
      <c r="AM424" s="73">
        <v>0</v>
      </c>
      <c r="AN424" s="73">
        <v>0</v>
      </c>
    </row>
    <row r="425" spans="1:40">
      <c r="A425" s="108" t="s">
        <v>1115</v>
      </c>
      <c r="B425" s="73">
        <v>78298.430300000007</v>
      </c>
      <c r="C425" s="73">
        <v>78298.430300000007</v>
      </c>
      <c r="D425" s="73">
        <v>78298.430300000007</v>
      </c>
      <c r="E425" s="73">
        <v>78298.430300000007</v>
      </c>
      <c r="F425" s="73">
        <v>78298.430300000007</v>
      </c>
      <c r="G425" s="73">
        <v>78298.430300000007</v>
      </c>
      <c r="H425" s="73">
        <v>78298.430300000007</v>
      </c>
      <c r="I425" s="73">
        <v>78298.430300000007</v>
      </c>
      <c r="J425" s="73">
        <v>78298.430300000007</v>
      </c>
      <c r="K425" s="73">
        <v>78298.430300000007</v>
      </c>
      <c r="L425" s="73">
        <v>78298.430300000007</v>
      </c>
      <c r="M425" s="73">
        <v>78298.430300000007</v>
      </c>
      <c r="N425" s="73">
        <v>939581.16359999997</v>
      </c>
      <c r="O425" s="73">
        <v>78298.430300000007</v>
      </c>
      <c r="P425" s="73">
        <v>78298.430300000007</v>
      </c>
      <c r="Q425" s="73">
        <v>78298.430300000007</v>
      </c>
      <c r="R425" s="73">
        <v>78298.430300000007</v>
      </c>
      <c r="S425" s="73">
        <v>78298.430300000007</v>
      </c>
      <c r="T425" s="73">
        <v>78298.430300000007</v>
      </c>
      <c r="U425" s="73">
        <v>78298.430300000007</v>
      </c>
      <c r="V425" s="73">
        <v>78298.430300000007</v>
      </c>
      <c r="W425" s="73">
        <v>78298.430300000007</v>
      </c>
      <c r="X425" s="73">
        <v>78298.430300000007</v>
      </c>
      <c r="Y425" s="73">
        <v>78298.430300000007</v>
      </c>
      <c r="Z425" s="73">
        <v>78298.430300000007</v>
      </c>
      <c r="AA425" s="73">
        <v>939581.16359999997</v>
      </c>
      <c r="AB425" s="73">
        <v>78298.430300000007</v>
      </c>
      <c r="AC425" s="73">
        <v>78298.430300000007</v>
      </c>
      <c r="AD425" s="73">
        <v>78298.430300000007</v>
      </c>
      <c r="AE425" s="73">
        <v>78298.430300000007</v>
      </c>
      <c r="AF425" s="73">
        <v>78298.430300000007</v>
      </c>
      <c r="AG425" s="73">
        <v>78298.430300000007</v>
      </c>
      <c r="AH425" s="73">
        <v>78298.430300000007</v>
      </c>
      <c r="AI425" s="73">
        <v>78298.430300000007</v>
      </c>
      <c r="AJ425" s="73">
        <v>78298.430300000007</v>
      </c>
      <c r="AK425" s="73">
        <v>78298.430300000007</v>
      </c>
      <c r="AL425" s="73">
        <v>78298.430300000007</v>
      </c>
      <c r="AM425" s="73">
        <v>78298.430300000007</v>
      </c>
      <c r="AN425" s="73">
        <v>939581.16359999997</v>
      </c>
    </row>
    <row r="426" spans="1:40">
      <c r="A426" s="108" t="s">
        <v>1116</v>
      </c>
      <c r="B426" s="73">
        <v>0</v>
      </c>
      <c r="C426" s="73">
        <v>0</v>
      </c>
      <c r="D426" s="73">
        <v>0</v>
      </c>
      <c r="E426" s="73">
        <v>0</v>
      </c>
      <c r="F426" s="73">
        <v>0</v>
      </c>
      <c r="G426" s="73">
        <v>0</v>
      </c>
      <c r="H426" s="73">
        <v>0</v>
      </c>
      <c r="I426" s="73">
        <v>0</v>
      </c>
      <c r="J426" s="73">
        <v>0</v>
      </c>
      <c r="K426" s="73">
        <v>0</v>
      </c>
      <c r="L426" s="73">
        <v>0</v>
      </c>
      <c r="M426" s="73">
        <v>0</v>
      </c>
      <c r="N426" s="73">
        <v>0</v>
      </c>
      <c r="O426" s="73">
        <v>0</v>
      </c>
      <c r="P426" s="73">
        <v>0</v>
      </c>
      <c r="Q426" s="73">
        <v>0</v>
      </c>
      <c r="R426" s="73">
        <v>0</v>
      </c>
      <c r="S426" s="73">
        <v>0</v>
      </c>
      <c r="T426" s="73">
        <v>0</v>
      </c>
      <c r="U426" s="73">
        <v>0</v>
      </c>
      <c r="V426" s="73">
        <v>0</v>
      </c>
      <c r="W426" s="73">
        <v>0</v>
      </c>
      <c r="X426" s="73">
        <v>0</v>
      </c>
      <c r="Y426" s="73">
        <v>0</v>
      </c>
      <c r="Z426" s="73">
        <v>0</v>
      </c>
      <c r="AA426" s="73">
        <v>0</v>
      </c>
      <c r="AB426" s="73">
        <v>0</v>
      </c>
      <c r="AC426" s="73">
        <v>0</v>
      </c>
      <c r="AD426" s="73">
        <v>0</v>
      </c>
      <c r="AE426" s="73">
        <v>0</v>
      </c>
      <c r="AF426" s="73">
        <v>0</v>
      </c>
      <c r="AG426" s="73">
        <v>0</v>
      </c>
      <c r="AH426" s="73">
        <v>0</v>
      </c>
      <c r="AI426" s="73">
        <v>0</v>
      </c>
      <c r="AJ426" s="73">
        <v>0</v>
      </c>
      <c r="AK426" s="73">
        <v>0</v>
      </c>
      <c r="AL426" s="73">
        <v>0</v>
      </c>
      <c r="AM426" s="73">
        <v>0</v>
      </c>
      <c r="AN426" s="73">
        <v>0</v>
      </c>
    </row>
    <row r="427" spans="1:40">
      <c r="A427" s="108" t="s">
        <v>1117</v>
      </c>
      <c r="B427" s="73">
        <v>0</v>
      </c>
      <c r="C427" s="73">
        <v>0</v>
      </c>
      <c r="D427" s="73">
        <v>0</v>
      </c>
      <c r="E427" s="73">
        <v>0</v>
      </c>
      <c r="F427" s="73">
        <v>0</v>
      </c>
      <c r="G427" s="73">
        <v>0</v>
      </c>
      <c r="H427" s="73">
        <v>0</v>
      </c>
      <c r="I427" s="73">
        <v>0</v>
      </c>
      <c r="J427" s="73">
        <v>0</v>
      </c>
      <c r="K427" s="73">
        <v>0</v>
      </c>
      <c r="L427" s="73">
        <v>0</v>
      </c>
      <c r="M427" s="73">
        <v>0</v>
      </c>
      <c r="N427" s="73">
        <v>0</v>
      </c>
      <c r="O427" s="73">
        <v>0</v>
      </c>
      <c r="P427" s="73">
        <v>0</v>
      </c>
      <c r="Q427" s="73">
        <v>0</v>
      </c>
      <c r="R427" s="73">
        <v>0</v>
      </c>
      <c r="S427" s="73">
        <v>0</v>
      </c>
      <c r="T427" s="73">
        <v>0</v>
      </c>
      <c r="U427" s="73">
        <v>0</v>
      </c>
      <c r="V427" s="73">
        <v>0</v>
      </c>
      <c r="W427" s="73">
        <v>0</v>
      </c>
      <c r="X427" s="73">
        <v>0</v>
      </c>
      <c r="Y427" s="73">
        <v>0</v>
      </c>
      <c r="Z427" s="73">
        <v>0</v>
      </c>
      <c r="AA427" s="73">
        <v>0</v>
      </c>
      <c r="AB427" s="73">
        <v>0</v>
      </c>
      <c r="AC427" s="73">
        <v>0</v>
      </c>
      <c r="AD427" s="73">
        <v>0</v>
      </c>
      <c r="AE427" s="73">
        <v>0</v>
      </c>
      <c r="AF427" s="73">
        <v>0</v>
      </c>
      <c r="AG427" s="73">
        <v>0</v>
      </c>
      <c r="AH427" s="73">
        <v>0</v>
      </c>
      <c r="AI427" s="73">
        <v>0</v>
      </c>
      <c r="AJ427" s="73">
        <v>0</v>
      </c>
      <c r="AK427" s="73">
        <v>0</v>
      </c>
      <c r="AL427" s="73">
        <v>0</v>
      </c>
      <c r="AM427" s="73">
        <v>0</v>
      </c>
      <c r="AN427" s="73">
        <v>0</v>
      </c>
    </row>
    <row r="428" spans="1:40">
      <c r="A428" s="108" t="s">
        <v>1118</v>
      </c>
      <c r="B428" s="73">
        <v>0</v>
      </c>
      <c r="C428" s="73">
        <v>0</v>
      </c>
      <c r="D428" s="73">
        <v>0</v>
      </c>
      <c r="E428" s="73">
        <v>0</v>
      </c>
      <c r="F428" s="73">
        <v>0</v>
      </c>
      <c r="G428" s="73">
        <v>0</v>
      </c>
      <c r="H428" s="73">
        <v>0</v>
      </c>
      <c r="I428" s="73">
        <v>0</v>
      </c>
      <c r="J428" s="73">
        <v>0</v>
      </c>
      <c r="K428" s="73">
        <v>0</v>
      </c>
      <c r="L428" s="73">
        <v>0</v>
      </c>
      <c r="M428" s="73">
        <v>0</v>
      </c>
      <c r="N428" s="73">
        <v>0</v>
      </c>
      <c r="O428" s="73">
        <v>0</v>
      </c>
      <c r="P428" s="73">
        <v>0</v>
      </c>
      <c r="Q428" s="73">
        <v>0</v>
      </c>
      <c r="R428" s="73">
        <v>0</v>
      </c>
      <c r="S428" s="73">
        <v>0</v>
      </c>
      <c r="T428" s="73">
        <v>0</v>
      </c>
      <c r="U428" s="73">
        <v>0</v>
      </c>
      <c r="V428" s="73">
        <v>0</v>
      </c>
      <c r="W428" s="73">
        <v>0</v>
      </c>
      <c r="X428" s="73">
        <v>0</v>
      </c>
      <c r="Y428" s="73">
        <v>0</v>
      </c>
      <c r="Z428" s="73">
        <v>0</v>
      </c>
      <c r="AA428" s="73">
        <v>0</v>
      </c>
      <c r="AB428" s="73">
        <v>0</v>
      </c>
      <c r="AC428" s="73">
        <v>0</v>
      </c>
      <c r="AD428" s="73">
        <v>0</v>
      </c>
      <c r="AE428" s="73">
        <v>0</v>
      </c>
      <c r="AF428" s="73">
        <v>0</v>
      </c>
      <c r="AG428" s="73">
        <v>0</v>
      </c>
      <c r="AH428" s="73">
        <v>0</v>
      </c>
      <c r="AI428" s="73">
        <v>0</v>
      </c>
      <c r="AJ428" s="73">
        <v>0</v>
      </c>
      <c r="AK428" s="73">
        <v>0</v>
      </c>
      <c r="AL428" s="73">
        <v>0</v>
      </c>
      <c r="AM428" s="73">
        <v>0</v>
      </c>
      <c r="AN428" s="73">
        <v>0</v>
      </c>
    </row>
    <row r="429" spans="1:40">
      <c r="A429" s="108" t="s">
        <v>1119</v>
      </c>
      <c r="B429" s="73">
        <v>143581.51029999999</v>
      </c>
      <c r="C429" s="73">
        <v>143581.51029999999</v>
      </c>
      <c r="D429" s="73">
        <v>143581.51029999999</v>
      </c>
      <c r="E429" s="73">
        <v>143581.51029999999</v>
      </c>
      <c r="F429" s="73">
        <v>143581.51029999999</v>
      </c>
      <c r="G429" s="73">
        <v>143581.51029999999</v>
      </c>
      <c r="H429" s="73">
        <v>143581.51029999999</v>
      </c>
      <c r="I429" s="73">
        <v>143581.51029999999</v>
      </c>
      <c r="J429" s="73">
        <v>143581.51029999999</v>
      </c>
      <c r="K429" s="73">
        <v>143581.51029999999</v>
      </c>
      <c r="L429" s="73">
        <v>143581.51029999999</v>
      </c>
      <c r="M429" s="73">
        <v>143581.51029999999</v>
      </c>
      <c r="N429" s="73">
        <v>1722978.12359999</v>
      </c>
      <c r="O429" s="73">
        <v>143581.51029999999</v>
      </c>
      <c r="P429" s="73">
        <v>143581.51029999999</v>
      </c>
      <c r="Q429" s="73">
        <v>143581.51029999999</v>
      </c>
      <c r="R429" s="73">
        <v>143581.51029999999</v>
      </c>
      <c r="S429" s="73">
        <v>143581.51029999999</v>
      </c>
      <c r="T429" s="73">
        <v>143581.51029999999</v>
      </c>
      <c r="U429" s="73">
        <v>143581.51029999999</v>
      </c>
      <c r="V429" s="73">
        <v>143581.51029999999</v>
      </c>
      <c r="W429" s="73">
        <v>143581.51029999999</v>
      </c>
      <c r="X429" s="73">
        <v>143581.51029999999</v>
      </c>
      <c r="Y429" s="73">
        <v>143581.51029999999</v>
      </c>
      <c r="Z429" s="73">
        <v>143581.51029999999</v>
      </c>
      <c r="AA429" s="73">
        <v>1722978.12359999</v>
      </c>
      <c r="AB429" s="73">
        <v>143581.51029999999</v>
      </c>
      <c r="AC429" s="73">
        <v>143581.51029999999</v>
      </c>
      <c r="AD429" s="73">
        <v>143581.51029999999</v>
      </c>
      <c r="AE429" s="73">
        <v>143581.51029999999</v>
      </c>
      <c r="AF429" s="73">
        <v>143581.51029999999</v>
      </c>
      <c r="AG429" s="73">
        <v>143581.51029999999</v>
      </c>
      <c r="AH429" s="73">
        <v>143581.51029999999</v>
      </c>
      <c r="AI429" s="73">
        <v>143581.51029999999</v>
      </c>
      <c r="AJ429" s="73">
        <v>143581.51029999999</v>
      </c>
      <c r="AK429" s="73">
        <v>143581.51029999999</v>
      </c>
      <c r="AL429" s="73">
        <v>143581.51029999999</v>
      </c>
      <c r="AM429" s="73">
        <v>143581.51029999999</v>
      </c>
      <c r="AN429" s="73">
        <v>1722978.12359999</v>
      </c>
    </row>
    <row r="430" spans="1:40">
      <c r="A430" s="108" t="s">
        <v>1120</v>
      </c>
    </row>
    <row r="431" spans="1:40">
      <c r="A431" s="108" t="s">
        <v>1121</v>
      </c>
      <c r="B431" s="73">
        <v>0</v>
      </c>
      <c r="C431" s="73">
        <v>0</v>
      </c>
      <c r="D431" s="73">
        <v>0</v>
      </c>
      <c r="E431" s="73">
        <v>0</v>
      </c>
      <c r="F431" s="73">
        <v>0</v>
      </c>
      <c r="G431" s="73">
        <v>0</v>
      </c>
      <c r="H431" s="73">
        <v>0</v>
      </c>
      <c r="I431" s="73">
        <v>0</v>
      </c>
      <c r="J431" s="73">
        <v>0</v>
      </c>
      <c r="K431" s="73">
        <v>0</v>
      </c>
      <c r="L431" s="73">
        <v>0</v>
      </c>
      <c r="M431" s="73">
        <v>0</v>
      </c>
      <c r="N431" s="73">
        <v>0</v>
      </c>
      <c r="O431" s="73">
        <v>0</v>
      </c>
      <c r="P431" s="73">
        <v>0</v>
      </c>
      <c r="Q431" s="73">
        <v>0</v>
      </c>
      <c r="R431" s="73">
        <v>0</v>
      </c>
      <c r="S431" s="73">
        <v>0</v>
      </c>
      <c r="T431" s="73">
        <v>0</v>
      </c>
      <c r="U431" s="73">
        <v>0</v>
      </c>
      <c r="V431" s="73">
        <v>0</v>
      </c>
      <c r="W431" s="73">
        <v>0</v>
      </c>
      <c r="X431" s="73">
        <v>0</v>
      </c>
      <c r="Y431" s="73">
        <v>0</v>
      </c>
      <c r="Z431" s="73">
        <v>0</v>
      </c>
      <c r="AA431" s="73">
        <v>0</v>
      </c>
      <c r="AB431" s="73">
        <v>0</v>
      </c>
      <c r="AC431" s="73">
        <v>0</v>
      </c>
      <c r="AD431" s="73">
        <v>0</v>
      </c>
      <c r="AE431" s="73">
        <v>0</v>
      </c>
      <c r="AF431" s="73">
        <v>0</v>
      </c>
      <c r="AG431" s="73">
        <v>0</v>
      </c>
      <c r="AH431" s="73">
        <v>0</v>
      </c>
      <c r="AI431" s="73">
        <v>0</v>
      </c>
      <c r="AJ431" s="73">
        <v>0</v>
      </c>
      <c r="AK431" s="73">
        <v>0</v>
      </c>
      <c r="AL431" s="73">
        <v>0</v>
      </c>
      <c r="AM431" s="73">
        <v>0</v>
      </c>
      <c r="AN431" s="73">
        <v>0</v>
      </c>
    </row>
    <row r="432" spans="1:40">
      <c r="A432" s="108" t="s">
        <v>1122</v>
      </c>
      <c r="B432" s="73">
        <v>0</v>
      </c>
      <c r="C432" s="73">
        <v>0</v>
      </c>
      <c r="D432" s="73">
        <v>0</v>
      </c>
      <c r="E432" s="73">
        <v>0</v>
      </c>
      <c r="F432" s="73">
        <v>0</v>
      </c>
      <c r="G432" s="73">
        <v>0</v>
      </c>
      <c r="H432" s="73">
        <v>0</v>
      </c>
      <c r="I432" s="73">
        <v>0</v>
      </c>
      <c r="J432" s="73">
        <v>0</v>
      </c>
      <c r="K432" s="73">
        <v>0</v>
      </c>
      <c r="L432" s="73">
        <v>0</v>
      </c>
      <c r="M432" s="73">
        <v>0</v>
      </c>
      <c r="N432" s="73">
        <v>0</v>
      </c>
      <c r="O432" s="73">
        <v>0</v>
      </c>
      <c r="P432" s="73">
        <v>0</v>
      </c>
      <c r="Q432" s="73">
        <v>0</v>
      </c>
      <c r="R432" s="73">
        <v>0</v>
      </c>
      <c r="S432" s="73">
        <v>0</v>
      </c>
      <c r="T432" s="73">
        <v>0</v>
      </c>
      <c r="U432" s="73">
        <v>0</v>
      </c>
      <c r="V432" s="73">
        <v>0</v>
      </c>
      <c r="W432" s="73">
        <v>0</v>
      </c>
      <c r="X432" s="73">
        <v>0</v>
      </c>
      <c r="Y432" s="73">
        <v>0</v>
      </c>
      <c r="Z432" s="73">
        <v>0</v>
      </c>
      <c r="AA432" s="73">
        <v>0</v>
      </c>
      <c r="AB432" s="73">
        <v>0</v>
      </c>
      <c r="AC432" s="73">
        <v>0</v>
      </c>
      <c r="AD432" s="73">
        <v>0</v>
      </c>
      <c r="AE432" s="73">
        <v>0</v>
      </c>
      <c r="AF432" s="73">
        <v>0</v>
      </c>
      <c r="AG432" s="73">
        <v>0</v>
      </c>
      <c r="AH432" s="73">
        <v>0</v>
      </c>
      <c r="AI432" s="73">
        <v>0</v>
      </c>
      <c r="AJ432" s="73">
        <v>0</v>
      </c>
      <c r="AK432" s="73">
        <v>0</v>
      </c>
      <c r="AL432" s="73">
        <v>0</v>
      </c>
      <c r="AM432" s="73">
        <v>0</v>
      </c>
      <c r="AN432" s="73">
        <v>0</v>
      </c>
    </row>
    <row r="433" spans="1:40">
      <c r="A433" s="108" t="s">
        <v>1123</v>
      </c>
      <c r="B433" s="73">
        <v>0</v>
      </c>
      <c r="C433" s="73">
        <v>0</v>
      </c>
      <c r="D433" s="73">
        <v>0</v>
      </c>
      <c r="E433" s="73">
        <v>0</v>
      </c>
      <c r="F433" s="73">
        <v>0</v>
      </c>
      <c r="G433" s="73">
        <v>0</v>
      </c>
      <c r="H433" s="73">
        <v>0</v>
      </c>
      <c r="I433" s="73">
        <v>0</v>
      </c>
      <c r="J433" s="73">
        <v>0</v>
      </c>
      <c r="K433" s="73">
        <v>0</v>
      </c>
      <c r="L433" s="73">
        <v>0</v>
      </c>
      <c r="M433" s="73">
        <v>0</v>
      </c>
      <c r="N433" s="73">
        <v>0</v>
      </c>
      <c r="O433" s="73">
        <v>0</v>
      </c>
      <c r="P433" s="73">
        <v>0</v>
      </c>
      <c r="Q433" s="73">
        <v>0</v>
      </c>
      <c r="R433" s="73">
        <v>0</v>
      </c>
      <c r="S433" s="73">
        <v>0</v>
      </c>
      <c r="T433" s="73">
        <v>0</v>
      </c>
      <c r="U433" s="73">
        <v>0</v>
      </c>
      <c r="V433" s="73">
        <v>0</v>
      </c>
      <c r="W433" s="73">
        <v>0</v>
      </c>
      <c r="X433" s="73">
        <v>0</v>
      </c>
      <c r="Y433" s="73">
        <v>0</v>
      </c>
      <c r="Z433" s="73">
        <v>0</v>
      </c>
      <c r="AA433" s="73">
        <v>0</v>
      </c>
      <c r="AB433" s="73">
        <v>0</v>
      </c>
      <c r="AC433" s="73">
        <v>0</v>
      </c>
      <c r="AD433" s="73">
        <v>0</v>
      </c>
      <c r="AE433" s="73">
        <v>0</v>
      </c>
      <c r="AF433" s="73">
        <v>0</v>
      </c>
      <c r="AG433" s="73">
        <v>0</v>
      </c>
      <c r="AH433" s="73">
        <v>0</v>
      </c>
      <c r="AI433" s="73">
        <v>0</v>
      </c>
      <c r="AJ433" s="73">
        <v>0</v>
      </c>
      <c r="AK433" s="73">
        <v>0</v>
      </c>
      <c r="AL433" s="73">
        <v>0</v>
      </c>
      <c r="AM433" s="73">
        <v>0</v>
      </c>
      <c r="AN433" s="73">
        <v>0</v>
      </c>
    </row>
    <row r="434" spans="1:40">
      <c r="A434" s="108" t="s">
        <v>1124</v>
      </c>
      <c r="B434" s="73">
        <v>0</v>
      </c>
      <c r="C434" s="73">
        <v>0</v>
      </c>
      <c r="D434" s="73">
        <v>0</v>
      </c>
      <c r="E434" s="73">
        <v>0</v>
      </c>
      <c r="F434" s="73">
        <v>0</v>
      </c>
      <c r="G434" s="73">
        <v>0</v>
      </c>
      <c r="H434" s="73">
        <v>0</v>
      </c>
      <c r="I434" s="73">
        <v>0</v>
      </c>
      <c r="J434" s="73">
        <v>0</v>
      </c>
      <c r="K434" s="73">
        <v>0</v>
      </c>
      <c r="L434" s="73">
        <v>0</v>
      </c>
      <c r="M434" s="73">
        <v>0</v>
      </c>
      <c r="N434" s="73">
        <v>0</v>
      </c>
      <c r="O434" s="73">
        <v>0</v>
      </c>
      <c r="P434" s="73">
        <v>0</v>
      </c>
      <c r="Q434" s="73">
        <v>0</v>
      </c>
      <c r="R434" s="73">
        <v>0</v>
      </c>
      <c r="S434" s="73">
        <v>0</v>
      </c>
      <c r="T434" s="73">
        <v>0</v>
      </c>
      <c r="U434" s="73">
        <v>0</v>
      </c>
      <c r="V434" s="73">
        <v>0</v>
      </c>
      <c r="W434" s="73">
        <v>0</v>
      </c>
      <c r="X434" s="73">
        <v>0</v>
      </c>
      <c r="Y434" s="73">
        <v>0</v>
      </c>
      <c r="Z434" s="73">
        <v>0</v>
      </c>
      <c r="AA434" s="73">
        <v>0</v>
      </c>
      <c r="AB434" s="73">
        <v>0</v>
      </c>
      <c r="AC434" s="73">
        <v>0</v>
      </c>
      <c r="AD434" s="73">
        <v>0</v>
      </c>
      <c r="AE434" s="73">
        <v>0</v>
      </c>
      <c r="AF434" s="73">
        <v>0</v>
      </c>
      <c r="AG434" s="73">
        <v>0</v>
      </c>
      <c r="AH434" s="73">
        <v>0</v>
      </c>
      <c r="AI434" s="73">
        <v>0</v>
      </c>
      <c r="AJ434" s="73">
        <v>0</v>
      </c>
      <c r="AK434" s="73">
        <v>0</v>
      </c>
      <c r="AL434" s="73">
        <v>0</v>
      </c>
      <c r="AM434" s="73">
        <v>0</v>
      </c>
      <c r="AN434" s="73">
        <v>0</v>
      </c>
    </row>
    <row r="435" spans="1:40">
      <c r="A435" s="108" t="s">
        <v>1125</v>
      </c>
    </row>
    <row r="436" spans="1:40">
      <c r="A436" s="108" t="s">
        <v>1126</v>
      </c>
      <c r="B436" s="73">
        <v>-14641.8733333333</v>
      </c>
      <c r="C436" s="73">
        <v>-14641.8733333333</v>
      </c>
      <c r="D436" s="73">
        <v>-14641.8733333333</v>
      </c>
      <c r="E436" s="73">
        <v>-14641.8733333333</v>
      </c>
      <c r="F436" s="73">
        <v>-14641.8733333333</v>
      </c>
      <c r="G436" s="73">
        <v>-14641.8733333333</v>
      </c>
      <c r="H436" s="73">
        <v>-14641.8733333333</v>
      </c>
      <c r="I436" s="73">
        <v>-14641.8733333333</v>
      </c>
      <c r="J436" s="73">
        <v>-14641.8733333333</v>
      </c>
      <c r="K436" s="73">
        <v>-14641.8733333333</v>
      </c>
      <c r="L436" s="73">
        <v>-14641.8733333333</v>
      </c>
      <c r="M436" s="73">
        <v>-14641.8733333333</v>
      </c>
      <c r="N436" s="73">
        <v>-175702.47999999899</v>
      </c>
      <c r="O436" s="73">
        <v>-14403.5191666667</v>
      </c>
      <c r="P436" s="73">
        <v>-14403.5191666667</v>
      </c>
      <c r="Q436" s="73">
        <v>-14403.5191666667</v>
      </c>
      <c r="R436" s="73">
        <v>-14403.5191666667</v>
      </c>
      <c r="S436" s="73">
        <v>-14403.5191666667</v>
      </c>
      <c r="T436" s="73">
        <v>-14403.5191666667</v>
      </c>
      <c r="U436" s="73">
        <v>-14403.5191666667</v>
      </c>
      <c r="V436" s="73">
        <v>-14403.5191666667</v>
      </c>
      <c r="W436" s="73">
        <v>-14403.5191666667</v>
      </c>
      <c r="X436" s="73">
        <v>-14403.5191666667</v>
      </c>
      <c r="Y436" s="73">
        <v>-14403.5191666667</v>
      </c>
      <c r="Z436" s="73">
        <v>-14403.5191666667</v>
      </c>
      <c r="AA436" s="73">
        <v>-172842.23</v>
      </c>
      <c r="AB436" s="73">
        <v>-14513.8108333333</v>
      </c>
      <c r="AC436" s="73">
        <v>-14513.8108333333</v>
      </c>
      <c r="AD436" s="73">
        <v>-14513.8108333333</v>
      </c>
      <c r="AE436" s="73">
        <v>-14513.8108333333</v>
      </c>
      <c r="AF436" s="73">
        <v>-14513.8108333333</v>
      </c>
      <c r="AG436" s="73">
        <v>-14513.8108333333</v>
      </c>
      <c r="AH436" s="73">
        <v>-14513.8108333333</v>
      </c>
      <c r="AI436" s="73">
        <v>-14513.8108333333</v>
      </c>
      <c r="AJ436" s="73">
        <v>-14513.8108333333</v>
      </c>
      <c r="AK436" s="73">
        <v>-14513.8108333333</v>
      </c>
      <c r="AL436" s="73">
        <v>-14513.8108333333</v>
      </c>
      <c r="AM436" s="73">
        <v>-14513.8108333333</v>
      </c>
      <c r="AN436" s="73">
        <v>-174165.72999999899</v>
      </c>
    </row>
    <row r="437" spans="1:40">
      <c r="A437" s="108" t="s">
        <v>1127</v>
      </c>
      <c r="B437" s="73">
        <v>0</v>
      </c>
      <c r="C437" s="73">
        <v>0</v>
      </c>
      <c r="D437" s="73">
        <v>0</v>
      </c>
      <c r="E437" s="73">
        <v>0</v>
      </c>
      <c r="F437" s="73">
        <v>0</v>
      </c>
      <c r="G437" s="73">
        <v>0</v>
      </c>
      <c r="H437" s="73">
        <v>0</v>
      </c>
      <c r="I437" s="73">
        <v>0</v>
      </c>
      <c r="J437" s="73">
        <v>0</v>
      </c>
      <c r="K437" s="73">
        <v>0</v>
      </c>
      <c r="L437" s="73">
        <v>0</v>
      </c>
      <c r="M437" s="73">
        <v>0</v>
      </c>
      <c r="N437" s="73">
        <v>0</v>
      </c>
      <c r="O437" s="73">
        <v>0</v>
      </c>
      <c r="P437" s="73">
        <v>0</v>
      </c>
      <c r="Q437" s="73">
        <v>0</v>
      </c>
      <c r="R437" s="73">
        <v>0</v>
      </c>
      <c r="S437" s="73">
        <v>0</v>
      </c>
      <c r="T437" s="73">
        <v>0</v>
      </c>
      <c r="U437" s="73">
        <v>0</v>
      </c>
      <c r="V437" s="73">
        <v>0</v>
      </c>
      <c r="W437" s="73">
        <v>0</v>
      </c>
      <c r="X437" s="73">
        <v>0</v>
      </c>
      <c r="Y437" s="73">
        <v>0</v>
      </c>
      <c r="Z437" s="73">
        <v>0</v>
      </c>
      <c r="AA437" s="73">
        <v>0</v>
      </c>
      <c r="AB437" s="73">
        <v>0</v>
      </c>
      <c r="AC437" s="73">
        <v>0</v>
      </c>
      <c r="AD437" s="73">
        <v>0</v>
      </c>
      <c r="AE437" s="73">
        <v>0</v>
      </c>
      <c r="AF437" s="73">
        <v>0</v>
      </c>
      <c r="AG437" s="73">
        <v>0</v>
      </c>
      <c r="AH437" s="73">
        <v>0</v>
      </c>
      <c r="AI437" s="73">
        <v>0</v>
      </c>
      <c r="AJ437" s="73">
        <v>0</v>
      </c>
      <c r="AK437" s="73">
        <v>0</v>
      </c>
      <c r="AL437" s="73">
        <v>0</v>
      </c>
      <c r="AM437" s="73">
        <v>0</v>
      </c>
      <c r="AN437" s="73">
        <v>0</v>
      </c>
    </row>
    <row r="438" spans="1:40">
      <c r="A438" s="108" t="s">
        <v>1128</v>
      </c>
      <c r="B438" s="73">
        <v>0</v>
      </c>
      <c r="C438" s="73">
        <v>0</v>
      </c>
      <c r="D438" s="73">
        <v>0</v>
      </c>
      <c r="E438" s="73">
        <v>0</v>
      </c>
      <c r="F438" s="73">
        <v>0</v>
      </c>
      <c r="G438" s="73">
        <v>0</v>
      </c>
      <c r="H438" s="73">
        <v>0</v>
      </c>
      <c r="I438" s="73">
        <v>0</v>
      </c>
      <c r="J438" s="73">
        <v>0</v>
      </c>
      <c r="K438" s="73">
        <v>0</v>
      </c>
      <c r="L438" s="73">
        <v>0</v>
      </c>
      <c r="M438" s="73">
        <v>0</v>
      </c>
      <c r="N438" s="73">
        <v>0</v>
      </c>
      <c r="O438" s="73">
        <v>0</v>
      </c>
      <c r="P438" s="73">
        <v>0</v>
      </c>
      <c r="Q438" s="73">
        <v>0</v>
      </c>
      <c r="R438" s="73">
        <v>0</v>
      </c>
      <c r="S438" s="73">
        <v>0</v>
      </c>
      <c r="T438" s="73">
        <v>0</v>
      </c>
      <c r="U438" s="73">
        <v>0</v>
      </c>
      <c r="V438" s="73">
        <v>0</v>
      </c>
      <c r="W438" s="73">
        <v>0</v>
      </c>
      <c r="X438" s="73">
        <v>0</v>
      </c>
      <c r="Y438" s="73">
        <v>0</v>
      </c>
      <c r="Z438" s="73">
        <v>0</v>
      </c>
      <c r="AA438" s="73">
        <v>0</v>
      </c>
      <c r="AB438" s="73">
        <v>0</v>
      </c>
      <c r="AC438" s="73">
        <v>0</v>
      </c>
      <c r="AD438" s="73">
        <v>0</v>
      </c>
      <c r="AE438" s="73">
        <v>0</v>
      </c>
      <c r="AF438" s="73">
        <v>0</v>
      </c>
      <c r="AG438" s="73">
        <v>0</v>
      </c>
      <c r="AH438" s="73">
        <v>0</v>
      </c>
      <c r="AI438" s="73">
        <v>0</v>
      </c>
      <c r="AJ438" s="73">
        <v>0</v>
      </c>
      <c r="AK438" s="73">
        <v>0</v>
      </c>
      <c r="AL438" s="73">
        <v>0</v>
      </c>
      <c r="AM438" s="73">
        <v>0</v>
      </c>
      <c r="AN438" s="73">
        <v>0</v>
      </c>
    </row>
    <row r="439" spans="1:40">
      <c r="A439" s="108" t="s">
        <v>1129</v>
      </c>
      <c r="B439" s="73">
        <v>0</v>
      </c>
      <c r="C439" s="73">
        <v>0</v>
      </c>
      <c r="D439" s="73">
        <v>0</v>
      </c>
      <c r="E439" s="73">
        <v>0</v>
      </c>
      <c r="F439" s="73">
        <v>0</v>
      </c>
      <c r="G439" s="73">
        <v>0</v>
      </c>
      <c r="H439" s="73">
        <v>0</v>
      </c>
      <c r="I439" s="73">
        <v>0</v>
      </c>
      <c r="J439" s="73">
        <v>0</v>
      </c>
      <c r="K439" s="73">
        <v>0</v>
      </c>
      <c r="L439" s="73">
        <v>0</v>
      </c>
      <c r="M439" s="73">
        <v>0</v>
      </c>
      <c r="N439" s="73">
        <v>0</v>
      </c>
      <c r="O439" s="73">
        <v>0</v>
      </c>
      <c r="P439" s="73">
        <v>0</v>
      </c>
      <c r="Q439" s="73">
        <v>0</v>
      </c>
      <c r="R439" s="73">
        <v>0</v>
      </c>
      <c r="S439" s="73">
        <v>0</v>
      </c>
      <c r="T439" s="73">
        <v>0</v>
      </c>
      <c r="U439" s="73">
        <v>0</v>
      </c>
      <c r="V439" s="73">
        <v>0</v>
      </c>
      <c r="W439" s="73">
        <v>0</v>
      </c>
      <c r="X439" s="73">
        <v>0</v>
      </c>
      <c r="Y439" s="73">
        <v>0</v>
      </c>
      <c r="Z439" s="73">
        <v>0</v>
      </c>
      <c r="AA439" s="73">
        <v>0</v>
      </c>
      <c r="AB439" s="73">
        <v>0</v>
      </c>
      <c r="AC439" s="73">
        <v>0</v>
      </c>
      <c r="AD439" s="73">
        <v>0</v>
      </c>
      <c r="AE439" s="73">
        <v>0</v>
      </c>
      <c r="AF439" s="73">
        <v>0</v>
      </c>
      <c r="AG439" s="73">
        <v>0</v>
      </c>
      <c r="AH439" s="73">
        <v>0</v>
      </c>
      <c r="AI439" s="73">
        <v>0</v>
      </c>
      <c r="AJ439" s="73">
        <v>0</v>
      </c>
      <c r="AK439" s="73">
        <v>0</v>
      </c>
      <c r="AL439" s="73">
        <v>0</v>
      </c>
      <c r="AM439" s="73">
        <v>0</v>
      </c>
      <c r="AN439" s="73">
        <v>0</v>
      </c>
    </row>
    <row r="440" spans="1:40">
      <c r="A440" s="108" t="s">
        <v>1130</v>
      </c>
      <c r="B440" s="73">
        <v>0</v>
      </c>
      <c r="C440" s="73">
        <v>0</v>
      </c>
      <c r="D440" s="73">
        <v>0</v>
      </c>
      <c r="E440" s="73">
        <v>0</v>
      </c>
      <c r="F440" s="73">
        <v>0</v>
      </c>
      <c r="G440" s="73">
        <v>0</v>
      </c>
      <c r="H440" s="73">
        <v>0</v>
      </c>
      <c r="I440" s="73">
        <v>0</v>
      </c>
      <c r="J440" s="73">
        <v>0</v>
      </c>
      <c r="K440" s="73">
        <v>0</v>
      </c>
      <c r="L440" s="73">
        <v>0</v>
      </c>
      <c r="M440" s="73">
        <v>0</v>
      </c>
      <c r="N440" s="73">
        <v>0</v>
      </c>
      <c r="O440" s="73">
        <v>0</v>
      </c>
      <c r="P440" s="73">
        <v>0</v>
      </c>
      <c r="Q440" s="73">
        <v>0</v>
      </c>
      <c r="R440" s="73">
        <v>0</v>
      </c>
      <c r="S440" s="73">
        <v>0</v>
      </c>
      <c r="T440" s="73">
        <v>0</v>
      </c>
      <c r="U440" s="73">
        <v>0</v>
      </c>
      <c r="V440" s="73">
        <v>0</v>
      </c>
      <c r="W440" s="73">
        <v>0</v>
      </c>
      <c r="X440" s="73">
        <v>0</v>
      </c>
      <c r="Y440" s="73">
        <v>0</v>
      </c>
      <c r="Z440" s="73">
        <v>0</v>
      </c>
      <c r="AA440" s="73">
        <v>0</v>
      </c>
      <c r="AB440" s="73">
        <v>0</v>
      </c>
      <c r="AC440" s="73">
        <v>0</v>
      </c>
      <c r="AD440" s="73">
        <v>0</v>
      </c>
      <c r="AE440" s="73">
        <v>0</v>
      </c>
      <c r="AF440" s="73">
        <v>0</v>
      </c>
      <c r="AG440" s="73">
        <v>0</v>
      </c>
      <c r="AH440" s="73">
        <v>0</v>
      </c>
      <c r="AI440" s="73">
        <v>0</v>
      </c>
      <c r="AJ440" s="73">
        <v>0</v>
      </c>
      <c r="AK440" s="73">
        <v>0</v>
      </c>
      <c r="AL440" s="73">
        <v>0</v>
      </c>
      <c r="AM440" s="73">
        <v>0</v>
      </c>
      <c r="AN440" s="73">
        <v>0</v>
      </c>
    </row>
    <row r="441" spans="1:40">
      <c r="A441" s="108" t="s">
        <v>1131</v>
      </c>
      <c r="B441" s="73">
        <v>-14641.8733333333</v>
      </c>
      <c r="C441" s="73">
        <v>-14641.8733333333</v>
      </c>
      <c r="D441" s="73">
        <v>-14641.8733333333</v>
      </c>
      <c r="E441" s="73">
        <v>-14641.8733333333</v>
      </c>
      <c r="F441" s="73">
        <v>-14641.8733333333</v>
      </c>
      <c r="G441" s="73">
        <v>-14641.8733333333</v>
      </c>
      <c r="H441" s="73">
        <v>-14641.8733333333</v>
      </c>
      <c r="I441" s="73">
        <v>-14641.8733333333</v>
      </c>
      <c r="J441" s="73">
        <v>-14641.8733333333</v>
      </c>
      <c r="K441" s="73">
        <v>-14641.8733333333</v>
      </c>
      <c r="L441" s="73">
        <v>-14641.8733333333</v>
      </c>
      <c r="M441" s="73">
        <v>-14641.8733333333</v>
      </c>
      <c r="N441" s="73">
        <v>-175702.47999999899</v>
      </c>
      <c r="O441" s="73">
        <v>-14403.5191666667</v>
      </c>
      <c r="P441" s="73">
        <v>-14403.5191666667</v>
      </c>
      <c r="Q441" s="73">
        <v>-14403.5191666667</v>
      </c>
      <c r="R441" s="73">
        <v>-14403.5191666667</v>
      </c>
      <c r="S441" s="73">
        <v>-14403.5191666667</v>
      </c>
      <c r="T441" s="73">
        <v>-14403.5191666667</v>
      </c>
      <c r="U441" s="73">
        <v>-14403.5191666667</v>
      </c>
      <c r="V441" s="73">
        <v>-14403.5191666667</v>
      </c>
      <c r="W441" s="73">
        <v>-14403.5191666667</v>
      </c>
      <c r="X441" s="73">
        <v>-14403.5191666667</v>
      </c>
      <c r="Y441" s="73">
        <v>-14403.5191666667</v>
      </c>
      <c r="Z441" s="73">
        <v>-14403.5191666667</v>
      </c>
      <c r="AA441" s="73">
        <v>-172842.23</v>
      </c>
      <c r="AB441" s="73">
        <v>-14513.8108333333</v>
      </c>
      <c r="AC441" s="73">
        <v>-14513.8108333333</v>
      </c>
      <c r="AD441" s="73">
        <v>-14513.8108333333</v>
      </c>
      <c r="AE441" s="73">
        <v>-14513.8108333333</v>
      </c>
      <c r="AF441" s="73">
        <v>-14513.8108333333</v>
      </c>
      <c r="AG441" s="73">
        <v>-14513.8108333333</v>
      </c>
      <c r="AH441" s="73">
        <v>-14513.8108333333</v>
      </c>
      <c r="AI441" s="73">
        <v>-14513.8108333333</v>
      </c>
      <c r="AJ441" s="73">
        <v>-14513.8108333333</v>
      </c>
      <c r="AK441" s="73">
        <v>-14513.8108333333</v>
      </c>
      <c r="AL441" s="73">
        <v>-14513.8108333333</v>
      </c>
      <c r="AM441" s="73">
        <v>-14513.8108333333</v>
      </c>
      <c r="AN441" s="73">
        <v>-174165.72999999899</v>
      </c>
    </row>
    <row r="442" spans="1:40">
      <c r="A442" s="108" t="s">
        <v>1132</v>
      </c>
    </row>
    <row r="443" spans="1:40">
      <c r="A443" s="108" t="s">
        <v>1133</v>
      </c>
      <c r="B443" s="73">
        <v>0</v>
      </c>
      <c r="C443" s="73">
        <v>0</v>
      </c>
      <c r="D443" s="73">
        <v>0</v>
      </c>
      <c r="E443" s="73">
        <v>0</v>
      </c>
      <c r="F443" s="73">
        <v>0</v>
      </c>
      <c r="G443" s="73">
        <v>0</v>
      </c>
      <c r="H443" s="73">
        <v>0</v>
      </c>
      <c r="I443" s="73">
        <v>0</v>
      </c>
      <c r="J443" s="73">
        <v>0</v>
      </c>
      <c r="K443" s="73">
        <v>0</v>
      </c>
      <c r="L443" s="73">
        <v>0</v>
      </c>
      <c r="M443" s="73">
        <v>0</v>
      </c>
      <c r="N443" s="73">
        <v>0</v>
      </c>
      <c r="O443" s="73">
        <v>0</v>
      </c>
      <c r="P443" s="73">
        <v>0</v>
      </c>
      <c r="Q443" s="73">
        <v>0</v>
      </c>
      <c r="R443" s="73">
        <v>0</v>
      </c>
      <c r="S443" s="73">
        <v>0</v>
      </c>
      <c r="T443" s="73">
        <v>0</v>
      </c>
      <c r="U443" s="73">
        <v>0</v>
      </c>
      <c r="V443" s="73">
        <v>0</v>
      </c>
      <c r="W443" s="73">
        <v>0</v>
      </c>
      <c r="X443" s="73">
        <v>0</v>
      </c>
      <c r="Y443" s="73">
        <v>0</v>
      </c>
      <c r="Z443" s="73">
        <v>0</v>
      </c>
      <c r="AA443" s="73">
        <v>0</v>
      </c>
      <c r="AB443" s="73">
        <v>0</v>
      </c>
      <c r="AC443" s="73">
        <v>0</v>
      </c>
      <c r="AD443" s="73">
        <v>0</v>
      </c>
      <c r="AE443" s="73">
        <v>0</v>
      </c>
      <c r="AF443" s="73">
        <v>0</v>
      </c>
      <c r="AG443" s="73">
        <v>0</v>
      </c>
      <c r="AH443" s="73">
        <v>0</v>
      </c>
      <c r="AI443" s="73">
        <v>0</v>
      </c>
      <c r="AJ443" s="73">
        <v>0</v>
      </c>
      <c r="AK443" s="73">
        <v>0</v>
      </c>
      <c r="AL443" s="73">
        <v>0</v>
      </c>
      <c r="AM443" s="73">
        <v>0</v>
      </c>
      <c r="AN443" s="73">
        <v>0</v>
      </c>
    </row>
    <row r="444" spans="1:40">
      <c r="A444" s="108" t="s">
        <v>1134</v>
      </c>
      <c r="B444" s="73">
        <v>0</v>
      </c>
      <c r="C444" s="73">
        <v>0</v>
      </c>
      <c r="D444" s="73">
        <v>0</v>
      </c>
      <c r="E444" s="73">
        <v>0</v>
      </c>
      <c r="F444" s="73">
        <v>0</v>
      </c>
      <c r="G444" s="73">
        <v>0</v>
      </c>
      <c r="H444" s="73">
        <v>0</v>
      </c>
      <c r="I444" s="73">
        <v>0</v>
      </c>
      <c r="J444" s="73">
        <v>0</v>
      </c>
      <c r="K444" s="73">
        <v>0</v>
      </c>
      <c r="L444" s="73">
        <v>0</v>
      </c>
      <c r="M444" s="73">
        <v>0</v>
      </c>
      <c r="N444" s="73">
        <v>0</v>
      </c>
      <c r="O444" s="73">
        <v>0</v>
      </c>
      <c r="P444" s="73">
        <v>0</v>
      </c>
      <c r="Q444" s="73">
        <v>0</v>
      </c>
      <c r="R444" s="73">
        <v>0</v>
      </c>
      <c r="S444" s="73">
        <v>0</v>
      </c>
      <c r="T444" s="73">
        <v>0</v>
      </c>
      <c r="U444" s="73">
        <v>0</v>
      </c>
      <c r="V444" s="73">
        <v>0</v>
      </c>
      <c r="W444" s="73">
        <v>0</v>
      </c>
      <c r="X444" s="73">
        <v>0</v>
      </c>
      <c r="Y444" s="73">
        <v>0</v>
      </c>
      <c r="Z444" s="73">
        <v>0</v>
      </c>
      <c r="AA444" s="73">
        <v>0</v>
      </c>
      <c r="AB444" s="73">
        <v>0</v>
      </c>
      <c r="AC444" s="73">
        <v>0</v>
      </c>
      <c r="AD444" s="73">
        <v>0</v>
      </c>
      <c r="AE444" s="73">
        <v>0</v>
      </c>
      <c r="AF444" s="73">
        <v>0</v>
      </c>
      <c r="AG444" s="73">
        <v>0</v>
      </c>
      <c r="AH444" s="73">
        <v>0</v>
      </c>
      <c r="AI444" s="73">
        <v>0</v>
      </c>
      <c r="AJ444" s="73">
        <v>0</v>
      </c>
      <c r="AK444" s="73">
        <v>0</v>
      </c>
      <c r="AL444" s="73">
        <v>0</v>
      </c>
      <c r="AM444" s="73">
        <v>0</v>
      </c>
      <c r="AN444" s="73">
        <v>0</v>
      </c>
    </row>
    <row r="445" spans="1:40">
      <c r="A445" s="108" t="s">
        <v>1135</v>
      </c>
      <c r="B445" s="73">
        <v>0</v>
      </c>
      <c r="C445" s="73">
        <v>0</v>
      </c>
      <c r="D445" s="73">
        <v>0</v>
      </c>
      <c r="E445" s="73">
        <v>0</v>
      </c>
      <c r="F445" s="73">
        <v>0</v>
      </c>
      <c r="G445" s="73">
        <v>0</v>
      </c>
      <c r="H445" s="73">
        <v>0</v>
      </c>
      <c r="I445" s="73">
        <v>0</v>
      </c>
      <c r="J445" s="73">
        <v>0</v>
      </c>
      <c r="K445" s="73">
        <v>0</v>
      </c>
      <c r="L445" s="73">
        <v>0</v>
      </c>
      <c r="M445" s="73">
        <v>0</v>
      </c>
      <c r="N445" s="73">
        <v>0</v>
      </c>
      <c r="O445" s="73">
        <v>0</v>
      </c>
      <c r="P445" s="73">
        <v>0</v>
      </c>
      <c r="Q445" s="73">
        <v>0</v>
      </c>
      <c r="R445" s="73">
        <v>0</v>
      </c>
      <c r="S445" s="73">
        <v>0</v>
      </c>
      <c r="T445" s="73">
        <v>0</v>
      </c>
      <c r="U445" s="73">
        <v>0</v>
      </c>
      <c r="V445" s="73">
        <v>0</v>
      </c>
      <c r="W445" s="73">
        <v>0</v>
      </c>
      <c r="X445" s="73">
        <v>0</v>
      </c>
      <c r="Y445" s="73">
        <v>0</v>
      </c>
      <c r="Z445" s="73">
        <v>0</v>
      </c>
      <c r="AA445" s="73">
        <v>0</v>
      </c>
      <c r="AB445" s="73">
        <v>0</v>
      </c>
      <c r="AC445" s="73">
        <v>0</v>
      </c>
      <c r="AD445" s="73">
        <v>0</v>
      </c>
      <c r="AE445" s="73">
        <v>0</v>
      </c>
      <c r="AF445" s="73">
        <v>0</v>
      </c>
      <c r="AG445" s="73">
        <v>0</v>
      </c>
      <c r="AH445" s="73">
        <v>0</v>
      </c>
      <c r="AI445" s="73">
        <v>0</v>
      </c>
      <c r="AJ445" s="73">
        <v>0</v>
      </c>
      <c r="AK445" s="73">
        <v>0</v>
      </c>
      <c r="AL445" s="73">
        <v>0</v>
      </c>
      <c r="AM445" s="73">
        <v>0</v>
      </c>
      <c r="AN445" s="73">
        <v>0</v>
      </c>
    </row>
    <row r="446" spans="1:40">
      <c r="A446" s="108" t="s">
        <v>1136</v>
      </c>
      <c r="B446" s="73">
        <v>0</v>
      </c>
      <c r="C446" s="73">
        <v>0</v>
      </c>
      <c r="D446" s="73">
        <v>0</v>
      </c>
      <c r="E446" s="73">
        <v>0</v>
      </c>
      <c r="F446" s="73">
        <v>0</v>
      </c>
      <c r="G446" s="73">
        <v>0</v>
      </c>
      <c r="H446" s="73">
        <v>0</v>
      </c>
      <c r="I446" s="73">
        <v>0</v>
      </c>
      <c r="J446" s="73">
        <v>0</v>
      </c>
      <c r="K446" s="73">
        <v>0</v>
      </c>
      <c r="L446" s="73">
        <v>0</v>
      </c>
      <c r="M446" s="73">
        <v>0</v>
      </c>
      <c r="N446" s="73">
        <v>0</v>
      </c>
      <c r="O446" s="73">
        <v>0</v>
      </c>
      <c r="P446" s="73">
        <v>0</v>
      </c>
      <c r="Q446" s="73">
        <v>0</v>
      </c>
      <c r="R446" s="73">
        <v>0</v>
      </c>
      <c r="S446" s="73">
        <v>0</v>
      </c>
      <c r="T446" s="73">
        <v>0</v>
      </c>
      <c r="U446" s="73">
        <v>0</v>
      </c>
      <c r="V446" s="73">
        <v>0</v>
      </c>
      <c r="W446" s="73">
        <v>0</v>
      </c>
      <c r="X446" s="73">
        <v>0</v>
      </c>
      <c r="Y446" s="73">
        <v>0</v>
      </c>
      <c r="Z446" s="73">
        <v>0</v>
      </c>
      <c r="AA446" s="73">
        <v>0</v>
      </c>
      <c r="AB446" s="73">
        <v>0</v>
      </c>
      <c r="AC446" s="73">
        <v>0</v>
      </c>
      <c r="AD446" s="73">
        <v>0</v>
      </c>
      <c r="AE446" s="73">
        <v>0</v>
      </c>
      <c r="AF446" s="73">
        <v>0</v>
      </c>
      <c r="AG446" s="73">
        <v>0</v>
      </c>
      <c r="AH446" s="73">
        <v>0</v>
      </c>
      <c r="AI446" s="73">
        <v>0</v>
      </c>
      <c r="AJ446" s="73">
        <v>0</v>
      </c>
      <c r="AK446" s="73">
        <v>0</v>
      </c>
      <c r="AL446" s="73">
        <v>0</v>
      </c>
      <c r="AM446" s="73">
        <v>0</v>
      </c>
      <c r="AN446" s="73">
        <v>0</v>
      </c>
    </row>
    <row r="447" spans="1:40">
      <c r="A447" s="108" t="s">
        <v>1137</v>
      </c>
      <c r="B447" s="73">
        <v>0</v>
      </c>
      <c r="C447" s="73">
        <v>0</v>
      </c>
      <c r="D447" s="73">
        <v>0</v>
      </c>
      <c r="E447" s="73">
        <v>0</v>
      </c>
      <c r="F447" s="73">
        <v>0</v>
      </c>
      <c r="G447" s="73">
        <v>0</v>
      </c>
      <c r="H447" s="73">
        <v>0</v>
      </c>
      <c r="I447" s="73">
        <v>0</v>
      </c>
      <c r="J447" s="73">
        <v>0</v>
      </c>
      <c r="K447" s="73">
        <v>0</v>
      </c>
      <c r="L447" s="73">
        <v>0</v>
      </c>
      <c r="M447" s="73">
        <v>0</v>
      </c>
      <c r="N447" s="73">
        <v>0</v>
      </c>
      <c r="O447" s="73">
        <v>0</v>
      </c>
      <c r="P447" s="73">
        <v>0</v>
      </c>
      <c r="Q447" s="73">
        <v>0</v>
      </c>
      <c r="R447" s="73">
        <v>0</v>
      </c>
      <c r="S447" s="73">
        <v>0</v>
      </c>
      <c r="T447" s="73">
        <v>0</v>
      </c>
      <c r="U447" s="73">
        <v>0</v>
      </c>
      <c r="V447" s="73">
        <v>0</v>
      </c>
      <c r="W447" s="73">
        <v>0</v>
      </c>
      <c r="X447" s="73">
        <v>0</v>
      </c>
      <c r="Y447" s="73">
        <v>0</v>
      </c>
      <c r="Z447" s="73">
        <v>0</v>
      </c>
      <c r="AA447" s="73">
        <v>0</v>
      </c>
      <c r="AB447" s="73">
        <v>0</v>
      </c>
      <c r="AC447" s="73">
        <v>0</v>
      </c>
      <c r="AD447" s="73">
        <v>0</v>
      </c>
      <c r="AE447" s="73">
        <v>0</v>
      </c>
      <c r="AF447" s="73">
        <v>0</v>
      </c>
      <c r="AG447" s="73">
        <v>0</v>
      </c>
      <c r="AH447" s="73">
        <v>0</v>
      </c>
      <c r="AI447" s="73">
        <v>0</v>
      </c>
      <c r="AJ447" s="73">
        <v>0</v>
      </c>
      <c r="AK447" s="73">
        <v>0</v>
      </c>
      <c r="AL447" s="73">
        <v>0</v>
      </c>
      <c r="AM447" s="73">
        <v>0</v>
      </c>
      <c r="AN447" s="73">
        <v>0</v>
      </c>
    </row>
    <row r="448" spans="1:40">
      <c r="A448" s="108" t="s">
        <v>1138</v>
      </c>
    </row>
    <row r="449" spans="1:40">
      <c r="A449" s="108" t="s">
        <v>1139</v>
      </c>
      <c r="B449" s="73">
        <v>0</v>
      </c>
      <c r="C449" s="73">
        <v>0</v>
      </c>
      <c r="D449" s="73">
        <v>0</v>
      </c>
      <c r="E449" s="73">
        <v>0</v>
      </c>
      <c r="F449" s="73">
        <v>0</v>
      </c>
      <c r="G449" s="73">
        <v>0</v>
      </c>
      <c r="H449" s="73">
        <v>0</v>
      </c>
      <c r="I449" s="73">
        <v>0</v>
      </c>
      <c r="J449" s="73">
        <v>0</v>
      </c>
      <c r="K449" s="73">
        <v>0</v>
      </c>
      <c r="L449" s="73">
        <v>0</v>
      </c>
      <c r="M449" s="73">
        <v>0</v>
      </c>
      <c r="N449" s="73">
        <v>0</v>
      </c>
      <c r="O449" s="73">
        <v>0</v>
      </c>
      <c r="P449" s="73">
        <v>0</v>
      </c>
      <c r="Q449" s="73">
        <v>0</v>
      </c>
      <c r="R449" s="73">
        <v>0</v>
      </c>
      <c r="S449" s="73">
        <v>0</v>
      </c>
      <c r="T449" s="73">
        <v>0</v>
      </c>
      <c r="U449" s="73">
        <v>0</v>
      </c>
      <c r="V449" s="73">
        <v>0</v>
      </c>
      <c r="W449" s="73">
        <v>0</v>
      </c>
      <c r="X449" s="73">
        <v>0</v>
      </c>
      <c r="Y449" s="73">
        <v>0</v>
      </c>
      <c r="Z449" s="73">
        <v>0</v>
      </c>
      <c r="AA449" s="73">
        <v>0</v>
      </c>
      <c r="AB449" s="73">
        <v>0</v>
      </c>
      <c r="AC449" s="73">
        <v>0</v>
      </c>
      <c r="AD449" s="73">
        <v>0</v>
      </c>
      <c r="AE449" s="73">
        <v>0</v>
      </c>
      <c r="AF449" s="73">
        <v>0</v>
      </c>
      <c r="AG449" s="73">
        <v>0</v>
      </c>
      <c r="AH449" s="73">
        <v>0</v>
      </c>
      <c r="AI449" s="73">
        <v>0</v>
      </c>
      <c r="AJ449" s="73">
        <v>0</v>
      </c>
      <c r="AK449" s="73">
        <v>0</v>
      </c>
      <c r="AL449" s="73">
        <v>0</v>
      </c>
      <c r="AM449" s="73">
        <v>0</v>
      </c>
      <c r="AN449" s="73">
        <v>0</v>
      </c>
    </row>
    <row r="450" spans="1:40">
      <c r="A450" s="108" t="s">
        <v>1140</v>
      </c>
      <c r="B450" s="73">
        <v>0</v>
      </c>
      <c r="C450" s="73">
        <v>0</v>
      </c>
      <c r="D450" s="73">
        <v>0</v>
      </c>
      <c r="E450" s="73">
        <v>0</v>
      </c>
      <c r="F450" s="73">
        <v>0</v>
      </c>
      <c r="G450" s="73">
        <v>0</v>
      </c>
      <c r="H450" s="73">
        <v>0</v>
      </c>
      <c r="I450" s="73">
        <v>0</v>
      </c>
      <c r="J450" s="73">
        <v>0</v>
      </c>
      <c r="K450" s="73">
        <v>0</v>
      </c>
      <c r="L450" s="73">
        <v>0</v>
      </c>
      <c r="M450" s="73">
        <v>0</v>
      </c>
      <c r="N450" s="73">
        <v>0</v>
      </c>
      <c r="O450" s="73">
        <v>0</v>
      </c>
      <c r="P450" s="73">
        <v>0</v>
      </c>
      <c r="Q450" s="73">
        <v>0</v>
      </c>
      <c r="R450" s="73">
        <v>0</v>
      </c>
      <c r="S450" s="73">
        <v>0</v>
      </c>
      <c r="T450" s="73">
        <v>0</v>
      </c>
      <c r="U450" s="73">
        <v>0</v>
      </c>
      <c r="V450" s="73">
        <v>0</v>
      </c>
      <c r="W450" s="73">
        <v>0</v>
      </c>
      <c r="X450" s="73">
        <v>0</v>
      </c>
      <c r="Y450" s="73">
        <v>0</v>
      </c>
      <c r="Z450" s="73">
        <v>0</v>
      </c>
      <c r="AA450" s="73">
        <v>0</v>
      </c>
      <c r="AB450" s="73">
        <v>0</v>
      </c>
      <c r="AC450" s="73">
        <v>0</v>
      </c>
      <c r="AD450" s="73">
        <v>0</v>
      </c>
      <c r="AE450" s="73">
        <v>0</v>
      </c>
      <c r="AF450" s="73">
        <v>0</v>
      </c>
      <c r="AG450" s="73">
        <v>0</v>
      </c>
      <c r="AH450" s="73">
        <v>0</v>
      </c>
      <c r="AI450" s="73">
        <v>0</v>
      </c>
      <c r="AJ450" s="73">
        <v>0</v>
      </c>
      <c r="AK450" s="73">
        <v>0</v>
      </c>
      <c r="AL450" s="73">
        <v>0</v>
      </c>
      <c r="AM450" s="73">
        <v>0</v>
      </c>
      <c r="AN450" s="73">
        <v>0</v>
      </c>
    </row>
    <row r="451" spans="1:40">
      <c r="A451" s="108" t="s">
        <v>1141</v>
      </c>
      <c r="B451" s="73">
        <v>0</v>
      </c>
      <c r="C451" s="73">
        <v>0</v>
      </c>
      <c r="D451" s="73">
        <v>0</v>
      </c>
      <c r="E451" s="73">
        <v>0</v>
      </c>
      <c r="F451" s="73">
        <v>0</v>
      </c>
      <c r="G451" s="73">
        <v>0</v>
      </c>
      <c r="H451" s="73">
        <v>0</v>
      </c>
      <c r="I451" s="73">
        <v>0</v>
      </c>
      <c r="J451" s="73">
        <v>0</v>
      </c>
      <c r="K451" s="73">
        <v>0</v>
      </c>
      <c r="L451" s="73">
        <v>0</v>
      </c>
      <c r="M451" s="73">
        <v>0</v>
      </c>
      <c r="N451" s="73">
        <v>0</v>
      </c>
      <c r="O451" s="73">
        <v>0</v>
      </c>
      <c r="P451" s="73">
        <v>0</v>
      </c>
      <c r="Q451" s="73">
        <v>0</v>
      </c>
      <c r="R451" s="73">
        <v>0</v>
      </c>
      <c r="S451" s="73">
        <v>0</v>
      </c>
      <c r="T451" s="73">
        <v>0</v>
      </c>
      <c r="U451" s="73">
        <v>0</v>
      </c>
      <c r="V451" s="73">
        <v>0</v>
      </c>
      <c r="W451" s="73">
        <v>0</v>
      </c>
      <c r="X451" s="73">
        <v>0</v>
      </c>
      <c r="Y451" s="73">
        <v>0</v>
      </c>
      <c r="Z451" s="73">
        <v>0</v>
      </c>
      <c r="AA451" s="73">
        <v>0</v>
      </c>
      <c r="AB451" s="73">
        <v>0</v>
      </c>
      <c r="AC451" s="73">
        <v>0</v>
      </c>
      <c r="AD451" s="73">
        <v>0</v>
      </c>
      <c r="AE451" s="73">
        <v>0</v>
      </c>
      <c r="AF451" s="73">
        <v>0</v>
      </c>
      <c r="AG451" s="73">
        <v>0</v>
      </c>
      <c r="AH451" s="73">
        <v>0</v>
      </c>
      <c r="AI451" s="73">
        <v>0</v>
      </c>
      <c r="AJ451" s="73">
        <v>0</v>
      </c>
      <c r="AK451" s="73">
        <v>0</v>
      </c>
      <c r="AL451" s="73">
        <v>0</v>
      </c>
      <c r="AM451" s="73">
        <v>0</v>
      </c>
      <c r="AN451" s="73">
        <v>0</v>
      </c>
    </row>
    <row r="452" spans="1:40">
      <c r="A452" s="108" t="s">
        <v>1142</v>
      </c>
      <c r="B452" s="73">
        <v>0</v>
      </c>
      <c r="C452" s="73">
        <v>0</v>
      </c>
      <c r="D452" s="73">
        <v>0</v>
      </c>
      <c r="E452" s="73">
        <v>0</v>
      </c>
      <c r="F452" s="73">
        <v>0</v>
      </c>
      <c r="G452" s="73">
        <v>0</v>
      </c>
      <c r="H452" s="73">
        <v>0</v>
      </c>
      <c r="I452" s="73">
        <v>0</v>
      </c>
      <c r="J452" s="73">
        <v>0</v>
      </c>
      <c r="K452" s="73">
        <v>0</v>
      </c>
      <c r="L452" s="73">
        <v>0</v>
      </c>
      <c r="M452" s="73">
        <v>0</v>
      </c>
      <c r="N452" s="73">
        <v>0</v>
      </c>
      <c r="O452" s="73">
        <v>0</v>
      </c>
      <c r="P452" s="73">
        <v>0</v>
      </c>
      <c r="Q452" s="73">
        <v>0</v>
      </c>
      <c r="R452" s="73">
        <v>0</v>
      </c>
      <c r="S452" s="73">
        <v>0</v>
      </c>
      <c r="T452" s="73">
        <v>0</v>
      </c>
      <c r="U452" s="73">
        <v>0</v>
      </c>
      <c r="V452" s="73">
        <v>0</v>
      </c>
      <c r="W452" s="73">
        <v>0</v>
      </c>
      <c r="X452" s="73">
        <v>0</v>
      </c>
      <c r="Y452" s="73">
        <v>0</v>
      </c>
      <c r="Z452" s="73">
        <v>0</v>
      </c>
      <c r="AA452" s="73">
        <v>0</v>
      </c>
      <c r="AB452" s="73">
        <v>0</v>
      </c>
      <c r="AC452" s="73">
        <v>0</v>
      </c>
      <c r="AD452" s="73">
        <v>0</v>
      </c>
      <c r="AE452" s="73">
        <v>0</v>
      </c>
      <c r="AF452" s="73">
        <v>0</v>
      </c>
      <c r="AG452" s="73">
        <v>0</v>
      </c>
      <c r="AH452" s="73">
        <v>0</v>
      </c>
      <c r="AI452" s="73">
        <v>0</v>
      </c>
      <c r="AJ452" s="73">
        <v>0</v>
      </c>
      <c r="AK452" s="73">
        <v>0</v>
      </c>
      <c r="AL452" s="73">
        <v>0</v>
      </c>
      <c r="AM452" s="73">
        <v>0</v>
      </c>
      <c r="AN452" s="73">
        <v>0</v>
      </c>
    </row>
    <row r="453" spans="1:40">
      <c r="A453" s="108" t="s">
        <v>1143</v>
      </c>
      <c r="B453" s="73">
        <v>0</v>
      </c>
      <c r="C453" s="73">
        <v>0</v>
      </c>
      <c r="D453" s="73">
        <v>0</v>
      </c>
      <c r="E453" s="73">
        <v>0</v>
      </c>
      <c r="F453" s="73">
        <v>0</v>
      </c>
      <c r="G453" s="73">
        <v>0</v>
      </c>
      <c r="H453" s="73">
        <v>0</v>
      </c>
      <c r="I453" s="73">
        <v>0</v>
      </c>
      <c r="J453" s="73">
        <v>0</v>
      </c>
      <c r="K453" s="73">
        <v>0</v>
      </c>
      <c r="L453" s="73">
        <v>0</v>
      </c>
      <c r="M453" s="73">
        <v>0</v>
      </c>
      <c r="N453" s="73">
        <v>0</v>
      </c>
      <c r="O453" s="73">
        <v>0</v>
      </c>
      <c r="P453" s="73">
        <v>0</v>
      </c>
      <c r="Q453" s="73">
        <v>0</v>
      </c>
      <c r="R453" s="73">
        <v>0</v>
      </c>
      <c r="S453" s="73">
        <v>0</v>
      </c>
      <c r="T453" s="73">
        <v>0</v>
      </c>
      <c r="U453" s="73">
        <v>0</v>
      </c>
      <c r="V453" s="73">
        <v>0</v>
      </c>
      <c r="W453" s="73">
        <v>0</v>
      </c>
      <c r="X453" s="73">
        <v>0</v>
      </c>
      <c r="Y453" s="73">
        <v>0</v>
      </c>
      <c r="Z453" s="73">
        <v>0</v>
      </c>
      <c r="AA453" s="73">
        <v>0</v>
      </c>
      <c r="AB453" s="73">
        <v>0</v>
      </c>
      <c r="AC453" s="73">
        <v>0</v>
      </c>
      <c r="AD453" s="73">
        <v>0</v>
      </c>
      <c r="AE453" s="73">
        <v>0</v>
      </c>
      <c r="AF453" s="73">
        <v>0</v>
      </c>
      <c r="AG453" s="73">
        <v>0</v>
      </c>
      <c r="AH453" s="73">
        <v>0</v>
      </c>
      <c r="AI453" s="73">
        <v>0</v>
      </c>
      <c r="AJ453" s="73">
        <v>0</v>
      </c>
      <c r="AK453" s="73">
        <v>0</v>
      </c>
      <c r="AL453" s="73">
        <v>0</v>
      </c>
      <c r="AM453" s="73">
        <v>0</v>
      </c>
      <c r="AN453" s="73">
        <v>0</v>
      </c>
    </row>
    <row r="454" spans="1:40">
      <c r="A454" s="108" t="s">
        <v>1144</v>
      </c>
      <c r="B454" s="73">
        <v>0</v>
      </c>
      <c r="C454" s="73">
        <v>0</v>
      </c>
      <c r="D454" s="73">
        <v>0</v>
      </c>
      <c r="E454" s="73">
        <v>0</v>
      </c>
      <c r="F454" s="73">
        <v>0</v>
      </c>
      <c r="G454" s="73">
        <v>0</v>
      </c>
      <c r="H454" s="73">
        <v>0</v>
      </c>
      <c r="I454" s="73">
        <v>0</v>
      </c>
      <c r="J454" s="73">
        <v>0</v>
      </c>
      <c r="K454" s="73">
        <v>0</v>
      </c>
      <c r="L454" s="73">
        <v>0</v>
      </c>
      <c r="M454" s="73">
        <v>0</v>
      </c>
      <c r="N454" s="73">
        <v>0</v>
      </c>
      <c r="O454" s="73">
        <v>0</v>
      </c>
      <c r="P454" s="73">
        <v>0</v>
      </c>
      <c r="Q454" s="73">
        <v>0</v>
      </c>
      <c r="R454" s="73">
        <v>0</v>
      </c>
      <c r="S454" s="73">
        <v>0</v>
      </c>
      <c r="T454" s="73">
        <v>0</v>
      </c>
      <c r="U454" s="73">
        <v>0</v>
      </c>
      <c r="V454" s="73">
        <v>0</v>
      </c>
      <c r="W454" s="73">
        <v>0</v>
      </c>
      <c r="X454" s="73">
        <v>0</v>
      </c>
      <c r="Y454" s="73">
        <v>0</v>
      </c>
      <c r="Z454" s="73">
        <v>0</v>
      </c>
      <c r="AA454" s="73">
        <v>0</v>
      </c>
      <c r="AB454" s="73">
        <v>0</v>
      </c>
      <c r="AC454" s="73">
        <v>0</v>
      </c>
      <c r="AD454" s="73">
        <v>0</v>
      </c>
      <c r="AE454" s="73">
        <v>0</v>
      </c>
      <c r="AF454" s="73">
        <v>0</v>
      </c>
      <c r="AG454" s="73">
        <v>0</v>
      </c>
      <c r="AH454" s="73">
        <v>0</v>
      </c>
      <c r="AI454" s="73">
        <v>0</v>
      </c>
      <c r="AJ454" s="73">
        <v>0</v>
      </c>
      <c r="AK454" s="73">
        <v>0</v>
      </c>
      <c r="AL454" s="73">
        <v>0</v>
      </c>
      <c r="AM454" s="73">
        <v>0</v>
      </c>
      <c r="AN454" s="73">
        <v>0</v>
      </c>
    </row>
    <row r="455" spans="1:40">
      <c r="A455" s="108" t="s">
        <v>1145</v>
      </c>
      <c r="B455" s="73">
        <v>0</v>
      </c>
      <c r="C455" s="73">
        <v>0</v>
      </c>
      <c r="D455" s="73">
        <v>0</v>
      </c>
      <c r="E455" s="73">
        <v>0</v>
      </c>
      <c r="F455" s="73">
        <v>0</v>
      </c>
      <c r="G455" s="73">
        <v>0</v>
      </c>
      <c r="H455" s="73">
        <v>0</v>
      </c>
      <c r="I455" s="73">
        <v>0</v>
      </c>
      <c r="J455" s="73">
        <v>0</v>
      </c>
      <c r="K455" s="73">
        <v>0</v>
      </c>
      <c r="L455" s="73">
        <v>0</v>
      </c>
      <c r="M455" s="73">
        <v>0</v>
      </c>
      <c r="N455" s="73">
        <v>0</v>
      </c>
      <c r="O455" s="73">
        <v>0</v>
      </c>
      <c r="P455" s="73">
        <v>0</v>
      </c>
      <c r="Q455" s="73">
        <v>0</v>
      </c>
      <c r="R455" s="73">
        <v>0</v>
      </c>
      <c r="S455" s="73">
        <v>0</v>
      </c>
      <c r="T455" s="73">
        <v>0</v>
      </c>
      <c r="U455" s="73">
        <v>0</v>
      </c>
      <c r="V455" s="73">
        <v>0</v>
      </c>
      <c r="W455" s="73">
        <v>0</v>
      </c>
      <c r="X455" s="73">
        <v>0</v>
      </c>
      <c r="Y455" s="73">
        <v>0</v>
      </c>
      <c r="Z455" s="73">
        <v>0</v>
      </c>
      <c r="AA455" s="73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</row>
    <row r="456" spans="1:40">
      <c r="A456" s="108" t="s">
        <v>1146</v>
      </c>
    </row>
    <row r="457" spans="1:40">
      <c r="A457" s="108" t="s">
        <v>1147</v>
      </c>
      <c r="B457" s="73">
        <v>0</v>
      </c>
      <c r="C457" s="73">
        <v>0</v>
      </c>
      <c r="D457" s="73">
        <v>0</v>
      </c>
      <c r="E457" s="73">
        <v>0</v>
      </c>
      <c r="F457" s="73">
        <v>0</v>
      </c>
      <c r="G457" s="73">
        <v>0</v>
      </c>
      <c r="H457" s="73">
        <v>0</v>
      </c>
      <c r="I457" s="73">
        <v>0</v>
      </c>
      <c r="J457" s="73">
        <v>0</v>
      </c>
      <c r="K457" s="73">
        <v>0</v>
      </c>
      <c r="L457" s="73">
        <v>0</v>
      </c>
      <c r="M457" s="73">
        <v>0</v>
      </c>
      <c r="N457" s="73">
        <v>0</v>
      </c>
      <c r="O457" s="73">
        <v>0</v>
      </c>
      <c r="P457" s="73">
        <v>0</v>
      </c>
      <c r="Q457" s="73">
        <v>0</v>
      </c>
      <c r="R457" s="73">
        <v>0</v>
      </c>
      <c r="S457" s="73">
        <v>0</v>
      </c>
      <c r="T457" s="73">
        <v>0</v>
      </c>
      <c r="U457" s="73">
        <v>0</v>
      </c>
      <c r="V457" s="73">
        <v>0</v>
      </c>
      <c r="W457" s="73">
        <v>0</v>
      </c>
      <c r="X457" s="73">
        <v>0</v>
      </c>
      <c r="Y457" s="73">
        <v>0</v>
      </c>
      <c r="Z457" s="73">
        <v>0</v>
      </c>
      <c r="AA457" s="73">
        <v>0</v>
      </c>
      <c r="AB457" s="73">
        <v>0</v>
      </c>
      <c r="AC457" s="73">
        <v>0</v>
      </c>
      <c r="AD457" s="73">
        <v>0</v>
      </c>
      <c r="AE457" s="73">
        <v>0</v>
      </c>
      <c r="AF457" s="73">
        <v>0</v>
      </c>
      <c r="AG457" s="73">
        <v>0</v>
      </c>
      <c r="AH457" s="73">
        <v>0</v>
      </c>
      <c r="AI457" s="73">
        <v>0</v>
      </c>
      <c r="AJ457" s="73">
        <v>0</v>
      </c>
      <c r="AK457" s="73">
        <v>0</v>
      </c>
      <c r="AL457" s="73">
        <v>0</v>
      </c>
      <c r="AM457" s="73">
        <v>0</v>
      </c>
      <c r="AN457" s="73">
        <v>0</v>
      </c>
    </row>
    <row r="458" spans="1:40">
      <c r="A458" s="108" t="s">
        <v>1148</v>
      </c>
      <c r="B458" s="73">
        <v>0</v>
      </c>
      <c r="C458" s="73">
        <v>0</v>
      </c>
      <c r="D458" s="73">
        <v>0</v>
      </c>
      <c r="E458" s="73">
        <v>0</v>
      </c>
      <c r="F458" s="73">
        <v>0</v>
      </c>
      <c r="G458" s="73">
        <v>0</v>
      </c>
      <c r="H458" s="73">
        <v>0</v>
      </c>
      <c r="I458" s="73">
        <v>0</v>
      </c>
      <c r="J458" s="73">
        <v>0</v>
      </c>
      <c r="K458" s="73">
        <v>0</v>
      </c>
      <c r="L458" s="73">
        <v>0</v>
      </c>
      <c r="M458" s="73">
        <v>0</v>
      </c>
      <c r="N458" s="73">
        <v>0</v>
      </c>
      <c r="O458" s="73">
        <v>0</v>
      </c>
      <c r="P458" s="73">
        <v>0</v>
      </c>
      <c r="Q458" s="73">
        <v>0</v>
      </c>
      <c r="R458" s="73">
        <v>0</v>
      </c>
      <c r="S458" s="73">
        <v>0</v>
      </c>
      <c r="T458" s="73">
        <v>0</v>
      </c>
      <c r="U458" s="73">
        <v>0</v>
      </c>
      <c r="V458" s="73">
        <v>0</v>
      </c>
      <c r="W458" s="73">
        <v>0</v>
      </c>
      <c r="X458" s="73">
        <v>0</v>
      </c>
      <c r="Y458" s="73">
        <v>0</v>
      </c>
      <c r="Z458" s="73">
        <v>0</v>
      </c>
      <c r="AA458" s="73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</row>
    <row r="459" spans="1:40">
      <c r="A459" s="108" t="s">
        <v>1149</v>
      </c>
      <c r="B459" s="73">
        <v>0</v>
      </c>
      <c r="C459" s="73">
        <v>0</v>
      </c>
      <c r="D459" s="73">
        <v>0</v>
      </c>
      <c r="E459" s="73">
        <v>0</v>
      </c>
      <c r="F459" s="73">
        <v>0</v>
      </c>
      <c r="G459" s="73">
        <v>0</v>
      </c>
      <c r="H459" s="73">
        <v>0</v>
      </c>
      <c r="I459" s="73">
        <v>0</v>
      </c>
      <c r="J459" s="73">
        <v>0</v>
      </c>
      <c r="K459" s="73">
        <v>0</v>
      </c>
      <c r="L459" s="73">
        <v>0</v>
      </c>
      <c r="M459" s="73">
        <v>0</v>
      </c>
      <c r="N459" s="73">
        <v>0</v>
      </c>
      <c r="O459" s="73">
        <v>0</v>
      </c>
      <c r="P459" s="73">
        <v>0</v>
      </c>
      <c r="Q459" s="73">
        <v>0</v>
      </c>
      <c r="R459" s="73">
        <v>0</v>
      </c>
      <c r="S459" s="73">
        <v>0</v>
      </c>
      <c r="T459" s="73">
        <v>0</v>
      </c>
      <c r="U459" s="73">
        <v>0</v>
      </c>
      <c r="V459" s="73">
        <v>0</v>
      </c>
      <c r="W459" s="73">
        <v>0</v>
      </c>
      <c r="X459" s="73">
        <v>0</v>
      </c>
      <c r="Y459" s="73">
        <v>0</v>
      </c>
      <c r="Z459" s="73">
        <v>0</v>
      </c>
      <c r="AA459" s="73">
        <v>0</v>
      </c>
      <c r="AB459" s="73">
        <v>0</v>
      </c>
      <c r="AC459" s="73">
        <v>0</v>
      </c>
      <c r="AD459" s="73">
        <v>0</v>
      </c>
      <c r="AE459" s="73">
        <v>0</v>
      </c>
      <c r="AF459" s="73">
        <v>0</v>
      </c>
      <c r="AG459" s="73">
        <v>0</v>
      </c>
      <c r="AH459" s="73">
        <v>0</v>
      </c>
      <c r="AI459" s="73">
        <v>0</v>
      </c>
      <c r="AJ459" s="73">
        <v>0</v>
      </c>
      <c r="AK459" s="73">
        <v>0</v>
      </c>
      <c r="AL459" s="73">
        <v>0</v>
      </c>
      <c r="AM459" s="73">
        <v>0</v>
      </c>
      <c r="AN459" s="73">
        <v>0</v>
      </c>
    </row>
    <row r="460" spans="1:40">
      <c r="A460" s="108" t="s">
        <v>1150</v>
      </c>
      <c r="B460" s="73">
        <v>0</v>
      </c>
      <c r="C460" s="73">
        <v>0</v>
      </c>
      <c r="D460" s="73">
        <v>0</v>
      </c>
      <c r="E460" s="73">
        <v>0</v>
      </c>
      <c r="F460" s="73">
        <v>0</v>
      </c>
      <c r="G460" s="73">
        <v>0</v>
      </c>
      <c r="H460" s="73">
        <v>0</v>
      </c>
      <c r="I460" s="73">
        <v>0</v>
      </c>
      <c r="J460" s="73">
        <v>0</v>
      </c>
      <c r="K460" s="73">
        <v>0</v>
      </c>
      <c r="L460" s="73">
        <v>0</v>
      </c>
      <c r="M460" s="73">
        <v>0</v>
      </c>
      <c r="N460" s="73">
        <v>0</v>
      </c>
      <c r="O460" s="73">
        <v>0</v>
      </c>
      <c r="P460" s="73">
        <v>0</v>
      </c>
      <c r="Q460" s="73">
        <v>0</v>
      </c>
      <c r="R460" s="73">
        <v>0</v>
      </c>
      <c r="S460" s="73">
        <v>0</v>
      </c>
      <c r="T460" s="73">
        <v>0</v>
      </c>
      <c r="U460" s="73">
        <v>0</v>
      </c>
      <c r="V460" s="73">
        <v>0</v>
      </c>
      <c r="W460" s="73">
        <v>0</v>
      </c>
      <c r="X460" s="73">
        <v>0</v>
      </c>
      <c r="Y460" s="73">
        <v>0</v>
      </c>
      <c r="Z460" s="73">
        <v>0</v>
      </c>
      <c r="AA460" s="73">
        <v>0</v>
      </c>
      <c r="AB460" s="73">
        <v>0</v>
      </c>
      <c r="AC460" s="73">
        <v>0</v>
      </c>
      <c r="AD460" s="73">
        <v>0</v>
      </c>
      <c r="AE460" s="73">
        <v>0</v>
      </c>
      <c r="AF460" s="73">
        <v>0</v>
      </c>
      <c r="AG460" s="73">
        <v>0</v>
      </c>
      <c r="AH460" s="73">
        <v>0</v>
      </c>
      <c r="AI460" s="73">
        <v>0</v>
      </c>
      <c r="AJ460" s="73">
        <v>0</v>
      </c>
      <c r="AK460" s="73">
        <v>0</v>
      </c>
      <c r="AL460" s="73">
        <v>0</v>
      </c>
      <c r="AM460" s="73">
        <v>0</v>
      </c>
      <c r="AN460" s="73">
        <v>0</v>
      </c>
    </row>
    <row r="461" spans="1:40">
      <c r="A461" s="108" t="s">
        <v>1151</v>
      </c>
      <c r="B461" s="73">
        <v>0</v>
      </c>
      <c r="C461" s="73">
        <v>0</v>
      </c>
      <c r="D461" s="73">
        <v>0</v>
      </c>
      <c r="E461" s="73">
        <v>0</v>
      </c>
      <c r="F461" s="73">
        <v>0</v>
      </c>
      <c r="G461" s="73">
        <v>0</v>
      </c>
      <c r="H461" s="73">
        <v>0</v>
      </c>
      <c r="I461" s="73">
        <v>0</v>
      </c>
      <c r="J461" s="73">
        <v>0</v>
      </c>
      <c r="K461" s="73">
        <v>0</v>
      </c>
      <c r="L461" s="73">
        <v>0</v>
      </c>
      <c r="M461" s="73">
        <v>0</v>
      </c>
      <c r="N461" s="73">
        <v>0</v>
      </c>
      <c r="O461" s="73">
        <v>0</v>
      </c>
      <c r="P461" s="73">
        <v>0</v>
      </c>
      <c r="Q461" s="73">
        <v>0</v>
      </c>
      <c r="R461" s="73">
        <v>0</v>
      </c>
      <c r="S461" s="73">
        <v>0</v>
      </c>
      <c r="T461" s="73">
        <v>0</v>
      </c>
      <c r="U461" s="73">
        <v>0</v>
      </c>
      <c r="V461" s="73">
        <v>0</v>
      </c>
      <c r="W461" s="73">
        <v>0</v>
      </c>
      <c r="X461" s="73">
        <v>0</v>
      </c>
      <c r="Y461" s="73">
        <v>0</v>
      </c>
      <c r="Z461" s="73">
        <v>0</v>
      </c>
      <c r="AA461" s="73">
        <v>0</v>
      </c>
      <c r="AB461" s="73">
        <v>0</v>
      </c>
      <c r="AC461" s="73">
        <v>0</v>
      </c>
      <c r="AD461" s="73">
        <v>0</v>
      </c>
      <c r="AE461" s="73">
        <v>0</v>
      </c>
      <c r="AF461" s="73">
        <v>0</v>
      </c>
      <c r="AG461" s="73">
        <v>0</v>
      </c>
      <c r="AH461" s="73">
        <v>0</v>
      </c>
      <c r="AI461" s="73">
        <v>0</v>
      </c>
      <c r="AJ461" s="73">
        <v>0</v>
      </c>
      <c r="AK461" s="73">
        <v>0</v>
      </c>
      <c r="AL461" s="73">
        <v>0</v>
      </c>
      <c r="AM461" s="73">
        <v>0</v>
      </c>
      <c r="AN461" s="73">
        <v>0</v>
      </c>
    </row>
    <row r="462" spans="1:40">
      <c r="A462" s="108" t="s">
        <v>1152</v>
      </c>
      <c r="B462" s="73">
        <v>0</v>
      </c>
      <c r="C462" s="73">
        <v>0</v>
      </c>
      <c r="D462" s="73">
        <v>0</v>
      </c>
      <c r="E462" s="73">
        <v>0</v>
      </c>
      <c r="F462" s="73">
        <v>0</v>
      </c>
      <c r="G462" s="73">
        <v>0</v>
      </c>
      <c r="H462" s="73">
        <v>0</v>
      </c>
      <c r="I462" s="73">
        <v>0</v>
      </c>
      <c r="J462" s="73">
        <v>0</v>
      </c>
      <c r="K462" s="73">
        <v>0</v>
      </c>
      <c r="L462" s="73">
        <v>0</v>
      </c>
      <c r="M462" s="73">
        <v>0</v>
      </c>
      <c r="N462" s="73">
        <v>0</v>
      </c>
      <c r="O462" s="73">
        <v>0</v>
      </c>
      <c r="P462" s="73">
        <v>0</v>
      </c>
      <c r="Q462" s="73">
        <v>0</v>
      </c>
      <c r="R462" s="73">
        <v>0</v>
      </c>
      <c r="S462" s="73">
        <v>0</v>
      </c>
      <c r="T462" s="73">
        <v>0</v>
      </c>
      <c r="U462" s="73">
        <v>0</v>
      </c>
      <c r="V462" s="73">
        <v>0</v>
      </c>
      <c r="W462" s="73">
        <v>0</v>
      </c>
      <c r="X462" s="73">
        <v>0</v>
      </c>
      <c r="Y462" s="73">
        <v>0</v>
      </c>
      <c r="Z462" s="73">
        <v>0</v>
      </c>
      <c r="AA462" s="73">
        <v>0</v>
      </c>
      <c r="AB462" s="73">
        <v>0</v>
      </c>
      <c r="AC462" s="73">
        <v>0</v>
      </c>
      <c r="AD462" s="73">
        <v>0</v>
      </c>
      <c r="AE462" s="73">
        <v>0</v>
      </c>
      <c r="AF462" s="73">
        <v>0</v>
      </c>
      <c r="AG462" s="73">
        <v>0</v>
      </c>
      <c r="AH462" s="73">
        <v>0</v>
      </c>
      <c r="AI462" s="73">
        <v>0</v>
      </c>
      <c r="AJ462" s="73">
        <v>0</v>
      </c>
      <c r="AK462" s="73">
        <v>0</v>
      </c>
      <c r="AL462" s="73">
        <v>0</v>
      </c>
      <c r="AM462" s="73">
        <v>0</v>
      </c>
      <c r="AN462" s="73">
        <v>0</v>
      </c>
    </row>
    <row r="463" spans="1:40">
      <c r="A463" s="108" t="s">
        <v>1153</v>
      </c>
      <c r="B463" s="73">
        <v>0</v>
      </c>
      <c r="C463" s="73">
        <v>0</v>
      </c>
      <c r="D463" s="73">
        <v>0</v>
      </c>
      <c r="E463" s="73">
        <v>0</v>
      </c>
      <c r="F463" s="73">
        <v>0</v>
      </c>
      <c r="G463" s="73">
        <v>0</v>
      </c>
      <c r="H463" s="73">
        <v>0</v>
      </c>
      <c r="I463" s="73">
        <v>0</v>
      </c>
      <c r="J463" s="73">
        <v>0</v>
      </c>
      <c r="K463" s="73">
        <v>0</v>
      </c>
      <c r="L463" s="73">
        <v>0</v>
      </c>
      <c r="M463" s="73">
        <v>0</v>
      </c>
      <c r="N463" s="73">
        <v>0</v>
      </c>
      <c r="O463" s="73">
        <v>0</v>
      </c>
      <c r="P463" s="73">
        <v>0</v>
      </c>
      <c r="Q463" s="73">
        <v>0</v>
      </c>
      <c r="R463" s="73">
        <v>0</v>
      </c>
      <c r="S463" s="73">
        <v>0</v>
      </c>
      <c r="T463" s="73">
        <v>0</v>
      </c>
      <c r="U463" s="73">
        <v>0</v>
      </c>
      <c r="V463" s="73">
        <v>0</v>
      </c>
      <c r="W463" s="73">
        <v>0</v>
      </c>
      <c r="X463" s="73">
        <v>0</v>
      </c>
      <c r="Y463" s="73">
        <v>0</v>
      </c>
      <c r="Z463" s="73">
        <v>0</v>
      </c>
      <c r="AA463" s="73">
        <v>0</v>
      </c>
      <c r="AB463" s="73">
        <v>0</v>
      </c>
      <c r="AC463" s="73">
        <v>0</v>
      </c>
      <c r="AD463" s="73">
        <v>0</v>
      </c>
      <c r="AE463" s="73">
        <v>0</v>
      </c>
      <c r="AF463" s="73">
        <v>0</v>
      </c>
      <c r="AG463" s="73">
        <v>0</v>
      </c>
      <c r="AH463" s="73">
        <v>0</v>
      </c>
      <c r="AI463" s="73">
        <v>0</v>
      </c>
      <c r="AJ463" s="73">
        <v>0</v>
      </c>
      <c r="AK463" s="73">
        <v>0</v>
      </c>
      <c r="AL463" s="73">
        <v>0</v>
      </c>
      <c r="AM463" s="73">
        <v>0</v>
      </c>
      <c r="AN463" s="73">
        <v>0</v>
      </c>
    </row>
    <row r="464" spans="1:40">
      <c r="A464" s="108" t="s">
        <v>1154</v>
      </c>
    </row>
    <row r="465" spans="1:40">
      <c r="A465" s="108" t="s">
        <v>1155</v>
      </c>
      <c r="B465" s="73">
        <v>0</v>
      </c>
      <c r="C465" s="73">
        <v>0</v>
      </c>
      <c r="D465" s="73">
        <v>0</v>
      </c>
      <c r="E465" s="73">
        <v>0</v>
      </c>
      <c r="F465" s="73">
        <v>0</v>
      </c>
      <c r="G465" s="73">
        <v>0</v>
      </c>
      <c r="H465" s="73">
        <v>0</v>
      </c>
      <c r="I465" s="73">
        <v>0</v>
      </c>
      <c r="J465" s="73">
        <v>0</v>
      </c>
      <c r="K465" s="73">
        <v>0</v>
      </c>
      <c r="L465" s="73">
        <v>0</v>
      </c>
      <c r="M465" s="73">
        <v>0</v>
      </c>
      <c r="N465" s="73">
        <v>0</v>
      </c>
      <c r="O465" s="73">
        <v>0</v>
      </c>
      <c r="P465" s="73">
        <v>0</v>
      </c>
      <c r="Q465" s="73">
        <v>0</v>
      </c>
      <c r="R465" s="73">
        <v>0</v>
      </c>
      <c r="S465" s="73">
        <v>0</v>
      </c>
      <c r="T465" s="73">
        <v>0</v>
      </c>
      <c r="U465" s="73">
        <v>0</v>
      </c>
      <c r="V465" s="73">
        <v>0</v>
      </c>
      <c r="W465" s="73">
        <v>0</v>
      </c>
      <c r="X465" s="73">
        <v>0</v>
      </c>
      <c r="Y465" s="73">
        <v>0</v>
      </c>
      <c r="Z465" s="73">
        <v>0</v>
      </c>
      <c r="AA465" s="73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</row>
    <row r="466" spans="1:40">
      <c r="A466" s="108" t="s">
        <v>1156</v>
      </c>
      <c r="B466" s="73">
        <v>0</v>
      </c>
      <c r="C466" s="73">
        <v>0</v>
      </c>
      <c r="D466" s="73">
        <v>0</v>
      </c>
      <c r="E466" s="73">
        <v>0</v>
      </c>
      <c r="F466" s="73">
        <v>0</v>
      </c>
      <c r="G466" s="73">
        <v>0</v>
      </c>
      <c r="H466" s="73">
        <v>0</v>
      </c>
      <c r="I466" s="73">
        <v>0</v>
      </c>
      <c r="J466" s="73">
        <v>0</v>
      </c>
      <c r="K466" s="73">
        <v>0</v>
      </c>
      <c r="L466" s="73">
        <v>0</v>
      </c>
      <c r="M466" s="73">
        <v>0</v>
      </c>
      <c r="N466" s="73">
        <v>0</v>
      </c>
      <c r="O466" s="73">
        <v>0</v>
      </c>
      <c r="P466" s="73">
        <v>0</v>
      </c>
      <c r="Q466" s="73">
        <v>0</v>
      </c>
      <c r="R466" s="73">
        <v>0</v>
      </c>
      <c r="S466" s="73">
        <v>0</v>
      </c>
      <c r="T466" s="73">
        <v>0</v>
      </c>
      <c r="U466" s="73">
        <v>0</v>
      </c>
      <c r="V466" s="73">
        <v>0</v>
      </c>
      <c r="W466" s="73">
        <v>0</v>
      </c>
      <c r="X466" s="73">
        <v>0</v>
      </c>
      <c r="Y466" s="73">
        <v>0</v>
      </c>
      <c r="Z466" s="73">
        <v>0</v>
      </c>
      <c r="AA466" s="73">
        <v>0</v>
      </c>
      <c r="AB466" s="73">
        <v>0</v>
      </c>
      <c r="AC466" s="73">
        <v>0</v>
      </c>
      <c r="AD466" s="73">
        <v>0</v>
      </c>
      <c r="AE466" s="73">
        <v>0</v>
      </c>
      <c r="AF466" s="73">
        <v>0</v>
      </c>
      <c r="AG466" s="73">
        <v>0</v>
      </c>
      <c r="AH466" s="73">
        <v>0</v>
      </c>
      <c r="AI466" s="73">
        <v>0</v>
      </c>
      <c r="AJ466" s="73">
        <v>0</v>
      </c>
      <c r="AK466" s="73">
        <v>0</v>
      </c>
      <c r="AL466" s="73">
        <v>0</v>
      </c>
      <c r="AM466" s="73">
        <v>0</v>
      </c>
      <c r="AN466" s="73">
        <v>0</v>
      </c>
    </row>
    <row r="467" spans="1:40">
      <c r="A467" s="108" t="s">
        <v>1157</v>
      </c>
      <c r="B467" s="73">
        <v>0</v>
      </c>
      <c r="C467" s="73">
        <v>0</v>
      </c>
      <c r="D467" s="73">
        <v>0</v>
      </c>
      <c r="E467" s="73">
        <v>0</v>
      </c>
      <c r="F467" s="73">
        <v>0</v>
      </c>
      <c r="G467" s="73">
        <v>0</v>
      </c>
      <c r="H467" s="73">
        <v>0</v>
      </c>
      <c r="I467" s="73">
        <v>0</v>
      </c>
      <c r="J467" s="73">
        <v>0</v>
      </c>
      <c r="K467" s="73">
        <v>0</v>
      </c>
      <c r="L467" s="73">
        <v>0</v>
      </c>
      <c r="M467" s="73">
        <v>0</v>
      </c>
      <c r="N467" s="73">
        <v>0</v>
      </c>
      <c r="O467" s="73">
        <v>0</v>
      </c>
      <c r="P467" s="73">
        <v>0</v>
      </c>
      <c r="Q467" s="73">
        <v>0</v>
      </c>
      <c r="R467" s="73">
        <v>0</v>
      </c>
      <c r="S467" s="73">
        <v>0</v>
      </c>
      <c r="T467" s="73">
        <v>0</v>
      </c>
      <c r="U467" s="73">
        <v>0</v>
      </c>
      <c r="V467" s="73">
        <v>0</v>
      </c>
      <c r="W467" s="73">
        <v>0</v>
      </c>
      <c r="X467" s="73">
        <v>0</v>
      </c>
      <c r="Y467" s="73">
        <v>0</v>
      </c>
      <c r="Z467" s="73">
        <v>0</v>
      </c>
      <c r="AA467" s="73">
        <v>0</v>
      </c>
      <c r="AB467" s="73">
        <v>0</v>
      </c>
      <c r="AC467" s="73">
        <v>0</v>
      </c>
      <c r="AD467" s="73">
        <v>0</v>
      </c>
      <c r="AE467" s="73">
        <v>0</v>
      </c>
      <c r="AF467" s="73">
        <v>0</v>
      </c>
      <c r="AG467" s="73">
        <v>0</v>
      </c>
      <c r="AH467" s="73">
        <v>0</v>
      </c>
      <c r="AI467" s="73">
        <v>0</v>
      </c>
      <c r="AJ467" s="73">
        <v>0</v>
      </c>
      <c r="AK467" s="73">
        <v>0</v>
      </c>
      <c r="AL467" s="73">
        <v>0</v>
      </c>
      <c r="AM467" s="73">
        <v>0</v>
      </c>
      <c r="AN467" s="73">
        <v>0</v>
      </c>
    </row>
    <row r="468" spans="1:40">
      <c r="A468" s="108" t="s">
        <v>1158</v>
      </c>
      <c r="B468" s="73">
        <v>0</v>
      </c>
      <c r="C468" s="73">
        <v>0</v>
      </c>
      <c r="D468" s="73">
        <v>0</v>
      </c>
      <c r="E468" s="73">
        <v>0</v>
      </c>
      <c r="F468" s="73">
        <v>0</v>
      </c>
      <c r="G468" s="73">
        <v>0</v>
      </c>
      <c r="H468" s="73">
        <v>0</v>
      </c>
      <c r="I468" s="73">
        <v>0</v>
      </c>
      <c r="J468" s="73">
        <v>0</v>
      </c>
      <c r="K468" s="73">
        <v>0</v>
      </c>
      <c r="L468" s="73">
        <v>0</v>
      </c>
      <c r="M468" s="73">
        <v>0</v>
      </c>
      <c r="N468" s="73">
        <v>0</v>
      </c>
      <c r="O468" s="73">
        <v>0</v>
      </c>
      <c r="P468" s="73">
        <v>0</v>
      </c>
      <c r="Q468" s="73">
        <v>0</v>
      </c>
      <c r="R468" s="73">
        <v>0</v>
      </c>
      <c r="S468" s="73">
        <v>0</v>
      </c>
      <c r="T468" s="73">
        <v>0</v>
      </c>
      <c r="U468" s="73">
        <v>0</v>
      </c>
      <c r="V468" s="73">
        <v>0</v>
      </c>
      <c r="W468" s="73">
        <v>0</v>
      </c>
      <c r="X468" s="73">
        <v>0</v>
      </c>
      <c r="Y468" s="73">
        <v>0</v>
      </c>
      <c r="Z468" s="73">
        <v>0</v>
      </c>
      <c r="AA468" s="73">
        <v>0</v>
      </c>
      <c r="AB468" s="73">
        <v>0</v>
      </c>
      <c r="AC468" s="73">
        <v>0</v>
      </c>
      <c r="AD468" s="73">
        <v>0</v>
      </c>
      <c r="AE468" s="73">
        <v>0</v>
      </c>
      <c r="AF468" s="73">
        <v>0</v>
      </c>
      <c r="AG468" s="73">
        <v>0</v>
      </c>
      <c r="AH468" s="73">
        <v>0</v>
      </c>
      <c r="AI468" s="73">
        <v>0</v>
      </c>
      <c r="AJ468" s="73">
        <v>0</v>
      </c>
      <c r="AK468" s="73">
        <v>0</v>
      </c>
      <c r="AL468" s="73">
        <v>0</v>
      </c>
      <c r="AM468" s="73">
        <v>0</v>
      </c>
      <c r="AN468" s="73">
        <v>0</v>
      </c>
    </row>
    <row r="469" spans="1:40">
      <c r="A469" s="108" t="s">
        <v>1159</v>
      </c>
      <c r="B469" s="73">
        <v>0</v>
      </c>
      <c r="C469" s="73">
        <v>0</v>
      </c>
      <c r="D469" s="73">
        <v>0</v>
      </c>
      <c r="E469" s="73">
        <v>0</v>
      </c>
      <c r="F469" s="73">
        <v>0</v>
      </c>
      <c r="G469" s="73">
        <v>0</v>
      </c>
      <c r="H469" s="73">
        <v>0</v>
      </c>
      <c r="I469" s="73">
        <v>0</v>
      </c>
      <c r="J469" s="73">
        <v>0</v>
      </c>
      <c r="K469" s="73">
        <v>0</v>
      </c>
      <c r="L469" s="73">
        <v>0</v>
      </c>
      <c r="M469" s="73">
        <v>0</v>
      </c>
      <c r="N469" s="73">
        <v>0</v>
      </c>
      <c r="O469" s="73">
        <v>0</v>
      </c>
      <c r="P469" s="73">
        <v>0</v>
      </c>
      <c r="Q469" s="73">
        <v>0</v>
      </c>
      <c r="R469" s="73">
        <v>0</v>
      </c>
      <c r="S469" s="73">
        <v>0</v>
      </c>
      <c r="T469" s="73">
        <v>0</v>
      </c>
      <c r="U469" s="73">
        <v>0</v>
      </c>
      <c r="V469" s="73">
        <v>0</v>
      </c>
      <c r="W469" s="73">
        <v>0</v>
      </c>
      <c r="X469" s="73">
        <v>0</v>
      </c>
      <c r="Y469" s="73">
        <v>0</v>
      </c>
      <c r="Z469" s="73">
        <v>0</v>
      </c>
      <c r="AA469" s="73">
        <v>0</v>
      </c>
      <c r="AB469" s="73">
        <v>0</v>
      </c>
      <c r="AC469" s="73">
        <v>0</v>
      </c>
      <c r="AD469" s="73">
        <v>0</v>
      </c>
      <c r="AE469" s="73">
        <v>0</v>
      </c>
      <c r="AF469" s="73">
        <v>0</v>
      </c>
      <c r="AG469" s="73">
        <v>0</v>
      </c>
      <c r="AH469" s="73">
        <v>0</v>
      </c>
      <c r="AI469" s="73">
        <v>0</v>
      </c>
      <c r="AJ469" s="73">
        <v>0</v>
      </c>
      <c r="AK469" s="73">
        <v>0</v>
      </c>
      <c r="AL469" s="73">
        <v>0</v>
      </c>
      <c r="AM469" s="73">
        <v>0</v>
      </c>
      <c r="AN469" s="73">
        <v>0</v>
      </c>
    </row>
    <row r="470" spans="1:40">
      <c r="A470" s="108" t="s">
        <v>1160</v>
      </c>
      <c r="B470" s="73">
        <v>0</v>
      </c>
      <c r="C470" s="73">
        <v>0</v>
      </c>
      <c r="D470" s="73">
        <v>0</v>
      </c>
      <c r="E470" s="73">
        <v>0</v>
      </c>
      <c r="F470" s="73">
        <v>0</v>
      </c>
      <c r="G470" s="73">
        <v>0</v>
      </c>
      <c r="H470" s="73">
        <v>0</v>
      </c>
      <c r="I470" s="73">
        <v>0</v>
      </c>
      <c r="J470" s="73">
        <v>0</v>
      </c>
      <c r="K470" s="73">
        <v>0</v>
      </c>
      <c r="L470" s="73">
        <v>0</v>
      </c>
      <c r="M470" s="73">
        <v>0</v>
      </c>
      <c r="N470" s="73">
        <v>0</v>
      </c>
      <c r="O470" s="73">
        <v>0</v>
      </c>
      <c r="P470" s="73">
        <v>0</v>
      </c>
      <c r="Q470" s="73">
        <v>0</v>
      </c>
      <c r="R470" s="73">
        <v>0</v>
      </c>
      <c r="S470" s="73">
        <v>0</v>
      </c>
      <c r="T470" s="73">
        <v>0</v>
      </c>
      <c r="U470" s="73">
        <v>0</v>
      </c>
      <c r="V470" s="73">
        <v>0</v>
      </c>
      <c r="W470" s="73">
        <v>0</v>
      </c>
      <c r="X470" s="73">
        <v>0</v>
      </c>
      <c r="Y470" s="73">
        <v>0</v>
      </c>
      <c r="Z470" s="73">
        <v>0</v>
      </c>
      <c r="AA470" s="73">
        <v>0</v>
      </c>
      <c r="AB470" s="73">
        <v>0</v>
      </c>
      <c r="AC470" s="73">
        <v>0</v>
      </c>
      <c r="AD470" s="73">
        <v>0</v>
      </c>
      <c r="AE470" s="73">
        <v>0</v>
      </c>
      <c r="AF470" s="73">
        <v>0</v>
      </c>
      <c r="AG470" s="73">
        <v>0</v>
      </c>
      <c r="AH470" s="73">
        <v>0</v>
      </c>
      <c r="AI470" s="73">
        <v>0</v>
      </c>
      <c r="AJ470" s="73">
        <v>0</v>
      </c>
      <c r="AK470" s="73">
        <v>0</v>
      </c>
      <c r="AL470" s="73">
        <v>0</v>
      </c>
      <c r="AM470" s="73">
        <v>0</v>
      </c>
      <c r="AN470" s="73">
        <v>0</v>
      </c>
    </row>
    <row r="471" spans="1:40">
      <c r="A471" s="108" t="s">
        <v>1161</v>
      </c>
      <c r="B471" s="73">
        <v>0</v>
      </c>
      <c r="C471" s="73">
        <v>0</v>
      </c>
      <c r="D471" s="73">
        <v>0</v>
      </c>
      <c r="E471" s="73">
        <v>0</v>
      </c>
      <c r="F471" s="73">
        <v>0</v>
      </c>
      <c r="G471" s="73">
        <v>0</v>
      </c>
      <c r="H471" s="73">
        <v>0</v>
      </c>
      <c r="I471" s="73">
        <v>0</v>
      </c>
      <c r="J471" s="73">
        <v>0</v>
      </c>
      <c r="K471" s="73">
        <v>0</v>
      </c>
      <c r="L471" s="73">
        <v>0</v>
      </c>
      <c r="M471" s="73">
        <v>0</v>
      </c>
      <c r="N471" s="73">
        <v>0</v>
      </c>
      <c r="O471" s="73">
        <v>0</v>
      </c>
      <c r="P471" s="73">
        <v>0</v>
      </c>
      <c r="Q471" s="73">
        <v>0</v>
      </c>
      <c r="R471" s="73">
        <v>0</v>
      </c>
      <c r="S471" s="73">
        <v>0</v>
      </c>
      <c r="T471" s="73">
        <v>0</v>
      </c>
      <c r="U471" s="73">
        <v>0</v>
      </c>
      <c r="V471" s="73">
        <v>0</v>
      </c>
      <c r="W471" s="73">
        <v>0</v>
      </c>
      <c r="X471" s="73">
        <v>0</v>
      </c>
      <c r="Y471" s="73">
        <v>0</v>
      </c>
      <c r="Z471" s="73">
        <v>0</v>
      </c>
      <c r="AA471" s="73">
        <v>0</v>
      </c>
      <c r="AB471" s="73">
        <v>0</v>
      </c>
      <c r="AC471" s="73">
        <v>0</v>
      </c>
      <c r="AD471" s="73">
        <v>0</v>
      </c>
      <c r="AE471" s="73">
        <v>0</v>
      </c>
      <c r="AF471" s="73">
        <v>0</v>
      </c>
      <c r="AG471" s="73">
        <v>0</v>
      </c>
      <c r="AH471" s="73">
        <v>0</v>
      </c>
      <c r="AI471" s="73">
        <v>0</v>
      </c>
      <c r="AJ471" s="73">
        <v>0</v>
      </c>
      <c r="AK471" s="73">
        <v>0</v>
      </c>
      <c r="AL471" s="73">
        <v>0</v>
      </c>
      <c r="AM471" s="73">
        <v>0</v>
      </c>
      <c r="AN471" s="73">
        <v>0</v>
      </c>
    </row>
    <row r="472" spans="1:40">
      <c r="A472" s="108" t="s">
        <v>1162</v>
      </c>
      <c r="B472" s="73">
        <v>245753.51</v>
      </c>
      <c r="C472" s="73">
        <v>245753.51</v>
      </c>
      <c r="D472" s="73">
        <v>245753.51</v>
      </c>
      <c r="E472" s="73">
        <v>245753.51</v>
      </c>
      <c r="F472" s="73">
        <v>245753.51</v>
      </c>
      <c r="G472" s="73">
        <v>245753.51</v>
      </c>
      <c r="H472" s="73">
        <v>245753.51</v>
      </c>
      <c r="I472" s="73">
        <v>245753.51</v>
      </c>
      <c r="J472" s="73">
        <v>245753.51</v>
      </c>
      <c r="K472" s="73">
        <v>245753.51</v>
      </c>
      <c r="L472" s="73">
        <v>245753.51</v>
      </c>
      <c r="M472" s="73">
        <v>245753.51</v>
      </c>
      <c r="N472" s="73">
        <v>2949042.12</v>
      </c>
      <c r="O472" s="73">
        <v>245753.51</v>
      </c>
      <c r="P472" s="73">
        <v>245753.51</v>
      </c>
      <c r="Q472" s="73">
        <v>245753.51</v>
      </c>
      <c r="R472" s="73">
        <v>245753.51</v>
      </c>
      <c r="S472" s="73">
        <v>245753.51</v>
      </c>
      <c r="T472" s="73">
        <v>245753.51</v>
      </c>
      <c r="U472" s="73">
        <v>245753.51</v>
      </c>
      <c r="V472" s="73">
        <v>245753.51</v>
      </c>
      <c r="W472" s="73">
        <v>245753.51</v>
      </c>
      <c r="X472" s="73">
        <v>245753.51</v>
      </c>
      <c r="Y472" s="73">
        <v>245753.51</v>
      </c>
      <c r="Z472" s="73">
        <v>245753.51</v>
      </c>
      <c r="AA472" s="73">
        <v>2949042.12</v>
      </c>
      <c r="AB472" s="73">
        <v>245753.51</v>
      </c>
      <c r="AC472" s="73">
        <v>245753.51</v>
      </c>
      <c r="AD472" s="73">
        <v>245753.51</v>
      </c>
      <c r="AE472" s="73">
        <v>245753.51</v>
      </c>
      <c r="AF472" s="73">
        <v>245753.51</v>
      </c>
      <c r="AG472" s="73">
        <v>245753.51</v>
      </c>
      <c r="AH472" s="73">
        <v>245753.51</v>
      </c>
      <c r="AI472" s="73">
        <v>245753.51</v>
      </c>
      <c r="AJ472" s="73">
        <v>245753.51</v>
      </c>
      <c r="AK472" s="73">
        <v>245753.51</v>
      </c>
      <c r="AL472" s="73">
        <v>245753.51</v>
      </c>
      <c r="AM472" s="73">
        <v>245753.51</v>
      </c>
      <c r="AN472" s="73">
        <v>2949042.12</v>
      </c>
    </row>
    <row r="473" spans="1:40">
      <c r="A473" s="108" t="s">
        <v>1163</v>
      </c>
      <c r="B473" s="73">
        <v>0</v>
      </c>
      <c r="C473" s="73">
        <v>0</v>
      </c>
      <c r="D473" s="73">
        <v>0</v>
      </c>
      <c r="E473" s="73">
        <v>0</v>
      </c>
      <c r="F473" s="73">
        <v>0</v>
      </c>
      <c r="G473" s="73">
        <v>0</v>
      </c>
      <c r="H473" s="73">
        <v>0</v>
      </c>
      <c r="I473" s="73">
        <v>0</v>
      </c>
      <c r="J473" s="73">
        <v>0</v>
      </c>
      <c r="K473" s="73">
        <v>0</v>
      </c>
      <c r="L473" s="73">
        <v>0</v>
      </c>
      <c r="M473" s="73">
        <v>0</v>
      </c>
      <c r="N473" s="73">
        <v>0</v>
      </c>
      <c r="O473" s="73">
        <v>0</v>
      </c>
      <c r="P473" s="73">
        <v>0</v>
      </c>
      <c r="Q473" s="73">
        <v>0</v>
      </c>
      <c r="R473" s="73">
        <v>0</v>
      </c>
      <c r="S473" s="73">
        <v>0</v>
      </c>
      <c r="T473" s="73">
        <v>0</v>
      </c>
      <c r="U473" s="73">
        <v>0</v>
      </c>
      <c r="V473" s="73">
        <v>0</v>
      </c>
      <c r="W473" s="73">
        <v>0</v>
      </c>
      <c r="X473" s="73">
        <v>0</v>
      </c>
      <c r="Y473" s="73">
        <v>0</v>
      </c>
      <c r="Z473" s="73">
        <v>0</v>
      </c>
      <c r="AA473" s="73">
        <v>0</v>
      </c>
      <c r="AB473" s="73">
        <v>0</v>
      </c>
      <c r="AC473" s="73">
        <v>0</v>
      </c>
      <c r="AD473" s="73">
        <v>0</v>
      </c>
      <c r="AE473" s="73">
        <v>0</v>
      </c>
      <c r="AF473" s="73">
        <v>0</v>
      </c>
      <c r="AG473" s="73">
        <v>0</v>
      </c>
      <c r="AH473" s="73">
        <v>0</v>
      </c>
      <c r="AI473" s="73">
        <v>0</v>
      </c>
      <c r="AJ473" s="73">
        <v>0</v>
      </c>
      <c r="AK473" s="73">
        <v>0</v>
      </c>
      <c r="AL473" s="73">
        <v>0</v>
      </c>
      <c r="AM473" s="73">
        <v>0</v>
      </c>
      <c r="AN473" s="73">
        <v>0</v>
      </c>
    </row>
    <row r="474" spans="1:40">
      <c r="A474" s="108" t="s">
        <v>1164</v>
      </c>
      <c r="B474" s="73">
        <v>245753.51</v>
      </c>
      <c r="C474" s="73">
        <v>245753.51</v>
      </c>
      <c r="D474" s="73">
        <v>245753.51</v>
      </c>
      <c r="E474" s="73">
        <v>245753.51</v>
      </c>
      <c r="F474" s="73">
        <v>245753.51</v>
      </c>
      <c r="G474" s="73">
        <v>245753.51</v>
      </c>
      <c r="H474" s="73">
        <v>245753.51</v>
      </c>
      <c r="I474" s="73">
        <v>245753.51</v>
      </c>
      <c r="J474" s="73">
        <v>245753.51</v>
      </c>
      <c r="K474" s="73">
        <v>245753.51</v>
      </c>
      <c r="L474" s="73">
        <v>245753.51</v>
      </c>
      <c r="M474" s="73">
        <v>245753.51</v>
      </c>
      <c r="N474" s="73">
        <v>2949042.12</v>
      </c>
      <c r="O474" s="73">
        <v>245753.51</v>
      </c>
      <c r="P474" s="73">
        <v>245753.51</v>
      </c>
      <c r="Q474" s="73">
        <v>245753.51</v>
      </c>
      <c r="R474" s="73">
        <v>245753.51</v>
      </c>
      <c r="S474" s="73">
        <v>245753.51</v>
      </c>
      <c r="T474" s="73">
        <v>245753.51</v>
      </c>
      <c r="U474" s="73">
        <v>245753.51</v>
      </c>
      <c r="V474" s="73">
        <v>245753.51</v>
      </c>
      <c r="W474" s="73">
        <v>245753.51</v>
      </c>
      <c r="X474" s="73">
        <v>245753.51</v>
      </c>
      <c r="Y474" s="73">
        <v>245753.51</v>
      </c>
      <c r="Z474" s="73">
        <v>245753.51</v>
      </c>
      <c r="AA474" s="73">
        <v>2949042.12</v>
      </c>
      <c r="AB474" s="73">
        <v>245753.51</v>
      </c>
      <c r="AC474" s="73">
        <v>245753.51</v>
      </c>
      <c r="AD474" s="73">
        <v>245753.51</v>
      </c>
      <c r="AE474" s="73">
        <v>245753.51</v>
      </c>
      <c r="AF474" s="73">
        <v>245753.51</v>
      </c>
      <c r="AG474" s="73">
        <v>245753.51</v>
      </c>
      <c r="AH474" s="73">
        <v>245753.51</v>
      </c>
      <c r="AI474" s="73">
        <v>245753.51</v>
      </c>
      <c r="AJ474" s="73">
        <v>245753.51</v>
      </c>
      <c r="AK474" s="73">
        <v>245753.51</v>
      </c>
      <c r="AL474" s="73">
        <v>245753.51</v>
      </c>
      <c r="AM474" s="73">
        <v>245753.51</v>
      </c>
      <c r="AN474" s="73">
        <v>2949042.12</v>
      </c>
    </row>
    <row r="475" spans="1:40">
      <c r="A475" s="108" t="s">
        <v>1165</v>
      </c>
    </row>
    <row r="476" spans="1:40">
      <c r="A476" s="108" t="s">
        <v>1166</v>
      </c>
      <c r="B476" s="73">
        <v>0</v>
      </c>
      <c r="C476" s="73">
        <v>0</v>
      </c>
      <c r="D476" s="73">
        <v>0</v>
      </c>
      <c r="E476" s="73">
        <v>0</v>
      </c>
      <c r="F476" s="73">
        <v>0</v>
      </c>
      <c r="G476" s="73">
        <v>0</v>
      </c>
      <c r="H476" s="73">
        <v>0</v>
      </c>
      <c r="I476" s="73">
        <v>0</v>
      </c>
      <c r="J476" s="73">
        <v>0</v>
      </c>
      <c r="K476" s="73">
        <v>0</v>
      </c>
      <c r="L476" s="73">
        <v>0</v>
      </c>
      <c r="M476" s="73">
        <v>0</v>
      </c>
      <c r="N476" s="73">
        <v>0</v>
      </c>
      <c r="O476" s="73">
        <v>0</v>
      </c>
      <c r="P476" s="73">
        <v>0</v>
      </c>
      <c r="Q476" s="73">
        <v>0</v>
      </c>
      <c r="R476" s="73">
        <v>0</v>
      </c>
      <c r="S476" s="73">
        <v>0</v>
      </c>
      <c r="T476" s="73">
        <v>0</v>
      </c>
      <c r="U476" s="73">
        <v>0</v>
      </c>
      <c r="V476" s="73">
        <v>0</v>
      </c>
      <c r="W476" s="73">
        <v>0</v>
      </c>
      <c r="X476" s="73">
        <v>0</v>
      </c>
      <c r="Y476" s="73">
        <v>0</v>
      </c>
      <c r="Z476" s="73">
        <v>0</v>
      </c>
      <c r="AA476" s="73">
        <v>0</v>
      </c>
      <c r="AB476" s="73">
        <v>0</v>
      </c>
      <c r="AC476" s="73">
        <v>0</v>
      </c>
      <c r="AD476" s="73">
        <v>0</v>
      </c>
      <c r="AE476" s="73">
        <v>0</v>
      </c>
      <c r="AF476" s="73">
        <v>0</v>
      </c>
      <c r="AG476" s="73">
        <v>0</v>
      </c>
      <c r="AH476" s="73">
        <v>0</v>
      </c>
      <c r="AI476" s="73">
        <v>0</v>
      </c>
      <c r="AJ476" s="73">
        <v>0</v>
      </c>
      <c r="AK476" s="73">
        <v>0</v>
      </c>
      <c r="AL476" s="73">
        <v>0</v>
      </c>
      <c r="AM476" s="73">
        <v>0</v>
      </c>
      <c r="AN476" s="73">
        <v>0</v>
      </c>
    </row>
    <row r="477" spans="1:40">
      <c r="A477" s="108" t="s">
        <v>1167</v>
      </c>
      <c r="B477" s="73">
        <v>0</v>
      </c>
      <c r="C477" s="73">
        <v>0</v>
      </c>
      <c r="D477" s="73">
        <v>0</v>
      </c>
      <c r="E477" s="73">
        <v>0</v>
      </c>
      <c r="F477" s="73">
        <v>0</v>
      </c>
      <c r="G477" s="73">
        <v>0</v>
      </c>
      <c r="H477" s="73">
        <v>0</v>
      </c>
      <c r="I477" s="73">
        <v>0</v>
      </c>
      <c r="J477" s="73">
        <v>0</v>
      </c>
      <c r="K477" s="73">
        <v>0</v>
      </c>
      <c r="L477" s="73">
        <v>0</v>
      </c>
      <c r="M477" s="73">
        <v>0</v>
      </c>
      <c r="N477" s="73">
        <v>0</v>
      </c>
      <c r="O477" s="73">
        <v>0</v>
      </c>
      <c r="P477" s="73">
        <v>0</v>
      </c>
      <c r="Q477" s="73">
        <v>0</v>
      </c>
      <c r="R477" s="73">
        <v>0</v>
      </c>
      <c r="S477" s="73">
        <v>0</v>
      </c>
      <c r="T477" s="73">
        <v>0</v>
      </c>
      <c r="U477" s="73">
        <v>0</v>
      </c>
      <c r="V477" s="73">
        <v>0</v>
      </c>
      <c r="W477" s="73">
        <v>0</v>
      </c>
      <c r="X477" s="73">
        <v>0</v>
      </c>
      <c r="Y477" s="73">
        <v>0</v>
      </c>
      <c r="Z477" s="73">
        <v>0</v>
      </c>
      <c r="AA477" s="73">
        <v>0</v>
      </c>
      <c r="AB477" s="73">
        <v>0</v>
      </c>
      <c r="AC477" s="73">
        <v>0</v>
      </c>
      <c r="AD477" s="73">
        <v>0</v>
      </c>
      <c r="AE477" s="73">
        <v>0</v>
      </c>
      <c r="AF477" s="73">
        <v>0</v>
      </c>
      <c r="AG477" s="73">
        <v>0</v>
      </c>
      <c r="AH477" s="73">
        <v>0</v>
      </c>
      <c r="AI477" s="73">
        <v>0</v>
      </c>
      <c r="AJ477" s="73">
        <v>0</v>
      </c>
      <c r="AK477" s="73">
        <v>0</v>
      </c>
      <c r="AL477" s="73">
        <v>0</v>
      </c>
      <c r="AM477" s="73">
        <v>0</v>
      </c>
      <c r="AN477" s="73">
        <v>0</v>
      </c>
    </row>
    <row r="478" spans="1:40">
      <c r="A478" s="108" t="s">
        <v>1168</v>
      </c>
    </row>
    <row r="479" spans="1:40">
      <c r="A479" s="108" t="s">
        <v>1169</v>
      </c>
      <c r="B479" s="73">
        <v>0</v>
      </c>
      <c r="C479" s="73">
        <v>0</v>
      </c>
      <c r="D479" s="73">
        <v>0</v>
      </c>
      <c r="E479" s="73">
        <v>0</v>
      </c>
      <c r="F479" s="73">
        <v>0</v>
      </c>
      <c r="G479" s="73">
        <v>0</v>
      </c>
      <c r="H479" s="73">
        <v>0</v>
      </c>
      <c r="I479" s="73">
        <v>0</v>
      </c>
      <c r="J479" s="73">
        <v>0</v>
      </c>
      <c r="K479" s="73">
        <v>0</v>
      </c>
      <c r="L479" s="73">
        <v>0</v>
      </c>
      <c r="M479" s="73">
        <v>0</v>
      </c>
      <c r="N479" s="73">
        <v>0</v>
      </c>
      <c r="O479" s="73">
        <v>0</v>
      </c>
      <c r="P479" s="73">
        <v>0</v>
      </c>
      <c r="Q479" s="73">
        <v>0</v>
      </c>
      <c r="R479" s="73">
        <v>0</v>
      </c>
      <c r="S479" s="73">
        <v>0</v>
      </c>
      <c r="T479" s="73">
        <v>0</v>
      </c>
      <c r="U479" s="73">
        <v>0</v>
      </c>
      <c r="V479" s="73">
        <v>0</v>
      </c>
      <c r="W479" s="73">
        <v>0</v>
      </c>
      <c r="X479" s="73">
        <v>0</v>
      </c>
      <c r="Y479" s="73">
        <v>0</v>
      </c>
      <c r="Z479" s="73">
        <v>0</v>
      </c>
      <c r="AA479" s="73">
        <v>0</v>
      </c>
      <c r="AB479" s="73">
        <v>0</v>
      </c>
      <c r="AC479" s="73">
        <v>0</v>
      </c>
      <c r="AD479" s="73">
        <v>0</v>
      </c>
      <c r="AE479" s="73">
        <v>0</v>
      </c>
      <c r="AF479" s="73">
        <v>0</v>
      </c>
      <c r="AG479" s="73">
        <v>0</v>
      </c>
      <c r="AH479" s="73">
        <v>0</v>
      </c>
      <c r="AI479" s="73">
        <v>0</v>
      </c>
      <c r="AJ479" s="73">
        <v>0</v>
      </c>
      <c r="AK479" s="73">
        <v>0</v>
      </c>
      <c r="AL479" s="73">
        <v>0</v>
      </c>
      <c r="AM479" s="73">
        <v>0</v>
      </c>
      <c r="AN479" s="73">
        <v>0</v>
      </c>
    </row>
    <row r="480" spans="1:40">
      <c r="A480" s="108" t="s">
        <v>1170</v>
      </c>
      <c r="B480" s="73">
        <v>0</v>
      </c>
      <c r="C480" s="73">
        <v>0</v>
      </c>
      <c r="D480" s="73">
        <v>0</v>
      </c>
      <c r="E480" s="73">
        <v>0</v>
      </c>
      <c r="F480" s="73">
        <v>0</v>
      </c>
      <c r="G480" s="73">
        <v>0</v>
      </c>
      <c r="H480" s="73">
        <v>0</v>
      </c>
      <c r="I480" s="73">
        <v>0</v>
      </c>
      <c r="J480" s="73">
        <v>0</v>
      </c>
      <c r="K480" s="73">
        <v>0</v>
      </c>
      <c r="L480" s="73">
        <v>0</v>
      </c>
      <c r="M480" s="73">
        <v>0</v>
      </c>
      <c r="N480" s="73">
        <v>0</v>
      </c>
      <c r="O480" s="73">
        <v>0</v>
      </c>
      <c r="P480" s="73">
        <v>0</v>
      </c>
      <c r="Q480" s="73">
        <v>0</v>
      </c>
      <c r="R480" s="73">
        <v>0</v>
      </c>
      <c r="S480" s="73">
        <v>0</v>
      </c>
      <c r="T480" s="73">
        <v>0</v>
      </c>
      <c r="U480" s="73">
        <v>0</v>
      </c>
      <c r="V480" s="73">
        <v>0</v>
      </c>
      <c r="W480" s="73">
        <v>0</v>
      </c>
      <c r="X480" s="73">
        <v>0</v>
      </c>
      <c r="Y480" s="73">
        <v>0</v>
      </c>
      <c r="Z480" s="73">
        <v>0</v>
      </c>
      <c r="AA480" s="73">
        <v>0</v>
      </c>
      <c r="AB480" s="73">
        <v>0</v>
      </c>
      <c r="AC480" s="73">
        <v>0</v>
      </c>
      <c r="AD480" s="73">
        <v>0</v>
      </c>
      <c r="AE480" s="73">
        <v>0</v>
      </c>
      <c r="AF480" s="73">
        <v>0</v>
      </c>
      <c r="AG480" s="73">
        <v>0</v>
      </c>
      <c r="AH480" s="73">
        <v>0</v>
      </c>
      <c r="AI480" s="73">
        <v>0</v>
      </c>
      <c r="AJ480" s="73">
        <v>0</v>
      </c>
      <c r="AK480" s="73">
        <v>0</v>
      </c>
      <c r="AL480" s="73">
        <v>0</v>
      </c>
      <c r="AM480" s="73">
        <v>0</v>
      </c>
      <c r="AN480" s="73">
        <v>0</v>
      </c>
    </row>
    <row r="481" spans="1:40">
      <c r="A481" s="108" t="s">
        <v>1171</v>
      </c>
      <c r="B481" s="73">
        <v>0</v>
      </c>
      <c r="C481" s="73">
        <v>0</v>
      </c>
      <c r="D481" s="73">
        <v>0</v>
      </c>
      <c r="E481" s="73">
        <v>0</v>
      </c>
      <c r="F481" s="73">
        <v>0</v>
      </c>
      <c r="G481" s="73">
        <v>0</v>
      </c>
      <c r="H481" s="73">
        <v>0</v>
      </c>
      <c r="I481" s="73">
        <v>0</v>
      </c>
      <c r="J481" s="73">
        <v>0</v>
      </c>
      <c r="K481" s="73">
        <v>0</v>
      </c>
      <c r="L481" s="73">
        <v>0</v>
      </c>
      <c r="M481" s="73">
        <v>0</v>
      </c>
      <c r="N481" s="73">
        <v>0</v>
      </c>
      <c r="O481" s="73">
        <v>0</v>
      </c>
      <c r="P481" s="73">
        <v>0</v>
      </c>
      <c r="Q481" s="73">
        <v>0</v>
      </c>
      <c r="R481" s="73">
        <v>0</v>
      </c>
      <c r="S481" s="73">
        <v>0</v>
      </c>
      <c r="T481" s="73">
        <v>0</v>
      </c>
      <c r="U481" s="73">
        <v>0</v>
      </c>
      <c r="V481" s="73">
        <v>0</v>
      </c>
      <c r="W481" s="73">
        <v>0</v>
      </c>
      <c r="X481" s="73">
        <v>0</v>
      </c>
      <c r="Y481" s="73">
        <v>0</v>
      </c>
      <c r="Z481" s="73">
        <v>0</v>
      </c>
      <c r="AA481" s="73">
        <v>0</v>
      </c>
      <c r="AB481" s="73">
        <v>0</v>
      </c>
      <c r="AC481" s="73">
        <v>0</v>
      </c>
      <c r="AD481" s="73">
        <v>0</v>
      </c>
      <c r="AE481" s="73">
        <v>0</v>
      </c>
      <c r="AF481" s="73">
        <v>0</v>
      </c>
      <c r="AG481" s="73">
        <v>0</v>
      </c>
      <c r="AH481" s="73">
        <v>0</v>
      </c>
      <c r="AI481" s="73">
        <v>0</v>
      </c>
      <c r="AJ481" s="73">
        <v>0</v>
      </c>
      <c r="AK481" s="73">
        <v>0</v>
      </c>
      <c r="AL481" s="73">
        <v>0</v>
      </c>
      <c r="AM481" s="73">
        <v>0</v>
      </c>
      <c r="AN481" s="73">
        <v>0</v>
      </c>
    </row>
    <row r="482" spans="1:40">
      <c r="A482" s="108" t="s">
        <v>1172</v>
      </c>
    </row>
    <row r="483" spans="1:40">
      <c r="A483" s="108" t="s">
        <v>1173</v>
      </c>
      <c r="B483" s="73">
        <v>0</v>
      </c>
      <c r="C483" s="73">
        <v>0</v>
      </c>
      <c r="D483" s="73">
        <v>0</v>
      </c>
      <c r="E483" s="73">
        <v>0</v>
      </c>
      <c r="F483" s="73">
        <v>0</v>
      </c>
      <c r="G483" s="73">
        <v>0</v>
      </c>
      <c r="H483" s="73">
        <v>0</v>
      </c>
      <c r="I483" s="73">
        <v>0</v>
      </c>
      <c r="J483" s="73">
        <v>0</v>
      </c>
      <c r="K483" s="73">
        <v>0</v>
      </c>
      <c r="L483" s="73">
        <v>0</v>
      </c>
      <c r="M483" s="73">
        <v>0</v>
      </c>
      <c r="N483" s="73">
        <v>0</v>
      </c>
      <c r="O483" s="73">
        <v>0</v>
      </c>
      <c r="P483" s="73">
        <v>0</v>
      </c>
      <c r="Q483" s="73">
        <v>0</v>
      </c>
      <c r="R483" s="73">
        <v>0</v>
      </c>
      <c r="S483" s="73">
        <v>0</v>
      </c>
      <c r="T483" s="73">
        <v>0</v>
      </c>
      <c r="U483" s="73">
        <v>0</v>
      </c>
      <c r="V483" s="73">
        <v>0</v>
      </c>
      <c r="W483" s="73">
        <v>0</v>
      </c>
      <c r="X483" s="73">
        <v>0</v>
      </c>
      <c r="Y483" s="73">
        <v>0</v>
      </c>
      <c r="Z483" s="73">
        <v>0</v>
      </c>
      <c r="AA483" s="73">
        <v>0</v>
      </c>
      <c r="AB483" s="73">
        <v>0</v>
      </c>
      <c r="AC483" s="73">
        <v>0</v>
      </c>
      <c r="AD483" s="73">
        <v>0</v>
      </c>
      <c r="AE483" s="73">
        <v>0</v>
      </c>
      <c r="AF483" s="73">
        <v>0</v>
      </c>
      <c r="AG483" s="73">
        <v>0</v>
      </c>
      <c r="AH483" s="73">
        <v>0</v>
      </c>
      <c r="AI483" s="73">
        <v>0</v>
      </c>
      <c r="AJ483" s="73">
        <v>0</v>
      </c>
      <c r="AK483" s="73">
        <v>0</v>
      </c>
      <c r="AL483" s="73">
        <v>0</v>
      </c>
      <c r="AM483" s="73">
        <v>0</v>
      </c>
      <c r="AN483" s="73">
        <v>0</v>
      </c>
    </row>
    <row r="484" spans="1:40">
      <c r="A484" s="108" t="s">
        <v>1174</v>
      </c>
      <c r="B484" s="73">
        <v>0</v>
      </c>
      <c r="C484" s="73">
        <v>0</v>
      </c>
      <c r="D484" s="73">
        <v>0</v>
      </c>
      <c r="E484" s="73">
        <v>0</v>
      </c>
      <c r="F484" s="73">
        <v>0</v>
      </c>
      <c r="G484" s="73">
        <v>0</v>
      </c>
      <c r="H484" s="73">
        <v>0</v>
      </c>
      <c r="I484" s="73">
        <v>0</v>
      </c>
      <c r="J484" s="73">
        <v>0</v>
      </c>
      <c r="K484" s="73">
        <v>0</v>
      </c>
      <c r="L484" s="73">
        <v>0</v>
      </c>
      <c r="M484" s="73">
        <v>0</v>
      </c>
      <c r="N484" s="73">
        <v>0</v>
      </c>
      <c r="O484" s="73">
        <v>0</v>
      </c>
      <c r="P484" s="73">
        <v>0</v>
      </c>
      <c r="Q484" s="73">
        <v>0</v>
      </c>
      <c r="R484" s="73">
        <v>0</v>
      </c>
      <c r="S484" s="73">
        <v>0</v>
      </c>
      <c r="T484" s="73">
        <v>0</v>
      </c>
      <c r="U484" s="73">
        <v>0</v>
      </c>
      <c r="V484" s="73">
        <v>0</v>
      </c>
      <c r="W484" s="73">
        <v>0</v>
      </c>
      <c r="X484" s="73">
        <v>0</v>
      </c>
      <c r="Y484" s="73">
        <v>0</v>
      </c>
      <c r="Z484" s="73">
        <v>0</v>
      </c>
      <c r="AA484" s="73">
        <v>0</v>
      </c>
      <c r="AB484" s="73">
        <v>0</v>
      </c>
      <c r="AC484" s="73">
        <v>0</v>
      </c>
      <c r="AD484" s="73">
        <v>0</v>
      </c>
      <c r="AE484" s="73">
        <v>0</v>
      </c>
      <c r="AF484" s="73">
        <v>0</v>
      </c>
      <c r="AG484" s="73">
        <v>0</v>
      </c>
      <c r="AH484" s="73">
        <v>0</v>
      </c>
      <c r="AI484" s="73">
        <v>0</v>
      </c>
      <c r="AJ484" s="73">
        <v>0</v>
      </c>
      <c r="AK484" s="73">
        <v>0</v>
      </c>
      <c r="AL484" s="73">
        <v>0</v>
      </c>
      <c r="AM484" s="73">
        <v>0</v>
      </c>
      <c r="AN484" s="73">
        <v>0</v>
      </c>
    </row>
    <row r="485" spans="1:40">
      <c r="A485" s="108" t="s">
        <v>1175</v>
      </c>
      <c r="B485" s="73">
        <v>0</v>
      </c>
      <c r="C485" s="73">
        <v>0</v>
      </c>
      <c r="D485" s="73">
        <v>0</v>
      </c>
      <c r="E485" s="73">
        <v>0</v>
      </c>
      <c r="F485" s="73">
        <v>0</v>
      </c>
      <c r="G485" s="73">
        <v>0</v>
      </c>
      <c r="H485" s="73">
        <v>0</v>
      </c>
      <c r="I485" s="73">
        <v>0</v>
      </c>
      <c r="J485" s="73">
        <v>0</v>
      </c>
      <c r="K485" s="73">
        <v>0</v>
      </c>
      <c r="L485" s="73">
        <v>0</v>
      </c>
      <c r="M485" s="73">
        <v>0</v>
      </c>
      <c r="N485" s="73">
        <v>0</v>
      </c>
      <c r="O485" s="73">
        <v>0</v>
      </c>
      <c r="P485" s="73">
        <v>0</v>
      </c>
      <c r="Q485" s="73">
        <v>0</v>
      </c>
      <c r="R485" s="73">
        <v>0</v>
      </c>
      <c r="S485" s="73">
        <v>0</v>
      </c>
      <c r="T485" s="73">
        <v>0</v>
      </c>
      <c r="U485" s="73">
        <v>0</v>
      </c>
      <c r="V485" s="73">
        <v>0</v>
      </c>
      <c r="W485" s="73">
        <v>0</v>
      </c>
      <c r="X485" s="73">
        <v>0</v>
      </c>
      <c r="Y485" s="73">
        <v>0</v>
      </c>
      <c r="Z485" s="73">
        <v>0</v>
      </c>
      <c r="AA485" s="73">
        <v>0</v>
      </c>
      <c r="AB485" s="73">
        <v>0</v>
      </c>
      <c r="AC485" s="73">
        <v>0</v>
      </c>
      <c r="AD485" s="73">
        <v>0</v>
      </c>
      <c r="AE485" s="73">
        <v>0</v>
      </c>
      <c r="AF485" s="73">
        <v>0</v>
      </c>
      <c r="AG485" s="73">
        <v>0</v>
      </c>
      <c r="AH485" s="73">
        <v>0</v>
      </c>
      <c r="AI485" s="73">
        <v>0</v>
      </c>
      <c r="AJ485" s="73">
        <v>0</v>
      </c>
      <c r="AK485" s="73">
        <v>0</v>
      </c>
      <c r="AL485" s="73">
        <v>0</v>
      </c>
      <c r="AM485" s="73">
        <v>0</v>
      </c>
      <c r="AN485" s="73">
        <v>0</v>
      </c>
    </row>
    <row r="486" spans="1:40">
      <c r="A486" s="108" t="s">
        <v>1176</v>
      </c>
    </row>
    <row r="487" spans="1:40">
      <c r="A487" s="108" t="s">
        <v>1177</v>
      </c>
      <c r="B487" s="73">
        <v>-41666.666666666701</v>
      </c>
      <c r="C487" s="73">
        <v>-41666.666666666701</v>
      </c>
      <c r="D487" s="73">
        <v>-41666.666666666701</v>
      </c>
      <c r="E487" s="73">
        <v>-41666.666666666701</v>
      </c>
      <c r="F487" s="73">
        <v>-41666.666666666701</v>
      </c>
      <c r="G487" s="73">
        <v>-41666.666666666701</v>
      </c>
      <c r="H487" s="73">
        <v>-41666.666666666701</v>
      </c>
      <c r="I487" s="73">
        <v>-41666.666666666701</v>
      </c>
      <c r="J487" s="73">
        <v>-41666.666666666701</v>
      </c>
      <c r="K487" s="73">
        <v>-41666.666666666701</v>
      </c>
      <c r="L487" s="73">
        <v>-41666.666666666701</v>
      </c>
      <c r="M487" s="73">
        <v>-41666.666666666701</v>
      </c>
      <c r="N487" s="73">
        <v>-500000</v>
      </c>
      <c r="O487" s="73">
        <v>-41666.666666666701</v>
      </c>
      <c r="P487" s="73">
        <v>-41666.666666666701</v>
      </c>
      <c r="Q487" s="73">
        <v>-41666.666666666701</v>
      </c>
      <c r="R487" s="73">
        <v>-41666.666666666701</v>
      </c>
      <c r="S487" s="73">
        <v>-41666.666666666701</v>
      </c>
      <c r="T487" s="73">
        <v>-41666.666666666701</v>
      </c>
      <c r="U487" s="73">
        <v>-41666.666666666701</v>
      </c>
      <c r="V487" s="73">
        <v>-41666.666666666701</v>
      </c>
      <c r="W487" s="73">
        <v>-41666.666666666701</v>
      </c>
      <c r="X487" s="73">
        <v>-41666.666666666701</v>
      </c>
      <c r="Y487" s="73">
        <v>-41666.666666666701</v>
      </c>
      <c r="Z487" s="73">
        <v>-41666.666666666701</v>
      </c>
      <c r="AA487" s="73">
        <v>-500000</v>
      </c>
      <c r="AB487" s="73">
        <v>-41666.666666666701</v>
      </c>
      <c r="AC487" s="73">
        <v>-41666.666666666701</v>
      </c>
      <c r="AD487" s="73">
        <v>-41666.666666666701</v>
      </c>
      <c r="AE487" s="73">
        <v>-41666.666666666701</v>
      </c>
      <c r="AF487" s="73">
        <v>-41666.666666666701</v>
      </c>
      <c r="AG487" s="73">
        <v>-41666.666666666701</v>
      </c>
      <c r="AH487" s="73">
        <v>-41666.666666666701</v>
      </c>
      <c r="AI487" s="73">
        <v>-41666.666666666701</v>
      </c>
      <c r="AJ487" s="73">
        <v>-41666.666666666701</v>
      </c>
      <c r="AK487" s="73">
        <v>-41666.666666666701</v>
      </c>
      <c r="AL487" s="73">
        <v>-41666.666666666701</v>
      </c>
      <c r="AM487" s="73">
        <v>-41666.666666666701</v>
      </c>
      <c r="AN487" s="73">
        <v>-500000</v>
      </c>
    </row>
    <row r="488" spans="1:40">
      <c r="A488" s="108" t="s">
        <v>1178</v>
      </c>
      <c r="B488" s="73">
        <v>0</v>
      </c>
      <c r="C488" s="73">
        <v>0</v>
      </c>
      <c r="D488" s="73">
        <v>0</v>
      </c>
      <c r="E488" s="73">
        <v>0</v>
      </c>
      <c r="F488" s="73">
        <v>0</v>
      </c>
      <c r="G488" s="73">
        <v>0</v>
      </c>
      <c r="H488" s="73">
        <v>0</v>
      </c>
      <c r="I488" s="73">
        <v>0</v>
      </c>
      <c r="J488" s="73">
        <v>0</v>
      </c>
      <c r="K488" s="73">
        <v>0</v>
      </c>
      <c r="L488" s="73">
        <v>0</v>
      </c>
      <c r="M488" s="73">
        <v>0</v>
      </c>
      <c r="N488" s="73">
        <v>0</v>
      </c>
      <c r="O488" s="73">
        <v>0</v>
      </c>
      <c r="P488" s="73">
        <v>0</v>
      </c>
      <c r="Q488" s="73">
        <v>0</v>
      </c>
      <c r="R488" s="73">
        <v>0</v>
      </c>
      <c r="S488" s="73">
        <v>0</v>
      </c>
      <c r="T488" s="73">
        <v>0</v>
      </c>
      <c r="U488" s="73">
        <v>0</v>
      </c>
      <c r="V488" s="73">
        <v>0</v>
      </c>
      <c r="W488" s="73">
        <v>0</v>
      </c>
      <c r="X488" s="73">
        <v>0</v>
      </c>
      <c r="Y488" s="73">
        <v>0</v>
      </c>
      <c r="Z488" s="73">
        <v>0</v>
      </c>
      <c r="AA488" s="73">
        <v>0</v>
      </c>
      <c r="AB488" s="73">
        <v>0</v>
      </c>
      <c r="AC488" s="73">
        <v>0</v>
      </c>
      <c r="AD488" s="73">
        <v>0</v>
      </c>
      <c r="AE488" s="73">
        <v>0</v>
      </c>
      <c r="AF488" s="73">
        <v>0</v>
      </c>
      <c r="AG488" s="73">
        <v>0</v>
      </c>
      <c r="AH488" s="73">
        <v>0</v>
      </c>
      <c r="AI488" s="73">
        <v>0</v>
      </c>
      <c r="AJ488" s="73">
        <v>0</v>
      </c>
      <c r="AK488" s="73">
        <v>0</v>
      </c>
      <c r="AL488" s="73">
        <v>0</v>
      </c>
      <c r="AM488" s="73">
        <v>0</v>
      </c>
      <c r="AN488" s="73">
        <v>0</v>
      </c>
    </row>
    <row r="489" spans="1:40">
      <c r="A489" s="108" t="s">
        <v>1179</v>
      </c>
      <c r="B489" s="73">
        <v>0</v>
      </c>
      <c r="C489" s="73">
        <v>0</v>
      </c>
      <c r="D489" s="73">
        <v>0</v>
      </c>
      <c r="E489" s="73">
        <v>0</v>
      </c>
      <c r="F489" s="73">
        <v>0</v>
      </c>
      <c r="G489" s="73">
        <v>0</v>
      </c>
      <c r="H489" s="73">
        <v>0</v>
      </c>
      <c r="I489" s="73">
        <v>0</v>
      </c>
      <c r="J489" s="73">
        <v>0</v>
      </c>
      <c r="K489" s="73">
        <v>0</v>
      </c>
      <c r="L489" s="73">
        <v>0</v>
      </c>
      <c r="M489" s="73">
        <v>0</v>
      </c>
      <c r="N489" s="73">
        <v>0</v>
      </c>
      <c r="O489" s="73">
        <v>0</v>
      </c>
      <c r="P489" s="73">
        <v>0</v>
      </c>
      <c r="Q489" s="73">
        <v>0</v>
      </c>
      <c r="R489" s="73">
        <v>0</v>
      </c>
      <c r="S489" s="73">
        <v>0</v>
      </c>
      <c r="T489" s="73">
        <v>0</v>
      </c>
      <c r="U489" s="73">
        <v>0</v>
      </c>
      <c r="V489" s="73">
        <v>0</v>
      </c>
      <c r="W489" s="73">
        <v>0</v>
      </c>
      <c r="X489" s="73">
        <v>0</v>
      </c>
      <c r="Y489" s="73">
        <v>0</v>
      </c>
      <c r="Z489" s="73">
        <v>0</v>
      </c>
      <c r="AA489" s="73">
        <v>0</v>
      </c>
      <c r="AB489" s="73">
        <v>0</v>
      </c>
      <c r="AC489" s="73">
        <v>0</v>
      </c>
      <c r="AD489" s="73">
        <v>0</v>
      </c>
      <c r="AE489" s="73">
        <v>0</v>
      </c>
      <c r="AF489" s="73">
        <v>0</v>
      </c>
      <c r="AG489" s="73">
        <v>0</v>
      </c>
      <c r="AH489" s="73">
        <v>0</v>
      </c>
      <c r="AI489" s="73">
        <v>0</v>
      </c>
      <c r="AJ489" s="73">
        <v>0</v>
      </c>
      <c r="AK489" s="73">
        <v>0</v>
      </c>
      <c r="AL489" s="73">
        <v>0</v>
      </c>
      <c r="AM489" s="73">
        <v>0</v>
      </c>
      <c r="AN489" s="73">
        <v>0</v>
      </c>
    </row>
    <row r="490" spans="1:40">
      <c r="A490" s="108" t="s">
        <v>1180</v>
      </c>
      <c r="B490" s="73">
        <v>0</v>
      </c>
      <c r="C490" s="73">
        <v>0</v>
      </c>
      <c r="D490" s="73">
        <v>0</v>
      </c>
      <c r="E490" s="73">
        <v>0</v>
      </c>
      <c r="F490" s="73">
        <v>0</v>
      </c>
      <c r="G490" s="73">
        <v>0</v>
      </c>
      <c r="H490" s="73">
        <v>0</v>
      </c>
      <c r="I490" s="73">
        <v>0</v>
      </c>
      <c r="J490" s="73">
        <v>0</v>
      </c>
      <c r="K490" s="73">
        <v>0</v>
      </c>
      <c r="L490" s="73">
        <v>0</v>
      </c>
      <c r="M490" s="73">
        <v>0</v>
      </c>
      <c r="N490" s="73">
        <v>0</v>
      </c>
      <c r="O490" s="73">
        <v>0</v>
      </c>
      <c r="P490" s="73">
        <v>0</v>
      </c>
      <c r="Q490" s="73">
        <v>0</v>
      </c>
      <c r="R490" s="73">
        <v>0</v>
      </c>
      <c r="S490" s="73">
        <v>0</v>
      </c>
      <c r="T490" s="73">
        <v>0</v>
      </c>
      <c r="U490" s="73">
        <v>0</v>
      </c>
      <c r="V490" s="73">
        <v>0</v>
      </c>
      <c r="W490" s="73">
        <v>0</v>
      </c>
      <c r="X490" s="73">
        <v>0</v>
      </c>
      <c r="Y490" s="73">
        <v>0</v>
      </c>
      <c r="Z490" s="73">
        <v>0</v>
      </c>
      <c r="AA490" s="73">
        <v>0</v>
      </c>
      <c r="AB490" s="73">
        <v>0</v>
      </c>
      <c r="AC490" s="73">
        <v>0</v>
      </c>
      <c r="AD490" s="73">
        <v>0</v>
      </c>
      <c r="AE490" s="73">
        <v>0</v>
      </c>
      <c r="AF490" s="73">
        <v>0</v>
      </c>
      <c r="AG490" s="73">
        <v>0</v>
      </c>
      <c r="AH490" s="73">
        <v>0</v>
      </c>
      <c r="AI490" s="73">
        <v>0</v>
      </c>
      <c r="AJ490" s="73">
        <v>0</v>
      </c>
      <c r="AK490" s="73">
        <v>0</v>
      </c>
      <c r="AL490" s="73">
        <v>0</v>
      </c>
      <c r="AM490" s="73">
        <v>0</v>
      </c>
      <c r="AN490" s="73">
        <v>0</v>
      </c>
    </row>
    <row r="491" spans="1:40">
      <c r="A491" s="108" t="s">
        <v>1181</v>
      </c>
      <c r="B491" s="73">
        <v>0</v>
      </c>
      <c r="C491" s="73">
        <v>0</v>
      </c>
      <c r="D491" s="73">
        <v>0</v>
      </c>
      <c r="E491" s="73">
        <v>0</v>
      </c>
      <c r="F491" s="73">
        <v>0</v>
      </c>
      <c r="G491" s="73">
        <v>0</v>
      </c>
      <c r="H491" s="73">
        <v>0</v>
      </c>
      <c r="I491" s="73">
        <v>0</v>
      </c>
      <c r="J491" s="73">
        <v>0</v>
      </c>
      <c r="K491" s="73">
        <v>0</v>
      </c>
      <c r="L491" s="73">
        <v>0</v>
      </c>
      <c r="M491" s="73">
        <v>0</v>
      </c>
      <c r="N491" s="73">
        <v>0</v>
      </c>
      <c r="O491" s="73">
        <v>0</v>
      </c>
      <c r="P491" s="73">
        <v>0</v>
      </c>
      <c r="Q491" s="73">
        <v>0</v>
      </c>
      <c r="R491" s="73">
        <v>0</v>
      </c>
      <c r="S491" s="73">
        <v>0</v>
      </c>
      <c r="T491" s="73">
        <v>0</v>
      </c>
      <c r="U491" s="73">
        <v>0</v>
      </c>
      <c r="V491" s="73">
        <v>0</v>
      </c>
      <c r="W491" s="73">
        <v>0</v>
      </c>
      <c r="X491" s="73">
        <v>0</v>
      </c>
      <c r="Y491" s="73">
        <v>0</v>
      </c>
      <c r="Z491" s="73">
        <v>0</v>
      </c>
      <c r="AA491" s="73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</row>
    <row r="492" spans="1:40">
      <c r="A492" s="108" t="s">
        <v>1182</v>
      </c>
      <c r="B492" s="73">
        <v>0</v>
      </c>
      <c r="C492" s="73">
        <v>0</v>
      </c>
      <c r="D492" s="73">
        <v>0</v>
      </c>
      <c r="E492" s="73">
        <v>0</v>
      </c>
      <c r="F492" s="73">
        <v>0</v>
      </c>
      <c r="G492" s="73">
        <v>0</v>
      </c>
      <c r="H492" s="73">
        <v>0</v>
      </c>
      <c r="I492" s="73">
        <v>0</v>
      </c>
      <c r="J492" s="73">
        <v>0</v>
      </c>
      <c r="K492" s="73">
        <v>0</v>
      </c>
      <c r="L492" s="73">
        <v>0</v>
      </c>
      <c r="M492" s="73">
        <v>0</v>
      </c>
      <c r="N492" s="73">
        <v>0</v>
      </c>
      <c r="O492" s="73">
        <v>0</v>
      </c>
      <c r="P492" s="73">
        <v>0</v>
      </c>
      <c r="Q492" s="73">
        <v>0</v>
      </c>
      <c r="R492" s="73">
        <v>0</v>
      </c>
      <c r="S492" s="73">
        <v>0</v>
      </c>
      <c r="T492" s="73">
        <v>0</v>
      </c>
      <c r="U492" s="73">
        <v>0</v>
      </c>
      <c r="V492" s="73">
        <v>0</v>
      </c>
      <c r="W492" s="73">
        <v>0</v>
      </c>
      <c r="X492" s="73">
        <v>0</v>
      </c>
      <c r="Y492" s="73">
        <v>0</v>
      </c>
      <c r="Z492" s="73">
        <v>0</v>
      </c>
      <c r="AA492" s="73">
        <v>0</v>
      </c>
      <c r="AB492" s="73">
        <v>0</v>
      </c>
      <c r="AC492" s="73">
        <v>0</v>
      </c>
      <c r="AD492" s="73">
        <v>0</v>
      </c>
      <c r="AE492" s="73">
        <v>0</v>
      </c>
      <c r="AF492" s="73">
        <v>0</v>
      </c>
      <c r="AG492" s="73">
        <v>0</v>
      </c>
      <c r="AH492" s="73">
        <v>0</v>
      </c>
      <c r="AI492" s="73">
        <v>0</v>
      </c>
      <c r="AJ492" s="73">
        <v>0</v>
      </c>
      <c r="AK492" s="73">
        <v>0</v>
      </c>
      <c r="AL492" s="73">
        <v>0</v>
      </c>
      <c r="AM492" s="73">
        <v>0</v>
      </c>
      <c r="AN492" s="73">
        <v>0</v>
      </c>
    </row>
    <row r="493" spans="1:40">
      <c r="A493" s="108" t="s">
        <v>1183</v>
      </c>
      <c r="B493" s="73">
        <v>0</v>
      </c>
      <c r="C493" s="73">
        <v>0</v>
      </c>
      <c r="D493" s="73">
        <v>0</v>
      </c>
      <c r="E493" s="73">
        <v>0</v>
      </c>
      <c r="F493" s="73">
        <v>0</v>
      </c>
      <c r="G493" s="73">
        <v>0</v>
      </c>
      <c r="H493" s="73">
        <v>0</v>
      </c>
      <c r="I493" s="73">
        <v>0</v>
      </c>
      <c r="J493" s="73">
        <v>0</v>
      </c>
      <c r="K493" s="73">
        <v>0</v>
      </c>
      <c r="L493" s="73">
        <v>0</v>
      </c>
      <c r="M493" s="73">
        <v>0</v>
      </c>
      <c r="N493" s="73">
        <v>0</v>
      </c>
      <c r="O493" s="73">
        <v>0</v>
      </c>
      <c r="P493" s="73">
        <v>0</v>
      </c>
      <c r="Q493" s="73">
        <v>0</v>
      </c>
      <c r="R493" s="73">
        <v>0</v>
      </c>
      <c r="S493" s="73">
        <v>0</v>
      </c>
      <c r="T493" s="73">
        <v>0</v>
      </c>
      <c r="U493" s="73">
        <v>0</v>
      </c>
      <c r="V493" s="73">
        <v>0</v>
      </c>
      <c r="W493" s="73">
        <v>0</v>
      </c>
      <c r="X493" s="73">
        <v>0</v>
      </c>
      <c r="Y493" s="73">
        <v>0</v>
      </c>
      <c r="Z493" s="73">
        <v>0</v>
      </c>
      <c r="AA493" s="73">
        <v>0</v>
      </c>
      <c r="AB493" s="73">
        <v>0</v>
      </c>
      <c r="AC493" s="73">
        <v>0</v>
      </c>
      <c r="AD493" s="73">
        <v>0</v>
      </c>
      <c r="AE493" s="73">
        <v>0</v>
      </c>
      <c r="AF493" s="73">
        <v>0</v>
      </c>
      <c r="AG493" s="73">
        <v>0</v>
      </c>
      <c r="AH493" s="73">
        <v>0</v>
      </c>
      <c r="AI493" s="73">
        <v>0</v>
      </c>
      <c r="AJ493" s="73">
        <v>0</v>
      </c>
      <c r="AK493" s="73">
        <v>0</v>
      </c>
      <c r="AL493" s="73">
        <v>0</v>
      </c>
      <c r="AM493" s="73">
        <v>0</v>
      </c>
      <c r="AN493" s="73">
        <v>0</v>
      </c>
    </row>
    <row r="494" spans="1:40">
      <c r="A494" s="108" t="s">
        <v>1184</v>
      </c>
      <c r="B494" s="73">
        <v>0</v>
      </c>
      <c r="C494" s="73">
        <v>0</v>
      </c>
      <c r="D494" s="73">
        <v>0</v>
      </c>
      <c r="E494" s="73">
        <v>0</v>
      </c>
      <c r="F494" s="73">
        <v>0</v>
      </c>
      <c r="G494" s="73">
        <v>0</v>
      </c>
      <c r="H494" s="73">
        <v>0</v>
      </c>
      <c r="I494" s="73">
        <v>0</v>
      </c>
      <c r="J494" s="73">
        <v>0</v>
      </c>
      <c r="K494" s="73">
        <v>0</v>
      </c>
      <c r="L494" s="73">
        <v>0</v>
      </c>
      <c r="M494" s="73">
        <v>0</v>
      </c>
      <c r="N494" s="73">
        <v>0</v>
      </c>
      <c r="O494" s="73">
        <v>0</v>
      </c>
      <c r="P494" s="73">
        <v>0</v>
      </c>
      <c r="Q494" s="73">
        <v>0</v>
      </c>
      <c r="R494" s="73">
        <v>0</v>
      </c>
      <c r="S494" s="73">
        <v>0</v>
      </c>
      <c r="T494" s="73">
        <v>0</v>
      </c>
      <c r="U494" s="73">
        <v>0</v>
      </c>
      <c r="V494" s="73">
        <v>0</v>
      </c>
      <c r="W494" s="73">
        <v>0</v>
      </c>
      <c r="X494" s="73">
        <v>0</v>
      </c>
      <c r="Y494" s="73">
        <v>0</v>
      </c>
      <c r="Z494" s="73">
        <v>0</v>
      </c>
      <c r="AA494" s="73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</row>
    <row r="495" spans="1:40">
      <c r="A495" s="108" t="s">
        <v>1185</v>
      </c>
      <c r="B495" s="73">
        <v>0</v>
      </c>
      <c r="C495" s="73">
        <v>0</v>
      </c>
      <c r="D495" s="73">
        <v>0</v>
      </c>
      <c r="E495" s="73">
        <v>0</v>
      </c>
      <c r="F495" s="73">
        <v>0</v>
      </c>
      <c r="G495" s="73">
        <v>0</v>
      </c>
      <c r="H495" s="73">
        <v>0</v>
      </c>
      <c r="I495" s="73">
        <v>0</v>
      </c>
      <c r="J495" s="73">
        <v>0</v>
      </c>
      <c r="K495" s="73">
        <v>0</v>
      </c>
      <c r="L495" s="73">
        <v>0</v>
      </c>
      <c r="M495" s="73">
        <v>0</v>
      </c>
      <c r="N495" s="73">
        <v>0</v>
      </c>
      <c r="O495" s="73">
        <v>0</v>
      </c>
      <c r="P495" s="73">
        <v>0</v>
      </c>
      <c r="Q495" s="73">
        <v>0</v>
      </c>
      <c r="R495" s="73">
        <v>0</v>
      </c>
      <c r="S495" s="73">
        <v>0</v>
      </c>
      <c r="T495" s="73">
        <v>0</v>
      </c>
      <c r="U495" s="73">
        <v>0</v>
      </c>
      <c r="V495" s="73">
        <v>0</v>
      </c>
      <c r="W495" s="73">
        <v>0</v>
      </c>
      <c r="X495" s="73">
        <v>0</v>
      </c>
      <c r="Y495" s="73">
        <v>0</v>
      </c>
      <c r="Z495" s="73">
        <v>0</v>
      </c>
      <c r="AA495" s="73">
        <v>0</v>
      </c>
      <c r="AB495" s="73">
        <v>0</v>
      </c>
      <c r="AC495" s="73">
        <v>0</v>
      </c>
      <c r="AD495" s="73">
        <v>0</v>
      </c>
      <c r="AE495" s="73">
        <v>0</v>
      </c>
      <c r="AF495" s="73">
        <v>0</v>
      </c>
      <c r="AG495" s="73">
        <v>0</v>
      </c>
      <c r="AH495" s="73">
        <v>0</v>
      </c>
      <c r="AI495" s="73">
        <v>0</v>
      </c>
      <c r="AJ495" s="73">
        <v>0</v>
      </c>
      <c r="AK495" s="73">
        <v>0</v>
      </c>
      <c r="AL495" s="73">
        <v>0</v>
      </c>
      <c r="AM495" s="73">
        <v>0</v>
      </c>
      <c r="AN495" s="73">
        <v>0</v>
      </c>
    </row>
    <row r="496" spans="1:40">
      <c r="A496" s="108" t="s">
        <v>1186</v>
      </c>
      <c r="B496" s="73">
        <v>0</v>
      </c>
      <c r="C496" s="73">
        <v>0</v>
      </c>
      <c r="D496" s="73">
        <v>0</v>
      </c>
      <c r="E496" s="73">
        <v>0</v>
      </c>
      <c r="F496" s="73">
        <v>0</v>
      </c>
      <c r="G496" s="73">
        <v>0</v>
      </c>
      <c r="H496" s="73">
        <v>0</v>
      </c>
      <c r="I496" s="73">
        <v>0</v>
      </c>
      <c r="J496" s="73">
        <v>0</v>
      </c>
      <c r="K496" s="73">
        <v>0</v>
      </c>
      <c r="L496" s="73">
        <v>0</v>
      </c>
      <c r="M496" s="73">
        <v>0</v>
      </c>
      <c r="N496" s="73">
        <v>0</v>
      </c>
      <c r="O496" s="73">
        <v>0</v>
      </c>
      <c r="P496" s="73">
        <v>0</v>
      </c>
      <c r="Q496" s="73">
        <v>0</v>
      </c>
      <c r="R496" s="73">
        <v>0</v>
      </c>
      <c r="S496" s="73">
        <v>0</v>
      </c>
      <c r="T496" s="73">
        <v>0</v>
      </c>
      <c r="U496" s="73">
        <v>0</v>
      </c>
      <c r="V496" s="73">
        <v>0</v>
      </c>
      <c r="W496" s="73">
        <v>0</v>
      </c>
      <c r="X496" s="73">
        <v>0</v>
      </c>
      <c r="Y496" s="73">
        <v>0</v>
      </c>
      <c r="Z496" s="73">
        <v>0</v>
      </c>
      <c r="AA496" s="73">
        <v>0</v>
      </c>
      <c r="AB496" s="73">
        <v>0</v>
      </c>
      <c r="AC496" s="73">
        <v>0</v>
      </c>
      <c r="AD496" s="73">
        <v>0</v>
      </c>
      <c r="AE496" s="73">
        <v>0</v>
      </c>
      <c r="AF496" s="73">
        <v>0</v>
      </c>
      <c r="AG496" s="73">
        <v>0</v>
      </c>
      <c r="AH496" s="73">
        <v>0</v>
      </c>
      <c r="AI496" s="73">
        <v>0</v>
      </c>
      <c r="AJ496" s="73">
        <v>0</v>
      </c>
      <c r="AK496" s="73">
        <v>0</v>
      </c>
      <c r="AL496" s="73">
        <v>0</v>
      </c>
      <c r="AM496" s="73">
        <v>0</v>
      </c>
      <c r="AN496" s="73">
        <v>0</v>
      </c>
    </row>
    <row r="497" spans="1:40">
      <c r="A497" s="108" t="s">
        <v>1187</v>
      </c>
      <c r="B497" s="73">
        <v>0</v>
      </c>
      <c r="C497" s="73">
        <v>0</v>
      </c>
      <c r="D497" s="73">
        <v>0</v>
      </c>
      <c r="E497" s="73">
        <v>0</v>
      </c>
      <c r="F497" s="73">
        <v>0</v>
      </c>
      <c r="G497" s="73">
        <v>0</v>
      </c>
      <c r="H497" s="73">
        <v>0</v>
      </c>
      <c r="I497" s="73">
        <v>0</v>
      </c>
      <c r="J497" s="73">
        <v>0</v>
      </c>
      <c r="K497" s="73">
        <v>0</v>
      </c>
      <c r="L497" s="73">
        <v>0</v>
      </c>
      <c r="M497" s="73">
        <v>0</v>
      </c>
      <c r="N497" s="73">
        <v>0</v>
      </c>
      <c r="O497" s="73">
        <v>0</v>
      </c>
      <c r="P497" s="73">
        <v>0</v>
      </c>
      <c r="Q497" s="73">
        <v>0</v>
      </c>
      <c r="R497" s="73">
        <v>0</v>
      </c>
      <c r="S497" s="73">
        <v>0</v>
      </c>
      <c r="T497" s="73">
        <v>0</v>
      </c>
      <c r="U497" s="73">
        <v>0</v>
      </c>
      <c r="V497" s="73">
        <v>0</v>
      </c>
      <c r="W497" s="73">
        <v>0</v>
      </c>
      <c r="X497" s="73">
        <v>0</v>
      </c>
      <c r="Y497" s="73">
        <v>0</v>
      </c>
      <c r="Z497" s="73">
        <v>0</v>
      </c>
      <c r="AA497" s="73">
        <v>0</v>
      </c>
      <c r="AB497" s="73">
        <v>0</v>
      </c>
      <c r="AC497" s="73">
        <v>0</v>
      </c>
      <c r="AD497" s="73">
        <v>0</v>
      </c>
      <c r="AE497" s="73">
        <v>0</v>
      </c>
      <c r="AF497" s="73">
        <v>0</v>
      </c>
      <c r="AG497" s="73">
        <v>0</v>
      </c>
      <c r="AH497" s="73">
        <v>0</v>
      </c>
      <c r="AI497" s="73">
        <v>0</v>
      </c>
      <c r="AJ497" s="73">
        <v>0</v>
      </c>
      <c r="AK497" s="73">
        <v>0</v>
      </c>
      <c r="AL497" s="73">
        <v>0</v>
      </c>
      <c r="AM497" s="73">
        <v>0</v>
      </c>
      <c r="AN497" s="73">
        <v>0</v>
      </c>
    </row>
    <row r="498" spans="1:40">
      <c r="A498" s="108" t="s">
        <v>1188</v>
      </c>
      <c r="B498" s="73">
        <v>-41666.666666666701</v>
      </c>
      <c r="C498" s="73">
        <v>-41666.666666666701</v>
      </c>
      <c r="D498" s="73">
        <v>-41666.666666666701</v>
      </c>
      <c r="E498" s="73">
        <v>-41666.666666666701</v>
      </c>
      <c r="F498" s="73">
        <v>-41666.666666666701</v>
      </c>
      <c r="G498" s="73">
        <v>-41666.666666666701</v>
      </c>
      <c r="H498" s="73">
        <v>-41666.666666666701</v>
      </c>
      <c r="I498" s="73">
        <v>-41666.666666666701</v>
      </c>
      <c r="J498" s="73">
        <v>-41666.666666666701</v>
      </c>
      <c r="K498" s="73">
        <v>-41666.666666666701</v>
      </c>
      <c r="L498" s="73">
        <v>-41666.666666666701</v>
      </c>
      <c r="M498" s="73">
        <v>-41666.666666666701</v>
      </c>
      <c r="N498" s="73">
        <v>-500000</v>
      </c>
      <c r="O498" s="73">
        <v>-41666.666666666701</v>
      </c>
      <c r="P498" s="73">
        <v>-41666.666666666701</v>
      </c>
      <c r="Q498" s="73">
        <v>-41666.666666666701</v>
      </c>
      <c r="R498" s="73">
        <v>-41666.666666666701</v>
      </c>
      <c r="S498" s="73">
        <v>-41666.666666666701</v>
      </c>
      <c r="T498" s="73">
        <v>-41666.666666666701</v>
      </c>
      <c r="U498" s="73">
        <v>-41666.666666666701</v>
      </c>
      <c r="V498" s="73">
        <v>-41666.666666666701</v>
      </c>
      <c r="W498" s="73">
        <v>-41666.666666666701</v>
      </c>
      <c r="X498" s="73">
        <v>-41666.666666666701</v>
      </c>
      <c r="Y498" s="73">
        <v>-41666.666666666701</v>
      </c>
      <c r="Z498" s="73">
        <v>-41666.666666666701</v>
      </c>
      <c r="AA498" s="73">
        <v>-500000</v>
      </c>
      <c r="AB498" s="73">
        <v>-41666.666666666701</v>
      </c>
      <c r="AC498" s="73">
        <v>-41666.666666666701</v>
      </c>
      <c r="AD498" s="73">
        <v>-41666.666666666701</v>
      </c>
      <c r="AE498" s="73">
        <v>-41666.666666666701</v>
      </c>
      <c r="AF498" s="73">
        <v>-41666.666666666701</v>
      </c>
      <c r="AG498" s="73">
        <v>-41666.666666666701</v>
      </c>
      <c r="AH498" s="73">
        <v>-41666.666666666701</v>
      </c>
      <c r="AI498" s="73">
        <v>-41666.666666666701</v>
      </c>
      <c r="AJ498" s="73">
        <v>-41666.666666666701</v>
      </c>
      <c r="AK498" s="73">
        <v>-41666.666666666701</v>
      </c>
      <c r="AL498" s="73">
        <v>-41666.666666666701</v>
      </c>
      <c r="AM498" s="73">
        <v>-41666.666666666701</v>
      </c>
      <c r="AN498" s="73">
        <v>-500000</v>
      </c>
    </row>
    <row r="499" spans="1:40">
      <c r="A499" s="108" t="s">
        <v>1189</v>
      </c>
    </row>
    <row r="500" spans="1:40">
      <c r="A500" s="108" t="s">
        <v>1190</v>
      </c>
      <c r="B500" s="73">
        <v>0</v>
      </c>
      <c r="C500" s="73">
        <v>0</v>
      </c>
      <c r="D500" s="73">
        <v>0</v>
      </c>
      <c r="E500" s="73">
        <v>0</v>
      </c>
      <c r="F500" s="73">
        <v>0</v>
      </c>
      <c r="G500" s="73">
        <v>0</v>
      </c>
      <c r="H500" s="73">
        <v>0</v>
      </c>
      <c r="I500" s="73">
        <v>0</v>
      </c>
      <c r="J500" s="73">
        <v>0</v>
      </c>
      <c r="K500" s="73">
        <v>0</v>
      </c>
      <c r="L500" s="73">
        <v>0</v>
      </c>
      <c r="M500" s="73">
        <v>0</v>
      </c>
      <c r="N500" s="73">
        <v>0</v>
      </c>
      <c r="O500" s="73">
        <v>0</v>
      </c>
      <c r="P500" s="73">
        <v>0</v>
      </c>
      <c r="Q500" s="73">
        <v>0</v>
      </c>
      <c r="R500" s="73">
        <v>0</v>
      </c>
      <c r="S500" s="73">
        <v>0</v>
      </c>
      <c r="T500" s="73">
        <v>0</v>
      </c>
      <c r="U500" s="73">
        <v>0</v>
      </c>
      <c r="V500" s="73">
        <v>0</v>
      </c>
      <c r="W500" s="73">
        <v>0</v>
      </c>
      <c r="X500" s="73">
        <v>0</v>
      </c>
      <c r="Y500" s="73">
        <v>0</v>
      </c>
      <c r="Z500" s="73">
        <v>0</v>
      </c>
      <c r="AA500" s="73">
        <v>0</v>
      </c>
      <c r="AB500" s="73">
        <v>0</v>
      </c>
      <c r="AC500" s="73">
        <v>0</v>
      </c>
      <c r="AD500" s="73">
        <v>0</v>
      </c>
      <c r="AE500" s="73">
        <v>0</v>
      </c>
      <c r="AF500" s="73">
        <v>0</v>
      </c>
      <c r="AG500" s="73">
        <v>0</v>
      </c>
      <c r="AH500" s="73">
        <v>0</v>
      </c>
      <c r="AI500" s="73">
        <v>0</v>
      </c>
      <c r="AJ500" s="73">
        <v>0</v>
      </c>
      <c r="AK500" s="73">
        <v>0</v>
      </c>
      <c r="AL500" s="73">
        <v>0</v>
      </c>
      <c r="AM500" s="73">
        <v>0</v>
      </c>
      <c r="AN500" s="73">
        <v>0</v>
      </c>
    </row>
    <row r="501" spans="1:40">
      <c r="A501" s="108" t="s">
        <v>1191</v>
      </c>
      <c r="B501" s="73">
        <v>0</v>
      </c>
      <c r="C501" s="73">
        <v>0</v>
      </c>
      <c r="D501" s="73">
        <v>0</v>
      </c>
      <c r="E501" s="73">
        <v>0</v>
      </c>
      <c r="F501" s="73">
        <v>0</v>
      </c>
      <c r="G501" s="73">
        <v>0</v>
      </c>
      <c r="H501" s="73">
        <v>0</v>
      </c>
      <c r="I501" s="73">
        <v>0</v>
      </c>
      <c r="J501" s="73">
        <v>0</v>
      </c>
      <c r="K501" s="73">
        <v>0</v>
      </c>
      <c r="L501" s="73">
        <v>0</v>
      </c>
      <c r="M501" s="73">
        <v>0</v>
      </c>
      <c r="N501" s="73">
        <v>0</v>
      </c>
      <c r="O501" s="73">
        <v>0</v>
      </c>
      <c r="P501" s="73">
        <v>0</v>
      </c>
      <c r="Q501" s="73">
        <v>0</v>
      </c>
      <c r="R501" s="73">
        <v>0</v>
      </c>
      <c r="S501" s="73">
        <v>0</v>
      </c>
      <c r="T501" s="73">
        <v>0</v>
      </c>
      <c r="U501" s="73">
        <v>0</v>
      </c>
      <c r="V501" s="73">
        <v>0</v>
      </c>
      <c r="W501" s="73">
        <v>0</v>
      </c>
      <c r="X501" s="73">
        <v>0</v>
      </c>
      <c r="Y501" s="73">
        <v>0</v>
      </c>
      <c r="Z501" s="73">
        <v>0</v>
      </c>
      <c r="AA501" s="73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</row>
    <row r="502" spans="1:40">
      <c r="A502" s="108" t="s">
        <v>1192</v>
      </c>
      <c r="B502" s="73">
        <v>-1510.55083316169</v>
      </c>
      <c r="C502" s="73">
        <v>-1510.55083316169</v>
      </c>
      <c r="D502" s="73">
        <v>-1510.55083316169</v>
      </c>
      <c r="E502" s="73">
        <v>-1510.55083316169</v>
      </c>
      <c r="F502" s="73">
        <v>-1510.55083316169</v>
      </c>
      <c r="G502" s="73">
        <v>-1510.55083316169</v>
      </c>
      <c r="H502" s="73">
        <v>-1510.55083316169</v>
      </c>
      <c r="I502" s="73">
        <v>-1510.55083316169</v>
      </c>
      <c r="J502" s="73">
        <v>-1510.55083316169</v>
      </c>
      <c r="K502" s="73">
        <v>-1510.55083316169</v>
      </c>
      <c r="L502" s="73">
        <v>-1510.55083316169</v>
      </c>
      <c r="M502" s="73">
        <v>-1510.55083316169</v>
      </c>
      <c r="N502" s="73">
        <v>-18126.609997940199</v>
      </c>
      <c r="O502" s="73">
        <v>-1510.55083316169</v>
      </c>
      <c r="P502" s="73">
        <v>-1510.55083316169</v>
      </c>
      <c r="Q502" s="73">
        <v>-1510.55083316169</v>
      </c>
      <c r="R502" s="73">
        <v>-1510.55083316169</v>
      </c>
      <c r="S502" s="73">
        <v>-1510.55083316169</v>
      </c>
      <c r="T502" s="73">
        <v>-1510.55083316169</v>
      </c>
      <c r="U502" s="73">
        <v>-1510.55083316169</v>
      </c>
      <c r="V502" s="73">
        <v>-1510.55083316169</v>
      </c>
      <c r="W502" s="73">
        <v>-1510.55083316169</v>
      </c>
      <c r="X502" s="73">
        <v>-1510.55083316169</v>
      </c>
      <c r="Y502" s="73">
        <v>-1510.55083316169</v>
      </c>
      <c r="Z502" s="73">
        <v>-1510.55083316169</v>
      </c>
      <c r="AA502" s="73">
        <v>-18126.609997940199</v>
      </c>
      <c r="AB502" s="73">
        <v>-1510.55083316169</v>
      </c>
      <c r="AC502" s="73">
        <v>-1510.55083316169</v>
      </c>
      <c r="AD502" s="73">
        <v>-1510.55083316169</v>
      </c>
      <c r="AE502" s="73">
        <v>-1510.55083316169</v>
      </c>
      <c r="AF502" s="73">
        <v>-1510.55083316169</v>
      </c>
      <c r="AG502" s="73">
        <v>-1510.55083316169</v>
      </c>
      <c r="AH502" s="73">
        <v>-1510.55083316169</v>
      </c>
      <c r="AI502" s="73">
        <v>-1510.55083316169</v>
      </c>
      <c r="AJ502" s="73">
        <v>-1510.55083316169</v>
      </c>
      <c r="AK502" s="73">
        <v>-1510.55083316169</v>
      </c>
      <c r="AL502" s="73">
        <v>-1510.55083316169</v>
      </c>
      <c r="AM502" s="73">
        <v>-1510.55083316169</v>
      </c>
      <c r="AN502" s="73">
        <v>-18126.609997940199</v>
      </c>
    </row>
    <row r="503" spans="1:40">
      <c r="A503" s="108" t="s">
        <v>1193</v>
      </c>
      <c r="B503" s="73">
        <v>-1510.55083316169</v>
      </c>
      <c r="C503" s="73">
        <v>-1510.55083316169</v>
      </c>
      <c r="D503" s="73">
        <v>-1510.55083316169</v>
      </c>
      <c r="E503" s="73">
        <v>-1510.55083316169</v>
      </c>
      <c r="F503" s="73">
        <v>-1510.55083316169</v>
      </c>
      <c r="G503" s="73">
        <v>-1510.55083316169</v>
      </c>
      <c r="H503" s="73">
        <v>-1510.55083316169</v>
      </c>
      <c r="I503" s="73">
        <v>-1510.55083316169</v>
      </c>
      <c r="J503" s="73">
        <v>-1510.55083316169</v>
      </c>
      <c r="K503" s="73">
        <v>-1510.55083316169</v>
      </c>
      <c r="L503" s="73">
        <v>-1510.55083316169</v>
      </c>
      <c r="M503" s="73">
        <v>-1510.55083316169</v>
      </c>
      <c r="N503" s="73">
        <v>-18126.609997940199</v>
      </c>
      <c r="O503" s="73">
        <v>-1510.55083316169</v>
      </c>
      <c r="P503" s="73">
        <v>-1510.55083316169</v>
      </c>
      <c r="Q503" s="73">
        <v>-1510.55083316169</v>
      </c>
      <c r="R503" s="73">
        <v>-1510.55083316169</v>
      </c>
      <c r="S503" s="73">
        <v>-1510.55083316169</v>
      </c>
      <c r="T503" s="73">
        <v>-1510.55083316169</v>
      </c>
      <c r="U503" s="73">
        <v>-1510.55083316169</v>
      </c>
      <c r="V503" s="73">
        <v>-1510.55083316169</v>
      </c>
      <c r="W503" s="73">
        <v>-1510.55083316169</v>
      </c>
      <c r="X503" s="73">
        <v>-1510.55083316169</v>
      </c>
      <c r="Y503" s="73">
        <v>-1510.55083316169</v>
      </c>
      <c r="Z503" s="73">
        <v>-1510.55083316169</v>
      </c>
      <c r="AA503" s="73">
        <v>-18126.609997940199</v>
      </c>
      <c r="AB503" s="73">
        <v>-1510.55083316169</v>
      </c>
      <c r="AC503" s="73">
        <v>-1510.55083316169</v>
      </c>
      <c r="AD503" s="73">
        <v>-1510.55083316169</v>
      </c>
      <c r="AE503" s="73">
        <v>-1510.55083316169</v>
      </c>
      <c r="AF503" s="73">
        <v>-1510.55083316169</v>
      </c>
      <c r="AG503" s="73">
        <v>-1510.55083316169</v>
      </c>
      <c r="AH503" s="73">
        <v>-1510.55083316169</v>
      </c>
      <c r="AI503" s="73">
        <v>-1510.55083316169</v>
      </c>
      <c r="AJ503" s="73">
        <v>-1510.55083316169</v>
      </c>
      <c r="AK503" s="73">
        <v>-1510.55083316169</v>
      </c>
      <c r="AL503" s="73">
        <v>-1510.55083316169</v>
      </c>
      <c r="AM503" s="73">
        <v>-1510.55083316169</v>
      </c>
      <c r="AN503" s="73">
        <v>-18126.609997940199</v>
      </c>
    </row>
    <row r="504" spans="1:40">
      <c r="A504" s="108" t="s">
        <v>1194</v>
      </c>
    </row>
    <row r="505" spans="1:40">
      <c r="A505" s="108" t="s">
        <v>1195</v>
      </c>
      <c r="B505" s="73">
        <v>0</v>
      </c>
      <c r="C505" s="73">
        <v>0</v>
      </c>
      <c r="D505" s="73">
        <v>0</v>
      </c>
      <c r="E505" s="73">
        <v>0</v>
      </c>
      <c r="F505" s="73">
        <v>0</v>
      </c>
      <c r="G505" s="73">
        <v>0</v>
      </c>
      <c r="H505" s="73">
        <v>0</v>
      </c>
      <c r="I505" s="73">
        <v>0</v>
      </c>
      <c r="J505" s="73">
        <v>0</v>
      </c>
      <c r="K505" s="73">
        <v>0</v>
      </c>
      <c r="L505" s="73">
        <v>0</v>
      </c>
      <c r="M505" s="73">
        <v>0</v>
      </c>
      <c r="N505" s="73">
        <v>0</v>
      </c>
      <c r="O505" s="73">
        <v>0</v>
      </c>
      <c r="P505" s="73">
        <v>0</v>
      </c>
      <c r="Q505" s="73">
        <v>0</v>
      </c>
      <c r="R505" s="73">
        <v>0</v>
      </c>
      <c r="S505" s="73">
        <v>0</v>
      </c>
      <c r="T505" s="73">
        <v>0</v>
      </c>
      <c r="U505" s="73">
        <v>0</v>
      </c>
      <c r="V505" s="73">
        <v>0</v>
      </c>
      <c r="W505" s="73">
        <v>0</v>
      </c>
      <c r="X505" s="73">
        <v>0</v>
      </c>
      <c r="Y505" s="73">
        <v>0</v>
      </c>
      <c r="Z505" s="73">
        <v>0</v>
      </c>
      <c r="AA505" s="73">
        <v>0</v>
      </c>
      <c r="AB505" s="73">
        <v>0</v>
      </c>
      <c r="AC505" s="73">
        <v>0</v>
      </c>
      <c r="AD505" s="73">
        <v>0</v>
      </c>
      <c r="AE505" s="73">
        <v>0</v>
      </c>
      <c r="AF505" s="73">
        <v>0</v>
      </c>
      <c r="AG505" s="73">
        <v>0</v>
      </c>
      <c r="AH505" s="73">
        <v>0</v>
      </c>
      <c r="AI505" s="73">
        <v>0</v>
      </c>
      <c r="AJ505" s="73">
        <v>0</v>
      </c>
      <c r="AK505" s="73">
        <v>0</v>
      </c>
      <c r="AL505" s="73">
        <v>0</v>
      </c>
      <c r="AM505" s="73">
        <v>0</v>
      </c>
      <c r="AN505" s="73">
        <v>0</v>
      </c>
    </row>
    <row r="506" spans="1:40">
      <c r="A506" s="108" t="s">
        <v>1196</v>
      </c>
      <c r="B506" s="73">
        <v>0</v>
      </c>
      <c r="C506" s="73">
        <v>0</v>
      </c>
      <c r="D506" s="73">
        <v>0</v>
      </c>
      <c r="E506" s="73">
        <v>0</v>
      </c>
      <c r="F506" s="73">
        <v>0</v>
      </c>
      <c r="G506" s="73">
        <v>0</v>
      </c>
      <c r="H506" s="73">
        <v>0</v>
      </c>
      <c r="I506" s="73">
        <v>0</v>
      </c>
      <c r="J506" s="73">
        <v>0</v>
      </c>
      <c r="K506" s="73">
        <v>0</v>
      </c>
      <c r="L506" s="73">
        <v>0</v>
      </c>
      <c r="M506" s="73">
        <v>0</v>
      </c>
      <c r="N506" s="73">
        <v>0</v>
      </c>
      <c r="O506" s="73">
        <v>0</v>
      </c>
      <c r="P506" s="73">
        <v>0</v>
      </c>
      <c r="Q506" s="73">
        <v>0</v>
      </c>
      <c r="R506" s="73">
        <v>0</v>
      </c>
      <c r="S506" s="73">
        <v>0</v>
      </c>
      <c r="T506" s="73">
        <v>0</v>
      </c>
      <c r="U506" s="73">
        <v>0</v>
      </c>
      <c r="V506" s="73">
        <v>0</v>
      </c>
      <c r="W506" s="73">
        <v>0</v>
      </c>
      <c r="X506" s="73">
        <v>0</v>
      </c>
      <c r="Y506" s="73">
        <v>0</v>
      </c>
      <c r="Z506" s="73">
        <v>0</v>
      </c>
      <c r="AA506" s="73">
        <v>0</v>
      </c>
      <c r="AB506" s="73">
        <v>0</v>
      </c>
      <c r="AC506" s="73">
        <v>0</v>
      </c>
      <c r="AD506" s="73">
        <v>0</v>
      </c>
      <c r="AE506" s="73">
        <v>0</v>
      </c>
      <c r="AF506" s="73">
        <v>0</v>
      </c>
      <c r="AG506" s="73">
        <v>0</v>
      </c>
      <c r="AH506" s="73">
        <v>0</v>
      </c>
      <c r="AI506" s="73">
        <v>0</v>
      </c>
      <c r="AJ506" s="73">
        <v>0</v>
      </c>
      <c r="AK506" s="73">
        <v>0</v>
      </c>
      <c r="AL506" s="73">
        <v>0</v>
      </c>
      <c r="AM506" s="73">
        <v>0</v>
      </c>
      <c r="AN506" s="73">
        <v>0</v>
      </c>
    </row>
    <row r="507" spans="1:40">
      <c r="A507" s="108" t="s">
        <v>1197</v>
      </c>
      <c r="B507" s="73">
        <v>0</v>
      </c>
      <c r="C507" s="73">
        <v>0</v>
      </c>
      <c r="D507" s="73">
        <v>0</v>
      </c>
      <c r="E507" s="73">
        <v>0</v>
      </c>
      <c r="F507" s="73">
        <v>0</v>
      </c>
      <c r="G507" s="73">
        <v>0</v>
      </c>
      <c r="H507" s="73">
        <v>0</v>
      </c>
      <c r="I507" s="73">
        <v>0</v>
      </c>
      <c r="J507" s="73">
        <v>0</v>
      </c>
      <c r="K507" s="73">
        <v>0</v>
      </c>
      <c r="L507" s="73">
        <v>0</v>
      </c>
      <c r="M507" s="73">
        <v>0</v>
      </c>
      <c r="N507" s="73">
        <v>0</v>
      </c>
      <c r="O507" s="73">
        <v>0</v>
      </c>
      <c r="P507" s="73">
        <v>0</v>
      </c>
      <c r="Q507" s="73">
        <v>0</v>
      </c>
      <c r="R507" s="73">
        <v>0</v>
      </c>
      <c r="S507" s="73">
        <v>0</v>
      </c>
      <c r="T507" s="73">
        <v>0</v>
      </c>
      <c r="U507" s="73">
        <v>0</v>
      </c>
      <c r="V507" s="73">
        <v>0</v>
      </c>
      <c r="W507" s="73">
        <v>0</v>
      </c>
      <c r="X507" s="73">
        <v>0</v>
      </c>
      <c r="Y507" s="73">
        <v>0</v>
      </c>
      <c r="Z507" s="73">
        <v>0</v>
      </c>
      <c r="AA507" s="73">
        <v>0</v>
      </c>
      <c r="AB507" s="73">
        <v>0</v>
      </c>
      <c r="AC507" s="73">
        <v>0</v>
      </c>
      <c r="AD507" s="73">
        <v>0</v>
      </c>
      <c r="AE507" s="73">
        <v>0</v>
      </c>
      <c r="AF507" s="73">
        <v>0</v>
      </c>
      <c r="AG507" s="73">
        <v>0</v>
      </c>
      <c r="AH507" s="73">
        <v>0</v>
      </c>
      <c r="AI507" s="73">
        <v>0</v>
      </c>
      <c r="AJ507" s="73">
        <v>0</v>
      </c>
      <c r="AK507" s="73">
        <v>0</v>
      </c>
      <c r="AL507" s="73">
        <v>0</v>
      </c>
      <c r="AM507" s="73">
        <v>0</v>
      </c>
      <c r="AN507" s="73">
        <v>0</v>
      </c>
    </row>
    <row r="508" spans="1:40">
      <c r="A508" s="108" t="s">
        <v>1198</v>
      </c>
      <c r="B508" s="73">
        <v>0</v>
      </c>
      <c r="C508" s="73">
        <v>0</v>
      </c>
      <c r="D508" s="73">
        <v>0</v>
      </c>
      <c r="E508" s="73">
        <v>0</v>
      </c>
      <c r="F508" s="73">
        <v>0</v>
      </c>
      <c r="G508" s="73">
        <v>0</v>
      </c>
      <c r="H508" s="73">
        <v>0</v>
      </c>
      <c r="I508" s="73">
        <v>0</v>
      </c>
      <c r="J508" s="73">
        <v>0</v>
      </c>
      <c r="K508" s="73">
        <v>0</v>
      </c>
      <c r="L508" s="73">
        <v>0</v>
      </c>
      <c r="M508" s="73">
        <v>0</v>
      </c>
      <c r="N508" s="73">
        <v>0</v>
      </c>
      <c r="O508" s="73">
        <v>0</v>
      </c>
      <c r="P508" s="73">
        <v>0</v>
      </c>
      <c r="Q508" s="73">
        <v>0</v>
      </c>
      <c r="R508" s="73">
        <v>0</v>
      </c>
      <c r="S508" s="73">
        <v>0</v>
      </c>
      <c r="T508" s="73">
        <v>0</v>
      </c>
      <c r="U508" s="73">
        <v>0</v>
      </c>
      <c r="V508" s="73">
        <v>0</v>
      </c>
      <c r="W508" s="73">
        <v>0</v>
      </c>
      <c r="X508" s="73">
        <v>0</v>
      </c>
      <c r="Y508" s="73">
        <v>0</v>
      </c>
      <c r="Z508" s="73">
        <v>0</v>
      </c>
      <c r="AA508" s="73">
        <v>0</v>
      </c>
      <c r="AB508" s="73">
        <v>0</v>
      </c>
      <c r="AC508" s="73">
        <v>0</v>
      </c>
      <c r="AD508" s="73">
        <v>0</v>
      </c>
      <c r="AE508" s="73">
        <v>0</v>
      </c>
      <c r="AF508" s="73">
        <v>0</v>
      </c>
      <c r="AG508" s="73">
        <v>0</v>
      </c>
      <c r="AH508" s="73">
        <v>0</v>
      </c>
      <c r="AI508" s="73">
        <v>0</v>
      </c>
      <c r="AJ508" s="73">
        <v>0</v>
      </c>
      <c r="AK508" s="73">
        <v>0</v>
      </c>
      <c r="AL508" s="73">
        <v>0</v>
      </c>
      <c r="AM508" s="73">
        <v>0</v>
      </c>
      <c r="AN508" s="73">
        <v>0</v>
      </c>
    </row>
    <row r="509" spans="1:40">
      <c r="A509" s="108" t="s">
        <v>1199</v>
      </c>
      <c r="B509" s="73">
        <v>238633.278251632</v>
      </c>
      <c r="C509" s="73">
        <v>238633.278251632</v>
      </c>
      <c r="D509" s="73">
        <v>238633.278251632</v>
      </c>
      <c r="E509" s="73">
        <v>238633.278251632</v>
      </c>
      <c r="F509" s="73">
        <v>238633.278251632</v>
      </c>
      <c r="G509" s="73">
        <v>238633.278251632</v>
      </c>
      <c r="H509" s="73">
        <v>238633.278251632</v>
      </c>
      <c r="I509" s="73">
        <v>238633.278251632</v>
      </c>
      <c r="J509" s="73">
        <v>238633.278251632</v>
      </c>
      <c r="K509" s="73">
        <v>238633.278251632</v>
      </c>
      <c r="L509" s="73">
        <v>238633.278251632</v>
      </c>
      <c r="M509" s="73">
        <v>238633.278251632</v>
      </c>
      <c r="N509" s="73">
        <v>2863599.3390195798</v>
      </c>
      <c r="O509" s="73">
        <v>282947.48898740101</v>
      </c>
      <c r="P509" s="73">
        <v>282947.48898740101</v>
      </c>
      <c r="Q509" s="73">
        <v>282947.48898740101</v>
      </c>
      <c r="R509" s="73">
        <v>282947.48898740101</v>
      </c>
      <c r="S509" s="73">
        <v>282947.48898740101</v>
      </c>
      <c r="T509" s="73">
        <v>282947.48898740101</v>
      </c>
      <c r="U509" s="73">
        <v>282947.48898740101</v>
      </c>
      <c r="V509" s="73">
        <v>282947.48898740101</v>
      </c>
      <c r="W509" s="73">
        <v>282947.48898740101</v>
      </c>
      <c r="X509" s="73">
        <v>282947.48898740101</v>
      </c>
      <c r="Y509" s="73">
        <v>282947.48898740101</v>
      </c>
      <c r="Z509" s="73">
        <v>282947.48898740101</v>
      </c>
      <c r="AA509" s="73">
        <v>3395369.8678488098</v>
      </c>
      <c r="AB509" s="73">
        <v>282406.985195507</v>
      </c>
      <c r="AC509" s="73">
        <v>282406.985195507</v>
      </c>
      <c r="AD509" s="73">
        <v>282406.985195507</v>
      </c>
      <c r="AE509" s="73">
        <v>282406.985195507</v>
      </c>
      <c r="AF509" s="73">
        <v>282406.985195507</v>
      </c>
      <c r="AG509" s="73">
        <v>282406.985195507</v>
      </c>
      <c r="AH509" s="73">
        <v>282406.985195507</v>
      </c>
      <c r="AI509" s="73">
        <v>282406.985195507</v>
      </c>
      <c r="AJ509" s="73">
        <v>282406.985195507</v>
      </c>
      <c r="AK509" s="73">
        <v>282406.985195507</v>
      </c>
      <c r="AL509" s="73">
        <v>282406.985195507</v>
      </c>
      <c r="AM509" s="73">
        <v>282406.985195507</v>
      </c>
      <c r="AN509" s="73">
        <v>3388883.8223460801</v>
      </c>
    </row>
    <row r="510" spans="1:40">
      <c r="A510" s="109" t="s">
        <v>1200</v>
      </c>
      <c r="B510" s="73">
        <v>-10650766.019661499</v>
      </c>
      <c r="C510" s="73">
        <v>-15965555.019661499</v>
      </c>
      <c r="D510" s="73">
        <v>-15955814.019661499</v>
      </c>
      <c r="E510" s="73">
        <v>-15954939.019661499</v>
      </c>
      <c r="F510" s="73">
        <v>-15514334.019661499</v>
      </c>
      <c r="G510" s="73">
        <v>-15492100.019661499</v>
      </c>
      <c r="H510" s="73">
        <v>-15733713.019661499</v>
      </c>
      <c r="I510" s="73">
        <v>-15499939.019661499</v>
      </c>
      <c r="J510" s="73">
        <v>-15924915.019661499</v>
      </c>
      <c r="K510" s="73">
        <v>-15924793.019661499</v>
      </c>
      <c r="L510" s="73">
        <v>-15937347.019661499</v>
      </c>
      <c r="M510" s="73">
        <v>-15923643.019661499</v>
      </c>
      <c r="N510" s="73">
        <v>-184477858.23593801</v>
      </c>
      <c r="O510" s="73">
        <v>-10446683.019661499</v>
      </c>
      <c r="P510" s="73">
        <v>-15761472.019661499</v>
      </c>
      <c r="Q510" s="73">
        <v>-15751731.019661499</v>
      </c>
      <c r="R510" s="73">
        <v>-15750856.019661499</v>
      </c>
      <c r="S510" s="73">
        <v>-15310251.019661499</v>
      </c>
      <c r="T510" s="73">
        <v>-15288017.019661499</v>
      </c>
      <c r="U510" s="73">
        <v>-15529630.019661499</v>
      </c>
      <c r="V510" s="73">
        <v>-15295856.019661499</v>
      </c>
      <c r="W510" s="73">
        <v>-15720832.019661499</v>
      </c>
      <c r="X510" s="73">
        <v>-15720710.019661499</v>
      </c>
      <c r="Y510" s="73">
        <v>-15733264.019661499</v>
      </c>
      <c r="Z510" s="73">
        <v>-15719560.019661499</v>
      </c>
      <c r="AA510" s="73">
        <v>-182028862.23593801</v>
      </c>
      <c r="AB510" s="73">
        <v>-10396597.227499699</v>
      </c>
      <c r="AC510" s="73">
        <v>-15711386.227499699</v>
      </c>
      <c r="AD510" s="73">
        <v>-15701645.227499699</v>
      </c>
      <c r="AE510" s="73">
        <v>-15700770.227499699</v>
      </c>
      <c r="AF510" s="73">
        <v>-15260165.227499699</v>
      </c>
      <c r="AG510" s="73">
        <v>-15237931.227499699</v>
      </c>
      <c r="AH510" s="73">
        <v>-15479544.227499699</v>
      </c>
      <c r="AI510" s="73">
        <v>-15245770.227499699</v>
      </c>
      <c r="AJ510" s="73">
        <v>-15670746.227499699</v>
      </c>
      <c r="AK510" s="73">
        <v>-15670624.227499699</v>
      </c>
      <c r="AL510" s="73">
        <v>-15683178.227499699</v>
      </c>
      <c r="AM510" s="73">
        <v>-15669474.227499699</v>
      </c>
      <c r="AN510" s="73">
        <v>-181427832.72999701</v>
      </c>
    </row>
    <row r="511" spans="1:40" ht="10.8" thickBot="1">
      <c r="A511" s="119" t="s">
        <v>1201</v>
      </c>
    </row>
    <row r="512" spans="1:40">
      <c r="A512" s="109" t="s">
        <v>1202</v>
      </c>
    </row>
    <row r="513" spans="1:40">
      <c r="A513" s="108" t="s">
        <v>1203</v>
      </c>
      <c r="B513" s="73">
        <v>9122350.9699999094</v>
      </c>
      <c r="C513" s="73">
        <v>9122350.9699999094</v>
      </c>
      <c r="D513" s="73">
        <v>9122350.9699999094</v>
      </c>
      <c r="E513" s="73">
        <v>9122350.9699999094</v>
      </c>
      <c r="F513" s="73">
        <v>9122350.9699999094</v>
      </c>
      <c r="G513" s="73">
        <v>9122350.9699999094</v>
      </c>
      <c r="H513" s="73">
        <v>9122350.9699999094</v>
      </c>
      <c r="I513" s="73">
        <v>9122350.9699999094</v>
      </c>
      <c r="J513" s="73">
        <v>9122350.9699999094</v>
      </c>
      <c r="K513" s="73">
        <v>9122350.9699999094</v>
      </c>
      <c r="L513" s="73">
        <v>9122350.9699999094</v>
      </c>
      <c r="M513" s="73">
        <v>9122350.9699999094</v>
      </c>
      <c r="N513" s="73">
        <v>109468211.639999</v>
      </c>
      <c r="O513" s="73">
        <v>9122350.9699999094</v>
      </c>
      <c r="P513" s="73">
        <v>9122350.9699999094</v>
      </c>
      <c r="Q513" s="73">
        <v>9122350.9699999094</v>
      </c>
      <c r="R513" s="73">
        <v>9122350.9699999094</v>
      </c>
      <c r="S513" s="73">
        <v>9122350.9699999094</v>
      </c>
      <c r="T513" s="73">
        <v>9122350.9699999094</v>
      </c>
      <c r="U513" s="73">
        <v>9122350.9699999094</v>
      </c>
      <c r="V513" s="73">
        <v>9122350.9699999094</v>
      </c>
      <c r="W513" s="73">
        <v>9122350.9699999094</v>
      </c>
      <c r="X513" s="73">
        <v>9122350.9699999094</v>
      </c>
      <c r="Y513" s="73">
        <v>9122350.9699999094</v>
      </c>
      <c r="Z513" s="73">
        <v>9122350.9699999094</v>
      </c>
      <c r="AA513" s="73">
        <v>109468211.639999</v>
      </c>
      <c r="AB513" s="73">
        <v>9122350.9699999094</v>
      </c>
      <c r="AC513" s="73">
        <v>9122350.9699999094</v>
      </c>
      <c r="AD513" s="73">
        <v>9122350.9699999094</v>
      </c>
      <c r="AE513" s="73">
        <v>9122350.9699999094</v>
      </c>
      <c r="AF513" s="73">
        <v>9122350.9699999094</v>
      </c>
      <c r="AG513" s="73">
        <v>9122350.9699999094</v>
      </c>
      <c r="AH513" s="73">
        <v>9122350.9699999094</v>
      </c>
      <c r="AI513" s="73">
        <v>9122350.9699999094</v>
      </c>
      <c r="AJ513" s="73">
        <v>9122350.9699999094</v>
      </c>
      <c r="AK513" s="73">
        <v>9122350.9699999094</v>
      </c>
      <c r="AL513" s="73">
        <v>9122350.9699999094</v>
      </c>
      <c r="AM513" s="73">
        <v>9122350.9699999094</v>
      </c>
      <c r="AN513" s="73">
        <v>109468211.639999</v>
      </c>
    </row>
    <row r="514" spans="1:40">
      <c r="A514" s="108" t="s">
        <v>1204</v>
      </c>
      <c r="B514" s="73">
        <v>0</v>
      </c>
      <c r="C514" s="73">
        <v>0</v>
      </c>
      <c r="D514" s="73">
        <v>0</v>
      </c>
      <c r="E514" s="73">
        <v>0</v>
      </c>
      <c r="F514" s="73">
        <v>0</v>
      </c>
      <c r="G514" s="73">
        <v>0</v>
      </c>
      <c r="H514" s="73">
        <v>0</v>
      </c>
      <c r="I514" s="73">
        <v>0</v>
      </c>
      <c r="J514" s="73">
        <v>0</v>
      </c>
      <c r="K514" s="73">
        <v>0</v>
      </c>
      <c r="L514" s="73">
        <v>0</v>
      </c>
      <c r="M514" s="73">
        <v>0</v>
      </c>
      <c r="N514" s="73">
        <v>0</v>
      </c>
      <c r="O514" s="73">
        <v>0</v>
      </c>
      <c r="P514" s="73">
        <v>0</v>
      </c>
      <c r="Q514" s="73">
        <v>0</v>
      </c>
      <c r="R514" s="73">
        <v>0</v>
      </c>
      <c r="S514" s="73">
        <v>0</v>
      </c>
      <c r="T514" s="73">
        <v>0</v>
      </c>
      <c r="U514" s="73">
        <v>0</v>
      </c>
      <c r="V514" s="73">
        <v>0</v>
      </c>
      <c r="W514" s="73">
        <v>0</v>
      </c>
      <c r="X514" s="73">
        <v>0</v>
      </c>
      <c r="Y514" s="73">
        <v>0</v>
      </c>
      <c r="Z514" s="73">
        <v>0</v>
      </c>
      <c r="AA514" s="73">
        <v>0</v>
      </c>
      <c r="AB514" s="73">
        <v>0</v>
      </c>
      <c r="AC514" s="73">
        <v>0</v>
      </c>
      <c r="AD514" s="73">
        <v>0</v>
      </c>
      <c r="AE514" s="73">
        <v>0</v>
      </c>
      <c r="AF514" s="73">
        <v>0</v>
      </c>
      <c r="AG514" s="73">
        <v>0</v>
      </c>
      <c r="AH514" s="73">
        <v>0</v>
      </c>
      <c r="AI514" s="73">
        <v>0</v>
      </c>
      <c r="AJ514" s="73">
        <v>0</v>
      </c>
      <c r="AK514" s="73">
        <v>0</v>
      </c>
      <c r="AL514" s="73">
        <v>0</v>
      </c>
      <c r="AM514" s="73">
        <v>0</v>
      </c>
      <c r="AN514" s="73">
        <v>0</v>
      </c>
    </row>
    <row r="515" spans="1:40">
      <c r="A515" s="108" t="s">
        <v>1205</v>
      </c>
      <c r="B515" s="73">
        <v>0</v>
      </c>
      <c r="C515" s="73">
        <v>0</v>
      </c>
      <c r="D515" s="73">
        <v>0</v>
      </c>
      <c r="E515" s="73">
        <v>0</v>
      </c>
      <c r="F515" s="73">
        <v>0</v>
      </c>
      <c r="G515" s="73">
        <v>0</v>
      </c>
      <c r="H515" s="73">
        <v>0</v>
      </c>
      <c r="I515" s="73">
        <v>0</v>
      </c>
      <c r="J515" s="73">
        <v>0</v>
      </c>
      <c r="K515" s="73">
        <v>0</v>
      </c>
      <c r="L515" s="73">
        <v>0</v>
      </c>
      <c r="M515" s="73">
        <v>0</v>
      </c>
      <c r="N515" s="73">
        <v>0</v>
      </c>
      <c r="O515" s="73">
        <v>0</v>
      </c>
      <c r="P515" s="73">
        <v>0</v>
      </c>
      <c r="Q515" s="73">
        <v>0</v>
      </c>
      <c r="R515" s="73">
        <v>0</v>
      </c>
      <c r="S515" s="73">
        <v>0</v>
      </c>
      <c r="T515" s="73">
        <v>0</v>
      </c>
      <c r="U515" s="73">
        <v>0</v>
      </c>
      <c r="V515" s="73">
        <v>0</v>
      </c>
      <c r="W515" s="73">
        <v>0</v>
      </c>
      <c r="X515" s="73">
        <v>0</v>
      </c>
      <c r="Y515" s="73">
        <v>0</v>
      </c>
      <c r="Z515" s="73">
        <v>0</v>
      </c>
      <c r="AA515" s="73">
        <v>0</v>
      </c>
      <c r="AB515" s="73">
        <v>0</v>
      </c>
      <c r="AC515" s="73">
        <v>0</v>
      </c>
      <c r="AD515" s="73">
        <v>0</v>
      </c>
      <c r="AE515" s="73">
        <v>0</v>
      </c>
      <c r="AF515" s="73">
        <v>0</v>
      </c>
      <c r="AG515" s="73">
        <v>0</v>
      </c>
      <c r="AH515" s="73">
        <v>0</v>
      </c>
      <c r="AI515" s="73">
        <v>0</v>
      </c>
      <c r="AJ515" s="73">
        <v>0</v>
      </c>
      <c r="AK515" s="73">
        <v>0</v>
      </c>
      <c r="AL515" s="73">
        <v>0</v>
      </c>
      <c r="AM515" s="73">
        <v>0</v>
      </c>
      <c r="AN515" s="73">
        <v>0</v>
      </c>
    </row>
    <row r="516" spans="1:40">
      <c r="A516" s="108" t="s">
        <v>1206</v>
      </c>
      <c r="B516" s="73">
        <v>0</v>
      </c>
      <c r="C516" s="73">
        <v>0</v>
      </c>
      <c r="D516" s="73">
        <v>0</v>
      </c>
      <c r="E516" s="73">
        <v>0</v>
      </c>
      <c r="F516" s="73">
        <v>0</v>
      </c>
      <c r="G516" s="73">
        <v>0</v>
      </c>
      <c r="H516" s="73">
        <v>0</v>
      </c>
      <c r="I516" s="73">
        <v>0</v>
      </c>
      <c r="J516" s="73">
        <v>0</v>
      </c>
      <c r="K516" s="73">
        <v>0</v>
      </c>
      <c r="L516" s="73">
        <v>0</v>
      </c>
      <c r="M516" s="73">
        <v>0</v>
      </c>
      <c r="N516" s="73">
        <v>0</v>
      </c>
      <c r="O516" s="73">
        <v>0</v>
      </c>
      <c r="P516" s="73">
        <v>0</v>
      </c>
      <c r="Q516" s="73">
        <v>0</v>
      </c>
      <c r="R516" s="73">
        <v>0</v>
      </c>
      <c r="S516" s="73">
        <v>0</v>
      </c>
      <c r="T516" s="73">
        <v>0</v>
      </c>
      <c r="U516" s="73">
        <v>0</v>
      </c>
      <c r="V516" s="73">
        <v>0</v>
      </c>
      <c r="W516" s="73">
        <v>0</v>
      </c>
      <c r="X516" s="73">
        <v>0</v>
      </c>
      <c r="Y516" s="73">
        <v>0</v>
      </c>
      <c r="Z516" s="73">
        <v>0</v>
      </c>
      <c r="AA516" s="73">
        <v>0</v>
      </c>
      <c r="AB516" s="73">
        <v>0</v>
      </c>
      <c r="AC516" s="73">
        <v>0</v>
      </c>
      <c r="AD516" s="73">
        <v>0</v>
      </c>
      <c r="AE516" s="73">
        <v>0</v>
      </c>
      <c r="AF516" s="73">
        <v>0</v>
      </c>
      <c r="AG516" s="73">
        <v>0</v>
      </c>
      <c r="AH516" s="73">
        <v>0</v>
      </c>
      <c r="AI516" s="73">
        <v>0</v>
      </c>
      <c r="AJ516" s="73">
        <v>0</v>
      </c>
      <c r="AK516" s="73">
        <v>0</v>
      </c>
      <c r="AL516" s="73">
        <v>0</v>
      </c>
      <c r="AM516" s="73">
        <v>0</v>
      </c>
      <c r="AN516" s="73">
        <v>0</v>
      </c>
    </row>
    <row r="517" spans="1:40">
      <c r="A517" s="108" t="s">
        <v>1207</v>
      </c>
      <c r="B517" s="73">
        <v>0</v>
      </c>
      <c r="C517" s="73">
        <v>0</v>
      </c>
      <c r="D517" s="73">
        <v>0</v>
      </c>
      <c r="E517" s="73">
        <v>0</v>
      </c>
      <c r="F517" s="73">
        <v>0</v>
      </c>
      <c r="G517" s="73">
        <v>0</v>
      </c>
      <c r="H517" s="73">
        <v>0</v>
      </c>
      <c r="I517" s="73">
        <v>0</v>
      </c>
      <c r="J517" s="73">
        <v>0</v>
      </c>
      <c r="K517" s="73">
        <v>0</v>
      </c>
      <c r="L517" s="73">
        <v>0</v>
      </c>
      <c r="M517" s="73">
        <v>0</v>
      </c>
      <c r="N517" s="73">
        <v>0</v>
      </c>
      <c r="O517" s="73">
        <v>0</v>
      </c>
      <c r="P517" s="73">
        <v>0</v>
      </c>
      <c r="Q517" s="73">
        <v>0</v>
      </c>
      <c r="R517" s="73">
        <v>0</v>
      </c>
      <c r="S517" s="73">
        <v>0</v>
      </c>
      <c r="T517" s="73">
        <v>0</v>
      </c>
      <c r="U517" s="73">
        <v>0</v>
      </c>
      <c r="V517" s="73">
        <v>0</v>
      </c>
      <c r="W517" s="73">
        <v>0</v>
      </c>
      <c r="X517" s="73">
        <v>0</v>
      </c>
      <c r="Y517" s="73">
        <v>0</v>
      </c>
      <c r="Z517" s="73">
        <v>0</v>
      </c>
      <c r="AA517" s="73">
        <v>0</v>
      </c>
      <c r="AB517" s="73">
        <v>0</v>
      </c>
      <c r="AC517" s="73">
        <v>0</v>
      </c>
      <c r="AD517" s="73">
        <v>0</v>
      </c>
      <c r="AE517" s="73">
        <v>0</v>
      </c>
      <c r="AF517" s="73">
        <v>0</v>
      </c>
      <c r="AG517" s="73">
        <v>0</v>
      </c>
      <c r="AH517" s="73">
        <v>0</v>
      </c>
      <c r="AI517" s="73">
        <v>0</v>
      </c>
      <c r="AJ517" s="73">
        <v>0</v>
      </c>
      <c r="AK517" s="73">
        <v>0</v>
      </c>
      <c r="AL517" s="73">
        <v>0</v>
      </c>
      <c r="AM517" s="73">
        <v>0</v>
      </c>
      <c r="AN517" s="73">
        <v>0</v>
      </c>
    </row>
    <row r="518" spans="1:40">
      <c r="A518" s="108" t="s">
        <v>1208</v>
      </c>
      <c r="B518" s="73">
        <v>0</v>
      </c>
      <c r="C518" s="73">
        <v>0</v>
      </c>
      <c r="D518" s="73">
        <v>0</v>
      </c>
      <c r="E518" s="73">
        <v>0</v>
      </c>
      <c r="F518" s="73">
        <v>0</v>
      </c>
      <c r="G518" s="73">
        <v>0</v>
      </c>
      <c r="H518" s="73">
        <v>0</v>
      </c>
      <c r="I518" s="73">
        <v>0</v>
      </c>
      <c r="J518" s="73">
        <v>0</v>
      </c>
      <c r="K518" s="73">
        <v>0</v>
      </c>
      <c r="L518" s="73">
        <v>0</v>
      </c>
      <c r="M518" s="73">
        <v>0</v>
      </c>
      <c r="N518" s="73">
        <v>0</v>
      </c>
      <c r="O518" s="73">
        <v>0</v>
      </c>
      <c r="P518" s="73">
        <v>0</v>
      </c>
      <c r="Q518" s="73">
        <v>0</v>
      </c>
      <c r="R518" s="73">
        <v>0</v>
      </c>
      <c r="S518" s="73">
        <v>0</v>
      </c>
      <c r="T518" s="73">
        <v>0</v>
      </c>
      <c r="U518" s="73">
        <v>0</v>
      </c>
      <c r="V518" s="73">
        <v>0</v>
      </c>
      <c r="W518" s="73">
        <v>0</v>
      </c>
      <c r="X518" s="73">
        <v>0</v>
      </c>
      <c r="Y518" s="73">
        <v>0</v>
      </c>
      <c r="Z518" s="73">
        <v>0</v>
      </c>
      <c r="AA518" s="73">
        <v>0</v>
      </c>
      <c r="AB518" s="73">
        <v>0</v>
      </c>
      <c r="AC518" s="73">
        <v>0</v>
      </c>
      <c r="AD518" s="73">
        <v>0</v>
      </c>
      <c r="AE518" s="73">
        <v>0</v>
      </c>
      <c r="AF518" s="73">
        <v>0</v>
      </c>
      <c r="AG518" s="73">
        <v>0</v>
      </c>
      <c r="AH518" s="73">
        <v>0</v>
      </c>
      <c r="AI518" s="73">
        <v>0</v>
      </c>
      <c r="AJ518" s="73">
        <v>0</v>
      </c>
      <c r="AK518" s="73">
        <v>0</v>
      </c>
      <c r="AL518" s="73">
        <v>0</v>
      </c>
      <c r="AM518" s="73">
        <v>0</v>
      </c>
      <c r="AN518" s="73">
        <v>0</v>
      </c>
    </row>
    <row r="519" spans="1:40">
      <c r="A519" s="108" t="s">
        <v>1209</v>
      </c>
      <c r="B519" s="73">
        <v>9122350.9699999094</v>
      </c>
      <c r="C519" s="73">
        <v>9122350.9699999094</v>
      </c>
      <c r="D519" s="73">
        <v>9122350.9699999094</v>
      </c>
      <c r="E519" s="73">
        <v>9122350.9699999094</v>
      </c>
      <c r="F519" s="73">
        <v>9122350.9699999094</v>
      </c>
      <c r="G519" s="73">
        <v>9122350.9699999094</v>
      </c>
      <c r="H519" s="73">
        <v>9122350.9699999094</v>
      </c>
      <c r="I519" s="73">
        <v>9122350.9699999094</v>
      </c>
      <c r="J519" s="73">
        <v>9122350.9699999094</v>
      </c>
      <c r="K519" s="73">
        <v>9122350.9699999094</v>
      </c>
      <c r="L519" s="73">
        <v>9122350.9699999094</v>
      </c>
      <c r="M519" s="73">
        <v>9122350.9699999094</v>
      </c>
      <c r="N519" s="73">
        <v>109468211.639999</v>
      </c>
      <c r="O519" s="73">
        <v>9122350.9699999094</v>
      </c>
      <c r="P519" s="73">
        <v>9122350.9699999094</v>
      </c>
      <c r="Q519" s="73">
        <v>9122350.9699999094</v>
      </c>
      <c r="R519" s="73">
        <v>9122350.9699999094</v>
      </c>
      <c r="S519" s="73">
        <v>9122350.9699999094</v>
      </c>
      <c r="T519" s="73">
        <v>9122350.9699999094</v>
      </c>
      <c r="U519" s="73">
        <v>9122350.9699999094</v>
      </c>
      <c r="V519" s="73">
        <v>9122350.9699999094</v>
      </c>
      <c r="W519" s="73">
        <v>9122350.9699999094</v>
      </c>
      <c r="X519" s="73">
        <v>9122350.9699999094</v>
      </c>
      <c r="Y519" s="73">
        <v>9122350.9699999094</v>
      </c>
      <c r="Z519" s="73">
        <v>9122350.9699999094</v>
      </c>
      <c r="AA519" s="73">
        <v>109468211.639999</v>
      </c>
      <c r="AB519" s="73">
        <v>9122350.9699999094</v>
      </c>
      <c r="AC519" s="73">
        <v>9122350.9699999094</v>
      </c>
      <c r="AD519" s="73">
        <v>9122350.9699999094</v>
      </c>
      <c r="AE519" s="73">
        <v>9122350.9699999094</v>
      </c>
      <c r="AF519" s="73">
        <v>9122350.9699999094</v>
      </c>
      <c r="AG519" s="73">
        <v>9122350.9699999094</v>
      </c>
      <c r="AH519" s="73">
        <v>9122350.9699999094</v>
      </c>
      <c r="AI519" s="73">
        <v>9122350.9699999094</v>
      </c>
      <c r="AJ519" s="73">
        <v>9122350.9699999094</v>
      </c>
      <c r="AK519" s="73">
        <v>9122350.9699999094</v>
      </c>
      <c r="AL519" s="73">
        <v>9122350.9699999094</v>
      </c>
      <c r="AM519" s="73">
        <v>9122350.9699999094</v>
      </c>
      <c r="AN519" s="73">
        <v>109468211.639999</v>
      </c>
    </row>
    <row r="520" spans="1:40">
      <c r="A520" s="109" t="s">
        <v>1210</v>
      </c>
    </row>
    <row r="521" spans="1:40">
      <c r="A521" s="108" t="s">
        <v>1211</v>
      </c>
      <c r="B521" s="73">
        <v>0</v>
      </c>
      <c r="C521" s="73">
        <v>0</v>
      </c>
      <c r="D521" s="73">
        <v>0</v>
      </c>
      <c r="E521" s="73">
        <v>0</v>
      </c>
      <c r="F521" s="73">
        <v>0</v>
      </c>
      <c r="G521" s="73">
        <v>0</v>
      </c>
      <c r="H521" s="73">
        <v>0</v>
      </c>
      <c r="I521" s="73">
        <v>0</v>
      </c>
      <c r="J521" s="73">
        <v>0</v>
      </c>
      <c r="K521" s="73">
        <v>0</v>
      </c>
      <c r="L521" s="73">
        <v>0</v>
      </c>
      <c r="M521" s="73">
        <v>0</v>
      </c>
      <c r="N521" s="73">
        <v>0</v>
      </c>
      <c r="O521" s="73">
        <v>0</v>
      </c>
      <c r="P521" s="73">
        <v>0</v>
      </c>
      <c r="Q521" s="73">
        <v>0</v>
      </c>
      <c r="R521" s="73">
        <v>0</v>
      </c>
      <c r="S521" s="73">
        <v>0</v>
      </c>
      <c r="T521" s="73">
        <v>0</v>
      </c>
      <c r="U521" s="73">
        <v>0</v>
      </c>
      <c r="V521" s="73">
        <v>0</v>
      </c>
      <c r="W521" s="73">
        <v>0</v>
      </c>
      <c r="X521" s="73">
        <v>0</v>
      </c>
      <c r="Y521" s="73">
        <v>0</v>
      </c>
      <c r="Z521" s="73">
        <v>0</v>
      </c>
      <c r="AA521" s="73">
        <v>0</v>
      </c>
      <c r="AB521" s="73">
        <v>0</v>
      </c>
      <c r="AC521" s="73">
        <v>0</v>
      </c>
      <c r="AD521" s="73">
        <v>0</v>
      </c>
      <c r="AE521" s="73">
        <v>0</v>
      </c>
      <c r="AF521" s="73">
        <v>0</v>
      </c>
      <c r="AG521" s="73">
        <v>0</v>
      </c>
      <c r="AH521" s="73">
        <v>0</v>
      </c>
      <c r="AI521" s="73">
        <v>0</v>
      </c>
      <c r="AJ521" s="73">
        <v>0</v>
      </c>
      <c r="AK521" s="73">
        <v>0</v>
      </c>
      <c r="AL521" s="73">
        <v>0</v>
      </c>
      <c r="AM521" s="73">
        <v>0</v>
      </c>
      <c r="AN521" s="73">
        <v>0</v>
      </c>
    </row>
    <row r="522" spans="1:40">
      <c r="A522" s="108" t="s">
        <v>1212</v>
      </c>
      <c r="B522" s="73">
        <v>0</v>
      </c>
      <c r="C522" s="73">
        <v>0</v>
      </c>
      <c r="D522" s="73">
        <v>0</v>
      </c>
      <c r="E522" s="73">
        <v>0</v>
      </c>
      <c r="F522" s="73">
        <v>0</v>
      </c>
      <c r="G522" s="73">
        <v>0</v>
      </c>
      <c r="H522" s="73">
        <v>0</v>
      </c>
      <c r="I522" s="73">
        <v>0</v>
      </c>
      <c r="J522" s="73">
        <v>0</v>
      </c>
      <c r="K522" s="73">
        <v>0</v>
      </c>
      <c r="L522" s="73">
        <v>0</v>
      </c>
      <c r="M522" s="73">
        <v>0</v>
      </c>
      <c r="N522" s="73">
        <v>0</v>
      </c>
      <c r="O522" s="73">
        <v>0</v>
      </c>
      <c r="P522" s="73">
        <v>0</v>
      </c>
      <c r="Q522" s="73">
        <v>0</v>
      </c>
      <c r="R522" s="73">
        <v>0</v>
      </c>
      <c r="S522" s="73">
        <v>0</v>
      </c>
      <c r="T522" s="73">
        <v>0</v>
      </c>
      <c r="U522" s="73">
        <v>0</v>
      </c>
      <c r="V522" s="73">
        <v>0</v>
      </c>
      <c r="W522" s="73">
        <v>0</v>
      </c>
      <c r="X522" s="73">
        <v>0</v>
      </c>
      <c r="Y522" s="73">
        <v>0</v>
      </c>
      <c r="Z522" s="73">
        <v>0</v>
      </c>
      <c r="AA522" s="73">
        <v>0</v>
      </c>
      <c r="AB522" s="73">
        <v>0</v>
      </c>
      <c r="AC522" s="73">
        <v>0</v>
      </c>
      <c r="AD522" s="73">
        <v>0</v>
      </c>
      <c r="AE522" s="73">
        <v>0</v>
      </c>
      <c r="AF522" s="73">
        <v>0</v>
      </c>
      <c r="AG522" s="73">
        <v>0</v>
      </c>
      <c r="AH522" s="73">
        <v>0</v>
      </c>
      <c r="AI522" s="73">
        <v>0</v>
      </c>
      <c r="AJ522" s="73">
        <v>0</v>
      </c>
      <c r="AK522" s="73">
        <v>0</v>
      </c>
      <c r="AL522" s="73">
        <v>0</v>
      </c>
      <c r="AM522" s="73">
        <v>0</v>
      </c>
      <c r="AN522" s="73">
        <v>0</v>
      </c>
    </row>
    <row r="523" spans="1:40">
      <c r="A523" s="108" t="s">
        <v>1213</v>
      </c>
      <c r="B523" s="73">
        <v>0</v>
      </c>
      <c r="C523" s="73">
        <v>0</v>
      </c>
      <c r="D523" s="73">
        <v>0</v>
      </c>
      <c r="E523" s="73">
        <v>0</v>
      </c>
      <c r="F523" s="73">
        <v>0</v>
      </c>
      <c r="G523" s="73">
        <v>0</v>
      </c>
      <c r="H523" s="73">
        <v>0</v>
      </c>
      <c r="I523" s="73">
        <v>0</v>
      </c>
      <c r="J523" s="73">
        <v>0</v>
      </c>
      <c r="K523" s="73">
        <v>0</v>
      </c>
      <c r="L523" s="73">
        <v>0</v>
      </c>
      <c r="M523" s="73">
        <v>0</v>
      </c>
      <c r="N523" s="73">
        <v>0</v>
      </c>
      <c r="O523" s="73">
        <v>0</v>
      </c>
      <c r="P523" s="73">
        <v>0</v>
      </c>
      <c r="Q523" s="73">
        <v>0</v>
      </c>
      <c r="R523" s="73">
        <v>0</v>
      </c>
      <c r="S523" s="73">
        <v>0</v>
      </c>
      <c r="T523" s="73">
        <v>0</v>
      </c>
      <c r="U523" s="73">
        <v>0</v>
      </c>
      <c r="V523" s="73">
        <v>0</v>
      </c>
      <c r="W523" s="73">
        <v>0</v>
      </c>
      <c r="X523" s="73">
        <v>0</v>
      </c>
      <c r="Y523" s="73">
        <v>0</v>
      </c>
      <c r="Z523" s="73">
        <v>0</v>
      </c>
      <c r="AA523" s="73">
        <v>0</v>
      </c>
      <c r="AB523" s="73">
        <v>0</v>
      </c>
      <c r="AC523" s="73">
        <v>0</v>
      </c>
      <c r="AD523" s="73">
        <v>0</v>
      </c>
      <c r="AE523" s="73">
        <v>0</v>
      </c>
      <c r="AF523" s="73">
        <v>0</v>
      </c>
      <c r="AG523" s="73">
        <v>0</v>
      </c>
      <c r="AH523" s="73">
        <v>0</v>
      </c>
      <c r="AI523" s="73">
        <v>0</v>
      </c>
      <c r="AJ523" s="73">
        <v>0</v>
      </c>
      <c r="AK523" s="73">
        <v>0</v>
      </c>
      <c r="AL523" s="73">
        <v>0</v>
      </c>
      <c r="AM523" s="73">
        <v>0</v>
      </c>
      <c r="AN523" s="73">
        <v>0</v>
      </c>
    </row>
    <row r="524" spans="1:40">
      <c r="A524" s="108" t="s">
        <v>1214</v>
      </c>
      <c r="B524" s="73">
        <v>-114092.157838221</v>
      </c>
      <c r="C524" s="73">
        <v>-114092.157838221</v>
      </c>
      <c r="D524" s="73">
        <v>-114092.157838221</v>
      </c>
      <c r="E524" s="73">
        <v>-114092.157838221</v>
      </c>
      <c r="F524" s="73">
        <v>-114092.157838221</v>
      </c>
      <c r="G524" s="73">
        <v>-114092.157838221</v>
      </c>
      <c r="H524" s="73">
        <v>-114092.157838221</v>
      </c>
      <c r="I524" s="73">
        <v>-114092.157838221</v>
      </c>
      <c r="J524" s="73">
        <v>-114092.157838221</v>
      </c>
      <c r="K524" s="73">
        <v>-114092.157838221</v>
      </c>
      <c r="L524" s="73">
        <v>-114092.157838221</v>
      </c>
      <c r="M524" s="73">
        <v>-114092.157838221</v>
      </c>
      <c r="N524" s="73">
        <v>-1369105.8940586599</v>
      </c>
      <c r="O524" s="73">
        <v>-114092.157838221</v>
      </c>
      <c r="P524" s="73">
        <v>-114092.157838221</v>
      </c>
      <c r="Q524" s="73">
        <v>-114092.157838221</v>
      </c>
      <c r="R524" s="73">
        <v>-114092.157838221</v>
      </c>
      <c r="S524" s="73">
        <v>-114092.157838221</v>
      </c>
      <c r="T524" s="73">
        <v>-114092.157838221</v>
      </c>
      <c r="U524" s="73">
        <v>-114092.157838221</v>
      </c>
      <c r="V524" s="73">
        <v>-114092.157838221</v>
      </c>
      <c r="W524" s="73">
        <v>-114092.157838221</v>
      </c>
      <c r="X524" s="73">
        <v>-114092.157838221</v>
      </c>
      <c r="Y524" s="73">
        <v>-114092.157838221</v>
      </c>
      <c r="Z524" s="73">
        <v>-114092.157838221</v>
      </c>
      <c r="AA524" s="73">
        <v>-1369105.8940586599</v>
      </c>
      <c r="AB524" s="73">
        <v>-115269.95</v>
      </c>
      <c r="AC524" s="73">
        <v>-115269.95</v>
      </c>
      <c r="AD524" s="73">
        <v>-115269.95</v>
      </c>
      <c r="AE524" s="73">
        <v>-115269.95</v>
      </c>
      <c r="AF524" s="73">
        <v>-115269.95</v>
      </c>
      <c r="AG524" s="73">
        <v>-115269.95</v>
      </c>
      <c r="AH524" s="73">
        <v>-115269.95</v>
      </c>
      <c r="AI524" s="73">
        <v>-115269.95</v>
      </c>
      <c r="AJ524" s="73">
        <v>-115269.95</v>
      </c>
      <c r="AK524" s="73">
        <v>-115269.95</v>
      </c>
      <c r="AL524" s="73">
        <v>-115269.95</v>
      </c>
      <c r="AM524" s="73">
        <v>-115269.95</v>
      </c>
      <c r="AN524" s="73">
        <v>-1383239.3999999899</v>
      </c>
    </row>
    <row r="525" spans="1:40">
      <c r="A525" s="108" t="s">
        <v>1215</v>
      </c>
      <c r="B525" s="73">
        <v>0</v>
      </c>
      <c r="C525" s="73">
        <v>0</v>
      </c>
      <c r="D525" s="73">
        <v>0</v>
      </c>
      <c r="E525" s="73">
        <v>0</v>
      </c>
      <c r="F525" s="73">
        <v>0</v>
      </c>
      <c r="G525" s="73">
        <v>0</v>
      </c>
      <c r="H525" s="73">
        <v>0</v>
      </c>
      <c r="I525" s="73">
        <v>0</v>
      </c>
      <c r="J525" s="73">
        <v>0</v>
      </c>
      <c r="K525" s="73">
        <v>0</v>
      </c>
      <c r="L525" s="73">
        <v>0</v>
      </c>
      <c r="M525" s="73">
        <v>0</v>
      </c>
      <c r="N525" s="73">
        <v>0</v>
      </c>
      <c r="O525" s="73">
        <v>0</v>
      </c>
      <c r="P525" s="73">
        <v>0</v>
      </c>
      <c r="Q525" s="73">
        <v>0</v>
      </c>
      <c r="R525" s="73">
        <v>0</v>
      </c>
      <c r="S525" s="73">
        <v>0</v>
      </c>
      <c r="T525" s="73">
        <v>0</v>
      </c>
      <c r="U525" s="73">
        <v>0</v>
      </c>
      <c r="V525" s="73">
        <v>0</v>
      </c>
      <c r="W525" s="73">
        <v>0</v>
      </c>
      <c r="X525" s="73">
        <v>0</v>
      </c>
      <c r="Y525" s="73">
        <v>0</v>
      </c>
      <c r="Z525" s="73">
        <v>0</v>
      </c>
      <c r="AA525" s="73">
        <v>0</v>
      </c>
      <c r="AB525" s="73">
        <v>0</v>
      </c>
      <c r="AC525" s="73">
        <v>0</v>
      </c>
      <c r="AD525" s="73">
        <v>0</v>
      </c>
      <c r="AE525" s="73">
        <v>0</v>
      </c>
      <c r="AF525" s="73">
        <v>0</v>
      </c>
      <c r="AG525" s="73">
        <v>0</v>
      </c>
      <c r="AH525" s="73">
        <v>0</v>
      </c>
      <c r="AI525" s="73">
        <v>0</v>
      </c>
      <c r="AJ525" s="73">
        <v>0</v>
      </c>
      <c r="AK525" s="73">
        <v>0</v>
      </c>
      <c r="AL525" s="73">
        <v>0</v>
      </c>
      <c r="AM525" s="73">
        <v>0</v>
      </c>
      <c r="AN525" s="73">
        <v>0</v>
      </c>
    </row>
    <row r="526" spans="1:40">
      <c r="A526" s="108" t="s">
        <v>1216</v>
      </c>
      <c r="B526" s="73">
        <v>0</v>
      </c>
      <c r="C526" s="73">
        <v>0</v>
      </c>
      <c r="D526" s="73">
        <v>0</v>
      </c>
      <c r="E526" s="73">
        <v>0</v>
      </c>
      <c r="F526" s="73">
        <v>0</v>
      </c>
      <c r="G526" s="73">
        <v>0</v>
      </c>
      <c r="H526" s="73">
        <v>0</v>
      </c>
      <c r="I526" s="73">
        <v>0</v>
      </c>
      <c r="J526" s="73">
        <v>0</v>
      </c>
      <c r="K526" s="73">
        <v>0</v>
      </c>
      <c r="L526" s="73">
        <v>0</v>
      </c>
      <c r="M526" s="73">
        <v>0</v>
      </c>
      <c r="N526" s="73">
        <v>0</v>
      </c>
      <c r="O526" s="73">
        <v>0</v>
      </c>
      <c r="P526" s="73">
        <v>0</v>
      </c>
      <c r="Q526" s="73">
        <v>0</v>
      </c>
      <c r="R526" s="73">
        <v>0</v>
      </c>
      <c r="S526" s="73">
        <v>0</v>
      </c>
      <c r="T526" s="73">
        <v>0</v>
      </c>
      <c r="U526" s="73">
        <v>0</v>
      </c>
      <c r="V526" s="73">
        <v>0</v>
      </c>
      <c r="W526" s="73">
        <v>0</v>
      </c>
      <c r="X526" s="73">
        <v>0</v>
      </c>
      <c r="Y526" s="73">
        <v>0</v>
      </c>
      <c r="Z526" s="73">
        <v>0</v>
      </c>
      <c r="AA526" s="73">
        <v>0</v>
      </c>
      <c r="AB526" s="73">
        <v>0</v>
      </c>
      <c r="AC526" s="73">
        <v>0</v>
      </c>
      <c r="AD526" s="73">
        <v>0</v>
      </c>
      <c r="AE526" s="73">
        <v>0</v>
      </c>
      <c r="AF526" s="73">
        <v>0</v>
      </c>
      <c r="AG526" s="73">
        <v>0</v>
      </c>
      <c r="AH526" s="73">
        <v>0</v>
      </c>
      <c r="AI526" s="73">
        <v>0</v>
      </c>
      <c r="AJ526" s="73">
        <v>0</v>
      </c>
      <c r="AK526" s="73">
        <v>0</v>
      </c>
      <c r="AL526" s="73">
        <v>0</v>
      </c>
      <c r="AM526" s="73">
        <v>0</v>
      </c>
      <c r="AN526" s="73">
        <v>0</v>
      </c>
    </row>
    <row r="527" spans="1:40">
      <c r="A527" s="108" t="s">
        <v>1217</v>
      </c>
      <c r="B527" s="73">
        <v>0</v>
      </c>
      <c r="C527" s="73">
        <v>0</v>
      </c>
      <c r="D527" s="73">
        <v>0</v>
      </c>
      <c r="E527" s="73">
        <v>0</v>
      </c>
      <c r="F527" s="73">
        <v>0</v>
      </c>
      <c r="G527" s="73">
        <v>0</v>
      </c>
      <c r="H527" s="73">
        <v>0</v>
      </c>
      <c r="I527" s="73">
        <v>0</v>
      </c>
      <c r="J527" s="73">
        <v>0</v>
      </c>
      <c r="K527" s="73">
        <v>0</v>
      </c>
      <c r="L527" s="73">
        <v>0</v>
      </c>
      <c r="M527" s="73">
        <v>0</v>
      </c>
      <c r="N527" s="73">
        <v>0</v>
      </c>
      <c r="O527" s="73">
        <v>0</v>
      </c>
      <c r="P527" s="73">
        <v>0</v>
      </c>
      <c r="Q527" s="73">
        <v>0</v>
      </c>
      <c r="R527" s="73">
        <v>0</v>
      </c>
      <c r="S527" s="73">
        <v>0</v>
      </c>
      <c r="T527" s="73">
        <v>0</v>
      </c>
      <c r="U527" s="73">
        <v>0</v>
      </c>
      <c r="V527" s="73">
        <v>0</v>
      </c>
      <c r="W527" s="73">
        <v>0</v>
      </c>
      <c r="X527" s="73">
        <v>0</v>
      </c>
      <c r="Y527" s="73">
        <v>0</v>
      </c>
      <c r="Z527" s="73">
        <v>0</v>
      </c>
      <c r="AA527" s="73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</row>
    <row r="528" spans="1:40">
      <c r="A528" s="108" t="s">
        <v>1218</v>
      </c>
      <c r="B528" s="73">
        <v>0</v>
      </c>
      <c r="C528" s="73">
        <v>0</v>
      </c>
      <c r="D528" s="73">
        <v>0</v>
      </c>
      <c r="E528" s="73">
        <v>0</v>
      </c>
      <c r="F528" s="73">
        <v>0</v>
      </c>
      <c r="G528" s="73">
        <v>0</v>
      </c>
      <c r="H528" s="73">
        <v>0</v>
      </c>
      <c r="I528" s="73">
        <v>0</v>
      </c>
      <c r="J528" s="73">
        <v>0</v>
      </c>
      <c r="K528" s="73">
        <v>0</v>
      </c>
      <c r="L528" s="73">
        <v>0</v>
      </c>
      <c r="M528" s="73">
        <v>0</v>
      </c>
      <c r="N528" s="73">
        <v>0</v>
      </c>
      <c r="O528" s="73">
        <v>0</v>
      </c>
      <c r="P528" s="73">
        <v>0</v>
      </c>
      <c r="Q528" s="73">
        <v>0</v>
      </c>
      <c r="R528" s="73">
        <v>0</v>
      </c>
      <c r="S528" s="73">
        <v>0</v>
      </c>
      <c r="T528" s="73">
        <v>0</v>
      </c>
      <c r="U528" s="73">
        <v>0</v>
      </c>
      <c r="V528" s="73">
        <v>0</v>
      </c>
      <c r="W528" s="73">
        <v>0</v>
      </c>
      <c r="X528" s="73">
        <v>0</v>
      </c>
      <c r="Y528" s="73">
        <v>0</v>
      </c>
      <c r="Z528" s="73">
        <v>0</v>
      </c>
      <c r="AA528" s="73">
        <v>0</v>
      </c>
      <c r="AB528" s="73">
        <v>0</v>
      </c>
      <c r="AC528" s="73">
        <v>0</v>
      </c>
      <c r="AD528" s="73">
        <v>0</v>
      </c>
      <c r="AE528" s="73">
        <v>0</v>
      </c>
      <c r="AF528" s="73">
        <v>0</v>
      </c>
      <c r="AG528" s="73">
        <v>0</v>
      </c>
      <c r="AH528" s="73">
        <v>0</v>
      </c>
      <c r="AI528" s="73">
        <v>0</v>
      </c>
      <c r="AJ528" s="73">
        <v>0</v>
      </c>
      <c r="AK528" s="73">
        <v>0</v>
      </c>
      <c r="AL528" s="73">
        <v>0</v>
      </c>
      <c r="AM528" s="73">
        <v>0</v>
      </c>
      <c r="AN528" s="73">
        <v>0</v>
      </c>
    </row>
    <row r="529" spans="1:40">
      <c r="A529" s="108" t="s">
        <v>1219</v>
      </c>
      <c r="B529" s="73">
        <v>0</v>
      </c>
      <c r="C529" s="73">
        <v>0</v>
      </c>
      <c r="D529" s="73">
        <v>0</v>
      </c>
      <c r="E529" s="73">
        <v>0</v>
      </c>
      <c r="F529" s="73">
        <v>0</v>
      </c>
      <c r="G529" s="73">
        <v>0</v>
      </c>
      <c r="H529" s="73">
        <v>0</v>
      </c>
      <c r="I529" s="73">
        <v>0</v>
      </c>
      <c r="J529" s="73">
        <v>0</v>
      </c>
      <c r="K529" s="73">
        <v>0</v>
      </c>
      <c r="L529" s="73">
        <v>0</v>
      </c>
      <c r="M529" s="73">
        <v>0</v>
      </c>
      <c r="N529" s="73">
        <v>0</v>
      </c>
      <c r="O529" s="73">
        <v>0</v>
      </c>
      <c r="P529" s="73">
        <v>0</v>
      </c>
      <c r="Q529" s="73">
        <v>0</v>
      </c>
      <c r="R529" s="73">
        <v>0</v>
      </c>
      <c r="S529" s="73">
        <v>0</v>
      </c>
      <c r="T529" s="73">
        <v>0</v>
      </c>
      <c r="U529" s="73">
        <v>0</v>
      </c>
      <c r="V529" s="73">
        <v>0</v>
      </c>
      <c r="W529" s="73">
        <v>0</v>
      </c>
      <c r="X529" s="73">
        <v>0</v>
      </c>
      <c r="Y529" s="73">
        <v>0</v>
      </c>
      <c r="Z529" s="73">
        <v>0</v>
      </c>
      <c r="AA529" s="73">
        <v>0</v>
      </c>
      <c r="AB529" s="73">
        <v>0</v>
      </c>
      <c r="AC529" s="73">
        <v>0</v>
      </c>
      <c r="AD529" s="73">
        <v>0</v>
      </c>
      <c r="AE529" s="73">
        <v>0</v>
      </c>
      <c r="AF529" s="73">
        <v>0</v>
      </c>
      <c r="AG529" s="73">
        <v>0</v>
      </c>
      <c r="AH529" s="73">
        <v>0</v>
      </c>
      <c r="AI529" s="73">
        <v>0</v>
      </c>
      <c r="AJ529" s="73">
        <v>0</v>
      </c>
      <c r="AK529" s="73">
        <v>0</v>
      </c>
      <c r="AL529" s="73">
        <v>0</v>
      </c>
      <c r="AM529" s="73">
        <v>0</v>
      </c>
      <c r="AN529" s="73">
        <v>0</v>
      </c>
    </row>
    <row r="530" spans="1:40">
      <c r="A530" s="108" t="s">
        <v>1220</v>
      </c>
      <c r="B530" s="73">
        <v>0</v>
      </c>
      <c r="C530" s="73">
        <v>0</v>
      </c>
      <c r="D530" s="73">
        <v>0</v>
      </c>
      <c r="E530" s="73">
        <v>0</v>
      </c>
      <c r="F530" s="73">
        <v>0</v>
      </c>
      <c r="G530" s="73">
        <v>0</v>
      </c>
      <c r="H530" s="73">
        <v>0</v>
      </c>
      <c r="I530" s="73">
        <v>0</v>
      </c>
      <c r="J530" s="73">
        <v>0</v>
      </c>
      <c r="K530" s="73">
        <v>0</v>
      </c>
      <c r="L530" s="73">
        <v>0</v>
      </c>
      <c r="M530" s="73">
        <v>0</v>
      </c>
      <c r="N530" s="73">
        <v>0</v>
      </c>
      <c r="O530" s="73">
        <v>0</v>
      </c>
      <c r="P530" s="73">
        <v>0</v>
      </c>
      <c r="Q530" s="73">
        <v>0</v>
      </c>
      <c r="R530" s="73">
        <v>0</v>
      </c>
      <c r="S530" s="73">
        <v>0</v>
      </c>
      <c r="T530" s="73">
        <v>0</v>
      </c>
      <c r="U530" s="73">
        <v>0</v>
      </c>
      <c r="V530" s="73">
        <v>0</v>
      </c>
      <c r="W530" s="73">
        <v>0</v>
      </c>
      <c r="X530" s="73">
        <v>0</v>
      </c>
      <c r="Y530" s="73">
        <v>0</v>
      </c>
      <c r="Z530" s="73">
        <v>0</v>
      </c>
      <c r="AA530" s="73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</row>
    <row r="531" spans="1:40">
      <c r="A531" s="108" t="s">
        <v>1221</v>
      </c>
      <c r="B531" s="73">
        <v>0</v>
      </c>
      <c r="C531" s="73">
        <v>0</v>
      </c>
      <c r="D531" s="73">
        <v>0</v>
      </c>
      <c r="E531" s="73">
        <v>0</v>
      </c>
      <c r="F531" s="73">
        <v>0</v>
      </c>
      <c r="G531" s="73">
        <v>0</v>
      </c>
      <c r="H531" s="73">
        <v>0</v>
      </c>
      <c r="I531" s="73">
        <v>0</v>
      </c>
      <c r="J531" s="73">
        <v>0</v>
      </c>
      <c r="K531" s="73">
        <v>0</v>
      </c>
      <c r="L531" s="73">
        <v>0</v>
      </c>
      <c r="M531" s="73">
        <v>0</v>
      </c>
      <c r="N531" s="73">
        <v>0</v>
      </c>
      <c r="O531" s="73">
        <v>0</v>
      </c>
      <c r="P531" s="73">
        <v>0</v>
      </c>
      <c r="Q531" s="73">
        <v>0</v>
      </c>
      <c r="R531" s="73">
        <v>0</v>
      </c>
      <c r="S531" s="73">
        <v>0</v>
      </c>
      <c r="T531" s="73">
        <v>0</v>
      </c>
      <c r="U531" s="73">
        <v>0</v>
      </c>
      <c r="V531" s="73">
        <v>0</v>
      </c>
      <c r="W531" s="73">
        <v>0</v>
      </c>
      <c r="X531" s="73">
        <v>0</v>
      </c>
      <c r="Y531" s="73">
        <v>0</v>
      </c>
      <c r="Z531" s="73">
        <v>0</v>
      </c>
      <c r="AA531" s="73">
        <v>0</v>
      </c>
      <c r="AB531" s="73">
        <v>0</v>
      </c>
      <c r="AC531" s="73">
        <v>0</v>
      </c>
      <c r="AD531" s="73">
        <v>0</v>
      </c>
      <c r="AE531" s="73">
        <v>0</v>
      </c>
      <c r="AF531" s="73">
        <v>0</v>
      </c>
      <c r="AG531" s="73">
        <v>0</v>
      </c>
      <c r="AH531" s="73">
        <v>0</v>
      </c>
      <c r="AI531" s="73">
        <v>0</v>
      </c>
      <c r="AJ531" s="73">
        <v>0</v>
      </c>
      <c r="AK531" s="73">
        <v>0</v>
      </c>
      <c r="AL531" s="73">
        <v>0</v>
      </c>
      <c r="AM531" s="73">
        <v>0</v>
      </c>
      <c r="AN531" s="73">
        <v>0</v>
      </c>
    </row>
    <row r="532" spans="1:40">
      <c r="A532" s="108" t="s">
        <v>1222</v>
      </c>
      <c r="B532" s="73">
        <v>-114092.157838221</v>
      </c>
      <c r="C532" s="73">
        <v>-114092.157838221</v>
      </c>
      <c r="D532" s="73">
        <v>-114092.157838221</v>
      </c>
      <c r="E532" s="73">
        <v>-114092.157838221</v>
      </c>
      <c r="F532" s="73">
        <v>-114092.157838221</v>
      </c>
      <c r="G532" s="73">
        <v>-114092.157838221</v>
      </c>
      <c r="H532" s="73">
        <v>-114092.157838221</v>
      </c>
      <c r="I532" s="73">
        <v>-114092.157838221</v>
      </c>
      <c r="J532" s="73">
        <v>-114092.157838221</v>
      </c>
      <c r="K532" s="73">
        <v>-114092.157838221</v>
      </c>
      <c r="L532" s="73">
        <v>-114092.157838221</v>
      </c>
      <c r="M532" s="73">
        <v>-114092.157838221</v>
      </c>
      <c r="N532" s="73">
        <v>-1369105.8940586599</v>
      </c>
      <c r="O532" s="73">
        <v>-114092.157838221</v>
      </c>
      <c r="P532" s="73">
        <v>-114092.157838221</v>
      </c>
      <c r="Q532" s="73">
        <v>-114092.157838221</v>
      </c>
      <c r="R532" s="73">
        <v>-114092.157838221</v>
      </c>
      <c r="S532" s="73">
        <v>-114092.157838221</v>
      </c>
      <c r="T532" s="73">
        <v>-114092.157838221</v>
      </c>
      <c r="U532" s="73">
        <v>-114092.157838221</v>
      </c>
      <c r="V532" s="73">
        <v>-114092.157838221</v>
      </c>
      <c r="W532" s="73">
        <v>-114092.157838221</v>
      </c>
      <c r="X532" s="73">
        <v>-114092.157838221</v>
      </c>
      <c r="Y532" s="73">
        <v>-114092.157838221</v>
      </c>
      <c r="Z532" s="73">
        <v>-114092.157838221</v>
      </c>
      <c r="AA532" s="73">
        <v>-1369105.8940586599</v>
      </c>
      <c r="AB532" s="73">
        <v>-115269.95</v>
      </c>
      <c r="AC532" s="73">
        <v>-115269.95</v>
      </c>
      <c r="AD532" s="73">
        <v>-115269.95</v>
      </c>
      <c r="AE532" s="73">
        <v>-115269.95</v>
      </c>
      <c r="AF532" s="73">
        <v>-115269.95</v>
      </c>
      <c r="AG532" s="73">
        <v>-115269.95</v>
      </c>
      <c r="AH532" s="73">
        <v>-115269.95</v>
      </c>
      <c r="AI532" s="73">
        <v>-115269.95</v>
      </c>
      <c r="AJ532" s="73">
        <v>-115269.95</v>
      </c>
      <c r="AK532" s="73">
        <v>-115269.95</v>
      </c>
      <c r="AL532" s="73">
        <v>-115269.95</v>
      </c>
      <c r="AM532" s="73">
        <v>-115269.95</v>
      </c>
      <c r="AN532" s="73">
        <v>-1383239.3999999899</v>
      </c>
    </row>
    <row r="533" spans="1:40">
      <c r="A533" s="108" t="s">
        <v>1223</v>
      </c>
      <c r="B533" s="73">
        <v>0</v>
      </c>
      <c r="C533" s="73">
        <v>0</v>
      </c>
      <c r="D533" s="73">
        <v>0</v>
      </c>
      <c r="E533" s="73">
        <v>0</v>
      </c>
      <c r="F533" s="73">
        <v>0</v>
      </c>
      <c r="G533" s="73">
        <v>0</v>
      </c>
      <c r="H533" s="73">
        <v>0</v>
      </c>
      <c r="I533" s="73">
        <v>0</v>
      </c>
      <c r="J533" s="73">
        <v>0</v>
      </c>
      <c r="K533" s="73">
        <v>0</v>
      </c>
      <c r="L533" s="73">
        <v>0</v>
      </c>
      <c r="M533" s="73">
        <v>0</v>
      </c>
      <c r="N533" s="73">
        <v>0</v>
      </c>
      <c r="O533" s="73">
        <v>0</v>
      </c>
      <c r="P533" s="73">
        <v>0</v>
      </c>
      <c r="Q533" s="73">
        <v>0</v>
      </c>
      <c r="R533" s="73">
        <v>0</v>
      </c>
      <c r="S533" s="73">
        <v>0</v>
      </c>
      <c r="T533" s="73">
        <v>0</v>
      </c>
      <c r="U533" s="73">
        <v>0</v>
      </c>
      <c r="V533" s="73">
        <v>0</v>
      </c>
      <c r="W533" s="73">
        <v>0</v>
      </c>
      <c r="X533" s="73">
        <v>0</v>
      </c>
      <c r="Y533" s="73">
        <v>0</v>
      </c>
      <c r="Z533" s="73">
        <v>0</v>
      </c>
      <c r="AA533" s="73">
        <v>0</v>
      </c>
      <c r="AB533" s="73">
        <v>0</v>
      </c>
      <c r="AC533" s="73">
        <v>0</v>
      </c>
      <c r="AD533" s="73">
        <v>0</v>
      </c>
      <c r="AE533" s="73">
        <v>0</v>
      </c>
      <c r="AF533" s="73">
        <v>0</v>
      </c>
      <c r="AG533" s="73">
        <v>0</v>
      </c>
      <c r="AH533" s="73">
        <v>0</v>
      </c>
      <c r="AI533" s="73">
        <v>0</v>
      </c>
      <c r="AJ533" s="73">
        <v>0</v>
      </c>
      <c r="AK533" s="73">
        <v>0</v>
      </c>
      <c r="AL533" s="73">
        <v>0</v>
      </c>
      <c r="AM533" s="73">
        <v>0</v>
      </c>
      <c r="AN533" s="73">
        <v>0</v>
      </c>
    </row>
    <row r="534" spans="1:40">
      <c r="A534" s="108" t="s">
        <v>1224</v>
      </c>
      <c r="B534" s="73">
        <v>0</v>
      </c>
      <c r="C534" s="73">
        <v>0</v>
      </c>
      <c r="D534" s="73">
        <v>0</v>
      </c>
      <c r="E534" s="73">
        <v>0</v>
      </c>
      <c r="F534" s="73">
        <v>0</v>
      </c>
      <c r="G534" s="73">
        <v>0</v>
      </c>
      <c r="H534" s="73">
        <v>0</v>
      </c>
      <c r="I534" s="73">
        <v>0</v>
      </c>
      <c r="J534" s="73">
        <v>0</v>
      </c>
      <c r="K534" s="73">
        <v>0</v>
      </c>
      <c r="L534" s="73">
        <v>0</v>
      </c>
      <c r="M534" s="73">
        <v>0</v>
      </c>
      <c r="N534" s="73">
        <v>0</v>
      </c>
      <c r="O534" s="73">
        <v>0</v>
      </c>
      <c r="P534" s="73">
        <v>0</v>
      </c>
      <c r="Q534" s="73">
        <v>0</v>
      </c>
      <c r="R534" s="73">
        <v>0</v>
      </c>
      <c r="S534" s="73">
        <v>0</v>
      </c>
      <c r="T534" s="73">
        <v>0</v>
      </c>
      <c r="U534" s="73">
        <v>0</v>
      </c>
      <c r="V534" s="73">
        <v>0</v>
      </c>
      <c r="W534" s="73">
        <v>0</v>
      </c>
      <c r="X534" s="73">
        <v>0</v>
      </c>
      <c r="Y534" s="73">
        <v>0</v>
      </c>
      <c r="Z534" s="73">
        <v>0</v>
      </c>
      <c r="AA534" s="73">
        <v>0</v>
      </c>
      <c r="AB534" s="73">
        <v>0</v>
      </c>
      <c r="AC534" s="73">
        <v>0</v>
      </c>
      <c r="AD534" s="73">
        <v>0</v>
      </c>
      <c r="AE534" s="73">
        <v>0</v>
      </c>
      <c r="AF534" s="73">
        <v>0</v>
      </c>
      <c r="AG534" s="73">
        <v>0</v>
      </c>
      <c r="AH534" s="73">
        <v>0</v>
      </c>
      <c r="AI534" s="73">
        <v>0</v>
      </c>
      <c r="AJ534" s="73">
        <v>0</v>
      </c>
      <c r="AK534" s="73">
        <v>0</v>
      </c>
      <c r="AL534" s="73">
        <v>0</v>
      </c>
      <c r="AM534" s="73">
        <v>0</v>
      </c>
      <c r="AN534" s="73">
        <v>0</v>
      </c>
    </row>
    <row r="535" spans="1:40">
      <c r="A535" s="108" t="s">
        <v>1225</v>
      </c>
      <c r="B535" s="73">
        <v>0</v>
      </c>
      <c r="C535" s="73">
        <v>0</v>
      </c>
      <c r="D535" s="73">
        <v>0</v>
      </c>
      <c r="E535" s="73">
        <v>0</v>
      </c>
      <c r="F535" s="73">
        <v>0</v>
      </c>
      <c r="G535" s="73">
        <v>0</v>
      </c>
      <c r="H535" s="73">
        <v>0</v>
      </c>
      <c r="I535" s="73">
        <v>0</v>
      </c>
      <c r="J535" s="73">
        <v>0</v>
      </c>
      <c r="K535" s="73">
        <v>0</v>
      </c>
      <c r="L535" s="73">
        <v>0</v>
      </c>
      <c r="M535" s="73">
        <v>0</v>
      </c>
      <c r="N535" s="73">
        <v>0</v>
      </c>
      <c r="O535" s="73">
        <v>0</v>
      </c>
      <c r="P535" s="73">
        <v>0</v>
      </c>
      <c r="Q535" s="73">
        <v>0</v>
      </c>
      <c r="R535" s="73">
        <v>0</v>
      </c>
      <c r="S535" s="73">
        <v>0</v>
      </c>
      <c r="T535" s="73">
        <v>0</v>
      </c>
      <c r="U535" s="73">
        <v>0</v>
      </c>
      <c r="V535" s="73">
        <v>0</v>
      </c>
      <c r="W535" s="73">
        <v>0</v>
      </c>
      <c r="X535" s="73">
        <v>0</v>
      </c>
      <c r="Y535" s="73">
        <v>0</v>
      </c>
      <c r="Z535" s="73">
        <v>0</v>
      </c>
      <c r="AA535" s="73">
        <v>0</v>
      </c>
      <c r="AB535" s="73">
        <v>0</v>
      </c>
      <c r="AC535" s="73">
        <v>0</v>
      </c>
      <c r="AD535" s="73">
        <v>0</v>
      </c>
      <c r="AE535" s="73">
        <v>0</v>
      </c>
      <c r="AF535" s="73">
        <v>0</v>
      </c>
      <c r="AG535" s="73">
        <v>0</v>
      </c>
      <c r="AH535" s="73">
        <v>0</v>
      </c>
      <c r="AI535" s="73">
        <v>0</v>
      </c>
      <c r="AJ535" s="73">
        <v>0</v>
      </c>
      <c r="AK535" s="73">
        <v>0</v>
      </c>
      <c r="AL535" s="73">
        <v>0</v>
      </c>
      <c r="AM535" s="73">
        <v>0</v>
      </c>
      <c r="AN535" s="73">
        <v>0</v>
      </c>
    </row>
    <row r="536" spans="1:40">
      <c r="A536" s="108" t="s">
        <v>1226</v>
      </c>
      <c r="B536" s="73">
        <v>0</v>
      </c>
      <c r="C536" s="73">
        <v>0</v>
      </c>
      <c r="D536" s="73">
        <v>0</v>
      </c>
      <c r="E536" s="73">
        <v>0</v>
      </c>
      <c r="F536" s="73">
        <v>0</v>
      </c>
      <c r="G536" s="73">
        <v>0</v>
      </c>
      <c r="H536" s="73">
        <v>0</v>
      </c>
      <c r="I536" s="73">
        <v>0</v>
      </c>
      <c r="J536" s="73">
        <v>0</v>
      </c>
      <c r="K536" s="73">
        <v>0</v>
      </c>
      <c r="L536" s="73">
        <v>0</v>
      </c>
      <c r="M536" s="73">
        <v>0</v>
      </c>
      <c r="N536" s="73">
        <v>0</v>
      </c>
      <c r="O536" s="73">
        <v>0</v>
      </c>
      <c r="P536" s="73">
        <v>0</v>
      </c>
      <c r="Q536" s="73">
        <v>0</v>
      </c>
      <c r="R536" s="73">
        <v>0</v>
      </c>
      <c r="S536" s="73">
        <v>0</v>
      </c>
      <c r="T536" s="73">
        <v>0</v>
      </c>
      <c r="U536" s="73">
        <v>0</v>
      </c>
      <c r="V536" s="73">
        <v>0</v>
      </c>
      <c r="W536" s="73">
        <v>0</v>
      </c>
      <c r="X536" s="73">
        <v>0</v>
      </c>
      <c r="Y536" s="73">
        <v>0</v>
      </c>
      <c r="Z536" s="73">
        <v>0</v>
      </c>
      <c r="AA536" s="73">
        <v>0</v>
      </c>
      <c r="AB536" s="73">
        <v>0</v>
      </c>
      <c r="AC536" s="73">
        <v>0</v>
      </c>
      <c r="AD536" s="73">
        <v>0</v>
      </c>
      <c r="AE536" s="73">
        <v>0</v>
      </c>
      <c r="AF536" s="73">
        <v>0</v>
      </c>
      <c r="AG536" s="73">
        <v>0</v>
      </c>
      <c r="AH536" s="73">
        <v>0</v>
      </c>
      <c r="AI536" s="73">
        <v>0</v>
      </c>
      <c r="AJ536" s="73">
        <v>0</v>
      </c>
      <c r="AK536" s="73">
        <v>0</v>
      </c>
      <c r="AL536" s="73">
        <v>0</v>
      </c>
      <c r="AM536" s="73">
        <v>0</v>
      </c>
      <c r="AN536" s="73">
        <v>0</v>
      </c>
    </row>
    <row r="537" spans="1:40">
      <c r="A537" s="108" t="s">
        <v>1227</v>
      </c>
      <c r="B537" s="73">
        <v>0</v>
      </c>
      <c r="C537" s="73">
        <v>0</v>
      </c>
      <c r="D537" s="73">
        <v>0</v>
      </c>
      <c r="E537" s="73">
        <v>0</v>
      </c>
      <c r="F537" s="73">
        <v>0</v>
      </c>
      <c r="G537" s="73">
        <v>0</v>
      </c>
      <c r="H537" s="73">
        <v>0</v>
      </c>
      <c r="I537" s="73">
        <v>0</v>
      </c>
      <c r="J537" s="73">
        <v>0</v>
      </c>
      <c r="K537" s="73">
        <v>0</v>
      </c>
      <c r="L537" s="73">
        <v>0</v>
      </c>
      <c r="M537" s="73">
        <v>0</v>
      </c>
      <c r="N537" s="73">
        <v>0</v>
      </c>
      <c r="O537" s="73">
        <v>0</v>
      </c>
      <c r="P537" s="73">
        <v>0</v>
      </c>
      <c r="Q537" s="73">
        <v>0</v>
      </c>
      <c r="R537" s="73">
        <v>0</v>
      </c>
      <c r="S537" s="73">
        <v>0</v>
      </c>
      <c r="T537" s="73">
        <v>0</v>
      </c>
      <c r="U537" s="73">
        <v>0</v>
      </c>
      <c r="V537" s="73">
        <v>0</v>
      </c>
      <c r="W537" s="73">
        <v>0</v>
      </c>
      <c r="X537" s="73">
        <v>0</v>
      </c>
      <c r="Y537" s="73">
        <v>0</v>
      </c>
      <c r="Z537" s="73">
        <v>0</v>
      </c>
      <c r="AA537" s="73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</row>
    <row r="538" spans="1:40">
      <c r="A538" s="108" t="s">
        <v>1228</v>
      </c>
      <c r="B538" s="73">
        <v>0</v>
      </c>
      <c r="C538" s="73">
        <v>0</v>
      </c>
      <c r="D538" s="73">
        <v>0</v>
      </c>
      <c r="E538" s="73">
        <v>0</v>
      </c>
      <c r="F538" s="73">
        <v>0</v>
      </c>
      <c r="G538" s="73">
        <v>0</v>
      </c>
      <c r="H538" s="73">
        <v>0</v>
      </c>
      <c r="I538" s="73">
        <v>0</v>
      </c>
      <c r="J538" s="73">
        <v>0</v>
      </c>
      <c r="K538" s="73">
        <v>0</v>
      </c>
      <c r="L538" s="73">
        <v>0</v>
      </c>
      <c r="M538" s="73">
        <v>0</v>
      </c>
      <c r="N538" s="73">
        <v>0</v>
      </c>
      <c r="O538" s="73">
        <v>0</v>
      </c>
      <c r="P538" s="73">
        <v>0</v>
      </c>
      <c r="Q538" s="73">
        <v>0</v>
      </c>
      <c r="R538" s="73">
        <v>0</v>
      </c>
      <c r="S538" s="73">
        <v>0</v>
      </c>
      <c r="T538" s="73">
        <v>0</v>
      </c>
      <c r="U538" s="73">
        <v>0</v>
      </c>
      <c r="V538" s="73">
        <v>0</v>
      </c>
      <c r="W538" s="73">
        <v>0</v>
      </c>
      <c r="X538" s="73">
        <v>0</v>
      </c>
      <c r="Y538" s="73">
        <v>0</v>
      </c>
      <c r="Z538" s="73">
        <v>0</v>
      </c>
      <c r="AA538" s="73">
        <v>0</v>
      </c>
      <c r="AB538" s="73">
        <v>0</v>
      </c>
      <c r="AC538" s="73">
        <v>0</v>
      </c>
      <c r="AD538" s="73">
        <v>0</v>
      </c>
      <c r="AE538" s="73">
        <v>0</v>
      </c>
      <c r="AF538" s="73">
        <v>0</v>
      </c>
      <c r="AG538" s="73">
        <v>0</v>
      </c>
      <c r="AH538" s="73">
        <v>0</v>
      </c>
      <c r="AI538" s="73">
        <v>0</v>
      </c>
      <c r="AJ538" s="73">
        <v>0</v>
      </c>
      <c r="AK538" s="73">
        <v>0</v>
      </c>
      <c r="AL538" s="73">
        <v>0</v>
      </c>
      <c r="AM538" s="73">
        <v>0</v>
      </c>
      <c r="AN538" s="73">
        <v>0</v>
      </c>
    </row>
    <row r="539" spans="1:40">
      <c r="A539" s="108" t="s">
        <v>1229</v>
      </c>
      <c r="B539" s="73">
        <v>0</v>
      </c>
      <c r="C539" s="73">
        <v>0</v>
      </c>
      <c r="D539" s="73">
        <v>0</v>
      </c>
      <c r="E539" s="73">
        <v>0</v>
      </c>
      <c r="F539" s="73">
        <v>0</v>
      </c>
      <c r="G539" s="73">
        <v>0</v>
      </c>
      <c r="H539" s="73">
        <v>0</v>
      </c>
      <c r="I539" s="73">
        <v>0</v>
      </c>
      <c r="J539" s="73">
        <v>0</v>
      </c>
      <c r="K539" s="73">
        <v>0</v>
      </c>
      <c r="L539" s="73">
        <v>0</v>
      </c>
      <c r="M539" s="73">
        <v>0</v>
      </c>
      <c r="N539" s="73">
        <v>0</v>
      </c>
      <c r="O539" s="73">
        <v>0</v>
      </c>
      <c r="P539" s="73">
        <v>0</v>
      </c>
      <c r="Q539" s="73">
        <v>0</v>
      </c>
      <c r="R539" s="73">
        <v>0</v>
      </c>
      <c r="S539" s="73">
        <v>0</v>
      </c>
      <c r="T539" s="73">
        <v>0</v>
      </c>
      <c r="U539" s="73">
        <v>0</v>
      </c>
      <c r="V539" s="73">
        <v>0</v>
      </c>
      <c r="W539" s="73">
        <v>0</v>
      </c>
      <c r="X539" s="73">
        <v>0</v>
      </c>
      <c r="Y539" s="73">
        <v>0</v>
      </c>
      <c r="Z539" s="73">
        <v>0</v>
      </c>
      <c r="AA539" s="73">
        <v>0</v>
      </c>
      <c r="AB539" s="73">
        <v>0</v>
      </c>
      <c r="AC539" s="73">
        <v>0</v>
      </c>
      <c r="AD539" s="73">
        <v>0</v>
      </c>
      <c r="AE539" s="73">
        <v>0</v>
      </c>
      <c r="AF539" s="73">
        <v>0</v>
      </c>
      <c r="AG539" s="73">
        <v>0</v>
      </c>
      <c r="AH539" s="73">
        <v>0</v>
      </c>
      <c r="AI539" s="73">
        <v>0</v>
      </c>
      <c r="AJ539" s="73">
        <v>0</v>
      </c>
      <c r="AK539" s="73">
        <v>0</v>
      </c>
      <c r="AL539" s="73">
        <v>0</v>
      </c>
      <c r="AM539" s="73">
        <v>0</v>
      </c>
      <c r="AN539" s="73">
        <v>0</v>
      </c>
    </row>
    <row r="540" spans="1:40">
      <c r="A540" s="108" t="s">
        <v>1230</v>
      </c>
      <c r="B540" s="73">
        <v>0</v>
      </c>
      <c r="C540" s="73">
        <v>0</v>
      </c>
      <c r="D540" s="73">
        <v>0</v>
      </c>
      <c r="E540" s="73">
        <v>0</v>
      </c>
      <c r="F540" s="73">
        <v>0</v>
      </c>
      <c r="G540" s="73">
        <v>0</v>
      </c>
      <c r="H540" s="73">
        <v>0</v>
      </c>
      <c r="I540" s="73">
        <v>0</v>
      </c>
      <c r="J540" s="73">
        <v>0</v>
      </c>
      <c r="K540" s="73">
        <v>0</v>
      </c>
      <c r="L540" s="73">
        <v>0</v>
      </c>
      <c r="M540" s="73">
        <v>0</v>
      </c>
      <c r="N540" s="73">
        <v>0</v>
      </c>
      <c r="O540" s="73">
        <v>0</v>
      </c>
      <c r="P540" s="73">
        <v>0</v>
      </c>
      <c r="Q540" s="73">
        <v>0</v>
      </c>
      <c r="R540" s="73">
        <v>0</v>
      </c>
      <c r="S540" s="73">
        <v>0</v>
      </c>
      <c r="T540" s="73">
        <v>0</v>
      </c>
      <c r="U540" s="73">
        <v>0</v>
      </c>
      <c r="V540" s="73">
        <v>0</v>
      </c>
      <c r="W540" s="73">
        <v>0</v>
      </c>
      <c r="X540" s="73">
        <v>0</v>
      </c>
      <c r="Y540" s="73">
        <v>0</v>
      </c>
      <c r="Z540" s="73">
        <v>0</v>
      </c>
      <c r="AA540" s="73">
        <v>0</v>
      </c>
      <c r="AB540" s="73">
        <v>0</v>
      </c>
      <c r="AC540" s="73">
        <v>0</v>
      </c>
      <c r="AD540" s="73">
        <v>0</v>
      </c>
      <c r="AE540" s="73">
        <v>0</v>
      </c>
      <c r="AF540" s="73">
        <v>0</v>
      </c>
      <c r="AG540" s="73">
        <v>0</v>
      </c>
      <c r="AH540" s="73">
        <v>0</v>
      </c>
      <c r="AI540" s="73">
        <v>0</v>
      </c>
      <c r="AJ540" s="73">
        <v>0</v>
      </c>
      <c r="AK540" s="73">
        <v>0</v>
      </c>
      <c r="AL540" s="73">
        <v>0</v>
      </c>
      <c r="AM540" s="73">
        <v>0</v>
      </c>
      <c r="AN540" s="73">
        <v>0</v>
      </c>
    </row>
    <row r="541" spans="1:40">
      <c r="A541" s="108" t="s">
        <v>1231</v>
      </c>
      <c r="B541" s="73">
        <v>0</v>
      </c>
      <c r="C541" s="73">
        <v>0</v>
      </c>
      <c r="D541" s="73">
        <v>0</v>
      </c>
      <c r="E541" s="73">
        <v>0</v>
      </c>
      <c r="F541" s="73">
        <v>0</v>
      </c>
      <c r="G541" s="73">
        <v>0</v>
      </c>
      <c r="H541" s="73">
        <v>0</v>
      </c>
      <c r="I541" s="73">
        <v>0</v>
      </c>
      <c r="J541" s="73">
        <v>0</v>
      </c>
      <c r="K541" s="73">
        <v>0</v>
      </c>
      <c r="L541" s="73">
        <v>0</v>
      </c>
      <c r="M541" s="73">
        <v>0</v>
      </c>
      <c r="N541" s="73">
        <v>0</v>
      </c>
      <c r="O541" s="73">
        <v>0</v>
      </c>
      <c r="P541" s="73">
        <v>0</v>
      </c>
      <c r="Q541" s="73">
        <v>0</v>
      </c>
      <c r="R541" s="73">
        <v>0</v>
      </c>
      <c r="S541" s="73">
        <v>0</v>
      </c>
      <c r="T541" s="73">
        <v>0</v>
      </c>
      <c r="U541" s="73">
        <v>0</v>
      </c>
      <c r="V541" s="73">
        <v>0</v>
      </c>
      <c r="W541" s="73">
        <v>0</v>
      </c>
      <c r="X541" s="73">
        <v>0</v>
      </c>
      <c r="Y541" s="73">
        <v>0</v>
      </c>
      <c r="Z541" s="73">
        <v>0</v>
      </c>
      <c r="AA541" s="73">
        <v>0</v>
      </c>
      <c r="AB541" s="73">
        <v>0</v>
      </c>
      <c r="AC541" s="73">
        <v>0</v>
      </c>
      <c r="AD541" s="73">
        <v>0</v>
      </c>
      <c r="AE541" s="73">
        <v>0</v>
      </c>
      <c r="AF541" s="73">
        <v>0</v>
      </c>
      <c r="AG541" s="73">
        <v>0</v>
      </c>
      <c r="AH541" s="73">
        <v>0</v>
      </c>
      <c r="AI541" s="73">
        <v>0</v>
      </c>
      <c r="AJ541" s="73">
        <v>0</v>
      </c>
      <c r="AK541" s="73">
        <v>0</v>
      </c>
      <c r="AL541" s="73">
        <v>0</v>
      </c>
      <c r="AM541" s="73">
        <v>0</v>
      </c>
      <c r="AN541" s="73">
        <v>0</v>
      </c>
    </row>
    <row r="542" spans="1:40">
      <c r="A542" s="108" t="s">
        <v>1232</v>
      </c>
      <c r="B542" s="73">
        <v>0</v>
      </c>
      <c r="C542" s="73">
        <v>0</v>
      </c>
      <c r="D542" s="73">
        <v>0</v>
      </c>
      <c r="E542" s="73">
        <v>0</v>
      </c>
      <c r="F542" s="73">
        <v>0</v>
      </c>
      <c r="G542" s="73">
        <v>0</v>
      </c>
      <c r="H542" s="73">
        <v>0</v>
      </c>
      <c r="I542" s="73">
        <v>0</v>
      </c>
      <c r="J542" s="73">
        <v>0</v>
      </c>
      <c r="K542" s="73">
        <v>0</v>
      </c>
      <c r="L542" s="73">
        <v>0</v>
      </c>
      <c r="M542" s="73">
        <v>0</v>
      </c>
      <c r="N542" s="73">
        <v>0</v>
      </c>
      <c r="O542" s="73">
        <v>0</v>
      </c>
      <c r="P542" s="73">
        <v>0</v>
      </c>
      <c r="Q542" s="73">
        <v>0</v>
      </c>
      <c r="R542" s="73">
        <v>0</v>
      </c>
      <c r="S542" s="73">
        <v>0</v>
      </c>
      <c r="T542" s="73">
        <v>0</v>
      </c>
      <c r="U542" s="73">
        <v>0</v>
      </c>
      <c r="V542" s="73">
        <v>0</v>
      </c>
      <c r="W542" s="73">
        <v>0</v>
      </c>
      <c r="X542" s="73">
        <v>0</v>
      </c>
      <c r="Y542" s="73">
        <v>0</v>
      </c>
      <c r="Z542" s="73">
        <v>0</v>
      </c>
      <c r="AA542" s="73">
        <v>0</v>
      </c>
      <c r="AB542" s="73">
        <v>0</v>
      </c>
      <c r="AC542" s="73">
        <v>0</v>
      </c>
      <c r="AD542" s="73">
        <v>0</v>
      </c>
      <c r="AE542" s="73">
        <v>0</v>
      </c>
      <c r="AF542" s="73">
        <v>0</v>
      </c>
      <c r="AG542" s="73">
        <v>0</v>
      </c>
      <c r="AH542" s="73">
        <v>0</v>
      </c>
      <c r="AI542" s="73">
        <v>0</v>
      </c>
      <c r="AJ542" s="73">
        <v>0</v>
      </c>
      <c r="AK542" s="73">
        <v>0</v>
      </c>
      <c r="AL542" s="73">
        <v>0</v>
      </c>
      <c r="AM542" s="73">
        <v>0</v>
      </c>
      <c r="AN542" s="73">
        <v>0</v>
      </c>
    </row>
    <row r="543" spans="1:40">
      <c r="A543" s="108" t="s">
        <v>1233</v>
      </c>
      <c r="B543" s="73">
        <v>0</v>
      </c>
      <c r="C543" s="73">
        <v>0</v>
      </c>
      <c r="D543" s="73">
        <v>0</v>
      </c>
      <c r="E543" s="73">
        <v>0</v>
      </c>
      <c r="F543" s="73">
        <v>0</v>
      </c>
      <c r="G543" s="73">
        <v>0</v>
      </c>
      <c r="H543" s="73">
        <v>0</v>
      </c>
      <c r="I543" s="73">
        <v>0</v>
      </c>
      <c r="J543" s="73">
        <v>0</v>
      </c>
      <c r="K543" s="73">
        <v>0</v>
      </c>
      <c r="L543" s="73">
        <v>0</v>
      </c>
      <c r="M543" s="73">
        <v>0</v>
      </c>
      <c r="N543" s="73">
        <v>0</v>
      </c>
      <c r="O543" s="73">
        <v>0</v>
      </c>
      <c r="P543" s="73">
        <v>0</v>
      </c>
      <c r="Q543" s="73">
        <v>0</v>
      </c>
      <c r="R543" s="73">
        <v>0</v>
      </c>
      <c r="S543" s="73">
        <v>0</v>
      </c>
      <c r="T543" s="73">
        <v>0</v>
      </c>
      <c r="U543" s="73">
        <v>0</v>
      </c>
      <c r="V543" s="73">
        <v>0</v>
      </c>
      <c r="W543" s="73">
        <v>0</v>
      </c>
      <c r="X543" s="73">
        <v>0</v>
      </c>
      <c r="Y543" s="73">
        <v>0</v>
      </c>
      <c r="Z543" s="73">
        <v>0</v>
      </c>
      <c r="AA543" s="73">
        <v>0</v>
      </c>
      <c r="AB543" s="73">
        <v>0</v>
      </c>
      <c r="AC543" s="73">
        <v>0</v>
      </c>
      <c r="AD543" s="73">
        <v>0</v>
      </c>
      <c r="AE543" s="73">
        <v>0</v>
      </c>
      <c r="AF543" s="73">
        <v>0</v>
      </c>
      <c r="AG543" s="73">
        <v>0</v>
      </c>
      <c r="AH543" s="73">
        <v>0</v>
      </c>
      <c r="AI543" s="73">
        <v>0</v>
      </c>
      <c r="AJ543" s="73">
        <v>0</v>
      </c>
      <c r="AK543" s="73">
        <v>0</v>
      </c>
      <c r="AL543" s="73">
        <v>0</v>
      </c>
      <c r="AM543" s="73">
        <v>0</v>
      </c>
      <c r="AN543" s="73">
        <v>0</v>
      </c>
    </row>
    <row r="544" spans="1:40">
      <c r="A544" s="108" t="s">
        <v>1234</v>
      </c>
      <c r="B544" s="73">
        <v>0</v>
      </c>
      <c r="C544" s="73">
        <v>0</v>
      </c>
      <c r="D544" s="73">
        <v>0</v>
      </c>
      <c r="E544" s="73">
        <v>0</v>
      </c>
      <c r="F544" s="73">
        <v>0</v>
      </c>
      <c r="G544" s="73">
        <v>0</v>
      </c>
      <c r="H544" s="73">
        <v>0</v>
      </c>
      <c r="I544" s="73">
        <v>0</v>
      </c>
      <c r="J544" s="73">
        <v>0</v>
      </c>
      <c r="K544" s="73">
        <v>0</v>
      </c>
      <c r="L544" s="73">
        <v>0</v>
      </c>
      <c r="M544" s="73">
        <v>0</v>
      </c>
      <c r="N544" s="73">
        <v>0</v>
      </c>
      <c r="O544" s="73">
        <v>0</v>
      </c>
      <c r="P544" s="73">
        <v>0</v>
      </c>
      <c r="Q544" s="73">
        <v>0</v>
      </c>
      <c r="R544" s="73">
        <v>0</v>
      </c>
      <c r="S544" s="73">
        <v>0</v>
      </c>
      <c r="T544" s="73">
        <v>0</v>
      </c>
      <c r="U544" s="73">
        <v>0</v>
      </c>
      <c r="V544" s="73">
        <v>0</v>
      </c>
      <c r="W544" s="73">
        <v>0</v>
      </c>
      <c r="X544" s="73">
        <v>0</v>
      </c>
      <c r="Y544" s="73">
        <v>0</v>
      </c>
      <c r="Z544" s="73">
        <v>0</v>
      </c>
      <c r="AA544" s="73">
        <v>0</v>
      </c>
      <c r="AB544" s="73">
        <v>0</v>
      </c>
      <c r="AC544" s="73">
        <v>0</v>
      </c>
      <c r="AD544" s="73">
        <v>0</v>
      </c>
      <c r="AE544" s="73">
        <v>0</v>
      </c>
      <c r="AF544" s="73">
        <v>0</v>
      </c>
      <c r="AG544" s="73">
        <v>0</v>
      </c>
      <c r="AH544" s="73">
        <v>0</v>
      </c>
      <c r="AI544" s="73">
        <v>0</v>
      </c>
      <c r="AJ544" s="73">
        <v>0</v>
      </c>
      <c r="AK544" s="73">
        <v>0</v>
      </c>
      <c r="AL544" s="73">
        <v>0</v>
      </c>
      <c r="AM544" s="73">
        <v>0</v>
      </c>
      <c r="AN544" s="73">
        <v>0</v>
      </c>
    </row>
    <row r="545" spans="1:40">
      <c r="A545" s="108" t="s">
        <v>1235</v>
      </c>
      <c r="B545" s="73">
        <v>0</v>
      </c>
      <c r="C545" s="73">
        <v>0</v>
      </c>
      <c r="D545" s="73">
        <v>0</v>
      </c>
      <c r="E545" s="73">
        <v>0</v>
      </c>
      <c r="F545" s="73">
        <v>0</v>
      </c>
      <c r="G545" s="73">
        <v>0</v>
      </c>
      <c r="H545" s="73">
        <v>0</v>
      </c>
      <c r="I545" s="73">
        <v>0</v>
      </c>
      <c r="J545" s="73">
        <v>0</v>
      </c>
      <c r="K545" s="73">
        <v>0</v>
      </c>
      <c r="L545" s="73">
        <v>0</v>
      </c>
      <c r="M545" s="73">
        <v>0</v>
      </c>
      <c r="N545" s="73">
        <v>0</v>
      </c>
      <c r="O545" s="73">
        <v>0</v>
      </c>
      <c r="P545" s="73">
        <v>0</v>
      </c>
      <c r="Q545" s="73">
        <v>0</v>
      </c>
      <c r="R545" s="73">
        <v>0</v>
      </c>
      <c r="S545" s="73">
        <v>0</v>
      </c>
      <c r="T545" s="73">
        <v>0</v>
      </c>
      <c r="U545" s="73">
        <v>0</v>
      </c>
      <c r="V545" s="73">
        <v>0</v>
      </c>
      <c r="W545" s="73">
        <v>0</v>
      </c>
      <c r="X545" s="73">
        <v>0</v>
      </c>
      <c r="Y545" s="73">
        <v>0</v>
      </c>
      <c r="Z545" s="73">
        <v>0</v>
      </c>
      <c r="AA545" s="73">
        <v>0</v>
      </c>
      <c r="AB545" s="73">
        <v>0</v>
      </c>
      <c r="AC545" s="73">
        <v>0</v>
      </c>
      <c r="AD545" s="73">
        <v>0</v>
      </c>
      <c r="AE545" s="73">
        <v>0</v>
      </c>
      <c r="AF545" s="73">
        <v>0</v>
      </c>
      <c r="AG545" s="73">
        <v>0</v>
      </c>
      <c r="AH545" s="73">
        <v>0</v>
      </c>
      <c r="AI545" s="73">
        <v>0</v>
      </c>
      <c r="AJ545" s="73">
        <v>0</v>
      </c>
      <c r="AK545" s="73">
        <v>0</v>
      </c>
      <c r="AL545" s="73">
        <v>0</v>
      </c>
      <c r="AM545" s="73">
        <v>0</v>
      </c>
      <c r="AN545" s="73">
        <v>0</v>
      </c>
    </row>
    <row r="546" spans="1:40">
      <c r="A546" s="108" t="s">
        <v>1236</v>
      </c>
      <c r="B546" s="73">
        <v>0</v>
      </c>
      <c r="C546" s="73">
        <v>0</v>
      </c>
      <c r="D546" s="73">
        <v>0</v>
      </c>
      <c r="E546" s="73">
        <v>0</v>
      </c>
      <c r="F546" s="73">
        <v>0</v>
      </c>
      <c r="G546" s="73">
        <v>0</v>
      </c>
      <c r="H546" s="73">
        <v>0</v>
      </c>
      <c r="I546" s="73">
        <v>0</v>
      </c>
      <c r="J546" s="73">
        <v>0</v>
      </c>
      <c r="K546" s="73">
        <v>0</v>
      </c>
      <c r="L546" s="73">
        <v>0</v>
      </c>
      <c r="M546" s="73">
        <v>0</v>
      </c>
      <c r="N546" s="73">
        <v>0</v>
      </c>
      <c r="O546" s="73">
        <v>0</v>
      </c>
      <c r="P546" s="73">
        <v>0</v>
      </c>
      <c r="Q546" s="73">
        <v>0</v>
      </c>
      <c r="R546" s="73">
        <v>0</v>
      </c>
      <c r="S546" s="73">
        <v>0</v>
      </c>
      <c r="T546" s="73">
        <v>0</v>
      </c>
      <c r="U546" s="73">
        <v>0</v>
      </c>
      <c r="V546" s="73">
        <v>0</v>
      </c>
      <c r="W546" s="73">
        <v>0</v>
      </c>
      <c r="X546" s="73">
        <v>0</v>
      </c>
      <c r="Y546" s="73">
        <v>0</v>
      </c>
      <c r="Z546" s="73">
        <v>0</v>
      </c>
      <c r="AA546" s="73">
        <v>0</v>
      </c>
      <c r="AB546" s="73">
        <v>0</v>
      </c>
      <c r="AC546" s="73">
        <v>0</v>
      </c>
      <c r="AD546" s="73">
        <v>0</v>
      </c>
      <c r="AE546" s="73">
        <v>0</v>
      </c>
      <c r="AF546" s="73">
        <v>0</v>
      </c>
      <c r="AG546" s="73">
        <v>0</v>
      </c>
      <c r="AH546" s="73">
        <v>0</v>
      </c>
      <c r="AI546" s="73">
        <v>0</v>
      </c>
      <c r="AJ546" s="73">
        <v>0</v>
      </c>
      <c r="AK546" s="73">
        <v>0</v>
      </c>
      <c r="AL546" s="73">
        <v>0</v>
      </c>
      <c r="AM546" s="73">
        <v>0</v>
      </c>
      <c r="AN546" s="73">
        <v>0</v>
      </c>
    </row>
    <row r="547" spans="1:40">
      <c r="A547" s="108" t="s">
        <v>1237</v>
      </c>
      <c r="B547" s="73">
        <v>0</v>
      </c>
      <c r="C547" s="73">
        <v>0</v>
      </c>
      <c r="D547" s="73">
        <v>0</v>
      </c>
      <c r="E547" s="73">
        <v>0</v>
      </c>
      <c r="F547" s="73">
        <v>0</v>
      </c>
      <c r="G547" s="73">
        <v>0</v>
      </c>
      <c r="H547" s="73">
        <v>0</v>
      </c>
      <c r="I547" s="73">
        <v>0</v>
      </c>
      <c r="J547" s="73">
        <v>0</v>
      </c>
      <c r="K547" s="73">
        <v>0</v>
      </c>
      <c r="L547" s="73">
        <v>0</v>
      </c>
      <c r="M547" s="73">
        <v>0</v>
      </c>
      <c r="N547" s="73">
        <v>0</v>
      </c>
      <c r="O547" s="73">
        <v>0</v>
      </c>
      <c r="P547" s="73">
        <v>0</v>
      </c>
      <c r="Q547" s="73">
        <v>0</v>
      </c>
      <c r="R547" s="73">
        <v>0</v>
      </c>
      <c r="S547" s="73">
        <v>0</v>
      </c>
      <c r="T547" s="73">
        <v>0</v>
      </c>
      <c r="U547" s="73">
        <v>0</v>
      </c>
      <c r="V547" s="73">
        <v>0</v>
      </c>
      <c r="W547" s="73">
        <v>0</v>
      </c>
      <c r="X547" s="73">
        <v>0</v>
      </c>
      <c r="Y547" s="73">
        <v>0</v>
      </c>
      <c r="Z547" s="73">
        <v>0</v>
      </c>
      <c r="AA547" s="73">
        <v>0</v>
      </c>
      <c r="AB547" s="73">
        <v>0</v>
      </c>
      <c r="AC547" s="73">
        <v>0</v>
      </c>
      <c r="AD547" s="73">
        <v>0</v>
      </c>
      <c r="AE547" s="73">
        <v>0</v>
      </c>
      <c r="AF547" s="73">
        <v>0</v>
      </c>
      <c r="AG547" s="73">
        <v>0</v>
      </c>
      <c r="AH547" s="73">
        <v>0</v>
      </c>
      <c r="AI547" s="73">
        <v>0</v>
      </c>
      <c r="AJ547" s="73">
        <v>0</v>
      </c>
      <c r="AK547" s="73">
        <v>0</v>
      </c>
      <c r="AL547" s="73">
        <v>0</v>
      </c>
      <c r="AM547" s="73">
        <v>0</v>
      </c>
      <c r="AN547" s="73">
        <v>0</v>
      </c>
    </row>
    <row r="548" spans="1:40">
      <c r="A548" s="108" t="s">
        <v>1238</v>
      </c>
      <c r="B548" s="73">
        <v>0</v>
      </c>
      <c r="C548" s="73">
        <v>0</v>
      </c>
      <c r="D548" s="73">
        <v>0</v>
      </c>
      <c r="E548" s="73">
        <v>0</v>
      </c>
      <c r="F548" s="73">
        <v>0</v>
      </c>
      <c r="G548" s="73">
        <v>0</v>
      </c>
      <c r="H548" s="73">
        <v>0</v>
      </c>
      <c r="I548" s="73">
        <v>0</v>
      </c>
      <c r="J548" s="73">
        <v>0</v>
      </c>
      <c r="K548" s="73">
        <v>0</v>
      </c>
      <c r="L548" s="73">
        <v>0</v>
      </c>
      <c r="M548" s="73">
        <v>0</v>
      </c>
      <c r="N548" s="73">
        <v>0</v>
      </c>
      <c r="O548" s="73">
        <v>0</v>
      </c>
      <c r="P548" s="73">
        <v>0</v>
      </c>
      <c r="Q548" s="73">
        <v>0</v>
      </c>
      <c r="R548" s="73">
        <v>0</v>
      </c>
      <c r="S548" s="73">
        <v>0</v>
      </c>
      <c r="T548" s="73">
        <v>0</v>
      </c>
      <c r="U548" s="73">
        <v>0</v>
      </c>
      <c r="V548" s="73">
        <v>0</v>
      </c>
      <c r="W548" s="73">
        <v>0</v>
      </c>
      <c r="X548" s="73">
        <v>0</v>
      </c>
      <c r="Y548" s="73">
        <v>0</v>
      </c>
      <c r="Z548" s="73">
        <v>0</v>
      </c>
      <c r="AA548" s="73">
        <v>0</v>
      </c>
      <c r="AB548" s="73">
        <v>0</v>
      </c>
      <c r="AC548" s="73">
        <v>0</v>
      </c>
      <c r="AD548" s="73">
        <v>0</v>
      </c>
      <c r="AE548" s="73">
        <v>0</v>
      </c>
      <c r="AF548" s="73">
        <v>0</v>
      </c>
      <c r="AG548" s="73">
        <v>0</v>
      </c>
      <c r="AH548" s="73">
        <v>0</v>
      </c>
      <c r="AI548" s="73">
        <v>0</v>
      </c>
      <c r="AJ548" s="73">
        <v>0</v>
      </c>
      <c r="AK548" s="73">
        <v>0</v>
      </c>
      <c r="AL548" s="73">
        <v>0</v>
      </c>
      <c r="AM548" s="73">
        <v>0</v>
      </c>
      <c r="AN548" s="73">
        <v>0</v>
      </c>
    </row>
    <row r="549" spans="1:40">
      <c r="A549" s="108" t="s">
        <v>1239</v>
      </c>
      <c r="B549" s="73">
        <v>0</v>
      </c>
      <c r="C549" s="73">
        <v>0</v>
      </c>
      <c r="D549" s="73">
        <v>0</v>
      </c>
      <c r="E549" s="73">
        <v>0</v>
      </c>
      <c r="F549" s="73">
        <v>0</v>
      </c>
      <c r="G549" s="73">
        <v>0</v>
      </c>
      <c r="H549" s="73">
        <v>0</v>
      </c>
      <c r="I549" s="73">
        <v>0</v>
      </c>
      <c r="J549" s="73">
        <v>0</v>
      </c>
      <c r="K549" s="73">
        <v>0</v>
      </c>
      <c r="L549" s="73">
        <v>0</v>
      </c>
      <c r="M549" s="73">
        <v>0</v>
      </c>
      <c r="N549" s="73">
        <v>0</v>
      </c>
      <c r="O549" s="73">
        <v>0</v>
      </c>
      <c r="P549" s="73">
        <v>0</v>
      </c>
      <c r="Q549" s="73">
        <v>0</v>
      </c>
      <c r="R549" s="73">
        <v>0</v>
      </c>
      <c r="S549" s="73">
        <v>0</v>
      </c>
      <c r="T549" s="73">
        <v>0</v>
      </c>
      <c r="U549" s="73">
        <v>0</v>
      </c>
      <c r="V549" s="73">
        <v>0</v>
      </c>
      <c r="W549" s="73">
        <v>0</v>
      </c>
      <c r="X549" s="73">
        <v>0</v>
      </c>
      <c r="Y549" s="73">
        <v>0</v>
      </c>
      <c r="Z549" s="73">
        <v>0</v>
      </c>
      <c r="AA549" s="73">
        <v>0</v>
      </c>
      <c r="AB549" s="73">
        <v>0</v>
      </c>
      <c r="AC549" s="73">
        <v>0</v>
      </c>
      <c r="AD549" s="73">
        <v>0</v>
      </c>
      <c r="AE549" s="73">
        <v>0</v>
      </c>
      <c r="AF549" s="73">
        <v>0</v>
      </c>
      <c r="AG549" s="73">
        <v>0</v>
      </c>
      <c r="AH549" s="73">
        <v>0</v>
      </c>
      <c r="AI549" s="73">
        <v>0</v>
      </c>
      <c r="AJ549" s="73">
        <v>0</v>
      </c>
      <c r="AK549" s="73">
        <v>0</v>
      </c>
      <c r="AL549" s="73">
        <v>0</v>
      </c>
      <c r="AM549" s="73">
        <v>0</v>
      </c>
      <c r="AN549" s="73">
        <v>0</v>
      </c>
    </row>
    <row r="550" spans="1:40">
      <c r="A550" s="108" t="s">
        <v>1240</v>
      </c>
      <c r="B550" s="73">
        <v>-114092.157838221</v>
      </c>
      <c r="C550" s="73">
        <v>-114092.157838221</v>
      </c>
      <c r="D550" s="73">
        <v>-114092.157838221</v>
      </c>
      <c r="E550" s="73">
        <v>-114092.157838221</v>
      </c>
      <c r="F550" s="73">
        <v>-114092.157838221</v>
      </c>
      <c r="G550" s="73">
        <v>-114092.157838221</v>
      </c>
      <c r="H550" s="73">
        <v>-114092.157838221</v>
      </c>
      <c r="I550" s="73">
        <v>-114092.157838221</v>
      </c>
      <c r="J550" s="73">
        <v>-114092.157838221</v>
      </c>
      <c r="K550" s="73">
        <v>-114092.157838221</v>
      </c>
      <c r="L550" s="73">
        <v>-114092.157838221</v>
      </c>
      <c r="M550" s="73">
        <v>-114092.157838221</v>
      </c>
      <c r="N550" s="73">
        <v>-1369105.8940586599</v>
      </c>
      <c r="O550" s="73">
        <v>-114092.157838221</v>
      </c>
      <c r="P550" s="73">
        <v>-114092.157838221</v>
      </c>
      <c r="Q550" s="73">
        <v>-114092.157838221</v>
      </c>
      <c r="R550" s="73">
        <v>-114092.157838221</v>
      </c>
      <c r="S550" s="73">
        <v>-114092.157838221</v>
      </c>
      <c r="T550" s="73">
        <v>-114092.157838221</v>
      </c>
      <c r="U550" s="73">
        <v>-114092.157838221</v>
      </c>
      <c r="V550" s="73">
        <v>-114092.157838221</v>
      </c>
      <c r="W550" s="73">
        <v>-114092.157838221</v>
      </c>
      <c r="X550" s="73">
        <v>-114092.157838221</v>
      </c>
      <c r="Y550" s="73">
        <v>-114092.157838221</v>
      </c>
      <c r="Z550" s="73">
        <v>-114092.157838221</v>
      </c>
      <c r="AA550" s="73">
        <v>-1369105.8940586599</v>
      </c>
      <c r="AB550" s="73">
        <v>-115269.95</v>
      </c>
      <c r="AC550" s="73">
        <v>-115269.95</v>
      </c>
      <c r="AD550" s="73">
        <v>-115269.95</v>
      </c>
      <c r="AE550" s="73">
        <v>-115269.95</v>
      </c>
      <c r="AF550" s="73">
        <v>-115269.95</v>
      </c>
      <c r="AG550" s="73">
        <v>-115269.95</v>
      </c>
      <c r="AH550" s="73">
        <v>-115269.95</v>
      </c>
      <c r="AI550" s="73">
        <v>-115269.95</v>
      </c>
      <c r="AJ550" s="73">
        <v>-115269.95</v>
      </c>
      <c r="AK550" s="73">
        <v>-115269.95</v>
      </c>
      <c r="AL550" s="73">
        <v>-115269.95</v>
      </c>
      <c r="AM550" s="73">
        <v>-115269.95</v>
      </c>
      <c r="AN550" s="73">
        <v>-1383239.3999999899</v>
      </c>
    </row>
    <row r="551" spans="1:40" hidden="1" outlineLevel="1">
      <c r="A551" s="109" t="s">
        <v>1241</v>
      </c>
    </row>
    <row r="552" spans="1:40" hidden="1" outlineLevel="1">
      <c r="A552" s="109" t="s">
        <v>1242</v>
      </c>
    </row>
    <row r="553" spans="1:40" hidden="1" outlineLevel="1">
      <c r="A553" s="108" t="s">
        <v>1243</v>
      </c>
      <c r="B553" s="73">
        <v>0</v>
      </c>
      <c r="C553" s="73">
        <v>0</v>
      </c>
      <c r="D553" s="73">
        <v>0</v>
      </c>
      <c r="E553" s="73">
        <v>0</v>
      </c>
      <c r="F553" s="73">
        <v>0</v>
      </c>
      <c r="G553" s="73">
        <v>0</v>
      </c>
      <c r="H553" s="73">
        <v>0</v>
      </c>
      <c r="I553" s="73">
        <v>0</v>
      </c>
      <c r="J553" s="73">
        <v>0</v>
      </c>
      <c r="K553" s="73">
        <v>0</v>
      </c>
      <c r="L553" s="73">
        <v>0</v>
      </c>
      <c r="M553" s="73">
        <v>0</v>
      </c>
      <c r="N553" s="73">
        <v>0</v>
      </c>
      <c r="O553" s="73">
        <v>0</v>
      </c>
      <c r="P553" s="73">
        <v>0</v>
      </c>
      <c r="Q553" s="73">
        <v>0</v>
      </c>
      <c r="R553" s="73">
        <v>0</v>
      </c>
      <c r="S553" s="73">
        <v>0</v>
      </c>
      <c r="T553" s="73">
        <v>0</v>
      </c>
      <c r="U553" s="73">
        <v>0</v>
      </c>
      <c r="V553" s="73">
        <v>0</v>
      </c>
      <c r="W553" s="73">
        <v>0</v>
      </c>
      <c r="X553" s="73">
        <v>0</v>
      </c>
      <c r="Y553" s="73">
        <v>0</v>
      </c>
      <c r="Z553" s="73">
        <v>0</v>
      </c>
      <c r="AA553" s="73">
        <v>0</v>
      </c>
      <c r="AB553" s="73">
        <v>0</v>
      </c>
      <c r="AC553" s="73">
        <v>0</v>
      </c>
      <c r="AD553" s="73">
        <v>0</v>
      </c>
      <c r="AE553" s="73">
        <v>0</v>
      </c>
      <c r="AF553" s="73">
        <v>0</v>
      </c>
      <c r="AG553" s="73">
        <v>0</v>
      </c>
      <c r="AH553" s="73">
        <v>0</v>
      </c>
      <c r="AI553" s="73">
        <v>0</v>
      </c>
      <c r="AJ553" s="73">
        <v>0</v>
      </c>
      <c r="AK553" s="73">
        <v>0</v>
      </c>
      <c r="AL553" s="73">
        <v>0</v>
      </c>
      <c r="AM553" s="73">
        <v>0</v>
      </c>
      <c r="AN553" s="73">
        <v>0</v>
      </c>
    </row>
    <row r="554" spans="1:40" hidden="1" outlineLevel="1">
      <c r="A554" s="108" t="s">
        <v>1244</v>
      </c>
      <c r="B554" s="73">
        <v>0</v>
      </c>
      <c r="C554" s="73">
        <v>0</v>
      </c>
      <c r="D554" s="73">
        <v>0</v>
      </c>
      <c r="E554" s="73">
        <v>0</v>
      </c>
      <c r="F554" s="73">
        <v>0</v>
      </c>
      <c r="G554" s="73">
        <v>0</v>
      </c>
      <c r="H554" s="73">
        <v>0</v>
      </c>
      <c r="I554" s="73">
        <v>0</v>
      </c>
      <c r="J554" s="73">
        <v>0</v>
      </c>
      <c r="K554" s="73">
        <v>0</v>
      </c>
      <c r="L554" s="73">
        <v>0</v>
      </c>
      <c r="M554" s="73">
        <v>0</v>
      </c>
      <c r="N554" s="73">
        <v>0</v>
      </c>
      <c r="O554" s="73">
        <v>0</v>
      </c>
      <c r="P554" s="73">
        <v>0</v>
      </c>
      <c r="Q554" s="73">
        <v>0</v>
      </c>
      <c r="R554" s="73">
        <v>0</v>
      </c>
      <c r="S554" s="73">
        <v>0</v>
      </c>
      <c r="T554" s="73">
        <v>0</v>
      </c>
      <c r="U554" s="73">
        <v>0</v>
      </c>
      <c r="V554" s="73">
        <v>0</v>
      </c>
      <c r="W554" s="73">
        <v>0</v>
      </c>
      <c r="X554" s="73">
        <v>0</v>
      </c>
      <c r="Y554" s="73">
        <v>0</v>
      </c>
      <c r="Z554" s="73">
        <v>0</v>
      </c>
      <c r="AA554" s="73">
        <v>0</v>
      </c>
      <c r="AB554" s="73">
        <v>0</v>
      </c>
      <c r="AC554" s="73">
        <v>0</v>
      </c>
      <c r="AD554" s="73">
        <v>0</v>
      </c>
      <c r="AE554" s="73">
        <v>0</v>
      </c>
      <c r="AF554" s="73">
        <v>0</v>
      </c>
      <c r="AG554" s="73">
        <v>0</v>
      </c>
      <c r="AH554" s="73">
        <v>0</v>
      </c>
      <c r="AI554" s="73">
        <v>0</v>
      </c>
      <c r="AJ554" s="73">
        <v>0</v>
      </c>
      <c r="AK554" s="73">
        <v>0</v>
      </c>
      <c r="AL554" s="73">
        <v>0</v>
      </c>
      <c r="AM554" s="73">
        <v>0</v>
      </c>
      <c r="AN554" s="73">
        <v>0</v>
      </c>
    </row>
    <row r="555" spans="1:40" hidden="1" outlineLevel="1">
      <c r="A555" s="108" t="s">
        <v>1245</v>
      </c>
      <c r="B555" s="73">
        <v>287529</v>
      </c>
      <c r="C555" s="73">
        <v>287529</v>
      </c>
      <c r="D555" s="73">
        <v>287529</v>
      </c>
      <c r="E555" s="73">
        <v>287529</v>
      </c>
      <c r="F555" s="73">
        <v>287529</v>
      </c>
      <c r="G555" s="73">
        <v>287529</v>
      </c>
      <c r="H555" s="73">
        <v>287529</v>
      </c>
      <c r="I555" s="73">
        <v>287529</v>
      </c>
      <c r="J555" s="73">
        <v>287529</v>
      </c>
      <c r="K555" s="73">
        <v>287529</v>
      </c>
      <c r="L555" s="73">
        <v>287529</v>
      </c>
      <c r="M555" s="73">
        <v>287529</v>
      </c>
      <c r="N555" s="73">
        <v>3450348</v>
      </c>
      <c r="O555" s="73">
        <v>286537</v>
      </c>
      <c r="P555" s="73">
        <v>286537</v>
      </c>
      <c r="Q555" s="73">
        <v>286537</v>
      </c>
      <c r="R555" s="73">
        <v>286537</v>
      </c>
      <c r="S555" s="73">
        <v>286537</v>
      </c>
      <c r="T555" s="73">
        <v>286537</v>
      </c>
      <c r="U555" s="73">
        <v>286537</v>
      </c>
      <c r="V555" s="73">
        <v>286537</v>
      </c>
      <c r="W555" s="73">
        <v>286537</v>
      </c>
      <c r="X555" s="73">
        <v>286537</v>
      </c>
      <c r="Y555" s="73">
        <v>286537</v>
      </c>
      <c r="Z555" s="73">
        <v>286537</v>
      </c>
      <c r="AA555" s="73">
        <v>3438443.9999999902</v>
      </c>
      <c r="AB555" s="73">
        <v>286537</v>
      </c>
      <c r="AC555" s="73">
        <v>286537</v>
      </c>
      <c r="AD555" s="73">
        <v>286537</v>
      </c>
      <c r="AE555" s="73">
        <v>286537</v>
      </c>
      <c r="AF555" s="73">
        <v>286537</v>
      </c>
      <c r="AG555" s="73">
        <v>286537</v>
      </c>
      <c r="AH555" s="73">
        <v>286537</v>
      </c>
      <c r="AI555" s="73">
        <v>286537</v>
      </c>
      <c r="AJ555" s="73">
        <v>286537</v>
      </c>
      <c r="AK555" s="73">
        <v>286537</v>
      </c>
      <c r="AL555" s="73">
        <v>286537</v>
      </c>
      <c r="AM555" s="73">
        <v>286537</v>
      </c>
      <c r="AN555" s="73">
        <v>3438443.9999999902</v>
      </c>
    </row>
    <row r="556" spans="1:40" collapsed="1">
      <c r="A556" s="108" t="s">
        <v>1246</v>
      </c>
      <c r="B556" s="73">
        <v>0</v>
      </c>
      <c r="C556" s="73">
        <v>0</v>
      </c>
      <c r="D556" s="73">
        <v>0</v>
      </c>
      <c r="E556" s="73">
        <v>0</v>
      </c>
      <c r="F556" s="73">
        <v>0</v>
      </c>
      <c r="G556" s="73">
        <v>0</v>
      </c>
      <c r="H556" s="73">
        <v>0</v>
      </c>
      <c r="I556" s="73">
        <v>0</v>
      </c>
      <c r="J556" s="73">
        <v>0</v>
      </c>
      <c r="K556" s="73">
        <v>0</v>
      </c>
      <c r="L556" s="73">
        <v>0</v>
      </c>
      <c r="M556" s="73">
        <v>0</v>
      </c>
      <c r="N556" s="73">
        <v>0</v>
      </c>
      <c r="O556" s="73">
        <v>0</v>
      </c>
      <c r="P556" s="73">
        <v>0</v>
      </c>
      <c r="Q556" s="73">
        <v>0</v>
      </c>
      <c r="R556" s="73">
        <v>0</v>
      </c>
      <c r="S556" s="73">
        <v>0</v>
      </c>
      <c r="T556" s="73">
        <v>0</v>
      </c>
      <c r="U556" s="73">
        <v>0</v>
      </c>
      <c r="V556" s="73">
        <v>0</v>
      </c>
      <c r="W556" s="73">
        <v>0</v>
      </c>
      <c r="X556" s="73">
        <v>0</v>
      </c>
      <c r="Y556" s="73">
        <v>0</v>
      </c>
      <c r="Z556" s="73">
        <v>0</v>
      </c>
      <c r="AA556" s="73">
        <v>0</v>
      </c>
      <c r="AB556" s="73">
        <v>0</v>
      </c>
      <c r="AC556" s="73">
        <v>0</v>
      </c>
      <c r="AD556" s="73">
        <v>0</v>
      </c>
      <c r="AE556" s="73">
        <v>0</v>
      </c>
      <c r="AF556" s="73">
        <v>0</v>
      </c>
      <c r="AG556" s="73">
        <v>0</v>
      </c>
      <c r="AH556" s="73">
        <v>0</v>
      </c>
      <c r="AI556" s="73">
        <v>0</v>
      </c>
      <c r="AJ556" s="73">
        <v>0</v>
      </c>
      <c r="AK556" s="73">
        <v>0</v>
      </c>
      <c r="AL556" s="73">
        <v>0</v>
      </c>
      <c r="AM556" s="73">
        <v>0</v>
      </c>
      <c r="AN556" s="73">
        <v>0</v>
      </c>
    </row>
    <row r="557" spans="1:40">
      <c r="A557" s="108" t="s">
        <v>1247</v>
      </c>
      <c r="B557" s="73">
        <v>0</v>
      </c>
      <c r="C557" s="73">
        <v>0</v>
      </c>
      <c r="D557" s="73">
        <v>0</v>
      </c>
      <c r="E557" s="73">
        <v>0</v>
      </c>
      <c r="F557" s="73">
        <v>0</v>
      </c>
      <c r="G557" s="73">
        <v>0</v>
      </c>
      <c r="H557" s="73">
        <v>0</v>
      </c>
      <c r="I557" s="73">
        <v>0</v>
      </c>
      <c r="J557" s="73">
        <v>0</v>
      </c>
      <c r="K557" s="73">
        <v>0</v>
      </c>
      <c r="L557" s="73">
        <v>0</v>
      </c>
      <c r="M557" s="73">
        <v>0</v>
      </c>
      <c r="N557" s="73">
        <v>0</v>
      </c>
      <c r="O557" s="73">
        <v>0</v>
      </c>
      <c r="P557" s="73">
        <v>0</v>
      </c>
      <c r="Q557" s="73">
        <v>0</v>
      </c>
      <c r="R557" s="73">
        <v>0</v>
      </c>
      <c r="S557" s="73">
        <v>0</v>
      </c>
      <c r="T557" s="73">
        <v>0</v>
      </c>
      <c r="U557" s="73">
        <v>0</v>
      </c>
      <c r="V557" s="73">
        <v>0</v>
      </c>
      <c r="W557" s="73">
        <v>0</v>
      </c>
      <c r="X557" s="73">
        <v>0</v>
      </c>
      <c r="Y557" s="73">
        <v>0</v>
      </c>
      <c r="Z557" s="73">
        <v>0</v>
      </c>
      <c r="AA557" s="73">
        <v>0</v>
      </c>
      <c r="AB557" s="73">
        <v>0</v>
      </c>
      <c r="AC557" s="73">
        <v>0</v>
      </c>
      <c r="AD557" s="73">
        <v>0</v>
      </c>
      <c r="AE557" s="73">
        <v>0</v>
      </c>
      <c r="AF557" s="73">
        <v>0</v>
      </c>
      <c r="AG557" s="73">
        <v>0</v>
      </c>
      <c r="AH557" s="73">
        <v>0</v>
      </c>
      <c r="AI557" s="73">
        <v>0</v>
      </c>
      <c r="AJ557" s="73">
        <v>0</v>
      </c>
      <c r="AK557" s="73">
        <v>0</v>
      </c>
      <c r="AL557" s="73">
        <v>0</v>
      </c>
      <c r="AM557" s="73">
        <v>0</v>
      </c>
      <c r="AN557" s="73">
        <v>0</v>
      </c>
    </row>
    <row r="558" spans="1:40">
      <c r="A558" s="108" t="s">
        <v>1248</v>
      </c>
      <c r="B558" s="73">
        <v>0</v>
      </c>
      <c r="C558" s="73">
        <v>0</v>
      </c>
      <c r="D558" s="73">
        <v>0</v>
      </c>
      <c r="E558" s="73">
        <v>0</v>
      </c>
      <c r="F558" s="73">
        <v>0</v>
      </c>
      <c r="G558" s="73">
        <v>0</v>
      </c>
      <c r="H558" s="73">
        <v>0</v>
      </c>
      <c r="I558" s="73">
        <v>0</v>
      </c>
      <c r="J558" s="73">
        <v>0</v>
      </c>
      <c r="K558" s="73">
        <v>0</v>
      </c>
      <c r="L558" s="73">
        <v>0</v>
      </c>
      <c r="M558" s="73">
        <v>0</v>
      </c>
      <c r="N558" s="73">
        <v>0</v>
      </c>
      <c r="O558" s="73">
        <v>0</v>
      </c>
      <c r="P558" s="73">
        <v>0</v>
      </c>
      <c r="Q558" s="73">
        <v>0</v>
      </c>
      <c r="R558" s="73">
        <v>0</v>
      </c>
      <c r="S558" s="73">
        <v>0</v>
      </c>
      <c r="T558" s="73">
        <v>0</v>
      </c>
      <c r="U558" s="73">
        <v>0</v>
      </c>
      <c r="V558" s="73">
        <v>0</v>
      </c>
      <c r="W558" s="73">
        <v>0</v>
      </c>
      <c r="X558" s="73">
        <v>0</v>
      </c>
      <c r="Y558" s="73">
        <v>0</v>
      </c>
      <c r="Z558" s="73">
        <v>0</v>
      </c>
      <c r="AA558" s="73">
        <v>0</v>
      </c>
      <c r="AB558" s="73">
        <v>0</v>
      </c>
      <c r="AC558" s="73">
        <v>0</v>
      </c>
      <c r="AD558" s="73">
        <v>0</v>
      </c>
      <c r="AE558" s="73">
        <v>0</v>
      </c>
      <c r="AF558" s="73">
        <v>0</v>
      </c>
      <c r="AG558" s="73">
        <v>0</v>
      </c>
      <c r="AH558" s="73">
        <v>0</v>
      </c>
      <c r="AI558" s="73">
        <v>0</v>
      </c>
      <c r="AJ558" s="73">
        <v>0</v>
      </c>
      <c r="AK558" s="73">
        <v>0</v>
      </c>
      <c r="AL558" s="73">
        <v>0</v>
      </c>
      <c r="AM558" s="73">
        <v>0</v>
      </c>
      <c r="AN558" s="73">
        <v>0</v>
      </c>
    </row>
    <row r="559" spans="1:40">
      <c r="A559" s="108" t="s">
        <v>1249</v>
      </c>
      <c r="B559" s="73">
        <v>0</v>
      </c>
      <c r="C559" s="73">
        <v>0</v>
      </c>
      <c r="D559" s="73">
        <v>0</v>
      </c>
      <c r="E559" s="73">
        <v>0</v>
      </c>
      <c r="F559" s="73">
        <v>0</v>
      </c>
      <c r="G559" s="73">
        <v>0</v>
      </c>
      <c r="H559" s="73">
        <v>0</v>
      </c>
      <c r="I559" s="73">
        <v>0</v>
      </c>
      <c r="J559" s="73">
        <v>0</v>
      </c>
      <c r="K559" s="73">
        <v>0</v>
      </c>
      <c r="L559" s="73">
        <v>0</v>
      </c>
      <c r="M559" s="73">
        <v>0</v>
      </c>
      <c r="N559" s="73">
        <v>0</v>
      </c>
      <c r="O559" s="73">
        <v>0</v>
      </c>
      <c r="P559" s="73">
        <v>0</v>
      </c>
      <c r="Q559" s="73">
        <v>0</v>
      </c>
      <c r="R559" s="73">
        <v>0</v>
      </c>
      <c r="S559" s="73">
        <v>0</v>
      </c>
      <c r="T559" s="73">
        <v>0</v>
      </c>
      <c r="U559" s="73">
        <v>0</v>
      </c>
      <c r="V559" s="73">
        <v>0</v>
      </c>
      <c r="W559" s="73">
        <v>0</v>
      </c>
      <c r="X559" s="73">
        <v>0</v>
      </c>
      <c r="Y559" s="73">
        <v>0</v>
      </c>
      <c r="Z559" s="73">
        <v>0</v>
      </c>
      <c r="AA559" s="73">
        <v>0</v>
      </c>
      <c r="AB559" s="73">
        <v>0</v>
      </c>
      <c r="AC559" s="73">
        <v>0</v>
      </c>
      <c r="AD559" s="73">
        <v>0</v>
      </c>
      <c r="AE559" s="73">
        <v>0</v>
      </c>
      <c r="AF559" s="73">
        <v>0</v>
      </c>
      <c r="AG559" s="73">
        <v>0</v>
      </c>
      <c r="AH559" s="73">
        <v>0</v>
      </c>
      <c r="AI559" s="73">
        <v>0</v>
      </c>
      <c r="AJ559" s="73">
        <v>0</v>
      </c>
      <c r="AK559" s="73">
        <v>0</v>
      </c>
      <c r="AL559" s="73">
        <v>0</v>
      </c>
      <c r="AM559" s="73">
        <v>0</v>
      </c>
      <c r="AN559" s="73">
        <v>0</v>
      </c>
    </row>
    <row r="560" spans="1:40">
      <c r="A560" s="108" t="s">
        <v>1250</v>
      </c>
      <c r="B560" s="73">
        <v>0</v>
      </c>
      <c r="C560" s="73">
        <v>0</v>
      </c>
      <c r="D560" s="73">
        <v>0</v>
      </c>
      <c r="E560" s="73">
        <v>0</v>
      </c>
      <c r="F560" s="73">
        <v>0</v>
      </c>
      <c r="G560" s="73">
        <v>0</v>
      </c>
      <c r="H560" s="73">
        <v>0</v>
      </c>
      <c r="I560" s="73">
        <v>0</v>
      </c>
      <c r="J560" s="73">
        <v>0</v>
      </c>
      <c r="K560" s="73">
        <v>0</v>
      </c>
      <c r="L560" s="73">
        <v>0</v>
      </c>
      <c r="M560" s="73">
        <v>0</v>
      </c>
      <c r="N560" s="73">
        <v>0</v>
      </c>
      <c r="O560" s="73">
        <v>0</v>
      </c>
      <c r="P560" s="73">
        <v>0</v>
      </c>
      <c r="Q560" s="73">
        <v>0</v>
      </c>
      <c r="R560" s="73">
        <v>0</v>
      </c>
      <c r="S560" s="73">
        <v>0</v>
      </c>
      <c r="T560" s="73">
        <v>0</v>
      </c>
      <c r="U560" s="73">
        <v>0</v>
      </c>
      <c r="V560" s="73">
        <v>0</v>
      </c>
      <c r="W560" s="73">
        <v>0</v>
      </c>
      <c r="X560" s="73">
        <v>0</v>
      </c>
      <c r="Y560" s="73">
        <v>0</v>
      </c>
      <c r="Z560" s="73">
        <v>0</v>
      </c>
      <c r="AA560" s="73">
        <v>0</v>
      </c>
      <c r="AB560" s="73">
        <v>0</v>
      </c>
      <c r="AC560" s="73">
        <v>0</v>
      </c>
      <c r="AD560" s="73">
        <v>0</v>
      </c>
      <c r="AE560" s="73">
        <v>0</v>
      </c>
      <c r="AF560" s="73">
        <v>0</v>
      </c>
      <c r="AG560" s="73">
        <v>0</v>
      </c>
      <c r="AH560" s="73">
        <v>0</v>
      </c>
      <c r="AI560" s="73">
        <v>0</v>
      </c>
      <c r="AJ560" s="73">
        <v>0</v>
      </c>
      <c r="AK560" s="73">
        <v>0</v>
      </c>
      <c r="AL560" s="73">
        <v>0</v>
      </c>
      <c r="AM560" s="73">
        <v>0</v>
      </c>
      <c r="AN560" s="73">
        <v>0</v>
      </c>
    </row>
    <row r="561" spans="1:40">
      <c r="A561" s="108" t="s">
        <v>1251</v>
      </c>
      <c r="B561" s="73">
        <v>1018189</v>
      </c>
      <c r="C561" s="73">
        <v>1018189</v>
      </c>
      <c r="D561" s="73">
        <v>1018189</v>
      </c>
      <c r="E561" s="73">
        <v>1018189</v>
      </c>
      <c r="F561" s="73">
        <v>1018189</v>
      </c>
      <c r="G561" s="73">
        <v>1018189</v>
      </c>
      <c r="H561" s="73">
        <v>1018189</v>
      </c>
      <c r="I561" s="73">
        <v>1018189</v>
      </c>
      <c r="J561" s="73">
        <v>1018189</v>
      </c>
      <c r="K561" s="73">
        <v>1018189</v>
      </c>
      <c r="L561" s="73">
        <v>1018189</v>
      </c>
      <c r="M561" s="73">
        <v>1018189</v>
      </c>
      <c r="N561" s="73">
        <v>12218268</v>
      </c>
      <c r="O561" s="73">
        <v>1020900</v>
      </c>
      <c r="P561" s="73">
        <v>1020900</v>
      </c>
      <c r="Q561" s="73">
        <v>1020900</v>
      </c>
      <c r="R561" s="73">
        <v>1020900</v>
      </c>
      <c r="S561" s="73">
        <v>1020900</v>
      </c>
      <c r="T561" s="73">
        <v>1020900</v>
      </c>
      <c r="U561" s="73">
        <v>1020900</v>
      </c>
      <c r="V561" s="73">
        <v>1020900</v>
      </c>
      <c r="W561" s="73">
        <v>1020900</v>
      </c>
      <c r="X561" s="73">
        <v>1020900</v>
      </c>
      <c r="Y561" s="73">
        <v>1020900</v>
      </c>
      <c r="Z561" s="73">
        <v>1020900</v>
      </c>
      <c r="AA561" s="73">
        <v>12250799.999999899</v>
      </c>
      <c r="AB561" s="73">
        <v>971992</v>
      </c>
      <c r="AC561" s="73">
        <v>971992</v>
      </c>
      <c r="AD561" s="73">
        <v>971992</v>
      </c>
      <c r="AE561" s="73">
        <v>971992</v>
      </c>
      <c r="AF561" s="73">
        <v>971992</v>
      </c>
      <c r="AG561" s="73">
        <v>971992</v>
      </c>
      <c r="AH561" s="73">
        <v>971992</v>
      </c>
      <c r="AI561" s="73">
        <v>971992</v>
      </c>
      <c r="AJ561" s="73">
        <v>971992</v>
      </c>
      <c r="AK561" s="73">
        <v>971992</v>
      </c>
      <c r="AL561" s="73">
        <v>971992</v>
      </c>
      <c r="AM561" s="73">
        <v>971992</v>
      </c>
      <c r="AN561" s="73">
        <v>11663904</v>
      </c>
    </row>
    <row r="562" spans="1:40">
      <c r="A562" s="108" t="s">
        <v>1252</v>
      </c>
      <c r="B562" s="73">
        <v>0</v>
      </c>
      <c r="C562" s="73">
        <v>0</v>
      </c>
      <c r="D562" s="73">
        <v>0</v>
      </c>
      <c r="E562" s="73">
        <v>0</v>
      </c>
      <c r="F562" s="73">
        <v>0</v>
      </c>
      <c r="G562" s="73">
        <v>0</v>
      </c>
      <c r="H562" s="73">
        <v>0</v>
      </c>
      <c r="I562" s="73">
        <v>0</v>
      </c>
      <c r="J562" s="73">
        <v>0</v>
      </c>
      <c r="K562" s="73">
        <v>0</v>
      </c>
      <c r="L562" s="73">
        <v>0</v>
      </c>
      <c r="M562" s="73">
        <v>0</v>
      </c>
      <c r="N562" s="73">
        <v>0</v>
      </c>
      <c r="O562" s="73">
        <v>0</v>
      </c>
      <c r="P562" s="73">
        <v>0</v>
      </c>
      <c r="Q562" s="73">
        <v>0</v>
      </c>
      <c r="R562" s="73">
        <v>0</v>
      </c>
      <c r="S562" s="73">
        <v>0</v>
      </c>
      <c r="T562" s="73">
        <v>0</v>
      </c>
      <c r="U562" s="73">
        <v>0</v>
      </c>
      <c r="V562" s="73">
        <v>0</v>
      </c>
      <c r="W562" s="73">
        <v>0</v>
      </c>
      <c r="X562" s="73">
        <v>0</v>
      </c>
      <c r="Y562" s="73">
        <v>0</v>
      </c>
      <c r="Z562" s="73">
        <v>0</v>
      </c>
      <c r="AA562" s="73">
        <v>0</v>
      </c>
      <c r="AB562" s="73">
        <v>0</v>
      </c>
      <c r="AC562" s="73">
        <v>0</v>
      </c>
      <c r="AD562" s="73">
        <v>0</v>
      </c>
      <c r="AE562" s="73">
        <v>0</v>
      </c>
      <c r="AF562" s="73">
        <v>0</v>
      </c>
      <c r="AG562" s="73">
        <v>0</v>
      </c>
      <c r="AH562" s="73">
        <v>0</v>
      </c>
      <c r="AI562" s="73">
        <v>0</v>
      </c>
      <c r="AJ562" s="73">
        <v>0</v>
      </c>
      <c r="AK562" s="73">
        <v>0</v>
      </c>
      <c r="AL562" s="73">
        <v>0</v>
      </c>
      <c r="AM562" s="73">
        <v>0</v>
      </c>
      <c r="AN562" s="73">
        <v>0</v>
      </c>
    </row>
    <row r="563" spans="1:40">
      <c r="A563" s="108" t="s">
        <v>1253</v>
      </c>
      <c r="B563" s="73">
        <v>0</v>
      </c>
      <c r="C563" s="73">
        <v>0</v>
      </c>
      <c r="D563" s="73">
        <v>0</v>
      </c>
      <c r="E563" s="73">
        <v>0</v>
      </c>
      <c r="F563" s="73">
        <v>0</v>
      </c>
      <c r="G563" s="73">
        <v>0</v>
      </c>
      <c r="H563" s="73">
        <v>0</v>
      </c>
      <c r="I563" s="73">
        <v>0</v>
      </c>
      <c r="J563" s="73">
        <v>0</v>
      </c>
      <c r="K563" s="73">
        <v>0</v>
      </c>
      <c r="L563" s="73">
        <v>0</v>
      </c>
      <c r="M563" s="73">
        <v>0</v>
      </c>
      <c r="N563" s="73">
        <v>0</v>
      </c>
      <c r="O563" s="73">
        <v>0</v>
      </c>
      <c r="P563" s="73">
        <v>0</v>
      </c>
      <c r="Q563" s="73">
        <v>0</v>
      </c>
      <c r="R563" s="73">
        <v>0</v>
      </c>
      <c r="S563" s="73">
        <v>0</v>
      </c>
      <c r="T563" s="73">
        <v>0</v>
      </c>
      <c r="U563" s="73">
        <v>0</v>
      </c>
      <c r="V563" s="73">
        <v>0</v>
      </c>
      <c r="W563" s="73">
        <v>0</v>
      </c>
      <c r="X563" s="73">
        <v>0</v>
      </c>
      <c r="Y563" s="73">
        <v>0</v>
      </c>
      <c r="Z563" s="73">
        <v>0</v>
      </c>
      <c r="AA563" s="73">
        <v>0</v>
      </c>
      <c r="AB563" s="73">
        <v>0</v>
      </c>
      <c r="AC563" s="73">
        <v>0</v>
      </c>
      <c r="AD563" s="73">
        <v>0</v>
      </c>
      <c r="AE563" s="73">
        <v>0</v>
      </c>
      <c r="AF563" s="73">
        <v>0</v>
      </c>
      <c r="AG563" s="73">
        <v>0</v>
      </c>
      <c r="AH563" s="73">
        <v>0</v>
      </c>
      <c r="AI563" s="73">
        <v>0</v>
      </c>
      <c r="AJ563" s="73">
        <v>0</v>
      </c>
      <c r="AK563" s="73">
        <v>0</v>
      </c>
      <c r="AL563" s="73">
        <v>0</v>
      </c>
      <c r="AM563" s="73">
        <v>0</v>
      </c>
      <c r="AN563" s="73">
        <v>0</v>
      </c>
    </row>
    <row r="564" spans="1:40">
      <c r="A564" s="108" t="s">
        <v>1254</v>
      </c>
      <c r="B564" s="73">
        <v>0</v>
      </c>
      <c r="C564" s="73">
        <v>0</v>
      </c>
      <c r="D564" s="73">
        <v>0</v>
      </c>
      <c r="E564" s="73">
        <v>0</v>
      </c>
      <c r="F564" s="73">
        <v>0</v>
      </c>
      <c r="G564" s="73">
        <v>0</v>
      </c>
      <c r="H564" s="73">
        <v>0</v>
      </c>
      <c r="I564" s="73">
        <v>0</v>
      </c>
      <c r="J564" s="73">
        <v>0</v>
      </c>
      <c r="K564" s="73">
        <v>0</v>
      </c>
      <c r="L564" s="73">
        <v>0</v>
      </c>
      <c r="M564" s="73">
        <v>0</v>
      </c>
      <c r="N564" s="73">
        <v>0</v>
      </c>
      <c r="O564" s="73">
        <v>0</v>
      </c>
      <c r="P564" s="73">
        <v>0</v>
      </c>
      <c r="Q564" s="73">
        <v>0</v>
      </c>
      <c r="R564" s="73">
        <v>0</v>
      </c>
      <c r="S564" s="73">
        <v>0</v>
      </c>
      <c r="T564" s="73">
        <v>0</v>
      </c>
      <c r="U564" s="73">
        <v>0</v>
      </c>
      <c r="V564" s="73">
        <v>0</v>
      </c>
      <c r="W564" s="73">
        <v>0</v>
      </c>
      <c r="X564" s="73">
        <v>0</v>
      </c>
      <c r="Y564" s="73">
        <v>0</v>
      </c>
      <c r="Z564" s="73">
        <v>0</v>
      </c>
      <c r="AA564" s="73">
        <v>0</v>
      </c>
      <c r="AB564" s="73">
        <v>0</v>
      </c>
      <c r="AC564" s="73">
        <v>0</v>
      </c>
      <c r="AD564" s="73">
        <v>0</v>
      </c>
      <c r="AE564" s="73">
        <v>0</v>
      </c>
      <c r="AF564" s="73">
        <v>0</v>
      </c>
      <c r="AG564" s="73">
        <v>0</v>
      </c>
      <c r="AH564" s="73">
        <v>0</v>
      </c>
      <c r="AI564" s="73">
        <v>0</v>
      </c>
      <c r="AJ564" s="73">
        <v>0</v>
      </c>
      <c r="AK564" s="73">
        <v>0</v>
      </c>
      <c r="AL564" s="73">
        <v>0</v>
      </c>
      <c r="AM564" s="73">
        <v>0</v>
      </c>
      <c r="AN564" s="73">
        <v>0</v>
      </c>
    </row>
    <row r="565" spans="1:40">
      <c r="A565" s="108" t="s">
        <v>1255</v>
      </c>
      <c r="B565" s="73">
        <v>1305717.99999999</v>
      </c>
      <c r="C565" s="73">
        <v>1305717.99999999</v>
      </c>
      <c r="D565" s="73">
        <v>1305717.99999999</v>
      </c>
      <c r="E565" s="73">
        <v>1305717.99999999</v>
      </c>
      <c r="F565" s="73">
        <v>1305717.99999999</v>
      </c>
      <c r="G565" s="73">
        <v>1305717.99999999</v>
      </c>
      <c r="H565" s="73">
        <v>1305717.99999999</v>
      </c>
      <c r="I565" s="73">
        <v>1305717.99999999</v>
      </c>
      <c r="J565" s="73">
        <v>1305717.99999999</v>
      </c>
      <c r="K565" s="73">
        <v>1305717.99999999</v>
      </c>
      <c r="L565" s="73">
        <v>1305717.99999999</v>
      </c>
      <c r="M565" s="73">
        <v>1305717.99999999</v>
      </c>
      <c r="N565" s="73">
        <v>15668616</v>
      </c>
      <c r="O565" s="73">
        <v>1307437</v>
      </c>
      <c r="P565" s="73">
        <v>1307437</v>
      </c>
      <c r="Q565" s="73">
        <v>1307437</v>
      </c>
      <c r="R565" s="73">
        <v>1307437</v>
      </c>
      <c r="S565" s="73">
        <v>1307437</v>
      </c>
      <c r="T565" s="73">
        <v>1307437</v>
      </c>
      <c r="U565" s="73">
        <v>1307437</v>
      </c>
      <c r="V565" s="73">
        <v>1307437</v>
      </c>
      <c r="W565" s="73">
        <v>1307437</v>
      </c>
      <c r="X565" s="73">
        <v>1307437</v>
      </c>
      <c r="Y565" s="73">
        <v>1307437</v>
      </c>
      <c r="Z565" s="73">
        <v>1307437</v>
      </c>
      <c r="AA565" s="73">
        <v>15689243.999999899</v>
      </c>
      <c r="AB565" s="73">
        <v>1258529</v>
      </c>
      <c r="AC565" s="73">
        <v>1258529</v>
      </c>
      <c r="AD565" s="73">
        <v>1258529</v>
      </c>
      <c r="AE565" s="73">
        <v>1258529</v>
      </c>
      <c r="AF565" s="73">
        <v>1258529</v>
      </c>
      <c r="AG565" s="73">
        <v>1258529</v>
      </c>
      <c r="AH565" s="73">
        <v>1258529</v>
      </c>
      <c r="AI565" s="73">
        <v>1258529</v>
      </c>
      <c r="AJ565" s="73">
        <v>1258529</v>
      </c>
      <c r="AK565" s="73">
        <v>1258529</v>
      </c>
      <c r="AL565" s="73">
        <v>1258529</v>
      </c>
      <c r="AM565" s="73">
        <v>1258529</v>
      </c>
      <c r="AN565" s="73">
        <v>15102348</v>
      </c>
    </row>
    <row r="566" spans="1:40">
      <c r="A566" s="109" t="s">
        <v>1256</v>
      </c>
    </row>
    <row r="567" spans="1:40">
      <c r="A567" s="108" t="s">
        <v>1257</v>
      </c>
      <c r="B567" s="73">
        <v>0</v>
      </c>
      <c r="C567" s="73">
        <v>0</v>
      </c>
      <c r="D567" s="73">
        <v>0</v>
      </c>
      <c r="E567" s="73">
        <v>0</v>
      </c>
      <c r="F567" s="73">
        <v>0</v>
      </c>
      <c r="G567" s="73">
        <v>0</v>
      </c>
      <c r="H567" s="73">
        <v>0</v>
      </c>
      <c r="I567" s="73">
        <v>0</v>
      </c>
      <c r="J567" s="73">
        <v>0</v>
      </c>
      <c r="K567" s="73">
        <v>0</v>
      </c>
      <c r="L567" s="73">
        <v>0</v>
      </c>
      <c r="M567" s="73">
        <v>0</v>
      </c>
      <c r="N567" s="73">
        <v>0</v>
      </c>
      <c r="O567" s="73">
        <v>0</v>
      </c>
      <c r="P567" s="73">
        <v>0</v>
      </c>
      <c r="Q567" s="73">
        <v>0</v>
      </c>
      <c r="R567" s="73">
        <v>0</v>
      </c>
      <c r="S567" s="73">
        <v>0</v>
      </c>
      <c r="T567" s="73">
        <v>0</v>
      </c>
      <c r="U567" s="73">
        <v>0</v>
      </c>
      <c r="V567" s="73">
        <v>0</v>
      </c>
      <c r="W567" s="73">
        <v>0</v>
      </c>
      <c r="X567" s="73">
        <v>0</v>
      </c>
      <c r="Y567" s="73">
        <v>0</v>
      </c>
      <c r="Z567" s="73">
        <v>0</v>
      </c>
      <c r="AA567" s="73">
        <v>0</v>
      </c>
      <c r="AB567" s="73">
        <v>0</v>
      </c>
      <c r="AC567" s="73">
        <v>0</v>
      </c>
      <c r="AD567" s="73">
        <v>0</v>
      </c>
      <c r="AE567" s="73">
        <v>0</v>
      </c>
      <c r="AF567" s="73">
        <v>0</v>
      </c>
      <c r="AG567" s="73">
        <v>0</v>
      </c>
      <c r="AH567" s="73">
        <v>0</v>
      </c>
      <c r="AI567" s="73">
        <v>0</v>
      </c>
      <c r="AJ567" s="73">
        <v>0</v>
      </c>
      <c r="AK567" s="73">
        <v>0</v>
      </c>
      <c r="AL567" s="73">
        <v>0</v>
      </c>
      <c r="AM567" s="73">
        <v>0</v>
      </c>
      <c r="AN567" s="73">
        <v>0</v>
      </c>
    </row>
    <row r="568" spans="1:40">
      <c r="A568" s="108" t="s">
        <v>1258</v>
      </c>
      <c r="B568" s="73">
        <v>0</v>
      </c>
      <c r="C568" s="73">
        <v>0</v>
      </c>
      <c r="D568" s="73">
        <v>0</v>
      </c>
      <c r="E568" s="73">
        <v>0</v>
      </c>
      <c r="F568" s="73">
        <v>0</v>
      </c>
      <c r="G568" s="73">
        <v>0</v>
      </c>
      <c r="H568" s="73">
        <v>0</v>
      </c>
      <c r="I568" s="73">
        <v>0</v>
      </c>
      <c r="J568" s="73">
        <v>0</v>
      </c>
      <c r="K568" s="73">
        <v>0</v>
      </c>
      <c r="L568" s="73">
        <v>0</v>
      </c>
      <c r="M568" s="73">
        <v>0</v>
      </c>
      <c r="N568" s="73">
        <v>0</v>
      </c>
      <c r="O568" s="73">
        <v>0</v>
      </c>
      <c r="P568" s="73">
        <v>0</v>
      </c>
      <c r="Q568" s="73">
        <v>0</v>
      </c>
      <c r="R568" s="73">
        <v>0</v>
      </c>
      <c r="S568" s="73">
        <v>0</v>
      </c>
      <c r="T568" s="73">
        <v>0</v>
      </c>
      <c r="U568" s="73">
        <v>0</v>
      </c>
      <c r="V568" s="73">
        <v>0</v>
      </c>
      <c r="W568" s="73">
        <v>0</v>
      </c>
      <c r="X568" s="73">
        <v>0</v>
      </c>
      <c r="Y568" s="73">
        <v>0</v>
      </c>
      <c r="Z568" s="73">
        <v>0</v>
      </c>
      <c r="AA568" s="73">
        <v>0</v>
      </c>
      <c r="AB568" s="73">
        <v>0</v>
      </c>
      <c r="AC568" s="73">
        <v>0</v>
      </c>
      <c r="AD568" s="73">
        <v>0</v>
      </c>
      <c r="AE568" s="73">
        <v>0</v>
      </c>
      <c r="AF568" s="73">
        <v>0</v>
      </c>
      <c r="AG568" s="73">
        <v>0</v>
      </c>
      <c r="AH568" s="73">
        <v>0</v>
      </c>
      <c r="AI568" s="73">
        <v>0</v>
      </c>
      <c r="AJ568" s="73">
        <v>0</v>
      </c>
      <c r="AK568" s="73">
        <v>0</v>
      </c>
      <c r="AL568" s="73">
        <v>0</v>
      </c>
      <c r="AM568" s="73">
        <v>0</v>
      </c>
      <c r="AN568" s="73">
        <v>0</v>
      </c>
    </row>
    <row r="569" spans="1:40">
      <c r="A569" s="108" t="s">
        <v>1259</v>
      </c>
      <c r="B569" s="73">
        <v>0</v>
      </c>
      <c r="C569" s="73">
        <v>0</v>
      </c>
      <c r="D569" s="73">
        <v>0</v>
      </c>
      <c r="E569" s="73">
        <v>0</v>
      </c>
      <c r="F569" s="73">
        <v>0</v>
      </c>
      <c r="G569" s="73">
        <v>0</v>
      </c>
      <c r="H569" s="73">
        <v>0</v>
      </c>
      <c r="I569" s="73">
        <v>0</v>
      </c>
      <c r="J569" s="73">
        <v>0</v>
      </c>
      <c r="K569" s="73">
        <v>0</v>
      </c>
      <c r="L569" s="73">
        <v>0</v>
      </c>
      <c r="M569" s="73">
        <v>0</v>
      </c>
      <c r="N569" s="73">
        <v>0</v>
      </c>
      <c r="O569" s="73">
        <v>0</v>
      </c>
      <c r="P569" s="73">
        <v>0</v>
      </c>
      <c r="Q569" s="73">
        <v>0</v>
      </c>
      <c r="R569" s="73">
        <v>0</v>
      </c>
      <c r="S569" s="73">
        <v>0</v>
      </c>
      <c r="T569" s="73">
        <v>0</v>
      </c>
      <c r="U569" s="73">
        <v>0</v>
      </c>
      <c r="V569" s="73">
        <v>0</v>
      </c>
      <c r="W569" s="73">
        <v>0</v>
      </c>
      <c r="X569" s="73">
        <v>0</v>
      </c>
      <c r="Y569" s="73">
        <v>0</v>
      </c>
      <c r="Z569" s="73">
        <v>0</v>
      </c>
      <c r="AA569" s="73">
        <v>0</v>
      </c>
      <c r="AB569" s="73">
        <v>0</v>
      </c>
      <c r="AC569" s="73">
        <v>0</v>
      </c>
      <c r="AD569" s="73">
        <v>0</v>
      </c>
      <c r="AE569" s="73">
        <v>0</v>
      </c>
      <c r="AF569" s="73">
        <v>0</v>
      </c>
      <c r="AG569" s="73">
        <v>0</v>
      </c>
      <c r="AH569" s="73">
        <v>0</v>
      </c>
      <c r="AI569" s="73">
        <v>0</v>
      </c>
      <c r="AJ569" s="73">
        <v>0</v>
      </c>
      <c r="AK569" s="73">
        <v>0</v>
      </c>
      <c r="AL569" s="73">
        <v>0</v>
      </c>
      <c r="AM569" s="73">
        <v>0</v>
      </c>
      <c r="AN569" s="73">
        <v>0</v>
      </c>
    </row>
    <row r="570" spans="1:40">
      <c r="A570" s="108" t="s">
        <v>1260</v>
      </c>
      <c r="B570" s="73">
        <v>1290088</v>
      </c>
      <c r="C570" s="73">
        <v>1290088</v>
      </c>
      <c r="D570" s="73">
        <v>1290088</v>
      </c>
      <c r="E570" s="73">
        <v>1290088</v>
      </c>
      <c r="F570" s="73">
        <v>1290088</v>
      </c>
      <c r="G570" s="73">
        <v>1290088</v>
      </c>
      <c r="H570" s="73">
        <v>1290088</v>
      </c>
      <c r="I570" s="73">
        <v>1290088</v>
      </c>
      <c r="J570" s="73">
        <v>1290088</v>
      </c>
      <c r="K570" s="73">
        <v>1290088</v>
      </c>
      <c r="L570" s="73">
        <v>1290088</v>
      </c>
      <c r="M570" s="73">
        <v>1290088</v>
      </c>
      <c r="N570" s="73">
        <v>15481055.999999899</v>
      </c>
      <c r="O570" s="73">
        <v>1084286</v>
      </c>
      <c r="P570" s="73">
        <v>1084286</v>
      </c>
      <c r="Q570" s="73">
        <v>1084286</v>
      </c>
      <c r="R570" s="73">
        <v>1084286</v>
      </c>
      <c r="S570" s="73">
        <v>1084286</v>
      </c>
      <c r="T570" s="73">
        <v>1084286</v>
      </c>
      <c r="U570" s="73">
        <v>1084286</v>
      </c>
      <c r="V570" s="73">
        <v>1084286</v>
      </c>
      <c r="W570" s="73">
        <v>1084286</v>
      </c>
      <c r="X570" s="73">
        <v>1084286</v>
      </c>
      <c r="Y570" s="73">
        <v>1084286</v>
      </c>
      <c r="Z570" s="73">
        <v>1084286</v>
      </c>
      <c r="AA570" s="73">
        <v>13011432</v>
      </c>
      <c r="AB570" s="73">
        <v>1084286</v>
      </c>
      <c r="AC570" s="73">
        <v>1084286</v>
      </c>
      <c r="AD570" s="73">
        <v>1084286</v>
      </c>
      <c r="AE570" s="73">
        <v>1084286</v>
      </c>
      <c r="AF570" s="73">
        <v>1084286</v>
      </c>
      <c r="AG570" s="73">
        <v>1084286</v>
      </c>
      <c r="AH570" s="73">
        <v>1084286</v>
      </c>
      <c r="AI570" s="73">
        <v>1084286</v>
      </c>
      <c r="AJ570" s="73">
        <v>1084286</v>
      </c>
      <c r="AK570" s="73">
        <v>1084286</v>
      </c>
      <c r="AL570" s="73">
        <v>1084286</v>
      </c>
      <c r="AM570" s="73">
        <v>1084286</v>
      </c>
      <c r="AN570" s="73">
        <v>13011432</v>
      </c>
    </row>
    <row r="571" spans="1:40">
      <c r="A571" s="108" t="s">
        <v>1261</v>
      </c>
      <c r="B571" s="73">
        <v>0</v>
      </c>
      <c r="C571" s="73">
        <v>0</v>
      </c>
      <c r="D571" s="73">
        <v>0</v>
      </c>
      <c r="E571" s="73">
        <v>0</v>
      </c>
      <c r="F571" s="73">
        <v>0</v>
      </c>
      <c r="G571" s="73">
        <v>0</v>
      </c>
      <c r="H571" s="73">
        <v>0</v>
      </c>
      <c r="I571" s="73">
        <v>0</v>
      </c>
      <c r="J571" s="73">
        <v>0</v>
      </c>
      <c r="K571" s="73">
        <v>0</v>
      </c>
      <c r="L571" s="73">
        <v>0</v>
      </c>
      <c r="M571" s="73">
        <v>0</v>
      </c>
      <c r="N571" s="73">
        <v>0</v>
      </c>
      <c r="O571" s="73">
        <v>0</v>
      </c>
      <c r="P571" s="73">
        <v>0</v>
      </c>
      <c r="Q571" s="73">
        <v>0</v>
      </c>
      <c r="R571" s="73">
        <v>0</v>
      </c>
      <c r="S571" s="73">
        <v>0</v>
      </c>
      <c r="T571" s="73">
        <v>0</v>
      </c>
      <c r="U571" s="73">
        <v>0</v>
      </c>
      <c r="V571" s="73">
        <v>0</v>
      </c>
      <c r="W571" s="73">
        <v>0</v>
      </c>
      <c r="X571" s="73">
        <v>0</v>
      </c>
      <c r="Y571" s="73">
        <v>0</v>
      </c>
      <c r="Z571" s="73">
        <v>0</v>
      </c>
      <c r="AA571" s="73">
        <v>0</v>
      </c>
      <c r="AB571" s="73">
        <v>0</v>
      </c>
      <c r="AC571" s="73">
        <v>0</v>
      </c>
      <c r="AD571" s="73">
        <v>0</v>
      </c>
      <c r="AE571" s="73">
        <v>0</v>
      </c>
      <c r="AF571" s="73">
        <v>0</v>
      </c>
      <c r="AG571" s="73">
        <v>0</v>
      </c>
      <c r="AH571" s="73">
        <v>0</v>
      </c>
      <c r="AI571" s="73">
        <v>0</v>
      </c>
      <c r="AJ571" s="73">
        <v>0</v>
      </c>
      <c r="AK571" s="73">
        <v>0</v>
      </c>
      <c r="AL571" s="73">
        <v>0</v>
      </c>
      <c r="AM571" s="73">
        <v>0</v>
      </c>
      <c r="AN571" s="73">
        <v>0</v>
      </c>
    </row>
    <row r="572" spans="1:40">
      <c r="A572" s="108" t="s">
        <v>1262</v>
      </c>
      <c r="B572" s="73">
        <v>0</v>
      </c>
      <c r="C572" s="73">
        <v>0</v>
      </c>
      <c r="D572" s="73">
        <v>0</v>
      </c>
      <c r="E572" s="73">
        <v>0</v>
      </c>
      <c r="F572" s="73">
        <v>0</v>
      </c>
      <c r="G572" s="73">
        <v>0</v>
      </c>
      <c r="H572" s="73">
        <v>0</v>
      </c>
      <c r="I572" s="73">
        <v>0</v>
      </c>
      <c r="J572" s="73">
        <v>0</v>
      </c>
      <c r="K572" s="73">
        <v>0</v>
      </c>
      <c r="L572" s="73">
        <v>0</v>
      </c>
      <c r="M572" s="73">
        <v>0</v>
      </c>
      <c r="N572" s="73">
        <v>0</v>
      </c>
      <c r="O572" s="73">
        <v>0</v>
      </c>
      <c r="P572" s="73">
        <v>0</v>
      </c>
      <c r="Q572" s="73">
        <v>0</v>
      </c>
      <c r="R572" s="73">
        <v>0</v>
      </c>
      <c r="S572" s="73">
        <v>0</v>
      </c>
      <c r="T572" s="73">
        <v>0</v>
      </c>
      <c r="U572" s="73">
        <v>0</v>
      </c>
      <c r="V572" s="73">
        <v>0</v>
      </c>
      <c r="W572" s="73">
        <v>0</v>
      </c>
      <c r="X572" s="73">
        <v>0</v>
      </c>
      <c r="Y572" s="73">
        <v>0</v>
      </c>
      <c r="Z572" s="73">
        <v>0</v>
      </c>
      <c r="AA572" s="73">
        <v>0</v>
      </c>
      <c r="AB572" s="73">
        <v>0</v>
      </c>
      <c r="AC572" s="73">
        <v>0</v>
      </c>
      <c r="AD572" s="73">
        <v>0</v>
      </c>
      <c r="AE572" s="73">
        <v>0</v>
      </c>
      <c r="AF572" s="73">
        <v>0</v>
      </c>
      <c r="AG572" s="73">
        <v>0</v>
      </c>
      <c r="AH572" s="73">
        <v>0</v>
      </c>
      <c r="AI572" s="73">
        <v>0</v>
      </c>
      <c r="AJ572" s="73">
        <v>0</v>
      </c>
      <c r="AK572" s="73">
        <v>0</v>
      </c>
      <c r="AL572" s="73">
        <v>0</v>
      </c>
      <c r="AM572" s="73">
        <v>0</v>
      </c>
      <c r="AN572" s="73">
        <v>0</v>
      </c>
    </row>
    <row r="573" spans="1:40">
      <c r="A573" s="108" t="s">
        <v>1263</v>
      </c>
      <c r="B573" s="73">
        <v>0</v>
      </c>
      <c r="C573" s="73">
        <v>0</v>
      </c>
      <c r="D573" s="73">
        <v>0</v>
      </c>
      <c r="E573" s="73">
        <v>0</v>
      </c>
      <c r="F573" s="73">
        <v>0</v>
      </c>
      <c r="G573" s="73">
        <v>0</v>
      </c>
      <c r="H573" s="73">
        <v>0</v>
      </c>
      <c r="I573" s="73">
        <v>0</v>
      </c>
      <c r="J573" s="73">
        <v>0</v>
      </c>
      <c r="K573" s="73">
        <v>0</v>
      </c>
      <c r="L573" s="73">
        <v>0</v>
      </c>
      <c r="M573" s="73">
        <v>0</v>
      </c>
      <c r="N573" s="73">
        <v>0</v>
      </c>
      <c r="O573" s="73">
        <v>0</v>
      </c>
      <c r="P573" s="73">
        <v>0</v>
      </c>
      <c r="Q573" s="73">
        <v>0</v>
      </c>
      <c r="R573" s="73">
        <v>0</v>
      </c>
      <c r="S573" s="73">
        <v>0</v>
      </c>
      <c r="T573" s="73">
        <v>0</v>
      </c>
      <c r="U573" s="73">
        <v>0</v>
      </c>
      <c r="V573" s="73">
        <v>0</v>
      </c>
      <c r="W573" s="73">
        <v>0</v>
      </c>
      <c r="X573" s="73">
        <v>0</v>
      </c>
      <c r="Y573" s="73">
        <v>0</v>
      </c>
      <c r="Z573" s="73">
        <v>0</v>
      </c>
      <c r="AA573" s="73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</row>
    <row r="574" spans="1:40">
      <c r="A574" s="108" t="s">
        <v>1264</v>
      </c>
      <c r="B574" s="73">
        <v>3983833</v>
      </c>
      <c r="C574" s="73">
        <v>3983833</v>
      </c>
      <c r="D574" s="73">
        <v>3983833</v>
      </c>
      <c r="E574" s="73">
        <v>3983833</v>
      </c>
      <c r="F574" s="73">
        <v>3983833</v>
      </c>
      <c r="G574" s="73">
        <v>3983833</v>
      </c>
      <c r="H574" s="73">
        <v>3983833</v>
      </c>
      <c r="I574" s="73">
        <v>3983833</v>
      </c>
      <c r="J574" s="73">
        <v>3983833</v>
      </c>
      <c r="K574" s="73">
        <v>3983833</v>
      </c>
      <c r="L574" s="73">
        <v>3983833</v>
      </c>
      <c r="M574" s="73">
        <v>3983833</v>
      </c>
      <c r="N574" s="73">
        <v>47805995.999999903</v>
      </c>
      <c r="O574" s="73">
        <v>3983833</v>
      </c>
      <c r="P574" s="73">
        <v>3983833</v>
      </c>
      <c r="Q574" s="73">
        <v>3983833</v>
      </c>
      <c r="R574" s="73">
        <v>3983833</v>
      </c>
      <c r="S574" s="73">
        <v>3983833</v>
      </c>
      <c r="T574" s="73">
        <v>3983833</v>
      </c>
      <c r="U574" s="73">
        <v>3983833</v>
      </c>
      <c r="V574" s="73">
        <v>3983833</v>
      </c>
      <c r="W574" s="73">
        <v>3983833</v>
      </c>
      <c r="X574" s="73">
        <v>3983833</v>
      </c>
      <c r="Y574" s="73">
        <v>3983833</v>
      </c>
      <c r="Z574" s="73">
        <v>3983833</v>
      </c>
      <c r="AA574" s="73">
        <v>47805995.999999903</v>
      </c>
      <c r="AB574" s="73">
        <v>3983833</v>
      </c>
      <c r="AC574" s="73">
        <v>3983833</v>
      </c>
      <c r="AD574" s="73">
        <v>3983833</v>
      </c>
      <c r="AE574" s="73">
        <v>3983833</v>
      </c>
      <c r="AF574" s="73">
        <v>3983833</v>
      </c>
      <c r="AG574" s="73">
        <v>3983833</v>
      </c>
      <c r="AH574" s="73">
        <v>3983833</v>
      </c>
      <c r="AI574" s="73">
        <v>3983833</v>
      </c>
      <c r="AJ574" s="73">
        <v>3983833</v>
      </c>
      <c r="AK574" s="73">
        <v>3983833</v>
      </c>
      <c r="AL574" s="73">
        <v>3983833</v>
      </c>
      <c r="AM574" s="73">
        <v>3983833</v>
      </c>
      <c r="AN574" s="73">
        <v>47805995.999999903</v>
      </c>
    </row>
    <row r="575" spans="1:40">
      <c r="A575" s="108" t="s">
        <v>1265</v>
      </c>
      <c r="B575" s="73">
        <v>0</v>
      </c>
      <c r="C575" s="73">
        <v>0</v>
      </c>
      <c r="D575" s="73">
        <v>0</v>
      </c>
      <c r="E575" s="73">
        <v>0</v>
      </c>
      <c r="F575" s="73">
        <v>0</v>
      </c>
      <c r="G575" s="73">
        <v>0</v>
      </c>
      <c r="H575" s="73">
        <v>0</v>
      </c>
      <c r="I575" s="73">
        <v>0</v>
      </c>
      <c r="J575" s="73">
        <v>0</v>
      </c>
      <c r="K575" s="73">
        <v>0</v>
      </c>
      <c r="L575" s="73">
        <v>0</v>
      </c>
      <c r="M575" s="73">
        <v>0</v>
      </c>
      <c r="N575" s="73">
        <v>0</v>
      </c>
      <c r="O575" s="73">
        <v>0</v>
      </c>
      <c r="P575" s="73">
        <v>0</v>
      </c>
      <c r="Q575" s="73">
        <v>0</v>
      </c>
      <c r="R575" s="73">
        <v>0</v>
      </c>
      <c r="S575" s="73">
        <v>0</v>
      </c>
      <c r="T575" s="73">
        <v>0</v>
      </c>
      <c r="U575" s="73">
        <v>0</v>
      </c>
      <c r="V575" s="73">
        <v>0</v>
      </c>
      <c r="W575" s="73">
        <v>0</v>
      </c>
      <c r="X575" s="73">
        <v>0</v>
      </c>
      <c r="Y575" s="73">
        <v>0</v>
      </c>
      <c r="Z575" s="73">
        <v>0</v>
      </c>
      <c r="AA575" s="73">
        <v>0</v>
      </c>
      <c r="AB575" s="73">
        <v>0</v>
      </c>
      <c r="AC575" s="73">
        <v>0</v>
      </c>
      <c r="AD575" s="73">
        <v>0</v>
      </c>
      <c r="AE575" s="73">
        <v>0</v>
      </c>
      <c r="AF575" s="73">
        <v>0</v>
      </c>
      <c r="AG575" s="73">
        <v>0</v>
      </c>
      <c r="AH575" s="73">
        <v>0</v>
      </c>
      <c r="AI575" s="73">
        <v>0</v>
      </c>
      <c r="AJ575" s="73">
        <v>0</v>
      </c>
      <c r="AK575" s="73">
        <v>0</v>
      </c>
      <c r="AL575" s="73">
        <v>0</v>
      </c>
      <c r="AM575" s="73">
        <v>0</v>
      </c>
      <c r="AN575" s="73">
        <v>0</v>
      </c>
    </row>
    <row r="576" spans="1:40">
      <c r="A576" s="108" t="s">
        <v>1266</v>
      </c>
      <c r="B576" s="73">
        <v>0</v>
      </c>
      <c r="C576" s="73">
        <v>0</v>
      </c>
      <c r="D576" s="73">
        <v>0</v>
      </c>
      <c r="E576" s="73">
        <v>0</v>
      </c>
      <c r="F576" s="73">
        <v>0</v>
      </c>
      <c r="G576" s="73">
        <v>0</v>
      </c>
      <c r="H576" s="73">
        <v>0</v>
      </c>
      <c r="I576" s="73">
        <v>0</v>
      </c>
      <c r="J576" s="73">
        <v>0</v>
      </c>
      <c r="K576" s="73">
        <v>0</v>
      </c>
      <c r="L576" s="73">
        <v>0</v>
      </c>
      <c r="M576" s="73">
        <v>0</v>
      </c>
      <c r="N576" s="73">
        <v>0</v>
      </c>
      <c r="O576" s="73">
        <v>0</v>
      </c>
      <c r="P576" s="73">
        <v>0</v>
      </c>
      <c r="Q576" s="73">
        <v>0</v>
      </c>
      <c r="R576" s="73">
        <v>0</v>
      </c>
      <c r="S576" s="73">
        <v>0</v>
      </c>
      <c r="T576" s="73">
        <v>0</v>
      </c>
      <c r="U576" s="73">
        <v>0</v>
      </c>
      <c r="V576" s="73">
        <v>0</v>
      </c>
      <c r="W576" s="73">
        <v>0</v>
      </c>
      <c r="X576" s="73">
        <v>0</v>
      </c>
      <c r="Y576" s="73">
        <v>0</v>
      </c>
      <c r="Z576" s="73">
        <v>0</v>
      </c>
      <c r="AA576" s="73">
        <v>0</v>
      </c>
      <c r="AB576" s="73">
        <v>0</v>
      </c>
      <c r="AC576" s="73">
        <v>0</v>
      </c>
      <c r="AD576" s="73">
        <v>0</v>
      </c>
      <c r="AE576" s="73">
        <v>0</v>
      </c>
      <c r="AF576" s="73">
        <v>0</v>
      </c>
      <c r="AG576" s="73">
        <v>0</v>
      </c>
      <c r="AH576" s="73">
        <v>0</v>
      </c>
      <c r="AI576" s="73">
        <v>0</v>
      </c>
      <c r="AJ576" s="73">
        <v>0</v>
      </c>
      <c r="AK576" s="73">
        <v>0</v>
      </c>
      <c r="AL576" s="73">
        <v>0</v>
      </c>
      <c r="AM576" s="73">
        <v>0</v>
      </c>
      <c r="AN576" s="73">
        <v>0</v>
      </c>
    </row>
    <row r="577" spans="1:40">
      <c r="A577" s="108" t="s">
        <v>1267</v>
      </c>
      <c r="B577" s="73">
        <v>5273921</v>
      </c>
      <c r="C577" s="73">
        <v>5273921</v>
      </c>
      <c r="D577" s="73">
        <v>5273921</v>
      </c>
      <c r="E577" s="73">
        <v>5273921</v>
      </c>
      <c r="F577" s="73">
        <v>5273921</v>
      </c>
      <c r="G577" s="73">
        <v>5273921</v>
      </c>
      <c r="H577" s="73">
        <v>5273921</v>
      </c>
      <c r="I577" s="73">
        <v>5273921</v>
      </c>
      <c r="J577" s="73">
        <v>5273921</v>
      </c>
      <c r="K577" s="73">
        <v>5273921</v>
      </c>
      <c r="L577" s="73">
        <v>5273921</v>
      </c>
      <c r="M577" s="73">
        <v>5273921</v>
      </c>
      <c r="N577" s="73">
        <v>63287052</v>
      </c>
      <c r="O577" s="73">
        <v>5068119</v>
      </c>
      <c r="P577" s="73">
        <v>5068119</v>
      </c>
      <c r="Q577" s="73">
        <v>5068119</v>
      </c>
      <c r="R577" s="73">
        <v>5068119</v>
      </c>
      <c r="S577" s="73">
        <v>5068119</v>
      </c>
      <c r="T577" s="73">
        <v>5068119</v>
      </c>
      <c r="U577" s="73">
        <v>5068119</v>
      </c>
      <c r="V577" s="73">
        <v>5068119</v>
      </c>
      <c r="W577" s="73">
        <v>5068119</v>
      </c>
      <c r="X577" s="73">
        <v>5068119</v>
      </c>
      <c r="Y577" s="73">
        <v>5068119</v>
      </c>
      <c r="Z577" s="73">
        <v>5068119</v>
      </c>
      <c r="AA577" s="73">
        <v>60817427.999999903</v>
      </c>
      <c r="AB577" s="73">
        <v>5068119</v>
      </c>
      <c r="AC577" s="73">
        <v>5068119</v>
      </c>
      <c r="AD577" s="73">
        <v>5068119</v>
      </c>
      <c r="AE577" s="73">
        <v>5068119</v>
      </c>
      <c r="AF577" s="73">
        <v>5068119</v>
      </c>
      <c r="AG577" s="73">
        <v>5068119</v>
      </c>
      <c r="AH577" s="73">
        <v>5068119</v>
      </c>
      <c r="AI577" s="73">
        <v>5068119</v>
      </c>
      <c r="AJ577" s="73">
        <v>5068119</v>
      </c>
      <c r="AK577" s="73">
        <v>5068119</v>
      </c>
      <c r="AL577" s="73">
        <v>5068119</v>
      </c>
      <c r="AM577" s="73">
        <v>5068119</v>
      </c>
      <c r="AN577" s="73">
        <v>60817427.999999903</v>
      </c>
    </row>
    <row r="578" spans="1:40">
      <c r="A578" s="108" t="s">
        <v>1268</v>
      </c>
      <c r="B578" s="73">
        <v>6579638.9999999898</v>
      </c>
      <c r="C578" s="73">
        <v>6579638.9999999898</v>
      </c>
      <c r="D578" s="73">
        <v>6579638.9999999898</v>
      </c>
      <c r="E578" s="73">
        <v>6579638.9999999898</v>
      </c>
      <c r="F578" s="73">
        <v>6579638.9999999898</v>
      </c>
      <c r="G578" s="73">
        <v>6579638.9999999898</v>
      </c>
      <c r="H578" s="73">
        <v>6579638.9999999898</v>
      </c>
      <c r="I578" s="73">
        <v>6579638.9999999898</v>
      </c>
      <c r="J578" s="73">
        <v>6579638.9999999898</v>
      </c>
      <c r="K578" s="73">
        <v>6579638.9999999898</v>
      </c>
      <c r="L578" s="73">
        <v>6579638.9999999898</v>
      </c>
      <c r="M578" s="73">
        <v>6579638.9999999898</v>
      </c>
      <c r="N578" s="73">
        <v>78955667.999999896</v>
      </c>
      <c r="O578" s="73">
        <v>6375556</v>
      </c>
      <c r="P578" s="73">
        <v>6375556</v>
      </c>
      <c r="Q578" s="73">
        <v>6375556</v>
      </c>
      <c r="R578" s="73">
        <v>6375556</v>
      </c>
      <c r="S578" s="73">
        <v>6375556</v>
      </c>
      <c r="T578" s="73">
        <v>6375556</v>
      </c>
      <c r="U578" s="73">
        <v>6375556</v>
      </c>
      <c r="V578" s="73">
        <v>6375556</v>
      </c>
      <c r="W578" s="73">
        <v>6375556</v>
      </c>
      <c r="X578" s="73">
        <v>6375556</v>
      </c>
      <c r="Y578" s="73">
        <v>6375556</v>
      </c>
      <c r="Z578" s="73">
        <v>6375556</v>
      </c>
      <c r="AA578" s="73">
        <v>76506671.999999896</v>
      </c>
      <c r="AB578" s="73">
        <v>6326648</v>
      </c>
      <c r="AC578" s="73">
        <v>6326648</v>
      </c>
      <c r="AD578" s="73">
        <v>6326648</v>
      </c>
      <c r="AE578" s="73">
        <v>6326648</v>
      </c>
      <c r="AF578" s="73">
        <v>6326648</v>
      </c>
      <c r="AG578" s="73">
        <v>6326648</v>
      </c>
      <c r="AH578" s="73">
        <v>6326648</v>
      </c>
      <c r="AI578" s="73">
        <v>6326648</v>
      </c>
      <c r="AJ578" s="73">
        <v>6326648</v>
      </c>
      <c r="AK578" s="73">
        <v>6326648</v>
      </c>
      <c r="AL578" s="73">
        <v>6326648</v>
      </c>
      <c r="AM578" s="73">
        <v>6326648</v>
      </c>
      <c r="AN578" s="73">
        <v>75919776</v>
      </c>
    </row>
    <row r="579" spans="1:40">
      <c r="A579" s="109" t="s">
        <v>1269</v>
      </c>
    </row>
    <row r="580" spans="1:40">
      <c r="A580" s="108" t="s">
        <v>1270</v>
      </c>
      <c r="B580" s="73">
        <v>0</v>
      </c>
      <c r="C580" s="73">
        <v>0</v>
      </c>
      <c r="D580" s="73">
        <v>0</v>
      </c>
      <c r="E580" s="73">
        <v>0</v>
      </c>
      <c r="F580" s="73">
        <v>0</v>
      </c>
      <c r="G580" s="73">
        <v>0</v>
      </c>
      <c r="H580" s="73">
        <v>0</v>
      </c>
      <c r="I580" s="73">
        <v>0</v>
      </c>
      <c r="J580" s="73">
        <v>0</v>
      </c>
      <c r="K580" s="73">
        <v>0</v>
      </c>
      <c r="L580" s="73">
        <v>0</v>
      </c>
      <c r="M580" s="73">
        <v>0</v>
      </c>
      <c r="N580" s="73">
        <v>0</v>
      </c>
      <c r="O580" s="73">
        <v>0</v>
      </c>
      <c r="P580" s="73">
        <v>0</v>
      </c>
      <c r="Q580" s="73">
        <v>0</v>
      </c>
      <c r="R580" s="73">
        <v>0</v>
      </c>
      <c r="S580" s="73">
        <v>0</v>
      </c>
      <c r="T580" s="73">
        <v>0</v>
      </c>
      <c r="U580" s="73">
        <v>0</v>
      </c>
      <c r="V580" s="73">
        <v>0</v>
      </c>
      <c r="W580" s="73">
        <v>0</v>
      </c>
      <c r="X580" s="73">
        <v>0</v>
      </c>
      <c r="Y580" s="73">
        <v>0</v>
      </c>
      <c r="Z580" s="73">
        <v>0</v>
      </c>
      <c r="AA580" s="73">
        <v>0</v>
      </c>
      <c r="AB580" s="73">
        <v>0</v>
      </c>
      <c r="AC580" s="73">
        <v>0</v>
      </c>
      <c r="AD580" s="73">
        <v>0</v>
      </c>
      <c r="AE580" s="73">
        <v>0</v>
      </c>
      <c r="AF580" s="73">
        <v>0</v>
      </c>
      <c r="AG580" s="73">
        <v>0</v>
      </c>
      <c r="AH580" s="73">
        <v>0</v>
      </c>
      <c r="AI580" s="73">
        <v>0</v>
      </c>
      <c r="AJ580" s="73">
        <v>0</v>
      </c>
      <c r="AK580" s="73">
        <v>0</v>
      </c>
      <c r="AL580" s="73">
        <v>0</v>
      </c>
      <c r="AM580" s="73">
        <v>0</v>
      </c>
      <c r="AN580" s="73">
        <v>0</v>
      </c>
    </row>
    <row r="581" spans="1:40">
      <c r="A581" s="108" t="s">
        <v>1271</v>
      </c>
      <c r="B581" s="73">
        <v>0</v>
      </c>
      <c r="C581" s="73">
        <v>0</v>
      </c>
      <c r="D581" s="73">
        <v>0</v>
      </c>
      <c r="E581" s="73">
        <v>0</v>
      </c>
      <c r="F581" s="73">
        <v>0</v>
      </c>
      <c r="G581" s="73">
        <v>0</v>
      </c>
      <c r="H581" s="73">
        <v>0</v>
      </c>
      <c r="I581" s="73">
        <v>0</v>
      </c>
      <c r="J581" s="73">
        <v>0</v>
      </c>
      <c r="K581" s="73">
        <v>0</v>
      </c>
      <c r="L581" s="73">
        <v>0</v>
      </c>
      <c r="M581" s="73">
        <v>0</v>
      </c>
      <c r="N581" s="73">
        <v>0</v>
      </c>
      <c r="O581" s="73">
        <v>0</v>
      </c>
      <c r="P581" s="73">
        <v>0</v>
      </c>
      <c r="Q581" s="73">
        <v>0</v>
      </c>
      <c r="R581" s="73">
        <v>0</v>
      </c>
      <c r="S581" s="73">
        <v>0</v>
      </c>
      <c r="T581" s="73">
        <v>0</v>
      </c>
      <c r="U581" s="73">
        <v>0</v>
      </c>
      <c r="V581" s="73">
        <v>0</v>
      </c>
      <c r="W581" s="73">
        <v>0</v>
      </c>
      <c r="X581" s="73">
        <v>0</v>
      </c>
      <c r="Y581" s="73">
        <v>0</v>
      </c>
      <c r="Z581" s="73">
        <v>0</v>
      </c>
      <c r="AA581" s="73">
        <v>0</v>
      </c>
      <c r="AB581" s="73">
        <v>0</v>
      </c>
      <c r="AC581" s="73">
        <v>0</v>
      </c>
      <c r="AD581" s="73">
        <v>0</v>
      </c>
      <c r="AE581" s="73">
        <v>0</v>
      </c>
      <c r="AF581" s="73">
        <v>0</v>
      </c>
      <c r="AG581" s="73">
        <v>0</v>
      </c>
      <c r="AH581" s="73">
        <v>0</v>
      </c>
      <c r="AI581" s="73">
        <v>0</v>
      </c>
      <c r="AJ581" s="73">
        <v>0</v>
      </c>
      <c r="AK581" s="73">
        <v>0</v>
      </c>
      <c r="AL581" s="73">
        <v>0</v>
      </c>
      <c r="AM581" s="73">
        <v>0</v>
      </c>
      <c r="AN581" s="73">
        <v>0</v>
      </c>
    </row>
    <row r="582" spans="1:40">
      <c r="A582" s="108" t="s">
        <v>1272</v>
      </c>
      <c r="B582" s="73">
        <v>0</v>
      </c>
      <c r="C582" s="73">
        <v>0</v>
      </c>
      <c r="D582" s="73">
        <v>0</v>
      </c>
      <c r="E582" s="73">
        <v>0</v>
      </c>
      <c r="F582" s="73">
        <v>0</v>
      </c>
      <c r="G582" s="73">
        <v>0</v>
      </c>
      <c r="H582" s="73">
        <v>0</v>
      </c>
      <c r="I582" s="73">
        <v>0</v>
      </c>
      <c r="J582" s="73">
        <v>0</v>
      </c>
      <c r="K582" s="73">
        <v>0</v>
      </c>
      <c r="L582" s="73">
        <v>0</v>
      </c>
      <c r="M582" s="73">
        <v>0</v>
      </c>
      <c r="N582" s="73">
        <v>0</v>
      </c>
      <c r="O582" s="73">
        <v>0</v>
      </c>
      <c r="P582" s="73">
        <v>0</v>
      </c>
      <c r="Q582" s="73">
        <v>0</v>
      </c>
      <c r="R582" s="73">
        <v>0</v>
      </c>
      <c r="S582" s="73">
        <v>0</v>
      </c>
      <c r="T582" s="73">
        <v>0</v>
      </c>
      <c r="U582" s="73">
        <v>0</v>
      </c>
      <c r="V582" s="73">
        <v>0</v>
      </c>
      <c r="W582" s="73">
        <v>0</v>
      </c>
      <c r="X582" s="73">
        <v>0</v>
      </c>
      <c r="Y582" s="73">
        <v>0</v>
      </c>
      <c r="Z582" s="73">
        <v>0</v>
      </c>
      <c r="AA582" s="73">
        <v>0</v>
      </c>
      <c r="AB582" s="73">
        <v>0</v>
      </c>
      <c r="AC582" s="73">
        <v>0</v>
      </c>
      <c r="AD582" s="73">
        <v>0</v>
      </c>
      <c r="AE582" s="73">
        <v>0</v>
      </c>
      <c r="AF582" s="73">
        <v>0</v>
      </c>
      <c r="AG582" s="73">
        <v>0</v>
      </c>
      <c r="AH582" s="73">
        <v>0</v>
      </c>
      <c r="AI582" s="73">
        <v>0</v>
      </c>
      <c r="AJ582" s="73">
        <v>0</v>
      </c>
      <c r="AK582" s="73">
        <v>0</v>
      </c>
      <c r="AL582" s="73">
        <v>0</v>
      </c>
      <c r="AM582" s="73">
        <v>0</v>
      </c>
      <c r="AN582" s="73">
        <v>0</v>
      </c>
    </row>
    <row r="583" spans="1:40">
      <c r="A583" s="108" t="s">
        <v>1273</v>
      </c>
      <c r="B583" s="73">
        <v>0</v>
      </c>
      <c r="C583" s="73">
        <v>0</v>
      </c>
      <c r="D583" s="73">
        <v>0</v>
      </c>
      <c r="E583" s="73">
        <v>0</v>
      </c>
      <c r="F583" s="73">
        <v>0</v>
      </c>
      <c r="G583" s="73">
        <v>0</v>
      </c>
      <c r="H583" s="73">
        <v>0</v>
      </c>
      <c r="I583" s="73">
        <v>0</v>
      </c>
      <c r="J583" s="73">
        <v>0</v>
      </c>
      <c r="K583" s="73">
        <v>0</v>
      </c>
      <c r="L583" s="73">
        <v>0</v>
      </c>
      <c r="M583" s="73">
        <v>0</v>
      </c>
      <c r="N583" s="73">
        <v>0</v>
      </c>
      <c r="O583" s="73">
        <v>0</v>
      </c>
      <c r="P583" s="73">
        <v>0</v>
      </c>
      <c r="Q583" s="73">
        <v>0</v>
      </c>
      <c r="R583" s="73">
        <v>0</v>
      </c>
      <c r="S583" s="73">
        <v>0</v>
      </c>
      <c r="T583" s="73">
        <v>0</v>
      </c>
      <c r="U583" s="73">
        <v>0</v>
      </c>
      <c r="V583" s="73">
        <v>0</v>
      </c>
      <c r="W583" s="73">
        <v>0</v>
      </c>
      <c r="X583" s="73">
        <v>0</v>
      </c>
      <c r="Y583" s="73">
        <v>0</v>
      </c>
      <c r="Z583" s="73">
        <v>0</v>
      </c>
      <c r="AA583" s="73">
        <v>0</v>
      </c>
      <c r="AB583" s="73">
        <v>0</v>
      </c>
      <c r="AC583" s="73">
        <v>0</v>
      </c>
      <c r="AD583" s="73">
        <v>0</v>
      </c>
      <c r="AE583" s="73">
        <v>0</v>
      </c>
      <c r="AF583" s="73">
        <v>0</v>
      </c>
      <c r="AG583" s="73">
        <v>0</v>
      </c>
      <c r="AH583" s="73">
        <v>0</v>
      </c>
      <c r="AI583" s="73">
        <v>0</v>
      </c>
      <c r="AJ583" s="73">
        <v>0</v>
      </c>
      <c r="AK583" s="73">
        <v>0</v>
      </c>
      <c r="AL583" s="73">
        <v>0</v>
      </c>
      <c r="AM583" s="73">
        <v>0</v>
      </c>
      <c r="AN583" s="73">
        <v>0</v>
      </c>
    </row>
    <row r="584" spans="1:40">
      <c r="A584" s="108" t="s">
        <v>1274</v>
      </c>
      <c r="B584" s="73">
        <v>0</v>
      </c>
      <c r="C584" s="73">
        <v>0</v>
      </c>
      <c r="D584" s="73">
        <v>0</v>
      </c>
      <c r="E584" s="73">
        <v>0</v>
      </c>
      <c r="F584" s="73">
        <v>0</v>
      </c>
      <c r="G584" s="73">
        <v>0</v>
      </c>
      <c r="H584" s="73">
        <v>0</v>
      </c>
      <c r="I584" s="73">
        <v>0</v>
      </c>
      <c r="J584" s="73">
        <v>0</v>
      </c>
      <c r="K584" s="73">
        <v>0</v>
      </c>
      <c r="L584" s="73">
        <v>0</v>
      </c>
      <c r="M584" s="73">
        <v>0</v>
      </c>
      <c r="N584" s="73">
        <v>0</v>
      </c>
      <c r="O584" s="73">
        <v>0</v>
      </c>
      <c r="P584" s="73">
        <v>0</v>
      </c>
      <c r="Q584" s="73">
        <v>0</v>
      </c>
      <c r="R584" s="73">
        <v>0</v>
      </c>
      <c r="S584" s="73">
        <v>0</v>
      </c>
      <c r="T584" s="73">
        <v>0</v>
      </c>
      <c r="U584" s="73">
        <v>0</v>
      </c>
      <c r="V584" s="73">
        <v>0</v>
      </c>
      <c r="W584" s="73">
        <v>0</v>
      </c>
      <c r="X584" s="73">
        <v>0</v>
      </c>
      <c r="Y584" s="73">
        <v>0</v>
      </c>
      <c r="Z584" s="73">
        <v>0</v>
      </c>
      <c r="AA584" s="73">
        <v>0</v>
      </c>
      <c r="AB584" s="73">
        <v>0</v>
      </c>
      <c r="AC584" s="73">
        <v>0</v>
      </c>
      <c r="AD584" s="73">
        <v>0</v>
      </c>
      <c r="AE584" s="73">
        <v>0</v>
      </c>
      <c r="AF584" s="73">
        <v>0</v>
      </c>
      <c r="AG584" s="73">
        <v>0</v>
      </c>
      <c r="AH584" s="73">
        <v>0</v>
      </c>
      <c r="AI584" s="73">
        <v>0</v>
      </c>
      <c r="AJ584" s="73">
        <v>0</v>
      </c>
      <c r="AK584" s="73">
        <v>0</v>
      </c>
      <c r="AL584" s="73">
        <v>0</v>
      </c>
      <c r="AM584" s="73">
        <v>0</v>
      </c>
      <c r="AN584" s="73">
        <v>0</v>
      </c>
    </row>
    <row r="585" spans="1:40">
      <c r="A585" s="108" t="s">
        <v>1275</v>
      </c>
      <c r="B585" s="73">
        <v>0</v>
      </c>
      <c r="C585" s="73">
        <v>0</v>
      </c>
      <c r="D585" s="73">
        <v>0</v>
      </c>
      <c r="E585" s="73">
        <v>0</v>
      </c>
      <c r="F585" s="73">
        <v>0</v>
      </c>
      <c r="G585" s="73">
        <v>0</v>
      </c>
      <c r="H585" s="73">
        <v>0</v>
      </c>
      <c r="I585" s="73">
        <v>0</v>
      </c>
      <c r="J585" s="73">
        <v>0</v>
      </c>
      <c r="K585" s="73">
        <v>0</v>
      </c>
      <c r="L585" s="73">
        <v>0</v>
      </c>
      <c r="M585" s="73">
        <v>0</v>
      </c>
      <c r="N585" s="73">
        <v>0</v>
      </c>
      <c r="O585" s="73">
        <v>0</v>
      </c>
      <c r="P585" s="73">
        <v>0</v>
      </c>
      <c r="Q585" s="73">
        <v>0</v>
      </c>
      <c r="R585" s="73">
        <v>0</v>
      </c>
      <c r="S585" s="73">
        <v>0</v>
      </c>
      <c r="T585" s="73">
        <v>0</v>
      </c>
      <c r="U585" s="73">
        <v>0</v>
      </c>
      <c r="V585" s="73">
        <v>0</v>
      </c>
      <c r="W585" s="73">
        <v>0</v>
      </c>
      <c r="X585" s="73">
        <v>0</v>
      </c>
      <c r="Y585" s="73">
        <v>0</v>
      </c>
      <c r="Z585" s="73">
        <v>0</v>
      </c>
      <c r="AA585" s="73">
        <v>0</v>
      </c>
      <c r="AB585" s="73">
        <v>0</v>
      </c>
      <c r="AC585" s="73">
        <v>0</v>
      </c>
      <c r="AD585" s="73">
        <v>0</v>
      </c>
      <c r="AE585" s="73">
        <v>0</v>
      </c>
      <c r="AF585" s="73">
        <v>0</v>
      </c>
      <c r="AG585" s="73">
        <v>0</v>
      </c>
      <c r="AH585" s="73">
        <v>0</v>
      </c>
      <c r="AI585" s="73">
        <v>0</v>
      </c>
      <c r="AJ585" s="73">
        <v>0</v>
      </c>
      <c r="AK585" s="73">
        <v>0</v>
      </c>
      <c r="AL585" s="73">
        <v>0</v>
      </c>
      <c r="AM585" s="73">
        <v>0</v>
      </c>
      <c r="AN585" s="73">
        <v>0</v>
      </c>
    </row>
    <row r="586" spans="1:40">
      <c r="A586" s="108" t="s">
        <v>1276</v>
      </c>
      <c r="B586" s="73">
        <v>0</v>
      </c>
      <c r="C586" s="73">
        <v>0</v>
      </c>
      <c r="D586" s="73">
        <v>0</v>
      </c>
      <c r="E586" s="73">
        <v>0</v>
      </c>
      <c r="F586" s="73">
        <v>0</v>
      </c>
      <c r="G586" s="73">
        <v>0</v>
      </c>
      <c r="H586" s="73">
        <v>0</v>
      </c>
      <c r="I586" s="73">
        <v>0</v>
      </c>
      <c r="J586" s="73">
        <v>0</v>
      </c>
      <c r="K586" s="73">
        <v>0</v>
      </c>
      <c r="L586" s="73">
        <v>0</v>
      </c>
      <c r="M586" s="73">
        <v>0</v>
      </c>
      <c r="N586" s="73">
        <v>0</v>
      </c>
      <c r="O586" s="73">
        <v>0</v>
      </c>
      <c r="P586" s="73">
        <v>0</v>
      </c>
      <c r="Q586" s="73">
        <v>0</v>
      </c>
      <c r="R586" s="73">
        <v>0</v>
      </c>
      <c r="S586" s="73">
        <v>0</v>
      </c>
      <c r="T586" s="73">
        <v>0</v>
      </c>
      <c r="U586" s="73">
        <v>0</v>
      </c>
      <c r="V586" s="73">
        <v>0</v>
      </c>
      <c r="W586" s="73">
        <v>0</v>
      </c>
      <c r="X586" s="73">
        <v>0</v>
      </c>
      <c r="Y586" s="73">
        <v>0</v>
      </c>
      <c r="Z586" s="73">
        <v>0</v>
      </c>
      <c r="AA586" s="73">
        <v>0</v>
      </c>
      <c r="AB586" s="73">
        <v>0</v>
      </c>
      <c r="AC586" s="73">
        <v>0</v>
      </c>
      <c r="AD586" s="73">
        <v>0</v>
      </c>
      <c r="AE586" s="73">
        <v>0</v>
      </c>
      <c r="AF586" s="73">
        <v>0</v>
      </c>
      <c r="AG586" s="73">
        <v>0</v>
      </c>
      <c r="AH586" s="73">
        <v>0</v>
      </c>
      <c r="AI586" s="73">
        <v>0</v>
      </c>
      <c r="AJ586" s="73">
        <v>0</v>
      </c>
      <c r="AK586" s="73">
        <v>0</v>
      </c>
      <c r="AL586" s="73">
        <v>0</v>
      </c>
      <c r="AM586" s="73">
        <v>0</v>
      </c>
      <c r="AN586" s="73">
        <v>0</v>
      </c>
    </row>
    <row r="587" spans="1:40">
      <c r="A587" s="108" t="s">
        <v>1277</v>
      </c>
      <c r="B587" s="73">
        <v>0</v>
      </c>
      <c r="C587" s="73">
        <v>0</v>
      </c>
      <c r="D587" s="73">
        <v>0</v>
      </c>
      <c r="E587" s="73">
        <v>0</v>
      </c>
      <c r="F587" s="73">
        <v>0</v>
      </c>
      <c r="G587" s="73">
        <v>0</v>
      </c>
      <c r="H587" s="73">
        <v>0</v>
      </c>
      <c r="I587" s="73">
        <v>0</v>
      </c>
      <c r="J587" s="73">
        <v>0</v>
      </c>
      <c r="K587" s="73">
        <v>0</v>
      </c>
      <c r="L587" s="73">
        <v>0</v>
      </c>
      <c r="M587" s="73">
        <v>0</v>
      </c>
      <c r="N587" s="73">
        <v>0</v>
      </c>
      <c r="O587" s="73">
        <v>0</v>
      </c>
      <c r="P587" s="73">
        <v>0</v>
      </c>
      <c r="Q587" s="73">
        <v>0</v>
      </c>
      <c r="R587" s="73">
        <v>0</v>
      </c>
      <c r="S587" s="73">
        <v>0</v>
      </c>
      <c r="T587" s="73">
        <v>0</v>
      </c>
      <c r="U587" s="73">
        <v>0</v>
      </c>
      <c r="V587" s="73">
        <v>0</v>
      </c>
      <c r="W587" s="73">
        <v>0</v>
      </c>
      <c r="X587" s="73">
        <v>0</v>
      </c>
      <c r="Y587" s="73">
        <v>0</v>
      </c>
      <c r="Z587" s="73">
        <v>0</v>
      </c>
      <c r="AA587" s="73">
        <v>0</v>
      </c>
      <c r="AB587" s="73">
        <v>0</v>
      </c>
      <c r="AC587" s="73">
        <v>0</v>
      </c>
      <c r="AD587" s="73">
        <v>0</v>
      </c>
      <c r="AE587" s="73">
        <v>0</v>
      </c>
      <c r="AF587" s="73">
        <v>0</v>
      </c>
      <c r="AG587" s="73">
        <v>0</v>
      </c>
      <c r="AH587" s="73">
        <v>0</v>
      </c>
      <c r="AI587" s="73">
        <v>0</v>
      </c>
      <c r="AJ587" s="73">
        <v>0</v>
      </c>
      <c r="AK587" s="73">
        <v>0</v>
      </c>
      <c r="AL587" s="73">
        <v>0</v>
      </c>
      <c r="AM587" s="73">
        <v>0</v>
      </c>
      <c r="AN587" s="73">
        <v>0</v>
      </c>
    </row>
    <row r="588" spans="1:40">
      <c r="A588" s="109" t="s">
        <v>1278</v>
      </c>
    </row>
    <row r="589" spans="1:40">
      <c r="A589" s="108" t="s">
        <v>1279</v>
      </c>
      <c r="B589" s="73">
        <v>0</v>
      </c>
      <c r="C589" s="73">
        <v>0</v>
      </c>
      <c r="D589" s="73">
        <v>0</v>
      </c>
      <c r="E589" s="73">
        <v>0</v>
      </c>
      <c r="F589" s="73">
        <v>0</v>
      </c>
      <c r="G589" s="73">
        <v>0</v>
      </c>
      <c r="H589" s="73">
        <v>0</v>
      </c>
      <c r="I589" s="73">
        <v>0</v>
      </c>
      <c r="J589" s="73">
        <v>0</v>
      </c>
      <c r="K589" s="73">
        <v>0</v>
      </c>
      <c r="L589" s="73">
        <v>0</v>
      </c>
      <c r="M589" s="73">
        <v>0</v>
      </c>
      <c r="N589" s="73">
        <v>0</v>
      </c>
      <c r="O589" s="73">
        <v>0</v>
      </c>
      <c r="P589" s="73">
        <v>0</v>
      </c>
      <c r="Q589" s="73">
        <v>0</v>
      </c>
      <c r="R589" s="73">
        <v>0</v>
      </c>
      <c r="S589" s="73">
        <v>0</v>
      </c>
      <c r="T589" s="73">
        <v>0</v>
      </c>
      <c r="U589" s="73">
        <v>0</v>
      </c>
      <c r="V589" s="73">
        <v>0</v>
      </c>
      <c r="W589" s="73">
        <v>0</v>
      </c>
      <c r="X589" s="73">
        <v>0</v>
      </c>
      <c r="Y589" s="73">
        <v>0</v>
      </c>
      <c r="Z589" s="73">
        <v>0</v>
      </c>
      <c r="AA589" s="73">
        <v>0</v>
      </c>
      <c r="AB589" s="73">
        <v>0</v>
      </c>
      <c r="AC589" s="73">
        <v>0</v>
      </c>
      <c r="AD589" s="73">
        <v>0</v>
      </c>
      <c r="AE589" s="73">
        <v>0</v>
      </c>
      <c r="AF589" s="73">
        <v>0</v>
      </c>
      <c r="AG589" s="73">
        <v>0</v>
      </c>
      <c r="AH589" s="73">
        <v>0</v>
      </c>
      <c r="AI589" s="73">
        <v>0</v>
      </c>
      <c r="AJ589" s="73">
        <v>0</v>
      </c>
      <c r="AK589" s="73">
        <v>0</v>
      </c>
      <c r="AL589" s="73">
        <v>0</v>
      </c>
      <c r="AM589" s="73">
        <v>0</v>
      </c>
      <c r="AN589" s="73">
        <v>0</v>
      </c>
    </row>
    <row r="590" spans="1:40">
      <c r="A590" s="108" t="s">
        <v>1280</v>
      </c>
      <c r="B590" s="73">
        <v>0</v>
      </c>
      <c r="C590" s="73">
        <v>0</v>
      </c>
      <c r="D590" s="73">
        <v>0</v>
      </c>
      <c r="E590" s="73">
        <v>0</v>
      </c>
      <c r="F590" s="73">
        <v>0</v>
      </c>
      <c r="G590" s="73">
        <v>0</v>
      </c>
      <c r="H590" s="73">
        <v>0</v>
      </c>
      <c r="I590" s="73">
        <v>0</v>
      </c>
      <c r="J590" s="73">
        <v>0</v>
      </c>
      <c r="K590" s="73">
        <v>0</v>
      </c>
      <c r="L590" s="73">
        <v>0</v>
      </c>
      <c r="M590" s="73">
        <v>0</v>
      </c>
      <c r="N590" s="73">
        <v>0</v>
      </c>
      <c r="O590" s="73">
        <v>0</v>
      </c>
      <c r="P590" s="73">
        <v>0</v>
      </c>
      <c r="Q590" s="73">
        <v>0</v>
      </c>
      <c r="R590" s="73">
        <v>0</v>
      </c>
      <c r="S590" s="73">
        <v>0</v>
      </c>
      <c r="T590" s="73">
        <v>0</v>
      </c>
      <c r="U590" s="73">
        <v>0</v>
      </c>
      <c r="V590" s="73">
        <v>0</v>
      </c>
      <c r="W590" s="73">
        <v>0</v>
      </c>
      <c r="X590" s="73">
        <v>0</v>
      </c>
      <c r="Y590" s="73">
        <v>0</v>
      </c>
      <c r="Z590" s="73">
        <v>0</v>
      </c>
      <c r="AA590" s="73">
        <v>0</v>
      </c>
      <c r="AB590" s="73">
        <v>0</v>
      </c>
      <c r="AC590" s="73">
        <v>0</v>
      </c>
      <c r="AD590" s="73">
        <v>0</v>
      </c>
      <c r="AE590" s="73">
        <v>0</v>
      </c>
      <c r="AF590" s="73">
        <v>0</v>
      </c>
      <c r="AG590" s="73">
        <v>0</v>
      </c>
      <c r="AH590" s="73">
        <v>0</v>
      </c>
      <c r="AI590" s="73">
        <v>0</v>
      </c>
      <c r="AJ590" s="73">
        <v>0</v>
      </c>
      <c r="AK590" s="73">
        <v>0</v>
      </c>
      <c r="AL590" s="73">
        <v>0</v>
      </c>
      <c r="AM590" s="73">
        <v>0</v>
      </c>
      <c r="AN590" s="73">
        <v>0</v>
      </c>
    </row>
    <row r="591" spans="1:40">
      <c r="A591" s="108" t="s">
        <v>1281</v>
      </c>
      <c r="B591" s="73">
        <v>0</v>
      </c>
      <c r="C591" s="73">
        <v>0</v>
      </c>
      <c r="D591" s="73">
        <v>0</v>
      </c>
      <c r="E591" s="73">
        <v>0</v>
      </c>
      <c r="F591" s="73">
        <v>0</v>
      </c>
      <c r="G591" s="73">
        <v>0</v>
      </c>
      <c r="H591" s="73">
        <v>0</v>
      </c>
      <c r="I591" s="73">
        <v>0</v>
      </c>
      <c r="J591" s="73">
        <v>0</v>
      </c>
      <c r="K591" s="73">
        <v>0</v>
      </c>
      <c r="L591" s="73">
        <v>0</v>
      </c>
      <c r="M591" s="73">
        <v>0</v>
      </c>
      <c r="N591" s="73">
        <v>0</v>
      </c>
      <c r="O591" s="73">
        <v>0</v>
      </c>
      <c r="P591" s="73">
        <v>0</v>
      </c>
      <c r="Q591" s="73">
        <v>0</v>
      </c>
      <c r="R591" s="73">
        <v>0</v>
      </c>
      <c r="S591" s="73">
        <v>0</v>
      </c>
      <c r="T591" s="73">
        <v>0</v>
      </c>
      <c r="U591" s="73">
        <v>0</v>
      </c>
      <c r="V591" s="73">
        <v>0</v>
      </c>
      <c r="W591" s="73">
        <v>0</v>
      </c>
      <c r="X591" s="73">
        <v>0</v>
      </c>
      <c r="Y591" s="73">
        <v>0</v>
      </c>
      <c r="Z591" s="73">
        <v>0</v>
      </c>
      <c r="AA591" s="73">
        <v>0</v>
      </c>
      <c r="AB591" s="73">
        <v>0</v>
      </c>
      <c r="AC591" s="73">
        <v>0</v>
      </c>
      <c r="AD591" s="73">
        <v>0</v>
      </c>
      <c r="AE591" s="73">
        <v>0</v>
      </c>
      <c r="AF591" s="73">
        <v>0</v>
      </c>
      <c r="AG591" s="73">
        <v>0</v>
      </c>
      <c r="AH591" s="73">
        <v>0</v>
      </c>
      <c r="AI591" s="73">
        <v>0</v>
      </c>
      <c r="AJ591" s="73">
        <v>0</v>
      </c>
      <c r="AK591" s="73">
        <v>0</v>
      </c>
      <c r="AL591" s="73">
        <v>0</v>
      </c>
      <c r="AM591" s="73">
        <v>0</v>
      </c>
      <c r="AN591" s="73">
        <v>0</v>
      </c>
    </row>
    <row r="592" spans="1:40">
      <c r="A592" s="108" t="s">
        <v>1282</v>
      </c>
      <c r="B592" s="73">
        <v>636361.84366106999</v>
      </c>
      <c r="C592" s="73">
        <v>566337.86061880295</v>
      </c>
      <c r="D592" s="73">
        <v>616104.59002085798</v>
      </c>
      <c r="E592" s="73">
        <v>472731.00183010299</v>
      </c>
      <c r="F592" s="73">
        <v>443453.97011011897</v>
      </c>
      <c r="G592" s="73">
        <v>424517.20318619901</v>
      </c>
      <c r="H592" s="73">
        <v>463680.00236431003</v>
      </c>
      <c r="I592" s="73">
        <v>498144.87638907402</v>
      </c>
      <c r="J592" s="73">
        <v>481132.34443810902</v>
      </c>
      <c r="K592" s="73">
        <v>481870.51815674</v>
      </c>
      <c r="L592" s="73">
        <v>503490.238304967</v>
      </c>
      <c r="M592" s="73">
        <v>612361.35003153596</v>
      </c>
      <c r="N592" s="73">
        <v>6200185.7991118897</v>
      </c>
      <c r="O592" s="73">
        <v>632323.61167207395</v>
      </c>
      <c r="P592" s="73">
        <v>571086.44043036597</v>
      </c>
      <c r="Q592" s="73">
        <v>589364.11983287195</v>
      </c>
      <c r="R592" s="73">
        <v>429493.90613010002</v>
      </c>
      <c r="S592" s="73">
        <v>466370.87115411903</v>
      </c>
      <c r="T592" s="73">
        <v>450919.47127108701</v>
      </c>
      <c r="U592" s="73">
        <v>475710.05686567101</v>
      </c>
      <c r="V592" s="73">
        <v>492272.99960638297</v>
      </c>
      <c r="W592" s="73">
        <v>476425.31707493798</v>
      </c>
      <c r="X592" s="73">
        <v>534151.40123273095</v>
      </c>
      <c r="Y592" s="73">
        <v>549763.75346925994</v>
      </c>
      <c r="Z592" s="73">
        <v>629221.30396527704</v>
      </c>
      <c r="AA592" s="73">
        <v>6297103.2527048802</v>
      </c>
      <c r="AB592" s="73">
        <v>629701.478562259</v>
      </c>
      <c r="AC592" s="73">
        <v>545681.13909299602</v>
      </c>
      <c r="AD592" s="73">
        <v>580947.06194173999</v>
      </c>
      <c r="AE592" s="73">
        <v>474094.35143996897</v>
      </c>
      <c r="AF592" s="73">
        <v>460523.52984044602</v>
      </c>
      <c r="AG592" s="73">
        <v>452007.59052472899</v>
      </c>
      <c r="AH592" s="73">
        <v>469691.71284920903</v>
      </c>
      <c r="AI592" s="73">
        <v>482724.15601380798</v>
      </c>
      <c r="AJ592" s="73">
        <v>462175.60266473901</v>
      </c>
      <c r="AK592" s="73">
        <v>483890.35726451903</v>
      </c>
      <c r="AL592" s="73">
        <v>488028.12336450903</v>
      </c>
      <c r="AM592" s="73">
        <v>564490.95935285103</v>
      </c>
      <c r="AN592" s="73">
        <v>6093956.0629117796</v>
      </c>
    </row>
    <row r="593" spans="1:40">
      <c r="A593" s="108" t="s">
        <v>1283</v>
      </c>
      <c r="B593" s="73">
        <v>636361.84366106999</v>
      </c>
      <c r="C593" s="73">
        <v>566337.86061880295</v>
      </c>
      <c r="D593" s="73">
        <v>616104.59002085798</v>
      </c>
      <c r="E593" s="73">
        <v>472731.00183010299</v>
      </c>
      <c r="F593" s="73">
        <v>443453.97011011897</v>
      </c>
      <c r="G593" s="73">
        <v>424517.20318619901</v>
      </c>
      <c r="H593" s="73">
        <v>463680.00236431003</v>
      </c>
      <c r="I593" s="73">
        <v>498144.87638907402</v>
      </c>
      <c r="J593" s="73">
        <v>481132.34443810902</v>
      </c>
      <c r="K593" s="73">
        <v>481870.51815674</v>
      </c>
      <c r="L593" s="73">
        <v>503490.238304967</v>
      </c>
      <c r="M593" s="73">
        <v>612361.35003153596</v>
      </c>
      <c r="N593" s="73">
        <v>6200185.7991118897</v>
      </c>
      <c r="O593" s="73">
        <v>632323.61167207395</v>
      </c>
      <c r="P593" s="73">
        <v>571086.44043036597</v>
      </c>
      <c r="Q593" s="73">
        <v>589364.11983287195</v>
      </c>
      <c r="R593" s="73">
        <v>429493.90613010002</v>
      </c>
      <c r="S593" s="73">
        <v>466370.87115411903</v>
      </c>
      <c r="T593" s="73">
        <v>450919.47127108701</v>
      </c>
      <c r="U593" s="73">
        <v>475710.05686567101</v>
      </c>
      <c r="V593" s="73">
        <v>492272.99960638297</v>
      </c>
      <c r="W593" s="73">
        <v>476425.31707493798</v>
      </c>
      <c r="X593" s="73">
        <v>534151.40123273095</v>
      </c>
      <c r="Y593" s="73">
        <v>549763.75346925994</v>
      </c>
      <c r="Z593" s="73">
        <v>629221.30396527704</v>
      </c>
      <c r="AA593" s="73">
        <v>6297103.2527048802</v>
      </c>
      <c r="AB593" s="73">
        <v>629701.478562259</v>
      </c>
      <c r="AC593" s="73">
        <v>545681.13909299602</v>
      </c>
      <c r="AD593" s="73">
        <v>580947.06194173999</v>
      </c>
      <c r="AE593" s="73">
        <v>474094.35143996897</v>
      </c>
      <c r="AF593" s="73">
        <v>460523.52984044602</v>
      </c>
      <c r="AG593" s="73">
        <v>452007.59052472899</v>
      </c>
      <c r="AH593" s="73">
        <v>469691.71284920903</v>
      </c>
      <c r="AI593" s="73">
        <v>482724.15601380798</v>
      </c>
      <c r="AJ593" s="73">
        <v>462175.60266473901</v>
      </c>
      <c r="AK593" s="73">
        <v>483890.35726451903</v>
      </c>
      <c r="AL593" s="73">
        <v>488028.12336450903</v>
      </c>
      <c r="AM593" s="73">
        <v>564490.95935285103</v>
      </c>
      <c r="AN593" s="73">
        <v>6093956.0629117796</v>
      </c>
    </row>
    <row r="594" spans="1:40">
      <c r="A594" s="108" t="s">
        <v>1284</v>
      </c>
      <c r="B594" s="73">
        <v>0</v>
      </c>
      <c r="C594" s="73">
        <v>0</v>
      </c>
      <c r="D594" s="73">
        <v>0</v>
      </c>
      <c r="E594" s="73">
        <v>0</v>
      </c>
      <c r="F594" s="73">
        <v>0</v>
      </c>
      <c r="G594" s="73">
        <v>0</v>
      </c>
      <c r="H594" s="73">
        <v>0</v>
      </c>
      <c r="I594" s="73">
        <v>0</v>
      </c>
      <c r="J594" s="73">
        <v>0</v>
      </c>
      <c r="K594" s="73">
        <v>0</v>
      </c>
      <c r="L594" s="73">
        <v>0</v>
      </c>
      <c r="M594" s="73">
        <v>0</v>
      </c>
      <c r="N594" s="73">
        <v>0</v>
      </c>
      <c r="O594" s="73">
        <v>0</v>
      </c>
      <c r="P594" s="73">
        <v>0</v>
      </c>
      <c r="Q594" s="73">
        <v>0</v>
      </c>
      <c r="R594" s="73">
        <v>0</v>
      </c>
      <c r="S594" s="73">
        <v>0</v>
      </c>
      <c r="T594" s="73">
        <v>0</v>
      </c>
      <c r="U594" s="73">
        <v>0</v>
      </c>
      <c r="V594" s="73">
        <v>0</v>
      </c>
      <c r="W594" s="73">
        <v>0</v>
      </c>
      <c r="X594" s="73">
        <v>0</v>
      </c>
      <c r="Y594" s="73">
        <v>0</v>
      </c>
      <c r="Z594" s="73">
        <v>0</v>
      </c>
      <c r="AA594" s="73">
        <v>0</v>
      </c>
      <c r="AB594" s="73">
        <v>0</v>
      </c>
      <c r="AC594" s="73">
        <v>0</v>
      </c>
      <c r="AD594" s="73">
        <v>0</v>
      </c>
      <c r="AE594" s="73">
        <v>0</v>
      </c>
      <c r="AF594" s="73">
        <v>0</v>
      </c>
      <c r="AG594" s="73">
        <v>0</v>
      </c>
      <c r="AH594" s="73">
        <v>0</v>
      </c>
      <c r="AI594" s="73">
        <v>0</v>
      </c>
      <c r="AJ594" s="73">
        <v>0</v>
      </c>
      <c r="AK594" s="73">
        <v>0</v>
      </c>
      <c r="AL594" s="73">
        <v>0</v>
      </c>
      <c r="AM594" s="73">
        <v>0</v>
      </c>
      <c r="AN594" s="73">
        <v>0</v>
      </c>
    </row>
    <row r="595" spans="1:40">
      <c r="A595" s="108" t="s">
        <v>1285</v>
      </c>
      <c r="B595" s="73">
        <v>0</v>
      </c>
      <c r="C595" s="73">
        <v>0</v>
      </c>
      <c r="D595" s="73">
        <v>0</v>
      </c>
      <c r="E595" s="73">
        <v>0</v>
      </c>
      <c r="F595" s="73">
        <v>0</v>
      </c>
      <c r="G595" s="73">
        <v>0</v>
      </c>
      <c r="H595" s="73">
        <v>0</v>
      </c>
      <c r="I595" s="73">
        <v>0</v>
      </c>
      <c r="J595" s="73">
        <v>0</v>
      </c>
      <c r="K595" s="73">
        <v>0</v>
      </c>
      <c r="L595" s="73">
        <v>0</v>
      </c>
      <c r="M595" s="73">
        <v>0</v>
      </c>
      <c r="N595" s="73">
        <v>0</v>
      </c>
      <c r="O595" s="73">
        <v>0</v>
      </c>
      <c r="P595" s="73">
        <v>0</v>
      </c>
      <c r="Q595" s="73">
        <v>0</v>
      </c>
      <c r="R595" s="73">
        <v>0</v>
      </c>
      <c r="S595" s="73">
        <v>0</v>
      </c>
      <c r="T595" s="73">
        <v>0</v>
      </c>
      <c r="U595" s="73">
        <v>0</v>
      </c>
      <c r="V595" s="73">
        <v>0</v>
      </c>
      <c r="W595" s="73">
        <v>0</v>
      </c>
      <c r="X595" s="73">
        <v>0</v>
      </c>
      <c r="Y595" s="73">
        <v>0</v>
      </c>
      <c r="Z595" s="73">
        <v>0</v>
      </c>
      <c r="AA595" s="73">
        <v>0</v>
      </c>
      <c r="AB595" s="73">
        <v>0</v>
      </c>
      <c r="AC595" s="73">
        <v>0</v>
      </c>
      <c r="AD595" s="73">
        <v>0</v>
      </c>
      <c r="AE595" s="73">
        <v>0</v>
      </c>
      <c r="AF595" s="73">
        <v>0</v>
      </c>
      <c r="AG595" s="73">
        <v>0</v>
      </c>
      <c r="AH595" s="73">
        <v>0</v>
      </c>
      <c r="AI595" s="73">
        <v>0</v>
      </c>
      <c r="AJ595" s="73">
        <v>0</v>
      </c>
      <c r="AK595" s="73">
        <v>0</v>
      </c>
      <c r="AL595" s="73">
        <v>0</v>
      </c>
      <c r="AM595" s="73">
        <v>0</v>
      </c>
      <c r="AN595" s="73">
        <v>0</v>
      </c>
    </row>
    <row r="596" spans="1:40">
      <c r="A596" s="108" t="s">
        <v>1286</v>
      </c>
      <c r="B596" s="73">
        <v>0</v>
      </c>
      <c r="C596" s="73">
        <v>0</v>
      </c>
      <c r="D596" s="73">
        <v>0</v>
      </c>
      <c r="E596" s="73">
        <v>0</v>
      </c>
      <c r="F596" s="73">
        <v>0</v>
      </c>
      <c r="G596" s="73">
        <v>0</v>
      </c>
      <c r="H596" s="73">
        <v>0</v>
      </c>
      <c r="I596" s="73">
        <v>0</v>
      </c>
      <c r="J596" s="73">
        <v>0</v>
      </c>
      <c r="K596" s="73">
        <v>0</v>
      </c>
      <c r="L596" s="73">
        <v>0</v>
      </c>
      <c r="M596" s="73">
        <v>0</v>
      </c>
      <c r="N596" s="73">
        <v>0</v>
      </c>
      <c r="O596" s="73">
        <v>0</v>
      </c>
      <c r="P596" s="73">
        <v>0</v>
      </c>
      <c r="Q596" s="73">
        <v>0</v>
      </c>
      <c r="R596" s="73">
        <v>0</v>
      </c>
      <c r="S596" s="73">
        <v>0</v>
      </c>
      <c r="T596" s="73">
        <v>0</v>
      </c>
      <c r="U596" s="73">
        <v>0</v>
      </c>
      <c r="V596" s="73">
        <v>0</v>
      </c>
      <c r="W596" s="73">
        <v>0</v>
      </c>
      <c r="X596" s="73">
        <v>0</v>
      </c>
      <c r="Y596" s="73">
        <v>0</v>
      </c>
      <c r="Z596" s="73">
        <v>0</v>
      </c>
      <c r="AA596" s="73">
        <v>0</v>
      </c>
      <c r="AB596" s="73">
        <v>0</v>
      </c>
      <c r="AC596" s="73">
        <v>0</v>
      </c>
      <c r="AD596" s="73">
        <v>0</v>
      </c>
      <c r="AE596" s="73">
        <v>0</v>
      </c>
      <c r="AF596" s="73">
        <v>0</v>
      </c>
      <c r="AG596" s="73">
        <v>0</v>
      </c>
      <c r="AH596" s="73">
        <v>0</v>
      </c>
      <c r="AI596" s="73">
        <v>0</v>
      </c>
      <c r="AJ596" s="73">
        <v>0</v>
      </c>
      <c r="AK596" s="73">
        <v>0</v>
      </c>
      <c r="AL596" s="73">
        <v>0</v>
      </c>
      <c r="AM596" s="73">
        <v>0</v>
      </c>
      <c r="AN596" s="73">
        <v>0</v>
      </c>
    </row>
    <row r="597" spans="1:40">
      <c r="A597" s="108" t="s">
        <v>1287</v>
      </c>
      <c r="B597" s="73">
        <v>0</v>
      </c>
      <c r="C597" s="73">
        <v>0</v>
      </c>
      <c r="D597" s="73">
        <v>0</v>
      </c>
      <c r="E597" s="73">
        <v>0</v>
      </c>
      <c r="F597" s="73">
        <v>0</v>
      </c>
      <c r="G597" s="73">
        <v>0</v>
      </c>
      <c r="H597" s="73">
        <v>0</v>
      </c>
      <c r="I597" s="73">
        <v>0</v>
      </c>
      <c r="J597" s="73">
        <v>0</v>
      </c>
      <c r="K597" s="73">
        <v>0</v>
      </c>
      <c r="L597" s="73">
        <v>0</v>
      </c>
      <c r="M597" s="73">
        <v>0</v>
      </c>
      <c r="N597" s="73">
        <v>0</v>
      </c>
      <c r="O597" s="73">
        <v>0</v>
      </c>
      <c r="P597" s="73">
        <v>0</v>
      </c>
      <c r="Q597" s="73">
        <v>0</v>
      </c>
      <c r="R597" s="73">
        <v>0</v>
      </c>
      <c r="S597" s="73">
        <v>0</v>
      </c>
      <c r="T597" s="73">
        <v>0</v>
      </c>
      <c r="U597" s="73">
        <v>0</v>
      </c>
      <c r="V597" s="73">
        <v>0</v>
      </c>
      <c r="W597" s="73">
        <v>0</v>
      </c>
      <c r="X597" s="73">
        <v>0</v>
      </c>
      <c r="Y597" s="73">
        <v>0</v>
      </c>
      <c r="Z597" s="73">
        <v>0</v>
      </c>
      <c r="AA597" s="73">
        <v>0</v>
      </c>
      <c r="AB597" s="73">
        <v>0</v>
      </c>
      <c r="AC597" s="73">
        <v>0</v>
      </c>
      <c r="AD597" s="73">
        <v>0</v>
      </c>
      <c r="AE597" s="73">
        <v>0</v>
      </c>
      <c r="AF597" s="73">
        <v>0</v>
      </c>
      <c r="AG597" s="73">
        <v>0</v>
      </c>
      <c r="AH597" s="73">
        <v>0</v>
      </c>
      <c r="AI597" s="73">
        <v>0</v>
      </c>
      <c r="AJ597" s="73">
        <v>0</v>
      </c>
      <c r="AK597" s="73">
        <v>0</v>
      </c>
      <c r="AL597" s="73">
        <v>0</v>
      </c>
      <c r="AM597" s="73">
        <v>0</v>
      </c>
      <c r="AN597" s="73">
        <v>0</v>
      </c>
    </row>
    <row r="598" spans="1:40">
      <c r="A598" s="108" t="s">
        <v>1288</v>
      </c>
      <c r="B598" s="73">
        <v>0</v>
      </c>
      <c r="C598" s="73">
        <v>0</v>
      </c>
      <c r="D598" s="73">
        <v>0</v>
      </c>
      <c r="E598" s="73">
        <v>0</v>
      </c>
      <c r="F598" s="73">
        <v>0</v>
      </c>
      <c r="G598" s="73">
        <v>0</v>
      </c>
      <c r="H598" s="73">
        <v>0</v>
      </c>
      <c r="I598" s="73">
        <v>0</v>
      </c>
      <c r="J598" s="73">
        <v>0</v>
      </c>
      <c r="K598" s="73">
        <v>0</v>
      </c>
      <c r="L598" s="73">
        <v>0</v>
      </c>
      <c r="M598" s="73">
        <v>0</v>
      </c>
      <c r="N598" s="73">
        <v>0</v>
      </c>
      <c r="O598" s="73">
        <v>0</v>
      </c>
      <c r="P598" s="73">
        <v>0</v>
      </c>
      <c r="Q598" s="73">
        <v>0</v>
      </c>
      <c r="R598" s="73">
        <v>0</v>
      </c>
      <c r="S598" s="73">
        <v>0</v>
      </c>
      <c r="T598" s="73">
        <v>0</v>
      </c>
      <c r="U598" s="73">
        <v>0</v>
      </c>
      <c r="V598" s="73">
        <v>0</v>
      </c>
      <c r="W598" s="73">
        <v>0</v>
      </c>
      <c r="X598" s="73">
        <v>0</v>
      </c>
      <c r="Y598" s="73">
        <v>0</v>
      </c>
      <c r="Z598" s="73">
        <v>0</v>
      </c>
      <c r="AA598" s="73">
        <v>0</v>
      </c>
      <c r="AB598" s="73">
        <v>0</v>
      </c>
      <c r="AC598" s="73">
        <v>0</v>
      </c>
      <c r="AD598" s="73">
        <v>0</v>
      </c>
      <c r="AE598" s="73">
        <v>0</v>
      </c>
      <c r="AF598" s="73">
        <v>0</v>
      </c>
      <c r="AG598" s="73">
        <v>0</v>
      </c>
      <c r="AH598" s="73">
        <v>0</v>
      </c>
      <c r="AI598" s="73">
        <v>0</v>
      </c>
      <c r="AJ598" s="73">
        <v>0</v>
      </c>
      <c r="AK598" s="73">
        <v>0</v>
      </c>
      <c r="AL598" s="73">
        <v>0</v>
      </c>
      <c r="AM598" s="73">
        <v>0</v>
      </c>
      <c r="AN598" s="73">
        <v>0</v>
      </c>
    </row>
    <row r="599" spans="1:40">
      <c r="A599" s="108" t="s">
        <v>1289</v>
      </c>
      <c r="B599" s="73">
        <v>0</v>
      </c>
      <c r="C599" s="73">
        <v>0</v>
      </c>
      <c r="D599" s="73">
        <v>0</v>
      </c>
      <c r="E599" s="73">
        <v>0</v>
      </c>
      <c r="F599" s="73">
        <v>0</v>
      </c>
      <c r="G599" s="73">
        <v>0</v>
      </c>
      <c r="H599" s="73">
        <v>0</v>
      </c>
      <c r="I599" s="73">
        <v>0</v>
      </c>
      <c r="J599" s="73">
        <v>0</v>
      </c>
      <c r="K599" s="73">
        <v>0</v>
      </c>
      <c r="L599" s="73">
        <v>0</v>
      </c>
      <c r="M599" s="73">
        <v>0</v>
      </c>
      <c r="N599" s="73">
        <v>0</v>
      </c>
      <c r="O599" s="73">
        <v>0</v>
      </c>
      <c r="P599" s="73">
        <v>0</v>
      </c>
      <c r="Q599" s="73">
        <v>0</v>
      </c>
      <c r="R599" s="73">
        <v>0</v>
      </c>
      <c r="S599" s="73">
        <v>0</v>
      </c>
      <c r="T599" s="73">
        <v>0</v>
      </c>
      <c r="U599" s="73">
        <v>0</v>
      </c>
      <c r="V599" s="73">
        <v>0</v>
      </c>
      <c r="W599" s="73">
        <v>0</v>
      </c>
      <c r="X599" s="73">
        <v>0</v>
      </c>
      <c r="Y599" s="73">
        <v>0</v>
      </c>
      <c r="Z599" s="73">
        <v>0</v>
      </c>
      <c r="AA599" s="73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</row>
    <row r="600" spans="1:40">
      <c r="A600" s="108" t="s">
        <v>1290</v>
      </c>
      <c r="B600" s="73">
        <v>0</v>
      </c>
      <c r="C600" s="73">
        <v>0</v>
      </c>
      <c r="D600" s="73">
        <v>0</v>
      </c>
      <c r="E600" s="73">
        <v>0</v>
      </c>
      <c r="F600" s="73">
        <v>0</v>
      </c>
      <c r="G600" s="73">
        <v>0</v>
      </c>
      <c r="H600" s="73">
        <v>0</v>
      </c>
      <c r="I600" s="73">
        <v>0</v>
      </c>
      <c r="J600" s="73">
        <v>0</v>
      </c>
      <c r="K600" s="73">
        <v>0</v>
      </c>
      <c r="L600" s="73">
        <v>0</v>
      </c>
      <c r="M600" s="73">
        <v>0</v>
      </c>
      <c r="N600" s="73">
        <v>0</v>
      </c>
      <c r="O600" s="73">
        <v>0</v>
      </c>
      <c r="P600" s="73">
        <v>0</v>
      </c>
      <c r="Q600" s="73">
        <v>0</v>
      </c>
      <c r="R600" s="73">
        <v>0</v>
      </c>
      <c r="S600" s="73">
        <v>0</v>
      </c>
      <c r="T600" s="73">
        <v>0</v>
      </c>
      <c r="U600" s="73">
        <v>0</v>
      </c>
      <c r="V600" s="73">
        <v>0</v>
      </c>
      <c r="W600" s="73">
        <v>0</v>
      </c>
      <c r="X600" s="73">
        <v>0</v>
      </c>
      <c r="Y600" s="73">
        <v>0</v>
      </c>
      <c r="Z600" s="73">
        <v>0</v>
      </c>
      <c r="AA600" s="73">
        <v>0</v>
      </c>
      <c r="AB600" s="73">
        <v>0</v>
      </c>
      <c r="AC600" s="73">
        <v>0</v>
      </c>
      <c r="AD600" s="73">
        <v>0</v>
      </c>
      <c r="AE600" s="73">
        <v>0</v>
      </c>
      <c r="AF600" s="73">
        <v>0</v>
      </c>
      <c r="AG600" s="73">
        <v>0</v>
      </c>
      <c r="AH600" s="73">
        <v>0</v>
      </c>
      <c r="AI600" s="73">
        <v>0</v>
      </c>
      <c r="AJ600" s="73">
        <v>0</v>
      </c>
      <c r="AK600" s="73">
        <v>0</v>
      </c>
      <c r="AL600" s="73">
        <v>0</v>
      </c>
      <c r="AM600" s="73">
        <v>0</v>
      </c>
      <c r="AN600" s="73">
        <v>0</v>
      </c>
    </row>
    <row r="601" spans="1:40">
      <c r="A601" s="108" t="s">
        <v>1291</v>
      </c>
      <c r="B601" s="73">
        <v>0</v>
      </c>
      <c r="C601" s="73">
        <v>0</v>
      </c>
      <c r="D601" s="73">
        <v>0</v>
      </c>
      <c r="E601" s="73">
        <v>0</v>
      </c>
      <c r="F601" s="73">
        <v>0</v>
      </c>
      <c r="G601" s="73">
        <v>0</v>
      </c>
      <c r="H601" s="73">
        <v>0</v>
      </c>
      <c r="I601" s="73">
        <v>0</v>
      </c>
      <c r="J601" s="73">
        <v>0</v>
      </c>
      <c r="K601" s="73">
        <v>0</v>
      </c>
      <c r="L601" s="73">
        <v>0</v>
      </c>
      <c r="M601" s="73">
        <v>0</v>
      </c>
      <c r="N601" s="73">
        <v>0</v>
      </c>
      <c r="O601" s="73">
        <v>0</v>
      </c>
      <c r="P601" s="73">
        <v>0</v>
      </c>
      <c r="Q601" s="73">
        <v>0</v>
      </c>
      <c r="R601" s="73">
        <v>0</v>
      </c>
      <c r="S601" s="73">
        <v>0</v>
      </c>
      <c r="T601" s="73">
        <v>0</v>
      </c>
      <c r="U601" s="73">
        <v>0</v>
      </c>
      <c r="V601" s="73">
        <v>0</v>
      </c>
      <c r="W601" s="73">
        <v>0</v>
      </c>
      <c r="X601" s="73">
        <v>0</v>
      </c>
      <c r="Y601" s="73">
        <v>0</v>
      </c>
      <c r="Z601" s="73">
        <v>0</v>
      </c>
      <c r="AA601" s="73">
        <v>0</v>
      </c>
      <c r="AB601" s="73">
        <v>0</v>
      </c>
      <c r="AC601" s="73">
        <v>0</v>
      </c>
      <c r="AD601" s="73">
        <v>0</v>
      </c>
      <c r="AE601" s="73">
        <v>0</v>
      </c>
      <c r="AF601" s="73">
        <v>0</v>
      </c>
      <c r="AG601" s="73">
        <v>0</v>
      </c>
      <c r="AH601" s="73">
        <v>0</v>
      </c>
      <c r="AI601" s="73">
        <v>0</v>
      </c>
      <c r="AJ601" s="73">
        <v>0</v>
      </c>
      <c r="AK601" s="73">
        <v>0</v>
      </c>
      <c r="AL601" s="73">
        <v>0</v>
      </c>
      <c r="AM601" s="73">
        <v>0</v>
      </c>
      <c r="AN601" s="73">
        <v>0</v>
      </c>
    </row>
    <row r="602" spans="1:40">
      <c r="A602" s="108" t="s">
        <v>1292</v>
      </c>
      <c r="B602" s="73">
        <v>0</v>
      </c>
      <c r="C602" s="73">
        <v>0</v>
      </c>
      <c r="D602" s="73">
        <v>0</v>
      </c>
      <c r="E602" s="73">
        <v>0</v>
      </c>
      <c r="F602" s="73">
        <v>0</v>
      </c>
      <c r="G602" s="73">
        <v>0</v>
      </c>
      <c r="H602" s="73">
        <v>0</v>
      </c>
      <c r="I602" s="73">
        <v>0</v>
      </c>
      <c r="J602" s="73">
        <v>0</v>
      </c>
      <c r="K602" s="73">
        <v>0</v>
      </c>
      <c r="L602" s="73">
        <v>0</v>
      </c>
      <c r="M602" s="73">
        <v>0</v>
      </c>
      <c r="N602" s="73">
        <v>0</v>
      </c>
      <c r="O602" s="73">
        <v>0</v>
      </c>
      <c r="P602" s="73">
        <v>0</v>
      </c>
      <c r="Q602" s="73">
        <v>0</v>
      </c>
      <c r="R602" s="73">
        <v>0</v>
      </c>
      <c r="S602" s="73">
        <v>0</v>
      </c>
      <c r="T602" s="73">
        <v>0</v>
      </c>
      <c r="U602" s="73">
        <v>0</v>
      </c>
      <c r="V602" s="73">
        <v>0</v>
      </c>
      <c r="W602" s="73">
        <v>0</v>
      </c>
      <c r="X602" s="73">
        <v>0</v>
      </c>
      <c r="Y602" s="73">
        <v>0</v>
      </c>
      <c r="Z602" s="73">
        <v>0</v>
      </c>
      <c r="AA602" s="73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</row>
    <row r="603" spans="1:40">
      <c r="A603" s="108" t="s">
        <v>1293</v>
      </c>
      <c r="B603" s="73">
        <v>0</v>
      </c>
      <c r="C603" s="73">
        <v>0</v>
      </c>
      <c r="D603" s="73">
        <v>0</v>
      </c>
      <c r="E603" s="73">
        <v>0</v>
      </c>
      <c r="F603" s="73">
        <v>0</v>
      </c>
      <c r="G603" s="73">
        <v>0</v>
      </c>
      <c r="H603" s="73">
        <v>0</v>
      </c>
      <c r="I603" s="73">
        <v>0</v>
      </c>
      <c r="J603" s="73">
        <v>0</v>
      </c>
      <c r="K603" s="73">
        <v>0</v>
      </c>
      <c r="L603" s="73">
        <v>0</v>
      </c>
      <c r="M603" s="73">
        <v>0</v>
      </c>
      <c r="N603" s="73">
        <v>0</v>
      </c>
      <c r="O603" s="73">
        <v>0</v>
      </c>
      <c r="P603" s="73">
        <v>0</v>
      </c>
      <c r="Q603" s="73">
        <v>0</v>
      </c>
      <c r="R603" s="73">
        <v>0</v>
      </c>
      <c r="S603" s="73">
        <v>0</v>
      </c>
      <c r="T603" s="73">
        <v>0</v>
      </c>
      <c r="U603" s="73">
        <v>0</v>
      </c>
      <c r="V603" s="73">
        <v>0</v>
      </c>
      <c r="W603" s="73">
        <v>0</v>
      </c>
      <c r="X603" s="73">
        <v>0</v>
      </c>
      <c r="Y603" s="73">
        <v>0</v>
      </c>
      <c r="Z603" s="73">
        <v>0</v>
      </c>
      <c r="AA603" s="73">
        <v>0</v>
      </c>
      <c r="AB603" s="73">
        <v>0</v>
      </c>
      <c r="AC603" s="73">
        <v>0</v>
      </c>
      <c r="AD603" s="73">
        <v>0</v>
      </c>
      <c r="AE603" s="73">
        <v>0</v>
      </c>
      <c r="AF603" s="73">
        <v>0</v>
      </c>
      <c r="AG603" s="73">
        <v>0</v>
      </c>
      <c r="AH603" s="73">
        <v>0</v>
      </c>
      <c r="AI603" s="73">
        <v>0</v>
      </c>
      <c r="AJ603" s="73">
        <v>0</v>
      </c>
      <c r="AK603" s="73">
        <v>0</v>
      </c>
      <c r="AL603" s="73">
        <v>0</v>
      </c>
      <c r="AM603" s="73">
        <v>0</v>
      </c>
      <c r="AN603" s="73">
        <v>0</v>
      </c>
    </row>
    <row r="604" spans="1:40">
      <c r="A604" s="108" t="s">
        <v>1294</v>
      </c>
      <c r="B604" s="73">
        <v>0</v>
      </c>
      <c r="C604" s="73">
        <v>0</v>
      </c>
      <c r="D604" s="73">
        <v>0</v>
      </c>
      <c r="E604" s="73">
        <v>0</v>
      </c>
      <c r="F604" s="73">
        <v>0</v>
      </c>
      <c r="G604" s="73">
        <v>0</v>
      </c>
      <c r="H604" s="73">
        <v>0</v>
      </c>
      <c r="I604" s="73">
        <v>0</v>
      </c>
      <c r="J604" s="73">
        <v>0</v>
      </c>
      <c r="K604" s="73">
        <v>0</v>
      </c>
      <c r="L604" s="73">
        <v>0</v>
      </c>
      <c r="M604" s="73">
        <v>0</v>
      </c>
      <c r="N604" s="73">
        <v>0</v>
      </c>
      <c r="O604" s="73">
        <v>0</v>
      </c>
      <c r="P604" s="73">
        <v>0</v>
      </c>
      <c r="Q604" s="73">
        <v>0</v>
      </c>
      <c r="R604" s="73">
        <v>0</v>
      </c>
      <c r="S604" s="73">
        <v>0</v>
      </c>
      <c r="T604" s="73">
        <v>0</v>
      </c>
      <c r="U604" s="73">
        <v>0</v>
      </c>
      <c r="V604" s="73">
        <v>0</v>
      </c>
      <c r="W604" s="73">
        <v>0</v>
      </c>
      <c r="X604" s="73">
        <v>0</v>
      </c>
      <c r="Y604" s="73">
        <v>0</v>
      </c>
      <c r="Z604" s="73">
        <v>0</v>
      </c>
      <c r="AA604" s="73">
        <v>0</v>
      </c>
      <c r="AB604" s="73">
        <v>0</v>
      </c>
      <c r="AC604" s="73">
        <v>0</v>
      </c>
      <c r="AD604" s="73">
        <v>0</v>
      </c>
      <c r="AE604" s="73">
        <v>0</v>
      </c>
      <c r="AF604" s="73">
        <v>0</v>
      </c>
      <c r="AG604" s="73">
        <v>0</v>
      </c>
      <c r="AH604" s="73">
        <v>0</v>
      </c>
      <c r="AI604" s="73">
        <v>0</v>
      </c>
      <c r="AJ604" s="73">
        <v>0</v>
      </c>
      <c r="AK604" s="73">
        <v>0</v>
      </c>
      <c r="AL604" s="73">
        <v>0</v>
      </c>
      <c r="AM604" s="73">
        <v>0</v>
      </c>
      <c r="AN604" s="73">
        <v>0</v>
      </c>
    </row>
    <row r="605" spans="1:40">
      <c r="A605" s="108" t="s">
        <v>1295</v>
      </c>
      <c r="B605" s="73">
        <v>0</v>
      </c>
      <c r="C605" s="73">
        <v>0</v>
      </c>
      <c r="D605" s="73">
        <v>0</v>
      </c>
      <c r="E605" s="73">
        <v>0</v>
      </c>
      <c r="F605" s="73">
        <v>0</v>
      </c>
      <c r="G605" s="73">
        <v>0</v>
      </c>
      <c r="H605" s="73">
        <v>0</v>
      </c>
      <c r="I605" s="73">
        <v>0</v>
      </c>
      <c r="J605" s="73">
        <v>0</v>
      </c>
      <c r="K605" s="73">
        <v>0</v>
      </c>
      <c r="L605" s="73">
        <v>0</v>
      </c>
      <c r="M605" s="73">
        <v>0</v>
      </c>
      <c r="N605" s="73">
        <v>0</v>
      </c>
      <c r="O605" s="73">
        <v>0</v>
      </c>
      <c r="P605" s="73">
        <v>0</v>
      </c>
      <c r="Q605" s="73">
        <v>0</v>
      </c>
      <c r="R605" s="73">
        <v>0</v>
      </c>
      <c r="S605" s="73">
        <v>0</v>
      </c>
      <c r="T605" s="73">
        <v>0</v>
      </c>
      <c r="U605" s="73">
        <v>0</v>
      </c>
      <c r="V605" s="73">
        <v>0</v>
      </c>
      <c r="W605" s="73">
        <v>0</v>
      </c>
      <c r="X605" s="73">
        <v>0</v>
      </c>
      <c r="Y605" s="73">
        <v>0</v>
      </c>
      <c r="Z605" s="73">
        <v>0</v>
      </c>
      <c r="AA605" s="73">
        <v>0</v>
      </c>
      <c r="AB605" s="73">
        <v>0</v>
      </c>
      <c r="AC605" s="73">
        <v>0</v>
      </c>
      <c r="AD605" s="73">
        <v>0</v>
      </c>
      <c r="AE605" s="73">
        <v>0</v>
      </c>
      <c r="AF605" s="73">
        <v>0</v>
      </c>
      <c r="AG605" s="73">
        <v>0</v>
      </c>
      <c r="AH605" s="73">
        <v>0</v>
      </c>
      <c r="AI605" s="73">
        <v>0</v>
      </c>
      <c r="AJ605" s="73">
        <v>0</v>
      </c>
      <c r="AK605" s="73">
        <v>0</v>
      </c>
      <c r="AL605" s="73">
        <v>0</v>
      </c>
      <c r="AM605" s="73">
        <v>0</v>
      </c>
      <c r="AN605" s="73">
        <v>0</v>
      </c>
    </row>
    <row r="606" spans="1:40">
      <c r="A606" s="108" t="s">
        <v>1296</v>
      </c>
      <c r="B606" s="73">
        <v>0</v>
      </c>
      <c r="C606" s="73">
        <v>0</v>
      </c>
      <c r="D606" s="73">
        <v>0</v>
      </c>
      <c r="E606" s="73">
        <v>0</v>
      </c>
      <c r="F606" s="73">
        <v>0</v>
      </c>
      <c r="G606" s="73">
        <v>0</v>
      </c>
      <c r="H606" s="73">
        <v>0</v>
      </c>
      <c r="I606" s="73">
        <v>0</v>
      </c>
      <c r="J606" s="73">
        <v>0</v>
      </c>
      <c r="K606" s="73">
        <v>0</v>
      </c>
      <c r="L606" s="73">
        <v>0</v>
      </c>
      <c r="M606" s="73">
        <v>0</v>
      </c>
      <c r="N606" s="73">
        <v>0</v>
      </c>
      <c r="O606" s="73">
        <v>0</v>
      </c>
      <c r="P606" s="73">
        <v>0</v>
      </c>
      <c r="Q606" s="73">
        <v>0</v>
      </c>
      <c r="R606" s="73">
        <v>0</v>
      </c>
      <c r="S606" s="73">
        <v>0</v>
      </c>
      <c r="T606" s="73">
        <v>0</v>
      </c>
      <c r="U606" s="73">
        <v>0</v>
      </c>
      <c r="V606" s="73">
        <v>0</v>
      </c>
      <c r="W606" s="73">
        <v>0</v>
      </c>
      <c r="X606" s="73">
        <v>0</v>
      </c>
      <c r="Y606" s="73">
        <v>0</v>
      </c>
      <c r="Z606" s="73">
        <v>0</v>
      </c>
      <c r="AA606" s="73">
        <v>0</v>
      </c>
      <c r="AB606" s="73">
        <v>0</v>
      </c>
      <c r="AC606" s="73">
        <v>0</v>
      </c>
      <c r="AD606" s="73">
        <v>0</v>
      </c>
      <c r="AE606" s="73">
        <v>0</v>
      </c>
      <c r="AF606" s="73">
        <v>0</v>
      </c>
      <c r="AG606" s="73">
        <v>0</v>
      </c>
      <c r="AH606" s="73">
        <v>0</v>
      </c>
      <c r="AI606" s="73">
        <v>0</v>
      </c>
      <c r="AJ606" s="73">
        <v>0</v>
      </c>
      <c r="AK606" s="73">
        <v>0</v>
      </c>
      <c r="AL606" s="73">
        <v>0</v>
      </c>
      <c r="AM606" s="73">
        <v>0</v>
      </c>
      <c r="AN606" s="73">
        <v>0</v>
      </c>
    </row>
    <row r="607" spans="1:40">
      <c r="A607" s="108" t="s">
        <v>1297</v>
      </c>
      <c r="B607" s="73">
        <v>0</v>
      </c>
      <c r="C607" s="73">
        <v>0</v>
      </c>
      <c r="D607" s="73">
        <v>0</v>
      </c>
      <c r="E607" s="73">
        <v>0</v>
      </c>
      <c r="F607" s="73">
        <v>0</v>
      </c>
      <c r="G607" s="73">
        <v>0</v>
      </c>
      <c r="H607" s="73">
        <v>0</v>
      </c>
      <c r="I607" s="73">
        <v>0</v>
      </c>
      <c r="J607" s="73">
        <v>0</v>
      </c>
      <c r="K607" s="73">
        <v>0</v>
      </c>
      <c r="L607" s="73">
        <v>0</v>
      </c>
      <c r="M607" s="73">
        <v>0</v>
      </c>
      <c r="N607" s="73">
        <v>0</v>
      </c>
      <c r="O607" s="73">
        <v>0</v>
      </c>
      <c r="P607" s="73">
        <v>0</v>
      </c>
      <c r="Q607" s="73">
        <v>0</v>
      </c>
      <c r="R607" s="73">
        <v>0</v>
      </c>
      <c r="S607" s="73">
        <v>0</v>
      </c>
      <c r="T607" s="73">
        <v>0</v>
      </c>
      <c r="U607" s="73">
        <v>0</v>
      </c>
      <c r="V607" s="73">
        <v>0</v>
      </c>
      <c r="W607" s="73">
        <v>0</v>
      </c>
      <c r="X607" s="73">
        <v>0</v>
      </c>
      <c r="Y607" s="73">
        <v>0</v>
      </c>
      <c r="Z607" s="73">
        <v>0</v>
      </c>
      <c r="AA607" s="73">
        <v>0</v>
      </c>
      <c r="AB607" s="73">
        <v>0</v>
      </c>
      <c r="AC607" s="73">
        <v>0</v>
      </c>
      <c r="AD607" s="73">
        <v>0</v>
      </c>
      <c r="AE607" s="73">
        <v>0</v>
      </c>
      <c r="AF607" s="73">
        <v>0</v>
      </c>
      <c r="AG607" s="73">
        <v>0</v>
      </c>
      <c r="AH607" s="73">
        <v>0</v>
      </c>
      <c r="AI607" s="73">
        <v>0</v>
      </c>
      <c r="AJ607" s="73">
        <v>0</v>
      </c>
      <c r="AK607" s="73">
        <v>0</v>
      </c>
      <c r="AL607" s="73">
        <v>0</v>
      </c>
      <c r="AM607" s="73">
        <v>0</v>
      </c>
      <c r="AN607" s="73">
        <v>0</v>
      </c>
    </row>
    <row r="608" spans="1:40">
      <c r="A608" s="108" t="s">
        <v>1298</v>
      </c>
      <c r="B608" s="73">
        <v>0</v>
      </c>
      <c r="C608" s="73">
        <v>0</v>
      </c>
      <c r="D608" s="73">
        <v>0</v>
      </c>
      <c r="E608" s="73">
        <v>0</v>
      </c>
      <c r="F608" s="73">
        <v>0</v>
      </c>
      <c r="G608" s="73">
        <v>0</v>
      </c>
      <c r="H608" s="73">
        <v>0</v>
      </c>
      <c r="I608" s="73">
        <v>0</v>
      </c>
      <c r="J608" s="73">
        <v>0</v>
      </c>
      <c r="K608" s="73">
        <v>0</v>
      </c>
      <c r="L608" s="73">
        <v>0</v>
      </c>
      <c r="M608" s="73">
        <v>0</v>
      </c>
      <c r="N608" s="73">
        <v>0</v>
      </c>
      <c r="O608" s="73">
        <v>0</v>
      </c>
      <c r="P608" s="73">
        <v>0</v>
      </c>
      <c r="Q608" s="73">
        <v>0</v>
      </c>
      <c r="R608" s="73">
        <v>0</v>
      </c>
      <c r="S608" s="73">
        <v>0</v>
      </c>
      <c r="T608" s="73">
        <v>0</v>
      </c>
      <c r="U608" s="73">
        <v>0</v>
      </c>
      <c r="V608" s="73">
        <v>0</v>
      </c>
      <c r="W608" s="73">
        <v>0</v>
      </c>
      <c r="X608" s="73">
        <v>0</v>
      </c>
      <c r="Y608" s="73">
        <v>0</v>
      </c>
      <c r="Z608" s="73">
        <v>0</v>
      </c>
      <c r="AA608" s="73">
        <v>0</v>
      </c>
      <c r="AB608" s="73">
        <v>0</v>
      </c>
      <c r="AC608" s="73">
        <v>0</v>
      </c>
      <c r="AD608" s="73">
        <v>0</v>
      </c>
      <c r="AE608" s="73">
        <v>0</v>
      </c>
      <c r="AF608" s="73">
        <v>0</v>
      </c>
      <c r="AG608" s="73">
        <v>0</v>
      </c>
      <c r="AH608" s="73">
        <v>0</v>
      </c>
      <c r="AI608" s="73">
        <v>0</v>
      </c>
      <c r="AJ608" s="73">
        <v>0</v>
      </c>
      <c r="AK608" s="73">
        <v>0</v>
      </c>
      <c r="AL608" s="73">
        <v>0</v>
      </c>
      <c r="AM608" s="73">
        <v>0</v>
      </c>
      <c r="AN608" s="73">
        <v>0</v>
      </c>
    </row>
    <row r="609" spans="1:40">
      <c r="A609" s="108" t="s">
        <v>1299</v>
      </c>
      <c r="B609" s="73">
        <v>0</v>
      </c>
      <c r="C609" s="73">
        <v>0</v>
      </c>
      <c r="D609" s="73">
        <v>0</v>
      </c>
      <c r="E609" s="73">
        <v>0</v>
      </c>
      <c r="F609" s="73">
        <v>0</v>
      </c>
      <c r="G609" s="73">
        <v>0</v>
      </c>
      <c r="H609" s="73">
        <v>0</v>
      </c>
      <c r="I609" s="73">
        <v>0</v>
      </c>
      <c r="J609" s="73">
        <v>0</v>
      </c>
      <c r="K609" s="73">
        <v>0</v>
      </c>
      <c r="L609" s="73">
        <v>0</v>
      </c>
      <c r="M609" s="73">
        <v>0</v>
      </c>
      <c r="N609" s="73">
        <v>0</v>
      </c>
      <c r="O609" s="73">
        <v>0</v>
      </c>
      <c r="P609" s="73">
        <v>0</v>
      </c>
      <c r="Q609" s="73">
        <v>0</v>
      </c>
      <c r="R609" s="73">
        <v>0</v>
      </c>
      <c r="S609" s="73">
        <v>0</v>
      </c>
      <c r="T609" s="73">
        <v>0</v>
      </c>
      <c r="U609" s="73">
        <v>0</v>
      </c>
      <c r="V609" s="73">
        <v>0</v>
      </c>
      <c r="W609" s="73">
        <v>0</v>
      </c>
      <c r="X609" s="73">
        <v>0</v>
      </c>
      <c r="Y609" s="73">
        <v>0</v>
      </c>
      <c r="Z609" s="73">
        <v>0</v>
      </c>
      <c r="AA609" s="73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</row>
    <row r="610" spans="1:40">
      <c r="A610" s="108" t="s">
        <v>1300</v>
      </c>
      <c r="B610" s="73">
        <v>0</v>
      </c>
      <c r="C610" s="73">
        <v>0</v>
      </c>
      <c r="D610" s="73">
        <v>0</v>
      </c>
      <c r="E610" s="73">
        <v>0</v>
      </c>
      <c r="F610" s="73">
        <v>0</v>
      </c>
      <c r="G610" s="73">
        <v>0</v>
      </c>
      <c r="H610" s="73">
        <v>0</v>
      </c>
      <c r="I610" s="73">
        <v>0</v>
      </c>
      <c r="J610" s="73">
        <v>0</v>
      </c>
      <c r="K610" s="73">
        <v>0</v>
      </c>
      <c r="L610" s="73">
        <v>0</v>
      </c>
      <c r="M610" s="73">
        <v>0</v>
      </c>
      <c r="N610" s="73">
        <v>0</v>
      </c>
      <c r="O610" s="73">
        <v>0</v>
      </c>
      <c r="P610" s="73">
        <v>0</v>
      </c>
      <c r="Q610" s="73">
        <v>0</v>
      </c>
      <c r="R610" s="73">
        <v>0</v>
      </c>
      <c r="S610" s="73">
        <v>0</v>
      </c>
      <c r="T610" s="73">
        <v>0</v>
      </c>
      <c r="U610" s="73">
        <v>0</v>
      </c>
      <c r="V610" s="73">
        <v>0</v>
      </c>
      <c r="W610" s="73">
        <v>0</v>
      </c>
      <c r="X610" s="73">
        <v>0</v>
      </c>
      <c r="Y610" s="73">
        <v>0</v>
      </c>
      <c r="Z610" s="73">
        <v>0</v>
      </c>
      <c r="AA610" s="73">
        <v>0</v>
      </c>
      <c r="AB610" s="73">
        <v>0</v>
      </c>
      <c r="AC610" s="73">
        <v>0</v>
      </c>
      <c r="AD610" s="73">
        <v>0</v>
      </c>
      <c r="AE610" s="73">
        <v>0</v>
      </c>
      <c r="AF610" s="73">
        <v>0</v>
      </c>
      <c r="AG610" s="73">
        <v>0</v>
      </c>
      <c r="AH610" s="73">
        <v>0</v>
      </c>
      <c r="AI610" s="73">
        <v>0</v>
      </c>
      <c r="AJ610" s="73">
        <v>0</v>
      </c>
      <c r="AK610" s="73">
        <v>0</v>
      </c>
      <c r="AL610" s="73">
        <v>0</v>
      </c>
      <c r="AM610" s="73">
        <v>0</v>
      </c>
      <c r="AN610" s="73">
        <v>0</v>
      </c>
    </row>
    <row r="611" spans="1:40">
      <c r="A611" s="108" t="s">
        <v>1301</v>
      </c>
      <c r="B611" s="73">
        <v>-636361.84366106999</v>
      </c>
      <c r="C611" s="73">
        <v>-566337.86061880295</v>
      </c>
      <c r="D611" s="73">
        <v>-616104.59002085798</v>
      </c>
      <c r="E611" s="73">
        <v>-472731.00183010299</v>
      </c>
      <c r="F611" s="73">
        <v>-443453.97011011897</v>
      </c>
      <c r="G611" s="73">
        <v>-424517.20318619901</v>
      </c>
      <c r="H611" s="73">
        <v>-463680.00236431003</v>
      </c>
      <c r="I611" s="73">
        <v>-498144.87638907402</v>
      </c>
      <c r="J611" s="73">
        <v>-481132.34443810902</v>
      </c>
      <c r="K611" s="73">
        <v>-481870.51815674</v>
      </c>
      <c r="L611" s="73">
        <v>-503490.238304967</v>
      </c>
      <c r="M611" s="73">
        <v>-612361.35003153596</v>
      </c>
      <c r="N611" s="73">
        <v>-6200185.7991118897</v>
      </c>
      <c r="O611" s="73">
        <v>-632323.61167207395</v>
      </c>
      <c r="P611" s="73">
        <v>-571086.44043036597</v>
      </c>
      <c r="Q611" s="73">
        <v>-589364.11983287195</v>
      </c>
      <c r="R611" s="73">
        <v>-429493.90613010002</v>
      </c>
      <c r="S611" s="73">
        <v>-466370.87115411903</v>
      </c>
      <c r="T611" s="73">
        <v>-450919.47127108701</v>
      </c>
      <c r="U611" s="73">
        <v>-475710.05686567101</v>
      </c>
      <c r="V611" s="73">
        <v>-492272.99960638297</v>
      </c>
      <c r="W611" s="73">
        <v>-476425.31707493798</v>
      </c>
      <c r="X611" s="73">
        <v>-534151.40123273095</v>
      </c>
      <c r="Y611" s="73">
        <v>-549763.75346925994</v>
      </c>
      <c r="Z611" s="73">
        <v>-629221.30396527704</v>
      </c>
      <c r="AA611" s="73">
        <v>-6297103.2527048802</v>
      </c>
      <c r="AB611" s="73">
        <v>-629701.478562259</v>
      </c>
      <c r="AC611" s="73">
        <v>-545681.13909299602</v>
      </c>
      <c r="AD611" s="73">
        <v>-580947.06194173999</v>
      </c>
      <c r="AE611" s="73">
        <v>-474094.35143996897</v>
      </c>
      <c r="AF611" s="73">
        <v>-460523.52984044602</v>
      </c>
      <c r="AG611" s="73">
        <v>-452007.59052472899</v>
      </c>
      <c r="AH611" s="73">
        <v>-469691.71284920903</v>
      </c>
      <c r="AI611" s="73">
        <v>-482724.15601380798</v>
      </c>
      <c r="AJ611" s="73">
        <v>-462175.60266473901</v>
      </c>
      <c r="AK611" s="73">
        <v>-483890.35726451903</v>
      </c>
      <c r="AL611" s="73">
        <v>-488028.12336450903</v>
      </c>
      <c r="AM611" s="73">
        <v>-564490.95935285103</v>
      </c>
      <c r="AN611" s="73">
        <v>-6093956.0629117796</v>
      </c>
    </row>
    <row r="612" spans="1:40">
      <c r="A612" s="108" t="s">
        <v>1302</v>
      </c>
      <c r="B612" s="73">
        <v>-636361.84366106999</v>
      </c>
      <c r="C612" s="73">
        <v>-566337.86061880295</v>
      </c>
      <c r="D612" s="73">
        <v>-616104.59002085798</v>
      </c>
      <c r="E612" s="73">
        <v>-472731.00183010299</v>
      </c>
      <c r="F612" s="73">
        <v>-443453.97011011897</v>
      </c>
      <c r="G612" s="73">
        <v>-424517.20318619901</v>
      </c>
      <c r="H612" s="73">
        <v>-463680.00236431003</v>
      </c>
      <c r="I612" s="73">
        <v>-498144.87638907402</v>
      </c>
      <c r="J612" s="73">
        <v>-481132.34443810902</v>
      </c>
      <c r="K612" s="73">
        <v>-481870.51815674</v>
      </c>
      <c r="L612" s="73">
        <v>-503490.238304967</v>
      </c>
      <c r="M612" s="73">
        <v>-612361.35003153596</v>
      </c>
      <c r="N612" s="73">
        <v>-6200185.7991118897</v>
      </c>
      <c r="O612" s="73">
        <v>-632323.61167207395</v>
      </c>
      <c r="P612" s="73">
        <v>-571086.44043036597</v>
      </c>
      <c r="Q612" s="73">
        <v>-589364.11983287195</v>
      </c>
      <c r="R612" s="73">
        <v>-429493.90613010002</v>
      </c>
      <c r="S612" s="73">
        <v>-466370.87115411903</v>
      </c>
      <c r="T612" s="73">
        <v>-450919.47127108701</v>
      </c>
      <c r="U612" s="73">
        <v>-475710.05686567101</v>
      </c>
      <c r="V612" s="73">
        <v>-492272.99960638297</v>
      </c>
      <c r="W612" s="73">
        <v>-476425.31707493798</v>
      </c>
      <c r="X612" s="73">
        <v>-534151.40123273095</v>
      </c>
      <c r="Y612" s="73">
        <v>-549763.75346925994</v>
      </c>
      <c r="Z612" s="73">
        <v>-629221.30396527704</v>
      </c>
      <c r="AA612" s="73">
        <v>-6297103.2527048802</v>
      </c>
      <c r="AB612" s="73">
        <v>-629701.478562259</v>
      </c>
      <c r="AC612" s="73">
        <v>-545681.13909299602</v>
      </c>
      <c r="AD612" s="73">
        <v>-580947.06194173999</v>
      </c>
      <c r="AE612" s="73">
        <v>-474094.35143996897</v>
      </c>
      <c r="AF612" s="73">
        <v>-460523.52984044602</v>
      </c>
      <c r="AG612" s="73">
        <v>-452007.59052472899</v>
      </c>
      <c r="AH612" s="73">
        <v>-469691.71284920903</v>
      </c>
      <c r="AI612" s="73">
        <v>-482724.15601380798</v>
      </c>
      <c r="AJ612" s="73">
        <v>-462175.60266473901</v>
      </c>
      <c r="AK612" s="73">
        <v>-483890.35726451903</v>
      </c>
      <c r="AL612" s="73">
        <v>-488028.12336450903</v>
      </c>
      <c r="AM612" s="73">
        <v>-564490.95935285103</v>
      </c>
      <c r="AN612" s="73">
        <v>-6093956.0629117796</v>
      </c>
    </row>
    <row r="613" spans="1:40">
      <c r="A613" s="108" t="s">
        <v>1303</v>
      </c>
      <c r="B613" s="73">
        <v>0</v>
      </c>
      <c r="C613" s="73">
        <v>0</v>
      </c>
      <c r="D613" s="73">
        <v>0</v>
      </c>
      <c r="E613" s="73">
        <v>0</v>
      </c>
      <c r="F613" s="73">
        <v>0</v>
      </c>
      <c r="G613" s="73">
        <v>0</v>
      </c>
      <c r="H613" s="73">
        <v>0</v>
      </c>
      <c r="I613" s="73">
        <v>0</v>
      </c>
      <c r="J613" s="73">
        <v>0</v>
      </c>
      <c r="K613" s="73">
        <v>0</v>
      </c>
      <c r="L613" s="73">
        <v>0</v>
      </c>
      <c r="M613" s="73">
        <v>0</v>
      </c>
      <c r="N613" s="73">
        <v>0</v>
      </c>
      <c r="O613" s="73">
        <v>0</v>
      </c>
      <c r="P613" s="73">
        <v>0</v>
      </c>
      <c r="Q613" s="73">
        <v>0</v>
      </c>
      <c r="R613" s="73">
        <v>0</v>
      </c>
      <c r="S613" s="73">
        <v>0</v>
      </c>
      <c r="T613" s="73">
        <v>0</v>
      </c>
      <c r="U613" s="73">
        <v>0</v>
      </c>
      <c r="V613" s="73">
        <v>0</v>
      </c>
      <c r="W613" s="73">
        <v>0</v>
      </c>
      <c r="X613" s="73">
        <v>0</v>
      </c>
      <c r="Y613" s="73">
        <v>0</v>
      </c>
      <c r="Z613" s="73">
        <v>0</v>
      </c>
      <c r="AA613" s="73">
        <v>0</v>
      </c>
      <c r="AB613" s="73">
        <v>0</v>
      </c>
      <c r="AC613" s="73">
        <v>0</v>
      </c>
      <c r="AD613" s="73">
        <v>0</v>
      </c>
      <c r="AE613" s="73">
        <v>0</v>
      </c>
      <c r="AF613" s="73">
        <v>0</v>
      </c>
      <c r="AG613" s="73">
        <v>0</v>
      </c>
      <c r="AH613" s="73">
        <v>0</v>
      </c>
      <c r="AI613" s="73">
        <v>0</v>
      </c>
      <c r="AJ613" s="73">
        <v>0</v>
      </c>
      <c r="AK613" s="73">
        <v>0</v>
      </c>
      <c r="AL613" s="73">
        <v>0</v>
      </c>
      <c r="AM613" s="73">
        <v>0</v>
      </c>
      <c r="AN613" s="73">
        <v>0</v>
      </c>
    </row>
    <row r="614" spans="1:40">
      <c r="A614" s="108" t="s">
        <v>1304</v>
      </c>
    </row>
    <row r="615" spans="1:40">
      <c r="A615" s="108" t="s">
        <v>1305</v>
      </c>
      <c r="B615" s="73">
        <v>15587897.8121616</v>
      </c>
      <c r="C615" s="73">
        <v>15587897.8121616</v>
      </c>
      <c r="D615" s="73">
        <v>15587897.8121616</v>
      </c>
      <c r="E615" s="73">
        <v>15587897.8121616</v>
      </c>
      <c r="F615" s="73">
        <v>15587897.8121616</v>
      </c>
      <c r="G615" s="73">
        <v>15587897.8121616</v>
      </c>
      <c r="H615" s="73">
        <v>15587897.8121616</v>
      </c>
      <c r="I615" s="73">
        <v>15587897.8121616</v>
      </c>
      <c r="J615" s="73">
        <v>15587897.8121616</v>
      </c>
      <c r="K615" s="73">
        <v>15587897.8121616</v>
      </c>
      <c r="L615" s="73">
        <v>15587897.8121616</v>
      </c>
      <c r="M615" s="73">
        <v>15587897.8121616</v>
      </c>
      <c r="N615" s="73">
        <v>187054773.74594</v>
      </c>
      <c r="O615" s="73">
        <v>15383814.8121616</v>
      </c>
      <c r="P615" s="73">
        <v>15383814.8121616</v>
      </c>
      <c r="Q615" s="73">
        <v>15383814.8121616</v>
      </c>
      <c r="R615" s="73">
        <v>15383814.8121616</v>
      </c>
      <c r="S615" s="73">
        <v>15383814.8121616</v>
      </c>
      <c r="T615" s="73">
        <v>15383814.8121616</v>
      </c>
      <c r="U615" s="73">
        <v>15383814.8121616</v>
      </c>
      <c r="V615" s="73">
        <v>15383814.8121616</v>
      </c>
      <c r="W615" s="73">
        <v>15383814.8121616</v>
      </c>
      <c r="X615" s="73">
        <v>15383814.8121616</v>
      </c>
      <c r="Y615" s="73">
        <v>15383814.8121616</v>
      </c>
      <c r="Z615" s="73">
        <v>15383814.8121616</v>
      </c>
      <c r="AA615" s="73">
        <v>184605777.74594</v>
      </c>
      <c r="AB615" s="73">
        <v>15333729.019999901</v>
      </c>
      <c r="AC615" s="73">
        <v>15333729.019999901</v>
      </c>
      <c r="AD615" s="73">
        <v>15333729.019999901</v>
      </c>
      <c r="AE615" s="73">
        <v>15333729.019999901</v>
      </c>
      <c r="AF615" s="73">
        <v>15333729.019999901</v>
      </c>
      <c r="AG615" s="73">
        <v>15333729.019999901</v>
      </c>
      <c r="AH615" s="73">
        <v>15333729.019999901</v>
      </c>
      <c r="AI615" s="73">
        <v>15333729.019999901</v>
      </c>
      <c r="AJ615" s="73">
        <v>15333729.019999901</v>
      </c>
      <c r="AK615" s="73">
        <v>15333729.019999901</v>
      </c>
      <c r="AL615" s="73">
        <v>15333729.019999901</v>
      </c>
      <c r="AM615" s="73">
        <v>15333729.019999901</v>
      </c>
      <c r="AN615" s="73">
        <v>184004748.239999</v>
      </c>
    </row>
    <row r="616" spans="1:40">
      <c r="A616" s="108" t="s">
        <v>1306</v>
      </c>
      <c r="B616" s="73">
        <v>4937131.7925001597</v>
      </c>
      <c r="C616" s="73">
        <v>-377657.20749982202</v>
      </c>
      <c r="D616" s="73">
        <v>-367916.20749981998</v>
      </c>
      <c r="E616" s="73">
        <v>-367041.20749981998</v>
      </c>
      <c r="F616" s="73">
        <v>73563.7925001697</v>
      </c>
      <c r="G616" s="73">
        <v>95797.792500170093</v>
      </c>
      <c r="H616" s="73">
        <v>-145815.20749983101</v>
      </c>
      <c r="I616" s="73">
        <v>87958.792500170093</v>
      </c>
      <c r="J616" s="73">
        <v>-337017.20749983401</v>
      </c>
      <c r="K616" s="73">
        <v>-336895.20749982301</v>
      </c>
      <c r="L616" s="73">
        <v>-349449.20749983098</v>
      </c>
      <c r="M616" s="73">
        <v>-335745.20749983302</v>
      </c>
      <c r="N616" s="73">
        <v>2576915.5100020501</v>
      </c>
      <c r="O616" s="73">
        <v>4937131.7925001699</v>
      </c>
      <c r="P616" s="73">
        <v>-377657.207499818</v>
      </c>
      <c r="Q616" s="73">
        <v>-367916.20749981998</v>
      </c>
      <c r="R616" s="73">
        <v>-367041.20749981998</v>
      </c>
      <c r="S616" s="73">
        <v>73563.792500171505</v>
      </c>
      <c r="T616" s="73">
        <v>95797.792500171898</v>
      </c>
      <c r="U616" s="73">
        <v>-145815.207499829</v>
      </c>
      <c r="V616" s="73">
        <v>87958.792500171898</v>
      </c>
      <c r="W616" s="73">
        <v>-337017.20749982999</v>
      </c>
      <c r="X616" s="73">
        <v>-336895.20749981998</v>
      </c>
      <c r="Y616" s="73">
        <v>-349449.20749983098</v>
      </c>
      <c r="Z616" s="73">
        <v>-335745.207499829</v>
      </c>
      <c r="AA616" s="73">
        <v>2576915.5100020901</v>
      </c>
      <c r="AB616" s="73">
        <v>4937131.7925001597</v>
      </c>
      <c r="AC616" s="73">
        <v>-377657.20749982801</v>
      </c>
      <c r="AD616" s="73">
        <v>-367916.207499829</v>
      </c>
      <c r="AE616" s="73">
        <v>-367041.207499829</v>
      </c>
      <c r="AF616" s="73">
        <v>73563.792500173295</v>
      </c>
      <c r="AG616" s="73">
        <v>95797.792500170093</v>
      </c>
      <c r="AH616" s="73">
        <v>-145815.207499838</v>
      </c>
      <c r="AI616" s="73">
        <v>87958.792500170093</v>
      </c>
      <c r="AJ616" s="73">
        <v>-337017.20749983902</v>
      </c>
      <c r="AK616" s="73">
        <v>-336895.207499829</v>
      </c>
      <c r="AL616" s="73">
        <v>-349449.20749983599</v>
      </c>
      <c r="AM616" s="73">
        <v>-335745.20749983803</v>
      </c>
      <c r="AN616" s="73">
        <v>2576915.5100019998</v>
      </c>
    </row>
    <row r="617" spans="1:40">
      <c r="A617" s="108" t="s">
        <v>1307</v>
      </c>
    </row>
    <row r="618" spans="1:40" ht="10.8" thickBot="1">
      <c r="A618" s="119" t="s">
        <v>1308</v>
      </c>
    </row>
    <row r="619" spans="1:40">
      <c r="A619" s="109" t="s">
        <v>1309</v>
      </c>
    </row>
    <row r="620" spans="1:40">
      <c r="A620" s="108" t="s">
        <v>1310</v>
      </c>
      <c r="B620" s="73">
        <v>0</v>
      </c>
      <c r="C620" s="73">
        <v>0</v>
      </c>
      <c r="D620" s="73">
        <v>0</v>
      </c>
      <c r="E620" s="73">
        <v>0</v>
      </c>
      <c r="F620" s="73">
        <v>0</v>
      </c>
      <c r="G620" s="73">
        <v>0</v>
      </c>
      <c r="H620" s="73">
        <v>0</v>
      </c>
      <c r="I620" s="73">
        <v>0</v>
      </c>
      <c r="J620" s="73">
        <v>0</v>
      </c>
      <c r="K620" s="73">
        <v>0</v>
      </c>
      <c r="L620" s="73">
        <v>0</v>
      </c>
      <c r="M620" s="73">
        <v>0</v>
      </c>
      <c r="N620" s="73">
        <v>0</v>
      </c>
      <c r="O620" s="73">
        <v>0</v>
      </c>
      <c r="P620" s="73">
        <v>0</v>
      </c>
      <c r="Q620" s="73">
        <v>0</v>
      </c>
      <c r="R620" s="73">
        <v>0</v>
      </c>
      <c r="S620" s="73">
        <v>0</v>
      </c>
      <c r="T620" s="73">
        <v>0</v>
      </c>
      <c r="U620" s="73">
        <v>0</v>
      </c>
      <c r="V620" s="73">
        <v>0</v>
      </c>
      <c r="W620" s="73">
        <v>0</v>
      </c>
      <c r="X620" s="73">
        <v>0</v>
      </c>
      <c r="Y620" s="73">
        <v>0</v>
      </c>
      <c r="Z620" s="73">
        <v>0</v>
      </c>
      <c r="AA620" s="73">
        <v>0</v>
      </c>
      <c r="AB620" s="73">
        <v>0</v>
      </c>
      <c r="AC620" s="73">
        <v>0</v>
      </c>
      <c r="AD620" s="73">
        <v>0</v>
      </c>
      <c r="AE620" s="73">
        <v>0</v>
      </c>
      <c r="AF620" s="73">
        <v>0</v>
      </c>
      <c r="AG620" s="73">
        <v>0</v>
      </c>
      <c r="AH620" s="73">
        <v>0</v>
      </c>
      <c r="AI620" s="73">
        <v>0</v>
      </c>
      <c r="AJ620" s="73">
        <v>0</v>
      </c>
      <c r="AK620" s="73">
        <v>0</v>
      </c>
      <c r="AL620" s="73">
        <v>0</v>
      </c>
      <c r="AM620" s="73">
        <v>0</v>
      </c>
      <c r="AN620" s="73">
        <v>0</v>
      </c>
    </row>
    <row r="621" spans="1:40">
      <c r="A621" s="108" t="s">
        <v>1762</v>
      </c>
      <c r="B621" s="73">
        <v>1001.60140456288</v>
      </c>
      <c r="C621" s="73">
        <v>1029.6404643124299</v>
      </c>
      <c r="D621" s="73">
        <v>1057.6795240619899</v>
      </c>
      <c r="E621" s="73">
        <v>1085.7185838115399</v>
      </c>
      <c r="F621" s="73">
        <v>1113.7576435610999</v>
      </c>
      <c r="G621" s="73">
        <v>1141.7967033106499</v>
      </c>
      <c r="H621" s="73">
        <v>1169.83576306021</v>
      </c>
      <c r="I621" s="73">
        <v>1197.87482280976</v>
      </c>
      <c r="J621" s="73">
        <v>1225.91388255932</v>
      </c>
      <c r="K621" s="73">
        <v>1253.95294230887</v>
      </c>
      <c r="L621" s="73">
        <v>1281.99200205843</v>
      </c>
      <c r="M621" s="73">
        <v>1310.03106180798</v>
      </c>
      <c r="N621" s="73">
        <v>13869.794798225201</v>
      </c>
      <c r="O621" s="73">
        <v>1338.07012143724</v>
      </c>
      <c r="P621" s="73">
        <v>1364.4127820931001</v>
      </c>
      <c r="Q621" s="73">
        <v>1390.7554427489699</v>
      </c>
      <c r="R621" s="73">
        <v>1417.09810340484</v>
      </c>
      <c r="S621" s="73">
        <v>1443.4407640607101</v>
      </c>
      <c r="T621" s="73">
        <v>1469.7834247165699</v>
      </c>
      <c r="U621" s="73">
        <v>1496.12608537244</v>
      </c>
      <c r="V621" s="73">
        <v>1522.4687460283101</v>
      </c>
      <c r="W621" s="73">
        <v>1548.8114066841799</v>
      </c>
      <c r="X621" s="73">
        <v>1575.15406734005</v>
      </c>
      <c r="Y621" s="73">
        <v>1601.4967279959101</v>
      </c>
      <c r="Z621" s="73">
        <v>1627.8393886517799</v>
      </c>
      <c r="AA621" s="73">
        <v>17795.4570605341</v>
      </c>
      <c r="AB621" s="73">
        <v>1654.1820493666701</v>
      </c>
      <c r="AC621" s="73">
        <v>1680.0497183160201</v>
      </c>
      <c r="AD621" s="73">
        <v>1705.9173872653801</v>
      </c>
      <c r="AE621" s="73">
        <v>1731.78505621473</v>
      </c>
      <c r="AF621" s="73">
        <v>1757.65272516408</v>
      </c>
      <c r="AG621" s="73">
        <v>1783.52039411344</v>
      </c>
      <c r="AH621" s="73">
        <v>1809.38806306279</v>
      </c>
      <c r="AI621" s="73">
        <v>1835.25573201214</v>
      </c>
      <c r="AJ621" s="73">
        <v>1861.1234009615</v>
      </c>
      <c r="AK621" s="73">
        <v>1886.99106991085</v>
      </c>
      <c r="AL621" s="73">
        <v>1912.8587388602</v>
      </c>
      <c r="AM621" s="73">
        <v>1938.72640780956</v>
      </c>
      <c r="AN621" s="73">
        <v>21557.450743057401</v>
      </c>
    </row>
    <row r="622" spans="1:40">
      <c r="A622" s="108" t="s">
        <v>1763</v>
      </c>
      <c r="B622" s="73">
        <v>8720.8045940431202</v>
      </c>
      <c r="C622" s="73">
        <v>8964.9368006900095</v>
      </c>
      <c r="D622" s="73">
        <v>9209.0690073369096</v>
      </c>
      <c r="E622" s="73">
        <v>9453.2012139838098</v>
      </c>
      <c r="F622" s="73">
        <v>9697.33342063071</v>
      </c>
      <c r="G622" s="73">
        <v>9941.4656272776101</v>
      </c>
      <c r="H622" s="73">
        <v>10185.597833924499</v>
      </c>
      <c r="I622" s="73">
        <v>10429.7300405714</v>
      </c>
      <c r="J622" s="73">
        <v>10673.8622472183</v>
      </c>
      <c r="K622" s="73">
        <v>10917.9944538652</v>
      </c>
      <c r="L622" s="73">
        <v>11162.1266605121</v>
      </c>
      <c r="M622" s="73">
        <v>11406.258867159</v>
      </c>
      <c r="N622" s="73">
        <v>120762.380767212</v>
      </c>
      <c r="O622" s="73">
        <v>11650.391072758401</v>
      </c>
      <c r="P622" s="73">
        <v>11879.752967640399</v>
      </c>
      <c r="Q622" s="73">
        <v>12109.1148625224</v>
      </c>
      <c r="R622" s="73">
        <v>12338.4767574044</v>
      </c>
      <c r="S622" s="73">
        <v>12567.8386522864</v>
      </c>
      <c r="T622" s="73">
        <v>12797.200547168401</v>
      </c>
      <c r="U622" s="73">
        <v>13026.562442050399</v>
      </c>
      <c r="V622" s="73">
        <v>13255.924336932399</v>
      </c>
      <c r="W622" s="73">
        <v>13485.2862318144</v>
      </c>
      <c r="X622" s="73">
        <v>13714.6481266963</v>
      </c>
      <c r="Y622" s="73">
        <v>13944.0100215783</v>
      </c>
      <c r="Z622" s="73">
        <v>14173.371916460301</v>
      </c>
      <c r="AA622" s="73">
        <v>154942.57793531299</v>
      </c>
      <c r="AB622" s="73">
        <v>14402.7338118562</v>
      </c>
      <c r="AC622" s="73">
        <v>14627.9600197898</v>
      </c>
      <c r="AD622" s="73">
        <v>14853.1862277235</v>
      </c>
      <c r="AE622" s="73">
        <v>15078.412435657099</v>
      </c>
      <c r="AF622" s="73">
        <v>15303.638643590801</v>
      </c>
      <c r="AG622" s="73">
        <v>15528.8648515244</v>
      </c>
      <c r="AH622" s="73">
        <v>15754.0910594581</v>
      </c>
      <c r="AI622" s="73">
        <v>15979.3172673917</v>
      </c>
      <c r="AJ622" s="73">
        <v>16204.543475325299</v>
      </c>
      <c r="AK622" s="73">
        <v>16429.769683259001</v>
      </c>
      <c r="AL622" s="73">
        <v>16654.995891192601</v>
      </c>
      <c r="AM622" s="73">
        <v>16880.222099126298</v>
      </c>
      <c r="AN622" s="73">
        <v>187697.73546589501</v>
      </c>
    </row>
    <row r="623" spans="1:40">
      <c r="A623" s="108" t="s">
        <v>1764</v>
      </c>
      <c r="B623" s="73">
        <v>-14280.381050390301</v>
      </c>
      <c r="C623" s="73">
        <v>-14680.1493171821</v>
      </c>
      <c r="D623" s="73">
        <v>-15079.9175839739</v>
      </c>
      <c r="E623" s="73">
        <v>-15479.6858507657</v>
      </c>
      <c r="F623" s="73">
        <v>-15879.4541175575</v>
      </c>
      <c r="G623" s="73">
        <v>-16279.222384349199</v>
      </c>
      <c r="H623" s="73">
        <v>-16678.990651141001</v>
      </c>
      <c r="I623" s="73">
        <v>-17078.758917932799</v>
      </c>
      <c r="J623" s="73">
        <v>-17478.5271847246</v>
      </c>
      <c r="K623" s="73">
        <v>-17878.2954515163</v>
      </c>
      <c r="L623" s="73">
        <v>-18278.063718308102</v>
      </c>
      <c r="M623" s="73">
        <v>-18677.8319850999</v>
      </c>
      <c r="N623" s="73">
        <v>-197749.27821294099</v>
      </c>
      <c r="O623" s="73">
        <v>-19077.600250176401</v>
      </c>
      <c r="P623" s="73">
        <v>-19453.182023857298</v>
      </c>
      <c r="Q623" s="73">
        <v>-19828.7637975381</v>
      </c>
      <c r="R623" s="73">
        <v>-20204.345571218899</v>
      </c>
      <c r="S623" s="73">
        <v>-20579.927344899701</v>
      </c>
      <c r="T623" s="73">
        <v>-20955.509118580499</v>
      </c>
      <c r="U623" s="73">
        <v>-21331.090892261302</v>
      </c>
      <c r="V623" s="73">
        <v>-21706.6726659421</v>
      </c>
      <c r="W623" s="73">
        <v>-22082.254439622899</v>
      </c>
      <c r="X623" s="73">
        <v>-22457.836213303701</v>
      </c>
      <c r="Y623" s="73">
        <v>-22833.417986984499</v>
      </c>
      <c r="Z623" s="73">
        <v>-23208.999760665301</v>
      </c>
      <c r="AA623" s="73">
        <v>-253719.600065051</v>
      </c>
      <c r="AB623" s="73">
        <v>-23584.581535187601</v>
      </c>
      <c r="AC623" s="73">
        <v>-23953.391091363701</v>
      </c>
      <c r="AD623" s="73">
        <v>-24322.200647539699</v>
      </c>
      <c r="AE623" s="73">
        <v>-24691.010203715701</v>
      </c>
      <c r="AF623" s="73">
        <v>-25059.8197598917</v>
      </c>
      <c r="AG623" s="73">
        <v>-25428.6293160678</v>
      </c>
      <c r="AH623" s="73">
        <v>-25797.438872243802</v>
      </c>
      <c r="AI623" s="73">
        <v>-26166.2484284198</v>
      </c>
      <c r="AJ623" s="73">
        <v>-26535.057984595798</v>
      </c>
      <c r="AK623" s="73">
        <v>-26903.867540771898</v>
      </c>
      <c r="AL623" s="73">
        <v>-27272.6770969479</v>
      </c>
      <c r="AM623" s="73">
        <v>-27641.486653123899</v>
      </c>
      <c r="AN623" s="73">
        <v>-307356.40912986902</v>
      </c>
    </row>
    <row r="624" spans="1:40">
      <c r="A624" s="108" t="s">
        <v>1765</v>
      </c>
      <c r="B624" s="73">
        <v>35310.822893894598</v>
      </c>
      <c r="C624" s="73">
        <v>36299.322179556002</v>
      </c>
      <c r="D624" s="73">
        <v>37287.821465217399</v>
      </c>
      <c r="E624" s="73">
        <v>38276.320750878898</v>
      </c>
      <c r="F624" s="73">
        <v>39264.820036540303</v>
      </c>
      <c r="G624" s="73">
        <v>40253.3193222017</v>
      </c>
      <c r="H624" s="73">
        <v>41241.818607863097</v>
      </c>
      <c r="I624" s="73">
        <v>42230.317893524501</v>
      </c>
      <c r="J624" s="73">
        <v>43218.817179185899</v>
      </c>
      <c r="K624" s="73">
        <v>44207.316464847303</v>
      </c>
      <c r="L624" s="73">
        <v>45195.8157505087</v>
      </c>
      <c r="M624" s="73">
        <v>46184.315036170097</v>
      </c>
      <c r="N624" s="73">
        <v>488970.82758038898</v>
      </c>
      <c r="O624" s="73">
        <v>47172.814317590397</v>
      </c>
      <c r="P624" s="73">
        <v>48101.5081280581</v>
      </c>
      <c r="Q624" s="73">
        <v>49030.201938525803</v>
      </c>
      <c r="R624" s="73">
        <v>49958.895748993498</v>
      </c>
      <c r="S624" s="73">
        <v>50887.589559461201</v>
      </c>
      <c r="T624" s="73">
        <v>51816.283369928897</v>
      </c>
      <c r="U624" s="73">
        <v>52744.9771803966</v>
      </c>
      <c r="V624" s="73">
        <v>53673.670990864302</v>
      </c>
      <c r="W624" s="73">
        <v>54602.364801331998</v>
      </c>
      <c r="X624" s="73">
        <v>55531.058611799701</v>
      </c>
      <c r="Y624" s="73">
        <v>56459.752422267396</v>
      </c>
      <c r="Z624" s="73">
        <v>57388.446232735099</v>
      </c>
      <c r="AA624" s="73">
        <v>627367.56330195302</v>
      </c>
      <c r="AB624" s="73">
        <v>58317.140045283501</v>
      </c>
      <c r="AC624" s="73">
        <v>59229.088324097203</v>
      </c>
      <c r="AD624" s="73">
        <v>60141.036602910899</v>
      </c>
      <c r="AE624" s="73">
        <v>61052.984881724697</v>
      </c>
      <c r="AF624" s="73">
        <v>61964.9331605384</v>
      </c>
      <c r="AG624" s="73">
        <v>62876.881439352102</v>
      </c>
      <c r="AH624" s="73">
        <v>63788.829718165798</v>
      </c>
      <c r="AI624" s="73">
        <v>64700.777996979501</v>
      </c>
      <c r="AJ624" s="73">
        <v>65612.726275793204</v>
      </c>
      <c r="AK624" s="73">
        <v>66524.674554607001</v>
      </c>
      <c r="AL624" s="73">
        <v>67436.622833420697</v>
      </c>
      <c r="AM624" s="73">
        <v>68348.571112234393</v>
      </c>
      <c r="AN624" s="73">
        <v>759994.26694510796</v>
      </c>
    </row>
    <row r="625" spans="1:40">
      <c r="A625" s="108" t="s">
        <v>1766</v>
      </c>
      <c r="B625" s="73">
        <v>13009.9706720414</v>
      </c>
      <c r="C625" s="73">
        <v>13374.1747789362</v>
      </c>
      <c r="D625" s="73">
        <v>13738.3788858309</v>
      </c>
      <c r="E625" s="73">
        <v>14102.5829927256</v>
      </c>
      <c r="F625" s="73">
        <v>14466.7870996204</v>
      </c>
      <c r="G625" s="73">
        <v>14830.9912065151</v>
      </c>
      <c r="H625" s="73">
        <v>15195.1953134098</v>
      </c>
      <c r="I625" s="73">
        <v>15559.3994203046</v>
      </c>
      <c r="J625" s="73">
        <v>15923.603527199301</v>
      </c>
      <c r="K625" s="73">
        <v>16287.807634094001</v>
      </c>
      <c r="L625" s="73">
        <v>16652.011740988801</v>
      </c>
      <c r="M625" s="73">
        <v>17016.215847883501</v>
      </c>
      <c r="N625" s="73">
        <v>180157.11911955001</v>
      </c>
      <c r="O625" s="73">
        <v>17380.419953215602</v>
      </c>
      <c r="P625" s="73">
        <v>17722.589244307899</v>
      </c>
      <c r="Q625" s="73">
        <v>18064.758535400299</v>
      </c>
      <c r="R625" s="73">
        <v>18406.9278264926</v>
      </c>
      <c r="S625" s="73">
        <v>18749.097117584999</v>
      </c>
      <c r="T625" s="73">
        <v>19091.2664086773</v>
      </c>
      <c r="U625" s="73">
        <v>19433.4356997697</v>
      </c>
      <c r="V625" s="73">
        <v>19775.604990862001</v>
      </c>
      <c r="W625" s="73">
        <v>20117.7742819544</v>
      </c>
      <c r="X625" s="73">
        <v>20459.943573046701</v>
      </c>
      <c r="Y625" s="73">
        <v>20802.112864138999</v>
      </c>
      <c r="Z625" s="73">
        <v>21144.282155231402</v>
      </c>
      <c r="AA625" s="73">
        <v>231148.21265068199</v>
      </c>
      <c r="AB625" s="73">
        <v>21486.451447090301</v>
      </c>
      <c r="AC625" s="73">
        <v>21822.450990273901</v>
      </c>
      <c r="AD625" s="73">
        <v>22158.450533457501</v>
      </c>
      <c r="AE625" s="73">
        <v>22494.4500766411</v>
      </c>
      <c r="AF625" s="73">
        <v>22830.4496198247</v>
      </c>
      <c r="AG625" s="73">
        <v>23166.449163008299</v>
      </c>
      <c r="AH625" s="73">
        <v>23502.448706191899</v>
      </c>
      <c r="AI625" s="73">
        <v>23838.448249375499</v>
      </c>
      <c r="AJ625" s="73">
        <v>24174.447792559</v>
      </c>
      <c r="AK625" s="73">
        <v>24510.4473357426</v>
      </c>
      <c r="AL625" s="73">
        <v>24846.446878926199</v>
      </c>
      <c r="AM625" s="73">
        <v>25182.446422109799</v>
      </c>
      <c r="AN625" s="73">
        <v>280013.38721520099</v>
      </c>
    </row>
    <row r="626" spans="1:40">
      <c r="A626" s="108" t="s">
        <v>1311</v>
      </c>
      <c r="B626" s="73">
        <v>-43762.818514151702</v>
      </c>
      <c r="C626" s="73">
        <v>-44987.924906312597</v>
      </c>
      <c r="D626" s="73">
        <v>-46213.031298473397</v>
      </c>
      <c r="E626" s="73">
        <v>-47438.137690634197</v>
      </c>
      <c r="F626" s="73">
        <v>-48663.244082794998</v>
      </c>
      <c r="G626" s="73">
        <v>-49888.350474955798</v>
      </c>
      <c r="H626" s="73">
        <v>-51113.4568671167</v>
      </c>
      <c r="I626" s="73">
        <v>-52338.5632592775</v>
      </c>
      <c r="J626" s="73">
        <v>-53563.6696514383</v>
      </c>
      <c r="K626" s="73">
        <v>-54788.7760435991</v>
      </c>
      <c r="L626" s="73">
        <v>-56013.882435759901</v>
      </c>
      <c r="M626" s="73">
        <v>-57238.988827920803</v>
      </c>
      <c r="N626" s="73">
        <v>-606010.84405243502</v>
      </c>
      <c r="O626" s="73">
        <v>-58464.095214825204</v>
      </c>
      <c r="P626" s="73">
        <v>-59615.081098242299</v>
      </c>
      <c r="Q626" s="73">
        <v>-60766.066981659402</v>
      </c>
      <c r="R626" s="73">
        <v>-61917.052865076497</v>
      </c>
      <c r="S626" s="73">
        <v>-63068.0387484936</v>
      </c>
      <c r="T626" s="73">
        <v>-64219.024631910703</v>
      </c>
      <c r="U626" s="73">
        <v>-65370.010515327798</v>
      </c>
      <c r="V626" s="73">
        <v>-66520.996398744901</v>
      </c>
      <c r="W626" s="73">
        <v>-67671.982282162004</v>
      </c>
      <c r="X626" s="73">
        <v>-68822.968165579106</v>
      </c>
      <c r="Y626" s="73">
        <v>-69973.954048996195</v>
      </c>
      <c r="Z626" s="73">
        <v>-71124.939932413297</v>
      </c>
      <c r="AA626" s="73">
        <v>-777534.21088343102</v>
      </c>
      <c r="AB626" s="73">
        <v>-72275.925818409101</v>
      </c>
      <c r="AC626" s="73">
        <v>-73406.157961113393</v>
      </c>
      <c r="AD626" s="73">
        <v>-74536.390103817699</v>
      </c>
      <c r="AE626" s="73">
        <v>-75666.622246521903</v>
      </c>
      <c r="AF626" s="73">
        <v>-76796.854389226195</v>
      </c>
      <c r="AG626" s="73">
        <v>-77927.086531930501</v>
      </c>
      <c r="AH626" s="73">
        <v>-79057.318674634793</v>
      </c>
      <c r="AI626" s="73">
        <v>-80187.550817339099</v>
      </c>
      <c r="AJ626" s="73">
        <v>-81317.782960043303</v>
      </c>
      <c r="AK626" s="73">
        <v>-82448.015102747595</v>
      </c>
      <c r="AL626" s="73">
        <v>-83578.247245451901</v>
      </c>
      <c r="AM626" s="73">
        <v>-84708.479388156207</v>
      </c>
      <c r="AN626" s="73">
        <v>-941906.43123939203</v>
      </c>
    </row>
    <row r="627" spans="1:40">
      <c r="A627" s="108" t="s">
        <v>1312</v>
      </c>
      <c r="B627" s="73">
        <v>-43762.818514151702</v>
      </c>
      <c r="C627" s="73">
        <v>-44987.924906312597</v>
      </c>
      <c r="D627" s="73">
        <v>-46213.031298473397</v>
      </c>
      <c r="E627" s="73">
        <v>-47438.137690634197</v>
      </c>
      <c r="F627" s="73">
        <v>-48663.244082794998</v>
      </c>
      <c r="G627" s="73">
        <v>-49888.350474955798</v>
      </c>
      <c r="H627" s="73">
        <v>-51113.4568671167</v>
      </c>
      <c r="I627" s="73">
        <v>-52338.5632592775</v>
      </c>
      <c r="J627" s="73">
        <v>-53563.6696514383</v>
      </c>
      <c r="K627" s="73">
        <v>-54788.7760435991</v>
      </c>
      <c r="L627" s="73">
        <v>-56013.882435759901</v>
      </c>
      <c r="M627" s="73">
        <v>-57238.988827920803</v>
      </c>
      <c r="N627" s="73">
        <v>-606010.84405243502</v>
      </c>
      <c r="O627" s="73">
        <v>-58464.095214825204</v>
      </c>
      <c r="P627" s="73">
        <v>-59615.081098242299</v>
      </c>
      <c r="Q627" s="73">
        <v>-60766.066981659402</v>
      </c>
      <c r="R627" s="73">
        <v>-61917.052865076497</v>
      </c>
      <c r="S627" s="73">
        <v>-63068.0387484936</v>
      </c>
      <c r="T627" s="73">
        <v>-64219.024631910703</v>
      </c>
      <c r="U627" s="73">
        <v>-65370.010515327798</v>
      </c>
      <c r="V627" s="73">
        <v>-66520.996398744901</v>
      </c>
      <c r="W627" s="73">
        <v>-67671.982282162004</v>
      </c>
      <c r="X627" s="73">
        <v>-68822.968165579106</v>
      </c>
      <c r="Y627" s="73">
        <v>-69973.954048996195</v>
      </c>
      <c r="Z627" s="73">
        <v>-71124.939932413297</v>
      </c>
      <c r="AA627" s="73">
        <v>-777534.21088343102</v>
      </c>
      <c r="AB627" s="73">
        <v>-72275.925818409101</v>
      </c>
      <c r="AC627" s="73">
        <v>-73406.157961113393</v>
      </c>
      <c r="AD627" s="73">
        <v>-74536.390103817699</v>
      </c>
      <c r="AE627" s="73">
        <v>-75666.622246521903</v>
      </c>
      <c r="AF627" s="73">
        <v>-76796.854389226195</v>
      </c>
      <c r="AG627" s="73">
        <v>-77927.086531930501</v>
      </c>
      <c r="AH627" s="73">
        <v>-79057.318674634793</v>
      </c>
      <c r="AI627" s="73">
        <v>-80187.550817339099</v>
      </c>
      <c r="AJ627" s="73">
        <v>-81317.782960043303</v>
      </c>
      <c r="AK627" s="73">
        <v>-82448.015102747595</v>
      </c>
      <c r="AL627" s="73">
        <v>-83578.247245451901</v>
      </c>
      <c r="AM627" s="73">
        <v>-84708.479388156207</v>
      </c>
      <c r="AN627" s="73">
        <v>-941906.43123939203</v>
      </c>
    </row>
    <row r="628" spans="1:40">
      <c r="A628" s="108" t="s">
        <v>1313</v>
      </c>
      <c r="B628" s="73">
        <v>0</v>
      </c>
      <c r="C628" s="73">
        <v>0</v>
      </c>
      <c r="D628" s="73">
        <v>0</v>
      </c>
      <c r="E628" s="73">
        <v>0</v>
      </c>
      <c r="F628" s="73">
        <v>0</v>
      </c>
      <c r="G628" s="73">
        <v>0</v>
      </c>
      <c r="H628" s="73">
        <v>0</v>
      </c>
      <c r="I628" s="73">
        <v>0</v>
      </c>
      <c r="J628" s="73">
        <v>0</v>
      </c>
      <c r="K628" s="73">
        <v>0</v>
      </c>
      <c r="L628" s="73">
        <v>0</v>
      </c>
      <c r="M628" s="73">
        <v>0</v>
      </c>
      <c r="N628" s="73">
        <v>0</v>
      </c>
      <c r="O628" s="73">
        <v>0</v>
      </c>
      <c r="P628" s="73">
        <v>0</v>
      </c>
      <c r="Q628" s="73">
        <v>0</v>
      </c>
      <c r="R628" s="73">
        <v>0</v>
      </c>
      <c r="S628" s="73">
        <v>0</v>
      </c>
      <c r="T628" s="73">
        <v>0</v>
      </c>
      <c r="U628" s="73">
        <v>0</v>
      </c>
      <c r="V628" s="73">
        <v>0</v>
      </c>
      <c r="W628" s="73">
        <v>0</v>
      </c>
      <c r="X628" s="73">
        <v>0</v>
      </c>
      <c r="Y628" s="73">
        <v>0</v>
      </c>
      <c r="Z628" s="73">
        <v>0</v>
      </c>
      <c r="AA628" s="73">
        <v>0</v>
      </c>
      <c r="AB628" s="73">
        <v>0</v>
      </c>
      <c r="AC628" s="73">
        <v>0</v>
      </c>
      <c r="AD628" s="73">
        <v>0</v>
      </c>
      <c r="AE628" s="73">
        <v>0</v>
      </c>
      <c r="AF628" s="73">
        <v>0</v>
      </c>
      <c r="AG628" s="73">
        <v>0</v>
      </c>
      <c r="AH628" s="73">
        <v>0</v>
      </c>
      <c r="AI628" s="73">
        <v>0</v>
      </c>
      <c r="AJ628" s="73">
        <v>0</v>
      </c>
      <c r="AK628" s="73">
        <v>0</v>
      </c>
      <c r="AL628" s="73">
        <v>0</v>
      </c>
      <c r="AM628" s="73">
        <v>0</v>
      </c>
      <c r="AN628" s="73">
        <v>0</v>
      </c>
    </row>
    <row r="629" spans="1:40">
      <c r="A629" s="108" t="s">
        <v>1314</v>
      </c>
      <c r="B629" s="73">
        <v>-43762.818514151702</v>
      </c>
      <c r="C629" s="73">
        <v>-44987.924906312597</v>
      </c>
      <c r="D629" s="73">
        <v>-46213.031298473397</v>
      </c>
      <c r="E629" s="73">
        <v>-47438.137690634197</v>
      </c>
      <c r="F629" s="73">
        <v>-48663.244082794998</v>
      </c>
      <c r="G629" s="73">
        <v>-49888.350474955798</v>
      </c>
      <c r="H629" s="73">
        <v>-51113.4568671167</v>
      </c>
      <c r="I629" s="73">
        <v>-52338.5632592775</v>
      </c>
      <c r="J629" s="73">
        <v>-53563.6696514383</v>
      </c>
      <c r="K629" s="73">
        <v>-54788.7760435991</v>
      </c>
      <c r="L629" s="73">
        <v>-56013.882435759901</v>
      </c>
      <c r="M629" s="73">
        <v>-57238.988827920803</v>
      </c>
      <c r="N629" s="73">
        <v>-606010.84405243502</v>
      </c>
      <c r="O629" s="73">
        <v>-58464.095214825204</v>
      </c>
      <c r="P629" s="73">
        <v>-59615.081098242299</v>
      </c>
      <c r="Q629" s="73">
        <v>-60766.066981659402</v>
      </c>
      <c r="R629" s="73">
        <v>-61917.052865076497</v>
      </c>
      <c r="S629" s="73">
        <v>-63068.0387484936</v>
      </c>
      <c r="T629" s="73">
        <v>-64219.024631910703</v>
      </c>
      <c r="U629" s="73">
        <v>-65370.010515327798</v>
      </c>
      <c r="V629" s="73">
        <v>-66520.996398744901</v>
      </c>
      <c r="W629" s="73">
        <v>-67671.982282162004</v>
      </c>
      <c r="X629" s="73">
        <v>-68822.968165579106</v>
      </c>
      <c r="Y629" s="73">
        <v>-69973.954048996195</v>
      </c>
      <c r="Z629" s="73">
        <v>-71124.939932413297</v>
      </c>
      <c r="AA629" s="73">
        <v>-777534.21088343102</v>
      </c>
      <c r="AB629" s="73">
        <v>-72275.925818409101</v>
      </c>
      <c r="AC629" s="73">
        <v>-73406.157961113393</v>
      </c>
      <c r="AD629" s="73">
        <v>-74536.390103817699</v>
      </c>
      <c r="AE629" s="73">
        <v>-75666.622246521903</v>
      </c>
      <c r="AF629" s="73">
        <v>-76796.854389226195</v>
      </c>
      <c r="AG629" s="73">
        <v>-77927.086531930501</v>
      </c>
      <c r="AH629" s="73">
        <v>-79057.318674634793</v>
      </c>
      <c r="AI629" s="73">
        <v>-80187.550817339099</v>
      </c>
      <c r="AJ629" s="73">
        <v>-81317.782960043303</v>
      </c>
      <c r="AK629" s="73">
        <v>-82448.015102747595</v>
      </c>
      <c r="AL629" s="73">
        <v>-83578.247245451901</v>
      </c>
      <c r="AM629" s="73">
        <v>-84708.479388156207</v>
      </c>
      <c r="AN629" s="73">
        <v>-941906.43123939203</v>
      </c>
    </row>
    <row r="630" spans="1:40">
      <c r="A630" s="109" t="s">
        <v>1315</v>
      </c>
    </row>
    <row r="631" spans="1:40">
      <c r="A631" s="108" t="s">
        <v>1316</v>
      </c>
      <c r="B631" s="73">
        <v>0</v>
      </c>
      <c r="C631" s="73">
        <v>0</v>
      </c>
      <c r="D631" s="73">
        <v>0</v>
      </c>
      <c r="E631" s="73">
        <v>0</v>
      </c>
      <c r="F631" s="73">
        <v>0</v>
      </c>
      <c r="G631" s="73">
        <v>0</v>
      </c>
      <c r="H631" s="73">
        <v>0</v>
      </c>
      <c r="I631" s="73">
        <v>0</v>
      </c>
      <c r="J631" s="73">
        <v>0</v>
      </c>
      <c r="K631" s="73">
        <v>0</v>
      </c>
      <c r="L631" s="73">
        <v>0</v>
      </c>
      <c r="M631" s="73">
        <v>0</v>
      </c>
      <c r="N631" s="73">
        <v>0</v>
      </c>
      <c r="O631" s="73">
        <v>0</v>
      </c>
      <c r="P631" s="73">
        <v>0</v>
      </c>
      <c r="Q631" s="73">
        <v>0</v>
      </c>
      <c r="R631" s="73">
        <v>0</v>
      </c>
      <c r="S631" s="73">
        <v>0</v>
      </c>
      <c r="T631" s="73">
        <v>0</v>
      </c>
      <c r="U631" s="73">
        <v>0</v>
      </c>
      <c r="V631" s="73">
        <v>0</v>
      </c>
      <c r="W631" s="73">
        <v>0</v>
      </c>
      <c r="X631" s="73">
        <v>0</v>
      </c>
      <c r="Y631" s="73">
        <v>0</v>
      </c>
      <c r="Z631" s="73">
        <v>0</v>
      </c>
      <c r="AA631" s="73">
        <v>0</v>
      </c>
      <c r="AB631" s="73">
        <v>0</v>
      </c>
      <c r="AC631" s="73">
        <v>0</v>
      </c>
      <c r="AD631" s="73">
        <v>0</v>
      </c>
      <c r="AE631" s="73">
        <v>0</v>
      </c>
      <c r="AF631" s="73">
        <v>0</v>
      </c>
      <c r="AG631" s="73">
        <v>0</v>
      </c>
      <c r="AH631" s="73">
        <v>0</v>
      </c>
      <c r="AI631" s="73">
        <v>0</v>
      </c>
      <c r="AJ631" s="73">
        <v>0</v>
      </c>
      <c r="AK631" s="73">
        <v>0</v>
      </c>
      <c r="AL631" s="73">
        <v>0</v>
      </c>
      <c r="AM631" s="73">
        <v>0</v>
      </c>
      <c r="AN631" s="73">
        <v>0</v>
      </c>
    </row>
    <row r="632" spans="1:40">
      <c r="A632" s="108" t="s">
        <v>1317</v>
      </c>
      <c r="B632" s="73">
        <v>0</v>
      </c>
      <c r="C632" s="73">
        <v>0</v>
      </c>
      <c r="D632" s="73">
        <v>0</v>
      </c>
      <c r="E632" s="73">
        <v>0</v>
      </c>
      <c r="F632" s="73">
        <v>0</v>
      </c>
      <c r="G632" s="73">
        <v>0</v>
      </c>
      <c r="H632" s="73">
        <v>0</v>
      </c>
      <c r="I632" s="73">
        <v>0</v>
      </c>
      <c r="J632" s="73">
        <v>0</v>
      </c>
      <c r="K632" s="73">
        <v>0</v>
      </c>
      <c r="L632" s="73">
        <v>0</v>
      </c>
      <c r="M632" s="73">
        <v>0</v>
      </c>
      <c r="N632" s="73">
        <v>0</v>
      </c>
      <c r="O632" s="73">
        <v>0</v>
      </c>
      <c r="P632" s="73">
        <v>0</v>
      </c>
      <c r="Q632" s="73">
        <v>0</v>
      </c>
      <c r="R632" s="73">
        <v>0</v>
      </c>
      <c r="S632" s="73">
        <v>0</v>
      </c>
      <c r="T632" s="73">
        <v>0</v>
      </c>
      <c r="U632" s="73">
        <v>0</v>
      </c>
      <c r="V632" s="73">
        <v>0</v>
      </c>
      <c r="W632" s="73">
        <v>0</v>
      </c>
      <c r="X632" s="73">
        <v>0</v>
      </c>
      <c r="Y632" s="73">
        <v>0</v>
      </c>
      <c r="Z632" s="73">
        <v>0</v>
      </c>
      <c r="AA632" s="73">
        <v>0</v>
      </c>
      <c r="AB632" s="73">
        <v>0</v>
      </c>
      <c r="AC632" s="73">
        <v>0</v>
      </c>
      <c r="AD632" s="73">
        <v>0</v>
      </c>
      <c r="AE632" s="73">
        <v>0</v>
      </c>
      <c r="AF632" s="73">
        <v>0</v>
      </c>
      <c r="AG632" s="73">
        <v>0</v>
      </c>
      <c r="AH632" s="73">
        <v>0</v>
      </c>
      <c r="AI632" s="73">
        <v>0</v>
      </c>
      <c r="AJ632" s="73">
        <v>0</v>
      </c>
      <c r="AK632" s="73">
        <v>0</v>
      </c>
      <c r="AL632" s="73">
        <v>0</v>
      </c>
      <c r="AM632" s="73">
        <v>0</v>
      </c>
      <c r="AN632" s="73">
        <v>0</v>
      </c>
    </row>
    <row r="633" spans="1:40">
      <c r="A633" s="108" t="s">
        <v>1318</v>
      </c>
      <c r="B633" s="73">
        <v>0</v>
      </c>
      <c r="C633" s="73">
        <v>0</v>
      </c>
      <c r="D633" s="73">
        <v>0</v>
      </c>
      <c r="E633" s="73">
        <v>0</v>
      </c>
      <c r="F633" s="73">
        <v>0</v>
      </c>
      <c r="G633" s="73">
        <v>0</v>
      </c>
      <c r="H633" s="73">
        <v>0</v>
      </c>
      <c r="I633" s="73">
        <v>0</v>
      </c>
      <c r="J633" s="73">
        <v>0</v>
      </c>
      <c r="K633" s="73">
        <v>0</v>
      </c>
      <c r="L633" s="73">
        <v>0</v>
      </c>
      <c r="M633" s="73">
        <v>0</v>
      </c>
      <c r="N633" s="73">
        <v>0</v>
      </c>
      <c r="O633" s="73">
        <v>0</v>
      </c>
      <c r="P633" s="73">
        <v>0</v>
      </c>
      <c r="Q633" s="73">
        <v>0</v>
      </c>
      <c r="R633" s="73">
        <v>0</v>
      </c>
      <c r="S633" s="73">
        <v>0</v>
      </c>
      <c r="T633" s="73">
        <v>0</v>
      </c>
      <c r="U633" s="73">
        <v>0</v>
      </c>
      <c r="V633" s="73">
        <v>0</v>
      </c>
      <c r="W633" s="73">
        <v>0</v>
      </c>
      <c r="X633" s="73">
        <v>0</v>
      </c>
      <c r="Y633" s="73">
        <v>0</v>
      </c>
      <c r="Z633" s="73">
        <v>0</v>
      </c>
      <c r="AA633" s="73">
        <v>0</v>
      </c>
      <c r="AB633" s="73">
        <v>0</v>
      </c>
      <c r="AC633" s="73">
        <v>0</v>
      </c>
      <c r="AD633" s="73">
        <v>0</v>
      </c>
      <c r="AE633" s="73">
        <v>0</v>
      </c>
      <c r="AF633" s="73">
        <v>0</v>
      </c>
      <c r="AG633" s="73">
        <v>0</v>
      </c>
      <c r="AH633" s="73">
        <v>0</v>
      </c>
      <c r="AI633" s="73">
        <v>0</v>
      </c>
      <c r="AJ633" s="73">
        <v>0</v>
      </c>
      <c r="AK633" s="73">
        <v>0</v>
      </c>
      <c r="AL633" s="73">
        <v>0</v>
      </c>
      <c r="AM633" s="73">
        <v>0</v>
      </c>
      <c r="AN633" s="73">
        <v>0</v>
      </c>
    </row>
    <row r="634" spans="1:40">
      <c r="A634" s="109" t="s">
        <v>1319</v>
      </c>
    </row>
    <row r="635" spans="1:40">
      <c r="A635" s="108" t="s">
        <v>1320</v>
      </c>
    </row>
    <row r="636" spans="1:40">
      <c r="A636" s="108" t="s">
        <v>1321</v>
      </c>
      <c r="B636" s="73">
        <v>0</v>
      </c>
      <c r="C636" s="73">
        <v>0</v>
      </c>
      <c r="D636" s="73">
        <v>0</v>
      </c>
      <c r="E636" s="73">
        <v>0</v>
      </c>
      <c r="F636" s="73">
        <v>0</v>
      </c>
      <c r="G636" s="73">
        <v>0</v>
      </c>
      <c r="H636" s="73">
        <v>0</v>
      </c>
      <c r="I636" s="73">
        <v>0</v>
      </c>
      <c r="J636" s="73">
        <v>0</v>
      </c>
      <c r="K636" s="73">
        <v>0</v>
      </c>
      <c r="L636" s="73">
        <v>0</v>
      </c>
      <c r="M636" s="73">
        <v>0</v>
      </c>
      <c r="N636" s="73">
        <v>0</v>
      </c>
      <c r="O636" s="73">
        <v>0</v>
      </c>
      <c r="P636" s="73">
        <v>0</v>
      </c>
      <c r="Q636" s="73">
        <v>0</v>
      </c>
      <c r="R636" s="73">
        <v>0</v>
      </c>
      <c r="S636" s="73">
        <v>0</v>
      </c>
      <c r="T636" s="73">
        <v>0</v>
      </c>
      <c r="U636" s="73">
        <v>0</v>
      </c>
      <c r="V636" s="73">
        <v>0</v>
      </c>
      <c r="W636" s="73">
        <v>0</v>
      </c>
      <c r="X636" s="73">
        <v>0</v>
      </c>
      <c r="Y636" s="73">
        <v>0</v>
      </c>
      <c r="Z636" s="73">
        <v>0</v>
      </c>
      <c r="AA636" s="73">
        <v>0</v>
      </c>
      <c r="AB636" s="73">
        <v>0</v>
      </c>
      <c r="AC636" s="73">
        <v>0</v>
      </c>
      <c r="AD636" s="73">
        <v>0</v>
      </c>
      <c r="AE636" s="73">
        <v>0</v>
      </c>
      <c r="AF636" s="73">
        <v>0</v>
      </c>
      <c r="AG636" s="73">
        <v>0</v>
      </c>
      <c r="AH636" s="73">
        <v>0</v>
      </c>
      <c r="AI636" s="73">
        <v>0</v>
      </c>
      <c r="AJ636" s="73">
        <v>0</v>
      </c>
      <c r="AK636" s="73">
        <v>0</v>
      </c>
      <c r="AL636" s="73">
        <v>0</v>
      </c>
      <c r="AM636" s="73">
        <v>0</v>
      </c>
      <c r="AN636" s="73">
        <v>0</v>
      </c>
    </row>
    <row r="637" spans="1:40">
      <c r="A637" s="108" t="s">
        <v>1322</v>
      </c>
      <c r="B637" s="73">
        <v>0</v>
      </c>
      <c r="C637" s="73">
        <v>0</v>
      </c>
      <c r="D637" s="73">
        <v>0</v>
      </c>
      <c r="E637" s="73">
        <v>0</v>
      </c>
      <c r="F637" s="73">
        <v>0</v>
      </c>
      <c r="G637" s="73">
        <v>0</v>
      </c>
      <c r="H637" s="73">
        <v>0</v>
      </c>
      <c r="I637" s="73">
        <v>0</v>
      </c>
      <c r="J637" s="73">
        <v>0</v>
      </c>
      <c r="K637" s="73">
        <v>0</v>
      </c>
      <c r="L637" s="73">
        <v>0</v>
      </c>
      <c r="M637" s="73">
        <v>0</v>
      </c>
      <c r="N637" s="73">
        <v>0</v>
      </c>
      <c r="O637" s="73">
        <v>0</v>
      </c>
      <c r="P637" s="73">
        <v>0</v>
      </c>
      <c r="Q637" s="73">
        <v>0</v>
      </c>
      <c r="R637" s="73">
        <v>0</v>
      </c>
      <c r="S637" s="73">
        <v>0</v>
      </c>
      <c r="T637" s="73">
        <v>0</v>
      </c>
      <c r="U637" s="73">
        <v>0</v>
      </c>
      <c r="V637" s="73">
        <v>0</v>
      </c>
      <c r="W637" s="73">
        <v>0</v>
      </c>
      <c r="X637" s="73">
        <v>0</v>
      </c>
      <c r="Y637" s="73">
        <v>0</v>
      </c>
      <c r="Z637" s="73">
        <v>0</v>
      </c>
      <c r="AA637" s="73">
        <v>0</v>
      </c>
      <c r="AB637" s="73">
        <v>0</v>
      </c>
      <c r="AC637" s="73">
        <v>0</v>
      </c>
      <c r="AD637" s="73">
        <v>0</v>
      </c>
      <c r="AE637" s="73">
        <v>0</v>
      </c>
      <c r="AF637" s="73">
        <v>0</v>
      </c>
      <c r="AG637" s="73">
        <v>0</v>
      </c>
      <c r="AH637" s="73">
        <v>0</v>
      </c>
      <c r="AI637" s="73">
        <v>0</v>
      </c>
      <c r="AJ637" s="73">
        <v>0</v>
      </c>
      <c r="AK637" s="73">
        <v>0</v>
      </c>
      <c r="AL637" s="73">
        <v>0</v>
      </c>
      <c r="AM637" s="73">
        <v>0</v>
      </c>
      <c r="AN637" s="73">
        <v>0</v>
      </c>
    </row>
    <row r="638" spans="1:40">
      <c r="A638" s="108" t="s">
        <v>1323</v>
      </c>
      <c r="B638" s="73">
        <v>0</v>
      </c>
      <c r="C638" s="73">
        <v>0</v>
      </c>
      <c r="D638" s="73">
        <v>0</v>
      </c>
      <c r="E638" s="73">
        <v>0</v>
      </c>
      <c r="F638" s="73">
        <v>0</v>
      </c>
      <c r="G638" s="73">
        <v>0</v>
      </c>
      <c r="H638" s="73">
        <v>0</v>
      </c>
      <c r="I638" s="73">
        <v>0</v>
      </c>
      <c r="J638" s="73">
        <v>0</v>
      </c>
      <c r="K638" s="73">
        <v>0</v>
      </c>
      <c r="L638" s="73">
        <v>0</v>
      </c>
      <c r="M638" s="73">
        <v>0</v>
      </c>
      <c r="N638" s="73">
        <v>0</v>
      </c>
      <c r="O638" s="73">
        <v>0</v>
      </c>
      <c r="P638" s="73">
        <v>0</v>
      </c>
      <c r="Q638" s="73">
        <v>0</v>
      </c>
      <c r="R638" s="73">
        <v>0</v>
      </c>
      <c r="S638" s="73">
        <v>0</v>
      </c>
      <c r="T638" s="73">
        <v>0</v>
      </c>
      <c r="U638" s="73">
        <v>0</v>
      </c>
      <c r="V638" s="73">
        <v>0</v>
      </c>
      <c r="W638" s="73">
        <v>0</v>
      </c>
      <c r="X638" s="73">
        <v>0</v>
      </c>
      <c r="Y638" s="73">
        <v>0</v>
      </c>
      <c r="Z638" s="73">
        <v>0</v>
      </c>
      <c r="AA638" s="73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</row>
    <row r="639" spans="1:40">
      <c r="A639" s="108" t="s">
        <v>1324</v>
      </c>
      <c r="B639" s="73">
        <v>0</v>
      </c>
      <c r="C639" s="73">
        <v>0</v>
      </c>
      <c r="D639" s="73">
        <v>0</v>
      </c>
      <c r="E639" s="73">
        <v>0</v>
      </c>
      <c r="F639" s="73">
        <v>0</v>
      </c>
      <c r="G639" s="73">
        <v>0</v>
      </c>
      <c r="H639" s="73">
        <v>0</v>
      </c>
      <c r="I639" s="73">
        <v>0</v>
      </c>
      <c r="J639" s="73">
        <v>0</v>
      </c>
      <c r="K639" s="73">
        <v>0</v>
      </c>
      <c r="L639" s="73">
        <v>0</v>
      </c>
      <c r="M639" s="73">
        <v>0</v>
      </c>
      <c r="N639" s="73">
        <v>0</v>
      </c>
      <c r="O639" s="73">
        <v>0</v>
      </c>
      <c r="P639" s="73">
        <v>0</v>
      </c>
      <c r="Q639" s="73">
        <v>0</v>
      </c>
      <c r="R639" s="73">
        <v>0</v>
      </c>
      <c r="S639" s="73">
        <v>0</v>
      </c>
      <c r="T639" s="73">
        <v>0</v>
      </c>
      <c r="U639" s="73">
        <v>0</v>
      </c>
      <c r="V639" s="73">
        <v>0</v>
      </c>
      <c r="W639" s="73">
        <v>0</v>
      </c>
      <c r="X639" s="73">
        <v>0</v>
      </c>
      <c r="Y639" s="73">
        <v>0</v>
      </c>
      <c r="Z639" s="73">
        <v>0</v>
      </c>
      <c r="AA639" s="73">
        <v>0</v>
      </c>
      <c r="AB639" s="73">
        <v>0</v>
      </c>
      <c r="AC639" s="73">
        <v>0</v>
      </c>
      <c r="AD639" s="73">
        <v>0</v>
      </c>
      <c r="AE639" s="73">
        <v>0</v>
      </c>
      <c r="AF639" s="73">
        <v>0</v>
      </c>
      <c r="AG639" s="73">
        <v>0</v>
      </c>
      <c r="AH639" s="73">
        <v>0</v>
      </c>
      <c r="AI639" s="73">
        <v>0</v>
      </c>
      <c r="AJ639" s="73">
        <v>0</v>
      </c>
      <c r="AK639" s="73">
        <v>0</v>
      </c>
      <c r="AL639" s="73">
        <v>0</v>
      </c>
      <c r="AM639" s="73">
        <v>0</v>
      </c>
      <c r="AN639" s="73">
        <v>0</v>
      </c>
    </row>
    <row r="640" spans="1:40">
      <c r="A640" s="108" t="s">
        <v>1325</v>
      </c>
    </row>
    <row r="641" spans="1:40">
      <c r="A641" s="108" t="s">
        <v>1326</v>
      </c>
      <c r="B641" s="73">
        <v>0</v>
      </c>
      <c r="C641" s="73">
        <v>0</v>
      </c>
      <c r="D641" s="73">
        <v>0</v>
      </c>
      <c r="E641" s="73">
        <v>0</v>
      </c>
      <c r="F641" s="73">
        <v>0</v>
      </c>
      <c r="G641" s="73">
        <v>0</v>
      </c>
      <c r="H641" s="73">
        <v>0</v>
      </c>
      <c r="I641" s="73">
        <v>0</v>
      </c>
      <c r="J641" s="73">
        <v>0</v>
      </c>
      <c r="K641" s="73">
        <v>0</v>
      </c>
      <c r="L641" s="73">
        <v>0</v>
      </c>
      <c r="M641" s="73">
        <v>0</v>
      </c>
      <c r="N641" s="73">
        <v>0</v>
      </c>
      <c r="O641" s="73">
        <v>0</v>
      </c>
      <c r="P641" s="73">
        <v>0</v>
      </c>
      <c r="Q641" s="73">
        <v>0</v>
      </c>
      <c r="R641" s="73">
        <v>0</v>
      </c>
      <c r="S641" s="73">
        <v>0</v>
      </c>
      <c r="T641" s="73">
        <v>0</v>
      </c>
      <c r="U641" s="73">
        <v>0</v>
      </c>
      <c r="V641" s="73">
        <v>0</v>
      </c>
      <c r="W641" s="73">
        <v>0</v>
      </c>
      <c r="X641" s="73">
        <v>0</v>
      </c>
      <c r="Y641" s="73">
        <v>0</v>
      </c>
      <c r="Z641" s="73">
        <v>0</v>
      </c>
      <c r="AA641" s="73">
        <v>0</v>
      </c>
      <c r="AB641" s="73">
        <v>0</v>
      </c>
      <c r="AC641" s="73">
        <v>0</v>
      </c>
      <c r="AD641" s="73">
        <v>0</v>
      </c>
      <c r="AE641" s="73">
        <v>0</v>
      </c>
      <c r="AF641" s="73">
        <v>0</v>
      </c>
      <c r="AG641" s="73">
        <v>0</v>
      </c>
      <c r="AH641" s="73">
        <v>0</v>
      </c>
      <c r="AI641" s="73">
        <v>0</v>
      </c>
      <c r="AJ641" s="73">
        <v>0</v>
      </c>
      <c r="AK641" s="73">
        <v>0</v>
      </c>
      <c r="AL641" s="73">
        <v>0</v>
      </c>
      <c r="AM641" s="73">
        <v>0</v>
      </c>
      <c r="AN641" s="73">
        <v>0</v>
      </c>
    </row>
    <row r="642" spans="1:40">
      <c r="A642" s="108" t="s">
        <v>1327</v>
      </c>
      <c r="B642" s="73">
        <v>0</v>
      </c>
      <c r="C642" s="73">
        <v>0</v>
      </c>
      <c r="D642" s="73">
        <v>0</v>
      </c>
      <c r="E642" s="73">
        <v>0</v>
      </c>
      <c r="F642" s="73">
        <v>0</v>
      </c>
      <c r="G642" s="73">
        <v>0</v>
      </c>
      <c r="H642" s="73">
        <v>0</v>
      </c>
      <c r="I642" s="73">
        <v>0</v>
      </c>
      <c r="J642" s="73">
        <v>0</v>
      </c>
      <c r="K642" s="73">
        <v>0</v>
      </c>
      <c r="L642" s="73">
        <v>0</v>
      </c>
      <c r="M642" s="73">
        <v>0</v>
      </c>
      <c r="N642" s="73">
        <v>0</v>
      </c>
      <c r="O642" s="73">
        <v>0</v>
      </c>
      <c r="P642" s="73">
        <v>0</v>
      </c>
      <c r="Q642" s="73">
        <v>0</v>
      </c>
      <c r="R642" s="73">
        <v>0</v>
      </c>
      <c r="S642" s="73">
        <v>0</v>
      </c>
      <c r="T642" s="73">
        <v>0</v>
      </c>
      <c r="U642" s="73">
        <v>0</v>
      </c>
      <c r="V642" s="73">
        <v>0</v>
      </c>
      <c r="W642" s="73">
        <v>0</v>
      </c>
      <c r="X642" s="73">
        <v>0</v>
      </c>
      <c r="Y642" s="73">
        <v>0</v>
      </c>
      <c r="Z642" s="73">
        <v>0</v>
      </c>
      <c r="AA642" s="73">
        <v>0</v>
      </c>
      <c r="AB642" s="73">
        <v>0</v>
      </c>
      <c r="AC642" s="73">
        <v>0</v>
      </c>
      <c r="AD642" s="73">
        <v>0</v>
      </c>
      <c r="AE642" s="73">
        <v>0</v>
      </c>
      <c r="AF642" s="73">
        <v>0</v>
      </c>
      <c r="AG642" s="73">
        <v>0</v>
      </c>
      <c r="AH642" s="73">
        <v>0</v>
      </c>
      <c r="AI642" s="73">
        <v>0</v>
      </c>
      <c r="AJ642" s="73">
        <v>0</v>
      </c>
      <c r="AK642" s="73">
        <v>0</v>
      </c>
      <c r="AL642" s="73">
        <v>0</v>
      </c>
      <c r="AM642" s="73">
        <v>0</v>
      </c>
      <c r="AN642" s="73">
        <v>0</v>
      </c>
    </row>
    <row r="643" spans="1:40">
      <c r="A643" s="108" t="s">
        <v>1328</v>
      </c>
    </row>
    <row r="644" spans="1:40">
      <c r="A644" s="108" t="s">
        <v>1329</v>
      </c>
      <c r="B644" s="73">
        <v>0</v>
      </c>
      <c r="C644" s="73">
        <v>0</v>
      </c>
      <c r="D644" s="73">
        <v>0</v>
      </c>
      <c r="E644" s="73">
        <v>0</v>
      </c>
      <c r="F644" s="73">
        <v>0</v>
      </c>
      <c r="G644" s="73">
        <v>0</v>
      </c>
      <c r="H644" s="73">
        <v>0</v>
      </c>
      <c r="I644" s="73">
        <v>0</v>
      </c>
      <c r="J644" s="73">
        <v>0</v>
      </c>
      <c r="K644" s="73">
        <v>0</v>
      </c>
      <c r="L644" s="73">
        <v>0</v>
      </c>
      <c r="M644" s="73">
        <v>0</v>
      </c>
      <c r="N644" s="73">
        <v>0</v>
      </c>
      <c r="O644" s="73">
        <v>0</v>
      </c>
      <c r="P644" s="73">
        <v>0</v>
      </c>
      <c r="Q644" s="73">
        <v>0</v>
      </c>
      <c r="R644" s="73">
        <v>0</v>
      </c>
      <c r="S644" s="73">
        <v>0</v>
      </c>
      <c r="T644" s="73">
        <v>0</v>
      </c>
      <c r="U644" s="73">
        <v>0</v>
      </c>
      <c r="V644" s="73">
        <v>0</v>
      </c>
      <c r="W644" s="73">
        <v>0</v>
      </c>
      <c r="X644" s="73">
        <v>0</v>
      </c>
      <c r="Y644" s="73">
        <v>0</v>
      </c>
      <c r="Z644" s="73">
        <v>0</v>
      </c>
      <c r="AA644" s="73">
        <v>0</v>
      </c>
      <c r="AB644" s="73">
        <v>0</v>
      </c>
      <c r="AC644" s="73">
        <v>0</v>
      </c>
      <c r="AD644" s="73">
        <v>0</v>
      </c>
      <c r="AE644" s="73">
        <v>0</v>
      </c>
      <c r="AF644" s="73">
        <v>0</v>
      </c>
      <c r="AG644" s="73">
        <v>0</v>
      </c>
      <c r="AH644" s="73">
        <v>0</v>
      </c>
      <c r="AI644" s="73">
        <v>0</v>
      </c>
      <c r="AJ644" s="73">
        <v>0</v>
      </c>
      <c r="AK644" s="73">
        <v>0</v>
      </c>
      <c r="AL644" s="73">
        <v>0</v>
      </c>
      <c r="AM644" s="73">
        <v>0</v>
      </c>
      <c r="AN644" s="73">
        <v>0</v>
      </c>
    </row>
    <row r="645" spans="1:40">
      <c r="A645" s="109" t="s">
        <v>1330</v>
      </c>
      <c r="B645" s="73">
        <v>0</v>
      </c>
      <c r="C645" s="73">
        <v>0</v>
      </c>
      <c r="D645" s="73">
        <v>0</v>
      </c>
      <c r="E645" s="73">
        <v>0</v>
      </c>
      <c r="F645" s="73">
        <v>0</v>
      </c>
      <c r="G645" s="73">
        <v>0</v>
      </c>
      <c r="H645" s="73">
        <v>0</v>
      </c>
      <c r="I645" s="73">
        <v>0</v>
      </c>
      <c r="J645" s="73">
        <v>0</v>
      </c>
      <c r="K645" s="73">
        <v>0</v>
      </c>
      <c r="L645" s="73">
        <v>0</v>
      </c>
      <c r="M645" s="73">
        <v>0</v>
      </c>
      <c r="N645" s="73">
        <v>0</v>
      </c>
      <c r="O645" s="73">
        <v>0</v>
      </c>
      <c r="P645" s="73">
        <v>0</v>
      </c>
      <c r="Q645" s="73">
        <v>0</v>
      </c>
      <c r="R645" s="73">
        <v>0</v>
      </c>
      <c r="S645" s="73">
        <v>0</v>
      </c>
      <c r="T645" s="73">
        <v>0</v>
      </c>
      <c r="U645" s="73">
        <v>0</v>
      </c>
      <c r="V645" s="73">
        <v>0</v>
      </c>
      <c r="W645" s="73">
        <v>0</v>
      </c>
      <c r="X645" s="73">
        <v>0</v>
      </c>
      <c r="Y645" s="73">
        <v>0</v>
      </c>
      <c r="Z645" s="73">
        <v>0</v>
      </c>
      <c r="AA645" s="73">
        <v>0</v>
      </c>
      <c r="AB645" s="73">
        <v>0</v>
      </c>
      <c r="AC645" s="73">
        <v>0</v>
      </c>
      <c r="AD645" s="73">
        <v>0</v>
      </c>
      <c r="AE645" s="73">
        <v>0</v>
      </c>
      <c r="AF645" s="73">
        <v>0</v>
      </c>
      <c r="AG645" s="73">
        <v>0</v>
      </c>
      <c r="AH645" s="73">
        <v>0</v>
      </c>
      <c r="AI645" s="73">
        <v>0</v>
      </c>
      <c r="AJ645" s="73">
        <v>0</v>
      </c>
      <c r="AK645" s="73">
        <v>0</v>
      </c>
      <c r="AL645" s="73">
        <v>0</v>
      </c>
      <c r="AM645" s="73">
        <v>0</v>
      </c>
      <c r="AN645" s="73">
        <v>0</v>
      </c>
    </row>
    <row r="646" spans="1:40">
      <c r="A646" s="108" t="s">
        <v>1331</v>
      </c>
    </row>
    <row r="647" spans="1:40">
      <c r="A647" s="108" t="s">
        <v>1332</v>
      </c>
      <c r="B647" s="73">
        <v>0</v>
      </c>
      <c r="C647" s="73">
        <v>0</v>
      </c>
      <c r="D647" s="73">
        <v>0</v>
      </c>
      <c r="E647" s="73">
        <v>0</v>
      </c>
      <c r="F647" s="73">
        <v>0</v>
      </c>
      <c r="G647" s="73">
        <v>0</v>
      </c>
      <c r="H647" s="73">
        <v>0</v>
      </c>
      <c r="I647" s="73">
        <v>0</v>
      </c>
      <c r="J647" s="73">
        <v>0</v>
      </c>
      <c r="K647" s="73">
        <v>0</v>
      </c>
      <c r="L647" s="73">
        <v>0</v>
      </c>
      <c r="M647" s="73">
        <v>0</v>
      </c>
      <c r="N647" s="73">
        <v>0</v>
      </c>
      <c r="O647" s="73">
        <v>0</v>
      </c>
      <c r="P647" s="73">
        <v>0</v>
      </c>
      <c r="Q647" s="73">
        <v>0</v>
      </c>
      <c r="R647" s="73">
        <v>0</v>
      </c>
      <c r="S647" s="73">
        <v>0</v>
      </c>
      <c r="T647" s="73">
        <v>0</v>
      </c>
      <c r="U647" s="73">
        <v>0</v>
      </c>
      <c r="V647" s="73">
        <v>0</v>
      </c>
      <c r="W647" s="73">
        <v>0</v>
      </c>
      <c r="X647" s="73">
        <v>0</v>
      </c>
      <c r="Y647" s="73">
        <v>0</v>
      </c>
      <c r="Z647" s="73">
        <v>0</v>
      </c>
      <c r="AA647" s="73">
        <v>0</v>
      </c>
      <c r="AB647" s="73">
        <v>0</v>
      </c>
      <c r="AC647" s="73">
        <v>0</v>
      </c>
      <c r="AD647" s="73">
        <v>0</v>
      </c>
      <c r="AE647" s="73">
        <v>0</v>
      </c>
      <c r="AF647" s="73">
        <v>0</v>
      </c>
      <c r="AG647" s="73">
        <v>0</v>
      </c>
      <c r="AH647" s="73">
        <v>0</v>
      </c>
      <c r="AI647" s="73">
        <v>0</v>
      </c>
      <c r="AJ647" s="73">
        <v>0</v>
      </c>
      <c r="AK647" s="73">
        <v>0</v>
      </c>
      <c r="AL647" s="73">
        <v>0</v>
      </c>
      <c r="AM647" s="73">
        <v>0</v>
      </c>
      <c r="AN647" s="73">
        <v>0</v>
      </c>
    </row>
    <row r="648" spans="1:40">
      <c r="A648" s="108" t="s">
        <v>1333</v>
      </c>
      <c r="B648" s="73">
        <v>0</v>
      </c>
      <c r="C648" s="73">
        <v>0</v>
      </c>
      <c r="D648" s="73">
        <v>0</v>
      </c>
      <c r="E648" s="73">
        <v>0</v>
      </c>
      <c r="F648" s="73">
        <v>0</v>
      </c>
      <c r="G648" s="73">
        <v>0</v>
      </c>
      <c r="H648" s="73">
        <v>0</v>
      </c>
      <c r="I648" s="73">
        <v>0</v>
      </c>
      <c r="J648" s="73">
        <v>0</v>
      </c>
      <c r="K648" s="73">
        <v>0</v>
      </c>
      <c r="L648" s="73">
        <v>0</v>
      </c>
      <c r="M648" s="73">
        <v>0</v>
      </c>
      <c r="N648" s="73">
        <v>0</v>
      </c>
      <c r="O648" s="73">
        <v>0</v>
      </c>
      <c r="P648" s="73">
        <v>0</v>
      </c>
      <c r="Q648" s="73">
        <v>0</v>
      </c>
      <c r="R648" s="73">
        <v>0</v>
      </c>
      <c r="S648" s="73">
        <v>0</v>
      </c>
      <c r="T648" s="73">
        <v>0</v>
      </c>
      <c r="U648" s="73">
        <v>0</v>
      </c>
      <c r="V648" s="73">
        <v>0</v>
      </c>
      <c r="W648" s="73">
        <v>0</v>
      </c>
      <c r="X648" s="73">
        <v>0</v>
      </c>
      <c r="Y648" s="73">
        <v>0</v>
      </c>
      <c r="Z648" s="73">
        <v>0</v>
      </c>
      <c r="AA648" s="73">
        <v>0</v>
      </c>
      <c r="AB648" s="73">
        <v>0</v>
      </c>
      <c r="AC648" s="73">
        <v>0</v>
      </c>
      <c r="AD648" s="73">
        <v>0</v>
      </c>
      <c r="AE648" s="73">
        <v>0</v>
      </c>
      <c r="AF648" s="73">
        <v>0</v>
      </c>
      <c r="AG648" s="73">
        <v>0</v>
      </c>
      <c r="AH648" s="73">
        <v>0</v>
      </c>
      <c r="AI648" s="73">
        <v>0</v>
      </c>
      <c r="AJ648" s="73">
        <v>0</v>
      </c>
      <c r="AK648" s="73">
        <v>0</v>
      </c>
      <c r="AL648" s="73">
        <v>0</v>
      </c>
      <c r="AM648" s="73">
        <v>0</v>
      </c>
      <c r="AN648" s="73">
        <v>0</v>
      </c>
    </row>
    <row r="649" spans="1:40">
      <c r="A649" s="108" t="s">
        <v>1334</v>
      </c>
      <c r="B649" s="73">
        <v>0</v>
      </c>
      <c r="C649" s="73">
        <v>0</v>
      </c>
      <c r="D649" s="73">
        <v>0</v>
      </c>
      <c r="E649" s="73">
        <v>0</v>
      </c>
      <c r="F649" s="73">
        <v>0</v>
      </c>
      <c r="G649" s="73">
        <v>0</v>
      </c>
      <c r="H649" s="73">
        <v>0</v>
      </c>
      <c r="I649" s="73">
        <v>0</v>
      </c>
      <c r="J649" s="73">
        <v>0</v>
      </c>
      <c r="K649" s="73">
        <v>0</v>
      </c>
      <c r="L649" s="73">
        <v>0</v>
      </c>
      <c r="M649" s="73">
        <v>0</v>
      </c>
      <c r="N649" s="73">
        <v>0</v>
      </c>
      <c r="O649" s="73">
        <v>0</v>
      </c>
      <c r="P649" s="73">
        <v>0</v>
      </c>
      <c r="Q649" s="73">
        <v>0</v>
      </c>
      <c r="R649" s="73">
        <v>0</v>
      </c>
      <c r="S649" s="73">
        <v>0</v>
      </c>
      <c r="T649" s="73">
        <v>0</v>
      </c>
      <c r="U649" s="73">
        <v>0</v>
      </c>
      <c r="V649" s="73">
        <v>0</v>
      </c>
      <c r="W649" s="73">
        <v>0</v>
      </c>
      <c r="X649" s="73">
        <v>0</v>
      </c>
      <c r="Y649" s="73">
        <v>0</v>
      </c>
      <c r="Z649" s="73">
        <v>0</v>
      </c>
      <c r="AA649" s="73">
        <v>0</v>
      </c>
      <c r="AB649" s="73">
        <v>0</v>
      </c>
      <c r="AC649" s="73">
        <v>0</v>
      </c>
      <c r="AD649" s="73">
        <v>0</v>
      </c>
      <c r="AE649" s="73">
        <v>0</v>
      </c>
      <c r="AF649" s="73">
        <v>0</v>
      </c>
      <c r="AG649" s="73">
        <v>0</v>
      </c>
      <c r="AH649" s="73">
        <v>0</v>
      </c>
      <c r="AI649" s="73">
        <v>0</v>
      </c>
      <c r="AJ649" s="73">
        <v>0</v>
      </c>
      <c r="AK649" s="73">
        <v>0</v>
      </c>
      <c r="AL649" s="73">
        <v>0</v>
      </c>
      <c r="AM649" s="73">
        <v>0</v>
      </c>
      <c r="AN649" s="73">
        <v>0</v>
      </c>
    </row>
    <row r="650" spans="1:40">
      <c r="A650" s="108" t="s">
        <v>1335</v>
      </c>
      <c r="B650" s="73">
        <v>0</v>
      </c>
      <c r="C650" s="73">
        <v>0</v>
      </c>
      <c r="D650" s="73">
        <v>0</v>
      </c>
      <c r="E650" s="73">
        <v>0</v>
      </c>
      <c r="F650" s="73">
        <v>0</v>
      </c>
      <c r="G650" s="73">
        <v>0</v>
      </c>
      <c r="H650" s="73">
        <v>0</v>
      </c>
      <c r="I650" s="73">
        <v>0</v>
      </c>
      <c r="J650" s="73">
        <v>0</v>
      </c>
      <c r="K650" s="73">
        <v>0</v>
      </c>
      <c r="L650" s="73">
        <v>0</v>
      </c>
      <c r="M650" s="73">
        <v>0</v>
      </c>
      <c r="N650" s="73">
        <v>0</v>
      </c>
      <c r="O650" s="73">
        <v>0</v>
      </c>
      <c r="P650" s="73">
        <v>0</v>
      </c>
      <c r="Q650" s="73">
        <v>0</v>
      </c>
      <c r="R650" s="73">
        <v>0</v>
      </c>
      <c r="S650" s="73">
        <v>0</v>
      </c>
      <c r="T650" s="73">
        <v>0</v>
      </c>
      <c r="U650" s="73">
        <v>0</v>
      </c>
      <c r="V650" s="73">
        <v>0</v>
      </c>
      <c r="W650" s="73">
        <v>0</v>
      </c>
      <c r="X650" s="73">
        <v>0</v>
      </c>
      <c r="Y650" s="73">
        <v>0</v>
      </c>
      <c r="Z650" s="73">
        <v>0</v>
      </c>
      <c r="AA650" s="73">
        <v>0</v>
      </c>
      <c r="AB650" s="73">
        <v>0</v>
      </c>
      <c r="AC650" s="73">
        <v>0</v>
      </c>
      <c r="AD650" s="73">
        <v>0</v>
      </c>
      <c r="AE650" s="73">
        <v>0</v>
      </c>
      <c r="AF650" s="73">
        <v>0</v>
      </c>
      <c r="AG650" s="73">
        <v>0</v>
      </c>
      <c r="AH650" s="73">
        <v>0</v>
      </c>
      <c r="AI650" s="73">
        <v>0</v>
      </c>
      <c r="AJ650" s="73">
        <v>0</v>
      </c>
      <c r="AK650" s="73">
        <v>0</v>
      </c>
      <c r="AL650" s="73">
        <v>0</v>
      </c>
      <c r="AM650" s="73">
        <v>0</v>
      </c>
      <c r="AN650" s="73">
        <v>0</v>
      </c>
    </row>
    <row r="651" spans="1:40">
      <c r="A651" s="108" t="s">
        <v>1336</v>
      </c>
      <c r="B651" s="73">
        <v>0</v>
      </c>
      <c r="C651" s="73">
        <v>0</v>
      </c>
      <c r="D651" s="73">
        <v>0</v>
      </c>
      <c r="E651" s="73">
        <v>0</v>
      </c>
      <c r="F651" s="73">
        <v>0</v>
      </c>
      <c r="G651" s="73">
        <v>0</v>
      </c>
      <c r="H651" s="73">
        <v>0</v>
      </c>
      <c r="I651" s="73">
        <v>0</v>
      </c>
      <c r="J651" s="73">
        <v>0</v>
      </c>
      <c r="K651" s="73">
        <v>0</v>
      </c>
      <c r="L651" s="73">
        <v>0</v>
      </c>
      <c r="M651" s="73">
        <v>0</v>
      </c>
      <c r="N651" s="73">
        <v>0</v>
      </c>
      <c r="O651" s="73">
        <v>0</v>
      </c>
      <c r="P651" s="73">
        <v>0</v>
      </c>
      <c r="Q651" s="73">
        <v>0</v>
      </c>
      <c r="R651" s="73">
        <v>0</v>
      </c>
      <c r="S651" s="73">
        <v>0</v>
      </c>
      <c r="T651" s="73">
        <v>0</v>
      </c>
      <c r="U651" s="73">
        <v>0</v>
      </c>
      <c r="V651" s="73">
        <v>0</v>
      </c>
      <c r="W651" s="73">
        <v>0</v>
      </c>
      <c r="X651" s="73">
        <v>0</v>
      </c>
      <c r="Y651" s="73">
        <v>0</v>
      </c>
      <c r="Z651" s="73">
        <v>0</v>
      </c>
      <c r="AA651" s="73">
        <v>0</v>
      </c>
      <c r="AB651" s="73">
        <v>0</v>
      </c>
      <c r="AC651" s="73">
        <v>0</v>
      </c>
      <c r="AD651" s="73">
        <v>0</v>
      </c>
      <c r="AE651" s="73">
        <v>0</v>
      </c>
      <c r="AF651" s="73">
        <v>0</v>
      </c>
      <c r="AG651" s="73">
        <v>0</v>
      </c>
      <c r="AH651" s="73">
        <v>0</v>
      </c>
      <c r="AI651" s="73">
        <v>0</v>
      </c>
      <c r="AJ651" s="73">
        <v>0</v>
      </c>
      <c r="AK651" s="73">
        <v>0</v>
      </c>
      <c r="AL651" s="73">
        <v>0</v>
      </c>
      <c r="AM651" s="73">
        <v>0</v>
      </c>
      <c r="AN651" s="73">
        <v>0</v>
      </c>
    </row>
    <row r="652" spans="1:40">
      <c r="A652" s="108" t="s">
        <v>1337</v>
      </c>
      <c r="B652" s="73">
        <v>0</v>
      </c>
      <c r="C652" s="73">
        <v>0</v>
      </c>
      <c r="D652" s="73">
        <v>0</v>
      </c>
      <c r="E652" s="73">
        <v>0</v>
      </c>
      <c r="F652" s="73">
        <v>0</v>
      </c>
      <c r="G652" s="73">
        <v>0</v>
      </c>
      <c r="H652" s="73">
        <v>0</v>
      </c>
      <c r="I652" s="73">
        <v>0</v>
      </c>
      <c r="J652" s="73">
        <v>0</v>
      </c>
      <c r="K652" s="73">
        <v>0</v>
      </c>
      <c r="L652" s="73">
        <v>0</v>
      </c>
      <c r="M652" s="73">
        <v>0</v>
      </c>
      <c r="N652" s="73">
        <v>0</v>
      </c>
      <c r="O652" s="73">
        <v>0</v>
      </c>
      <c r="P652" s="73">
        <v>0</v>
      </c>
      <c r="Q652" s="73">
        <v>0</v>
      </c>
      <c r="R652" s="73">
        <v>0</v>
      </c>
      <c r="S652" s="73">
        <v>0</v>
      </c>
      <c r="T652" s="73">
        <v>0</v>
      </c>
      <c r="U652" s="73">
        <v>0</v>
      </c>
      <c r="V652" s="73">
        <v>0</v>
      </c>
      <c r="W652" s="73">
        <v>0</v>
      </c>
      <c r="X652" s="73">
        <v>0</v>
      </c>
      <c r="Y652" s="73">
        <v>0</v>
      </c>
      <c r="Z652" s="73">
        <v>0</v>
      </c>
      <c r="AA652" s="73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</row>
    <row r="653" spans="1:40">
      <c r="A653" s="108" t="s">
        <v>1338</v>
      </c>
      <c r="B653" s="73">
        <v>0</v>
      </c>
      <c r="C653" s="73">
        <v>0</v>
      </c>
      <c r="D653" s="73">
        <v>0</v>
      </c>
      <c r="E653" s="73">
        <v>0</v>
      </c>
      <c r="F653" s="73">
        <v>0</v>
      </c>
      <c r="G653" s="73">
        <v>0</v>
      </c>
      <c r="H653" s="73">
        <v>0</v>
      </c>
      <c r="I653" s="73">
        <v>0</v>
      </c>
      <c r="J653" s="73">
        <v>0</v>
      </c>
      <c r="K653" s="73">
        <v>0</v>
      </c>
      <c r="L653" s="73">
        <v>0</v>
      </c>
      <c r="M653" s="73">
        <v>0</v>
      </c>
      <c r="N653" s="73">
        <v>0</v>
      </c>
      <c r="O653" s="73">
        <v>0</v>
      </c>
      <c r="P653" s="73">
        <v>0</v>
      </c>
      <c r="Q653" s="73">
        <v>0</v>
      </c>
      <c r="R653" s="73">
        <v>0</v>
      </c>
      <c r="S653" s="73">
        <v>0</v>
      </c>
      <c r="T653" s="73">
        <v>0</v>
      </c>
      <c r="U653" s="73">
        <v>0</v>
      </c>
      <c r="V653" s="73">
        <v>0</v>
      </c>
      <c r="W653" s="73">
        <v>0</v>
      </c>
      <c r="X653" s="73">
        <v>0</v>
      </c>
      <c r="Y653" s="73">
        <v>0</v>
      </c>
      <c r="Z653" s="73">
        <v>0</v>
      </c>
      <c r="AA653" s="73">
        <v>0</v>
      </c>
      <c r="AB653" s="73">
        <v>0</v>
      </c>
      <c r="AC653" s="73">
        <v>0</v>
      </c>
      <c r="AD653" s="73">
        <v>0</v>
      </c>
      <c r="AE653" s="73">
        <v>0</v>
      </c>
      <c r="AF653" s="73">
        <v>0</v>
      </c>
      <c r="AG653" s="73">
        <v>0</v>
      </c>
      <c r="AH653" s="73">
        <v>0</v>
      </c>
      <c r="AI653" s="73">
        <v>0</v>
      </c>
      <c r="AJ653" s="73">
        <v>0</v>
      </c>
      <c r="AK653" s="73">
        <v>0</v>
      </c>
      <c r="AL653" s="73">
        <v>0</v>
      </c>
      <c r="AM653" s="73">
        <v>0</v>
      </c>
      <c r="AN653" s="73">
        <v>0</v>
      </c>
    </row>
    <row r="654" spans="1:40">
      <c r="A654" s="108" t="s">
        <v>1339</v>
      </c>
      <c r="B654" s="73">
        <v>0</v>
      </c>
      <c r="C654" s="73">
        <v>0</v>
      </c>
      <c r="D654" s="73">
        <v>0</v>
      </c>
      <c r="E654" s="73">
        <v>0</v>
      </c>
      <c r="F654" s="73">
        <v>0</v>
      </c>
      <c r="G654" s="73">
        <v>0</v>
      </c>
      <c r="H654" s="73">
        <v>0</v>
      </c>
      <c r="I654" s="73">
        <v>0</v>
      </c>
      <c r="J654" s="73">
        <v>0</v>
      </c>
      <c r="K654" s="73">
        <v>0</v>
      </c>
      <c r="L654" s="73">
        <v>0</v>
      </c>
      <c r="M654" s="73">
        <v>0</v>
      </c>
      <c r="N654" s="73">
        <v>0</v>
      </c>
      <c r="O654" s="73">
        <v>0</v>
      </c>
      <c r="P654" s="73">
        <v>0</v>
      </c>
      <c r="Q654" s="73">
        <v>0</v>
      </c>
      <c r="R654" s="73">
        <v>0</v>
      </c>
      <c r="S654" s="73">
        <v>0</v>
      </c>
      <c r="T654" s="73">
        <v>0</v>
      </c>
      <c r="U654" s="73">
        <v>0</v>
      </c>
      <c r="V654" s="73">
        <v>0</v>
      </c>
      <c r="W654" s="73">
        <v>0</v>
      </c>
      <c r="X654" s="73">
        <v>0</v>
      </c>
      <c r="Y654" s="73">
        <v>0</v>
      </c>
      <c r="Z654" s="73">
        <v>0</v>
      </c>
      <c r="AA654" s="73">
        <v>0</v>
      </c>
      <c r="AB654" s="73">
        <v>0</v>
      </c>
      <c r="AC654" s="73">
        <v>0</v>
      </c>
      <c r="AD654" s="73">
        <v>0</v>
      </c>
      <c r="AE654" s="73">
        <v>0</v>
      </c>
      <c r="AF654" s="73">
        <v>0</v>
      </c>
      <c r="AG654" s="73">
        <v>0</v>
      </c>
      <c r="AH654" s="73">
        <v>0</v>
      </c>
      <c r="AI654" s="73">
        <v>0</v>
      </c>
      <c r="AJ654" s="73">
        <v>0</v>
      </c>
      <c r="AK654" s="73">
        <v>0</v>
      </c>
      <c r="AL654" s="73">
        <v>0</v>
      </c>
      <c r="AM654" s="73">
        <v>0</v>
      </c>
      <c r="AN654" s="73">
        <v>0</v>
      </c>
    </row>
    <row r="655" spans="1:40">
      <c r="A655" s="108" t="s">
        <v>1340</v>
      </c>
      <c r="B655" s="73">
        <v>0</v>
      </c>
      <c r="C655" s="73">
        <v>0</v>
      </c>
      <c r="D655" s="73">
        <v>0</v>
      </c>
      <c r="E655" s="73">
        <v>0</v>
      </c>
      <c r="F655" s="73">
        <v>0</v>
      </c>
      <c r="G655" s="73">
        <v>0</v>
      </c>
      <c r="H655" s="73">
        <v>0</v>
      </c>
      <c r="I655" s="73">
        <v>0</v>
      </c>
      <c r="J655" s="73">
        <v>0</v>
      </c>
      <c r="K655" s="73">
        <v>0</v>
      </c>
      <c r="L655" s="73">
        <v>0</v>
      </c>
      <c r="M655" s="73">
        <v>0</v>
      </c>
      <c r="N655" s="73">
        <v>0</v>
      </c>
      <c r="O655" s="73">
        <v>0</v>
      </c>
      <c r="P655" s="73">
        <v>0</v>
      </c>
      <c r="Q655" s="73">
        <v>0</v>
      </c>
      <c r="R655" s="73">
        <v>0</v>
      </c>
      <c r="S655" s="73">
        <v>0</v>
      </c>
      <c r="T655" s="73">
        <v>0</v>
      </c>
      <c r="U655" s="73">
        <v>0</v>
      </c>
      <c r="V655" s="73">
        <v>0</v>
      </c>
      <c r="W655" s="73">
        <v>0</v>
      </c>
      <c r="X655" s="73">
        <v>0</v>
      </c>
      <c r="Y655" s="73">
        <v>0</v>
      </c>
      <c r="Z655" s="73">
        <v>0</v>
      </c>
      <c r="AA655" s="73">
        <v>0</v>
      </c>
      <c r="AB655" s="73">
        <v>0</v>
      </c>
      <c r="AC655" s="73">
        <v>0</v>
      </c>
      <c r="AD655" s="73">
        <v>0</v>
      </c>
      <c r="AE655" s="73">
        <v>0</v>
      </c>
      <c r="AF655" s="73">
        <v>0</v>
      </c>
      <c r="AG655" s="73">
        <v>0</v>
      </c>
      <c r="AH655" s="73">
        <v>0</v>
      </c>
      <c r="AI655" s="73">
        <v>0</v>
      </c>
      <c r="AJ655" s="73">
        <v>0</v>
      </c>
      <c r="AK655" s="73">
        <v>0</v>
      </c>
      <c r="AL655" s="73">
        <v>0</v>
      </c>
      <c r="AM655" s="73">
        <v>0</v>
      </c>
      <c r="AN655" s="73">
        <v>0</v>
      </c>
    </row>
    <row r="656" spans="1:40">
      <c r="A656" s="108" t="s">
        <v>1341</v>
      </c>
      <c r="B656" s="73">
        <v>0</v>
      </c>
      <c r="C656" s="73">
        <v>0</v>
      </c>
      <c r="D656" s="73">
        <v>0</v>
      </c>
      <c r="E656" s="73">
        <v>0</v>
      </c>
      <c r="F656" s="73">
        <v>0</v>
      </c>
      <c r="G656" s="73">
        <v>0</v>
      </c>
      <c r="H656" s="73">
        <v>0</v>
      </c>
      <c r="I656" s="73">
        <v>0</v>
      </c>
      <c r="J656" s="73">
        <v>0</v>
      </c>
      <c r="K656" s="73">
        <v>0</v>
      </c>
      <c r="L656" s="73">
        <v>0</v>
      </c>
      <c r="M656" s="73">
        <v>0</v>
      </c>
      <c r="N656" s="73">
        <v>0</v>
      </c>
      <c r="O656" s="73">
        <v>0</v>
      </c>
      <c r="P656" s="73">
        <v>0</v>
      </c>
      <c r="Q656" s="73">
        <v>0</v>
      </c>
      <c r="R656" s="73">
        <v>0</v>
      </c>
      <c r="S656" s="73">
        <v>0</v>
      </c>
      <c r="T656" s="73">
        <v>0</v>
      </c>
      <c r="U656" s="73">
        <v>0</v>
      </c>
      <c r="V656" s="73">
        <v>0</v>
      </c>
      <c r="W656" s="73">
        <v>0</v>
      </c>
      <c r="X656" s="73">
        <v>0</v>
      </c>
      <c r="Y656" s="73">
        <v>0</v>
      </c>
      <c r="Z656" s="73">
        <v>0</v>
      </c>
      <c r="AA656" s="73">
        <v>0</v>
      </c>
      <c r="AB656" s="73">
        <v>0</v>
      </c>
      <c r="AC656" s="73">
        <v>0</v>
      </c>
      <c r="AD656" s="73">
        <v>0</v>
      </c>
      <c r="AE656" s="73">
        <v>0</v>
      </c>
      <c r="AF656" s="73">
        <v>0</v>
      </c>
      <c r="AG656" s="73">
        <v>0</v>
      </c>
      <c r="AH656" s="73">
        <v>0</v>
      </c>
      <c r="AI656" s="73">
        <v>0</v>
      </c>
      <c r="AJ656" s="73">
        <v>0</v>
      </c>
      <c r="AK656" s="73">
        <v>0</v>
      </c>
      <c r="AL656" s="73">
        <v>0</v>
      </c>
      <c r="AM656" s="73">
        <v>0</v>
      </c>
      <c r="AN656" s="73">
        <v>0</v>
      </c>
    </row>
    <row r="657" spans="1:40">
      <c r="A657" s="108" t="s">
        <v>1342</v>
      </c>
      <c r="B657" s="73">
        <v>0</v>
      </c>
      <c r="C657" s="73">
        <v>0</v>
      </c>
      <c r="D657" s="73">
        <v>0</v>
      </c>
      <c r="E657" s="73">
        <v>0</v>
      </c>
      <c r="F657" s="73">
        <v>0</v>
      </c>
      <c r="G657" s="73">
        <v>0</v>
      </c>
      <c r="H657" s="73">
        <v>0</v>
      </c>
      <c r="I657" s="73">
        <v>0</v>
      </c>
      <c r="J657" s="73">
        <v>0</v>
      </c>
      <c r="K657" s="73">
        <v>0</v>
      </c>
      <c r="L657" s="73">
        <v>0</v>
      </c>
      <c r="M657" s="73">
        <v>0</v>
      </c>
      <c r="N657" s="73">
        <v>0</v>
      </c>
      <c r="O657" s="73">
        <v>0</v>
      </c>
      <c r="P657" s="73">
        <v>0</v>
      </c>
      <c r="Q657" s="73">
        <v>0</v>
      </c>
      <c r="R657" s="73">
        <v>0</v>
      </c>
      <c r="S657" s="73">
        <v>0</v>
      </c>
      <c r="T657" s="73">
        <v>0</v>
      </c>
      <c r="U657" s="73">
        <v>0</v>
      </c>
      <c r="V657" s="73">
        <v>0</v>
      </c>
      <c r="W657" s="73">
        <v>0</v>
      </c>
      <c r="X657" s="73">
        <v>0</v>
      </c>
      <c r="Y657" s="73">
        <v>0</v>
      </c>
      <c r="Z657" s="73">
        <v>0</v>
      </c>
      <c r="AA657" s="73">
        <v>0</v>
      </c>
      <c r="AB657" s="73">
        <v>0</v>
      </c>
      <c r="AC657" s="73">
        <v>0</v>
      </c>
      <c r="AD657" s="73">
        <v>0</v>
      </c>
      <c r="AE657" s="73">
        <v>0</v>
      </c>
      <c r="AF657" s="73">
        <v>0</v>
      </c>
      <c r="AG657" s="73">
        <v>0</v>
      </c>
      <c r="AH657" s="73">
        <v>0</v>
      </c>
      <c r="AI657" s="73">
        <v>0</v>
      </c>
      <c r="AJ657" s="73">
        <v>0</v>
      </c>
      <c r="AK657" s="73">
        <v>0</v>
      </c>
      <c r="AL657" s="73">
        <v>0</v>
      </c>
      <c r="AM657" s="73">
        <v>0</v>
      </c>
      <c r="AN657" s="73">
        <v>0</v>
      </c>
    </row>
    <row r="658" spans="1:40">
      <c r="A658" s="108" t="s">
        <v>1343</v>
      </c>
      <c r="B658" s="73">
        <v>0</v>
      </c>
      <c r="C658" s="73">
        <v>0</v>
      </c>
      <c r="D658" s="73">
        <v>0</v>
      </c>
      <c r="E658" s="73">
        <v>0</v>
      </c>
      <c r="F658" s="73">
        <v>0</v>
      </c>
      <c r="G658" s="73">
        <v>0</v>
      </c>
      <c r="H658" s="73">
        <v>0</v>
      </c>
      <c r="I658" s="73">
        <v>0</v>
      </c>
      <c r="J658" s="73">
        <v>0</v>
      </c>
      <c r="K658" s="73">
        <v>0</v>
      </c>
      <c r="L658" s="73">
        <v>0</v>
      </c>
      <c r="M658" s="73">
        <v>0</v>
      </c>
      <c r="N658" s="73">
        <v>0</v>
      </c>
      <c r="O658" s="73">
        <v>0</v>
      </c>
      <c r="P658" s="73">
        <v>0</v>
      </c>
      <c r="Q658" s="73">
        <v>0</v>
      </c>
      <c r="R658" s="73">
        <v>0</v>
      </c>
      <c r="S658" s="73">
        <v>0</v>
      </c>
      <c r="T658" s="73">
        <v>0</v>
      </c>
      <c r="U658" s="73">
        <v>0</v>
      </c>
      <c r="V658" s="73">
        <v>0</v>
      </c>
      <c r="W658" s="73">
        <v>0</v>
      </c>
      <c r="X658" s="73">
        <v>0</v>
      </c>
      <c r="Y658" s="73">
        <v>0</v>
      </c>
      <c r="Z658" s="73">
        <v>0</v>
      </c>
      <c r="AA658" s="73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</row>
    <row r="659" spans="1:40">
      <c r="A659" s="108" t="s">
        <v>1344</v>
      </c>
      <c r="B659" s="73">
        <v>0</v>
      </c>
      <c r="C659" s="73">
        <v>0</v>
      </c>
      <c r="D659" s="73">
        <v>0</v>
      </c>
      <c r="E659" s="73">
        <v>0</v>
      </c>
      <c r="F659" s="73">
        <v>0</v>
      </c>
      <c r="G659" s="73">
        <v>0</v>
      </c>
      <c r="H659" s="73">
        <v>0</v>
      </c>
      <c r="I659" s="73">
        <v>0</v>
      </c>
      <c r="J659" s="73">
        <v>0</v>
      </c>
      <c r="K659" s="73">
        <v>0</v>
      </c>
      <c r="L659" s="73">
        <v>0</v>
      </c>
      <c r="M659" s="73">
        <v>0</v>
      </c>
      <c r="N659" s="73">
        <v>0</v>
      </c>
      <c r="O659" s="73">
        <v>0</v>
      </c>
      <c r="P659" s="73">
        <v>0</v>
      </c>
      <c r="Q659" s="73">
        <v>0</v>
      </c>
      <c r="R659" s="73">
        <v>0</v>
      </c>
      <c r="S659" s="73">
        <v>0</v>
      </c>
      <c r="T659" s="73">
        <v>0</v>
      </c>
      <c r="U659" s="73">
        <v>0</v>
      </c>
      <c r="V659" s="73">
        <v>0</v>
      </c>
      <c r="W659" s="73">
        <v>0</v>
      </c>
      <c r="X659" s="73">
        <v>0</v>
      </c>
      <c r="Y659" s="73">
        <v>0</v>
      </c>
      <c r="Z659" s="73">
        <v>0</v>
      </c>
      <c r="AA659" s="73">
        <v>0</v>
      </c>
      <c r="AB659" s="73">
        <v>0</v>
      </c>
      <c r="AC659" s="73">
        <v>0</v>
      </c>
      <c r="AD659" s="73">
        <v>0</v>
      </c>
      <c r="AE659" s="73">
        <v>0</v>
      </c>
      <c r="AF659" s="73">
        <v>0</v>
      </c>
      <c r="AG659" s="73">
        <v>0</v>
      </c>
      <c r="AH659" s="73">
        <v>0</v>
      </c>
      <c r="AI659" s="73">
        <v>0</v>
      </c>
      <c r="AJ659" s="73">
        <v>0</v>
      </c>
      <c r="AK659" s="73">
        <v>0</v>
      </c>
      <c r="AL659" s="73">
        <v>0</v>
      </c>
      <c r="AM659" s="73">
        <v>0</v>
      </c>
      <c r="AN659" s="73">
        <v>0</v>
      </c>
    </row>
    <row r="660" spans="1:40">
      <c r="A660" s="108" t="s">
        <v>1345</v>
      </c>
      <c r="B660" s="73">
        <v>0</v>
      </c>
      <c r="C660" s="73">
        <v>0</v>
      </c>
      <c r="D660" s="73">
        <v>0</v>
      </c>
      <c r="E660" s="73">
        <v>0</v>
      </c>
      <c r="F660" s="73">
        <v>0</v>
      </c>
      <c r="G660" s="73">
        <v>0</v>
      </c>
      <c r="H660" s="73">
        <v>0</v>
      </c>
      <c r="I660" s="73">
        <v>0</v>
      </c>
      <c r="J660" s="73">
        <v>0</v>
      </c>
      <c r="K660" s="73">
        <v>0</v>
      </c>
      <c r="L660" s="73">
        <v>0</v>
      </c>
      <c r="M660" s="73">
        <v>0</v>
      </c>
      <c r="N660" s="73">
        <v>0</v>
      </c>
      <c r="O660" s="73">
        <v>0</v>
      </c>
      <c r="P660" s="73">
        <v>0</v>
      </c>
      <c r="Q660" s="73">
        <v>0</v>
      </c>
      <c r="R660" s="73">
        <v>0</v>
      </c>
      <c r="S660" s="73">
        <v>0</v>
      </c>
      <c r="T660" s="73">
        <v>0</v>
      </c>
      <c r="U660" s="73">
        <v>0</v>
      </c>
      <c r="V660" s="73">
        <v>0</v>
      </c>
      <c r="W660" s="73">
        <v>0</v>
      </c>
      <c r="X660" s="73">
        <v>0</v>
      </c>
      <c r="Y660" s="73">
        <v>0</v>
      </c>
      <c r="Z660" s="73">
        <v>0</v>
      </c>
      <c r="AA660" s="73">
        <v>0</v>
      </c>
      <c r="AB660" s="73">
        <v>0</v>
      </c>
      <c r="AC660" s="73">
        <v>0</v>
      </c>
      <c r="AD660" s="73">
        <v>0</v>
      </c>
      <c r="AE660" s="73">
        <v>0</v>
      </c>
      <c r="AF660" s="73">
        <v>0</v>
      </c>
      <c r="AG660" s="73">
        <v>0</v>
      </c>
      <c r="AH660" s="73">
        <v>0</v>
      </c>
      <c r="AI660" s="73">
        <v>0</v>
      </c>
      <c r="AJ660" s="73">
        <v>0</v>
      </c>
      <c r="AK660" s="73">
        <v>0</v>
      </c>
      <c r="AL660" s="73">
        <v>0</v>
      </c>
      <c r="AM660" s="73">
        <v>0</v>
      </c>
      <c r="AN660" s="73">
        <v>0</v>
      </c>
    </row>
    <row r="661" spans="1:40">
      <c r="A661" s="108" t="s">
        <v>1346</v>
      </c>
      <c r="B661" s="73">
        <v>0</v>
      </c>
      <c r="C661" s="73">
        <v>0</v>
      </c>
      <c r="D661" s="73">
        <v>0</v>
      </c>
      <c r="E661" s="73">
        <v>0</v>
      </c>
      <c r="F661" s="73">
        <v>0</v>
      </c>
      <c r="G661" s="73">
        <v>0</v>
      </c>
      <c r="H661" s="73">
        <v>0</v>
      </c>
      <c r="I661" s="73">
        <v>0</v>
      </c>
      <c r="J661" s="73">
        <v>0</v>
      </c>
      <c r="K661" s="73">
        <v>0</v>
      </c>
      <c r="L661" s="73">
        <v>0</v>
      </c>
      <c r="M661" s="73">
        <v>0</v>
      </c>
      <c r="N661" s="73">
        <v>0</v>
      </c>
      <c r="O661" s="73">
        <v>0</v>
      </c>
      <c r="P661" s="73">
        <v>0</v>
      </c>
      <c r="Q661" s="73">
        <v>0</v>
      </c>
      <c r="R661" s="73">
        <v>0</v>
      </c>
      <c r="S661" s="73">
        <v>0</v>
      </c>
      <c r="T661" s="73">
        <v>0</v>
      </c>
      <c r="U661" s="73">
        <v>0</v>
      </c>
      <c r="V661" s="73">
        <v>0</v>
      </c>
      <c r="W661" s="73">
        <v>0</v>
      </c>
      <c r="X661" s="73">
        <v>0</v>
      </c>
      <c r="Y661" s="73">
        <v>0</v>
      </c>
      <c r="Z661" s="73">
        <v>0</v>
      </c>
      <c r="AA661" s="73">
        <v>0</v>
      </c>
      <c r="AB661" s="73">
        <v>0</v>
      </c>
      <c r="AC661" s="73">
        <v>0</v>
      </c>
      <c r="AD661" s="73">
        <v>0</v>
      </c>
      <c r="AE661" s="73">
        <v>0</v>
      </c>
      <c r="AF661" s="73">
        <v>0</v>
      </c>
      <c r="AG661" s="73">
        <v>0</v>
      </c>
      <c r="AH661" s="73">
        <v>0</v>
      </c>
      <c r="AI661" s="73">
        <v>0</v>
      </c>
      <c r="AJ661" s="73">
        <v>0</v>
      </c>
      <c r="AK661" s="73">
        <v>0</v>
      </c>
      <c r="AL661" s="73">
        <v>0</v>
      </c>
      <c r="AM661" s="73">
        <v>0</v>
      </c>
      <c r="AN661" s="73">
        <v>0</v>
      </c>
    </row>
    <row r="662" spans="1:40">
      <c r="A662" s="108" t="s">
        <v>1347</v>
      </c>
      <c r="B662" s="73">
        <v>0</v>
      </c>
      <c r="C662" s="73">
        <v>0</v>
      </c>
      <c r="D662" s="73">
        <v>0</v>
      </c>
      <c r="E662" s="73">
        <v>0</v>
      </c>
      <c r="F662" s="73">
        <v>0</v>
      </c>
      <c r="G662" s="73">
        <v>0</v>
      </c>
      <c r="H662" s="73">
        <v>0</v>
      </c>
      <c r="I662" s="73">
        <v>0</v>
      </c>
      <c r="J662" s="73">
        <v>0</v>
      </c>
      <c r="K662" s="73">
        <v>0</v>
      </c>
      <c r="L662" s="73">
        <v>0</v>
      </c>
      <c r="M662" s="73">
        <v>0</v>
      </c>
      <c r="N662" s="73">
        <v>0</v>
      </c>
      <c r="O662" s="73">
        <v>0</v>
      </c>
      <c r="P662" s="73">
        <v>0</v>
      </c>
      <c r="Q662" s="73">
        <v>0</v>
      </c>
      <c r="R662" s="73">
        <v>0</v>
      </c>
      <c r="S662" s="73">
        <v>0</v>
      </c>
      <c r="T662" s="73">
        <v>0</v>
      </c>
      <c r="U662" s="73">
        <v>0</v>
      </c>
      <c r="V662" s="73">
        <v>0</v>
      </c>
      <c r="W662" s="73">
        <v>0</v>
      </c>
      <c r="X662" s="73">
        <v>0</v>
      </c>
      <c r="Y662" s="73">
        <v>0</v>
      </c>
      <c r="Z662" s="73">
        <v>0</v>
      </c>
      <c r="AA662" s="73">
        <v>0</v>
      </c>
      <c r="AB662" s="73">
        <v>0</v>
      </c>
      <c r="AC662" s="73">
        <v>0</v>
      </c>
      <c r="AD662" s="73">
        <v>0</v>
      </c>
      <c r="AE662" s="73">
        <v>0</v>
      </c>
      <c r="AF662" s="73">
        <v>0</v>
      </c>
      <c r="AG662" s="73">
        <v>0</v>
      </c>
      <c r="AH662" s="73">
        <v>0</v>
      </c>
      <c r="AI662" s="73">
        <v>0</v>
      </c>
      <c r="AJ662" s="73">
        <v>0</v>
      </c>
      <c r="AK662" s="73">
        <v>0</v>
      </c>
      <c r="AL662" s="73">
        <v>0</v>
      </c>
      <c r="AM662" s="73">
        <v>0</v>
      </c>
      <c r="AN662" s="73">
        <v>0</v>
      </c>
    </row>
    <row r="663" spans="1:40">
      <c r="A663" s="108" t="s">
        <v>1348</v>
      </c>
      <c r="B663" s="73">
        <v>0</v>
      </c>
      <c r="C663" s="73">
        <v>0</v>
      </c>
      <c r="D663" s="73">
        <v>0</v>
      </c>
      <c r="E663" s="73">
        <v>0</v>
      </c>
      <c r="F663" s="73">
        <v>0</v>
      </c>
      <c r="G663" s="73">
        <v>0</v>
      </c>
      <c r="H663" s="73">
        <v>0</v>
      </c>
      <c r="I663" s="73">
        <v>0</v>
      </c>
      <c r="J663" s="73">
        <v>0</v>
      </c>
      <c r="K663" s="73">
        <v>0</v>
      </c>
      <c r="L663" s="73">
        <v>0</v>
      </c>
      <c r="M663" s="73">
        <v>0</v>
      </c>
      <c r="N663" s="73">
        <v>0</v>
      </c>
      <c r="O663" s="73">
        <v>0</v>
      </c>
      <c r="P663" s="73">
        <v>0</v>
      </c>
      <c r="Q663" s="73">
        <v>0</v>
      </c>
      <c r="R663" s="73">
        <v>0</v>
      </c>
      <c r="S663" s="73">
        <v>0</v>
      </c>
      <c r="T663" s="73">
        <v>0</v>
      </c>
      <c r="U663" s="73">
        <v>0</v>
      </c>
      <c r="V663" s="73">
        <v>0</v>
      </c>
      <c r="W663" s="73">
        <v>0</v>
      </c>
      <c r="X663" s="73">
        <v>0</v>
      </c>
      <c r="Y663" s="73">
        <v>0</v>
      </c>
      <c r="Z663" s="73">
        <v>0</v>
      </c>
      <c r="AA663" s="73">
        <v>0</v>
      </c>
      <c r="AB663" s="73">
        <v>0</v>
      </c>
      <c r="AC663" s="73">
        <v>0</v>
      </c>
      <c r="AD663" s="73">
        <v>0</v>
      </c>
      <c r="AE663" s="73">
        <v>0</v>
      </c>
      <c r="AF663" s="73">
        <v>0</v>
      </c>
      <c r="AG663" s="73">
        <v>0</v>
      </c>
      <c r="AH663" s="73">
        <v>0</v>
      </c>
      <c r="AI663" s="73">
        <v>0</v>
      </c>
      <c r="AJ663" s="73">
        <v>0</v>
      </c>
      <c r="AK663" s="73">
        <v>0</v>
      </c>
      <c r="AL663" s="73">
        <v>0</v>
      </c>
      <c r="AM663" s="73">
        <v>0</v>
      </c>
      <c r="AN663" s="73">
        <v>0</v>
      </c>
    </row>
    <row r="664" spans="1:40">
      <c r="A664" s="108" t="s">
        <v>1349</v>
      </c>
      <c r="B664" s="73">
        <v>0</v>
      </c>
      <c r="C664" s="73">
        <v>0</v>
      </c>
      <c r="D664" s="73">
        <v>0</v>
      </c>
      <c r="E664" s="73">
        <v>0</v>
      </c>
      <c r="F664" s="73">
        <v>0</v>
      </c>
      <c r="G664" s="73">
        <v>0</v>
      </c>
      <c r="H664" s="73">
        <v>0</v>
      </c>
      <c r="I664" s="73">
        <v>0</v>
      </c>
      <c r="J664" s="73">
        <v>0</v>
      </c>
      <c r="K664" s="73">
        <v>0</v>
      </c>
      <c r="L664" s="73">
        <v>0</v>
      </c>
      <c r="M664" s="73">
        <v>0</v>
      </c>
      <c r="N664" s="73">
        <v>0</v>
      </c>
      <c r="O664" s="73">
        <v>0</v>
      </c>
      <c r="P664" s="73">
        <v>0</v>
      </c>
      <c r="Q664" s="73">
        <v>0</v>
      </c>
      <c r="R664" s="73">
        <v>0</v>
      </c>
      <c r="S664" s="73">
        <v>0</v>
      </c>
      <c r="T664" s="73">
        <v>0</v>
      </c>
      <c r="U664" s="73">
        <v>0</v>
      </c>
      <c r="V664" s="73">
        <v>0</v>
      </c>
      <c r="W664" s="73">
        <v>0</v>
      </c>
      <c r="X664" s="73">
        <v>0</v>
      </c>
      <c r="Y664" s="73">
        <v>0</v>
      </c>
      <c r="Z664" s="73">
        <v>0</v>
      </c>
      <c r="AA664" s="73">
        <v>0</v>
      </c>
      <c r="AB664" s="73">
        <v>0</v>
      </c>
      <c r="AC664" s="73">
        <v>0</v>
      </c>
      <c r="AD664" s="73">
        <v>0</v>
      </c>
      <c r="AE664" s="73">
        <v>0</v>
      </c>
      <c r="AF664" s="73">
        <v>0</v>
      </c>
      <c r="AG664" s="73">
        <v>0</v>
      </c>
      <c r="AH664" s="73">
        <v>0</v>
      </c>
      <c r="AI664" s="73">
        <v>0</v>
      </c>
      <c r="AJ664" s="73">
        <v>0</v>
      </c>
      <c r="AK664" s="73">
        <v>0</v>
      </c>
      <c r="AL664" s="73">
        <v>0</v>
      </c>
      <c r="AM664" s="73">
        <v>0</v>
      </c>
      <c r="AN664" s="73">
        <v>0</v>
      </c>
    </row>
    <row r="665" spans="1:40">
      <c r="A665" s="108" t="s">
        <v>1350</v>
      </c>
      <c r="B665" s="73">
        <v>0</v>
      </c>
      <c r="C665" s="73">
        <v>0</v>
      </c>
      <c r="D665" s="73">
        <v>0</v>
      </c>
      <c r="E665" s="73">
        <v>0</v>
      </c>
      <c r="F665" s="73">
        <v>0</v>
      </c>
      <c r="G665" s="73">
        <v>0</v>
      </c>
      <c r="H665" s="73">
        <v>0</v>
      </c>
      <c r="I665" s="73">
        <v>0</v>
      </c>
      <c r="J665" s="73">
        <v>0</v>
      </c>
      <c r="K665" s="73">
        <v>0</v>
      </c>
      <c r="L665" s="73">
        <v>0</v>
      </c>
      <c r="M665" s="73">
        <v>0</v>
      </c>
      <c r="N665" s="73">
        <v>0</v>
      </c>
      <c r="O665" s="73">
        <v>0</v>
      </c>
      <c r="P665" s="73">
        <v>0</v>
      </c>
      <c r="Q665" s="73">
        <v>0</v>
      </c>
      <c r="R665" s="73">
        <v>0</v>
      </c>
      <c r="S665" s="73">
        <v>0</v>
      </c>
      <c r="T665" s="73">
        <v>0</v>
      </c>
      <c r="U665" s="73">
        <v>0</v>
      </c>
      <c r="V665" s="73">
        <v>0</v>
      </c>
      <c r="W665" s="73">
        <v>0</v>
      </c>
      <c r="X665" s="73">
        <v>0</v>
      </c>
      <c r="Y665" s="73">
        <v>0</v>
      </c>
      <c r="Z665" s="73">
        <v>0</v>
      </c>
      <c r="AA665" s="73">
        <v>0</v>
      </c>
      <c r="AB665" s="73">
        <v>0</v>
      </c>
      <c r="AC665" s="73">
        <v>0</v>
      </c>
      <c r="AD665" s="73">
        <v>0</v>
      </c>
      <c r="AE665" s="73">
        <v>0</v>
      </c>
      <c r="AF665" s="73">
        <v>0</v>
      </c>
      <c r="AG665" s="73">
        <v>0</v>
      </c>
      <c r="AH665" s="73">
        <v>0</v>
      </c>
      <c r="AI665" s="73">
        <v>0</v>
      </c>
      <c r="AJ665" s="73">
        <v>0</v>
      </c>
      <c r="AK665" s="73">
        <v>0</v>
      </c>
      <c r="AL665" s="73">
        <v>0</v>
      </c>
      <c r="AM665" s="73">
        <v>0</v>
      </c>
      <c r="AN665" s="73">
        <v>0</v>
      </c>
    </row>
    <row r="666" spans="1:40">
      <c r="A666" s="108" t="s">
        <v>1351</v>
      </c>
      <c r="B666" s="73">
        <v>0</v>
      </c>
      <c r="C666" s="73">
        <v>0</v>
      </c>
      <c r="D666" s="73">
        <v>0</v>
      </c>
      <c r="E666" s="73">
        <v>0</v>
      </c>
      <c r="F666" s="73">
        <v>0</v>
      </c>
      <c r="G666" s="73">
        <v>0</v>
      </c>
      <c r="H666" s="73">
        <v>0</v>
      </c>
      <c r="I666" s="73">
        <v>0</v>
      </c>
      <c r="J666" s="73">
        <v>0</v>
      </c>
      <c r="K666" s="73">
        <v>0</v>
      </c>
      <c r="L666" s="73">
        <v>0</v>
      </c>
      <c r="M666" s="73">
        <v>0</v>
      </c>
      <c r="N666" s="73">
        <v>0</v>
      </c>
      <c r="O666" s="73">
        <v>0</v>
      </c>
      <c r="P666" s="73">
        <v>0</v>
      </c>
      <c r="Q666" s="73">
        <v>0</v>
      </c>
      <c r="R666" s="73">
        <v>0</v>
      </c>
      <c r="S666" s="73">
        <v>0</v>
      </c>
      <c r="T666" s="73">
        <v>0</v>
      </c>
      <c r="U666" s="73">
        <v>0</v>
      </c>
      <c r="V666" s="73">
        <v>0</v>
      </c>
      <c r="W666" s="73">
        <v>0</v>
      </c>
      <c r="X666" s="73">
        <v>0</v>
      </c>
      <c r="Y666" s="73">
        <v>0</v>
      </c>
      <c r="Z666" s="73">
        <v>0</v>
      </c>
      <c r="AA666" s="73">
        <v>0</v>
      </c>
      <c r="AB666" s="73">
        <v>0</v>
      </c>
      <c r="AC666" s="73">
        <v>0</v>
      </c>
      <c r="AD666" s="73">
        <v>0</v>
      </c>
      <c r="AE666" s="73">
        <v>0</v>
      </c>
      <c r="AF666" s="73">
        <v>0</v>
      </c>
      <c r="AG666" s="73">
        <v>0</v>
      </c>
      <c r="AH666" s="73">
        <v>0</v>
      </c>
      <c r="AI666" s="73">
        <v>0</v>
      </c>
      <c r="AJ666" s="73">
        <v>0</v>
      </c>
      <c r="AK666" s="73">
        <v>0</v>
      </c>
      <c r="AL666" s="73">
        <v>0</v>
      </c>
      <c r="AM666" s="73">
        <v>0</v>
      </c>
      <c r="AN666" s="73">
        <v>0</v>
      </c>
    </row>
    <row r="667" spans="1:40">
      <c r="A667" s="108" t="s">
        <v>1352</v>
      </c>
      <c r="B667" s="73">
        <v>0</v>
      </c>
      <c r="C667" s="73">
        <v>0</v>
      </c>
      <c r="D667" s="73">
        <v>0</v>
      </c>
      <c r="E667" s="73">
        <v>0</v>
      </c>
      <c r="F667" s="73">
        <v>0</v>
      </c>
      <c r="G667" s="73">
        <v>0</v>
      </c>
      <c r="H667" s="73">
        <v>0</v>
      </c>
      <c r="I667" s="73">
        <v>0</v>
      </c>
      <c r="J667" s="73">
        <v>0</v>
      </c>
      <c r="K667" s="73">
        <v>0</v>
      </c>
      <c r="L667" s="73">
        <v>0</v>
      </c>
      <c r="M667" s="73">
        <v>0</v>
      </c>
      <c r="N667" s="73">
        <v>0</v>
      </c>
      <c r="O667" s="73">
        <v>0</v>
      </c>
      <c r="P667" s="73">
        <v>0</v>
      </c>
      <c r="Q667" s="73">
        <v>0</v>
      </c>
      <c r="R667" s="73">
        <v>0</v>
      </c>
      <c r="S667" s="73">
        <v>0</v>
      </c>
      <c r="T667" s="73">
        <v>0</v>
      </c>
      <c r="U667" s="73">
        <v>0</v>
      </c>
      <c r="V667" s="73">
        <v>0</v>
      </c>
      <c r="W667" s="73">
        <v>0</v>
      </c>
      <c r="X667" s="73">
        <v>0</v>
      </c>
      <c r="Y667" s="73">
        <v>0</v>
      </c>
      <c r="Z667" s="73">
        <v>0</v>
      </c>
      <c r="AA667" s="73">
        <v>0</v>
      </c>
      <c r="AB667" s="73">
        <v>0</v>
      </c>
      <c r="AC667" s="73">
        <v>0</v>
      </c>
      <c r="AD667" s="73">
        <v>0</v>
      </c>
      <c r="AE667" s="73">
        <v>0</v>
      </c>
      <c r="AF667" s="73">
        <v>0</v>
      </c>
      <c r="AG667" s="73">
        <v>0</v>
      </c>
      <c r="AH667" s="73">
        <v>0</v>
      </c>
      <c r="AI667" s="73">
        <v>0</v>
      </c>
      <c r="AJ667" s="73">
        <v>0</v>
      </c>
      <c r="AK667" s="73">
        <v>0</v>
      </c>
      <c r="AL667" s="73">
        <v>0</v>
      </c>
      <c r="AM667" s="73">
        <v>0</v>
      </c>
      <c r="AN667" s="73">
        <v>0</v>
      </c>
    </row>
    <row r="668" spans="1:40">
      <c r="A668" s="108" t="s">
        <v>1353</v>
      </c>
      <c r="B668" s="73">
        <v>0</v>
      </c>
      <c r="C668" s="73">
        <v>0</v>
      </c>
      <c r="D668" s="73">
        <v>0</v>
      </c>
      <c r="E668" s="73">
        <v>0</v>
      </c>
      <c r="F668" s="73">
        <v>0</v>
      </c>
      <c r="G668" s="73">
        <v>0</v>
      </c>
      <c r="H668" s="73">
        <v>0</v>
      </c>
      <c r="I668" s="73">
        <v>0</v>
      </c>
      <c r="J668" s="73">
        <v>0</v>
      </c>
      <c r="K668" s="73">
        <v>0</v>
      </c>
      <c r="L668" s="73">
        <v>0</v>
      </c>
      <c r="M668" s="73">
        <v>0</v>
      </c>
      <c r="N668" s="73">
        <v>0</v>
      </c>
      <c r="O668" s="73">
        <v>0</v>
      </c>
      <c r="P668" s="73">
        <v>0</v>
      </c>
      <c r="Q668" s="73">
        <v>0</v>
      </c>
      <c r="R668" s="73">
        <v>0</v>
      </c>
      <c r="S668" s="73">
        <v>0</v>
      </c>
      <c r="T668" s="73">
        <v>0</v>
      </c>
      <c r="U668" s="73">
        <v>0</v>
      </c>
      <c r="V668" s="73">
        <v>0</v>
      </c>
      <c r="W668" s="73">
        <v>0</v>
      </c>
      <c r="X668" s="73">
        <v>0</v>
      </c>
      <c r="Y668" s="73">
        <v>0</v>
      </c>
      <c r="Z668" s="73">
        <v>0</v>
      </c>
      <c r="AA668" s="73">
        <v>0</v>
      </c>
      <c r="AB668" s="73">
        <v>0</v>
      </c>
      <c r="AC668" s="73">
        <v>0</v>
      </c>
      <c r="AD668" s="73">
        <v>0</v>
      </c>
      <c r="AE668" s="73">
        <v>0</v>
      </c>
      <c r="AF668" s="73">
        <v>0</v>
      </c>
      <c r="AG668" s="73">
        <v>0</v>
      </c>
      <c r="AH668" s="73">
        <v>0</v>
      </c>
      <c r="AI668" s="73">
        <v>0</v>
      </c>
      <c r="AJ668" s="73">
        <v>0</v>
      </c>
      <c r="AK668" s="73">
        <v>0</v>
      </c>
      <c r="AL668" s="73">
        <v>0</v>
      </c>
      <c r="AM668" s="73">
        <v>0</v>
      </c>
      <c r="AN668" s="73">
        <v>0</v>
      </c>
    </row>
    <row r="669" spans="1:40">
      <c r="A669" s="108" t="s">
        <v>1354</v>
      </c>
      <c r="B669" s="73">
        <v>0</v>
      </c>
      <c r="C669" s="73">
        <v>0</v>
      </c>
      <c r="D669" s="73">
        <v>0</v>
      </c>
      <c r="E669" s="73">
        <v>0</v>
      </c>
      <c r="F669" s="73">
        <v>0</v>
      </c>
      <c r="G669" s="73">
        <v>0</v>
      </c>
      <c r="H669" s="73">
        <v>0</v>
      </c>
      <c r="I669" s="73">
        <v>0</v>
      </c>
      <c r="J669" s="73">
        <v>0</v>
      </c>
      <c r="K669" s="73">
        <v>0</v>
      </c>
      <c r="L669" s="73">
        <v>0</v>
      </c>
      <c r="M669" s="73">
        <v>0</v>
      </c>
      <c r="N669" s="73">
        <v>0</v>
      </c>
      <c r="O669" s="73">
        <v>0</v>
      </c>
      <c r="P669" s="73">
        <v>0</v>
      </c>
      <c r="Q669" s="73">
        <v>0</v>
      </c>
      <c r="R669" s="73">
        <v>0</v>
      </c>
      <c r="S669" s="73">
        <v>0</v>
      </c>
      <c r="T669" s="73">
        <v>0</v>
      </c>
      <c r="U669" s="73">
        <v>0</v>
      </c>
      <c r="V669" s="73">
        <v>0</v>
      </c>
      <c r="W669" s="73">
        <v>0</v>
      </c>
      <c r="X669" s="73">
        <v>0</v>
      </c>
      <c r="Y669" s="73">
        <v>0</v>
      </c>
      <c r="Z669" s="73">
        <v>0</v>
      </c>
      <c r="AA669" s="73">
        <v>0</v>
      </c>
      <c r="AB669" s="73">
        <v>0</v>
      </c>
      <c r="AC669" s="73">
        <v>0</v>
      </c>
      <c r="AD669" s="73">
        <v>0</v>
      </c>
      <c r="AE669" s="73">
        <v>0</v>
      </c>
      <c r="AF669" s="73">
        <v>0</v>
      </c>
      <c r="AG669" s="73">
        <v>0</v>
      </c>
      <c r="AH669" s="73">
        <v>0</v>
      </c>
      <c r="AI669" s="73">
        <v>0</v>
      </c>
      <c r="AJ669" s="73">
        <v>0</v>
      </c>
      <c r="AK669" s="73">
        <v>0</v>
      </c>
      <c r="AL669" s="73">
        <v>0</v>
      </c>
      <c r="AM669" s="73">
        <v>0</v>
      </c>
      <c r="AN669" s="73">
        <v>0</v>
      </c>
    </row>
    <row r="670" spans="1:40">
      <c r="A670" s="108" t="s">
        <v>1355</v>
      </c>
      <c r="B670" s="73">
        <v>0</v>
      </c>
      <c r="C670" s="73">
        <v>0</v>
      </c>
      <c r="D670" s="73">
        <v>0</v>
      </c>
      <c r="E670" s="73">
        <v>0</v>
      </c>
      <c r="F670" s="73">
        <v>0</v>
      </c>
      <c r="G670" s="73">
        <v>0</v>
      </c>
      <c r="H670" s="73">
        <v>0</v>
      </c>
      <c r="I670" s="73">
        <v>0</v>
      </c>
      <c r="J670" s="73">
        <v>0</v>
      </c>
      <c r="K670" s="73">
        <v>0</v>
      </c>
      <c r="L670" s="73">
        <v>0</v>
      </c>
      <c r="M670" s="73">
        <v>0</v>
      </c>
      <c r="N670" s="73">
        <v>0</v>
      </c>
      <c r="O670" s="73">
        <v>0</v>
      </c>
      <c r="P670" s="73">
        <v>0</v>
      </c>
      <c r="Q670" s="73">
        <v>0</v>
      </c>
      <c r="R670" s="73">
        <v>0</v>
      </c>
      <c r="S670" s="73">
        <v>0</v>
      </c>
      <c r="T670" s="73">
        <v>0</v>
      </c>
      <c r="U670" s="73">
        <v>0</v>
      </c>
      <c r="V670" s="73">
        <v>0</v>
      </c>
      <c r="W670" s="73">
        <v>0</v>
      </c>
      <c r="X670" s="73">
        <v>0</v>
      </c>
      <c r="Y670" s="73">
        <v>0</v>
      </c>
      <c r="Z670" s="73">
        <v>0</v>
      </c>
      <c r="AA670" s="73">
        <v>0</v>
      </c>
      <c r="AB670" s="73">
        <v>0</v>
      </c>
      <c r="AC670" s="73">
        <v>0</v>
      </c>
      <c r="AD670" s="73">
        <v>0</v>
      </c>
      <c r="AE670" s="73">
        <v>0</v>
      </c>
      <c r="AF670" s="73">
        <v>0</v>
      </c>
      <c r="AG670" s="73">
        <v>0</v>
      </c>
      <c r="AH670" s="73">
        <v>0</v>
      </c>
      <c r="AI670" s="73">
        <v>0</v>
      </c>
      <c r="AJ670" s="73">
        <v>0</v>
      </c>
      <c r="AK670" s="73">
        <v>0</v>
      </c>
      <c r="AL670" s="73">
        <v>0</v>
      </c>
      <c r="AM670" s="73">
        <v>0</v>
      </c>
      <c r="AN670" s="73">
        <v>0</v>
      </c>
    </row>
    <row r="671" spans="1:40">
      <c r="A671" s="108" t="s">
        <v>1356</v>
      </c>
      <c r="B671" s="73">
        <v>0</v>
      </c>
      <c r="C671" s="73">
        <v>0</v>
      </c>
      <c r="D671" s="73">
        <v>0</v>
      </c>
      <c r="E671" s="73">
        <v>0</v>
      </c>
      <c r="F671" s="73">
        <v>0</v>
      </c>
      <c r="G671" s="73">
        <v>0</v>
      </c>
      <c r="H671" s="73">
        <v>0</v>
      </c>
      <c r="I671" s="73">
        <v>0</v>
      </c>
      <c r="J671" s="73">
        <v>0</v>
      </c>
      <c r="K671" s="73">
        <v>0</v>
      </c>
      <c r="L671" s="73">
        <v>0</v>
      </c>
      <c r="M671" s="73">
        <v>0</v>
      </c>
      <c r="N671" s="73">
        <v>0</v>
      </c>
      <c r="O671" s="73">
        <v>0</v>
      </c>
      <c r="P671" s="73">
        <v>0</v>
      </c>
      <c r="Q671" s="73">
        <v>0</v>
      </c>
      <c r="R671" s="73">
        <v>0</v>
      </c>
      <c r="S671" s="73">
        <v>0</v>
      </c>
      <c r="T671" s="73">
        <v>0</v>
      </c>
      <c r="U671" s="73">
        <v>0</v>
      </c>
      <c r="V671" s="73">
        <v>0</v>
      </c>
      <c r="W671" s="73">
        <v>0</v>
      </c>
      <c r="X671" s="73">
        <v>0</v>
      </c>
      <c r="Y671" s="73">
        <v>0</v>
      </c>
      <c r="Z671" s="73">
        <v>0</v>
      </c>
      <c r="AA671" s="73">
        <v>0</v>
      </c>
      <c r="AB671" s="73">
        <v>0</v>
      </c>
      <c r="AC671" s="73">
        <v>0</v>
      </c>
      <c r="AD671" s="73">
        <v>0</v>
      </c>
      <c r="AE671" s="73">
        <v>0</v>
      </c>
      <c r="AF671" s="73">
        <v>0</v>
      </c>
      <c r="AG671" s="73">
        <v>0</v>
      </c>
      <c r="AH671" s="73">
        <v>0</v>
      </c>
      <c r="AI671" s="73">
        <v>0</v>
      </c>
      <c r="AJ671" s="73">
        <v>0</v>
      </c>
      <c r="AK671" s="73">
        <v>0</v>
      </c>
      <c r="AL671" s="73">
        <v>0</v>
      </c>
      <c r="AM671" s="73">
        <v>0</v>
      </c>
      <c r="AN671" s="73">
        <v>0</v>
      </c>
    </row>
    <row r="672" spans="1:40">
      <c r="A672" s="108" t="s">
        <v>1357</v>
      </c>
      <c r="B672" s="73">
        <v>0</v>
      </c>
      <c r="C672" s="73">
        <v>0</v>
      </c>
      <c r="D672" s="73">
        <v>0</v>
      </c>
      <c r="E672" s="73">
        <v>0</v>
      </c>
      <c r="F672" s="73">
        <v>0</v>
      </c>
      <c r="G672" s="73">
        <v>0</v>
      </c>
      <c r="H672" s="73">
        <v>0</v>
      </c>
      <c r="I672" s="73">
        <v>0</v>
      </c>
      <c r="J672" s="73">
        <v>0</v>
      </c>
      <c r="K672" s="73">
        <v>0</v>
      </c>
      <c r="L672" s="73">
        <v>0</v>
      </c>
      <c r="M672" s="73">
        <v>0</v>
      </c>
      <c r="N672" s="73">
        <v>0</v>
      </c>
      <c r="O672" s="73">
        <v>0</v>
      </c>
      <c r="P672" s="73">
        <v>0</v>
      </c>
      <c r="Q672" s="73">
        <v>0</v>
      </c>
      <c r="R672" s="73">
        <v>0</v>
      </c>
      <c r="S672" s="73">
        <v>0</v>
      </c>
      <c r="T672" s="73">
        <v>0</v>
      </c>
      <c r="U672" s="73">
        <v>0</v>
      </c>
      <c r="V672" s="73">
        <v>0</v>
      </c>
      <c r="W672" s="73">
        <v>0</v>
      </c>
      <c r="X672" s="73">
        <v>0</v>
      </c>
      <c r="Y672" s="73">
        <v>0</v>
      </c>
      <c r="Z672" s="73">
        <v>0</v>
      </c>
      <c r="AA672" s="73">
        <v>0</v>
      </c>
      <c r="AB672" s="73">
        <v>0</v>
      </c>
      <c r="AC672" s="73">
        <v>0</v>
      </c>
      <c r="AD672" s="73">
        <v>0</v>
      </c>
      <c r="AE672" s="73">
        <v>0</v>
      </c>
      <c r="AF672" s="73">
        <v>0</v>
      </c>
      <c r="AG672" s="73">
        <v>0</v>
      </c>
      <c r="AH672" s="73">
        <v>0</v>
      </c>
      <c r="AI672" s="73">
        <v>0</v>
      </c>
      <c r="AJ672" s="73">
        <v>0</v>
      </c>
      <c r="AK672" s="73">
        <v>0</v>
      </c>
      <c r="AL672" s="73">
        <v>0</v>
      </c>
      <c r="AM672" s="73">
        <v>0</v>
      </c>
      <c r="AN672" s="73">
        <v>0</v>
      </c>
    </row>
    <row r="673" spans="1:40">
      <c r="A673" s="108" t="s">
        <v>1358</v>
      </c>
      <c r="B673" s="73">
        <v>0</v>
      </c>
      <c r="C673" s="73">
        <v>0</v>
      </c>
      <c r="D673" s="73">
        <v>0</v>
      </c>
      <c r="E673" s="73">
        <v>0</v>
      </c>
      <c r="F673" s="73">
        <v>0</v>
      </c>
      <c r="G673" s="73">
        <v>0</v>
      </c>
      <c r="H673" s="73">
        <v>0</v>
      </c>
      <c r="I673" s="73">
        <v>0</v>
      </c>
      <c r="J673" s="73">
        <v>0</v>
      </c>
      <c r="K673" s="73">
        <v>0</v>
      </c>
      <c r="L673" s="73">
        <v>0</v>
      </c>
      <c r="M673" s="73">
        <v>0</v>
      </c>
      <c r="N673" s="73">
        <v>0</v>
      </c>
      <c r="O673" s="73">
        <v>0</v>
      </c>
      <c r="P673" s="73">
        <v>0</v>
      </c>
      <c r="Q673" s="73">
        <v>0</v>
      </c>
      <c r="R673" s="73">
        <v>0</v>
      </c>
      <c r="S673" s="73">
        <v>0</v>
      </c>
      <c r="T673" s="73">
        <v>0</v>
      </c>
      <c r="U673" s="73">
        <v>0</v>
      </c>
      <c r="V673" s="73">
        <v>0</v>
      </c>
      <c r="W673" s="73">
        <v>0</v>
      </c>
      <c r="X673" s="73">
        <v>0</v>
      </c>
      <c r="Y673" s="73">
        <v>0</v>
      </c>
      <c r="Z673" s="73">
        <v>0</v>
      </c>
      <c r="AA673" s="73">
        <v>0</v>
      </c>
      <c r="AB673" s="73">
        <v>0</v>
      </c>
      <c r="AC673" s="73">
        <v>0</v>
      </c>
      <c r="AD673" s="73">
        <v>0</v>
      </c>
      <c r="AE673" s="73">
        <v>0</v>
      </c>
      <c r="AF673" s="73">
        <v>0</v>
      </c>
      <c r="AG673" s="73">
        <v>0</v>
      </c>
      <c r="AH673" s="73">
        <v>0</v>
      </c>
      <c r="AI673" s="73">
        <v>0</v>
      </c>
      <c r="AJ673" s="73">
        <v>0</v>
      </c>
      <c r="AK673" s="73">
        <v>0</v>
      </c>
      <c r="AL673" s="73">
        <v>0</v>
      </c>
      <c r="AM673" s="73">
        <v>0</v>
      </c>
      <c r="AN673" s="73">
        <v>0</v>
      </c>
    </row>
    <row r="674" spans="1:40">
      <c r="A674" s="108" t="s">
        <v>1359</v>
      </c>
      <c r="B674" s="73">
        <v>0</v>
      </c>
      <c r="C674" s="73">
        <v>0</v>
      </c>
      <c r="D674" s="73">
        <v>0</v>
      </c>
      <c r="E674" s="73">
        <v>0</v>
      </c>
      <c r="F674" s="73">
        <v>0</v>
      </c>
      <c r="G674" s="73">
        <v>0</v>
      </c>
      <c r="H674" s="73">
        <v>0</v>
      </c>
      <c r="I674" s="73">
        <v>0</v>
      </c>
      <c r="J674" s="73">
        <v>0</v>
      </c>
      <c r="K674" s="73">
        <v>0</v>
      </c>
      <c r="L674" s="73">
        <v>0</v>
      </c>
      <c r="M674" s="73">
        <v>0</v>
      </c>
      <c r="N674" s="73">
        <v>0</v>
      </c>
      <c r="O674" s="73">
        <v>0</v>
      </c>
      <c r="P674" s="73">
        <v>0</v>
      </c>
      <c r="Q674" s="73">
        <v>0</v>
      </c>
      <c r="R674" s="73">
        <v>0</v>
      </c>
      <c r="S674" s="73">
        <v>0</v>
      </c>
      <c r="T674" s="73">
        <v>0</v>
      </c>
      <c r="U674" s="73">
        <v>0</v>
      </c>
      <c r="V674" s="73">
        <v>0</v>
      </c>
      <c r="W674" s="73">
        <v>0</v>
      </c>
      <c r="X674" s="73">
        <v>0</v>
      </c>
      <c r="Y674" s="73">
        <v>0</v>
      </c>
      <c r="Z674" s="73">
        <v>0</v>
      </c>
      <c r="AA674" s="73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</row>
    <row r="675" spans="1:40">
      <c r="A675" s="108" t="s">
        <v>1360</v>
      </c>
    </row>
    <row r="676" spans="1:40">
      <c r="A676" s="108" t="s">
        <v>1361</v>
      </c>
      <c r="B676" s="73">
        <v>0</v>
      </c>
      <c r="C676" s="73">
        <v>0</v>
      </c>
      <c r="D676" s="73">
        <v>0</v>
      </c>
      <c r="E676" s="73">
        <v>0</v>
      </c>
      <c r="F676" s="73">
        <v>0</v>
      </c>
      <c r="G676" s="73">
        <v>0</v>
      </c>
      <c r="H676" s="73">
        <v>0</v>
      </c>
      <c r="I676" s="73">
        <v>0</v>
      </c>
      <c r="J676" s="73">
        <v>0</v>
      </c>
      <c r="K676" s="73">
        <v>0</v>
      </c>
      <c r="L676" s="73">
        <v>0</v>
      </c>
      <c r="M676" s="73">
        <v>0</v>
      </c>
      <c r="N676" s="73">
        <v>0</v>
      </c>
      <c r="O676" s="73">
        <v>0</v>
      </c>
      <c r="P676" s="73">
        <v>0</v>
      </c>
      <c r="Q676" s="73">
        <v>0</v>
      </c>
      <c r="R676" s="73">
        <v>0</v>
      </c>
      <c r="S676" s="73">
        <v>0</v>
      </c>
      <c r="T676" s="73">
        <v>0</v>
      </c>
      <c r="U676" s="73">
        <v>0</v>
      </c>
      <c r="V676" s="73">
        <v>0</v>
      </c>
      <c r="W676" s="73">
        <v>0</v>
      </c>
      <c r="X676" s="73">
        <v>0</v>
      </c>
      <c r="Y676" s="73">
        <v>0</v>
      </c>
      <c r="Z676" s="73">
        <v>0</v>
      </c>
      <c r="AA676" s="73">
        <v>0</v>
      </c>
      <c r="AB676" s="73">
        <v>0</v>
      </c>
      <c r="AC676" s="73">
        <v>0</v>
      </c>
      <c r="AD676" s="73">
        <v>0</v>
      </c>
      <c r="AE676" s="73">
        <v>0</v>
      </c>
      <c r="AF676" s="73">
        <v>0</v>
      </c>
      <c r="AG676" s="73">
        <v>0</v>
      </c>
      <c r="AH676" s="73">
        <v>0</v>
      </c>
      <c r="AI676" s="73">
        <v>0</v>
      </c>
      <c r="AJ676" s="73">
        <v>0</v>
      </c>
      <c r="AK676" s="73">
        <v>0</v>
      </c>
      <c r="AL676" s="73">
        <v>0</v>
      </c>
      <c r="AM676" s="73">
        <v>0</v>
      </c>
      <c r="AN676" s="73">
        <v>0</v>
      </c>
    </row>
    <row r="677" spans="1:40">
      <c r="A677" s="108" t="s">
        <v>1362</v>
      </c>
      <c r="B677" s="73">
        <v>0</v>
      </c>
      <c r="C677" s="73">
        <v>0</v>
      </c>
      <c r="D677" s="73">
        <v>0</v>
      </c>
      <c r="E677" s="73">
        <v>0</v>
      </c>
      <c r="F677" s="73">
        <v>0</v>
      </c>
      <c r="G677" s="73">
        <v>0</v>
      </c>
      <c r="H677" s="73">
        <v>0</v>
      </c>
      <c r="I677" s="73">
        <v>0</v>
      </c>
      <c r="J677" s="73">
        <v>0</v>
      </c>
      <c r="K677" s="73">
        <v>0</v>
      </c>
      <c r="L677" s="73">
        <v>0</v>
      </c>
      <c r="M677" s="73">
        <v>0</v>
      </c>
      <c r="N677" s="73">
        <v>0</v>
      </c>
      <c r="O677" s="73">
        <v>0</v>
      </c>
      <c r="P677" s="73">
        <v>0</v>
      </c>
      <c r="Q677" s="73">
        <v>0</v>
      </c>
      <c r="R677" s="73">
        <v>0</v>
      </c>
      <c r="S677" s="73">
        <v>0</v>
      </c>
      <c r="T677" s="73">
        <v>0</v>
      </c>
      <c r="U677" s="73">
        <v>0</v>
      </c>
      <c r="V677" s="73">
        <v>0</v>
      </c>
      <c r="W677" s="73">
        <v>0</v>
      </c>
      <c r="X677" s="73">
        <v>0</v>
      </c>
      <c r="Y677" s="73">
        <v>0</v>
      </c>
      <c r="Z677" s="73">
        <v>0</v>
      </c>
      <c r="AA677" s="73">
        <v>0</v>
      </c>
      <c r="AB677" s="73">
        <v>0</v>
      </c>
      <c r="AC677" s="73">
        <v>0</v>
      </c>
      <c r="AD677" s="73">
        <v>0</v>
      </c>
      <c r="AE677" s="73">
        <v>0</v>
      </c>
      <c r="AF677" s="73">
        <v>0</v>
      </c>
      <c r="AG677" s="73">
        <v>0</v>
      </c>
      <c r="AH677" s="73">
        <v>0</v>
      </c>
      <c r="AI677" s="73">
        <v>0</v>
      </c>
      <c r="AJ677" s="73">
        <v>0</v>
      </c>
      <c r="AK677" s="73">
        <v>0</v>
      </c>
      <c r="AL677" s="73">
        <v>0</v>
      </c>
      <c r="AM677" s="73">
        <v>0</v>
      </c>
      <c r="AN677" s="73">
        <v>0</v>
      </c>
    </row>
    <row r="678" spans="1:40">
      <c r="A678" s="108" t="s">
        <v>1363</v>
      </c>
      <c r="B678" s="73">
        <v>0</v>
      </c>
      <c r="C678" s="73">
        <v>0</v>
      </c>
      <c r="D678" s="73">
        <v>0</v>
      </c>
      <c r="E678" s="73">
        <v>0</v>
      </c>
      <c r="F678" s="73">
        <v>0</v>
      </c>
      <c r="G678" s="73">
        <v>0</v>
      </c>
      <c r="H678" s="73">
        <v>0</v>
      </c>
      <c r="I678" s="73">
        <v>0</v>
      </c>
      <c r="J678" s="73">
        <v>0</v>
      </c>
      <c r="K678" s="73">
        <v>0</v>
      </c>
      <c r="L678" s="73">
        <v>0</v>
      </c>
      <c r="M678" s="73">
        <v>0</v>
      </c>
      <c r="N678" s="73">
        <v>0</v>
      </c>
      <c r="O678" s="73">
        <v>0</v>
      </c>
      <c r="P678" s="73">
        <v>0</v>
      </c>
      <c r="Q678" s="73">
        <v>0</v>
      </c>
      <c r="R678" s="73">
        <v>0</v>
      </c>
      <c r="S678" s="73">
        <v>0</v>
      </c>
      <c r="T678" s="73">
        <v>0</v>
      </c>
      <c r="U678" s="73">
        <v>0</v>
      </c>
      <c r="V678" s="73">
        <v>0</v>
      </c>
      <c r="W678" s="73">
        <v>0</v>
      </c>
      <c r="X678" s="73">
        <v>0</v>
      </c>
      <c r="Y678" s="73">
        <v>0</v>
      </c>
      <c r="Z678" s="73">
        <v>0</v>
      </c>
      <c r="AA678" s="73">
        <v>0</v>
      </c>
      <c r="AB678" s="73">
        <v>0</v>
      </c>
      <c r="AC678" s="73">
        <v>0</v>
      </c>
      <c r="AD678" s="73">
        <v>0</v>
      </c>
      <c r="AE678" s="73">
        <v>0</v>
      </c>
      <c r="AF678" s="73">
        <v>0</v>
      </c>
      <c r="AG678" s="73">
        <v>0</v>
      </c>
      <c r="AH678" s="73">
        <v>0</v>
      </c>
      <c r="AI678" s="73">
        <v>0</v>
      </c>
      <c r="AJ678" s="73">
        <v>0</v>
      </c>
      <c r="AK678" s="73">
        <v>0</v>
      </c>
      <c r="AL678" s="73">
        <v>0</v>
      </c>
      <c r="AM678" s="73">
        <v>0</v>
      </c>
      <c r="AN678" s="73">
        <v>0</v>
      </c>
    </row>
    <row r="679" spans="1:40">
      <c r="A679" s="108" t="s">
        <v>1364</v>
      </c>
      <c r="B679" s="73">
        <v>0</v>
      </c>
      <c r="C679" s="73">
        <v>0</v>
      </c>
      <c r="D679" s="73">
        <v>0</v>
      </c>
      <c r="E679" s="73">
        <v>0</v>
      </c>
      <c r="F679" s="73">
        <v>0</v>
      </c>
      <c r="G679" s="73">
        <v>0</v>
      </c>
      <c r="H679" s="73">
        <v>0</v>
      </c>
      <c r="I679" s="73">
        <v>0</v>
      </c>
      <c r="J679" s="73">
        <v>0</v>
      </c>
      <c r="K679" s="73">
        <v>0</v>
      </c>
      <c r="L679" s="73">
        <v>0</v>
      </c>
      <c r="M679" s="73">
        <v>0</v>
      </c>
      <c r="N679" s="73">
        <v>0</v>
      </c>
      <c r="O679" s="73">
        <v>0</v>
      </c>
      <c r="P679" s="73">
        <v>0</v>
      </c>
      <c r="Q679" s="73">
        <v>0</v>
      </c>
      <c r="R679" s="73">
        <v>0</v>
      </c>
      <c r="S679" s="73">
        <v>0</v>
      </c>
      <c r="T679" s="73">
        <v>0</v>
      </c>
      <c r="U679" s="73">
        <v>0</v>
      </c>
      <c r="V679" s="73">
        <v>0</v>
      </c>
      <c r="W679" s="73">
        <v>0</v>
      </c>
      <c r="X679" s="73">
        <v>0</v>
      </c>
      <c r="Y679" s="73">
        <v>0</v>
      </c>
      <c r="Z679" s="73">
        <v>0</v>
      </c>
      <c r="AA679" s="73">
        <v>0</v>
      </c>
      <c r="AB679" s="73">
        <v>0</v>
      </c>
      <c r="AC679" s="73">
        <v>0</v>
      </c>
      <c r="AD679" s="73">
        <v>0</v>
      </c>
      <c r="AE679" s="73">
        <v>0</v>
      </c>
      <c r="AF679" s="73">
        <v>0</v>
      </c>
      <c r="AG679" s="73">
        <v>0</v>
      </c>
      <c r="AH679" s="73">
        <v>0</v>
      </c>
      <c r="AI679" s="73">
        <v>0</v>
      </c>
      <c r="AJ679" s="73">
        <v>0</v>
      </c>
      <c r="AK679" s="73">
        <v>0</v>
      </c>
      <c r="AL679" s="73">
        <v>0</v>
      </c>
      <c r="AM679" s="73">
        <v>0</v>
      </c>
      <c r="AN679" s="73">
        <v>0</v>
      </c>
    </row>
    <row r="680" spans="1:40">
      <c r="A680" s="108" t="s">
        <v>1365</v>
      </c>
      <c r="B680" s="73">
        <v>-43762.818514151702</v>
      </c>
      <c r="C680" s="73">
        <v>-44987.924906312597</v>
      </c>
      <c r="D680" s="73">
        <v>-46213.031298473397</v>
      </c>
      <c r="E680" s="73">
        <v>-47438.137690634197</v>
      </c>
      <c r="F680" s="73">
        <v>-48663.244082794998</v>
      </c>
      <c r="G680" s="73">
        <v>-49888.350474955798</v>
      </c>
      <c r="H680" s="73">
        <v>-51113.4568671167</v>
      </c>
      <c r="I680" s="73">
        <v>-52338.5632592775</v>
      </c>
      <c r="J680" s="73">
        <v>-53563.6696514383</v>
      </c>
      <c r="K680" s="73">
        <v>-54788.7760435991</v>
      </c>
      <c r="L680" s="73">
        <v>-56013.882435759901</v>
      </c>
      <c r="M680" s="73">
        <v>-57238.988827920803</v>
      </c>
      <c r="N680" s="73">
        <v>-606010.84405243502</v>
      </c>
      <c r="O680" s="73">
        <v>-58464.095214825204</v>
      </c>
      <c r="P680" s="73">
        <v>-59615.081098242299</v>
      </c>
      <c r="Q680" s="73">
        <v>-60766.066981659402</v>
      </c>
      <c r="R680" s="73">
        <v>-61917.052865076497</v>
      </c>
      <c r="S680" s="73">
        <v>-63068.0387484936</v>
      </c>
      <c r="T680" s="73">
        <v>-64219.024631910703</v>
      </c>
      <c r="U680" s="73">
        <v>-65370.010515327798</v>
      </c>
      <c r="V680" s="73">
        <v>-66520.996398744901</v>
      </c>
      <c r="W680" s="73">
        <v>-67671.982282162004</v>
      </c>
      <c r="X680" s="73">
        <v>-68822.968165579106</v>
      </c>
      <c r="Y680" s="73">
        <v>-69973.954048996195</v>
      </c>
      <c r="Z680" s="73">
        <v>-71124.939932413297</v>
      </c>
      <c r="AA680" s="73">
        <v>-777534.21088343102</v>
      </c>
      <c r="AB680" s="73">
        <v>-72275.925818409101</v>
      </c>
      <c r="AC680" s="73">
        <v>-73406.157961113393</v>
      </c>
      <c r="AD680" s="73">
        <v>-74536.390103817699</v>
      </c>
      <c r="AE680" s="73">
        <v>-75666.622246521903</v>
      </c>
      <c r="AF680" s="73">
        <v>-76796.854389226195</v>
      </c>
      <c r="AG680" s="73">
        <v>-77927.086531930501</v>
      </c>
      <c r="AH680" s="73">
        <v>-79057.318674634793</v>
      </c>
      <c r="AI680" s="73">
        <v>-80187.550817339099</v>
      </c>
      <c r="AJ680" s="73">
        <v>-81317.782960043303</v>
      </c>
      <c r="AK680" s="73">
        <v>-82448.015102747595</v>
      </c>
      <c r="AL680" s="73">
        <v>-83578.247245451901</v>
      </c>
      <c r="AM680" s="73">
        <v>-84708.479388156207</v>
      </c>
      <c r="AN680" s="73">
        <v>-941906.43123939203</v>
      </c>
    </row>
    <row r="681" spans="1:40">
      <c r="A681" s="109" t="s">
        <v>1366</v>
      </c>
    </row>
    <row r="682" spans="1:40">
      <c r="A682" s="108" t="s">
        <v>1367</v>
      </c>
      <c r="B682" s="73">
        <v>0</v>
      </c>
      <c r="C682" s="73">
        <v>0</v>
      </c>
      <c r="D682" s="73">
        <v>0</v>
      </c>
      <c r="E682" s="73">
        <v>0</v>
      </c>
      <c r="F682" s="73">
        <v>0</v>
      </c>
      <c r="G682" s="73">
        <v>0</v>
      </c>
      <c r="H682" s="73">
        <v>0</v>
      </c>
      <c r="I682" s="73">
        <v>0</v>
      </c>
      <c r="J682" s="73">
        <v>0</v>
      </c>
      <c r="K682" s="73">
        <v>0</v>
      </c>
      <c r="L682" s="73">
        <v>0</v>
      </c>
      <c r="M682" s="73">
        <v>0</v>
      </c>
      <c r="N682" s="73">
        <v>0</v>
      </c>
      <c r="O682" s="73">
        <v>0</v>
      </c>
      <c r="P682" s="73">
        <v>0</v>
      </c>
      <c r="Q682" s="73">
        <v>0</v>
      </c>
      <c r="R682" s="73">
        <v>0</v>
      </c>
      <c r="S682" s="73">
        <v>0</v>
      </c>
      <c r="T682" s="73">
        <v>0</v>
      </c>
      <c r="U682" s="73">
        <v>0</v>
      </c>
      <c r="V682" s="73">
        <v>0</v>
      </c>
      <c r="W682" s="73">
        <v>0</v>
      </c>
      <c r="X682" s="73">
        <v>0</v>
      </c>
      <c r="Y682" s="73">
        <v>0</v>
      </c>
      <c r="Z682" s="73">
        <v>0</v>
      </c>
      <c r="AA682" s="73">
        <v>0</v>
      </c>
      <c r="AB682" s="73">
        <v>0</v>
      </c>
      <c r="AC682" s="73">
        <v>0</v>
      </c>
      <c r="AD682" s="73">
        <v>0</v>
      </c>
      <c r="AE682" s="73">
        <v>0</v>
      </c>
      <c r="AF682" s="73">
        <v>0</v>
      </c>
      <c r="AG682" s="73">
        <v>0</v>
      </c>
      <c r="AH682" s="73">
        <v>0</v>
      </c>
      <c r="AI682" s="73">
        <v>0</v>
      </c>
      <c r="AJ682" s="73">
        <v>0</v>
      </c>
      <c r="AK682" s="73">
        <v>0</v>
      </c>
      <c r="AL682" s="73">
        <v>0</v>
      </c>
      <c r="AM682" s="73">
        <v>0</v>
      </c>
      <c r="AN682" s="73">
        <v>0</v>
      </c>
    </row>
    <row r="683" spans="1:40" s="143" customFormat="1">
      <c r="A683" s="108" t="s">
        <v>1368</v>
      </c>
      <c r="B683" s="73">
        <v>0</v>
      </c>
      <c r="C683" s="73">
        <v>0</v>
      </c>
      <c r="D683" s="73">
        <v>0</v>
      </c>
      <c r="E683" s="73">
        <v>0</v>
      </c>
      <c r="F683" s="73">
        <v>0</v>
      </c>
      <c r="G683" s="73">
        <v>0</v>
      </c>
      <c r="H683" s="73">
        <v>0</v>
      </c>
      <c r="I683" s="73">
        <v>0</v>
      </c>
      <c r="J683" s="73">
        <v>0</v>
      </c>
      <c r="K683" s="73">
        <v>0</v>
      </c>
      <c r="L683" s="73">
        <v>0</v>
      </c>
      <c r="M683" s="73">
        <v>0</v>
      </c>
      <c r="N683" s="73">
        <v>0</v>
      </c>
      <c r="O683" s="73">
        <v>0</v>
      </c>
      <c r="P683" s="73">
        <v>0</v>
      </c>
      <c r="Q683" s="73">
        <v>0</v>
      </c>
      <c r="R683" s="73">
        <v>0</v>
      </c>
      <c r="S683" s="73">
        <v>0</v>
      </c>
      <c r="T683" s="73">
        <v>0</v>
      </c>
      <c r="U683" s="73">
        <v>0</v>
      </c>
      <c r="V683" s="73">
        <v>0</v>
      </c>
      <c r="W683" s="73">
        <v>0</v>
      </c>
      <c r="X683" s="73">
        <v>0</v>
      </c>
      <c r="Y683" s="73">
        <v>0</v>
      </c>
      <c r="Z683" s="73">
        <v>0</v>
      </c>
      <c r="AA683" s="73">
        <v>0</v>
      </c>
      <c r="AB683" s="73">
        <v>0</v>
      </c>
      <c r="AC683" s="73">
        <v>0</v>
      </c>
      <c r="AD683" s="73">
        <v>0</v>
      </c>
      <c r="AE683" s="73">
        <v>0</v>
      </c>
      <c r="AF683" s="73">
        <v>0</v>
      </c>
      <c r="AG683" s="73">
        <v>0</v>
      </c>
      <c r="AH683" s="73">
        <v>0</v>
      </c>
      <c r="AI683" s="73">
        <v>0</v>
      </c>
      <c r="AJ683" s="73">
        <v>0</v>
      </c>
      <c r="AK683" s="73">
        <v>0</v>
      </c>
      <c r="AL683" s="73">
        <v>0</v>
      </c>
      <c r="AM683" s="73">
        <v>0</v>
      </c>
      <c r="AN683" s="73">
        <v>0</v>
      </c>
    </row>
    <row r="684" spans="1:40">
      <c r="A684" s="108" t="s">
        <v>1369</v>
      </c>
      <c r="B684" s="73">
        <v>0</v>
      </c>
      <c r="C684" s="73">
        <v>0</v>
      </c>
      <c r="D684" s="73">
        <v>0</v>
      </c>
      <c r="E684" s="73">
        <v>0</v>
      </c>
      <c r="F684" s="73">
        <v>0</v>
      </c>
      <c r="G684" s="73">
        <v>0</v>
      </c>
      <c r="H684" s="73">
        <v>0</v>
      </c>
      <c r="I684" s="73">
        <v>0</v>
      </c>
      <c r="J684" s="73">
        <v>0</v>
      </c>
      <c r="K684" s="73">
        <v>0</v>
      </c>
      <c r="L684" s="73">
        <v>0</v>
      </c>
      <c r="M684" s="73">
        <v>0</v>
      </c>
      <c r="N684" s="73">
        <v>0</v>
      </c>
      <c r="O684" s="73">
        <v>0</v>
      </c>
      <c r="P684" s="73">
        <v>0</v>
      </c>
      <c r="Q684" s="73">
        <v>0</v>
      </c>
      <c r="R684" s="73">
        <v>0</v>
      </c>
      <c r="S684" s="73">
        <v>0</v>
      </c>
      <c r="T684" s="73">
        <v>0</v>
      </c>
      <c r="U684" s="73">
        <v>0</v>
      </c>
      <c r="V684" s="73">
        <v>0</v>
      </c>
      <c r="W684" s="73">
        <v>0</v>
      </c>
      <c r="X684" s="73">
        <v>0</v>
      </c>
      <c r="Y684" s="73">
        <v>0</v>
      </c>
      <c r="Z684" s="73">
        <v>0</v>
      </c>
      <c r="AA684" s="73">
        <v>0</v>
      </c>
      <c r="AB684" s="73">
        <v>0</v>
      </c>
      <c r="AC684" s="73">
        <v>0</v>
      </c>
      <c r="AD684" s="73">
        <v>0</v>
      </c>
      <c r="AE684" s="73">
        <v>0</v>
      </c>
      <c r="AF684" s="73">
        <v>0</v>
      </c>
      <c r="AG684" s="73">
        <v>0</v>
      </c>
      <c r="AH684" s="73">
        <v>0</v>
      </c>
      <c r="AI684" s="73">
        <v>0</v>
      </c>
      <c r="AJ684" s="73">
        <v>0</v>
      </c>
      <c r="AK684" s="73">
        <v>0</v>
      </c>
      <c r="AL684" s="73">
        <v>0</v>
      </c>
      <c r="AM684" s="73">
        <v>0</v>
      </c>
      <c r="AN684" s="73">
        <v>0</v>
      </c>
    </row>
    <row r="685" spans="1:40">
      <c r="A685" s="108" t="s">
        <v>1370</v>
      </c>
      <c r="B685" s="73">
        <v>0</v>
      </c>
      <c r="C685" s="73">
        <v>0</v>
      </c>
      <c r="D685" s="73">
        <v>0</v>
      </c>
      <c r="E685" s="73">
        <v>0</v>
      </c>
      <c r="F685" s="73">
        <v>0</v>
      </c>
      <c r="G685" s="73">
        <v>0</v>
      </c>
      <c r="H685" s="73">
        <v>0</v>
      </c>
      <c r="I685" s="73">
        <v>0</v>
      </c>
      <c r="J685" s="73">
        <v>0</v>
      </c>
      <c r="K685" s="73">
        <v>0</v>
      </c>
      <c r="L685" s="73">
        <v>0</v>
      </c>
      <c r="M685" s="73">
        <v>0</v>
      </c>
      <c r="N685" s="73">
        <v>0</v>
      </c>
      <c r="O685" s="73">
        <v>0</v>
      </c>
      <c r="P685" s="73">
        <v>0</v>
      </c>
      <c r="Q685" s="73">
        <v>0</v>
      </c>
      <c r="R685" s="73">
        <v>0</v>
      </c>
      <c r="S685" s="73">
        <v>0</v>
      </c>
      <c r="T685" s="73">
        <v>0</v>
      </c>
      <c r="U685" s="73">
        <v>0</v>
      </c>
      <c r="V685" s="73">
        <v>0</v>
      </c>
      <c r="W685" s="73">
        <v>0</v>
      </c>
      <c r="X685" s="73">
        <v>0</v>
      </c>
      <c r="Y685" s="73">
        <v>0</v>
      </c>
      <c r="Z685" s="73">
        <v>0</v>
      </c>
      <c r="AA685" s="73">
        <v>0</v>
      </c>
      <c r="AB685" s="73">
        <v>0</v>
      </c>
      <c r="AC685" s="73">
        <v>0</v>
      </c>
      <c r="AD685" s="73">
        <v>0</v>
      </c>
      <c r="AE685" s="73">
        <v>0</v>
      </c>
      <c r="AF685" s="73">
        <v>0</v>
      </c>
      <c r="AG685" s="73">
        <v>0</v>
      </c>
      <c r="AH685" s="73">
        <v>0</v>
      </c>
      <c r="AI685" s="73">
        <v>0</v>
      </c>
      <c r="AJ685" s="73">
        <v>0</v>
      </c>
      <c r="AK685" s="73">
        <v>0</v>
      </c>
      <c r="AL685" s="73">
        <v>0</v>
      </c>
      <c r="AM685" s="73">
        <v>0</v>
      </c>
      <c r="AN685" s="73">
        <v>0</v>
      </c>
    </row>
    <row r="686" spans="1:40">
      <c r="A686" s="108" t="s">
        <v>1371</v>
      </c>
      <c r="B686" s="73">
        <v>0</v>
      </c>
      <c r="C686" s="73">
        <v>0</v>
      </c>
      <c r="D686" s="73">
        <v>0</v>
      </c>
      <c r="E686" s="73">
        <v>0</v>
      </c>
      <c r="F686" s="73">
        <v>0</v>
      </c>
      <c r="G686" s="73">
        <v>0</v>
      </c>
      <c r="H686" s="73">
        <v>0</v>
      </c>
      <c r="I686" s="73">
        <v>0</v>
      </c>
      <c r="J686" s="73">
        <v>0</v>
      </c>
      <c r="K686" s="73">
        <v>0</v>
      </c>
      <c r="L686" s="73">
        <v>0</v>
      </c>
      <c r="M686" s="73">
        <v>0</v>
      </c>
      <c r="N686" s="73">
        <v>0</v>
      </c>
      <c r="O686" s="73">
        <v>0</v>
      </c>
      <c r="P686" s="73">
        <v>0</v>
      </c>
      <c r="Q686" s="73">
        <v>0</v>
      </c>
      <c r="R686" s="73">
        <v>0</v>
      </c>
      <c r="S686" s="73">
        <v>0</v>
      </c>
      <c r="T686" s="73">
        <v>0</v>
      </c>
      <c r="U686" s="73">
        <v>0</v>
      </c>
      <c r="V686" s="73">
        <v>0</v>
      </c>
      <c r="W686" s="73">
        <v>0</v>
      </c>
      <c r="X686" s="73">
        <v>0</v>
      </c>
      <c r="Y686" s="73">
        <v>0</v>
      </c>
      <c r="Z686" s="73">
        <v>0</v>
      </c>
      <c r="AA686" s="73">
        <v>0</v>
      </c>
      <c r="AB686" s="73">
        <v>0</v>
      </c>
      <c r="AC686" s="73">
        <v>0</v>
      </c>
      <c r="AD686" s="73">
        <v>0</v>
      </c>
      <c r="AE686" s="73">
        <v>0</v>
      </c>
      <c r="AF686" s="73">
        <v>0</v>
      </c>
      <c r="AG686" s="73">
        <v>0</v>
      </c>
      <c r="AH686" s="73">
        <v>0</v>
      </c>
      <c r="AI686" s="73">
        <v>0</v>
      </c>
      <c r="AJ686" s="73">
        <v>0</v>
      </c>
      <c r="AK686" s="73">
        <v>0</v>
      </c>
      <c r="AL686" s="73">
        <v>0</v>
      </c>
      <c r="AM686" s="73">
        <v>0</v>
      </c>
      <c r="AN686" s="73">
        <v>0</v>
      </c>
    </row>
    <row r="687" spans="1:40">
      <c r="A687" s="109" t="s">
        <v>1372</v>
      </c>
      <c r="B687" s="73">
        <v>0</v>
      </c>
      <c r="C687" s="73">
        <v>0</v>
      </c>
      <c r="D687" s="73">
        <v>0</v>
      </c>
      <c r="E687" s="73">
        <v>0</v>
      </c>
      <c r="F687" s="73">
        <v>0</v>
      </c>
      <c r="G687" s="73">
        <v>0</v>
      </c>
      <c r="H687" s="73">
        <v>0</v>
      </c>
      <c r="I687" s="73">
        <v>0</v>
      </c>
      <c r="J687" s="73">
        <v>0</v>
      </c>
      <c r="K687" s="73">
        <v>0</v>
      </c>
      <c r="L687" s="73">
        <v>0</v>
      </c>
      <c r="M687" s="73">
        <v>0</v>
      </c>
      <c r="N687" s="73">
        <v>0</v>
      </c>
      <c r="O687" s="73">
        <v>0</v>
      </c>
      <c r="P687" s="73">
        <v>0</v>
      </c>
      <c r="Q687" s="73">
        <v>0</v>
      </c>
      <c r="R687" s="73">
        <v>0</v>
      </c>
      <c r="S687" s="73">
        <v>0</v>
      </c>
      <c r="T687" s="73">
        <v>0</v>
      </c>
      <c r="U687" s="73">
        <v>0</v>
      </c>
      <c r="V687" s="73">
        <v>0</v>
      </c>
      <c r="W687" s="73">
        <v>0</v>
      </c>
      <c r="X687" s="73">
        <v>0</v>
      </c>
      <c r="Y687" s="73">
        <v>0</v>
      </c>
      <c r="Z687" s="73">
        <v>0</v>
      </c>
      <c r="AA687" s="73">
        <v>0</v>
      </c>
      <c r="AB687" s="73">
        <v>0</v>
      </c>
      <c r="AC687" s="73">
        <v>0</v>
      </c>
      <c r="AD687" s="73">
        <v>0</v>
      </c>
      <c r="AE687" s="73">
        <v>0</v>
      </c>
      <c r="AF687" s="73">
        <v>0</v>
      </c>
      <c r="AG687" s="73">
        <v>0</v>
      </c>
      <c r="AH687" s="73">
        <v>0</v>
      </c>
      <c r="AI687" s="73">
        <v>0</v>
      </c>
      <c r="AJ687" s="73">
        <v>0</v>
      </c>
      <c r="AK687" s="73">
        <v>0</v>
      </c>
      <c r="AL687" s="73">
        <v>0</v>
      </c>
      <c r="AM687" s="73">
        <v>0</v>
      </c>
      <c r="AN687" s="73">
        <v>0</v>
      </c>
    </row>
    <row r="688" spans="1:40">
      <c r="A688" s="108" t="s">
        <v>1373</v>
      </c>
    </row>
    <row r="689" spans="1:40">
      <c r="A689" s="109" t="s">
        <v>1374</v>
      </c>
      <c r="B689" s="73">
        <v>-43762.818514151702</v>
      </c>
      <c r="C689" s="73">
        <v>-44987.924906312597</v>
      </c>
      <c r="D689" s="73">
        <v>-46213.031298473397</v>
      </c>
      <c r="E689" s="73">
        <v>-47438.137690634197</v>
      </c>
      <c r="F689" s="73">
        <v>-48663.244082794998</v>
      </c>
      <c r="G689" s="73">
        <v>-49888.350474955798</v>
      </c>
      <c r="H689" s="73">
        <v>-51113.4568671167</v>
      </c>
      <c r="I689" s="73">
        <v>-52338.5632592775</v>
      </c>
      <c r="J689" s="73">
        <v>-53563.6696514383</v>
      </c>
      <c r="K689" s="73">
        <v>-54788.7760435991</v>
      </c>
      <c r="L689" s="73">
        <v>-56013.882435759901</v>
      </c>
      <c r="M689" s="73">
        <v>-57238.988827920803</v>
      </c>
      <c r="N689" s="73">
        <v>-606010.84405243502</v>
      </c>
      <c r="O689" s="73">
        <v>-58464.095214825204</v>
      </c>
      <c r="P689" s="73">
        <v>-59615.081098242299</v>
      </c>
      <c r="Q689" s="73">
        <v>-60766.066981659402</v>
      </c>
      <c r="R689" s="73">
        <v>-61917.052865076497</v>
      </c>
      <c r="S689" s="73">
        <v>-63068.0387484936</v>
      </c>
      <c r="T689" s="73">
        <v>-64219.024631910703</v>
      </c>
      <c r="U689" s="73">
        <v>-65370.010515327798</v>
      </c>
      <c r="V689" s="73">
        <v>-66520.996398744901</v>
      </c>
      <c r="W689" s="73">
        <v>-67671.982282162004</v>
      </c>
      <c r="X689" s="73">
        <v>-68822.968165579106</v>
      </c>
      <c r="Y689" s="73">
        <v>-69973.954048996195</v>
      </c>
      <c r="Z689" s="73">
        <v>-71124.939932413297</v>
      </c>
      <c r="AA689" s="73">
        <v>-777534.21088343102</v>
      </c>
      <c r="AB689" s="73">
        <v>-72275.925818409101</v>
      </c>
      <c r="AC689" s="73">
        <v>-73406.157961113393</v>
      </c>
      <c r="AD689" s="73">
        <v>-74536.390103817699</v>
      </c>
      <c r="AE689" s="73">
        <v>-75666.622246521903</v>
      </c>
      <c r="AF689" s="73">
        <v>-76796.854389226195</v>
      </c>
      <c r="AG689" s="73">
        <v>-77927.086531930501</v>
      </c>
      <c r="AH689" s="73">
        <v>-79057.318674634793</v>
      </c>
      <c r="AI689" s="73">
        <v>-80187.550817339099</v>
      </c>
      <c r="AJ689" s="73">
        <v>-81317.782960043303</v>
      </c>
      <c r="AK689" s="73">
        <v>-82448.015102747595</v>
      </c>
      <c r="AL689" s="73">
        <v>-83578.247245451901</v>
      </c>
      <c r="AM689" s="73">
        <v>-84708.479388156207</v>
      </c>
      <c r="AN689" s="73">
        <v>-941906.43123939203</v>
      </c>
    </row>
    <row r="690" spans="1:40">
      <c r="A690" s="108" t="s">
        <v>1375</v>
      </c>
    </row>
    <row r="691" spans="1:40" ht="10.8" thickBot="1">
      <c r="A691" s="119" t="s">
        <v>1376</v>
      </c>
    </row>
    <row r="692" spans="1:40">
      <c r="A692" s="108" t="s">
        <v>1377</v>
      </c>
      <c r="B692" s="73">
        <v>0</v>
      </c>
      <c r="C692" s="73">
        <v>0</v>
      </c>
      <c r="D692" s="73">
        <v>0</v>
      </c>
      <c r="E692" s="73">
        <v>0</v>
      </c>
      <c r="F692" s="73">
        <v>0</v>
      </c>
      <c r="G692" s="73">
        <v>0</v>
      </c>
      <c r="H692" s="73">
        <v>0</v>
      </c>
      <c r="I692" s="73">
        <v>0</v>
      </c>
      <c r="J692" s="73">
        <v>0</v>
      </c>
      <c r="K692" s="73">
        <v>0</v>
      </c>
      <c r="L692" s="73">
        <v>0</v>
      </c>
      <c r="M692" s="73">
        <v>0</v>
      </c>
      <c r="N692" s="73">
        <v>0</v>
      </c>
      <c r="O692" s="73">
        <v>0</v>
      </c>
      <c r="P692" s="73">
        <v>0</v>
      </c>
      <c r="Q692" s="73">
        <v>0</v>
      </c>
      <c r="R692" s="73">
        <v>0</v>
      </c>
      <c r="S692" s="73">
        <v>0</v>
      </c>
      <c r="T692" s="73">
        <v>0</v>
      </c>
      <c r="U692" s="73">
        <v>0</v>
      </c>
      <c r="V692" s="73">
        <v>0</v>
      </c>
      <c r="W692" s="73">
        <v>0</v>
      </c>
      <c r="X692" s="73">
        <v>0</v>
      </c>
      <c r="Y692" s="73">
        <v>0</v>
      </c>
      <c r="Z692" s="73">
        <v>0</v>
      </c>
      <c r="AA692" s="73">
        <v>0</v>
      </c>
      <c r="AB692" s="73">
        <v>0</v>
      </c>
      <c r="AC692" s="73">
        <v>0</v>
      </c>
      <c r="AD692" s="73">
        <v>0</v>
      </c>
      <c r="AE692" s="73">
        <v>0</v>
      </c>
      <c r="AF692" s="73">
        <v>0</v>
      </c>
      <c r="AG692" s="73">
        <v>0</v>
      </c>
      <c r="AH692" s="73">
        <v>0</v>
      </c>
      <c r="AI692" s="73">
        <v>0</v>
      </c>
      <c r="AJ692" s="73">
        <v>0</v>
      </c>
      <c r="AK692" s="73">
        <v>0</v>
      </c>
      <c r="AL692" s="73">
        <v>0</v>
      </c>
      <c r="AM692" s="73">
        <v>0</v>
      </c>
      <c r="AN692" s="73">
        <v>0</v>
      </c>
    </row>
    <row r="693" spans="1:40">
      <c r="A693" s="108" t="s">
        <v>1378</v>
      </c>
      <c r="B693" s="73">
        <v>129666.204</v>
      </c>
      <c r="C693" s="73">
        <v>129666.204</v>
      </c>
      <c r="D693" s="73">
        <v>129666.204</v>
      </c>
      <c r="E693" s="73">
        <v>129666.204</v>
      </c>
      <c r="F693" s="73">
        <v>129666.204</v>
      </c>
      <c r="G693" s="73">
        <v>129666.204</v>
      </c>
      <c r="H693" s="73">
        <v>129666.204</v>
      </c>
      <c r="I693" s="73">
        <v>129666.204</v>
      </c>
      <c r="J693" s="73">
        <v>129666.204</v>
      </c>
      <c r="K693" s="73">
        <v>129666.204</v>
      </c>
      <c r="L693" s="73">
        <v>129666.204</v>
      </c>
      <c r="M693" s="73">
        <v>129666.204</v>
      </c>
      <c r="N693" s="73">
        <v>1555994.4480000001</v>
      </c>
      <c r="O693" s="73">
        <v>129666.204</v>
      </c>
      <c r="P693" s="73">
        <v>129666.204</v>
      </c>
      <c r="Q693" s="73">
        <v>129666.204</v>
      </c>
      <c r="R693" s="73">
        <v>129666.204</v>
      </c>
      <c r="S693" s="73">
        <v>129666.204</v>
      </c>
      <c r="T693" s="73">
        <v>129666.204</v>
      </c>
      <c r="U693" s="73">
        <v>129666.204</v>
      </c>
      <c r="V693" s="73">
        <v>129666.204</v>
      </c>
      <c r="W693" s="73">
        <v>129666.204</v>
      </c>
      <c r="X693" s="73">
        <v>129666.204</v>
      </c>
      <c r="Y693" s="73">
        <v>129666.204</v>
      </c>
      <c r="Z693" s="73">
        <v>129666.204</v>
      </c>
      <c r="AA693" s="73">
        <v>1555994.4480000001</v>
      </c>
      <c r="AB693" s="73">
        <v>129666.204</v>
      </c>
      <c r="AC693" s="73">
        <v>129666.204</v>
      </c>
      <c r="AD693" s="73">
        <v>129666.204</v>
      </c>
      <c r="AE693" s="73">
        <v>129666.204</v>
      </c>
      <c r="AF693" s="73">
        <v>129666.204</v>
      </c>
      <c r="AG693" s="73">
        <v>129666.204</v>
      </c>
      <c r="AH693" s="73">
        <v>129666.204</v>
      </c>
      <c r="AI693" s="73">
        <v>129666.204</v>
      </c>
      <c r="AJ693" s="73">
        <v>129666.204</v>
      </c>
      <c r="AK693" s="73">
        <v>129666.204</v>
      </c>
      <c r="AL693" s="73">
        <v>129666.204</v>
      </c>
      <c r="AM693" s="73">
        <v>129666.204</v>
      </c>
      <c r="AN693" s="73">
        <v>1555994.4480000001</v>
      </c>
    </row>
    <row r="694" spans="1:40">
      <c r="A694" s="108" t="s">
        <v>1379</v>
      </c>
      <c r="B694" s="73">
        <v>0</v>
      </c>
      <c r="C694" s="73">
        <v>0</v>
      </c>
      <c r="D694" s="73">
        <v>0</v>
      </c>
      <c r="E694" s="73">
        <v>0</v>
      </c>
      <c r="F694" s="73">
        <v>0</v>
      </c>
      <c r="G694" s="73">
        <v>0</v>
      </c>
      <c r="H694" s="73">
        <v>0</v>
      </c>
      <c r="I694" s="73">
        <v>0</v>
      </c>
      <c r="J694" s="73">
        <v>0</v>
      </c>
      <c r="K694" s="73">
        <v>0</v>
      </c>
      <c r="L694" s="73">
        <v>0</v>
      </c>
      <c r="M694" s="73">
        <v>0</v>
      </c>
      <c r="N694" s="73">
        <v>0</v>
      </c>
      <c r="O694" s="73">
        <v>0</v>
      </c>
      <c r="P694" s="73">
        <v>0</v>
      </c>
      <c r="Q694" s="73">
        <v>0</v>
      </c>
      <c r="R694" s="73">
        <v>0</v>
      </c>
      <c r="S694" s="73">
        <v>0</v>
      </c>
      <c r="T694" s="73">
        <v>0</v>
      </c>
      <c r="U694" s="73">
        <v>0</v>
      </c>
      <c r="V694" s="73">
        <v>0</v>
      </c>
      <c r="W694" s="73">
        <v>0</v>
      </c>
      <c r="X694" s="73">
        <v>0</v>
      </c>
      <c r="Y694" s="73">
        <v>0</v>
      </c>
      <c r="Z694" s="73">
        <v>0</v>
      </c>
      <c r="AA694" s="73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</row>
    <row r="695" spans="1:40">
      <c r="A695" s="108" t="s">
        <v>1380</v>
      </c>
      <c r="B695" s="73">
        <v>0</v>
      </c>
      <c r="C695" s="73">
        <v>0</v>
      </c>
      <c r="D695" s="73">
        <v>0</v>
      </c>
      <c r="E695" s="73">
        <v>0</v>
      </c>
      <c r="F695" s="73">
        <v>0</v>
      </c>
      <c r="G695" s="73">
        <v>0</v>
      </c>
      <c r="H695" s="73">
        <v>0</v>
      </c>
      <c r="I695" s="73">
        <v>0</v>
      </c>
      <c r="J695" s="73">
        <v>0</v>
      </c>
      <c r="K695" s="73">
        <v>0</v>
      </c>
      <c r="L695" s="73">
        <v>0</v>
      </c>
      <c r="M695" s="73">
        <v>0</v>
      </c>
      <c r="N695" s="73">
        <v>0</v>
      </c>
      <c r="O695" s="73">
        <v>0</v>
      </c>
      <c r="P695" s="73">
        <v>0</v>
      </c>
      <c r="Q695" s="73">
        <v>0</v>
      </c>
      <c r="R695" s="73">
        <v>0</v>
      </c>
      <c r="S695" s="73">
        <v>0</v>
      </c>
      <c r="T695" s="73">
        <v>0</v>
      </c>
      <c r="U695" s="73">
        <v>0</v>
      </c>
      <c r="V695" s="73">
        <v>0</v>
      </c>
      <c r="W695" s="73">
        <v>0</v>
      </c>
      <c r="X695" s="73">
        <v>0</v>
      </c>
      <c r="Y695" s="73">
        <v>0</v>
      </c>
      <c r="Z695" s="73">
        <v>0</v>
      </c>
      <c r="AA695" s="73">
        <v>0</v>
      </c>
      <c r="AB695" s="73">
        <v>0</v>
      </c>
      <c r="AC695" s="73">
        <v>0</v>
      </c>
      <c r="AD695" s="73">
        <v>0</v>
      </c>
      <c r="AE695" s="73">
        <v>0</v>
      </c>
      <c r="AF695" s="73">
        <v>0</v>
      </c>
      <c r="AG695" s="73">
        <v>0</v>
      </c>
      <c r="AH695" s="73">
        <v>0</v>
      </c>
      <c r="AI695" s="73">
        <v>0</v>
      </c>
      <c r="AJ695" s="73">
        <v>0</v>
      </c>
      <c r="AK695" s="73">
        <v>0</v>
      </c>
      <c r="AL695" s="73">
        <v>0</v>
      </c>
      <c r="AM695" s="73">
        <v>0</v>
      </c>
      <c r="AN695" s="73">
        <v>0</v>
      </c>
    </row>
    <row r="696" spans="1:40">
      <c r="A696" s="108" t="s">
        <v>1381</v>
      </c>
      <c r="B696" s="73">
        <v>0</v>
      </c>
      <c r="C696" s="73">
        <v>0</v>
      </c>
      <c r="D696" s="73">
        <v>0</v>
      </c>
      <c r="E696" s="73">
        <v>0</v>
      </c>
      <c r="F696" s="73">
        <v>0</v>
      </c>
      <c r="G696" s="73">
        <v>0</v>
      </c>
      <c r="H696" s="73">
        <v>0</v>
      </c>
      <c r="I696" s="73">
        <v>0</v>
      </c>
      <c r="J696" s="73">
        <v>0</v>
      </c>
      <c r="K696" s="73">
        <v>0</v>
      </c>
      <c r="L696" s="73">
        <v>0</v>
      </c>
      <c r="M696" s="73">
        <v>0</v>
      </c>
      <c r="N696" s="73">
        <v>0</v>
      </c>
      <c r="O696" s="73">
        <v>0</v>
      </c>
      <c r="P696" s="73">
        <v>0</v>
      </c>
      <c r="Q696" s="73">
        <v>0</v>
      </c>
      <c r="R696" s="73">
        <v>0</v>
      </c>
      <c r="S696" s="73">
        <v>0</v>
      </c>
      <c r="T696" s="73">
        <v>0</v>
      </c>
      <c r="U696" s="73">
        <v>0</v>
      </c>
      <c r="V696" s="73">
        <v>0</v>
      </c>
      <c r="W696" s="73">
        <v>0</v>
      </c>
      <c r="X696" s="73">
        <v>0</v>
      </c>
      <c r="Y696" s="73">
        <v>0</v>
      </c>
      <c r="Z696" s="73">
        <v>0</v>
      </c>
      <c r="AA696" s="73">
        <v>0</v>
      </c>
      <c r="AB696" s="73">
        <v>0</v>
      </c>
      <c r="AC696" s="73">
        <v>0</v>
      </c>
      <c r="AD696" s="73">
        <v>0</v>
      </c>
      <c r="AE696" s="73">
        <v>0</v>
      </c>
      <c r="AF696" s="73">
        <v>0</v>
      </c>
      <c r="AG696" s="73">
        <v>0</v>
      </c>
      <c r="AH696" s="73">
        <v>0</v>
      </c>
      <c r="AI696" s="73">
        <v>0</v>
      </c>
      <c r="AJ696" s="73">
        <v>0</v>
      </c>
      <c r="AK696" s="73">
        <v>0</v>
      </c>
      <c r="AL696" s="73">
        <v>0</v>
      </c>
      <c r="AM696" s="73">
        <v>0</v>
      </c>
      <c r="AN696" s="73">
        <v>0</v>
      </c>
    </row>
    <row r="697" spans="1:40">
      <c r="A697" s="108" t="s">
        <v>1382</v>
      </c>
      <c r="B697" s="73">
        <v>0</v>
      </c>
      <c r="C697" s="73">
        <v>0</v>
      </c>
      <c r="D697" s="73">
        <v>0</v>
      </c>
      <c r="E697" s="73">
        <v>0</v>
      </c>
      <c r="F697" s="73">
        <v>0</v>
      </c>
      <c r="G697" s="73">
        <v>0</v>
      </c>
      <c r="H697" s="73">
        <v>0</v>
      </c>
      <c r="I697" s="73">
        <v>0</v>
      </c>
      <c r="J697" s="73">
        <v>0</v>
      </c>
      <c r="K697" s="73">
        <v>0</v>
      </c>
      <c r="L697" s="73">
        <v>0</v>
      </c>
      <c r="M697" s="73">
        <v>0</v>
      </c>
      <c r="N697" s="73">
        <v>0</v>
      </c>
      <c r="O697" s="73">
        <v>0</v>
      </c>
      <c r="P697" s="73">
        <v>0</v>
      </c>
      <c r="Q697" s="73">
        <v>0</v>
      </c>
      <c r="R697" s="73">
        <v>0</v>
      </c>
      <c r="S697" s="73">
        <v>0</v>
      </c>
      <c r="T697" s="73">
        <v>0</v>
      </c>
      <c r="U697" s="73">
        <v>0</v>
      </c>
      <c r="V697" s="73">
        <v>0</v>
      </c>
      <c r="W697" s="73">
        <v>0</v>
      </c>
      <c r="X697" s="73">
        <v>0</v>
      </c>
      <c r="Y697" s="73">
        <v>0</v>
      </c>
      <c r="Z697" s="73">
        <v>0</v>
      </c>
      <c r="AA697" s="73">
        <v>0</v>
      </c>
      <c r="AB697" s="73">
        <v>0</v>
      </c>
      <c r="AC697" s="73">
        <v>0</v>
      </c>
      <c r="AD697" s="73">
        <v>0</v>
      </c>
      <c r="AE697" s="73">
        <v>0</v>
      </c>
      <c r="AF697" s="73">
        <v>0</v>
      </c>
      <c r="AG697" s="73">
        <v>0</v>
      </c>
      <c r="AH697" s="73">
        <v>0</v>
      </c>
      <c r="AI697" s="73">
        <v>0</v>
      </c>
      <c r="AJ697" s="73">
        <v>0</v>
      </c>
      <c r="AK697" s="73">
        <v>0</v>
      </c>
      <c r="AL697" s="73">
        <v>0</v>
      </c>
      <c r="AM697" s="73">
        <v>0</v>
      </c>
      <c r="AN697" s="73">
        <v>0</v>
      </c>
    </row>
    <row r="698" spans="1:40">
      <c r="A698" s="108" t="s">
        <v>1383</v>
      </c>
      <c r="B698" s="73">
        <v>312</v>
      </c>
      <c r="C698" s="73">
        <v>312</v>
      </c>
      <c r="D698" s="73">
        <v>312</v>
      </c>
      <c r="E698" s="73">
        <v>312</v>
      </c>
      <c r="F698" s="73">
        <v>312</v>
      </c>
      <c r="G698" s="73">
        <v>312</v>
      </c>
      <c r="H698" s="73">
        <v>312</v>
      </c>
      <c r="I698" s="73">
        <v>312</v>
      </c>
      <c r="J698" s="73">
        <v>312</v>
      </c>
      <c r="K698" s="73">
        <v>312</v>
      </c>
      <c r="L698" s="73">
        <v>312</v>
      </c>
      <c r="M698" s="73">
        <v>312</v>
      </c>
      <c r="N698" s="73">
        <v>3743.99999999999</v>
      </c>
      <c r="O698" s="73">
        <v>312</v>
      </c>
      <c r="P698" s="73">
        <v>312</v>
      </c>
      <c r="Q698" s="73">
        <v>312</v>
      </c>
      <c r="R698" s="73">
        <v>312</v>
      </c>
      <c r="S698" s="73">
        <v>312</v>
      </c>
      <c r="T698" s="73">
        <v>312</v>
      </c>
      <c r="U698" s="73">
        <v>312</v>
      </c>
      <c r="V698" s="73">
        <v>312</v>
      </c>
      <c r="W698" s="73">
        <v>312</v>
      </c>
      <c r="X698" s="73">
        <v>312</v>
      </c>
      <c r="Y698" s="73">
        <v>312</v>
      </c>
      <c r="Z698" s="73">
        <v>312</v>
      </c>
      <c r="AA698" s="73">
        <v>3743.99999999999</v>
      </c>
      <c r="AB698" s="73">
        <v>312</v>
      </c>
      <c r="AC698" s="73">
        <v>312</v>
      </c>
      <c r="AD698" s="73">
        <v>312</v>
      </c>
      <c r="AE698" s="73">
        <v>312</v>
      </c>
      <c r="AF698" s="73">
        <v>312</v>
      </c>
      <c r="AG698" s="73">
        <v>312</v>
      </c>
      <c r="AH698" s="73">
        <v>312</v>
      </c>
      <c r="AI698" s="73">
        <v>312</v>
      </c>
      <c r="AJ698" s="73">
        <v>312</v>
      </c>
      <c r="AK698" s="73">
        <v>312</v>
      </c>
      <c r="AL698" s="73">
        <v>312</v>
      </c>
      <c r="AM698" s="73">
        <v>312</v>
      </c>
      <c r="AN698" s="73">
        <v>3743.99999999999</v>
      </c>
    </row>
    <row r="699" spans="1:40">
      <c r="A699" s="108" t="s">
        <v>1384</v>
      </c>
      <c r="B699" s="73">
        <v>0</v>
      </c>
      <c r="C699" s="73">
        <v>0</v>
      </c>
      <c r="D699" s="73">
        <v>0</v>
      </c>
      <c r="E699" s="73">
        <v>0</v>
      </c>
      <c r="F699" s="73">
        <v>0</v>
      </c>
      <c r="G699" s="73">
        <v>0</v>
      </c>
      <c r="H699" s="73">
        <v>0</v>
      </c>
      <c r="I699" s="73">
        <v>0</v>
      </c>
      <c r="J699" s="73">
        <v>0</v>
      </c>
      <c r="K699" s="73">
        <v>0</v>
      </c>
      <c r="L699" s="73">
        <v>0</v>
      </c>
      <c r="M699" s="73">
        <v>0</v>
      </c>
      <c r="N699" s="73">
        <v>0</v>
      </c>
      <c r="O699" s="73">
        <v>0</v>
      </c>
      <c r="P699" s="73">
        <v>0</v>
      </c>
      <c r="Q699" s="73">
        <v>0</v>
      </c>
      <c r="R699" s="73">
        <v>0</v>
      </c>
      <c r="S699" s="73">
        <v>0</v>
      </c>
      <c r="T699" s="73">
        <v>0</v>
      </c>
      <c r="U699" s="73">
        <v>0</v>
      </c>
      <c r="V699" s="73">
        <v>0</v>
      </c>
      <c r="W699" s="73">
        <v>0</v>
      </c>
      <c r="X699" s="73">
        <v>0</v>
      </c>
      <c r="Y699" s="73">
        <v>0</v>
      </c>
      <c r="Z699" s="73">
        <v>0</v>
      </c>
      <c r="AA699" s="73">
        <v>0</v>
      </c>
      <c r="AB699" s="73">
        <v>0</v>
      </c>
      <c r="AC699" s="73">
        <v>0</v>
      </c>
      <c r="AD699" s="73">
        <v>0</v>
      </c>
      <c r="AE699" s="73">
        <v>0</v>
      </c>
      <c r="AF699" s="73">
        <v>0</v>
      </c>
      <c r="AG699" s="73">
        <v>0</v>
      </c>
      <c r="AH699" s="73">
        <v>0</v>
      </c>
      <c r="AI699" s="73">
        <v>0</v>
      </c>
      <c r="AJ699" s="73">
        <v>0</v>
      </c>
      <c r="AK699" s="73">
        <v>0</v>
      </c>
      <c r="AL699" s="73">
        <v>0</v>
      </c>
      <c r="AM699" s="73">
        <v>0</v>
      </c>
      <c r="AN699" s="73">
        <v>0</v>
      </c>
    </row>
    <row r="700" spans="1:40">
      <c r="A700" s="108" t="s">
        <v>1385</v>
      </c>
      <c r="B700" s="73">
        <v>0</v>
      </c>
      <c r="C700" s="73">
        <v>0</v>
      </c>
      <c r="D700" s="73">
        <v>0</v>
      </c>
      <c r="E700" s="73">
        <v>0</v>
      </c>
      <c r="F700" s="73">
        <v>0</v>
      </c>
      <c r="G700" s="73">
        <v>0</v>
      </c>
      <c r="H700" s="73">
        <v>0</v>
      </c>
      <c r="I700" s="73">
        <v>0</v>
      </c>
      <c r="J700" s="73">
        <v>0</v>
      </c>
      <c r="K700" s="73">
        <v>0</v>
      </c>
      <c r="L700" s="73">
        <v>0</v>
      </c>
      <c r="M700" s="73">
        <v>0</v>
      </c>
      <c r="N700" s="73">
        <v>0</v>
      </c>
      <c r="O700" s="73">
        <v>0</v>
      </c>
      <c r="P700" s="73">
        <v>0</v>
      </c>
      <c r="Q700" s="73">
        <v>0</v>
      </c>
      <c r="R700" s="73">
        <v>0</v>
      </c>
      <c r="S700" s="73">
        <v>0</v>
      </c>
      <c r="T700" s="73">
        <v>0</v>
      </c>
      <c r="U700" s="73">
        <v>0</v>
      </c>
      <c r="V700" s="73">
        <v>0</v>
      </c>
      <c r="W700" s="73">
        <v>0</v>
      </c>
      <c r="X700" s="73">
        <v>0</v>
      </c>
      <c r="Y700" s="73">
        <v>0</v>
      </c>
      <c r="Z700" s="73">
        <v>0</v>
      </c>
      <c r="AA700" s="73">
        <v>0</v>
      </c>
      <c r="AB700" s="73">
        <v>0</v>
      </c>
      <c r="AC700" s="73">
        <v>0</v>
      </c>
      <c r="AD700" s="73">
        <v>0</v>
      </c>
      <c r="AE700" s="73">
        <v>0</v>
      </c>
      <c r="AF700" s="73">
        <v>0</v>
      </c>
      <c r="AG700" s="73">
        <v>0</v>
      </c>
      <c r="AH700" s="73">
        <v>0</v>
      </c>
      <c r="AI700" s="73">
        <v>0</v>
      </c>
      <c r="AJ700" s="73">
        <v>0</v>
      </c>
      <c r="AK700" s="73">
        <v>0</v>
      </c>
      <c r="AL700" s="73">
        <v>0</v>
      </c>
      <c r="AM700" s="73">
        <v>0</v>
      </c>
      <c r="AN700" s="73">
        <v>0</v>
      </c>
    </row>
    <row r="701" spans="1:40">
      <c r="A701" s="108" t="s">
        <v>1386</v>
      </c>
      <c r="B701" s="73">
        <v>0</v>
      </c>
      <c r="C701" s="73">
        <v>0</v>
      </c>
      <c r="D701" s="73">
        <v>0</v>
      </c>
      <c r="E701" s="73">
        <v>0</v>
      </c>
      <c r="F701" s="73">
        <v>0</v>
      </c>
      <c r="G701" s="73">
        <v>0</v>
      </c>
      <c r="H701" s="73">
        <v>0</v>
      </c>
      <c r="I701" s="73">
        <v>0</v>
      </c>
      <c r="J701" s="73">
        <v>0</v>
      </c>
      <c r="K701" s="73">
        <v>0</v>
      </c>
      <c r="L701" s="73">
        <v>0</v>
      </c>
      <c r="M701" s="73">
        <v>0</v>
      </c>
      <c r="N701" s="73">
        <v>0</v>
      </c>
      <c r="O701" s="73">
        <v>0</v>
      </c>
      <c r="P701" s="73">
        <v>0</v>
      </c>
      <c r="Q701" s="73">
        <v>0</v>
      </c>
      <c r="R701" s="73">
        <v>0</v>
      </c>
      <c r="S701" s="73">
        <v>0</v>
      </c>
      <c r="T701" s="73">
        <v>0</v>
      </c>
      <c r="U701" s="73">
        <v>0</v>
      </c>
      <c r="V701" s="73">
        <v>0</v>
      </c>
      <c r="W701" s="73">
        <v>0</v>
      </c>
      <c r="X701" s="73">
        <v>0</v>
      </c>
      <c r="Y701" s="73">
        <v>0</v>
      </c>
      <c r="Z701" s="73">
        <v>0</v>
      </c>
      <c r="AA701" s="73">
        <v>0</v>
      </c>
      <c r="AB701" s="73">
        <v>0</v>
      </c>
      <c r="AC701" s="73">
        <v>0</v>
      </c>
      <c r="AD701" s="73">
        <v>0</v>
      </c>
      <c r="AE701" s="73">
        <v>0</v>
      </c>
      <c r="AF701" s="73">
        <v>0</v>
      </c>
      <c r="AG701" s="73">
        <v>0</v>
      </c>
      <c r="AH701" s="73">
        <v>0</v>
      </c>
      <c r="AI701" s="73">
        <v>0</v>
      </c>
      <c r="AJ701" s="73">
        <v>0</v>
      </c>
      <c r="AK701" s="73">
        <v>0</v>
      </c>
      <c r="AL701" s="73">
        <v>0</v>
      </c>
      <c r="AM701" s="73">
        <v>0</v>
      </c>
      <c r="AN701" s="73">
        <v>0</v>
      </c>
    </row>
    <row r="702" spans="1:40">
      <c r="A702" s="108" t="s">
        <v>1387</v>
      </c>
      <c r="B702" s="73">
        <v>0</v>
      </c>
      <c r="C702" s="73">
        <v>0</v>
      </c>
      <c r="D702" s="73">
        <v>0</v>
      </c>
      <c r="E702" s="73">
        <v>0</v>
      </c>
      <c r="F702" s="73">
        <v>0</v>
      </c>
      <c r="G702" s="73">
        <v>0</v>
      </c>
      <c r="H702" s="73">
        <v>0</v>
      </c>
      <c r="I702" s="73">
        <v>0</v>
      </c>
      <c r="J702" s="73">
        <v>0</v>
      </c>
      <c r="K702" s="73">
        <v>0</v>
      </c>
      <c r="L702" s="73">
        <v>0</v>
      </c>
      <c r="M702" s="73">
        <v>0</v>
      </c>
      <c r="N702" s="73">
        <v>0</v>
      </c>
      <c r="O702" s="73">
        <v>0</v>
      </c>
      <c r="P702" s="73">
        <v>0</v>
      </c>
      <c r="Q702" s="73">
        <v>0</v>
      </c>
      <c r="R702" s="73">
        <v>0</v>
      </c>
      <c r="S702" s="73">
        <v>0</v>
      </c>
      <c r="T702" s="73">
        <v>0</v>
      </c>
      <c r="U702" s="73">
        <v>0</v>
      </c>
      <c r="V702" s="73">
        <v>0</v>
      </c>
      <c r="W702" s="73">
        <v>0</v>
      </c>
      <c r="X702" s="73">
        <v>0</v>
      </c>
      <c r="Y702" s="73">
        <v>0</v>
      </c>
      <c r="Z702" s="73">
        <v>0</v>
      </c>
      <c r="AA702" s="73">
        <v>0</v>
      </c>
      <c r="AB702" s="73">
        <v>0</v>
      </c>
      <c r="AC702" s="73">
        <v>0</v>
      </c>
      <c r="AD702" s="73">
        <v>0</v>
      </c>
      <c r="AE702" s="73">
        <v>0</v>
      </c>
      <c r="AF702" s="73">
        <v>0</v>
      </c>
      <c r="AG702" s="73">
        <v>0</v>
      </c>
      <c r="AH702" s="73">
        <v>0</v>
      </c>
      <c r="AI702" s="73">
        <v>0</v>
      </c>
      <c r="AJ702" s="73">
        <v>0</v>
      </c>
      <c r="AK702" s="73">
        <v>0</v>
      </c>
      <c r="AL702" s="73">
        <v>0</v>
      </c>
      <c r="AM702" s="73">
        <v>0</v>
      </c>
      <c r="AN702" s="73">
        <v>0</v>
      </c>
    </row>
    <row r="703" spans="1:40">
      <c r="A703" s="108" t="s">
        <v>1388</v>
      </c>
      <c r="B703" s="73">
        <v>0</v>
      </c>
      <c r="C703" s="73">
        <v>0</v>
      </c>
      <c r="D703" s="73">
        <v>0</v>
      </c>
      <c r="E703" s="73">
        <v>0</v>
      </c>
      <c r="F703" s="73">
        <v>0</v>
      </c>
      <c r="G703" s="73">
        <v>0</v>
      </c>
      <c r="H703" s="73">
        <v>0</v>
      </c>
      <c r="I703" s="73">
        <v>0</v>
      </c>
      <c r="J703" s="73">
        <v>0</v>
      </c>
      <c r="K703" s="73">
        <v>0</v>
      </c>
      <c r="L703" s="73">
        <v>0</v>
      </c>
      <c r="M703" s="73">
        <v>0</v>
      </c>
      <c r="N703" s="73">
        <v>0</v>
      </c>
      <c r="O703" s="73">
        <v>0</v>
      </c>
      <c r="P703" s="73">
        <v>0</v>
      </c>
      <c r="Q703" s="73">
        <v>0</v>
      </c>
      <c r="R703" s="73">
        <v>0</v>
      </c>
      <c r="S703" s="73">
        <v>0</v>
      </c>
      <c r="T703" s="73">
        <v>0</v>
      </c>
      <c r="U703" s="73">
        <v>0</v>
      </c>
      <c r="V703" s="73">
        <v>0</v>
      </c>
      <c r="W703" s="73">
        <v>0</v>
      </c>
      <c r="X703" s="73">
        <v>0</v>
      </c>
      <c r="Y703" s="73">
        <v>0</v>
      </c>
      <c r="Z703" s="73">
        <v>0</v>
      </c>
      <c r="AA703" s="73">
        <v>0</v>
      </c>
      <c r="AB703" s="73">
        <v>0</v>
      </c>
      <c r="AC703" s="73">
        <v>0</v>
      </c>
      <c r="AD703" s="73">
        <v>0</v>
      </c>
      <c r="AE703" s="73">
        <v>0</v>
      </c>
      <c r="AF703" s="73">
        <v>0</v>
      </c>
      <c r="AG703" s="73">
        <v>0</v>
      </c>
      <c r="AH703" s="73">
        <v>0</v>
      </c>
      <c r="AI703" s="73">
        <v>0</v>
      </c>
      <c r="AJ703" s="73">
        <v>0</v>
      </c>
      <c r="AK703" s="73">
        <v>0</v>
      </c>
      <c r="AL703" s="73">
        <v>0</v>
      </c>
      <c r="AM703" s="73">
        <v>0</v>
      </c>
      <c r="AN703" s="73">
        <v>0</v>
      </c>
    </row>
    <row r="704" spans="1:40">
      <c r="A704" s="108" t="s">
        <v>1389</v>
      </c>
      <c r="B704" s="73">
        <v>0</v>
      </c>
      <c r="C704" s="73">
        <v>0</v>
      </c>
      <c r="D704" s="73">
        <v>0</v>
      </c>
      <c r="E704" s="73">
        <v>0</v>
      </c>
      <c r="F704" s="73">
        <v>0</v>
      </c>
      <c r="G704" s="73">
        <v>0</v>
      </c>
      <c r="H704" s="73">
        <v>0</v>
      </c>
      <c r="I704" s="73">
        <v>0</v>
      </c>
      <c r="J704" s="73">
        <v>0</v>
      </c>
      <c r="K704" s="73">
        <v>0</v>
      </c>
      <c r="L704" s="73">
        <v>0</v>
      </c>
      <c r="M704" s="73">
        <v>0</v>
      </c>
      <c r="N704" s="73">
        <v>0</v>
      </c>
      <c r="O704" s="73">
        <v>0</v>
      </c>
      <c r="P704" s="73">
        <v>0</v>
      </c>
      <c r="Q704" s="73">
        <v>0</v>
      </c>
      <c r="R704" s="73">
        <v>0</v>
      </c>
      <c r="S704" s="73">
        <v>0</v>
      </c>
      <c r="T704" s="73">
        <v>0</v>
      </c>
      <c r="U704" s="73">
        <v>0</v>
      </c>
      <c r="V704" s="73">
        <v>0</v>
      </c>
      <c r="W704" s="73">
        <v>0</v>
      </c>
      <c r="X704" s="73">
        <v>0</v>
      </c>
      <c r="Y704" s="73">
        <v>0</v>
      </c>
      <c r="Z704" s="73">
        <v>0</v>
      </c>
      <c r="AA704" s="73">
        <v>0</v>
      </c>
      <c r="AB704" s="73">
        <v>0</v>
      </c>
      <c r="AC704" s="73">
        <v>0</v>
      </c>
      <c r="AD704" s="73">
        <v>0</v>
      </c>
      <c r="AE704" s="73">
        <v>0</v>
      </c>
      <c r="AF704" s="73">
        <v>0</v>
      </c>
      <c r="AG704" s="73">
        <v>0</v>
      </c>
      <c r="AH704" s="73">
        <v>0</v>
      </c>
      <c r="AI704" s="73">
        <v>0</v>
      </c>
      <c r="AJ704" s="73">
        <v>0</v>
      </c>
      <c r="AK704" s="73">
        <v>0</v>
      </c>
      <c r="AL704" s="73">
        <v>0</v>
      </c>
      <c r="AM704" s="73">
        <v>0</v>
      </c>
      <c r="AN704" s="73">
        <v>0</v>
      </c>
    </row>
    <row r="705" spans="1:40">
      <c r="A705" s="108" t="s">
        <v>1390</v>
      </c>
      <c r="B705" s="73">
        <v>0</v>
      </c>
      <c r="C705" s="73">
        <v>0</v>
      </c>
      <c r="D705" s="73">
        <v>0</v>
      </c>
      <c r="E705" s="73">
        <v>0</v>
      </c>
      <c r="F705" s="73">
        <v>0</v>
      </c>
      <c r="G705" s="73">
        <v>0</v>
      </c>
      <c r="H705" s="73">
        <v>0</v>
      </c>
      <c r="I705" s="73">
        <v>0</v>
      </c>
      <c r="J705" s="73">
        <v>0</v>
      </c>
      <c r="K705" s="73">
        <v>0</v>
      </c>
      <c r="L705" s="73">
        <v>0</v>
      </c>
      <c r="M705" s="73">
        <v>0</v>
      </c>
      <c r="N705" s="73">
        <v>0</v>
      </c>
      <c r="O705" s="73">
        <v>0</v>
      </c>
      <c r="P705" s="73">
        <v>0</v>
      </c>
      <c r="Q705" s="73">
        <v>0</v>
      </c>
      <c r="R705" s="73">
        <v>0</v>
      </c>
      <c r="S705" s="73">
        <v>0</v>
      </c>
      <c r="T705" s="73">
        <v>0</v>
      </c>
      <c r="U705" s="73">
        <v>0</v>
      </c>
      <c r="V705" s="73">
        <v>0</v>
      </c>
      <c r="W705" s="73">
        <v>0</v>
      </c>
      <c r="X705" s="73">
        <v>0</v>
      </c>
      <c r="Y705" s="73">
        <v>0</v>
      </c>
      <c r="Z705" s="73">
        <v>0</v>
      </c>
      <c r="AA705" s="73">
        <v>0</v>
      </c>
      <c r="AB705" s="73">
        <v>0</v>
      </c>
      <c r="AC705" s="73">
        <v>0</v>
      </c>
      <c r="AD705" s="73">
        <v>0</v>
      </c>
      <c r="AE705" s="73">
        <v>0</v>
      </c>
      <c r="AF705" s="73">
        <v>0</v>
      </c>
      <c r="AG705" s="73">
        <v>0</v>
      </c>
      <c r="AH705" s="73">
        <v>0</v>
      </c>
      <c r="AI705" s="73">
        <v>0</v>
      </c>
      <c r="AJ705" s="73">
        <v>0</v>
      </c>
      <c r="AK705" s="73">
        <v>0</v>
      </c>
      <c r="AL705" s="73">
        <v>0</v>
      </c>
      <c r="AM705" s="73">
        <v>0</v>
      </c>
      <c r="AN705" s="73">
        <v>0</v>
      </c>
    </row>
    <row r="706" spans="1:40">
      <c r="A706" s="108" t="s">
        <v>1391</v>
      </c>
      <c r="B706" s="73">
        <v>0</v>
      </c>
      <c r="C706" s="73">
        <v>0</v>
      </c>
      <c r="D706" s="73">
        <v>0</v>
      </c>
      <c r="E706" s="73">
        <v>0</v>
      </c>
      <c r="F706" s="73">
        <v>0</v>
      </c>
      <c r="G706" s="73">
        <v>0</v>
      </c>
      <c r="H706" s="73">
        <v>0</v>
      </c>
      <c r="I706" s="73">
        <v>0</v>
      </c>
      <c r="J706" s="73">
        <v>0</v>
      </c>
      <c r="K706" s="73">
        <v>0</v>
      </c>
      <c r="L706" s="73">
        <v>0</v>
      </c>
      <c r="M706" s="73">
        <v>0</v>
      </c>
      <c r="N706" s="73">
        <v>0</v>
      </c>
      <c r="O706" s="73">
        <v>0</v>
      </c>
      <c r="P706" s="73">
        <v>0</v>
      </c>
      <c r="Q706" s="73">
        <v>0</v>
      </c>
      <c r="R706" s="73">
        <v>0</v>
      </c>
      <c r="S706" s="73">
        <v>0</v>
      </c>
      <c r="T706" s="73">
        <v>0</v>
      </c>
      <c r="U706" s="73">
        <v>0</v>
      </c>
      <c r="V706" s="73">
        <v>0</v>
      </c>
      <c r="W706" s="73">
        <v>0</v>
      </c>
      <c r="X706" s="73">
        <v>0</v>
      </c>
      <c r="Y706" s="73">
        <v>0</v>
      </c>
      <c r="Z706" s="73">
        <v>0</v>
      </c>
      <c r="AA706" s="73">
        <v>0</v>
      </c>
      <c r="AB706" s="73">
        <v>0</v>
      </c>
      <c r="AC706" s="73">
        <v>0</v>
      </c>
      <c r="AD706" s="73">
        <v>0</v>
      </c>
      <c r="AE706" s="73">
        <v>0</v>
      </c>
      <c r="AF706" s="73">
        <v>0</v>
      </c>
      <c r="AG706" s="73">
        <v>0</v>
      </c>
      <c r="AH706" s="73">
        <v>0</v>
      </c>
      <c r="AI706" s="73">
        <v>0</v>
      </c>
      <c r="AJ706" s="73">
        <v>0</v>
      </c>
      <c r="AK706" s="73">
        <v>0</v>
      </c>
      <c r="AL706" s="73">
        <v>0</v>
      </c>
      <c r="AM706" s="73">
        <v>0</v>
      </c>
      <c r="AN706" s="73">
        <v>0</v>
      </c>
    </row>
    <row r="707" spans="1:40">
      <c r="A707" s="108" t="s">
        <v>1392</v>
      </c>
      <c r="B707" s="73">
        <v>0</v>
      </c>
      <c r="C707" s="73">
        <v>0</v>
      </c>
      <c r="D707" s="73">
        <v>0</v>
      </c>
      <c r="E707" s="73">
        <v>0</v>
      </c>
      <c r="F707" s="73">
        <v>0</v>
      </c>
      <c r="G707" s="73">
        <v>0</v>
      </c>
      <c r="H707" s="73">
        <v>0</v>
      </c>
      <c r="I707" s="73">
        <v>0</v>
      </c>
      <c r="J707" s="73">
        <v>0</v>
      </c>
      <c r="K707" s="73">
        <v>0</v>
      </c>
      <c r="L707" s="73">
        <v>0</v>
      </c>
      <c r="M707" s="73">
        <v>0</v>
      </c>
      <c r="N707" s="73">
        <v>0</v>
      </c>
      <c r="O707" s="73">
        <v>0</v>
      </c>
      <c r="P707" s="73">
        <v>0</v>
      </c>
      <c r="Q707" s="73">
        <v>0</v>
      </c>
      <c r="R707" s="73">
        <v>0</v>
      </c>
      <c r="S707" s="73">
        <v>0</v>
      </c>
      <c r="T707" s="73">
        <v>0</v>
      </c>
      <c r="U707" s="73">
        <v>0</v>
      </c>
      <c r="V707" s="73">
        <v>0</v>
      </c>
      <c r="W707" s="73">
        <v>0</v>
      </c>
      <c r="X707" s="73">
        <v>0</v>
      </c>
      <c r="Y707" s="73">
        <v>0</v>
      </c>
      <c r="Z707" s="73">
        <v>0</v>
      </c>
      <c r="AA707" s="73">
        <v>0</v>
      </c>
      <c r="AB707" s="73">
        <v>0</v>
      </c>
      <c r="AC707" s="73">
        <v>0</v>
      </c>
      <c r="AD707" s="73">
        <v>0</v>
      </c>
      <c r="AE707" s="73">
        <v>0</v>
      </c>
      <c r="AF707" s="73">
        <v>0</v>
      </c>
      <c r="AG707" s="73">
        <v>0</v>
      </c>
      <c r="AH707" s="73">
        <v>0</v>
      </c>
      <c r="AI707" s="73">
        <v>0</v>
      </c>
      <c r="AJ707" s="73">
        <v>0</v>
      </c>
      <c r="AK707" s="73">
        <v>0</v>
      </c>
      <c r="AL707" s="73">
        <v>0</v>
      </c>
      <c r="AM707" s="73">
        <v>0</v>
      </c>
      <c r="AN707" s="73">
        <v>0</v>
      </c>
    </row>
    <row r="708" spans="1:40">
      <c r="A708" s="108" t="s">
        <v>1393</v>
      </c>
      <c r="B708" s="73">
        <v>0</v>
      </c>
      <c r="C708" s="73">
        <v>0</v>
      </c>
      <c r="D708" s="73">
        <v>0</v>
      </c>
      <c r="E708" s="73">
        <v>0</v>
      </c>
      <c r="F708" s="73">
        <v>0</v>
      </c>
      <c r="G708" s="73">
        <v>0</v>
      </c>
      <c r="H708" s="73">
        <v>0</v>
      </c>
      <c r="I708" s="73">
        <v>0</v>
      </c>
      <c r="J708" s="73">
        <v>0</v>
      </c>
      <c r="K708" s="73">
        <v>0</v>
      </c>
      <c r="L708" s="73">
        <v>0</v>
      </c>
      <c r="M708" s="73">
        <v>0</v>
      </c>
      <c r="N708" s="73">
        <v>0</v>
      </c>
      <c r="O708" s="73">
        <v>0</v>
      </c>
      <c r="P708" s="73">
        <v>0</v>
      </c>
      <c r="Q708" s="73">
        <v>0</v>
      </c>
      <c r="R708" s="73">
        <v>0</v>
      </c>
      <c r="S708" s="73">
        <v>0</v>
      </c>
      <c r="T708" s="73">
        <v>0</v>
      </c>
      <c r="U708" s="73">
        <v>0</v>
      </c>
      <c r="V708" s="73">
        <v>0</v>
      </c>
      <c r="W708" s="73">
        <v>0</v>
      </c>
      <c r="X708" s="73">
        <v>0</v>
      </c>
      <c r="Y708" s="73">
        <v>0</v>
      </c>
      <c r="Z708" s="73">
        <v>0</v>
      </c>
      <c r="AA708" s="73">
        <v>0</v>
      </c>
      <c r="AB708" s="73">
        <v>0</v>
      </c>
      <c r="AC708" s="73">
        <v>0</v>
      </c>
      <c r="AD708" s="73">
        <v>0</v>
      </c>
      <c r="AE708" s="73">
        <v>0</v>
      </c>
      <c r="AF708" s="73">
        <v>0</v>
      </c>
      <c r="AG708" s="73">
        <v>0</v>
      </c>
      <c r="AH708" s="73">
        <v>0</v>
      </c>
      <c r="AI708" s="73">
        <v>0</v>
      </c>
      <c r="AJ708" s="73">
        <v>0</v>
      </c>
      <c r="AK708" s="73">
        <v>0</v>
      </c>
      <c r="AL708" s="73">
        <v>0</v>
      </c>
      <c r="AM708" s="73">
        <v>0</v>
      </c>
      <c r="AN708" s="73">
        <v>0</v>
      </c>
    </row>
    <row r="709" spans="1:40">
      <c r="A709" s="108" t="s">
        <v>1394</v>
      </c>
      <c r="B709" s="73">
        <v>0</v>
      </c>
      <c r="C709" s="73">
        <v>0</v>
      </c>
      <c r="D709" s="73">
        <v>0</v>
      </c>
      <c r="E709" s="73">
        <v>0</v>
      </c>
      <c r="F709" s="73">
        <v>0</v>
      </c>
      <c r="G709" s="73">
        <v>0</v>
      </c>
      <c r="H709" s="73">
        <v>0</v>
      </c>
      <c r="I709" s="73">
        <v>0</v>
      </c>
      <c r="J709" s="73">
        <v>0</v>
      </c>
      <c r="K709" s="73">
        <v>0</v>
      </c>
      <c r="L709" s="73">
        <v>0</v>
      </c>
      <c r="M709" s="73">
        <v>0</v>
      </c>
      <c r="N709" s="73">
        <v>0</v>
      </c>
      <c r="O709" s="73">
        <v>0</v>
      </c>
      <c r="P709" s="73">
        <v>0</v>
      </c>
      <c r="Q709" s="73">
        <v>0</v>
      </c>
      <c r="R709" s="73">
        <v>0</v>
      </c>
      <c r="S709" s="73">
        <v>0</v>
      </c>
      <c r="T709" s="73">
        <v>0</v>
      </c>
      <c r="U709" s="73">
        <v>0</v>
      </c>
      <c r="V709" s="73">
        <v>0</v>
      </c>
      <c r="W709" s="73">
        <v>0</v>
      </c>
      <c r="X709" s="73">
        <v>0</v>
      </c>
      <c r="Y709" s="73">
        <v>0</v>
      </c>
      <c r="Z709" s="73">
        <v>0</v>
      </c>
      <c r="AA709" s="73">
        <v>0</v>
      </c>
      <c r="AB709" s="73">
        <v>0</v>
      </c>
      <c r="AC709" s="73">
        <v>0</v>
      </c>
      <c r="AD709" s="73">
        <v>0</v>
      </c>
      <c r="AE709" s="73">
        <v>0</v>
      </c>
      <c r="AF709" s="73">
        <v>0</v>
      </c>
      <c r="AG709" s="73">
        <v>0</v>
      </c>
      <c r="AH709" s="73">
        <v>0</v>
      </c>
      <c r="AI709" s="73">
        <v>0</v>
      </c>
      <c r="AJ709" s="73">
        <v>0</v>
      </c>
      <c r="AK709" s="73">
        <v>0</v>
      </c>
      <c r="AL709" s="73">
        <v>0</v>
      </c>
      <c r="AM709" s="73">
        <v>0</v>
      </c>
      <c r="AN709" s="73">
        <v>0</v>
      </c>
    </row>
    <row r="710" spans="1:40">
      <c r="A710" s="108" t="s">
        <v>1395</v>
      </c>
      <c r="B710" s="73">
        <v>0</v>
      </c>
      <c r="C710" s="73">
        <v>0</v>
      </c>
      <c r="D710" s="73">
        <v>0</v>
      </c>
      <c r="E710" s="73">
        <v>0</v>
      </c>
      <c r="F710" s="73">
        <v>0</v>
      </c>
      <c r="G710" s="73">
        <v>0</v>
      </c>
      <c r="H710" s="73">
        <v>0</v>
      </c>
      <c r="I710" s="73">
        <v>0</v>
      </c>
      <c r="J710" s="73">
        <v>0</v>
      </c>
      <c r="K710" s="73">
        <v>0</v>
      </c>
      <c r="L710" s="73">
        <v>0</v>
      </c>
      <c r="M710" s="73">
        <v>0</v>
      </c>
      <c r="N710" s="73">
        <v>0</v>
      </c>
      <c r="O710" s="73">
        <v>0</v>
      </c>
      <c r="P710" s="73">
        <v>0</v>
      </c>
      <c r="Q710" s="73">
        <v>0</v>
      </c>
      <c r="R710" s="73">
        <v>0</v>
      </c>
      <c r="S710" s="73">
        <v>0</v>
      </c>
      <c r="T710" s="73">
        <v>0</v>
      </c>
      <c r="U710" s="73">
        <v>0</v>
      </c>
      <c r="V710" s="73">
        <v>0</v>
      </c>
      <c r="W710" s="73">
        <v>0</v>
      </c>
      <c r="X710" s="73">
        <v>0</v>
      </c>
      <c r="Y710" s="73">
        <v>0</v>
      </c>
      <c r="Z710" s="73">
        <v>0</v>
      </c>
      <c r="AA710" s="73">
        <v>0</v>
      </c>
      <c r="AB710" s="73">
        <v>0</v>
      </c>
      <c r="AC710" s="73">
        <v>0</v>
      </c>
      <c r="AD710" s="73">
        <v>0</v>
      </c>
      <c r="AE710" s="73">
        <v>0</v>
      </c>
      <c r="AF710" s="73">
        <v>0</v>
      </c>
      <c r="AG710" s="73">
        <v>0</v>
      </c>
      <c r="AH710" s="73">
        <v>0</v>
      </c>
      <c r="AI710" s="73">
        <v>0</v>
      </c>
      <c r="AJ710" s="73">
        <v>0</v>
      </c>
      <c r="AK710" s="73">
        <v>0</v>
      </c>
      <c r="AL710" s="73">
        <v>0</v>
      </c>
      <c r="AM710" s="73">
        <v>0</v>
      </c>
      <c r="AN710" s="73">
        <v>0</v>
      </c>
    </row>
    <row r="711" spans="1:40">
      <c r="A711" s="108" t="s">
        <v>1396</v>
      </c>
      <c r="B711" s="73">
        <v>0</v>
      </c>
      <c r="C711" s="73">
        <v>0</v>
      </c>
      <c r="D711" s="73">
        <v>0</v>
      </c>
      <c r="E711" s="73">
        <v>0</v>
      </c>
      <c r="F711" s="73">
        <v>0</v>
      </c>
      <c r="G711" s="73">
        <v>0</v>
      </c>
      <c r="H711" s="73">
        <v>0</v>
      </c>
      <c r="I711" s="73">
        <v>0</v>
      </c>
      <c r="J711" s="73">
        <v>0</v>
      </c>
      <c r="K711" s="73">
        <v>0</v>
      </c>
      <c r="L711" s="73">
        <v>0</v>
      </c>
      <c r="M711" s="73">
        <v>0</v>
      </c>
      <c r="N711" s="73">
        <v>0</v>
      </c>
      <c r="O711" s="73">
        <v>0</v>
      </c>
      <c r="P711" s="73">
        <v>0</v>
      </c>
      <c r="Q711" s="73">
        <v>0</v>
      </c>
      <c r="R711" s="73">
        <v>0</v>
      </c>
      <c r="S711" s="73">
        <v>0</v>
      </c>
      <c r="T711" s="73">
        <v>0</v>
      </c>
      <c r="U711" s="73">
        <v>0</v>
      </c>
      <c r="V711" s="73">
        <v>0</v>
      </c>
      <c r="W711" s="73">
        <v>0</v>
      </c>
      <c r="X711" s="73">
        <v>0</v>
      </c>
      <c r="Y711" s="73">
        <v>0</v>
      </c>
      <c r="Z711" s="73">
        <v>0</v>
      </c>
      <c r="AA711" s="73">
        <v>0</v>
      </c>
      <c r="AB711" s="73">
        <v>0</v>
      </c>
      <c r="AC711" s="73">
        <v>0</v>
      </c>
      <c r="AD711" s="73">
        <v>0</v>
      </c>
      <c r="AE711" s="73">
        <v>0</v>
      </c>
      <c r="AF711" s="73">
        <v>0</v>
      </c>
      <c r="AG711" s="73">
        <v>0</v>
      </c>
      <c r="AH711" s="73">
        <v>0</v>
      </c>
      <c r="AI711" s="73">
        <v>0</v>
      </c>
      <c r="AJ711" s="73">
        <v>0</v>
      </c>
      <c r="AK711" s="73">
        <v>0</v>
      </c>
      <c r="AL711" s="73">
        <v>0</v>
      </c>
      <c r="AM711" s="73">
        <v>0</v>
      </c>
      <c r="AN711" s="73">
        <v>0</v>
      </c>
    </row>
    <row r="712" spans="1:40">
      <c r="A712" s="108" t="s">
        <v>1397</v>
      </c>
      <c r="B712" s="73">
        <v>0</v>
      </c>
      <c r="C712" s="73">
        <v>0</v>
      </c>
      <c r="D712" s="73">
        <v>0</v>
      </c>
      <c r="E712" s="73">
        <v>0</v>
      </c>
      <c r="F712" s="73">
        <v>0</v>
      </c>
      <c r="G712" s="73">
        <v>0</v>
      </c>
      <c r="H712" s="73">
        <v>0</v>
      </c>
      <c r="I712" s="73">
        <v>0</v>
      </c>
      <c r="J712" s="73">
        <v>0</v>
      </c>
      <c r="K712" s="73">
        <v>0</v>
      </c>
      <c r="L712" s="73">
        <v>0</v>
      </c>
      <c r="M712" s="73">
        <v>0</v>
      </c>
      <c r="N712" s="73">
        <v>0</v>
      </c>
      <c r="O712" s="73">
        <v>0</v>
      </c>
      <c r="P712" s="73">
        <v>0</v>
      </c>
      <c r="Q712" s="73">
        <v>0</v>
      </c>
      <c r="R712" s="73">
        <v>0</v>
      </c>
      <c r="S712" s="73">
        <v>0</v>
      </c>
      <c r="T712" s="73">
        <v>0</v>
      </c>
      <c r="U712" s="73">
        <v>0</v>
      </c>
      <c r="V712" s="73">
        <v>0</v>
      </c>
      <c r="W712" s="73">
        <v>0</v>
      </c>
      <c r="X712" s="73">
        <v>0</v>
      </c>
      <c r="Y712" s="73">
        <v>0</v>
      </c>
      <c r="Z712" s="73">
        <v>0</v>
      </c>
      <c r="AA712" s="73">
        <v>0</v>
      </c>
      <c r="AB712" s="73">
        <v>0</v>
      </c>
      <c r="AC712" s="73">
        <v>0</v>
      </c>
      <c r="AD712" s="73">
        <v>0</v>
      </c>
      <c r="AE712" s="73">
        <v>0</v>
      </c>
      <c r="AF712" s="73">
        <v>0</v>
      </c>
      <c r="AG712" s="73">
        <v>0</v>
      </c>
      <c r="AH712" s="73">
        <v>0</v>
      </c>
      <c r="AI712" s="73">
        <v>0</v>
      </c>
      <c r="AJ712" s="73">
        <v>0</v>
      </c>
      <c r="AK712" s="73">
        <v>0</v>
      </c>
      <c r="AL712" s="73">
        <v>0</v>
      </c>
      <c r="AM712" s="73">
        <v>0</v>
      </c>
      <c r="AN712" s="73">
        <v>0</v>
      </c>
    </row>
    <row r="713" spans="1:40">
      <c r="A713" s="108" t="s">
        <v>1398</v>
      </c>
      <c r="B713" s="73">
        <v>0</v>
      </c>
      <c r="C713" s="73">
        <v>0</v>
      </c>
      <c r="D713" s="73">
        <v>0</v>
      </c>
      <c r="E713" s="73">
        <v>0</v>
      </c>
      <c r="F713" s="73">
        <v>0</v>
      </c>
      <c r="G713" s="73">
        <v>0</v>
      </c>
      <c r="H713" s="73">
        <v>0</v>
      </c>
      <c r="I713" s="73">
        <v>0</v>
      </c>
      <c r="J713" s="73">
        <v>0</v>
      </c>
      <c r="K713" s="73">
        <v>0</v>
      </c>
      <c r="L713" s="73">
        <v>0</v>
      </c>
      <c r="M713" s="73">
        <v>0</v>
      </c>
      <c r="N713" s="73">
        <v>0</v>
      </c>
      <c r="O713" s="73">
        <v>0</v>
      </c>
      <c r="P713" s="73">
        <v>0</v>
      </c>
      <c r="Q713" s="73">
        <v>0</v>
      </c>
      <c r="R713" s="73">
        <v>0</v>
      </c>
      <c r="S713" s="73">
        <v>0</v>
      </c>
      <c r="T713" s="73">
        <v>0</v>
      </c>
      <c r="U713" s="73">
        <v>0</v>
      </c>
      <c r="V713" s="73">
        <v>0</v>
      </c>
      <c r="W713" s="73">
        <v>0</v>
      </c>
      <c r="X713" s="73">
        <v>0</v>
      </c>
      <c r="Y713" s="73">
        <v>0</v>
      </c>
      <c r="Z713" s="73">
        <v>0</v>
      </c>
      <c r="AA713" s="73">
        <v>0</v>
      </c>
      <c r="AB713" s="73">
        <v>0</v>
      </c>
      <c r="AC713" s="73">
        <v>0</v>
      </c>
      <c r="AD713" s="73">
        <v>0</v>
      </c>
      <c r="AE713" s="73">
        <v>0</v>
      </c>
      <c r="AF713" s="73">
        <v>0</v>
      </c>
      <c r="AG713" s="73">
        <v>0</v>
      </c>
      <c r="AH713" s="73">
        <v>0</v>
      </c>
      <c r="AI713" s="73">
        <v>0</v>
      </c>
      <c r="AJ713" s="73">
        <v>0</v>
      </c>
      <c r="AK713" s="73">
        <v>0</v>
      </c>
      <c r="AL713" s="73">
        <v>0</v>
      </c>
      <c r="AM713" s="73">
        <v>0</v>
      </c>
      <c r="AN713" s="73">
        <v>0</v>
      </c>
    </row>
    <row r="714" spans="1:40">
      <c r="A714" s="108" t="s">
        <v>1399</v>
      </c>
      <c r="B714" s="73">
        <v>0</v>
      </c>
      <c r="C714" s="73">
        <v>0</v>
      </c>
      <c r="D714" s="73">
        <v>0</v>
      </c>
      <c r="E714" s="73">
        <v>0</v>
      </c>
      <c r="F714" s="73">
        <v>0</v>
      </c>
      <c r="G714" s="73">
        <v>0</v>
      </c>
      <c r="H714" s="73">
        <v>0</v>
      </c>
      <c r="I714" s="73">
        <v>0</v>
      </c>
      <c r="J714" s="73">
        <v>0</v>
      </c>
      <c r="K714" s="73">
        <v>0</v>
      </c>
      <c r="L714" s="73">
        <v>0</v>
      </c>
      <c r="M714" s="73">
        <v>0</v>
      </c>
      <c r="N714" s="73">
        <v>0</v>
      </c>
      <c r="O714" s="73">
        <v>0</v>
      </c>
      <c r="P714" s="73">
        <v>0</v>
      </c>
      <c r="Q714" s="73">
        <v>0</v>
      </c>
      <c r="R714" s="73">
        <v>0</v>
      </c>
      <c r="S714" s="73">
        <v>0</v>
      </c>
      <c r="T714" s="73">
        <v>0</v>
      </c>
      <c r="U714" s="73">
        <v>0</v>
      </c>
      <c r="V714" s="73">
        <v>0</v>
      </c>
      <c r="W714" s="73">
        <v>0</v>
      </c>
      <c r="X714" s="73">
        <v>0</v>
      </c>
      <c r="Y714" s="73">
        <v>0</v>
      </c>
      <c r="Z714" s="73">
        <v>0</v>
      </c>
      <c r="AA714" s="73">
        <v>0</v>
      </c>
      <c r="AB714" s="73">
        <v>0</v>
      </c>
      <c r="AC714" s="73">
        <v>0</v>
      </c>
      <c r="AD714" s="73">
        <v>0</v>
      </c>
      <c r="AE714" s="73">
        <v>0</v>
      </c>
      <c r="AF714" s="73">
        <v>0</v>
      </c>
      <c r="AG714" s="73">
        <v>0</v>
      </c>
      <c r="AH714" s="73">
        <v>0</v>
      </c>
      <c r="AI714" s="73">
        <v>0</v>
      </c>
      <c r="AJ714" s="73">
        <v>0</v>
      </c>
      <c r="AK714" s="73">
        <v>0</v>
      </c>
      <c r="AL714" s="73">
        <v>0</v>
      </c>
      <c r="AM714" s="73">
        <v>0</v>
      </c>
      <c r="AN714" s="73">
        <v>0</v>
      </c>
    </row>
    <row r="715" spans="1:40">
      <c r="A715" s="108" t="s">
        <v>1400</v>
      </c>
      <c r="B715" s="73">
        <v>0</v>
      </c>
      <c r="C715" s="73">
        <v>0</v>
      </c>
      <c r="D715" s="73">
        <v>0</v>
      </c>
      <c r="E715" s="73">
        <v>0</v>
      </c>
      <c r="F715" s="73">
        <v>0</v>
      </c>
      <c r="G715" s="73">
        <v>0</v>
      </c>
      <c r="H715" s="73">
        <v>0</v>
      </c>
      <c r="I715" s="73">
        <v>0</v>
      </c>
      <c r="J715" s="73">
        <v>0</v>
      </c>
      <c r="K715" s="73">
        <v>0</v>
      </c>
      <c r="L715" s="73">
        <v>0</v>
      </c>
      <c r="M715" s="73">
        <v>0</v>
      </c>
      <c r="N715" s="73">
        <v>0</v>
      </c>
      <c r="O715" s="73">
        <v>0</v>
      </c>
      <c r="P715" s="73">
        <v>0</v>
      </c>
      <c r="Q715" s="73">
        <v>0</v>
      </c>
      <c r="R715" s="73">
        <v>0</v>
      </c>
      <c r="S715" s="73">
        <v>0</v>
      </c>
      <c r="T715" s="73">
        <v>0</v>
      </c>
      <c r="U715" s="73">
        <v>0</v>
      </c>
      <c r="V715" s="73">
        <v>0</v>
      </c>
      <c r="W715" s="73">
        <v>0</v>
      </c>
      <c r="X715" s="73">
        <v>0</v>
      </c>
      <c r="Y715" s="73">
        <v>0</v>
      </c>
      <c r="Z715" s="73">
        <v>0</v>
      </c>
      <c r="AA715" s="73">
        <v>0</v>
      </c>
      <c r="AB715" s="73">
        <v>0</v>
      </c>
      <c r="AC715" s="73">
        <v>0</v>
      </c>
      <c r="AD715" s="73">
        <v>0</v>
      </c>
      <c r="AE715" s="73">
        <v>0</v>
      </c>
      <c r="AF715" s="73">
        <v>0</v>
      </c>
      <c r="AG715" s="73">
        <v>0</v>
      </c>
      <c r="AH715" s="73">
        <v>0</v>
      </c>
      <c r="AI715" s="73">
        <v>0</v>
      </c>
      <c r="AJ715" s="73">
        <v>0</v>
      </c>
      <c r="AK715" s="73">
        <v>0</v>
      </c>
      <c r="AL715" s="73">
        <v>0</v>
      </c>
      <c r="AM715" s="73">
        <v>0</v>
      </c>
      <c r="AN715" s="73">
        <v>0</v>
      </c>
    </row>
    <row r="716" spans="1:40">
      <c r="A716" s="108" t="s">
        <v>1401</v>
      </c>
      <c r="B716" s="73">
        <v>0</v>
      </c>
      <c r="C716" s="73">
        <v>0</v>
      </c>
      <c r="D716" s="73">
        <v>0</v>
      </c>
      <c r="E716" s="73">
        <v>0</v>
      </c>
      <c r="F716" s="73">
        <v>0</v>
      </c>
      <c r="G716" s="73">
        <v>0</v>
      </c>
      <c r="H716" s="73">
        <v>0</v>
      </c>
      <c r="I716" s="73">
        <v>0</v>
      </c>
      <c r="J716" s="73">
        <v>0</v>
      </c>
      <c r="K716" s="73">
        <v>0</v>
      </c>
      <c r="L716" s="73">
        <v>0</v>
      </c>
      <c r="M716" s="73">
        <v>0</v>
      </c>
      <c r="N716" s="73">
        <v>0</v>
      </c>
      <c r="O716" s="73">
        <v>0</v>
      </c>
      <c r="P716" s="73">
        <v>0</v>
      </c>
      <c r="Q716" s="73">
        <v>0</v>
      </c>
      <c r="R716" s="73">
        <v>0</v>
      </c>
      <c r="S716" s="73">
        <v>0</v>
      </c>
      <c r="T716" s="73">
        <v>0</v>
      </c>
      <c r="U716" s="73">
        <v>0</v>
      </c>
      <c r="V716" s="73">
        <v>0</v>
      </c>
      <c r="W716" s="73">
        <v>0</v>
      </c>
      <c r="X716" s="73">
        <v>0</v>
      </c>
      <c r="Y716" s="73">
        <v>0</v>
      </c>
      <c r="Z716" s="73">
        <v>0</v>
      </c>
      <c r="AA716" s="73">
        <v>0</v>
      </c>
      <c r="AB716" s="73">
        <v>0</v>
      </c>
      <c r="AC716" s="73">
        <v>0</v>
      </c>
      <c r="AD716" s="73">
        <v>0</v>
      </c>
      <c r="AE716" s="73">
        <v>0</v>
      </c>
      <c r="AF716" s="73">
        <v>0</v>
      </c>
      <c r="AG716" s="73">
        <v>0</v>
      </c>
      <c r="AH716" s="73">
        <v>0</v>
      </c>
      <c r="AI716" s="73">
        <v>0</v>
      </c>
      <c r="AJ716" s="73">
        <v>0</v>
      </c>
      <c r="AK716" s="73">
        <v>0</v>
      </c>
      <c r="AL716" s="73">
        <v>0</v>
      </c>
      <c r="AM716" s="73">
        <v>0</v>
      </c>
      <c r="AN716" s="73">
        <v>0</v>
      </c>
    </row>
    <row r="717" spans="1:40">
      <c r="A717" s="108" t="s">
        <v>1402</v>
      </c>
      <c r="B717" s="73">
        <v>0</v>
      </c>
      <c r="C717" s="73">
        <v>0</v>
      </c>
      <c r="D717" s="73">
        <v>0</v>
      </c>
      <c r="E717" s="73">
        <v>0</v>
      </c>
      <c r="F717" s="73">
        <v>0</v>
      </c>
      <c r="G717" s="73">
        <v>0</v>
      </c>
      <c r="H717" s="73">
        <v>0</v>
      </c>
      <c r="I717" s="73">
        <v>0</v>
      </c>
      <c r="J717" s="73">
        <v>0</v>
      </c>
      <c r="K717" s="73">
        <v>0</v>
      </c>
      <c r="L717" s="73">
        <v>0</v>
      </c>
      <c r="M717" s="73">
        <v>0</v>
      </c>
      <c r="N717" s="73">
        <v>0</v>
      </c>
      <c r="O717" s="73">
        <v>0</v>
      </c>
      <c r="P717" s="73">
        <v>0</v>
      </c>
      <c r="Q717" s="73">
        <v>0</v>
      </c>
      <c r="R717" s="73">
        <v>0</v>
      </c>
      <c r="S717" s="73">
        <v>0</v>
      </c>
      <c r="T717" s="73">
        <v>0</v>
      </c>
      <c r="U717" s="73">
        <v>0</v>
      </c>
      <c r="V717" s="73">
        <v>0</v>
      </c>
      <c r="W717" s="73">
        <v>0</v>
      </c>
      <c r="X717" s="73">
        <v>0</v>
      </c>
      <c r="Y717" s="73">
        <v>0</v>
      </c>
      <c r="Z717" s="73">
        <v>0</v>
      </c>
      <c r="AA717" s="73">
        <v>0</v>
      </c>
      <c r="AB717" s="73">
        <v>0</v>
      </c>
      <c r="AC717" s="73">
        <v>0</v>
      </c>
      <c r="AD717" s="73">
        <v>0</v>
      </c>
      <c r="AE717" s="73">
        <v>0</v>
      </c>
      <c r="AF717" s="73">
        <v>0</v>
      </c>
      <c r="AG717" s="73">
        <v>0</v>
      </c>
      <c r="AH717" s="73">
        <v>0</v>
      </c>
      <c r="AI717" s="73">
        <v>0</v>
      </c>
      <c r="AJ717" s="73">
        <v>0</v>
      </c>
      <c r="AK717" s="73">
        <v>0</v>
      </c>
      <c r="AL717" s="73">
        <v>0</v>
      </c>
      <c r="AM717" s="73">
        <v>0</v>
      </c>
      <c r="AN717" s="73">
        <v>0</v>
      </c>
    </row>
    <row r="718" spans="1:40">
      <c r="A718" s="109" t="s">
        <v>1403</v>
      </c>
      <c r="B718" s="73">
        <v>129978.204</v>
      </c>
      <c r="C718" s="73">
        <v>129978.204</v>
      </c>
      <c r="D718" s="73">
        <v>129978.204</v>
      </c>
      <c r="E718" s="73">
        <v>129978.204</v>
      </c>
      <c r="F718" s="73">
        <v>129978.204</v>
      </c>
      <c r="G718" s="73">
        <v>129978.204</v>
      </c>
      <c r="H718" s="73">
        <v>129978.204</v>
      </c>
      <c r="I718" s="73">
        <v>129978.204</v>
      </c>
      <c r="J718" s="73">
        <v>129978.204</v>
      </c>
      <c r="K718" s="73">
        <v>129978.204</v>
      </c>
      <c r="L718" s="73">
        <v>129978.204</v>
      </c>
      <c r="M718" s="73">
        <v>129978.204</v>
      </c>
      <c r="N718" s="73">
        <v>1559738.4480000001</v>
      </c>
      <c r="O718" s="73">
        <v>129978.204</v>
      </c>
      <c r="P718" s="73">
        <v>129978.204</v>
      </c>
      <c r="Q718" s="73">
        <v>129978.204</v>
      </c>
      <c r="R718" s="73">
        <v>129978.204</v>
      </c>
      <c r="S718" s="73">
        <v>129978.204</v>
      </c>
      <c r="T718" s="73">
        <v>129978.204</v>
      </c>
      <c r="U718" s="73">
        <v>129978.204</v>
      </c>
      <c r="V718" s="73">
        <v>129978.204</v>
      </c>
      <c r="W718" s="73">
        <v>129978.204</v>
      </c>
      <c r="X718" s="73">
        <v>129978.204</v>
      </c>
      <c r="Y718" s="73">
        <v>129978.204</v>
      </c>
      <c r="Z718" s="73">
        <v>129978.204</v>
      </c>
      <c r="AA718" s="73">
        <v>1559738.4480000001</v>
      </c>
      <c r="AB718" s="73">
        <v>129978.204</v>
      </c>
      <c r="AC718" s="73">
        <v>129978.204</v>
      </c>
      <c r="AD718" s="73">
        <v>129978.204</v>
      </c>
      <c r="AE718" s="73">
        <v>129978.204</v>
      </c>
      <c r="AF718" s="73">
        <v>129978.204</v>
      </c>
      <c r="AG718" s="73">
        <v>129978.204</v>
      </c>
      <c r="AH718" s="73">
        <v>129978.204</v>
      </c>
      <c r="AI718" s="73">
        <v>129978.204</v>
      </c>
      <c r="AJ718" s="73">
        <v>129978.204</v>
      </c>
      <c r="AK718" s="73">
        <v>129978.204</v>
      </c>
      <c r="AL718" s="73">
        <v>129978.204</v>
      </c>
      <c r="AM718" s="73">
        <v>129978.204</v>
      </c>
      <c r="AN718" s="73">
        <v>1559738.4480000001</v>
      </c>
    </row>
    <row r="719" spans="1:40">
      <c r="A719" s="108" t="s">
        <v>1404</v>
      </c>
    </row>
    <row r="720" spans="1:40">
      <c r="A720" s="108" t="s">
        <v>1405</v>
      </c>
      <c r="B720" s="73">
        <v>5023347.17798601</v>
      </c>
      <c r="C720" s="73">
        <v>-292666.928406135</v>
      </c>
      <c r="D720" s="73">
        <v>-284151.03479829401</v>
      </c>
      <c r="E720" s="73">
        <v>-284501.14119045401</v>
      </c>
      <c r="F720" s="73">
        <v>154878.75241737399</v>
      </c>
      <c r="G720" s="73">
        <v>175887.646025214</v>
      </c>
      <c r="H720" s="73">
        <v>-66950.460366947795</v>
      </c>
      <c r="I720" s="73">
        <v>165598.43324089199</v>
      </c>
      <c r="J720" s="73">
        <v>-260602.673151272</v>
      </c>
      <c r="K720" s="73">
        <v>-261705.77954342199</v>
      </c>
      <c r="L720" s="73">
        <v>-275484.88593559101</v>
      </c>
      <c r="M720" s="73">
        <v>-263005.99232775398</v>
      </c>
      <c r="N720" s="73">
        <v>3530643.1139496202</v>
      </c>
      <c r="O720" s="73">
        <v>5008645.9012853401</v>
      </c>
      <c r="P720" s="73">
        <v>-307294.08459806099</v>
      </c>
      <c r="Q720" s="73">
        <v>-298704.07048147998</v>
      </c>
      <c r="R720" s="73">
        <v>-298980.056364897</v>
      </c>
      <c r="S720" s="73">
        <v>140473.95775167699</v>
      </c>
      <c r="T720" s="73">
        <v>161556.971868261</v>
      </c>
      <c r="U720" s="73">
        <v>-81207.014015157096</v>
      </c>
      <c r="V720" s="73">
        <v>151416.00010142699</v>
      </c>
      <c r="W720" s="73">
        <v>-274710.98578199203</v>
      </c>
      <c r="X720" s="73">
        <v>-275739.97166539897</v>
      </c>
      <c r="Y720" s="73">
        <v>-289444.95754882699</v>
      </c>
      <c r="Z720" s="73">
        <v>-276891.94343224203</v>
      </c>
      <c r="AA720" s="73">
        <v>3359119.74711865</v>
      </c>
      <c r="AB720" s="73">
        <v>4994834.0706817498</v>
      </c>
      <c r="AC720" s="73">
        <v>-321085.16146094102</v>
      </c>
      <c r="AD720" s="73">
        <v>-312474.39360364701</v>
      </c>
      <c r="AE720" s="73">
        <v>-312729.62574635103</v>
      </c>
      <c r="AF720" s="73">
        <v>126745.142110947</v>
      </c>
      <c r="AG720" s="73">
        <v>147848.90996823899</v>
      </c>
      <c r="AH720" s="73">
        <v>-94894.3221744732</v>
      </c>
      <c r="AI720" s="73">
        <v>137749.44568283099</v>
      </c>
      <c r="AJ720" s="73">
        <v>-288356.78645988199</v>
      </c>
      <c r="AK720" s="73">
        <v>-289365.01860257599</v>
      </c>
      <c r="AL720" s="73">
        <v>-303049.25074528798</v>
      </c>
      <c r="AM720" s="73">
        <v>-290475.48288799397</v>
      </c>
      <c r="AN720" s="73">
        <v>3194747.5267626098</v>
      </c>
    </row>
    <row r="721" spans="1:40" s="143" customFormat="1">
      <c r="A721" s="108" t="s">
        <v>1406</v>
      </c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X721" s="73"/>
      <c r="Y721" s="73"/>
      <c r="Z721" s="73"/>
      <c r="AA721" s="73"/>
      <c r="AB721" s="73"/>
      <c r="AC721" s="73"/>
      <c r="AD721" s="73"/>
      <c r="AE721" s="73"/>
      <c r="AF721" s="73"/>
      <c r="AG721" s="73"/>
      <c r="AH721" s="73"/>
      <c r="AI721" s="73"/>
      <c r="AJ721" s="73"/>
      <c r="AK721" s="73"/>
      <c r="AL721" s="73"/>
      <c r="AM721" s="73"/>
      <c r="AN721" s="73"/>
    </row>
    <row r="722" spans="1:40">
      <c r="A722" s="108" t="s">
        <v>1407</v>
      </c>
      <c r="B722" s="73">
        <v>5052847.17798601</v>
      </c>
      <c r="C722" s="73">
        <v>-263166.928406135</v>
      </c>
      <c r="D722" s="73">
        <v>-254651.03479829399</v>
      </c>
      <c r="E722" s="73">
        <v>-255001.14119045399</v>
      </c>
      <c r="F722" s="73">
        <v>184378.75241737399</v>
      </c>
      <c r="G722" s="73">
        <v>205387.646025214</v>
      </c>
      <c r="H722" s="73">
        <v>-37450.460366947802</v>
      </c>
      <c r="I722" s="73">
        <v>195098.43324089199</v>
      </c>
      <c r="J722" s="73">
        <v>-231102.673151272</v>
      </c>
      <c r="K722" s="73">
        <v>-232205.77954342199</v>
      </c>
      <c r="L722" s="73">
        <v>-245984.88593559101</v>
      </c>
      <c r="M722" s="73">
        <v>-233505.99232775401</v>
      </c>
      <c r="N722" s="73">
        <v>3884643.1139496202</v>
      </c>
      <c r="O722" s="73">
        <v>5038145.9012853401</v>
      </c>
      <c r="P722" s="73">
        <v>-277794.08459806099</v>
      </c>
      <c r="Q722" s="73">
        <v>-269204.07048147998</v>
      </c>
      <c r="R722" s="73">
        <v>-269480.056364897</v>
      </c>
      <c r="S722" s="73">
        <v>169973.95775167699</v>
      </c>
      <c r="T722" s="73">
        <v>191056.971868261</v>
      </c>
      <c r="U722" s="73">
        <v>-51707.014015157103</v>
      </c>
      <c r="V722" s="73">
        <v>180916.00010142699</v>
      </c>
      <c r="W722" s="73">
        <v>-245210.985781992</v>
      </c>
      <c r="X722" s="73">
        <v>-246239.971665399</v>
      </c>
      <c r="Y722" s="73">
        <v>-259944.95754882699</v>
      </c>
      <c r="Z722" s="73">
        <v>-247391.943432242</v>
      </c>
      <c r="AA722" s="73">
        <v>3713119.74711865</v>
      </c>
      <c r="AB722" s="73">
        <v>5024334.0706817498</v>
      </c>
      <c r="AC722" s="73">
        <v>-291585.16146094102</v>
      </c>
      <c r="AD722" s="73">
        <v>-282974.39360364701</v>
      </c>
      <c r="AE722" s="73">
        <v>-283229.62574635103</v>
      </c>
      <c r="AF722" s="73">
        <v>156245.142110947</v>
      </c>
      <c r="AG722" s="73">
        <v>177348.90996823899</v>
      </c>
      <c r="AH722" s="73">
        <v>-65394.3221744732</v>
      </c>
      <c r="AI722" s="73">
        <v>167249.44568283099</v>
      </c>
      <c r="AJ722" s="73">
        <v>-258856.78645988199</v>
      </c>
      <c r="AK722" s="73">
        <v>-259865.01860257599</v>
      </c>
      <c r="AL722" s="73">
        <v>-273549.25074528798</v>
      </c>
      <c r="AM722" s="73">
        <v>-260975.482887994</v>
      </c>
      <c r="AN722" s="73">
        <v>3548747.5267626098</v>
      </c>
    </row>
    <row r="723" spans="1:40">
      <c r="A723" s="108" t="s">
        <v>1408</v>
      </c>
    </row>
    <row r="724" spans="1:40" ht="10.8" thickBot="1">
      <c r="A724" s="119" t="s">
        <v>1409</v>
      </c>
    </row>
    <row r="725" spans="1:40">
      <c r="A725" s="109" t="s">
        <v>1410</v>
      </c>
    </row>
    <row r="726" spans="1:40">
      <c r="A726" s="108" t="s">
        <v>1411</v>
      </c>
      <c r="B726" s="73">
        <v>-150669.42878270999</v>
      </c>
      <c r="C726" s="73">
        <v>-154250.50788955699</v>
      </c>
      <c r="D726" s="73">
        <v>-148945.809675942</v>
      </c>
      <c r="E726" s="73">
        <v>-146250.63132628001</v>
      </c>
      <c r="F726" s="73">
        <v>-141866.76597282599</v>
      </c>
      <c r="G726" s="73">
        <v>-160606.98259111101</v>
      </c>
      <c r="H726" s="73">
        <v>-181474.743385176</v>
      </c>
      <c r="I726" s="73">
        <v>-181991.679566037</v>
      </c>
      <c r="J726" s="73">
        <v>-181109.37925319301</v>
      </c>
      <c r="K726" s="73">
        <v>-178602.45580344301</v>
      </c>
      <c r="L726" s="73">
        <v>-170680.74904350599</v>
      </c>
      <c r="M726" s="73">
        <v>-434621.92046415398</v>
      </c>
      <c r="N726" s="73">
        <v>-2231071.0537539301</v>
      </c>
      <c r="O726" s="73">
        <v>-151953.103710531</v>
      </c>
      <c r="P726" s="73">
        <v>-155360.75483286701</v>
      </c>
      <c r="Q726" s="73">
        <v>-150006.243725921</v>
      </c>
      <c r="R726" s="73">
        <v>-147294.60147060701</v>
      </c>
      <c r="S726" s="73">
        <v>-142861.398014181</v>
      </c>
      <c r="T726" s="73">
        <v>-161227.03465847799</v>
      </c>
      <c r="U726" s="73">
        <v>-183761.86505626599</v>
      </c>
      <c r="V726" s="73">
        <v>-186951.97852711999</v>
      </c>
      <c r="W726" s="73">
        <v>-180177.047968186</v>
      </c>
      <c r="X726" s="73">
        <v>-172076.87029804601</v>
      </c>
      <c r="Y726" s="73">
        <v>-164776.309061935</v>
      </c>
      <c r="Z726" s="73">
        <v>-461006.78672177001</v>
      </c>
      <c r="AA726" s="73">
        <v>-2257453.99404591</v>
      </c>
      <c r="AB726" s="73">
        <v>-154090.94335060799</v>
      </c>
      <c r="AC726" s="73">
        <v>-157587.30926513599</v>
      </c>
      <c r="AD726" s="73">
        <v>-152193.111773499</v>
      </c>
      <c r="AE726" s="73">
        <v>-149476.62735213299</v>
      </c>
      <c r="AF726" s="73">
        <v>-145004.51109599299</v>
      </c>
      <c r="AG726" s="73">
        <v>-152718.95250779201</v>
      </c>
      <c r="AH726" s="73">
        <v>-166508.93690004101</v>
      </c>
      <c r="AI726" s="73">
        <v>-172468.89552383701</v>
      </c>
      <c r="AJ726" s="73">
        <v>-179548.00457552</v>
      </c>
      <c r="AK726" s="73">
        <v>-183745.39024402699</v>
      </c>
      <c r="AL726" s="73">
        <v>-175514.709955859</v>
      </c>
      <c r="AM726" s="73">
        <v>-493677.95985923801</v>
      </c>
      <c r="AN726" s="73">
        <v>-2282535.3524036799</v>
      </c>
    </row>
    <row r="727" spans="1:40" s="176" customFormat="1">
      <c r="A727" s="108" t="s">
        <v>1412</v>
      </c>
      <c r="B727" s="73">
        <v>0</v>
      </c>
      <c r="C727" s="73">
        <v>0</v>
      </c>
      <c r="D727" s="73">
        <v>0</v>
      </c>
      <c r="E727" s="73">
        <v>0</v>
      </c>
      <c r="F727" s="73">
        <v>0</v>
      </c>
      <c r="G727" s="73">
        <v>0</v>
      </c>
      <c r="H727" s="73">
        <v>0</v>
      </c>
      <c r="I727" s="73">
        <v>0</v>
      </c>
      <c r="J727" s="73">
        <v>0</v>
      </c>
      <c r="K727" s="73">
        <v>0</v>
      </c>
      <c r="L727" s="73">
        <v>0</v>
      </c>
      <c r="M727" s="73">
        <v>0</v>
      </c>
      <c r="N727" s="73">
        <v>0</v>
      </c>
      <c r="O727" s="73">
        <v>0</v>
      </c>
      <c r="P727" s="73">
        <v>0</v>
      </c>
      <c r="Q727" s="73">
        <v>0</v>
      </c>
      <c r="R727" s="73">
        <v>0</v>
      </c>
      <c r="S727" s="73">
        <v>0</v>
      </c>
      <c r="T727" s="73">
        <v>0</v>
      </c>
      <c r="U727" s="73">
        <v>0</v>
      </c>
      <c r="V727" s="73">
        <v>0</v>
      </c>
      <c r="W727" s="73">
        <v>0</v>
      </c>
      <c r="X727" s="73">
        <v>0</v>
      </c>
      <c r="Y727" s="73">
        <v>0</v>
      </c>
      <c r="Z727" s="73">
        <v>0</v>
      </c>
      <c r="AA727" s="73">
        <v>0</v>
      </c>
      <c r="AB727" s="73">
        <v>0</v>
      </c>
      <c r="AC727" s="73">
        <v>0</v>
      </c>
      <c r="AD727" s="73">
        <v>0</v>
      </c>
      <c r="AE727" s="73">
        <v>0</v>
      </c>
      <c r="AF727" s="73">
        <v>0</v>
      </c>
      <c r="AG727" s="73">
        <v>0</v>
      </c>
      <c r="AH727" s="73">
        <v>0</v>
      </c>
      <c r="AI727" s="73">
        <v>0</v>
      </c>
      <c r="AJ727" s="73">
        <v>0</v>
      </c>
      <c r="AK727" s="73">
        <v>0</v>
      </c>
      <c r="AL727" s="73">
        <v>0</v>
      </c>
      <c r="AM727" s="73">
        <v>0</v>
      </c>
      <c r="AN727" s="73">
        <v>0</v>
      </c>
    </row>
    <row r="728" spans="1:40">
      <c r="A728" s="108" t="s">
        <v>1413</v>
      </c>
      <c r="B728" s="73">
        <v>-1280644.1172605499</v>
      </c>
      <c r="C728" s="73">
        <v>66699.658004534896</v>
      </c>
      <c r="D728" s="73">
        <v>64541.304769627597</v>
      </c>
      <c r="E728" s="73">
        <v>64630.039234720804</v>
      </c>
      <c r="F728" s="73">
        <v>-46730.794800183598</v>
      </c>
      <c r="G728" s="73">
        <v>-52055.498885090499</v>
      </c>
      <c r="H728" s="73">
        <v>9491.8191800029199</v>
      </c>
      <c r="I728" s="73">
        <v>-49447.697904904198</v>
      </c>
      <c r="J728" s="73">
        <v>58572.972510189902</v>
      </c>
      <c r="K728" s="73">
        <v>58852.554825280502</v>
      </c>
      <c r="L728" s="73">
        <v>62344.869340375502</v>
      </c>
      <c r="M728" s="73">
        <v>59182.093755469199</v>
      </c>
      <c r="N728" s="73">
        <v>-984562.797230531</v>
      </c>
      <c r="O728" s="73">
        <v>-1276918.07868077</v>
      </c>
      <c r="P728" s="73">
        <v>70406.910741378597</v>
      </c>
      <c r="Q728" s="73">
        <v>68229.771663531094</v>
      </c>
      <c r="R728" s="73">
        <v>68299.720285683201</v>
      </c>
      <c r="S728" s="73">
        <v>-43079.899592162699</v>
      </c>
      <c r="T728" s="73">
        <v>-48423.3895200107</v>
      </c>
      <c r="U728" s="73">
        <v>13105.1427021415</v>
      </c>
      <c r="V728" s="73">
        <v>-45853.160225706597</v>
      </c>
      <c r="W728" s="73">
        <v>62148.724346445997</v>
      </c>
      <c r="X728" s="73">
        <v>62409.520818595403</v>
      </c>
      <c r="Y728" s="73">
        <v>65883.049490750302</v>
      </c>
      <c r="Z728" s="73">
        <v>62701.488062901903</v>
      </c>
      <c r="AA728" s="73">
        <v>-941090.199907223</v>
      </c>
      <c r="AB728" s="73">
        <v>-1273417.4702142901</v>
      </c>
      <c r="AC728" s="73">
        <v>73902.259172275604</v>
      </c>
      <c r="AD728" s="73">
        <v>71719.860058844395</v>
      </c>
      <c r="AE728" s="73">
        <v>71784.548645412797</v>
      </c>
      <c r="AF728" s="73">
        <v>-39600.331268019501</v>
      </c>
      <c r="AG728" s="73">
        <v>-44949.081231450298</v>
      </c>
      <c r="AH728" s="73">
        <v>16574.190955120201</v>
      </c>
      <c r="AI728" s="73">
        <v>-42389.372008313498</v>
      </c>
      <c r="AJ728" s="73">
        <v>65607.252528257304</v>
      </c>
      <c r="AK728" s="73">
        <v>65862.788964823107</v>
      </c>
      <c r="AL728" s="73">
        <v>69331.057601393302</v>
      </c>
      <c r="AM728" s="73">
        <v>66144.236137962303</v>
      </c>
      <c r="AN728" s="73">
        <v>-899430.06065798504</v>
      </c>
    </row>
    <row r="729" spans="1:40">
      <c r="A729" s="108" t="s">
        <v>1414</v>
      </c>
      <c r="B729" s="73">
        <v>0</v>
      </c>
      <c r="C729" s="73">
        <v>0</v>
      </c>
      <c r="D729" s="73">
        <v>0</v>
      </c>
      <c r="E729" s="73">
        <v>0</v>
      </c>
      <c r="F729" s="73">
        <v>0</v>
      </c>
      <c r="G729" s="73">
        <v>0</v>
      </c>
      <c r="H729" s="73">
        <v>0</v>
      </c>
      <c r="I729" s="73">
        <v>0</v>
      </c>
      <c r="J729" s="73">
        <v>0</v>
      </c>
      <c r="K729" s="73">
        <v>0</v>
      </c>
      <c r="L729" s="73">
        <v>0</v>
      </c>
      <c r="M729" s="73">
        <v>0</v>
      </c>
      <c r="N729" s="73">
        <v>0</v>
      </c>
      <c r="O729" s="73">
        <v>0</v>
      </c>
      <c r="P729" s="73">
        <v>0</v>
      </c>
      <c r="Q729" s="73">
        <v>0</v>
      </c>
      <c r="R729" s="73">
        <v>0</v>
      </c>
      <c r="S729" s="73">
        <v>0</v>
      </c>
      <c r="T729" s="73">
        <v>0</v>
      </c>
      <c r="U729" s="73">
        <v>0</v>
      </c>
      <c r="V729" s="73">
        <v>0</v>
      </c>
      <c r="W729" s="73">
        <v>0</v>
      </c>
      <c r="X729" s="73">
        <v>0</v>
      </c>
      <c r="Y729" s="73">
        <v>0</v>
      </c>
      <c r="Z729" s="73">
        <v>0</v>
      </c>
      <c r="AA729" s="73">
        <v>0</v>
      </c>
      <c r="AB729" s="73">
        <v>0</v>
      </c>
      <c r="AC729" s="73">
        <v>0</v>
      </c>
      <c r="AD729" s="73">
        <v>0</v>
      </c>
      <c r="AE729" s="73">
        <v>0</v>
      </c>
      <c r="AF729" s="73">
        <v>0</v>
      </c>
      <c r="AG729" s="73">
        <v>0</v>
      </c>
      <c r="AH729" s="73">
        <v>0</v>
      </c>
      <c r="AI729" s="73">
        <v>0</v>
      </c>
      <c r="AJ729" s="73">
        <v>0</v>
      </c>
      <c r="AK729" s="73">
        <v>0</v>
      </c>
      <c r="AL729" s="73">
        <v>0</v>
      </c>
      <c r="AM729" s="73">
        <v>0</v>
      </c>
      <c r="AN729" s="73">
        <v>0</v>
      </c>
    </row>
    <row r="730" spans="1:40">
      <c r="A730" s="108" t="s">
        <v>1415</v>
      </c>
      <c r="B730" s="73">
        <v>-543642.69348961802</v>
      </c>
      <c r="C730" s="73">
        <v>-556563.87801241002</v>
      </c>
      <c r="D730" s="73">
        <v>-537423.56236710399</v>
      </c>
      <c r="E730" s="73">
        <v>-527698.86884909705</v>
      </c>
      <c r="F730" s="73">
        <v>-511881.085587407</v>
      </c>
      <c r="G730" s="73">
        <v>-579499.19445829</v>
      </c>
      <c r="H730" s="73">
        <v>-654793.86954160302</v>
      </c>
      <c r="I730" s="73">
        <v>-656659.06927054795</v>
      </c>
      <c r="J730" s="73">
        <v>-653475.56932356604</v>
      </c>
      <c r="K730" s="73">
        <v>-644430.13371260802</v>
      </c>
      <c r="L730" s="73">
        <v>-615847.17541243206</v>
      </c>
      <c r="M730" s="73">
        <v>-1568194.91120202</v>
      </c>
      <c r="N730" s="73">
        <v>-8050110.0112267099</v>
      </c>
      <c r="O730" s="73">
        <v>-548274.42602463497</v>
      </c>
      <c r="P730" s="73">
        <v>-560569.85084695497</v>
      </c>
      <c r="Q730" s="73">
        <v>-541249.80122561904</v>
      </c>
      <c r="R730" s="73">
        <v>-531465.70294258394</v>
      </c>
      <c r="S730" s="73">
        <v>-515469.89883480599</v>
      </c>
      <c r="T730" s="73">
        <v>-581736.45505409304</v>
      </c>
      <c r="U730" s="73">
        <v>-663046.22037120105</v>
      </c>
      <c r="V730" s="73">
        <v>-674556.72979467199</v>
      </c>
      <c r="W730" s="73">
        <v>-650111.54853248305</v>
      </c>
      <c r="X730" s="73">
        <v>-620884.63473904296</v>
      </c>
      <c r="Y730" s="73">
        <v>-594542.88242438203</v>
      </c>
      <c r="Z730" s="73">
        <v>-1663396.30590791</v>
      </c>
      <c r="AA730" s="73">
        <v>-8145304.4566983897</v>
      </c>
      <c r="AB730" s="73">
        <v>-555988.14014414896</v>
      </c>
      <c r="AC730" s="73">
        <v>-568603.66406665999</v>
      </c>
      <c r="AD730" s="73">
        <v>-549140.41875365505</v>
      </c>
      <c r="AE730" s="73">
        <v>-539338.84905510698</v>
      </c>
      <c r="AF730" s="73">
        <v>-523202.64049090497</v>
      </c>
      <c r="AG730" s="73">
        <v>-551037.74773038703</v>
      </c>
      <c r="AH730" s="73">
        <v>-600794.51868751203</v>
      </c>
      <c r="AI730" s="73">
        <v>-622299.133031009</v>
      </c>
      <c r="AJ730" s="73">
        <v>-647841.84560021805</v>
      </c>
      <c r="AK730" s="73">
        <v>-662986.77625322097</v>
      </c>
      <c r="AL730" s="73">
        <v>-633288.98528618796</v>
      </c>
      <c r="AM730" s="73">
        <v>-1781279.83880119</v>
      </c>
      <c r="AN730" s="73">
        <v>-8235802.5579002099</v>
      </c>
    </row>
    <row r="731" spans="1:40">
      <c r="A731" s="108" t="s">
        <v>1416</v>
      </c>
      <c r="B731" s="73">
        <v>-246597.964042999</v>
      </c>
      <c r="C731" s="73">
        <v>-246597.964042999</v>
      </c>
      <c r="D731" s="73">
        <v>-246646.63151199999</v>
      </c>
      <c r="E731" s="73">
        <v>-246646.63151199999</v>
      </c>
      <c r="F731" s="73">
        <v>-247354.50722399901</v>
      </c>
      <c r="G731" s="73">
        <v>-246646.63151199999</v>
      </c>
      <c r="H731" s="73">
        <v>-246646.63151199999</v>
      </c>
      <c r="I731" s="73">
        <v>-246646.63151199999</v>
      </c>
      <c r="J731" s="73">
        <v>-246646.63151199999</v>
      </c>
      <c r="K731" s="73">
        <v>-246646.63151199999</v>
      </c>
      <c r="L731" s="73">
        <v>-247354.50722399901</v>
      </c>
      <c r="M731" s="73">
        <v>-246646.63151199999</v>
      </c>
      <c r="N731" s="73">
        <v>-2961077.9946300001</v>
      </c>
      <c r="O731" s="73">
        <v>-246597.964042999</v>
      </c>
      <c r="P731" s="73">
        <v>-246597.964042999</v>
      </c>
      <c r="Q731" s="73">
        <v>-246646.63151199999</v>
      </c>
      <c r="R731" s="73">
        <v>-246646.63151199999</v>
      </c>
      <c r="S731" s="73">
        <v>-247354.50722399901</v>
      </c>
      <c r="T731" s="73">
        <v>-246646.63151199999</v>
      </c>
      <c r="U731" s="73">
        <v>-246646.63151199999</v>
      </c>
      <c r="V731" s="73">
        <v>-246646.63151199999</v>
      </c>
      <c r="W731" s="73">
        <v>-246646.63151199999</v>
      </c>
      <c r="X731" s="73">
        <v>-246646.63151199999</v>
      </c>
      <c r="Y731" s="73">
        <v>-247354.50722399901</v>
      </c>
      <c r="Z731" s="73">
        <v>-246646.63151199999</v>
      </c>
      <c r="AA731" s="73">
        <v>-2961077.9946300001</v>
      </c>
      <c r="AB731" s="73">
        <v>-246597.964042999</v>
      </c>
      <c r="AC731" s="73">
        <v>-246597.964042999</v>
      </c>
      <c r="AD731" s="73">
        <v>-246646.63151199999</v>
      </c>
      <c r="AE731" s="73">
        <v>-246646.63151199999</v>
      </c>
      <c r="AF731" s="73">
        <v>-247354.50722399901</v>
      </c>
      <c r="AG731" s="73">
        <v>-246646.63151199999</v>
      </c>
      <c r="AH731" s="73">
        <v>-246646.63151199999</v>
      </c>
      <c r="AI731" s="73">
        <v>-246646.63151199999</v>
      </c>
      <c r="AJ731" s="73">
        <v>-246646.63151199999</v>
      </c>
      <c r="AK731" s="73">
        <v>-246646.63151199999</v>
      </c>
      <c r="AL731" s="73">
        <v>-247354.50722399901</v>
      </c>
      <c r="AM731" s="73">
        <v>-246646.63151199999</v>
      </c>
      <c r="AN731" s="73">
        <v>-2961077.9946300001</v>
      </c>
    </row>
    <row r="732" spans="1:40">
      <c r="A732" s="108" t="s">
        <v>1417</v>
      </c>
      <c r="B732" s="73">
        <v>0</v>
      </c>
      <c r="C732" s="73">
        <v>0</v>
      </c>
      <c r="D732" s="73">
        <v>0</v>
      </c>
      <c r="E732" s="73">
        <v>0</v>
      </c>
      <c r="F732" s="73">
        <v>0</v>
      </c>
      <c r="G732" s="73">
        <v>0</v>
      </c>
      <c r="H732" s="73">
        <v>0</v>
      </c>
      <c r="I732" s="73">
        <v>0</v>
      </c>
      <c r="J732" s="73">
        <v>0</v>
      </c>
      <c r="K732" s="73">
        <v>0</v>
      </c>
      <c r="L732" s="73">
        <v>0</v>
      </c>
      <c r="M732" s="73">
        <v>0</v>
      </c>
      <c r="N732" s="73">
        <v>0</v>
      </c>
      <c r="O732" s="73">
        <v>0</v>
      </c>
      <c r="P732" s="73">
        <v>0</v>
      </c>
      <c r="Q732" s="73">
        <v>0</v>
      </c>
      <c r="R732" s="73">
        <v>0</v>
      </c>
      <c r="S732" s="73">
        <v>0</v>
      </c>
      <c r="T732" s="73">
        <v>0</v>
      </c>
      <c r="U732" s="73">
        <v>0</v>
      </c>
      <c r="V732" s="73">
        <v>0</v>
      </c>
      <c r="W732" s="73">
        <v>0</v>
      </c>
      <c r="X732" s="73">
        <v>0</v>
      </c>
      <c r="Y732" s="73">
        <v>0</v>
      </c>
      <c r="Z732" s="73">
        <v>0</v>
      </c>
      <c r="AA732" s="73">
        <v>0</v>
      </c>
      <c r="AB732" s="73">
        <v>0</v>
      </c>
      <c r="AC732" s="73">
        <v>0</v>
      </c>
      <c r="AD732" s="73">
        <v>0</v>
      </c>
      <c r="AE732" s="73">
        <v>0</v>
      </c>
      <c r="AF732" s="73">
        <v>0</v>
      </c>
      <c r="AG732" s="73">
        <v>0</v>
      </c>
      <c r="AH732" s="73">
        <v>0</v>
      </c>
      <c r="AI732" s="73">
        <v>0</v>
      </c>
      <c r="AJ732" s="73">
        <v>0</v>
      </c>
      <c r="AK732" s="73">
        <v>0</v>
      </c>
      <c r="AL732" s="73">
        <v>0</v>
      </c>
      <c r="AM732" s="73">
        <v>0</v>
      </c>
      <c r="AN732" s="73">
        <v>0</v>
      </c>
    </row>
    <row r="733" spans="1:40">
      <c r="A733" s="108" t="s">
        <v>1418</v>
      </c>
      <c r="B733" s="73">
        <v>0</v>
      </c>
      <c r="C733" s="73">
        <v>0</v>
      </c>
      <c r="D733" s="73">
        <v>0</v>
      </c>
      <c r="E733" s="73">
        <v>0</v>
      </c>
      <c r="F733" s="73">
        <v>0</v>
      </c>
      <c r="G733" s="73">
        <v>0</v>
      </c>
      <c r="H733" s="73">
        <v>0</v>
      </c>
      <c r="I733" s="73">
        <v>0</v>
      </c>
      <c r="J733" s="73">
        <v>0</v>
      </c>
      <c r="K733" s="73">
        <v>0</v>
      </c>
      <c r="L733" s="73">
        <v>0</v>
      </c>
      <c r="M733" s="73">
        <v>0</v>
      </c>
      <c r="N733" s="73">
        <v>0</v>
      </c>
      <c r="O733" s="73">
        <v>0</v>
      </c>
      <c r="P733" s="73">
        <v>0</v>
      </c>
      <c r="Q733" s="73">
        <v>0</v>
      </c>
      <c r="R733" s="73">
        <v>0</v>
      </c>
      <c r="S733" s="73">
        <v>0</v>
      </c>
      <c r="T733" s="73">
        <v>0</v>
      </c>
      <c r="U733" s="73">
        <v>0</v>
      </c>
      <c r="V733" s="73">
        <v>0</v>
      </c>
      <c r="W733" s="73">
        <v>0</v>
      </c>
      <c r="X733" s="73">
        <v>0</v>
      </c>
      <c r="Y733" s="73">
        <v>0</v>
      </c>
      <c r="Z733" s="73">
        <v>0</v>
      </c>
      <c r="AA733" s="73">
        <v>0</v>
      </c>
      <c r="AB733" s="73">
        <v>0</v>
      </c>
      <c r="AC733" s="73">
        <v>0</v>
      </c>
      <c r="AD733" s="73">
        <v>0</v>
      </c>
      <c r="AE733" s="73">
        <v>0</v>
      </c>
      <c r="AF733" s="73">
        <v>0</v>
      </c>
      <c r="AG733" s="73">
        <v>0</v>
      </c>
      <c r="AH733" s="73">
        <v>0</v>
      </c>
      <c r="AI733" s="73">
        <v>0</v>
      </c>
      <c r="AJ733" s="73">
        <v>0</v>
      </c>
      <c r="AK733" s="73">
        <v>0</v>
      </c>
      <c r="AL733" s="73">
        <v>0</v>
      </c>
      <c r="AM733" s="73">
        <v>0</v>
      </c>
      <c r="AN733" s="73">
        <v>0</v>
      </c>
    </row>
    <row r="734" spans="1:40">
      <c r="A734" s="108" t="s">
        <v>1419</v>
      </c>
      <c r="B734" s="73">
        <v>0</v>
      </c>
      <c r="C734" s="73">
        <v>0</v>
      </c>
      <c r="D734" s="73">
        <v>0</v>
      </c>
      <c r="E734" s="73">
        <v>0</v>
      </c>
      <c r="F734" s="73">
        <v>0</v>
      </c>
      <c r="G734" s="73">
        <v>0</v>
      </c>
      <c r="H734" s="73">
        <v>0</v>
      </c>
      <c r="I734" s="73">
        <v>0</v>
      </c>
      <c r="J734" s="73">
        <v>0</v>
      </c>
      <c r="K734" s="73">
        <v>0</v>
      </c>
      <c r="L734" s="73">
        <v>0</v>
      </c>
      <c r="M734" s="73">
        <v>0</v>
      </c>
      <c r="N734" s="73">
        <v>0</v>
      </c>
      <c r="O734" s="73">
        <v>0</v>
      </c>
      <c r="P734" s="73">
        <v>0</v>
      </c>
      <c r="Q734" s="73">
        <v>0</v>
      </c>
      <c r="R734" s="73">
        <v>0</v>
      </c>
      <c r="S734" s="73">
        <v>0</v>
      </c>
      <c r="T734" s="73">
        <v>0</v>
      </c>
      <c r="U734" s="73">
        <v>0</v>
      </c>
      <c r="V734" s="73">
        <v>0</v>
      </c>
      <c r="W734" s="73">
        <v>0</v>
      </c>
      <c r="X734" s="73">
        <v>0</v>
      </c>
      <c r="Y734" s="73">
        <v>0</v>
      </c>
      <c r="Z734" s="73">
        <v>0</v>
      </c>
      <c r="AA734" s="73">
        <v>0</v>
      </c>
      <c r="AB734" s="73">
        <v>0</v>
      </c>
      <c r="AC734" s="73">
        <v>0</v>
      </c>
      <c r="AD734" s="73">
        <v>0</v>
      </c>
      <c r="AE734" s="73">
        <v>0</v>
      </c>
      <c r="AF734" s="73">
        <v>0</v>
      </c>
      <c r="AG734" s="73">
        <v>0</v>
      </c>
      <c r="AH734" s="73">
        <v>0</v>
      </c>
      <c r="AI734" s="73">
        <v>0</v>
      </c>
      <c r="AJ734" s="73">
        <v>0</v>
      </c>
      <c r="AK734" s="73">
        <v>0</v>
      </c>
      <c r="AL734" s="73">
        <v>0</v>
      </c>
      <c r="AM734" s="73">
        <v>0</v>
      </c>
      <c r="AN734" s="73">
        <v>0</v>
      </c>
    </row>
    <row r="735" spans="1:40">
      <c r="A735" s="108" t="s">
        <v>1420</v>
      </c>
      <c r="B735" s="73">
        <v>0</v>
      </c>
      <c r="C735" s="73">
        <v>0</v>
      </c>
      <c r="D735" s="73">
        <v>0</v>
      </c>
      <c r="E735" s="73">
        <v>0</v>
      </c>
      <c r="F735" s="73">
        <v>0</v>
      </c>
      <c r="G735" s="73">
        <v>0</v>
      </c>
      <c r="H735" s="73">
        <v>0</v>
      </c>
      <c r="I735" s="73">
        <v>0</v>
      </c>
      <c r="J735" s="73">
        <v>0</v>
      </c>
      <c r="K735" s="73">
        <v>0</v>
      </c>
      <c r="L735" s="73">
        <v>0</v>
      </c>
      <c r="M735" s="73">
        <v>0</v>
      </c>
      <c r="N735" s="73">
        <v>0</v>
      </c>
      <c r="O735" s="73">
        <v>0</v>
      </c>
      <c r="P735" s="73">
        <v>0</v>
      </c>
      <c r="Q735" s="73">
        <v>0</v>
      </c>
      <c r="R735" s="73">
        <v>0</v>
      </c>
      <c r="S735" s="73">
        <v>0</v>
      </c>
      <c r="T735" s="73">
        <v>0</v>
      </c>
      <c r="U735" s="73">
        <v>0</v>
      </c>
      <c r="V735" s="73">
        <v>0</v>
      </c>
      <c r="W735" s="73">
        <v>0</v>
      </c>
      <c r="X735" s="73">
        <v>0</v>
      </c>
      <c r="Y735" s="73">
        <v>0</v>
      </c>
      <c r="Z735" s="73">
        <v>0</v>
      </c>
      <c r="AA735" s="73">
        <v>0</v>
      </c>
      <c r="AB735" s="73">
        <v>0</v>
      </c>
      <c r="AC735" s="73">
        <v>0</v>
      </c>
      <c r="AD735" s="73">
        <v>0</v>
      </c>
      <c r="AE735" s="73">
        <v>0</v>
      </c>
      <c r="AF735" s="73">
        <v>0</v>
      </c>
      <c r="AG735" s="73">
        <v>0</v>
      </c>
      <c r="AH735" s="73">
        <v>0</v>
      </c>
      <c r="AI735" s="73">
        <v>0</v>
      </c>
      <c r="AJ735" s="73">
        <v>0</v>
      </c>
      <c r="AK735" s="73">
        <v>0</v>
      </c>
      <c r="AL735" s="73">
        <v>0</v>
      </c>
      <c r="AM735" s="73">
        <v>0</v>
      </c>
      <c r="AN735" s="73">
        <v>0</v>
      </c>
    </row>
    <row r="736" spans="1:40">
      <c r="A736" s="108" t="s">
        <v>1421</v>
      </c>
      <c r="B736" s="73">
        <v>0</v>
      </c>
      <c r="C736" s="73">
        <v>0</v>
      </c>
      <c r="D736" s="73">
        <v>0</v>
      </c>
      <c r="E736" s="73">
        <v>0</v>
      </c>
      <c r="F736" s="73">
        <v>0</v>
      </c>
      <c r="G736" s="73">
        <v>0</v>
      </c>
      <c r="H736" s="73">
        <v>0</v>
      </c>
      <c r="I736" s="73">
        <v>0</v>
      </c>
      <c r="J736" s="73">
        <v>0</v>
      </c>
      <c r="K736" s="73">
        <v>0</v>
      </c>
      <c r="L736" s="73">
        <v>0</v>
      </c>
      <c r="M736" s="73">
        <v>0</v>
      </c>
      <c r="N736" s="73">
        <v>0</v>
      </c>
      <c r="O736" s="73">
        <v>0</v>
      </c>
      <c r="P736" s="73">
        <v>0</v>
      </c>
      <c r="Q736" s="73">
        <v>0</v>
      </c>
      <c r="R736" s="73">
        <v>0</v>
      </c>
      <c r="S736" s="73">
        <v>0</v>
      </c>
      <c r="T736" s="73">
        <v>0</v>
      </c>
      <c r="U736" s="73">
        <v>0</v>
      </c>
      <c r="V736" s="73">
        <v>0</v>
      </c>
      <c r="W736" s="73">
        <v>0</v>
      </c>
      <c r="X736" s="73">
        <v>0</v>
      </c>
      <c r="Y736" s="73">
        <v>0</v>
      </c>
      <c r="Z736" s="73">
        <v>0</v>
      </c>
      <c r="AA736" s="73">
        <v>0</v>
      </c>
      <c r="AB736" s="73">
        <v>0</v>
      </c>
      <c r="AC736" s="73">
        <v>0</v>
      </c>
      <c r="AD736" s="73">
        <v>0</v>
      </c>
      <c r="AE736" s="73">
        <v>0</v>
      </c>
      <c r="AF736" s="73">
        <v>0</v>
      </c>
      <c r="AG736" s="73">
        <v>0</v>
      </c>
      <c r="AH736" s="73">
        <v>0</v>
      </c>
      <c r="AI736" s="73">
        <v>0</v>
      </c>
      <c r="AJ736" s="73">
        <v>0</v>
      </c>
      <c r="AK736" s="73">
        <v>0</v>
      </c>
      <c r="AL736" s="73">
        <v>0</v>
      </c>
      <c r="AM736" s="73">
        <v>0</v>
      </c>
      <c r="AN736" s="73">
        <v>0</v>
      </c>
    </row>
    <row r="737" spans="1:40">
      <c r="A737" s="108" t="s">
        <v>1422</v>
      </c>
      <c r="B737" s="73">
        <v>0</v>
      </c>
      <c r="C737" s="73">
        <v>0</v>
      </c>
      <c r="D737" s="73">
        <v>0</v>
      </c>
      <c r="E737" s="73">
        <v>0</v>
      </c>
      <c r="F737" s="73">
        <v>0</v>
      </c>
      <c r="G737" s="73">
        <v>0</v>
      </c>
      <c r="H737" s="73">
        <v>0</v>
      </c>
      <c r="I737" s="73">
        <v>0</v>
      </c>
      <c r="J737" s="73">
        <v>0</v>
      </c>
      <c r="K737" s="73">
        <v>0</v>
      </c>
      <c r="L737" s="73">
        <v>0</v>
      </c>
      <c r="M737" s="73">
        <v>0</v>
      </c>
      <c r="N737" s="73">
        <v>0</v>
      </c>
      <c r="O737" s="73">
        <v>0</v>
      </c>
      <c r="P737" s="73">
        <v>0</v>
      </c>
      <c r="Q737" s="73">
        <v>0</v>
      </c>
      <c r="R737" s="73">
        <v>0</v>
      </c>
      <c r="S737" s="73">
        <v>0</v>
      </c>
      <c r="T737" s="73">
        <v>0</v>
      </c>
      <c r="U737" s="73">
        <v>0</v>
      </c>
      <c r="V737" s="73">
        <v>0</v>
      </c>
      <c r="W737" s="73">
        <v>0</v>
      </c>
      <c r="X737" s="73">
        <v>0</v>
      </c>
      <c r="Y737" s="73">
        <v>0</v>
      </c>
      <c r="Z737" s="73">
        <v>0</v>
      </c>
      <c r="AA737" s="73">
        <v>0</v>
      </c>
      <c r="AB737" s="73">
        <v>0</v>
      </c>
      <c r="AC737" s="73">
        <v>0</v>
      </c>
      <c r="AD737" s="73">
        <v>0</v>
      </c>
      <c r="AE737" s="73">
        <v>0</v>
      </c>
      <c r="AF737" s="73">
        <v>0</v>
      </c>
      <c r="AG737" s="73">
        <v>0</v>
      </c>
      <c r="AH737" s="73">
        <v>0</v>
      </c>
      <c r="AI737" s="73">
        <v>0</v>
      </c>
      <c r="AJ737" s="73">
        <v>0</v>
      </c>
      <c r="AK737" s="73">
        <v>0</v>
      </c>
      <c r="AL737" s="73">
        <v>0</v>
      </c>
      <c r="AM737" s="73">
        <v>0</v>
      </c>
      <c r="AN737" s="73">
        <v>0</v>
      </c>
    </row>
    <row r="738" spans="1:40">
      <c r="A738" s="108" t="s">
        <v>1423</v>
      </c>
      <c r="B738" s="73">
        <v>0</v>
      </c>
      <c r="C738" s="73">
        <v>0</v>
      </c>
      <c r="D738" s="73">
        <v>0</v>
      </c>
      <c r="E738" s="73">
        <v>0</v>
      </c>
      <c r="F738" s="73">
        <v>0</v>
      </c>
      <c r="G738" s="73">
        <v>0</v>
      </c>
      <c r="H738" s="73">
        <v>0</v>
      </c>
      <c r="I738" s="73">
        <v>0</v>
      </c>
      <c r="J738" s="73">
        <v>0</v>
      </c>
      <c r="K738" s="73">
        <v>0</v>
      </c>
      <c r="L738" s="73">
        <v>0</v>
      </c>
      <c r="M738" s="73">
        <v>0</v>
      </c>
      <c r="N738" s="73">
        <v>0</v>
      </c>
      <c r="O738" s="73">
        <v>0</v>
      </c>
      <c r="P738" s="73">
        <v>0</v>
      </c>
      <c r="Q738" s="73">
        <v>0</v>
      </c>
      <c r="R738" s="73">
        <v>0</v>
      </c>
      <c r="S738" s="73">
        <v>0</v>
      </c>
      <c r="T738" s="73">
        <v>0</v>
      </c>
      <c r="U738" s="73">
        <v>0</v>
      </c>
      <c r="V738" s="73">
        <v>0</v>
      </c>
      <c r="W738" s="73">
        <v>0</v>
      </c>
      <c r="X738" s="73">
        <v>0</v>
      </c>
      <c r="Y738" s="73">
        <v>0</v>
      </c>
      <c r="Z738" s="73">
        <v>0</v>
      </c>
      <c r="AA738" s="73">
        <v>0</v>
      </c>
      <c r="AB738" s="73">
        <v>0</v>
      </c>
      <c r="AC738" s="73">
        <v>0</v>
      </c>
      <c r="AD738" s="73">
        <v>0</v>
      </c>
      <c r="AE738" s="73">
        <v>0</v>
      </c>
      <c r="AF738" s="73">
        <v>0</v>
      </c>
      <c r="AG738" s="73">
        <v>0</v>
      </c>
      <c r="AH738" s="73">
        <v>0</v>
      </c>
      <c r="AI738" s="73">
        <v>0</v>
      </c>
      <c r="AJ738" s="73">
        <v>0</v>
      </c>
      <c r="AK738" s="73">
        <v>0</v>
      </c>
      <c r="AL738" s="73">
        <v>0</v>
      </c>
      <c r="AM738" s="73">
        <v>0</v>
      </c>
      <c r="AN738" s="73">
        <v>0</v>
      </c>
    </row>
    <row r="739" spans="1:40">
      <c r="A739" s="108" t="s">
        <v>1424</v>
      </c>
      <c r="B739" s="73">
        <v>0</v>
      </c>
      <c r="C739" s="73">
        <v>0</v>
      </c>
      <c r="D739" s="73">
        <v>0</v>
      </c>
      <c r="E739" s="73">
        <v>0</v>
      </c>
      <c r="F739" s="73">
        <v>0</v>
      </c>
      <c r="G739" s="73">
        <v>0</v>
      </c>
      <c r="H739" s="73">
        <v>0</v>
      </c>
      <c r="I739" s="73">
        <v>0</v>
      </c>
      <c r="J739" s="73">
        <v>0</v>
      </c>
      <c r="K739" s="73">
        <v>0</v>
      </c>
      <c r="L739" s="73">
        <v>0</v>
      </c>
      <c r="M739" s="73">
        <v>0</v>
      </c>
      <c r="N739" s="73">
        <v>0</v>
      </c>
      <c r="O739" s="73">
        <v>0</v>
      </c>
      <c r="P739" s="73">
        <v>0</v>
      </c>
      <c r="Q739" s="73">
        <v>0</v>
      </c>
      <c r="R739" s="73">
        <v>0</v>
      </c>
      <c r="S739" s="73">
        <v>0</v>
      </c>
      <c r="T739" s="73">
        <v>0</v>
      </c>
      <c r="U739" s="73">
        <v>0</v>
      </c>
      <c r="V739" s="73">
        <v>0</v>
      </c>
      <c r="W739" s="73">
        <v>0</v>
      </c>
      <c r="X739" s="73">
        <v>0</v>
      </c>
      <c r="Y739" s="73">
        <v>0</v>
      </c>
      <c r="Z739" s="73">
        <v>0</v>
      </c>
      <c r="AA739" s="73">
        <v>0</v>
      </c>
      <c r="AB739" s="73">
        <v>0</v>
      </c>
      <c r="AC739" s="73">
        <v>0</v>
      </c>
      <c r="AD739" s="73">
        <v>0</v>
      </c>
      <c r="AE739" s="73">
        <v>0</v>
      </c>
      <c r="AF739" s="73">
        <v>0</v>
      </c>
      <c r="AG739" s="73">
        <v>0</v>
      </c>
      <c r="AH739" s="73">
        <v>0</v>
      </c>
      <c r="AI739" s="73">
        <v>0</v>
      </c>
      <c r="AJ739" s="73">
        <v>0</v>
      </c>
      <c r="AK739" s="73">
        <v>0</v>
      </c>
      <c r="AL739" s="73">
        <v>0</v>
      </c>
      <c r="AM739" s="73">
        <v>0</v>
      </c>
      <c r="AN739" s="73">
        <v>0</v>
      </c>
    </row>
    <row r="740" spans="1:40">
      <c r="A740" s="108" t="s">
        <v>1425</v>
      </c>
      <c r="B740" s="73">
        <v>-2221554.2035758798</v>
      </c>
      <c r="C740" s="73">
        <v>-890712.69194043195</v>
      </c>
      <c r="D740" s="73">
        <v>-868474.69878541795</v>
      </c>
      <c r="E740" s="73">
        <v>-855966.09245265601</v>
      </c>
      <c r="F740" s="73">
        <v>-947833.15358441602</v>
      </c>
      <c r="G740" s="73">
        <v>-1038808.30744649</v>
      </c>
      <c r="H740" s="73">
        <v>-1073423.4252587699</v>
      </c>
      <c r="I740" s="73">
        <v>-1134745.0782534799</v>
      </c>
      <c r="J740" s="73">
        <v>-1022658.60757856</v>
      </c>
      <c r="K740" s="73">
        <v>-1010826.66620277</v>
      </c>
      <c r="L740" s="73">
        <v>-971537.56233956199</v>
      </c>
      <c r="M740" s="73">
        <v>-2190281.36942271</v>
      </c>
      <c r="N740" s="73">
        <v>-14226821.8568411</v>
      </c>
      <c r="O740" s="73">
        <v>-2223743.5724589298</v>
      </c>
      <c r="P740" s="73">
        <v>-892121.65898144396</v>
      </c>
      <c r="Q740" s="73">
        <v>-869672.90480000898</v>
      </c>
      <c r="R740" s="73">
        <v>-857107.21563950798</v>
      </c>
      <c r="S740" s="73">
        <v>-948765.70366515103</v>
      </c>
      <c r="T740" s="73">
        <v>-1038033.51074458</v>
      </c>
      <c r="U740" s="73">
        <v>-1080349.5742373201</v>
      </c>
      <c r="V740" s="73">
        <v>-1154008.5000594901</v>
      </c>
      <c r="W740" s="73">
        <v>-1014786.50366622</v>
      </c>
      <c r="X740" s="73">
        <v>-977198.61573049496</v>
      </c>
      <c r="Y740" s="73">
        <v>-940790.64921956696</v>
      </c>
      <c r="Z740" s="73">
        <v>-2308348.2360787801</v>
      </c>
      <c r="AA740" s="73">
        <v>-14304926.645281499</v>
      </c>
      <c r="AB740" s="73">
        <v>-2230094.5177520402</v>
      </c>
      <c r="AC740" s="73">
        <v>-898886.67820252106</v>
      </c>
      <c r="AD740" s="73">
        <v>-876260.30198031</v>
      </c>
      <c r="AE740" s="73">
        <v>-863677.55927382805</v>
      </c>
      <c r="AF740" s="73">
        <v>-955161.99007891805</v>
      </c>
      <c r="AG740" s="73">
        <v>-995352.41298162995</v>
      </c>
      <c r="AH740" s="73">
        <v>-997375.89614443295</v>
      </c>
      <c r="AI740" s="73">
        <v>-1083804.03207516</v>
      </c>
      <c r="AJ740" s="73">
        <v>-1008429.22915948</v>
      </c>
      <c r="AK740" s="73">
        <v>-1027516.00904442</v>
      </c>
      <c r="AL740" s="73">
        <v>-986827.14486465498</v>
      </c>
      <c r="AM740" s="73">
        <v>-2455460.1940344698</v>
      </c>
      <c r="AN740" s="73">
        <v>-14378845.965591799</v>
      </c>
    </row>
    <row r="741" spans="1:40">
      <c r="A741" s="109" t="s">
        <v>1426</v>
      </c>
    </row>
    <row r="742" spans="1:40">
      <c r="A742" s="108" t="s">
        <v>1427</v>
      </c>
      <c r="B742" s="73">
        <v>7187847.5833333302</v>
      </c>
      <c r="C742" s="73">
        <v>7187847.5833333302</v>
      </c>
      <c r="D742" s="73">
        <v>7187847.5833333302</v>
      </c>
      <c r="E742" s="73">
        <v>7187847.5833333302</v>
      </c>
      <c r="F742" s="73">
        <v>7187847.5833333302</v>
      </c>
      <c r="G742" s="73">
        <v>7187847.5833333302</v>
      </c>
      <c r="H742" s="73">
        <v>7187847.5833333302</v>
      </c>
      <c r="I742" s="73">
        <v>7187847.5833333302</v>
      </c>
      <c r="J742" s="73">
        <v>7187847.5833333302</v>
      </c>
      <c r="K742" s="73">
        <v>7187847.5833333302</v>
      </c>
      <c r="L742" s="73">
        <v>7187847.5833333302</v>
      </c>
      <c r="M742" s="73">
        <v>7187847.5833333302</v>
      </c>
      <c r="N742" s="73">
        <v>86254171</v>
      </c>
      <c r="O742" s="73">
        <v>9879482</v>
      </c>
      <c r="P742" s="73">
        <v>9879482</v>
      </c>
      <c r="Q742" s="73">
        <v>9879482</v>
      </c>
      <c r="R742" s="73">
        <v>9879482</v>
      </c>
      <c r="S742" s="73">
        <v>9879482</v>
      </c>
      <c r="T742" s="73">
        <v>9879482</v>
      </c>
      <c r="U742" s="73">
        <v>9879482</v>
      </c>
      <c r="V742" s="73">
        <v>9879482</v>
      </c>
      <c r="W742" s="73">
        <v>9879482</v>
      </c>
      <c r="X742" s="73">
        <v>9879483</v>
      </c>
      <c r="Y742" s="73">
        <v>9879483</v>
      </c>
      <c r="Z742" s="73">
        <v>9879483</v>
      </c>
      <c r="AA742" s="73">
        <v>118553787</v>
      </c>
      <c r="AB742" s="73">
        <v>11686671.75</v>
      </c>
      <c r="AC742" s="73">
        <v>11686671.75</v>
      </c>
      <c r="AD742" s="73">
        <v>11686671.75</v>
      </c>
      <c r="AE742" s="73">
        <v>11686671.75</v>
      </c>
      <c r="AF742" s="73">
        <v>11686671.75</v>
      </c>
      <c r="AG742" s="73">
        <v>11686671.75</v>
      </c>
      <c r="AH742" s="73">
        <v>11686671.75</v>
      </c>
      <c r="AI742" s="73">
        <v>11686671.75</v>
      </c>
      <c r="AJ742" s="73">
        <v>11686670.75</v>
      </c>
      <c r="AK742" s="73">
        <v>11686670.75</v>
      </c>
      <c r="AL742" s="73">
        <v>11686670.75</v>
      </c>
      <c r="AM742" s="73">
        <v>11686670.75</v>
      </c>
      <c r="AN742" s="73">
        <v>140240057</v>
      </c>
    </row>
    <row r="743" spans="1:40">
      <c r="A743" s="108" t="s">
        <v>1428</v>
      </c>
      <c r="B743" s="73">
        <v>0</v>
      </c>
      <c r="C743" s="73">
        <v>0</v>
      </c>
      <c r="D743" s="73">
        <v>0</v>
      </c>
      <c r="E743" s="73">
        <v>0</v>
      </c>
      <c r="F743" s="73">
        <v>0</v>
      </c>
      <c r="G743" s="73">
        <v>0</v>
      </c>
      <c r="H743" s="73">
        <v>0</v>
      </c>
      <c r="I743" s="73">
        <v>0</v>
      </c>
      <c r="J743" s="73">
        <v>0</v>
      </c>
      <c r="K743" s="73">
        <v>0</v>
      </c>
      <c r="L743" s="73">
        <v>0</v>
      </c>
      <c r="M743" s="73">
        <v>0</v>
      </c>
      <c r="N743" s="73">
        <v>0</v>
      </c>
      <c r="O743" s="73">
        <v>0</v>
      </c>
      <c r="P743" s="73">
        <v>0</v>
      </c>
      <c r="Q743" s="73">
        <v>0</v>
      </c>
      <c r="R743" s="73">
        <v>0</v>
      </c>
      <c r="S743" s="73">
        <v>0</v>
      </c>
      <c r="T743" s="73">
        <v>0</v>
      </c>
      <c r="U743" s="73">
        <v>0</v>
      </c>
      <c r="V743" s="73">
        <v>0</v>
      </c>
      <c r="W743" s="73">
        <v>0</v>
      </c>
      <c r="X743" s="73">
        <v>0</v>
      </c>
      <c r="Y743" s="73">
        <v>0</v>
      </c>
      <c r="Z743" s="73">
        <v>0</v>
      </c>
      <c r="AA743" s="73">
        <v>0</v>
      </c>
      <c r="AB743" s="73">
        <v>0</v>
      </c>
      <c r="AC743" s="73">
        <v>0</v>
      </c>
      <c r="AD743" s="73">
        <v>0</v>
      </c>
      <c r="AE743" s="73">
        <v>0</v>
      </c>
      <c r="AF743" s="73">
        <v>0</v>
      </c>
      <c r="AG743" s="73">
        <v>0</v>
      </c>
      <c r="AH743" s="73">
        <v>0</v>
      </c>
      <c r="AI743" s="73">
        <v>0</v>
      </c>
      <c r="AJ743" s="73">
        <v>0</v>
      </c>
      <c r="AK743" s="73">
        <v>0</v>
      </c>
      <c r="AL743" s="73">
        <v>0</v>
      </c>
      <c r="AM743" s="73">
        <v>0</v>
      </c>
      <c r="AN743" s="73">
        <v>0</v>
      </c>
    </row>
    <row r="744" spans="1:40">
      <c r="A744" s="108" t="s">
        <v>1429</v>
      </c>
      <c r="B744" s="73">
        <v>0</v>
      </c>
      <c r="C744" s="73">
        <v>0</v>
      </c>
      <c r="D744" s="73">
        <v>0</v>
      </c>
      <c r="E744" s="73">
        <v>0</v>
      </c>
      <c r="F744" s="73">
        <v>0</v>
      </c>
      <c r="G744" s="73">
        <v>0</v>
      </c>
      <c r="H744" s="73">
        <v>0</v>
      </c>
      <c r="I744" s="73">
        <v>0</v>
      </c>
      <c r="J744" s="73">
        <v>0</v>
      </c>
      <c r="K744" s="73">
        <v>0</v>
      </c>
      <c r="L744" s="73">
        <v>0</v>
      </c>
      <c r="M744" s="73">
        <v>0</v>
      </c>
      <c r="N744" s="73">
        <v>0</v>
      </c>
      <c r="O744" s="73">
        <v>0</v>
      </c>
      <c r="P744" s="73">
        <v>0</v>
      </c>
      <c r="Q744" s="73">
        <v>0</v>
      </c>
      <c r="R744" s="73">
        <v>0</v>
      </c>
      <c r="S744" s="73">
        <v>0</v>
      </c>
      <c r="T744" s="73">
        <v>0</v>
      </c>
      <c r="U744" s="73">
        <v>0</v>
      </c>
      <c r="V744" s="73">
        <v>0</v>
      </c>
      <c r="W744" s="73">
        <v>0</v>
      </c>
      <c r="X744" s="73">
        <v>0</v>
      </c>
      <c r="Y744" s="73">
        <v>0</v>
      </c>
      <c r="Z744" s="73">
        <v>0</v>
      </c>
      <c r="AA744" s="73">
        <v>0</v>
      </c>
      <c r="AB744" s="73">
        <v>0</v>
      </c>
      <c r="AC744" s="73">
        <v>0</v>
      </c>
      <c r="AD744" s="73">
        <v>0</v>
      </c>
      <c r="AE744" s="73">
        <v>0</v>
      </c>
      <c r="AF744" s="73">
        <v>0</v>
      </c>
      <c r="AG744" s="73">
        <v>0</v>
      </c>
      <c r="AH744" s="73">
        <v>0</v>
      </c>
      <c r="AI744" s="73">
        <v>0</v>
      </c>
      <c r="AJ744" s="73">
        <v>0</v>
      </c>
      <c r="AK744" s="73">
        <v>0</v>
      </c>
      <c r="AL744" s="73">
        <v>0</v>
      </c>
      <c r="AM744" s="73">
        <v>0</v>
      </c>
      <c r="AN744" s="73">
        <v>0</v>
      </c>
    </row>
    <row r="745" spans="1:40">
      <c r="A745" s="108" t="s">
        <v>1430</v>
      </c>
      <c r="B745" s="73">
        <v>0</v>
      </c>
      <c r="C745" s="73">
        <v>0</v>
      </c>
      <c r="D745" s="73">
        <v>0</v>
      </c>
      <c r="E745" s="73">
        <v>0</v>
      </c>
      <c r="F745" s="73">
        <v>0</v>
      </c>
      <c r="G745" s="73">
        <v>0</v>
      </c>
      <c r="H745" s="73">
        <v>0</v>
      </c>
      <c r="I745" s="73">
        <v>0</v>
      </c>
      <c r="J745" s="73">
        <v>0</v>
      </c>
      <c r="K745" s="73">
        <v>0</v>
      </c>
      <c r="L745" s="73">
        <v>0</v>
      </c>
      <c r="M745" s="73">
        <v>0</v>
      </c>
      <c r="N745" s="73">
        <v>0</v>
      </c>
      <c r="O745" s="73">
        <v>0</v>
      </c>
      <c r="P745" s="73">
        <v>0</v>
      </c>
      <c r="Q745" s="73">
        <v>0</v>
      </c>
      <c r="R745" s="73">
        <v>0</v>
      </c>
      <c r="S745" s="73">
        <v>0</v>
      </c>
      <c r="T745" s="73">
        <v>0</v>
      </c>
      <c r="U745" s="73">
        <v>0</v>
      </c>
      <c r="V745" s="73">
        <v>0</v>
      </c>
      <c r="W745" s="73">
        <v>0</v>
      </c>
      <c r="X745" s="73">
        <v>0</v>
      </c>
      <c r="Y745" s="73">
        <v>0</v>
      </c>
      <c r="Z745" s="73">
        <v>0</v>
      </c>
      <c r="AA745" s="73">
        <v>0</v>
      </c>
      <c r="AB745" s="73">
        <v>0</v>
      </c>
      <c r="AC745" s="73">
        <v>0</v>
      </c>
      <c r="AD745" s="73">
        <v>0</v>
      </c>
      <c r="AE745" s="73">
        <v>0</v>
      </c>
      <c r="AF745" s="73">
        <v>0</v>
      </c>
      <c r="AG745" s="73">
        <v>0</v>
      </c>
      <c r="AH745" s="73">
        <v>0</v>
      </c>
      <c r="AI745" s="73">
        <v>0</v>
      </c>
      <c r="AJ745" s="73">
        <v>0</v>
      </c>
      <c r="AK745" s="73">
        <v>0</v>
      </c>
      <c r="AL745" s="73">
        <v>0</v>
      </c>
      <c r="AM745" s="73">
        <v>0</v>
      </c>
      <c r="AN745" s="73">
        <v>0</v>
      </c>
    </row>
    <row r="746" spans="1:40">
      <c r="A746" s="108" t="s">
        <v>1431</v>
      </c>
      <c r="B746" s="73">
        <v>0</v>
      </c>
      <c r="C746" s="73">
        <v>0</v>
      </c>
      <c r="D746" s="73">
        <v>0</v>
      </c>
      <c r="E746" s="73">
        <v>0</v>
      </c>
      <c r="F746" s="73">
        <v>0</v>
      </c>
      <c r="G746" s="73">
        <v>0</v>
      </c>
      <c r="H746" s="73">
        <v>0</v>
      </c>
      <c r="I746" s="73">
        <v>0</v>
      </c>
      <c r="J746" s="73">
        <v>0</v>
      </c>
      <c r="K746" s="73">
        <v>0</v>
      </c>
      <c r="L746" s="73">
        <v>0</v>
      </c>
      <c r="M746" s="73">
        <v>0</v>
      </c>
      <c r="N746" s="73">
        <v>0</v>
      </c>
      <c r="O746" s="73">
        <v>0</v>
      </c>
      <c r="P746" s="73">
        <v>0</v>
      </c>
      <c r="Q746" s="73">
        <v>0</v>
      </c>
      <c r="R746" s="73">
        <v>0</v>
      </c>
      <c r="S746" s="73">
        <v>0</v>
      </c>
      <c r="T746" s="73">
        <v>0</v>
      </c>
      <c r="U746" s="73">
        <v>0</v>
      </c>
      <c r="V746" s="73">
        <v>0</v>
      </c>
      <c r="W746" s="73">
        <v>0</v>
      </c>
      <c r="X746" s="73">
        <v>0</v>
      </c>
      <c r="Y746" s="73">
        <v>0</v>
      </c>
      <c r="Z746" s="73">
        <v>0</v>
      </c>
      <c r="AA746" s="73">
        <v>0</v>
      </c>
      <c r="AB746" s="73">
        <v>0</v>
      </c>
      <c r="AC746" s="73">
        <v>0</v>
      </c>
      <c r="AD746" s="73">
        <v>0</v>
      </c>
      <c r="AE746" s="73">
        <v>0</v>
      </c>
      <c r="AF746" s="73">
        <v>0</v>
      </c>
      <c r="AG746" s="73">
        <v>0</v>
      </c>
      <c r="AH746" s="73">
        <v>0</v>
      </c>
      <c r="AI746" s="73">
        <v>0</v>
      </c>
      <c r="AJ746" s="73">
        <v>0</v>
      </c>
      <c r="AK746" s="73">
        <v>0</v>
      </c>
      <c r="AL746" s="73">
        <v>0</v>
      </c>
      <c r="AM746" s="73">
        <v>0</v>
      </c>
      <c r="AN746" s="73">
        <v>0</v>
      </c>
    </row>
    <row r="747" spans="1:40">
      <c r="A747" s="108" t="s">
        <v>1432</v>
      </c>
      <c r="B747" s="73">
        <v>0</v>
      </c>
      <c r="C747" s="73">
        <v>0</v>
      </c>
      <c r="D747" s="73">
        <v>0</v>
      </c>
      <c r="E747" s="73">
        <v>0</v>
      </c>
      <c r="F747" s="73">
        <v>0</v>
      </c>
      <c r="G747" s="73">
        <v>0</v>
      </c>
      <c r="H747" s="73">
        <v>0</v>
      </c>
      <c r="I747" s="73">
        <v>0</v>
      </c>
      <c r="J747" s="73">
        <v>0</v>
      </c>
      <c r="K747" s="73">
        <v>0</v>
      </c>
      <c r="L747" s="73">
        <v>0</v>
      </c>
      <c r="M747" s="73">
        <v>0</v>
      </c>
      <c r="N747" s="73">
        <v>0</v>
      </c>
      <c r="O747" s="73">
        <v>0</v>
      </c>
      <c r="P747" s="73">
        <v>0</v>
      </c>
      <c r="Q747" s="73">
        <v>0</v>
      </c>
      <c r="R747" s="73">
        <v>0</v>
      </c>
      <c r="S747" s="73">
        <v>0</v>
      </c>
      <c r="T747" s="73">
        <v>0</v>
      </c>
      <c r="U747" s="73">
        <v>0</v>
      </c>
      <c r="V747" s="73">
        <v>0</v>
      </c>
      <c r="W747" s="73">
        <v>0</v>
      </c>
      <c r="X747" s="73">
        <v>0</v>
      </c>
      <c r="Y747" s="73">
        <v>0</v>
      </c>
      <c r="Z747" s="73">
        <v>0</v>
      </c>
      <c r="AA747" s="73">
        <v>0</v>
      </c>
      <c r="AB747" s="73">
        <v>0</v>
      </c>
      <c r="AC747" s="73">
        <v>0</v>
      </c>
      <c r="AD747" s="73">
        <v>0</v>
      </c>
      <c r="AE747" s="73">
        <v>0</v>
      </c>
      <c r="AF747" s="73">
        <v>0</v>
      </c>
      <c r="AG747" s="73">
        <v>0</v>
      </c>
      <c r="AH747" s="73">
        <v>0</v>
      </c>
      <c r="AI747" s="73">
        <v>0</v>
      </c>
      <c r="AJ747" s="73">
        <v>0</v>
      </c>
      <c r="AK747" s="73">
        <v>0</v>
      </c>
      <c r="AL747" s="73">
        <v>0</v>
      </c>
      <c r="AM747" s="73">
        <v>0</v>
      </c>
      <c r="AN747" s="73">
        <v>0</v>
      </c>
    </row>
    <row r="748" spans="1:40">
      <c r="A748" s="108" t="s">
        <v>1433</v>
      </c>
      <c r="B748" s="73">
        <v>0</v>
      </c>
      <c r="C748" s="73">
        <v>0</v>
      </c>
      <c r="D748" s="73">
        <v>0</v>
      </c>
      <c r="E748" s="73">
        <v>0</v>
      </c>
      <c r="F748" s="73">
        <v>0</v>
      </c>
      <c r="G748" s="73">
        <v>0</v>
      </c>
      <c r="H748" s="73">
        <v>0</v>
      </c>
      <c r="I748" s="73">
        <v>0</v>
      </c>
      <c r="J748" s="73">
        <v>0</v>
      </c>
      <c r="K748" s="73">
        <v>0</v>
      </c>
      <c r="L748" s="73">
        <v>0</v>
      </c>
      <c r="M748" s="73">
        <v>0</v>
      </c>
      <c r="N748" s="73">
        <v>0</v>
      </c>
      <c r="O748" s="73">
        <v>0</v>
      </c>
      <c r="P748" s="73">
        <v>0</v>
      </c>
      <c r="Q748" s="73">
        <v>0</v>
      </c>
      <c r="R748" s="73">
        <v>0</v>
      </c>
      <c r="S748" s="73">
        <v>0</v>
      </c>
      <c r="T748" s="73">
        <v>0</v>
      </c>
      <c r="U748" s="73">
        <v>0</v>
      </c>
      <c r="V748" s="73">
        <v>0</v>
      </c>
      <c r="W748" s="73">
        <v>0</v>
      </c>
      <c r="X748" s="73">
        <v>0</v>
      </c>
      <c r="Y748" s="73">
        <v>0</v>
      </c>
      <c r="Z748" s="73">
        <v>0</v>
      </c>
      <c r="AA748" s="73">
        <v>0</v>
      </c>
      <c r="AB748" s="73">
        <v>0</v>
      </c>
      <c r="AC748" s="73">
        <v>0</v>
      </c>
      <c r="AD748" s="73">
        <v>0</v>
      </c>
      <c r="AE748" s="73">
        <v>0</v>
      </c>
      <c r="AF748" s="73">
        <v>0</v>
      </c>
      <c r="AG748" s="73">
        <v>0</v>
      </c>
      <c r="AH748" s="73">
        <v>0</v>
      </c>
      <c r="AI748" s="73">
        <v>0</v>
      </c>
      <c r="AJ748" s="73">
        <v>0</v>
      </c>
      <c r="AK748" s="73">
        <v>0</v>
      </c>
      <c r="AL748" s="73">
        <v>0</v>
      </c>
      <c r="AM748" s="73">
        <v>0</v>
      </c>
      <c r="AN748" s="73">
        <v>0</v>
      </c>
    </row>
    <row r="749" spans="1:40">
      <c r="A749" s="108" t="s">
        <v>1434</v>
      </c>
      <c r="B749" s="73">
        <v>0</v>
      </c>
      <c r="C749" s="73">
        <v>0</v>
      </c>
      <c r="D749" s="73">
        <v>0</v>
      </c>
      <c r="E749" s="73">
        <v>0</v>
      </c>
      <c r="F749" s="73">
        <v>0</v>
      </c>
      <c r="G749" s="73">
        <v>0</v>
      </c>
      <c r="H749" s="73">
        <v>0</v>
      </c>
      <c r="I749" s="73">
        <v>0</v>
      </c>
      <c r="J749" s="73">
        <v>0</v>
      </c>
      <c r="K749" s="73">
        <v>0</v>
      </c>
      <c r="L749" s="73">
        <v>0</v>
      </c>
      <c r="M749" s="73">
        <v>0</v>
      </c>
      <c r="N749" s="73">
        <v>0</v>
      </c>
      <c r="O749" s="73">
        <v>0</v>
      </c>
      <c r="P749" s="73">
        <v>0</v>
      </c>
      <c r="Q749" s="73">
        <v>0</v>
      </c>
      <c r="R749" s="73">
        <v>0</v>
      </c>
      <c r="S749" s="73">
        <v>0</v>
      </c>
      <c r="T749" s="73">
        <v>0</v>
      </c>
      <c r="U749" s="73">
        <v>0</v>
      </c>
      <c r="V749" s="73">
        <v>0</v>
      </c>
      <c r="W749" s="73">
        <v>0</v>
      </c>
      <c r="X749" s="73">
        <v>0</v>
      </c>
      <c r="Y749" s="73">
        <v>0</v>
      </c>
      <c r="Z749" s="73">
        <v>0</v>
      </c>
      <c r="AA749" s="73">
        <v>0</v>
      </c>
      <c r="AB749" s="73">
        <v>0</v>
      </c>
      <c r="AC749" s="73">
        <v>0</v>
      </c>
      <c r="AD749" s="73">
        <v>0</v>
      </c>
      <c r="AE749" s="73">
        <v>0</v>
      </c>
      <c r="AF749" s="73">
        <v>0</v>
      </c>
      <c r="AG749" s="73">
        <v>0</v>
      </c>
      <c r="AH749" s="73">
        <v>0</v>
      </c>
      <c r="AI749" s="73">
        <v>0</v>
      </c>
      <c r="AJ749" s="73">
        <v>0</v>
      </c>
      <c r="AK749" s="73">
        <v>0</v>
      </c>
      <c r="AL749" s="73">
        <v>0</v>
      </c>
      <c r="AM749" s="73">
        <v>0</v>
      </c>
      <c r="AN749" s="73">
        <v>0</v>
      </c>
    </row>
    <row r="750" spans="1:40">
      <c r="A750" s="108" t="s">
        <v>1435</v>
      </c>
      <c r="B750" s="73">
        <v>0</v>
      </c>
      <c r="C750" s="73">
        <v>0</v>
      </c>
      <c r="D750" s="73">
        <v>0</v>
      </c>
      <c r="E750" s="73">
        <v>0</v>
      </c>
      <c r="F750" s="73">
        <v>0</v>
      </c>
      <c r="G750" s="73">
        <v>0</v>
      </c>
      <c r="H750" s="73">
        <v>0</v>
      </c>
      <c r="I750" s="73">
        <v>0</v>
      </c>
      <c r="J750" s="73">
        <v>0</v>
      </c>
      <c r="K750" s="73">
        <v>0</v>
      </c>
      <c r="L750" s="73">
        <v>0</v>
      </c>
      <c r="M750" s="73">
        <v>0</v>
      </c>
      <c r="N750" s="73">
        <v>0</v>
      </c>
      <c r="O750" s="73">
        <v>0</v>
      </c>
      <c r="P750" s="73">
        <v>0</v>
      </c>
      <c r="Q750" s="73">
        <v>0</v>
      </c>
      <c r="R750" s="73">
        <v>0</v>
      </c>
      <c r="S750" s="73">
        <v>0</v>
      </c>
      <c r="T750" s="73">
        <v>0</v>
      </c>
      <c r="U750" s="73">
        <v>0</v>
      </c>
      <c r="V750" s="73">
        <v>0</v>
      </c>
      <c r="W750" s="73">
        <v>0</v>
      </c>
      <c r="X750" s="73">
        <v>0</v>
      </c>
      <c r="Y750" s="73">
        <v>0</v>
      </c>
      <c r="Z750" s="73">
        <v>0</v>
      </c>
      <c r="AA750" s="73">
        <v>0</v>
      </c>
      <c r="AB750" s="73">
        <v>0</v>
      </c>
      <c r="AC750" s="73">
        <v>0</v>
      </c>
      <c r="AD750" s="73">
        <v>0</v>
      </c>
      <c r="AE750" s="73">
        <v>0</v>
      </c>
      <c r="AF750" s="73">
        <v>0</v>
      </c>
      <c r="AG750" s="73">
        <v>0</v>
      </c>
      <c r="AH750" s="73">
        <v>0</v>
      </c>
      <c r="AI750" s="73">
        <v>0</v>
      </c>
      <c r="AJ750" s="73">
        <v>0</v>
      </c>
      <c r="AK750" s="73">
        <v>0</v>
      </c>
      <c r="AL750" s="73">
        <v>0</v>
      </c>
      <c r="AM750" s="73">
        <v>0</v>
      </c>
      <c r="AN750" s="73">
        <v>0</v>
      </c>
    </row>
    <row r="751" spans="1:40">
      <c r="A751" s="108" t="s">
        <v>1436</v>
      </c>
      <c r="B751" s="73">
        <v>0</v>
      </c>
      <c r="C751" s="73">
        <v>0</v>
      </c>
      <c r="D751" s="73">
        <v>0</v>
      </c>
      <c r="E751" s="73">
        <v>0</v>
      </c>
      <c r="F751" s="73">
        <v>0</v>
      </c>
      <c r="G751" s="73">
        <v>0</v>
      </c>
      <c r="H751" s="73">
        <v>0</v>
      </c>
      <c r="I751" s="73">
        <v>0</v>
      </c>
      <c r="J751" s="73">
        <v>0</v>
      </c>
      <c r="K751" s="73">
        <v>0</v>
      </c>
      <c r="L751" s="73">
        <v>0</v>
      </c>
      <c r="M751" s="73">
        <v>0</v>
      </c>
      <c r="N751" s="73">
        <v>0</v>
      </c>
      <c r="O751" s="73">
        <v>0</v>
      </c>
      <c r="P751" s="73">
        <v>0</v>
      </c>
      <c r="Q751" s="73">
        <v>0</v>
      </c>
      <c r="R751" s="73">
        <v>0</v>
      </c>
      <c r="S751" s="73">
        <v>0</v>
      </c>
      <c r="T751" s="73">
        <v>0</v>
      </c>
      <c r="U751" s="73">
        <v>0</v>
      </c>
      <c r="V751" s="73">
        <v>0</v>
      </c>
      <c r="W751" s="73">
        <v>0</v>
      </c>
      <c r="X751" s="73">
        <v>0</v>
      </c>
      <c r="Y751" s="73">
        <v>0</v>
      </c>
      <c r="Z751" s="73">
        <v>0</v>
      </c>
      <c r="AA751" s="73">
        <v>0</v>
      </c>
      <c r="AB751" s="73">
        <v>0</v>
      </c>
      <c r="AC751" s="73">
        <v>0</v>
      </c>
      <c r="AD751" s="73">
        <v>0</v>
      </c>
      <c r="AE751" s="73">
        <v>0</v>
      </c>
      <c r="AF751" s="73">
        <v>0</v>
      </c>
      <c r="AG751" s="73">
        <v>0</v>
      </c>
      <c r="AH751" s="73">
        <v>0</v>
      </c>
      <c r="AI751" s="73">
        <v>0</v>
      </c>
      <c r="AJ751" s="73">
        <v>0</v>
      </c>
      <c r="AK751" s="73">
        <v>0</v>
      </c>
      <c r="AL751" s="73">
        <v>0</v>
      </c>
      <c r="AM751" s="73">
        <v>0</v>
      </c>
      <c r="AN751" s="73">
        <v>0</v>
      </c>
    </row>
    <row r="752" spans="1:40">
      <c r="A752" s="108" t="s">
        <v>1437</v>
      </c>
      <c r="B752" s="73">
        <v>0</v>
      </c>
      <c r="C752" s="73">
        <v>0</v>
      </c>
      <c r="D752" s="73">
        <v>0</v>
      </c>
      <c r="E752" s="73">
        <v>0</v>
      </c>
      <c r="F752" s="73">
        <v>0</v>
      </c>
      <c r="G752" s="73">
        <v>0</v>
      </c>
      <c r="H752" s="73">
        <v>0</v>
      </c>
      <c r="I752" s="73">
        <v>0</v>
      </c>
      <c r="J752" s="73">
        <v>0</v>
      </c>
      <c r="K752" s="73">
        <v>0</v>
      </c>
      <c r="L752" s="73">
        <v>0</v>
      </c>
      <c r="M752" s="73">
        <v>0</v>
      </c>
      <c r="N752" s="73">
        <v>0</v>
      </c>
      <c r="O752" s="73">
        <v>0</v>
      </c>
      <c r="P752" s="73">
        <v>0</v>
      </c>
      <c r="Q752" s="73">
        <v>0</v>
      </c>
      <c r="R752" s="73">
        <v>0</v>
      </c>
      <c r="S752" s="73">
        <v>0</v>
      </c>
      <c r="T752" s="73">
        <v>0</v>
      </c>
      <c r="U752" s="73">
        <v>0</v>
      </c>
      <c r="V752" s="73">
        <v>0</v>
      </c>
      <c r="W752" s="73">
        <v>0</v>
      </c>
      <c r="X752" s="73">
        <v>0</v>
      </c>
      <c r="Y752" s="73">
        <v>0</v>
      </c>
      <c r="Z752" s="73">
        <v>0</v>
      </c>
      <c r="AA752" s="73">
        <v>0</v>
      </c>
      <c r="AB752" s="73">
        <v>0</v>
      </c>
      <c r="AC752" s="73">
        <v>0</v>
      </c>
      <c r="AD752" s="73">
        <v>0</v>
      </c>
      <c r="AE752" s="73">
        <v>0</v>
      </c>
      <c r="AF752" s="73">
        <v>0</v>
      </c>
      <c r="AG752" s="73">
        <v>0</v>
      </c>
      <c r="AH752" s="73">
        <v>0</v>
      </c>
      <c r="AI752" s="73">
        <v>0</v>
      </c>
      <c r="AJ752" s="73">
        <v>0</v>
      </c>
      <c r="AK752" s="73">
        <v>0</v>
      </c>
      <c r="AL752" s="73">
        <v>0</v>
      </c>
      <c r="AM752" s="73">
        <v>0</v>
      </c>
      <c r="AN752" s="73">
        <v>0</v>
      </c>
    </row>
    <row r="753" spans="1:40">
      <c r="A753" s="108" t="s">
        <v>1438</v>
      </c>
      <c r="B753" s="73">
        <v>0</v>
      </c>
      <c r="C753" s="73">
        <v>0</v>
      </c>
      <c r="D753" s="73">
        <v>0</v>
      </c>
      <c r="E753" s="73">
        <v>0</v>
      </c>
      <c r="F753" s="73">
        <v>0</v>
      </c>
      <c r="G753" s="73">
        <v>0</v>
      </c>
      <c r="H753" s="73">
        <v>0</v>
      </c>
      <c r="I753" s="73">
        <v>0</v>
      </c>
      <c r="J753" s="73">
        <v>0</v>
      </c>
      <c r="K753" s="73">
        <v>0</v>
      </c>
      <c r="L753" s="73">
        <v>0</v>
      </c>
      <c r="M753" s="73">
        <v>0</v>
      </c>
      <c r="N753" s="73">
        <v>0</v>
      </c>
      <c r="O753" s="73">
        <v>0</v>
      </c>
      <c r="P753" s="73">
        <v>0</v>
      </c>
      <c r="Q753" s="73">
        <v>0</v>
      </c>
      <c r="R753" s="73">
        <v>0</v>
      </c>
      <c r="S753" s="73">
        <v>0</v>
      </c>
      <c r="T753" s="73">
        <v>0</v>
      </c>
      <c r="U753" s="73">
        <v>0</v>
      </c>
      <c r="V753" s="73">
        <v>0</v>
      </c>
      <c r="W753" s="73">
        <v>0</v>
      </c>
      <c r="X753" s="73">
        <v>0</v>
      </c>
      <c r="Y753" s="73">
        <v>0</v>
      </c>
      <c r="Z753" s="73">
        <v>0</v>
      </c>
      <c r="AA753" s="73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</row>
    <row r="754" spans="1:40">
      <c r="A754" s="108" t="s">
        <v>1439</v>
      </c>
      <c r="B754" s="73">
        <v>0</v>
      </c>
      <c r="C754" s="73">
        <v>0</v>
      </c>
      <c r="D754" s="73">
        <v>0</v>
      </c>
      <c r="E754" s="73">
        <v>0</v>
      </c>
      <c r="F754" s="73">
        <v>0</v>
      </c>
      <c r="G754" s="73">
        <v>0</v>
      </c>
      <c r="H754" s="73">
        <v>0</v>
      </c>
      <c r="I754" s="73">
        <v>0</v>
      </c>
      <c r="J754" s="73">
        <v>0</v>
      </c>
      <c r="K754" s="73">
        <v>0</v>
      </c>
      <c r="L754" s="73">
        <v>0</v>
      </c>
      <c r="M754" s="73">
        <v>0</v>
      </c>
      <c r="N754" s="73">
        <v>0</v>
      </c>
      <c r="O754" s="73">
        <v>0</v>
      </c>
      <c r="P754" s="73">
        <v>0</v>
      </c>
      <c r="Q754" s="73">
        <v>0</v>
      </c>
      <c r="R754" s="73">
        <v>0</v>
      </c>
      <c r="S754" s="73">
        <v>0</v>
      </c>
      <c r="T754" s="73">
        <v>0</v>
      </c>
      <c r="U754" s="73">
        <v>0</v>
      </c>
      <c r="V754" s="73">
        <v>0</v>
      </c>
      <c r="W754" s="73">
        <v>0</v>
      </c>
      <c r="X754" s="73">
        <v>0</v>
      </c>
      <c r="Y754" s="73">
        <v>0</v>
      </c>
      <c r="Z754" s="73">
        <v>0</v>
      </c>
      <c r="AA754" s="73">
        <v>0</v>
      </c>
      <c r="AB754" s="73">
        <v>0</v>
      </c>
      <c r="AC754" s="73">
        <v>0</v>
      </c>
      <c r="AD754" s="73">
        <v>0</v>
      </c>
      <c r="AE754" s="73">
        <v>0</v>
      </c>
      <c r="AF754" s="73">
        <v>0</v>
      </c>
      <c r="AG754" s="73">
        <v>0</v>
      </c>
      <c r="AH754" s="73">
        <v>0</v>
      </c>
      <c r="AI754" s="73">
        <v>0</v>
      </c>
      <c r="AJ754" s="73">
        <v>0</v>
      </c>
      <c r="AK754" s="73">
        <v>0</v>
      </c>
      <c r="AL754" s="73">
        <v>0</v>
      </c>
      <c r="AM754" s="73">
        <v>0</v>
      </c>
      <c r="AN754" s="73">
        <v>0</v>
      </c>
    </row>
    <row r="755" spans="1:40">
      <c r="A755" s="108" t="s">
        <v>1440</v>
      </c>
      <c r="B755" s="73">
        <v>0</v>
      </c>
      <c r="C755" s="73">
        <v>0</v>
      </c>
      <c r="D755" s="73">
        <v>0</v>
      </c>
      <c r="E755" s="73">
        <v>0</v>
      </c>
      <c r="F755" s="73">
        <v>0</v>
      </c>
      <c r="G755" s="73">
        <v>0</v>
      </c>
      <c r="H755" s="73">
        <v>0</v>
      </c>
      <c r="I755" s="73">
        <v>0</v>
      </c>
      <c r="J755" s="73">
        <v>0</v>
      </c>
      <c r="K755" s="73">
        <v>0</v>
      </c>
      <c r="L755" s="73">
        <v>0</v>
      </c>
      <c r="M755" s="73">
        <v>0</v>
      </c>
      <c r="N755" s="73">
        <v>0</v>
      </c>
      <c r="O755" s="73">
        <v>0</v>
      </c>
      <c r="P755" s="73">
        <v>0</v>
      </c>
      <c r="Q755" s="73">
        <v>0</v>
      </c>
      <c r="R755" s="73">
        <v>0</v>
      </c>
      <c r="S755" s="73">
        <v>0</v>
      </c>
      <c r="T755" s="73">
        <v>0</v>
      </c>
      <c r="U755" s="73">
        <v>0</v>
      </c>
      <c r="V755" s="73">
        <v>0</v>
      </c>
      <c r="W755" s="73">
        <v>0</v>
      </c>
      <c r="X755" s="73">
        <v>0</v>
      </c>
      <c r="Y755" s="73">
        <v>0</v>
      </c>
      <c r="Z755" s="73">
        <v>0</v>
      </c>
      <c r="AA755" s="73">
        <v>0</v>
      </c>
      <c r="AB755" s="73">
        <v>0</v>
      </c>
      <c r="AC755" s="73">
        <v>0</v>
      </c>
      <c r="AD755" s="73">
        <v>0</v>
      </c>
      <c r="AE755" s="73">
        <v>0</v>
      </c>
      <c r="AF755" s="73">
        <v>0</v>
      </c>
      <c r="AG755" s="73">
        <v>0</v>
      </c>
      <c r="AH755" s="73">
        <v>0</v>
      </c>
      <c r="AI755" s="73">
        <v>0</v>
      </c>
      <c r="AJ755" s="73">
        <v>0</v>
      </c>
      <c r="AK755" s="73">
        <v>0</v>
      </c>
      <c r="AL755" s="73">
        <v>0</v>
      </c>
      <c r="AM755" s="73">
        <v>0</v>
      </c>
      <c r="AN755" s="73">
        <v>0</v>
      </c>
    </row>
    <row r="756" spans="1:40">
      <c r="A756" s="108" t="s">
        <v>1441</v>
      </c>
      <c r="B756" s="73">
        <v>-5380238.7000000002</v>
      </c>
      <c r="C756" s="73">
        <v>-5380238.7000000002</v>
      </c>
      <c r="D756" s="73">
        <v>-5380238.7000000002</v>
      </c>
      <c r="E756" s="73">
        <v>-5380238.7000000002</v>
      </c>
      <c r="F756" s="73">
        <v>-5380238.7000000002</v>
      </c>
      <c r="G756" s="73">
        <v>-5380238.7000000002</v>
      </c>
      <c r="H756" s="73">
        <v>-5380238.7000000002</v>
      </c>
      <c r="I756" s="73">
        <v>-5380238.7000000002</v>
      </c>
      <c r="J756" s="73">
        <v>-5380238.7000000002</v>
      </c>
      <c r="K756" s="73">
        <v>-5380238.7000000002</v>
      </c>
      <c r="L756" s="73">
        <v>-5380238.7000000002</v>
      </c>
      <c r="M756" s="73">
        <v>-5380238.7000000002</v>
      </c>
      <c r="N756" s="73">
        <v>-64562864.399999999</v>
      </c>
      <c r="O756" s="73">
        <v>-7994523.8250000002</v>
      </c>
      <c r="P756" s="73">
        <v>-7994523.8250000002</v>
      </c>
      <c r="Q756" s="73">
        <v>-7994523.8250000002</v>
      </c>
      <c r="R756" s="73">
        <v>-7994523.8250000002</v>
      </c>
      <c r="S756" s="73">
        <v>-7994523.8250000002</v>
      </c>
      <c r="T756" s="73">
        <v>-7994523.8250000002</v>
      </c>
      <c r="U756" s="73">
        <v>-7994523.8250000002</v>
      </c>
      <c r="V756" s="73">
        <v>-7994523.8250000002</v>
      </c>
      <c r="W756" s="73">
        <v>-7994523.8250000002</v>
      </c>
      <c r="X756" s="73">
        <v>-7994523.8250000002</v>
      </c>
      <c r="Y756" s="73">
        <v>-7994523.8250000002</v>
      </c>
      <c r="Z756" s="73">
        <v>-7994523.8250000002</v>
      </c>
      <c r="AA756" s="73">
        <v>-95934285.899999902</v>
      </c>
      <c r="AB756" s="73">
        <v>-9750684.8249999993</v>
      </c>
      <c r="AC756" s="73">
        <v>-9750684.8249999993</v>
      </c>
      <c r="AD756" s="73">
        <v>-9750684.8249999993</v>
      </c>
      <c r="AE756" s="73">
        <v>-9750684.8249999993</v>
      </c>
      <c r="AF756" s="73">
        <v>-9750684.8249999993</v>
      </c>
      <c r="AG756" s="73">
        <v>-9750684.8249999993</v>
      </c>
      <c r="AH756" s="73">
        <v>-9750684.8249999993</v>
      </c>
      <c r="AI756" s="73">
        <v>-9750684.8249999993</v>
      </c>
      <c r="AJ756" s="73">
        <v>-9750684.8249999993</v>
      </c>
      <c r="AK756" s="73">
        <v>-9750684.8249999993</v>
      </c>
      <c r="AL756" s="73">
        <v>-9750684.8249999993</v>
      </c>
      <c r="AM756" s="73">
        <v>-9750684.8249999993</v>
      </c>
      <c r="AN756" s="73">
        <v>-117008217.90000001</v>
      </c>
    </row>
    <row r="757" spans="1:40">
      <c r="A757" s="108" t="s">
        <v>1442</v>
      </c>
      <c r="B757" s="73">
        <v>0</v>
      </c>
      <c r="C757" s="73">
        <v>0</v>
      </c>
      <c r="D757" s="73">
        <v>0</v>
      </c>
      <c r="E757" s="73">
        <v>0</v>
      </c>
      <c r="F757" s="73">
        <v>0</v>
      </c>
      <c r="G757" s="73">
        <v>0</v>
      </c>
      <c r="H757" s="73">
        <v>0</v>
      </c>
      <c r="I757" s="73">
        <v>0</v>
      </c>
      <c r="J757" s="73">
        <v>0</v>
      </c>
      <c r="K757" s="73">
        <v>0</v>
      </c>
      <c r="L757" s="73">
        <v>0</v>
      </c>
      <c r="M757" s="73">
        <v>0</v>
      </c>
      <c r="N757" s="73">
        <v>0</v>
      </c>
      <c r="O757" s="73">
        <v>0</v>
      </c>
      <c r="P757" s="73">
        <v>0</v>
      </c>
      <c r="Q757" s="73">
        <v>0</v>
      </c>
      <c r="R757" s="73">
        <v>0</v>
      </c>
      <c r="S757" s="73">
        <v>0</v>
      </c>
      <c r="T757" s="73">
        <v>0</v>
      </c>
      <c r="U757" s="73">
        <v>0</v>
      </c>
      <c r="V757" s="73">
        <v>0</v>
      </c>
      <c r="W757" s="73">
        <v>0</v>
      </c>
      <c r="X757" s="73">
        <v>0</v>
      </c>
      <c r="Y757" s="73">
        <v>0</v>
      </c>
      <c r="Z757" s="73">
        <v>0</v>
      </c>
      <c r="AA757" s="73">
        <v>0</v>
      </c>
      <c r="AB757" s="73">
        <v>0</v>
      </c>
      <c r="AC757" s="73">
        <v>0</v>
      </c>
      <c r="AD757" s="73">
        <v>0</v>
      </c>
      <c r="AE757" s="73">
        <v>0</v>
      </c>
      <c r="AF757" s="73">
        <v>0</v>
      </c>
      <c r="AG757" s="73">
        <v>0</v>
      </c>
      <c r="AH757" s="73">
        <v>0</v>
      </c>
      <c r="AI757" s="73">
        <v>0</v>
      </c>
      <c r="AJ757" s="73">
        <v>0</v>
      </c>
      <c r="AK757" s="73">
        <v>0</v>
      </c>
      <c r="AL757" s="73">
        <v>0</v>
      </c>
      <c r="AM757" s="73">
        <v>0</v>
      </c>
      <c r="AN757" s="73">
        <v>0</v>
      </c>
    </row>
    <row r="758" spans="1:40">
      <c r="A758" s="108" t="s">
        <v>1443</v>
      </c>
      <c r="B758" s="73">
        <v>-1792607.99999999</v>
      </c>
      <c r="C758" s="73">
        <v>-1792607.99999999</v>
      </c>
      <c r="D758" s="73">
        <v>-1792607.99999999</v>
      </c>
      <c r="E758" s="73">
        <v>-1792607.99999999</v>
      </c>
      <c r="F758" s="73">
        <v>-1792607.99999999</v>
      </c>
      <c r="G758" s="73">
        <v>-1792607.99999999</v>
      </c>
      <c r="H758" s="73">
        <v>-1792607.99999999</v>
      </c>
      <c r="I758" s="73">
        <v>-1792607.99999999</v>
      </c>
      <c r="J758" s="73">
        <v>-1792607.99999999</v>
      </c>
      <c r="K758" s="73">
        <v>-1792607.99999999</v>
      </c>
      <c r="L758" s="73">
        <v>-1792607.99999999</v>
      </c>
      <c r="M758" s="73">
        <v>-1792607.99999999</v>
      </c>
      <c r="N758" s="73">
        <v>-21511296</v>
      </c>
      <c r="O758" s="73">
        <v>-1874453.91666666</v>
      </c>
      <c r="P758" s="73">
        <v>-1874453.91666666</v>
      </c>
      <c r="Q758" s="73">
        <v>-1874453.91666666</v>
      </c>
      <c r="R758" s="73">
        <v>-1874453.91666666</v>
      </c>
      <c r="S758" s="73">
        <v>-1874453.91666666</v>
      </c>
      <c r="T758" s="73">
        <v>-1874453.91666666</v>
      </c>
      <c r="U758" s="73">
        <v>-1874453.91666666</v>
      </c>
      <c r="V758" s="73">
        <v>-1874453.91666666</v>
      </c>
      <c r="W758" s="73">
        <v>-1874453.91666666</v>
      </c>
      <c r="X758" s="73">
        <v>-1874453.91666666</v>
      </c>
      <c r="Y758" s="73">
        <v>-1874453.91666666</v>
      </c>
      <c r="Z758" s="73">
        <v>-1874453.91666666</v>
      </c>
      <c r="AA758" s="73">
        <v>-22493446.999999899</v>
      </c>
      <c r="AB758" s="73">
        <v>-1905986.91666666</v>
      </c>
      <c r="AC758" s="73">
        <v>-1905986.91666666</v>
      </c>
      <c r="AD758" s="73">
        <v>-1905986.91666666</v>
      </c>
      <c r="AE758" s="73">
        <v>-1905986.91666666</v>
      </c>
      <c r="AF758" s="73">
        <v>-1905986.91666666</v>
      </c>
      <c r="AG758" s="73">
        <v>-1905986.91666666</v>
      </c>
      <c r="AH758" s="73">
        <v>-1905986.91666666</v>
      </c>
      <c r="AI758" s="73">
        <v>-1905986.91666666</v>
      </c>
      <c r="AJ758" s="73">
        <v>-1905986.91666666</v>
      </c>
      <c r="AK758" s="73">
        <v>-1905986.91666666</v>
      </c>
      <c r="AL758" s="73">
        <v>-1905986.91666666</v>
      </c>
      <c r="AM758" s="73">
        <v>-1905986.91666666</v>
      </c>
      <c r="AN758" s="73">
        <v>-22871843</v>
      </c>
    </row>
    <row r="759" spans="1:40">
      <c r="A759" s="108" t="s">
        <v>1444</v>
      </c>
      <c r="B759" s="73">
        <v>-142070.58333333299</v>
      </c>
      <c r="C759" s="73">
        <v>-142070.58333333299</v>
      </c>
      <c r="D759" s="73">
        <v>-142070.58333333299</v>
      </c>
      <c r="E759" s="73">
        <v>-142070.58333333299</v>
      </c>
      <c r="F759" s="73">
        <v>-142070.58333333299</v>
      </c>
      <c r="G759" s="73">
        <v>-142070.58333333299</v>
      </c>
      <c r="H759" s="73">
        <v>-142070.58333333299</v>
      </c>
      <c r="I759" s="73">
        <v>-142070.58333333299</v>
      </c>
      <c r="J759" s="73">
        <v>-142070.58333333299</v>
      </c>
      <c r="K759" s="73">
        <v>-142070.58333333299</v>
      </c>
      <c r="L759" s="73">
        <v>-142070.58333333299</v>
      </c>
      <c r="M759" s="73">
        <v>-142070.58333333299</v>
      </c>
      <c r="N759" s="73">
        <v>-1704847</v>
      </c>
      <c r="O759" s="73">
        <v>-72626.083333333299</v>
      </c>
      <c r="P759" s="73">
        <v>-72626.083333333299</v>
      </c>
      <c r="Q759" s="73">
        <v>-72626.083333333299</v>
      </c>
      <c r="R759" s="73">
        <v>-72626.083333333299</v>
      </c>
      <c r="S759" s="73">
        <v>-72626.083333333299</v>
      </c>
      <c r="T759" s="73">
        <v>-72626.083333333299</v>
      </c>
      <c r="U759" s="73">
        <v>-72626.083333333299</v>
      </c>
      <c r="V759" s="73">
        <v>-72626.083333333299</v>
      </c>
      <c r="W759" s="73">
        <v>-72626.083333333299</v>
      </c>
      <c r="X759" s="73">
        <v>-72626.083333333299</v>
      </c>
      <c r="Y759" s="73">
        <v>-72626.083333333299</v>
      </c>
      <c r="Z759" s="73">
        <v>-72626.083333333299</v>
      </c>
      <c r="AA759" s="73">
        <v>-871512.99999999895</v>
      </c>
      <c r="AB759" s="73">
        <v>-73847.833333333299</v>
      </c>
      <c r="AC759" s="73">
        <v>-73847.833333333299</v>
      </c>
      <c r="AD759" s="73">
        <v>-73847.833333333299</v>
      </c>
      <c r="AE759" s="73">
        <v>-73847.833333333299</v>
      </c>
      <c r="AF759" s="73">
        <v>-73847.833333333299</v>
      </c>
      <c r="AG759" s="73">
        <v>-73847.833333333299</v>
      </c>
      <c r="AH759" s="73">
        <v>-73847.833333333299</v>
      </c>
      <c r="AI759" s="73">
        <v>-73847.833333333299</v>
      </c>
      <c r="AJ759" s="73">
        <v>-73847.833333333299</v>
      </c>
      <c r="AK759" s="73">
        <v>-73847.833333333299</v>
      </c>
      <c r="AL759" s="73">
        <v>-73847.833333333299</v>
      </c>
      <c r="AM759" s="73">
        <v>-73847.833333333299</v>
      </c>
      <c r="AN759" s="73">
        <v>-886174</v>
      </c>
    </row>
    <row r="760" spans="1:40">
      <c r="A760" s="108" t="s">
        <v>1445</v>
      </c>
      <c r="B760" s="73">
        <v>-127069.69999999899</v>
      </c>
      <c r="C760" s="73">
        <v>-127069.69999999899</v>
      </c>
      <c r="D760" s="73">
        <v>-127069.69999999899</v>
      </c>
      <c r="E760" s="73">
        <v>-127069.69999999899</v>
      </c>
      <c r="F760" s="73">
        <v>-127069.69999999899</v>
      </c>
      <c r="G760" s="73">
        <v>-127069.69999999899</v>
      </c>
      <c r="H760" s="73">
        <v>-127069.69999999899</v>
      </c>
      <c r="I760" s="73">
        <v>-127069.69999999899</v>
      </c>
      <c r="J760" s="73">
        <v>-127069.69999999899</v>
      </c>
      <c r="K760" s="73">
        <v>-127069.69999999899</v>
      </c>
      <c r="L760" s="73">
        <v>-127069.69999999899</v>
      </c>
      <c r="M760" s="73">
        <v>-127069.69999999899</v>
      </c>
      <c r="N760" s="73">
        <v>-1524836.3999999899</v>
      </c>
      <c r="O760" s="73">
        <v>-62121.825000000099</v>
      </c>
      <c r="P760" s="73">
        <v>-62121.825000000099</v>
      </c>
      <c r="Q760" s="73">
        <v>-62121.825000000099</v>
      </c>
      <c r="R760" s="73">
        <v>-62121.825000000099</v>
      </c>
      <c r="S760" s="73">
        <v>-62121.825000000099</v>
      </c>
      <c r="T760" s="73">
        <v>-62121.825000000099</v>
      </c>
      <c r="U760" s="73">
        <v>-62121.825000000099</v>
      </c>
      <c r="V760" s="73">
        <v>-62121.825000000099</v>
      </c>
      <c r="W760" s="73">
        <v>-62121.825000000099</v>
      </c>
      <c r="X760" s="73">
        <v>-62120.824999999903</v>
      </c>
      <c r="Y760" s="73">
        <v>-62120.824999999903</v>
      </c>
      <c r="Z760" s="73">
        <v>-62120.824999999903</v>
      </c>
      <c r="AA760" s="73">
        <v>-745458.90000000095</v>
      </c>
      <c r="AB760" s="73">
        <v>-43847.825000000797</v>
      </c>
      <c r="AC760" s="73">
        <v>-43847.825000000797</v>
      </c>
      <c r="AD760" s="73">
        <v>-43847.825000000797</v>
      </c>
      <c r="AE760" s="73">
        <v>-43847.825000000797</v>
      </c>
      <c r="AF760" s="73">
        <v>-43847.825000000797</v>
      </c>
      <c r="AG760" s="73">
        <v>-43847.825000000797</v>
      </c>
      <c r="AH760" s="73">
        <v>-43847.825000000797</v>
      </c>
      <c r="AI760" s="73">
        <v>-43847.825000000797</v>
      </c>
      <c r="AJ760" s="73">
        <v>-43848.825000001001</v>
      </c>
      <c r="AK760" s="73">
        <v>-43848.825000001001</v>
      </c>
      <c r="AL760" s="73">
        <v>-43848.825000001001</v>
      </c>
      <c r="AM760" s="73">
        <v>-43848.825000001001</v>
      </c>
      <c r="AN760" s="73">
        <v>-526177.90000001004</v>
      </c>
    </row>
    <row r="761" spans="1:40">
      <c r="A761" s="109" t="s">
        <v>1446</v>
      </c>
    </row>
    <row r="762" spans="1:40">
      <c r="A762" s="108" t="s">
        <v>1447</v>
      </c>
      <c r="B762" s="73">
        <v>18490.554438281099</v>
      </c>
      <c r="C762" s="73">
        <v>18490.554438281099</v>
      </c>
      <c r="D762" s="73">
        <v>18490.554438281099</v>
      </c>
      <c r="E762" s="73">
        <v>18490.554438281099</v>
      </c>
      <c r="F762" s="73">
        <v>18490.554438281099</v>
      </c>
      <c r="G762" s="73">
        <v>18490.554438281099</v>
      </c>
      <c r="H762" s="73">
        <v>18490.554438281099</v>
      </c>
      <c r="I762" s="73">
        <v>18490.554438281099</v>
      </c>
      <c r="J762" s="73">
        <v>18490.554438281099</v>
      </c>
      <c r="K762" s="73">
        <v>18490.554438281099</v>
      </c>
      <c r="L762" s="73">
        <v>18490.554438281099</v>
      </c>
      <c r="M762" s="73">
        <v>18490.554438281099</v>
      </c>
      <c r="N762" s="73">
        <v>221886.65325937301</v>
      </c>
      <c r="O762" s="73">
        <v>32963.272716843399</v>
      </c>
      <c r="P762" s="73">
        <v>32963.272716843399</v>
      </c>
      <c r="Q762" s="73">
        <v>32963.272716843399</v>
      </c>
      <c r="R762" s="73">
        <v>32963.272716843399</v>
      </c>
      <c r="S762" s="73">
        <v>32963.272716843399</v>
      </c>
      <c r="T762" s="73">
        <v>32963.272716843399</v>
      </c>
      <c r="U762" s="73">
        <v>32963.272716843399</v>
      </c>
      <c r="V762" s="73">
        <v>32963.272716843399</v>
      </c>
      <c r="W762" s="73">
        <v>32963.272716843399</v>
      </c>
      <c r="X762" s="73">
        <v>32963.272716843399</v>
      </c>
      <c r="Y762" s="73">
        <v>32963.272716843399</v>
      </c>
      <c r="Z762" s="73">
        <v>32963.272716843399</v>
      </c>
      <c r="AA762" s="73">
        <v>395559.27260212001</v>
      </c>
      <c r="AB762" s="73">
        <v>61689.173128590803</v>
      </c>
      <c r="AC762" s="73">
        <v>61689.173128590803</v>
      </c>
      <c r="AD762" s="73">
        <v>61689.173128590803</v>
      </c>
      <c r="AE762" s="73">
        <v>61689.173128590803</v>
      </c>
      <c r="AF762" s="73">
        <v>61689.173128590803</v>
      </c>
      <c r="AG762" s="73">
        <v>61689.173128590803</v>
      </c>
      <c r="AH762" s="73">
        <v>61689.173128590803</v>
      </c>
      <c r="AI762" s="73">
        <v>61689.173128590803</v>
      </c>
      <c r="AJ762" s="73">
        <v>61689.173128590803</v>
      </c>
      <c r="AK762" s="73">
        <v>61689.173128590803</v>
      </c>
      <c r="AL762" s="73">
        <v>61689.173128590803</v>
      </c>
      <c r="AM762" s="73">
        <v>61689.173128590803</v>
      </c>
      <c r="AN762" s="73">
        <v>740270.07754308905</v>
      </c>
    </row>
    <row r="763" spans="1:40">
      <c r="A763" s="108" t="s">
        <v>1448</v>
      </c>
      <c r="B763" s="73">
        <v>18490.554438281099</v>
      </c>
      <c r="C763" s="73">
        <v>18490.554438281099</v>
      </c>
      <c r="D763" s="73">
        <v>18490.554438281099</v>
      </c>
      <c r="E763" s="73">
        <v>18490.554438281099</v>
      </c>
      <c r="F763" s="73">
        <v>18490.554438281099</v>
      </c>
      <c r="G763" s="73">
        <v>18490.554438281099</v>
      </c>
      <c r="H763" s="73">
        <v>18490.554438281099</v>
      </c>
      <c r="I763" s="73">
        <v>18490.554438281099</v>
      </c>
      <c r="J763" s="73">
        <v>18490.554438281099</v>
      </c>
      <c r="K763" s="73">
        <v>18490.554438281099</v>
      </c>
      <c r="L763" s="73">
        <v>18490.554438281099</v>
      </c>
      <c r="M763" s="73">
        <v>18490.554438281099</v>
      </c>
      <c r="N763" s="73">
        <v>221886.65325937301</v>
      </c>
      <c r="O763" s="73">
        <v>32963.272716843399</v>
      </c>
      <c r="P763" s="73">
        <v>32963.272716843399</v>
      </c>
      <c r="Q763" s="73">
        <v>32963.272716843399</v>
      </c>
      <c r="R763" s="73">
        <v>32963.272716843399</v>
      </c>
      <c r="S763" s="73">
        <v>32963.272716843399</v>
      </c>
      <c r="T763" s="73">
        <v>32963.272716843399</v>
      </c>
      <c r="U763" s="73">
        <v>32963.272716843399</v>
      </c>
      <c r="V763" s="73">
        <v>32963.272716843399</v>
      </c>
      <c r="W763" s="73">
        <v>32963.272716843399</v>
      </c>
      <c r="X763" s="73">
        <v>32963.272716843399</v>
      </c>
      <c r="Y763" s="73">
        <v>32963.272716843399</v>
      </c>
      <c r="Z763" s="73">
        <v>32963.272716843399</v>
      </c>
      <c r="AA763" s="73">
        <v>395559.27260212001</v>
      </c>
      <c r="AB763" s="73">
        <v>61689.173128590803</v>
      </c>
      <c r="AC763" s="73">
        <v>61689.173128590803</v>
      </c>
      <c r="AD763" s="73">
        <v>61689.173128590803</v>
      </c>
      <c r="AE763" s="73">
        <v>61689.173128590803</v>
      </c>
      <c r="AF763" s="73">
        <v>61689.173128590803</v>
      </c>
      <c r="AG763" s="73">
        <v>61689.173128590803</v>
      </c>
      <c r="AH763" s="73">
        <v>61689.173128590803</v>
      </c>
      <c r="AI763" s="73">
        <v>61689.173128590803</v>
      </c>
      <c r="AJ763" s="73">
        <v>61689.173128590803</v>
      </c>
      <c r="AK763" s="73">
        <v>61689.173128590803</v>
      </c>
      <c r="AL763" s="73">
        <v>61689.173128590803</v>
      </c>
      <c r="AM763" s="73">
        <v>61689.173128590803</v>
      </c>
      <c r="AN763" s="73">
        <v>740270.07754308905</v>
      </c>
    </row>
    <row r="764" spans="1:40">
      <c r="A764" s="109" t="s">
        <v>1449</v>
      </c>
      <c r="B764" s="73">
        <v>-2330133.3491376</v>
      </c>
      <c r="C764" s="73">
        <v>-999291.83750215103</v>
      </c>
      <c r="D764" s="73">
        <v>-977053.84434713703</v>
      </c>
      <c r="E764" s="73">
        <v>-964545.23801437498</v>
      </c>
      <c r="F764" s="73">
        <v>-1056412.29914613</v>
      </c>
      <c r="G764" s="73">
        <v>-1147387.4530082101</v>
      </c>
      <c r="H764" s="73">
        <v>-1182002.5708204899</v>
      </c>
      <c r="I764" s="73">
        <v>-1243324.2238151999</v>
      </c>
      <c r="J764" s="73">
        <v>-1131237.75314028</v>
      </c>
      <c r="K764" s="73">
        <v>-1119405.8117644901</v>
      </c>
      <c r="L764" s="73">
        <v>-1080116.7079012799</v>
      </c>
      <c r="M764" s="73">
        <v>-2298860.51498442</v>
      </c>
      <c r="N764" s="73">
        <v>-15529771.603581799</v>
      </c>
      <c r="O764" s="73">
        <v>-2252902.1247420898</v>
      </c>
      <c r="P764" s="73">
        <v>-921280.21126460098</v>
      </c>
      <c r="Q764" s="73">
        <v>-898831.45708316495</v>
      </c>
      <c r="R764" s="73">
        <v>-886265.76792266604</v>
      </c>
      <c r="S764" s="73">
        <v>-977924.25594830699</v>
      </c>
      <c r="T764" s="73">
        <v>-1067192.06302773</v>
      </c>
      <c r="U764" s="73">
        <v>-1109508.12652048</v>
      </c>
      <c r="V764" s="73">
        <v>-1183167.05234265</v>
      </c>
      <c r="W764" s="73">
        <v>-1043945.05594938</v>
      </c>
      <c r="X764" s="73">
        <v>-1006356.16801365</v>
      </c>
      <c r="Y764" s="73">
        <v>-969948.20150272304</v>
      </c>
      <c r="Z764" s="73">
        <v>-2337505.7883619401</v>
      </c>
      <c r="AA764" s="73">
        <v>-14654826.2726794</v>
      </c>
      <c r="AB764" s="73">
        <v>-2212253.1696234499</v>
      </c>
      <c r="AC764" s="73">
        <v>-881045.33007393102</v>
      </c>
      <c r="AD764" s="73">
        <v>-858418.95385171997</v>
      </c>
      <c r="AE764" s="73">
        <v>-845836.21114523802</v>
      </c>
      <c r="AF764" s="73">
        <v>-937320.64195032697</v>
      </c>
      <c r="AG764" s="73">
        <v>-977511.06485304004</v>
      </c>
      <c r="AH764" s="73">
        <v>-979534.54801584198</v>
      </c>
      <c r="AI764" s="73">
        <v>-1065962.6839465699</v>
      </c>
      <c r="AJ764" s="73">
        <v>-990588.88103089097</v>
      </c>
      <c r="AK764" s="73">
        <v>-1009675.6609158301</v>
      </c>
      <c r="AL764" s="73">
        <v>-968986.79673606495</v>
      </c>
      <c r="AM764" s="73">
        <v>-2437619.84590588</v>
      </c>
      <c r="AN764" s="73">
        <v>-14164753.7880488</v>
      </c>
    </row>
    <row r="765" spans="1:40">
      <c r="A765" s="108" t="s">
        <v>1450</v>
      </c>
    </row>
    <row r="766" spans="1:40">
      <c r="A766" s="109" t="s">
        <v>1451</v>
      </c>
      <c r="B766" s="73">
        <v>2693213.8288484099</v>
      </c>
      <c r="C766" s="73">
        <v>-1291958.7659082799</v>
      </c>
      <c r="D766" s="73">
        <v>-1261204.8791454299</v>
      </c>
      <c r="E766" s="73">
        <v>-1249046.3792048299</v>
      </c>
      <c r="F766" s="73">
        <v>-901533.54672876</v>
      </c>
      <c r="G766" s="73">
        <v>-971499.80698299594</v>
      </c>
      <c r="H766" s="73">
        <v>-1248953.03118744</v>
      </c>
      <c r="I766" s="73">
        <v>-1077725.7905743101</v>
      </c>
      <c r="J766" s="73">
        <v>-1391840.4262915601</v>
      </c>
      <c r="K766" s="73">
        <v>-1381111.5913079099</v>
      </c>
      <c r="L766" s="73">
        <v>-1355601.59383687</v>
      </c>
      <c r="M766" s="73">
        <v>-2561866.50731218</v>
      </c>
      <c r="N766" s="73">
        <v>-11999128.4896321</v>
      </c>
      <c r="O766" s="73">
        <v>2755743.7765432498</v>
      </c>
      <c r="P766" s="73">
        <v>-1228574.29586266</v>
      </c>
      <c r="Q766" s="73">
        <v>-1197535.5275646399</v>
      </c>
      <c r="R766" s="73">
        <v>-1185245.8242875601</v>
      </c>
      <c r="S766" s="73">
        <v>-837450.29819662997</v>
      </c>
      <c r="T766" s="73">
        <v>-905635.09115947899</v>
      </c>
      <c r="U766" s="73">
        <v>-1190715.1405356301</v>
      </c>
      <c r="V766" s="73">
        <v>-1031751.05224122</v>
      </c>
      <c r="W766" s="73">
        <v>-1318656.0417313699</v>
      </c>
      <c r="X766" s="73">
        <v>-1282096.1396790501</v>
      </c>
      <c r="Y766" s="73">
        <v>-1259393.1590515501</v>
      </c>
      <c r="Z766" s="73">
        <v>-2614397.7317941799</v>
      </c>
      <c r="AA766" s="73">
        <v>-11295706.525560699</v>
      </c>
      <c r="AB766" s="73">
        <v>2782580.9010582902</v>
      </c>
      <c r="AC766" s="73">
        <v>-1202130.4915348699</v>
      </c>
      <c r="AD766" s="73">
        <v>-1170893.34745536</v>
      </c>
      <c r="AE766" s="73">
        <v>-1158565.8368915899</v>
      </c>
      <c r="AF766" s="73">
        <v>-810575.49983938003</v>
      </c>
      <c r="AG766" s="73">
        <v>-829662.15488480101</v>
      </c>
      <c r="AH766" s="73">
        <v>-1074428.8701903101</v>
      </c>
      <c r="AI766" s="73">
        <v>-928213.23826373799</v>
      </c>
      <c r="AJ766" s="73">
        <v>-1278945.6674907701</v>
      </c>
      <c r="AK766" s="73">
        <v>-1299040.67951841</v>
      </c>
      <c r="AL766" s="73">
        <v>-1272036.0474813499</v>
      </c>
      <c r="AM766" s="73">
        <v>-2728095.3287938698</v>
      </c>
      <c r="AN766" s="73">
        <v>-10970006.2612861</v>
      </c>
    </row>
    <row r="767" spans="1:40">
      <c r="A767" s="108" t="s">
        <v>1452</v>
      </c>
    </row>
    <row r="768" spans="1:40">
      <c r="A768" s="109" t="s">
        <v>1453</v>
      </c>
      <c r="B768" s="73">
        <v>2722713.8288484099</v>
      </c>
      <c r="C768" s="73">
        <v>-1262458.7659082799</v>
      </c>
      <c r="D768" s="73">
        <v>-1231704.8791454299</v>
      </c>
      <c r="E768" s="73">
        <v>-1219546.3792048299</v>
      </c>
      <c r="F768" s="73">
        <v>-872033.54672876</v>
      </c>
      <c r="G768" s="73">
        <v>-941999.80698299594</v>
      </c>
      <c r="H768" s="73">
        <v>-1219453.03118744</v>
      </c>
      <c r="I768" s="73">
        <v>-1048225.79057431</v>
      </c>
      <c r="J768" s="73">
        <v>-1362340.4262915601</v>
      </c>
      <c r="K768" s="73">
        <v>-1351611.5913079099</v>
      </c>
      <c r="L768" s="73">
        <v>-1326101.59383687</v>
      </c>
      <c r="M768" s="73">
        <v>-2532366.50731218</v>
      </c>
      <c r="N768" s="73">
        <v>-11645128.4896321</v>
      </c>
      <c r="O768" s="73">
        <v>2785243.7765432498</v>
      </c>
      <c r="P768" s="73">
        <v>-1199074.29586266</v>
      </c>
      <c r="Q768" s="73">
        <v>-1168035.5275646399</v>
      </c>
      <c r="R768" s="73">
        <v>-1155745.8242875601</v>
      </c>
      <c r="S768" s="73">
        <v>-807950.29819662997</v>
      </c>
      <c r="T768" s="73">
        <v>-876135.09115947899</v>
      </c>
      <c r="U768" s="73">
        <v>-1161215.1405356301</v>
      </c>
      <c r="V768" s="73">
        <v>-1002251.05224122</v>
      </c>
      <c r="W768" s="73">
        <v>-1289156.0417313699</v>
      </c>
      <c r="X768" s="73">
        <v>-1252596.1396790501</v>
      </c>
      <c r="Y768" s="73">
        <v>-1229893.1590515501</v>
      </c>
      <c r="Z768" s="73">
        <v>-2584897.7317941799</v>
      </c>
      <c r="AA768" s="73">
        <v>-10941706.525560699</v>
      </c>
      <c r="AB768" s="73">
        <v>2812080.9010582902</v>
      </c>
      <c r="AC768" s="73">
        <v>-1172630.4915348699</v>
      </c>
      <c r="AD768" s="73">
        <v>-1141393.34745536</v>
      </c>
      <c r="AE768" s="73">
        <v>-1129065.8368915899</v>
      </c>
      <c r="AF768" s="73">
        <v>-781075.49983938003</v>
      </c>
      <c r="AG768" s="73">
        <v>-800162.15488480101</v>
      </c>
      <c r="AH768" s="73">
        <v>-1044928.8701903099</v>
      </c>
      <c r="AI768" s="73">
        <v>-898713.23826373799</v>
      </c>
      <c r="AJ768" s="73">
        <v>-1249445.6674907701</v>
      </c>
      <c r="AK768" s="73">
        <v>-1269540.67951841</v>
      </c>
      <c r="AL768" s="73">
        <v>-1242536.0474813499</v>
      </c>
      <c r="AM768" s="73">
        <v>-2698595.3287938698</v>
      </c>
      <c r="AN768" s="73">
        <v>-10616006.2612861</v>
      </c>
    </row>
    <row r="769" spans="1:40">
      <c r="A769" s="108" t="s">
        <v>1454</v>
      </c>
    </row>
    <row r="770" spans="1:40" ht="10.8" thickBot="1">
      <c r="A770" s="119" t="s">
        <v>1455</v>
      </c>
    </row>
    <row r="771" spans="1:40" ht="10.8" thickBot="1">
      <c r="A771" s="119" t="s">
        <v>1456</v>
      </c>
    </row>
    <row r="772" spans="1:40">
      <c r="A772" s="108" t="s">
        <v>1457</v>
      </c>
      <c r="B772" s="73">
        <v>0</v>
      </c>
      <c r="C772" s="73">
        <v>0</v>
      </c>
      <c r="D772" s="73">
        <v>0</v>
      </c>
      <c r="E772" s="73">
        <v>0</v>
      </c>
      <c r="F772" s="73">
        <v>0</v>
      </c>
      <c r="G772" s="73">
        <v>0</v>
      </c>
      <c r="H772" s="73">
        <v>0</v>
      </c>
      <c r="I772" s="73">
        <v>0</v>
      </c>
      <c r="J772" s="73">
        <v>0</v>
      </c>
      <c r="K772" s="73">
        <v>0</v>
      </c>
      <c r="L772" s="73">
        <v>0</v>
      </c>
      <c r="M772" s="73">
        <v>0</v>
      </c>
      <c r="N772" s="73">
        <v>0</v>
      </c>
      <c r="O772" s="73">
        <v>0</v>
      </c>
      <c r="P772" s="73">
        <v>0</v>
      </c>
      <c r="Q772" s="73">
        <v>0</v>
      </c>
      <c r="R772" s="73">
        <v>0</v>
      </c>
      <c r="S772" s="73">
        <v>0</v>
      </c>
      <c r="T772" s="73">
        <v>0</v>
      </c>
      <c r="U772" s="73">
        <v>0</v>
      </c>
      <c r="V772" s="73">
        <v>0</v>
      </c>
      <c r="W772" s="73">
        <v>0</v>
      </c>
      <c r="X772" s="73">
        <v>0</v>
      </c>
      <c r="Y772" s="73">
        <v>0</v>
      </c>
      <c r="Z772" s="73">
        <v>0</v>
      </c>
      <c r="AA772" s="73">
        <v>0</v>
      </c>
      <c r="AB772" s="73">
        <v>0</v>
      </c>
      <c r="AC772" s="73">
        <v>0</v>
      </c>
      <c r="AD772" s="73">
        <v>0</v>
      </c>
      <c r="AE772" s="73">
        <v>0</v>
      </c>
      <c r="AF772" s="73">
        <v>0</v>
      </c>
      <c r="AG772" s="73">
        <v>0</v>
      </c>
      <c r="AH772" s="73">
        <v>0</v>
      </c>
      <c r="AI772" s="73">
        <v>0</v>
      </c>
      <c r="AJ772" s="73">
        <v>0</v>
      </c>
      <c r="AK772" s="73">
        <v>0</v>
      </c>
      <c r="AL772" s="73">
        <v>0</v>
      </c>
      <c r="AM772" s="73">
        <v>0</v>
      </c>
      <c r="AN772" s="73">
        <v>0</v>
      </c>
    </row>
    <row r="773" spans="1:40">
      <c r="A773" s="108" t="s">
        <v>1458</v>
      </c>
      <c r="B773" s="73">
        <v>0</v>
      </c>
      <c r="C773" s="73">
        <v>0</v>
      </c>
      <c r="D773" s="73">
        <v>0</v>
      </c>
      <c r="E773" s="73">
        <v>0</v>
      </c>
      <c r="F773" s="73">
        <v>0</v>
      </c>
      <c r="G773" s="73">
        <v>0</v>
      </c>
      <c r="H773" s="73">
        <v>0</v>
      </c>
      <c r="I773" s="73">
        <v>0</v>
      </c>
      <c r="J773" s="73">
        <v>0</v>
      </c>
      <c r="K773" s="73">
        <v>0</v>
      </c>
      <c r="L773" s="73">
        <v>0</v>
      </c>
      <c r="M773" s="73">
        <v>0</v>
      </c>
      <c r="N773" s="73">
        <v>0</v>
      </c>
      <c r="O773" s="73">
        <v>0</v>
      </c>
      <c r="P773" s="73">
        <v>0</v>
      </c>
      <c r="Q773" s="73">
        <v>0</v>
      </c>
      <c r="R773" s="73">
        <v>0</v>
      </c>
      <c r="S773" s="73">
        <v>0</v>
      </c>
      <c r="T773" s="73">
        <v>0</v>
      </c>
      <c r="U773" s="73">
        <v>0</v>
      </c>
      <c r="V773" s="73">
        <v>0</v>
      </c>
      <c r="W773" s="73">
        <v>0</v>
      </c>
      <c r="X773" s="73">
        <v>0</v>
      </c>
      <c r="Y773" s="73">
        <v>0</v>
      </c>
      <c r="Z773" s="73">
        <v>0</v>
      </c>
      <c r="AA773" s="73">
        <v>0</v>
      </c>
      <c r="AB773" s="73">
        <v>0</v>
      </c>
      <c r="AC773" s="73">
        <v>0</v>
      </c>
      <c r="AD773" s="73">
        <v>0</v>
      </c>
      <c r="AE773" s="73">
        <v>0</v>
      </c>
      <c r="AF773" s="73">
        <v>0</v>
      </c>
      <c r="AG773" s="73">
        <v>0</v>
      </c>
      <c r="AH773" s="73">
        <v>0</v>
      </c>
      <c r="AI773" s="73">
        <v>0</v>
      </c>
      <c r="AJ773" s="73">
        <v>0</v>
      </c>
      <c r="AK773" s="73">
        <v>0</v>
      </c>
      <c r="AL773" s="73">
        <v>0</v>
      </c>
      <c r="AM773" s="73">
        <v>0</v>
      </c>
      <c r="AN773" s="73">
        <v>0</v>
      </c>
    </row>
    <row r="774" spans="1:40">
      <c r="A774" s="108" t="s">
        <v>1459</v>
      </c>
      <c r="B774" s="73">
        <v>0</v>
      </c>
      <c r="C774" s="73">
        <v>0</v>
      </c>
      <c r="D774" s="73">
        <v>0</v>
      </c>
      <c r="E774" s="73">
        <v>0</v>
      </c>
      <c r="F774" s="73">
        <v>0</v>
      </c>
      <c r="G774" s="73">
        <v>0</v>
      </c>
      <c r="H774" s="73">
        <v>0</v>
      </c>
      <c r="I774" s="73">
        <v>0</v>
      </c>
      <c r="J774" s="73">
        <v>0</v>
      </c>
      <c r="K774" s="73">
        <v>0</v>
      </c>
      <c r="L774" s="73">
        <v>0</v>
      </c>
      <c r="M774" s="73">
        <v>0</v>
      </c>
      <c r="N774" s="73">
        <v>0</v>
      </c>
      <c r="O774" s="73">
        <v>0</v>
      </c>
      <c r="P774" s="73">
        <v>0</v>
      </c>
      <c r="Q774" s="73">
        <v>0</v>
      </c>
      <c r="R774" s="73">
        <v>0</v>
      </c>
      <c r="S774" s="73">
        <v>0</v>
      </c>
      <c r="T774" s="73">
        <v>0</v>
      </c>
      <c r="U774" s="73">
        <v>0</v>
      </c>
      <c r="V774" s="73">
        <v>0</v>
      </c>
      <c r="W774" s="73">
        <v>0</v>
      </c>
      <c r="X774" s="73">
        <v>0</v>
      </c>
      <c r="Y774" s="73">
        <v>0</v>
      </c>
      <c r="Z774" s="73">
        <v>0</v>
      </c>
      <c r="AA774" s="73">
        <v>0</v>
      </c>
      <c r="AB774" s="73">
        <v>0</v>
      </c>
      <c r="AC774" s="73">
        <v>0</v>
      </c>
      <c r="AD774" s="73">
        <v>0</v>
      </c>
      <c r="AE774" s="73">
        <v>0</v>
      </c>
      <c r="AF774" s="73">
        <v>0</v>
      </c>
      <c r="AG774" s="73">
        <v>0</v>
      </c>
      <c r="AH774" s="73">
        <v>0</v>
      </c>
      <c r="AI774" s="73">
        <v>0</v>
      </c>
      <c r="AJ774" s="73">
        <v>0</v>
      </c>
      <c r="AK774" s="73">
        <v>0</v>
      </c>
      <c r="AL774" s="73">
        <v>0</v>
      </c>
      <c r="AM774" s="73">
        <v>0</v>
      </c>
      <c r="AN774" s="73">
        <v>0</v>
      </c>
    </row>
    <row r="775" spans="1:40">
      <c r="A775" s="108" t="s">
        <v>1460</v>
      </c>
    </row>
    <row r="776" spans="1:40">
      <c r="A776" s="108" t="s">
        <v>1461</v>
      </c>
      <c r="B776" s="73">
        <v>0</v>
      </c>
      <c r="C776" s="73">
        <v>0</v>
      </c>
      <c r="D776" s="73">
        <v>0</v>
      </c>
      <c r="E776" s="73">
        <v>0</v>
      </c>
      <c r="F776" s="73">
        <v>0</v>
      </c>
      <c r="G776" s="73">
        <v>0</v>
      </c>
      <c r="H776" s="73">
        <v>0</v>
      </c>
      <c r="I776" s="73">
        <v>0</v>
      </c>
      <c r="J776" s="73">
        <v>0</v>
      </c>
      <c r="K776" s="73">
        <v>0</v>
      </c>
      <c r="L776" s="73">
        <v>0</v>
      </c>
      <c r="M776" s="73">
        <v>0</v>
      </c>
      <c r="N776" s="73">
        <v>0</v>
      </c>
      <c r="O776" s="73">
        <v>0</v>
      </c>
      <c r="P776" s="73">
        <v>0</v>
      </c>
      <c r="Q776" s="73">
        <v>0</v>
      </c>
      <c r="R776" s="73">
        <v>0</v>
      </c>
      <c r="S776" s="73">
        <v>0</v>
      </c>
      <c r="T776" s="73">
        <v>0</v>
      </c>
      <c r="U776" s="73">
        <v>0</v>
      </c>
      <c r="V776" s="73">
        <v>0</v>
      </c>
      <c r="W776" s="73">
        <v>0</v>
      </c>
      <c r="X776" s="73">
        <v>0</v>
      </c>
      <c r="Y776" s="73">
        <v>0</v>
      </c>
      <c r="Z776" s="73">
        <v>0</v>
      </c>
      <c r="AA776" s="73">
        <v>0</v>
      </c>
      <c r="AB776" s="73">
        <v>0</v>
      </c>
      <c r="AC776" s="73">
        <v>0</v>
      </c>
      <c r="AD776" s="73">
        <v>0</v>
      </c>
      <c r="AE776" s="73">
        <v>0</v>
      </c>
      <c r="AF776" s="73">
        <v>0</v>
      </c>
      <c r="AG776" s="73">
        <v>0</v>
      </c>
      <c r="AH776" s="73">
        <v>0</v>
      </c>
      <c r="AI776" s="73">
        <v>0</v>
      </c>
      <c r="AJ776" s="73">
        <v>0</v>
      </c>
      <c r="AK776" s="73">
        <v>0</v>
      </c>
      <c r="AL776" s="73">
        <v>0</v>
      </c>
      <c r="AM776" s="73">
        <v>0</v>
      </c>
      <c r="AN776" s="73">
        <v>0</v>
      </c>
    </row>
    <row r="777" spans="1:40">
      <c r="A777" s="108" t="s">
        <v>1462</v>
      </c>
      <c r="B777" s="73">
        <v>-108000</v>
      </c>
      <c r="C777" s="73">
        <v>-108000</v>
      </c>
      <c r="D777" s="73">
        <v>-108000</v>
      </c>
      <c r="E777" s="73">
        <v>-108000</v>
      </c>
      <c r="F777" s="73">
        <v>-108000</v>
      </c>
      <c r="G777" s="73">
        <v>-108000</v>
      </c>
      <c r="H777" s="73">
        <v>-108000</v>
      </c>
      <c r="I777" s="73">
        <v>-108000</v>
      </c>
      <c r="J777" s="73">
        <v>-108000</v>
      </c>
      <c r="K777" s="73">
        <v>-108000</v>
      </c>
      <c r="L777" s="73">
        <v>-108000</v>
      </c>
      <c r="M777" s="73">
        <v>-108000</v>
      </c>
      <c r="N777" s="73">
        <v>-1296000</v>
      </c>
      <c r="O777" s="73">
        <v>-108000</v>
      </c>
      <c r="P777" s="73">
        <v>-108000</v>
      </c>
      <c r="Q777" s="73">
        <v>-108000</v>
      </c>
      <c r="R777" s="73">
        <v>-108000</v>
      </c>
      <c r="S777" s="73">
        <v>-108000</v>
      </c>
      <c r="T777" s="73">
        <v>-108000</v>
      </c>
      <c r="U777" s="73">
        <v>-108000</v>
      </c>
      <c r="V777" s="73">
        <v>-108000</v>
      </c>
      <c r="W777" s="73">
        <v>-108000</v>
      </c>
      <c r="X777" s="73">
        <v>-108000</v>
      </c>
      <c r="Y777" s="73">
        <v>-108000</v>
      </c>
      <c r="Z777" s="73">
        <v>-108000</v>
      </c>
      <c r="AA777" s="73">
        <v>-1296000</v>
      </c>
      <c r="AB777" s="73">
        <v>-108000</v>
      </c>
      <c r="AC777" s="73">
        <v>-108000</v>
      </c>
      <c r="AD777" s="73">
        <v>-108000</v>
      </c>
      <c r="AE777" s="73">
        <v>-108000</v>
      </c>
      <c r="AF777" s="73">
        <v>-108000</v>
      </c>
      <c r="AG777" s="73">
        <v>-108000</v>
      </c>
      <c r="AH777" s="73">
        <v>-108000</v>
      </c>
      <c r="AI777" s="73">
        <v>-108000</v>
      </c>
      <c r="AJ777" s="73">
        <v>-108000</v>
      </c>
      <c r="AK777" s="73">
        <v>-108000</v>
      </c>
      <c r="AL777" s="73">
        <v>-108000</v>
      </c>
      <c r="AM777" s="73">
        <v>-108000</v>
      </c>
      <c r="AN777" s="73">
        <v>-1296000</v>
      </c>
    </row>
    <row r="778" spans="1:40">
      <c r="A778" s="108" t="s">
        <v>1463</v>
      </c>
      <c r="B778" s="73">
        <v>0</v>
      </c>
      <c r="C778" s="73">
        <v>0</v>
      </c>
      <c r="D778" s="73">
        <v>0</v>
      </c>
      <c r="E778" s="73">
        <v>0</v>
      </c>
      <c r="F778" s="73">
        <v>0</v>
      </c>
      <c r="G778" s="73">
        <v>0</v>
      </c>
      <c r="H778" s="73">
        <v>0</v>
      </c>
      <c r="I778" s="73">
        <v>0</v>
      </c>
      <c r="J778" s="73">
        <v>0</v>
      </c>
      <c r="K778" s="73">
        <v>0</v>
      </c>
      <c r="L778" s="73">
        <v>0</v>
      </c>
      <c r="M778" s="73">
        <v>0</v>
      </c>
      <c r="N778" s="73">
        <v>0</v>
      </c>
      <c r="O778" s="73">
        <v>0</v>
      </c>
      <c r="P778" s="73">
        <v>0</v>
      </c>
      <c r="Q778" s="73">
        <v>0</v>
      </c>
      <c r="R778" s="73">
        <v>0</v>
      </c>
      <c r="S778" s="73">
        <v>0</v>
      </c>
      <c r="T778" s="73">
        <v>0</v>
      </c>
      <c r="U778" s="73">
        <v>0</v>
      </c>
      <c r="V778" s="73">
        <v>0</v>
      </c>
      <c r="W778" s="73">
        <v>0</v>
      </c>
      <c r="X778" s="73">
        <v>0</v>
      </c>
      <c r="Y778" s="73">
        <v>0</v>
      </c>
      <c r="Z778" s="73">
        <v>0</v>
      </c>
      <c r="AA778" s="73">
        <v>0</v>
      </c>
      <c r="AB778" s="73">
        <v>0</v>
      </c>
      <c r="AC778" s="73">
        <v>0</v>
      </c>
      <c r="AD778" s="73">
        <v>0</v>
      </c>
      <c r="AE778" s="73">
        <v>0</v>
      </c>
      <c r="AF778" s="73">
        <v>0</v>
      </c>
      <c r="AG778" s="73">
        <v>0</v>
      </c>
      <c r="AH778" s="73">
        <v>0</v>
      </c>
      <c r="AI778" s="73">
        <v>0</v>
      </c>
      <c r="AJ778" s="73">
        <v>0</v>
      </c>
      <c r="AK778" s="73">
        <v>0</v>
      </c>
      <c r="AL778" s="73">
        <v>0</v>
      </c>
      <c r="AM778" s="73">
        <v>0</v>
      </c>
      <c r="AN778" s="73">
        <v>0</v>
      </c>
    </row>
    <row r="779" spans="1:40">
      <c r="A779" s="108" t="s">
        <v>1464</v>
      </c>
      <c r="B779" s="73">
        <v>0</v>
      </c>
      <c r="C779" s="73">
        <v>0</v>
      </c>
      <c r="D779" s="73">
        <v>0</v>
      </c>
      <c r="E779" s="73">
        <v>0</v>
      </c>
      <c r="F779" s="73">
        <v>0</v>
      </c>
      <c r="G779" s="73">
        <v>0</v>
      </c>
      <c r="H779" s="73">
        <v>0</v>
      </c>
      <c r="I779" s="73">
        <v>0</v>
      </c>
      <c r="J779" s="73">
        <v>0</v>
      </c>
      <c r="K779" s="73">
        <v>0</v>
      </c>
      <c r="L779" s="73">
        <v>0</v>
      </c>
      <c r="M779" s="73">
        <v>0</v>
      </c>
      <c r="N779" s="73">
        <v>0</v>
      </c>
      <c r="O779" s="73">
        <v>0</v>
      </c>
      <c r="P779" s="73">
        <v>0</v>
      </c>
      <c r="Q779" s="73">
        <v>0</v>
      </c>
      <c r="R779" s="73">
        <v>0</v>
      </c>
      <c r="S779" s="73">
        <v>0</v>
      </c>
      <c r="T779" s="73">
        <v>0</v>
      </c>
      <c r="U779" s="73">
        <v>0</v>
      </c>
      <c r="V779" s="73">
        <v>0</v>
      </c>
      <c r="W779" s="73">
        <v>0</v>
      </c>
      <c r="X779" s="73">
        <v>0</v>
      </c>
      <c r="Y779" s="73">
        <v>0</v>
      </c>
      <c r="Z779" s="73">
        <v>0</v>
      </c>
      <c r="AA779" s="73">
        <v>0</v>
      </c>
      <c r="AB779" s="73">
        <v>0</v>
      </c>
      <c r="AC779" s="73">
        <v>0</v>
      </c>
      <c r="AD779" s="73">
        <v>0</v>
      </c>
      <c r="AE779" s="73">
        <v>0</v>
      </c>
      <c r="AF779" s="73">
        <v>0</v>
      </c>
      <c r="AG779" s="73">
        <v>0</v>
      </c>
      <c r="AH779" s="73">
        <v>0</v>
      </c>
      <c r="AI779" s="73">
        <v>0</v>
      </c>
      <c r="AJ779" s="73">
        <v>0</v>
      </c>
      <c r="AK779" s="73">
        <v>0</v>
      </c>
      <c r="AL779" s="73">
        <v>0</v>
      </c>
      <c r="AM779" s="73">
        <v>0</v>
      </c>
      <c r="AN779" s="73">
        <v>0</v>
      </c>
    </row>
    <row r="780" spans="1:40">
      <c r="A780" s="108" t="s">
        <v>1465</v>
      </c>
      <c r="B780" s="73">
        <v>0</v>
      </c>
      <c r="C780" s="73">
        <v>0</v>
      </c>
      <c r="D780" s="73">
        <v>0</v>
      </c>
      <c r="E780" s="73">
        <v>0</v>
      </c>
      <c r="F780" s="73">
        <v>0</v>
      </c>
      <c r="G780" s="73">
        <v>0</v>
      </c>
      <c r="H780" s="73">
        <v>0</v>
      </c>
      <c r="I780" s="73">
        <v>0</v>
      </c>
      <c r="J780" s="73">
        <v>0</v>
      </c>
      <c r="K780" s="73">
        <v>0</v>
      </c>
      <c r="L780" s="73">
        <v>0</v>
      </c>
      <c r="M780" s="73">
        <v>0</v>
      </c>
      <c r="N780" s="73">
        <v>0</v>
      </c>
      <c r="O780" s="73">
        <v>0</v>
      </c>
      <c r="P780" s="73">
        <v>0</v>
      </c>
      <c r="Q780" s="73">
        <v>0</v>
      </c>
      <c r="R780" s="73">
        <v>0</v>
      </c>
      <c r="S780" s="73">
        <v>0</v>
      </c>
      <c r="T780" s="73">
        <v>0</v>
      </c>
      <c r="U780" s="73">
        <v>0</v>
      </c>
      <c r="V780" s="73">
        <v>0</v>
      </c>
      <c r="W780" s="73">
        <v>0</v>
      </c>
      <c r="X780" s="73">
        <v>0</v>
      </c>
      <c r="Y780" s="73">
        <v>0</v>
      </c>
      <c r="Z780" s="73">
        <v>0</v>
      </c>
      <c r="AA780" s="73">
        <v>0</v>
      </c>
      <c r="AB780" s="73">
        <v>0</v>
      </c>
      <c r="AC780" s="73">
        <v>0</v>
      </c>
      <c r="AD780" s="73">
        <v>0</v>
      </c>
      <c r="AE780" s="73">
        <v>0</v>
      </c>
      <c r="AF780" s="73">
        <v>0</v>
      </c>
      <c r="AG780" s="73">
        <v>0</v>
      </c>
      <c r="AH780" s="73">
        <v>0</v>
      </c>
      <c r="AI780" s="73">
        <v>0</v>
      </c>
      <c r="AJ780" s="73">
        <v>0</v>
      </c>
      <c r="AK780" s="73">
        <v>0</v>
      </c>
      <c r="AL780" s="73">
        <v>0</v>
      </c>
      <c r="AM780" s="73">
        <v>0</v>
      </c>
      <c r="AN780" s="73">
        <v>0</v>
      </c>
    </row>
    <row r="781" spans="1:40">
      <c r="A781" s="108" t="s">
        <v>1466</v>
      </c>
      <c r="B781" s="73">
        <v>0</v>
      </c>
      <c r="C781" s="73">
        <v>0</v>
      </c>
      <c r="D781" s="73">
        <v>0</v>
      </c>
      <c r="E781" s="73">
        <v>0</v>
      </c>
      <c r="F781" s="73">
        <v>0</v>
      </c>
      <c r="G781" s="73">
        <v>0</v>
      </c>
      <c r="H781" s="73">
        <v>0</v>
      </c>
      <c r="I781" s="73">
        <v>0</v>
      </c>
      <c r="J781" s="73">
        <v>0</v>
      </c>
      <c r="K781" s="73">
        <v>0</v>
      </c>
      <c r="L781" s="73">
        <v>0</v>
      </c>
      <c r="M781" s="73">
        <v>0</v>
      </c>
      <c r="N781" s="73">
        <v>0</v>
      </c>
      <c r="O781" s="73">
        <v>0</v>
      </c>
      <c r="P781" s="73">
        <v>0</v>
      </c>
      <c r="Q781" s="73">
        <v>0</v>
      </c>
      <c r="R781" s="73">
        <v>0</v>
      </c>
      <c r="S781" s="73">
        <v>0</v>
      </c>
      <c r="T781" s="73">
        <v>0</v>
      </c>
      <c r="U781" s="73">
        <v>0</v>
      </c>
      <c r="V781" s="73">
        <v>0</v>
      </c>
      <c r="W781" s="73">
        <v>0</v>
      </c>
      <c r="X781" s="73">
        <v>0</v>
      </c>
      <c r="Y781" s="73">
        <v>0</v>
      </c>
      <c r="Z781" s="73">
        <v>0</v>
      </c>
      <c r="AA781" s="73">
        <v>0</v>
      </c>
      <c r="AB781" s="73">
        <v>0</v>
      </c>
      <c r="AC781" s="73">
        <v>0</v>
      </c>
      <c r="AD781" s="73">
        <v>0</v>
      </c>
      <c r="AE781" s="73">
        <v>0</v>
      </c>
      <c r="AF781" s="73">
        <v>0</v>
      </c>
      <c r="AG781" s="73">
        <v>0</v>
      </c>
      <c r="AH781" s="73">
        <v>0</v>
      </c>
      <c r="AI781" s="73">
        <v>0</v>
      </c>
      <c r="AJ781" s="73">
        <v>0</v>
      </c>
      <c r="AK781" s="73">
        <v>0</v>
      </c>
      <c r="AL781" s="73">
        <v>0</v>
      </c>
      <c r="AM781" s="73">
        <v>0</v>
      </c>
      <c r="AN781" s="73">
        <v>0</v>
      </c>
    </row>
    <row r="782" spans="1:40">
      <c r="A782" s="108" t="s">
        <v>1467</v>
      </c>
      <c r="B782" s="73">
        <v>-108000</v>
      </c>
      <c r="C782" s="73">
        <v>-108000</v>
      </c>
      <c r="D782" s="73">
        <v>-108000</v>
      </c>
      <c r="E782" s="73">
        <v>-108000</v>
      </c>
      <c r="F782" s="73">
        <v>-108000</v>
      </c>
      <c r="G782" s="73">
        <v>-108000</v>
      </c>
      <c r="H782" s="73">
        <v>-108000</v>
      </c>
      <c r="I782" s="73">
        <v>-108000</v>
      </c>
      <c r="J782" s="73">
        <v>-108000</v>
      </c>
      <c r="K782" s="73">
        <v>-108000</v>
      </c>
      <c r="L782" s="73">
        <v>-108000</v>
      </c>
      <c r="M782" s="73">
        <v>-108000</v>
      </c>
      <c r="N782" s="73">
        <v>-1296000</v>
      </c>
      <c r="O782" s="73">
        <v>-108000</v>
      </c>
      <c r="P782" s="73">
        <v>-108000</v>
      </c>
      <c r="Q782" s="73">
        <v>-108000</v>
      </c>
      <c r="R782" s="73">
        <v>-108000</v>
      </c>
      <c r="S782" s="73">
        <v>-108000</v>
      </c>
      <c r="T782" s="73">
        <v>-108000</v>
      </c>
      <c r="U782" s="73">
        <v>-108000</v>
      </c>
      <c r="V782" s="73">
        <v>-108000</v>
      </c>
      <c r="W782" s="73">
        <v>-108000</v>
      </c>
      <c r="X782" s="73">
        <v>-108000</v>
      </c>
      <c r="Y782" s="73">
        <v>-108000</v>
      </c>
      <c r="Z782" s="73">
        <v>-108000</v>
      </c>
      <c r="AA782" s="73">
        <v>-1296000</v>
      </c>
      <c r="AB782" s="73">
        <v>-108000</v>
      </c>
      <c r="AC782" s="73">
        <v>-108000</v>
      </c>
      <c r="AD782" s="73">
        <v>-108000</v>
      </c>
      <c r="AE782" s="73">
        <v>-108000</v>
      </c>
      <c r="AF782" s="73">
        <v>-108000</v>
      </c>
      <c r="AG782" s="73">
        <v>-108000</v>
      </c>
      <c r="AH782" s="73">
        <v>-108000</v>
      </c>
      <c r="AI782" s="73">
        <v>-108000</v>
      </c>
      <c r="AJ782" s="73">
        <v>-108000</v>
      </c>
      <c r="AK782" s="73">
        <v>-108000</v>
      </c>
      <c r="AL782" s="73">
        <v>-108000</v>
      </c>
      <c r="AM782" s="73">
        <v>-108000</v>
      </c>
      <c r="AN782" s="73">
        <v>-1296000</v>
      </c>
    </row>
    <row r="783" spans="1:40">
      <c r="A783" s="108" t="s">
        <v>1468</v>
      </c>
    </row>
    <row r="784" spans="1:40">
      <c r="A784" s="108" t="s">
        <v>1469</v>
      </c>
      <c r="B784" s="73">
        <v>0</v>
      </c>
      <c r="C784" s="73">
        <v>0</v>
      </c>
      <c r="D784" s="73">
        <v>0</v>
      </c>
      <c r="E784" s="73">
        <v>0</v>
      </c>
      <c r="F784" s="73">
        <v>0</v>
      </c>
      <c r="G784" s="73">
        <v>0</v>
      </c>
      <c r="H784" s="73">
        <v>0</v>
      </c>
      <c r="I784" s="73">
        <v>0</v>
      </c>
      <c r="J784" s="73">
        <v>0</v>
      </c>
      <c r="K784" s="73">
        <v>0</v>
      </c>
      <c r="L784" s="73">
        <v>0</v>
      </c>
      <c r="M784" s="73">
        <v>0</v>
      </c>
      <c r="N784" s="73">
        <v>0</v>
      </c>
      <c r="O784" s="73">
        <v>0</v>
      </c>
      <c r="P784" s="73">
        <v>0</v>
      </c>
      <c r="Q784" s="73">
        <v>0</v>
      </c>
      <c r="R784" s="73">
        <v>0</v>
      </c>
      <c r="S784" s="73">
        <v>0</v>
      </c>
      <c r="T784" s="73">
        <v>0</v>
      </c>
      <c r="U784" s="73">
        <v>0</v>
      </c>
      <c r="V784" s="73">
        <v>0</v>
      </c>
      <c r="W784" s="73">
        <v>0</v>
      </c>
      <c r="X784" s="73">
        <v>0</v>
      </c>
      <c r="Y784" s="73">
        <v>0</v>
      </c>
      <c r="Z784" s="73">
        <v>0</v>
      </c>
      <c r="AA784" s="73">
        <v>0</v>
      </c>
      <c r="AB784" s="73">
        <v>0</v>
      </c>
      <c r="AC784" s="73">
        <v>0</v>
      </c>
      <c r="AD784" s="73">
        <v>0</v>
      </c>
      <c r="AE784" s="73">
        <v>0</v>
      </c>
      <c r="AF784" s="73">
        <v>0</v>
      </c>
      <c r="AG784" s="73">
        <v>0</v>
      </c>
      <c r="AH784" s="73">
        <v>0</v>
      </c>
      <c r="AI784" s="73">
        <v>0</v>
      </c>
      <c r="AJ784" s="73">
        <v>0</v>
      </c>
      <c r="AK784" s="73">
        <v>0</v>
      </c>
      <c r="AL784" s="73">
        <v>0</v>
      </c>
      <c r="AM784" s="73">
        <v>0</v>
      </c>
      <c r="AN784" s="73">
        <v>0</v>
      </c>
    </row>
    <row r="785" spans="1:40">
      <c r="A785" s="108" t="s">
        <v>1470</v>
      </c>
      <c r="B785" s="73">
        <v>0</v>
      </c>
      <c r="C785" s="73">
        <v>0</v>
      </c>
      <c r="D785" s="73">
        <v>0</v>
      </c>
      <c r="E785" s="73">
        <v>0</v>
      </c>
      <c r="F785" s="73">
        <v>0</v>
      </c>
      <c r="G785" s="73">
        <v>0</v>
      </c>
      <c r="H785" s="73">
        <v>0</v>
      </c>
      <c r="I785" s="73">
        <v>0</v>
      </c>
      <c r="J785" s="73">
        <v>0</v>
      </c>
      <c r="K785" s="73">
        <v>0</v>
      </c>
      <c r="L785" s="73">
        <v>0</v>
      </c>
      <c r="M785" s="73">
        <v>0</v>
      </c>
      <c r="N785" s="73">
        <v>0</v>
      </c>
      <c r="O785" s="73">
        <v>0</v>
      </c>
      <c r="P785" s="73">
        <v>0</v>
      </c>
      <c r="Q785" s="73">
        <v>0</v>
      </c>
      <c r="R785" s="73">
        <v>0</v>
      </c>
      <c r="S785" s="73">
        <v>0</v>
      </c>
      <c r="T785" s="73">
        <v>0</v>
      </c>
      <c r="U785" s="73">
        <v>0</v>
      </c>
      <c r="V785" s="73">
        <v>0</v>
      </c>
      <c r="W785" s="73">
        <v>0</v>
      </c>
      <c r="X785" s="73">
        <v>0</v>
      </c>
      <c r="Y785" s="73">
        <v>0</v>
      </c>
      <c r="Z785" s="73">
        <v>0</v>
      </c>
      <c r="AA785" s="73">
        <v>0</v>
      </c>
      <c r="AB785" s="73">
        <v>0</v>
      </c>
      <c r="AC785" s="73">
        <v>0</v>
      </c>
      <c r="AD785" s="73">
        <v>0</v>
      </c>
      <c r="AE785" s="73">
        <v>0</v>
      </c>
      <c r="AF785" s="73">
        <v>0</v>
      </c>
      <c r="AG785" s="73">
        <v>0</v>
      </c>
      <c r="AH785" s="73">
        <v>0</v>
      </c>
      <c r="AI785" s="73">
        <v>0</v>
      </c>
      <c r="AJ785" s="73">
        <v>0</v>
      </c>
      <c r="AK785" s="73">
        <v>0</v>
      </c>
      <c r="AL785" s="73">
        <v>0</v>
      </c>
      <c r="AM785" s="73">
        <v>0</v>
      </c>
      <c r="AN785" s="73">
        <v>0</v>
      </c>
    </row>
    <row r="786" spans="1:40">
      <c r="A786" s="108" t="s">
        <v>1471</v>
      </c>
      <c r="B786" s="73">
        <v>0</v>
      </c>
      <c r="C786" s="73">
        <v>0</v>
      </c>
      <c r="D786" s="73">
        <v>0</v>
      </c>
      <c r="E786" s="73">
        <v>0</v>
      </c>
      <c r="F786" s="73">
        <v>0</v>
      </c>
      <c r="G786" s="73">
        <v>0</v>
      </c>
      <c r="H786" s="73">
        <v>0</v>
      </c>
      <c r="I786" s="73">
        <v>0</v>
      </c>
      <c r="J786" s="73">
        <v>0</v>
      </c>
      <c r="K786" s="73">
        <v>0</v>
      </c>
      <c r="L786" s="73">
        <v>0</v>
      </c>
      <c r="M786" s="73">
        <v>0</v>
      </c>
      <c r="N786" s="73">
        <v>0</v>
      </c>
      <c r="O786" s="73">
        <v>0</v>
      </c>
      <c r="P786" s="73">
        <v>0</v>
      </c>
      <c r="Q786" s="73">
        <v>0</v>
      </c>
      <c r="R786" s="73">
        <v>0</v>
      </c>
      <c r="S786" s="73">
        <v>0</v>
      </c>
      <c r="T786" s="73">
        <v>0</v>
      </c>
      <c r="U786" s="73">
        <v>0</v>
      </c>
      <c r="V786" s="73">
        <v>0</v>
      </c>
      <c r="W786" s="73">
        <v>0</v>
      </c>
      <c r="X786" s="73">
        <v>0</v>
      </c>
      <c r="Y786" s="73">
        <v>0</v>
      </c>
      <c r="Z786" s="73">
        <v>0</v>
      </c>
      <c r="AA786" s="73">
        <v>0</v>
      </c>
      <c r="AB786" s="73">
        <v>0</v>
      </c>
      <c r="AC786" s="73">
        <v>0</v>
      </c>
      <c r="AD786" s="73">
        <v>0</v>
      </c>
      <c r="AE786" s="73">
        <v>0</v>
      </c>
      <c r="AF786" s="73">
        <v>0</v>
      </c>
      <c r="AG786" s="73">
        <v>0</v>
      </c>
      <c r="AH786" s="73">
        <v>0</v>
      </c>
      <c r="AI786" s="73">
        <v>0</v>
      </c>
      <c r="AJ786" s="73">
        <v>0</v>
      </c>
      <c r="AK786" s="73">
        <v>0</v>
      </c>
      <c r="AL786" s="73">
        <v>0</v>
      </c>
      <c r="AM786" s="73">
        <v>0</v>
      </c>
      <c r="AN786" s="73">
        <v>0</v>
      </c>
    </row>
    <row r="787" spans="1:40">
      <c r="A787" s="108" t="s">
        <v>1472</v>
      </c>
    </row>
    <row r="788" spans="1:40">
      <c r="A788" s="108" t="s">
        <v>1473</v>
      </c>
      <c r="B788" s="73">
        <v>0</v>
      </c>
      <c r="C788" s="73">
        <v>0</v>
      </c>
      <c r="D788" s="73">
        <v>0</v>
      </c>
      <c r="E788" s="73">
        <v>0</v>
      </c>
      <c r="F788" s="73">
        <v>0</v>
      </c>
      <c r="G788" s="73">
        <v>0</v>
      </c>
      <c r="H788" s="73">
        <v>0</v>
      </c>
      <c r="I788" s="73">
        <v>0</v>
      </c>
      <c r="J788" s="73">
        <v>0</v>
      </c>
      <c r="K788" s="73">
        <v>0</v>
      </c>
      <c r="L788" s="73">
        <v>0</v>
      </c>
      <c r="M788" s="73">
        <v>0</v>
      </c>
      <c r="N788" s="73">
        <v>0</v>
      </c>
      <c r="O788" s="73">
        <v>0</v>
      </c>
      <c r="P788" s="73">
        <v>0</v>
      </c>
      <c r="Q788" s="73">
        <v>0</v>
      </c>
      <c r="R788" s="73">
        <v>0</v>
      </c>
      <c r="S788" s="73">
        <v>0</v>
      </c>
      <c r="T788" s="73">
        <v>0</v>
      </c>
      <c r="U788" s="73">
        <v>0</v>
      </c>
      <c r="V788" s="73">
        <v>0</v>
      </c>
      <c r="W788" s="73">
        <v>0</v>
      </c>
      <c r="X788" s="73">
        <v>0</v>
      </c>
      <c r="Y788" s="73">
        <v>0</v>
      </c>
      <c r="Z788" s="73">
        <v>0</v>
      </c>
      <c r="AA788" s="73">
        <v>0</v>
      </c>
      <c r="AB788" s="73">
        <v>0</v>
      </c>
      <c r="AC788" s="73">
        <v>0</v>
      </c>
      <c r="AD788" s="73">
        <v>0</v>
      </c>
      <c r="AE788" s="73">
        <v>0</v>
      </c>
      <c r="AF788" s="73">
        <v>0</v>
      </c>
      <c r="AG788" s="73">
        <v>0</v>
      </c>
      <c r="AH788" s="73">
        <v>0</v>
      </c>
      <c r="AI788" s="73">
        <v>0</v>
      </c>
      <c r="AJ788" s="73">
        <v>0</v>
      </c>
      <c r="AK788" s="73">
        <v>0</v>
      </c>
      <c r="AL788" s="73">
        <v>0</v>
      </c>
      <c r="AM788" s="73">
        <v>0</v>
      </c>
      <c r="AN788" s="73">
        <v>0</v>
      </c>
    </row>
    <row r="789" spans="1:40">
      <c r="A789" s="108" t="s">
        <v>1474</v>
      </c>
      <c r="B789" s="73">
        <v>0</v>
      </c>
      <c r="C789" s="73">
        <v>0</v>
      </c>
      <c r="D789" s="73">
        <v>0</v>
      </c>
      <c r="E789" s="73">
        <v>0</v>
      </c>
      <c r="F789" s="73">
        <v>0</v>
      </c>
      <c r="G789" s="73">
        <v>0</v>
      </c>
      <c r="H789" s="73">
        <v>0</v>
      </c>
      <c r="I789" s="73">
        <v>0</v>
      </c>
      <c r="J789" s="73">
        <v>0</v>
      </c>
      <c r="K789" s="73">
        <v>0</v>
      </c>
      <c r="L789" s="73">
        <v>0</v>
      </c>
      <c r="M789" s="73">
        <v>0</v>
      </c>
      <c r="N789" s="73">
        <v>0</v>
      </c>
      <c r="O789" s="73">
        <v>0</v>
      </c>
      <c r="P789" s="73">
        <v>0</v>
      </c>
      <c r="Q789" s="73">
        <v>0</v>
      </c>
      <c r="R789" s="73">
        <v>0</v>
      </c>
      <c r="S789" s="73">
        <v>0</v>
      </c>
      <c r="T789" s="73">
        <v>0</v>
      </c>
      <c r="U789" s="73">
        <v>0</v>
      </c>
      <c r="V789" s="73">
        <v>0</v>
      </c>
      <c r="W789" s="73">
        <v>0</v>
      </c>
      <c r="X789" s="73">
        <v>0</v>
      </c>
      <c r="Y789" s="73">
        <v>0</v>
      </c>
      <c r="Z789" s="73">
        <v>0</v>
      </c>
      <c r="AA789" s="73">
        <v>0</v>
      </c>
      <c r="AB789" s="73">
        <v>0</v>
      </c>
      <c r="AC789" s="73">
        <v>0</v>
      </c>
      <c r="AD789" s="73">
        <v>0</v>
      </c>
      <c r="AE789" s="73">
        <v>0</v>
      </c>
      <c r="AF789" s="73">
        <v>0</v>
      </c>
      <c r="AG789" s="73">
        <v>0</v>
      </c>
      <c r="AH789" s="73">
        <v>0</v>
      </c>
      <c r="AI789" s="73">
        <v>0</v>
      </c>
      <c r="AJ789" s="73">
        <v>0</v>
      </c>
      <c r="AK789" s="73">
        <v>0</v>
      </c>
      <c r="AL789" s="73">
        <v>0</v>
      </c>
      <c r="AM789" s="73">
        <v>0</v>
      </c>
      <c r="AN789" s="73">
        <v>0</v>
      </c>
    </row>
    <row r="790" spans="1:40">
      <c r="A790" s="108" t="s">
        <v>1475</v>
      </c>
      <c r="B790" s="73">
        <v>0</v>
      </c>
      <c r="C790" s="73">
        <v>0</v>
      </c>
      <c r="D790" s="73">
        <v>0</v>
      </c>
      <c r="E790" s="73">
        <v>0</v>
      </c>
      <c r="F790" s="73">
        <v>0</v>
      </c>
      <c r="G790" s="73">
        <v>0</v>
      </c>
      <c r="H790" s="73">
        <v>0</v>
      </c>
      <c r="I790" s="73">
        <v>0</v>
      </c>
      <c r="J790" s="73">
        <v>0</v>
      </c>
      <c r="K790" s="73">
        <v>0</v>
      </c>
      <c r="L790" s="73">
        <v>0</v>
      </c>
      <c r="M790" s="73">
        <v>0</v>
      </c>
      <c r="N790" s="73">
        <v>0</v>
      </c>
      <c r="O790" s="73">
        <v>0</v>
      </c>
      <c r="P790" s="73">
        <v>0</v>
      </c>
      <c r="Q790" s="73">
        <v>0</v>
      </c>
      <c r="R790" s="73">
        <v>0</v>
      </c>
      <c r="S790" s="73">
        <v>0</v>
      </c>
      <c r="T790" s="73">
        <v>0</v>
      </c>
      <c r="U790" s="73">
        <v>0</v>
      </c>
      <c r="V790" s="73">
        <v>0</v>
      </c>
      <c r="W790" s="73">
        <v>0</v>
      </c>
      <c r="X790" s="73">
        <v>0</v>
      </c>
      <c r="Y790" s="73">
        <v>0</v>
      </c>
      <c r="Z790" s="73">
        <v>0</v>
      </c>
      <c r="AA790" s="73">
        <v>0</v>
      </c>
      <c r="AB790" s="73">
        <v>0</v>
      </c>
      <c r="AC790" s="73">
        <v>0</v>
      </c>
      <c r="AD790" s="73">
        <v>0</v>
      </c>
      <c r="AE790" s="73">
        <v>0</v>
      </c>
      <c r="AF790" s="73">
        <v>0</v>
      </c>
      <c r="AG790" s="73">
        <v>0</v>
      </c>
      <c r="AH790" s="73">
        <v>0</v>
      </c>
      <c r="AI790" s="73">
        <v>0</v>
      </c>
      <c r="AJ790" s="73">
        <v>0</v>
      </c>
      <c r="AK790" s="73">
        <v>0</v>
      </c>
      <c r="AL790" s="73">
        <v>0</v>
      </c>
      <c r="AM790" s="73">
        <v>0</v>
      </c>
      <c r="AN790" s="73">
        <v>0</v>
      </c>
    </row>
    <row r="791" spans="1:40">
      <c r="A791" s="108" t="s">
        <v>1476</v>
      </c>
      <c r="B791" s="73">
        <v>0</v>
      </c>
      <c r="C791" s="73">
        <v>0</v>
      </c>
      <c r="D791" s="73">
        <v>0</v>
      </c>
      <c r="E791" s="73">
        <v>0</v>
      </c>
      <c r="F791" s="73">
        <v>0</v>
      </c>
      <c r="G791" s="73">
        <v>0</v>
      </c>
      <c r="H791" s="73">
        <v>0</v>
      </c>
      <c r="I791" s="73">
        <v>0</v>
      </c>
      <c r="J791" s="73">
        <v>0</v>
      </c>
      <c r="K791" s="73">
        <v>0</v>
      </c>
      <c r="L791" s="73">
        <v>0</v>
      </c>
      <c r="M791" s="73">
        <v>0</v>
      </c>
      <c r="N791" s="73">
        <v>0</v>
      </c>
      <c r="O791" s="73">
        <v>0</v>
      </c>
      <c r="P791" s="73">
        <v>0</v>
      </c>
      <c r="Q791" s="73">
        <v>0</v>
      </c>
      <c r="R791" s="73">
        <v>0</v>
      </c>
      <c r="S791" s="73">
        <v>0</v>
      </c>
      <c r="T791" s="73">
        <v>0</v>
      </c>
      <c r="U791" s="73">
        <v>0</v>
      </c>
      <c r="V791" s="73">
        <v>0</v>
      </c>
      <c r="W791" s="73">
        <v>0</v>
      </c>
      <c r="X791" s="73">
        <v>0</v>
      </c>
      <c r="Y791" s="73">
        <v>0</v>
      </c>
      <c r="Z791" s="73">
        <v>0</v>
      </c>
      <c r="AA791" s="73">
        <v>0</v>
      </c>
      <c r="AB791" s="73">
        <v>0</v>
      </c>
      <c r="AC791" s="73">
        <v>0</v>
      </c>
      <c r="AD791" s="73">
        <v>0</v>
      </c>
      <c r="AE791" s="73">
        <v>0</v>
      </c>
      <c r="AF791" s="73">
        <v>0</v>
      </c>
      <c r="AG791" s="73">
        <v>0</v>
      </c>
      <c r="AH791" s="73">
        <v>0</v>
      </c>
      <c r="AI791" s="73">
        <v>0</v>
      </c>
      <c r="AJ791" s="73">
        <v>0</v>
      </c>
      <c r="AK791" s="73">
        <v>0</v>
      </c>
      <c r="AL791" s="73">
        <v>0</v>
      </c>
      <c r="AM791" s="73">
        <v>0</v>
      </c>
      <c r="AN791" s="73">
        <v>0</v>
      </c>
    </row>
    <row r="792" spans="1:40">
      <c r="A792" s="108" t="s">
        <v>1477</v>
      </c>
    </row>
    <row r="793" spans="1:40">
      <c r="A793" s="108" t="s">
        <v>1478</v>
      </c>
      <c r="B793" s="73">
        <v>0</v>
      </c>
      <c r="C793" s="73">
        <v>0</v>
      </c>
      <c r="D793" s="73">
        <v>0</v>
      </c>
      <c r="E793" s="73">
        <v>0</v>
      </c>
      <c r="F793" s="73">
        <v>0</v>
      </c>
      <c r="G793" s="73">
        <v>0</v>
      </c>
      <c r="H793" s="73">
        <v>0</v>
      </c>
      <c r="I793" s="73">
        <v>0</v>
      </c>
      <c r="J793" s="73">
        <v>0</v>
      </c>
      <c r="K793" s="73">
        <v>0</v>
      </c>
      <c r="L793" s="73">
        <v>0</v>
      </c>
      <c r="M793" s="73">
        <v>0</v>
      </c>
      <c r="N793" s="73">
        <v>0</v>
      </c>
      <c r="O793" s="73">
        <v>0</v>
      </c>
      <c r="P793" s="73">
        <v>0</v>
      </c>
      <c r="Q793" s="73">
        <v>0</v>
      </c>
      <c r="R793" s="73">
        <v>0</v>
      </c>
      <c r="S793" s="73">
        <v>0</v>
      </c>
      <c r="T793" s="73">
        <v>0</v>
      </c>
      <c r="U793" s="73">
        <v>0</v>
      </c>
      <c r="V793" s="73">
        <v>0</v>
      </c>
      <c r="W793" s="73">
        <v>0</v>
      </c>
      <c r="X793" s="73">
        <v>0</v>
      </c>
      <c r="Y793" s="73">
        <v>0</v>
      </c>
      <c r="Z793" s="73">
        <v>0</v>
      </c>
      <c r="AA793" s="73">
        <v>0</v>
      </c>
      <c r="AB793" s="73">
        <v>0</v>
      </c>
      <c r="AC793" s="73">
        <v>0</v>
      </c>
      <c r="AD793" s="73">
        <v>0</v>
      </c>
      <c r="AE793" s="73">
        <v>0</v>
      </c>
      <c r="AF793" s="73">
        <v>0</v>
      </c>
      <c r="AG793" s="73">
        <v>0</v>
      </c>
      <c r="AH793" s="73">
        <v>0</v>
      </c>
      <c r="AI793" s="73">
        <v>0</v>
      </c>
      <c r="AJ793" s="73">
        <v>0</v>
      </c>
      <c r="AK793" s="73">
        <v>0</v>
      </c>
      <c r="AL793" s="73">
        <v>0</v>
      </c>
      <c r="AM793" s="73">
        <v>0</v>
      </c>
      <c r="AN793" s="73">
        <v>0</v>
      </c>
    </row>
    <row r="794" spans="1:40">
      <c r="A794" s="108" t="s">
        <v>1479</v>
      </c>
      <c r="B794" s="73">
        <v>0</v>
      </c>
      <c r="C794" s="73">
        <v>0</v>
      </c>
      <c r="D794" s="73">
        <v>0</v>
      </c>
      <c r="E794" s="73">
        <v>0</v>
      </c>
      <c r="F794" s="73">
        <v>0</v>
      </c>
      <c r="G794" s="73">
        <v>0</v>
      </c>
      <c r="H794" s="73">
        <v>0</v>
      </c>
      <c r="I794" s="73">
        <v>0</v>
      </c>
      <c r="J794" s="73">
        <v>0</v>
      </c>
      <c r="K794" s="73">
        <v>0</v>
      </c>
      <c r="L794" s="73">
        <v>0</v>
      </c>
      <c r="M794" s="73">
        <v>0</v>
      </c>
      <c r="N794" s="73">
        <v>0</v>
      </c>
      <c r="O794" s="73">
        <v>0</v>
      </c>
      <c r="P794" s="73">
        <v>0</v>
      </c>
      <c r="Q794" s="73">
        <v>0</v>
      </c>
      <c r="R794" s="73">
        <v>0</v>
      </c>
      <c r="S794" s="73">
        <v>0</v>
      </c>
      <c r="T794" s="73">
        <v>0</v>
      </c>
      <c r="U794" s="73">
        <v>0</v>
      </c>
      <c r="V794" s="73">
        <v>0</v>
      </c>
      <c r="W794" s="73">
        <v>0</v>
      </c>
      <c r="X794" s="73">
        <v>0</v>
      </c>
      <c r="Y794" s="73">
        <v>0</v>
      </c>
      <c r="Z794" s="73">
        <v>0</v>
      </c>
      <c r="AA794" s="73">
        <v>0</v>
      </c>
      <c r="AB794" s="73">
        <v>0</v>
      </c>
      <c r="AC794" s="73">
        <v>0</v>
      </c>
      <c r="AD794" s="73">
        <v>0</v>
      </c>
      <c r="AE794" s="73">
        <v>0</v>
      </c>
      <c r="AF794" s="73">
        <v>0</v>
      </c>
      <c r="AG794" s="73">
        <v>0</v>
      </c>
      <c r="AH794" s="73">
        <v>0</v>
      </c>
      <c r="AI794" s="73">
        <v>0</v>
      </c>
      <c r="AJ794" s="73">
        <v>0</v>
      </c>
      <c r="AK794" s="73">
        <v>0</v>
      </c>
      <c r="AL794" s="73">
        <v>0</v>
      </c>
      <c r="AM794" s="73">
        <v>0</v>
      </c>
      <c r="AN794" s="73">
        <v>0</v>
      </c>
    </row>
    <row r="795" spans="1:40">
      <c r="A795" s="108" t="s">
        <v>1480</v>
      </c>
      <c r="B795" s="73">
        <v>0</v>
      </c>
      <c r="C795" s="73">
        <v>0</v>
      </c>
      <c r="D795" s="73">
        <v>0</v>
      </c>
      <c r="E795" s="73">
        <v>0</v>
      </c>
      <c r="F795" s="73">
        <v>0</v>
      </c>
      <c r="G795" s="73">
        <v>0</v>
      </c>
      <c r="H795" s="73">
        <v>0</v>
      </c>
      <c r="I795" s="73">
        <v>0</v>
      </c>
      <c r="J795" s="73">
        <v>0</v>
      </c>
      <c r="K795" s="73">
        <v>0</v>
      </c>
      <c r="L795" s="73">
        <v>0</v>
      </c>
      <c r="M795" s="73">
        <v>0</v>
      </c>
      <c r="N795" s="73">
        <v>0</v>
      </c>
      <c r="O795" s="73">
        <v>0</v>
      </c>
      <c r="P795" s="73">
        <v>0</v>
      </c>
      <c r="Q795" s="73">
        <v>0</v>
      </c>
      <c r="R795" s="73">
        <v>0</v>
      </c>
      <c r="S795" s="73">
        <v>0</v>
      </c>
      <c r="T795" s="73">
        <v>0</v>
      </c>
      <c r="U795" s="73">
        <v>0</v>
      </c>
      <c r="V795" s="73">
        <v>0</v>
      </c>
      <c r="W795" s="73">
        <v>0</v>
      </c>
      <c r="X795" s="73">
        <v>0</v>
      </c>
      <c r="Y795" s="73">
        <v>0</v>
      </c>
      <c r="Z795" s="73">
        <v>0</v>
      </c>
      <c r="AA795" s="73">
        <v>0</v>
      </c>
      <c r="AB795" s="73">
        <v>0</v>
      </c>
      <c r="AC795" s="73">
        <v>0</v>
      </c>
      <c r="AD795" s="73">
        <v>0</v>
      </c>
      <c r="AE795" s="73">
        <v>0</v>
      </c>
      <c r="AF795" s="73">
        <v>0</v>
      </c>
      <c r="AG795" s="73">
        <v>0</v>
      </c>
      <c r="AH795" s="73">
        <v>0</v>
      </c>
      <c r="AI795" s="73">
        <v>0</v>
      </c>
      <c r="AJ795" s="73">
        <v>0</v>
      </c>
      <c r="AK795" s="73">
        <v>0</v>
      </c>
      <c r="AL795" s="73">
        <v>0</v>
      </c>
      <c r="AM795" s="73">
        <v>0</v>
      </c>
      <c r="AN795" s="73">
        <v>0</v>
      </c>
    </row>
    <row r="796" spans="1:40">
      <c r="A796" s="108" t="s">
        <v>1481</v>
      </c>
      <c r="B796" s="73">
        <v>0</v>
      </c>
      <c r="C796" s="73">
        <v>0</v>
      </c>
      <c r="D796" s="73">
        <v>0</v>
      </c>
      <c r="E796" s="73">
        <v>0</v>
      </c>
      <c r="F796" s="73">
        <v>0</v>
      </c>
      <c r="G796" s="73">
        <v>0</v>
      </c>
      <c r="H796" s="73">
        <v>0</v>
      </c>
      <c r="I796" s="73">
        <v>0</v>
      </c>
      <c r="J796" s="73">
        <v>0</v>
      </c>
      <c r="K796" s="73">
        <v>0</v>
      </c>
      <c r="L796" s="73">
        <v>0</v>
      </c>
      <c r="M796" s="73">
        <v>0</v>
      </c>
      <c r="N796" s="73">
        <v>0</v>
      </c>
      <c r="O796" s="73">
        <v>0</v>
      </c>
      <c r="P796" s="73">
        <v>0</v>
      </c>
      <c r="Q796" s="73">
        <v>0</v>
      </c>
      <c r="R796" s="73">
        <v>0</v>
      </c>
      <c r="S796" s="73">
        <v>0</v>
      </c>
      <c r="T796" s="73">
        <v>0</v>
      </c>
      <c r="U796" s="73">
        <v>0</v>
      </c>
      <c r="V796" s="73">
        <v>0</v>
      </c>
      <c r="W796" s="73">
        <v>0</v>
      </c>
      <c r="X796" s="73">
        <v>0</v>
      </c>
      <c r="Y796" s="73">
        <v>0</v>
      </c>
      <c r="Z796" s="73">
        <v>0</v>
      </c>
      <c r="AA796" s="73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</row>
    <row r="797" spans="1:40">
      <c r="A797" s="108" t="s">
        <v>1482</v>
      </c>
      <c r="B797" s="73">
        <v>0</v>
      </c>
      <c r="C797" s="73">
        <v>0</v>
      </c>
      <c r="D797" s="73">
        <v>0</v>
      </c>
      <c r="E797" s="73">
        <v>0</v>
      </c>
      <c r="F797" s="73">
        <v>0</v>
      </c>
      <c r="G797" s="73">
        <v>0</v>
      </c>
      <c r="H797" s="73">
        <v>0</v>
      </c>
      <c r="I797" s="73">
        <v>0</v>
      </c>
      <c r="J797" s="73">
        <v>0</v>
      </c>
      <c r="K797" s="73">
        <v>0</v>
      </c>
      <c r="L797" s="73">
        <v>0</v>
      </c>
      <c r="M797" s="73">
        <v>0</v>
      </c>
      <c r="N797" s="73">
        <v>0</v>
      </c>
      <c r="O797" s="73">
        <v>0</v>
      </c>
      <c r="P797" s="73">
        <v>0</v>
      </c>
      <c r="Q797" s="73">
        <v>0</v>
      </c>
      <c r="R797" s="73">
        <v>0</v>
      </c>
      <c r="S797" s="73">
        <v>0</v>
      </c>
      <c r="T797" s="73">
        <v>0</v>
      </c>
      <c r="U797" s="73">
        <v>0</v>
      </c>
      <c r="V797" s="73">
        <v>0</v>
      </c>
      <c r="W797" s="73">
        <v>0</v>
      </c>
      <c r="X797" s="73">
        <v>0</v>
      </c>
      <c r="Y797" s="73">
        <v>0</v>
      </c>
      <c r="Z797" s="73">
        <v>0</v>
      </c>
      <c r="AA797" s="73">
        <v>0</v>
      </c>
      <c r="AB797" s="73">
        <v>0</v>
      </c>
      <c r="AC797" s="73">
        <v>0</v>
      </c>
      <c r="AD797" s="73">
        <v>0</v>
      </c>
      <c r="AE797" s="73">
        <v>0</v>
      </c>
      <c r="AF797" s="73">
        <v>0</v>
      </c>
      <c r="AG797" s="73">
        <v>0</v>
      </c>
      <c r="AH797" s="73">
        <v>0</v>
      </c>
      <c r="AI797" s="73">
        <v>0</v>
      </c>
      <c r="AJ797" s="73">
        <v>0</v>
      </c>
      <c r="AK797" s="73">
        <v>0</v>
      </c>
      <c r="AL797" s="73">
        <v>0</v>
      </c>
      <c r="AM797" s="73">
        <v>0</v>
      </c>
      <c r="AN797" s="73">
        <v>0</v>
      </c>
    </row>
    <row r="798" spans="1:40">
      <c r="A798" s="108" t="s">
        <v>1483</v>
      </c>
    </row>
    <row r="799" spans="1:40">
      <c r="A799" s="108" t="s">
        <v>1484</v>
      </c>
      <c r="B799" s="73">
        <v>0</v>
      </c>
      <c r="C799" s="73">
        <v>0</v>
      </c>
      <c r="D799" s="73">
        <v>0</v>
      </c>
      <c r="E799" s="73">
        <v>0</v>
      </c>
      <c r="F799" s="73">
        <v>0</v>
      </c>
      <c r="G799" s="73">
        <v>0</v>
      </c>
      <c r="H799" s="73">
        <v>0</v>
      </c>
      <c r="I799" s="73">
        <v>0</v>
      </c>
      <c r="J799" s="73">
        <v>0</v>
      </c>
      <c r="K799" s="73">
        <v>0</v>
      </c>
      <c r="L799" s="73">
        <v>0</v>
      </c>
      <c r="M799" s="73">
        <v>0</v>
      </c>
      <c r="N799" s="73">
        <v>0</v>
      </c>
      <c r="O799" s="73">
        <v>0</v>
      </c>
      <c r="P799" s="73">
        <v>0</v>
      </c>
      <c r="Q799" s="73">
        <v>0</v>
      </c>
      <c r="R799" s="73">
        <v>0</v>
      </c>
      <c r="S799" s="73">
        <v>0</v>
      </c>
      <c r="T799" s="73">
        <v>0</v>
      </c>
      <c r="U799" s="73">
        <v>0</v>
      </c>
      <c r="V799" s="73">
        <v>0</v>
      </c>
      <c r="W799" s="73">
        <v>0</v>
      </c>
      <c r="X799" s="73">
        <v>0</v>
      </c>
      <c r="Y799" s="73">
        <v>0</v>
      </c>
      <c r="Z799" s="73">
        <v>0</v>
      </c>
      <c r="AA799" s="73">
        <v>0</v>
      </c>
      <c r="AB799" s="73">
        <v>0</v>
      </c>
      <c r="AC799" s="73">
        <v>0</v>
      </c>
      <c r="AD799" s="73">
        <v>0</v>
      </c>
      <c r="AE799" s="73">
        <v>0</v>
      </c>
      <c r="AF799" s="73">
        <v>0</v>
      </c>
      <c r="AG799" s="73">
        <v>0</v>
      </c>
      <c r="AH799" s="73">
        <v>0</v>
      </c>
      <c r="AI799" s="73">
        <v>0</v>
      </c>
      <c r="AJ799" s="73">
        <v>0</v>
      </c>
      <c r="AK799" s="73">
        <v>0</v>
      </c>
      <c r="AL799" s="73">
        <v>0</v>
      </c>
      <c r="AM799" s="73">
        <v>0</v>
      </c>
      <c r="AN799" s="73">
        <v>0</v>
      </c>
    </row>
    <row r="800" spans="1:40">
      <c r="A800" s="108" t="s">
        <v>1485</v>
      </c>
      <c r="B800" s="73">
        <v>0</v>
      </c>
      <c r="C800" s="73">
        <v>0</v>
      </c>
      <c r="D800" s="73">
        <v>0</v>
      </c>
      <c r="E800" s="73">
        <v>0</v>
      </c>
      <c r="F800" s="73">
        <v>0</v>
      </c>
      <c r="G800" s="73">
        <v>0</v>
      </c>
      <c r="H800" s="73">
        <v>0</v>
      </c>
      <c r="I800" s="73">
        <v>0</v>
      </c>
      <c r="J800" s="73">
        <v>0</v>
      </c>
      <c r="K800" s="73">
        <v>0</v>
      </c>
      <c r="L800" s="73">
        <v>0</v>
      </c>
      <c r="M800" s="73">
        <v>0</v>
      </c>
      <c r="N800" s="73">
        <v>0</v>
      </c>
      <c r="O800" s="73">
        <v>0</v>
      </c>
      <c r="P800" s="73">
        <v>0</v>
      </c>
      <c r="Q800" s="73">
        <v>0</v>
      </c>
      <c r="R800" s="73">
        <v>0</v>
      </c>
      <c r="S800" s="73">
        <v>0</v>
      </c>
      <c r="T800" s="73">
        <v>0</v>
      </c>
      <c r="U800" s="73">
        <v>0</v>
      </c>
      <c r="V800" s="73">
        <v>0</v>
      </c>
      <c r="W800" s="73">
        <v>0</v>
      </c>
      <c r="X800" s="73">
        <v>0</v>
      </c>
      <c r="Y800" s="73">
        <v>0</v>
      </c>
      <c r="Z800" s="73">
        <v>0</v>
      </c>
      <c r="AA800" s="73">
        <v>0</v>
      </c>
      <c r="AB800" s="73">
        <v>0</v>
      </c>
      <c r="AC800" s="73">
        <v>0</v>
      </c>
      <c r="AD800" s="73">
        <v>0</v>
      </c>
      <c r="AE800" s="73">
        <v>0</v>
      </c>
      <c r="AF800" s="73">
        <v>0</v>
      </c>
      <c r="AG800" s="73">
        <v>0</v>
      </c>
      <c r="AH800" s="73">
        <v>0</v>
      </c>
      <c r="AI800" s="73">
        <v>0</v>
      </c>
      <c r="AJ800" s="73">
        <v>0</v>
      </c>
      <c r="AK800" s="73">
        <v>0</v>
      </c>
      <c r="AL800" s="73">
        <v>0</v>
      </c>
      <c r="AM800" s="73">
        <v>0</v>
      </c>
      <c r="AN800" s="73">
        <v>0</v>
      </c>
    </row>
    <row r="801" spans="1:40">
      <c r="A801" s="108" t="s">
        <v>1486</v>
      </c>
      <c r="B801" s="73">
        <v>0</v>
      </c>
      <c r="C801" s="73">
        <v>0</v>
      </c>
      <c r="D801" s="73">
        <v>0</v>
      </c>
      <c r="E801" s="73">
        <v>0</v>
      </c>
      <c r="F801" s="73">
        <v>0</v>
      </c>
      <c r="G801" s="73">
        <v>0</v>
      </c>
      <c r="H801" s="73">
        <v>0</v>
      </c>
      <c r="I801" s="73">
        <v>0</v>
      </c>
      <c r="J801" s="73">
        <v>0</v>
      </c>
      <c r="K801" s="73">
        <v>0</v>
      </c>
      <c r="L801" s="73">
        <v>0</v>
      </c>
      <c r="M801" s="73">
        <v>0</v>
      </c>
      <c r="N801" s="73">
        <v>0</v>
      </c>
      <c r="O801" s="73">
        <v>0</v>
      </c>
      <c r="P801" s="73">
        <v>0</v>
      </c>
      <c r="Q801" s="73">
        <v>0</v>
      </c>
      <c r="R801" s="73">
        <v>0</v>
      </c>
      <c r="S801" s="73">
        <v>0</v>
      </c>
      <c r="T801" s="73">
        <v>0</v>
      </c>
      <c r="U801" s="73">
        <v>0</v>
      </c>
      <c r="V801" s="73">
        <v>0</v>
      </c>
      <c r="W801" s="73">
        <v>0</v>
      </c>
      <c r="X801" s="73">
        <v>0</v>
      </c>
      <c r="Y801" s="73">
        <v>0</v>
      </c>
      <c r="Z801" s="73">
        <v>0</v>
      </c>
      <c r="AA801" s="73">
        <v>0</v>
      </c>
      <c r="AB801" s="73">
        <v>0</v>
      </c>
      <c r="AC801" s="73">
        <v>0</v>
      </c>
      <c r="AD801" s="73">
        <v>0</v>
      </c>
      <c r="AE801" s="73">
        <v>0</v>
      </c>
      <c r="AF801" s="73">
        <v>0</v>
      </c>
      <c r="AG801" s="73">
        <v>0</v>
      </c>
      <c r="AH801" s="73">
        <v>0</v>
      </c>
      <c r="AI801" s="73">
        <v>0</v>
      </c>
      <c r="AJ801" s="73">
        <v>0</v>
      </c>
      <c r="AK801" s="73">
        <v>0</v>
      </c>
      <c r="AL801" s="73">
        <v>0</v>
      </c>
      <c r="AM801" s="73">
        <v>0</v>
      </c>
      <c r="AN801" s="73">
        <v>0</v>
      </c>
    </row>
    <row r="802" spans="1:40">
      <c r="A802" s="108" t="s">
        <v>1487</v>
      </c>
    </row>
    <row r="803" spans="1:40">
      <c r="A803" s="108" t="s">
        <v>1488</v>
      </c>
      <c r="B803" s="73">
        <v>0</v>
      </c>
      <c r="C803" s="73">
        <v>0</v>
      </c>
      <c r="D803" s="73">
        <v>0</v>
      </c>
      <c r="E803" s="73">
        <v>0</v>
      </c>
      <c r="F803" s="73">
        <v>0</v>
      </c>
      <c r="G803" s="73">
        <v>0</v>
      </c>
      <c r="H803" s="73">
        <v>0</v>
      </c>
      <c r="I803" s="73">
        <v>0</v>
      </c>
      <c r="J803" s="73">
        <v>0</v>
      </c>
      <c r="K803" s="73">
        <v>0</v>
      </c>
      <c r="L803" s="73">
        <v>0</v>
      </c>
      <c r="M803" s="73">
        <v>0</v>
      </c>
      <c r="N803" s="73">
        <v>0</v>
      </c>
      <c r="O803" s="73">
        <v>0</v>
      </c>
      <c r="P803" s="73">
        <v>0</v>
      </c>
      <c r="Q803" s="73">
        <v>0</v>
      </c>
      <c r="R803" s="73">
        <v>0</v>
      </c>
      <c r="S803" s="73">
        <v>0</v>
      </c>
      <c r="T803" s="73">
        <v>0</v>
      </c>
      <c r="U803" s="73">
        <v>0</v>
      </c>
      <c r="V803" s="73">
        <v>0</v>
      </c>
      <c r="W803" s="73">
        <v>0</v>
      </c>
      <c r="X803" s="73">
        <v>0</v>
      </c>
      <c r="Y803" s="73">
        <v>0</v>
      </c>
      <c r="Z803" s="73">
        <v>0</v>
      </c>
      <c r="AA803" s="73">
        <v>0</v>
      </c>
      <c r="AB803" s="73">
        <v>0</v>
      </c>
      <c r="AC803" s="73">
        <v>0</v>
      </c>
      <c r="AD803" s="73">
        <v>0</v>
      </c>
      <c r="AE803" s="73">
        <v>0</v>
      </c>
      <c r="AF803" s="73">
        <v>0</v>
      </c>
      <c r="AG803" s="73">
        <v>0</v>
      </c>
      <c r="AH803" s="73">
        <v>0</v>
      </c>
      <c r="AI803" s="73">
        <v>0</v>
      </c>
      <c r="AJ803" s="73">
        <v>0</v>
      </c>
      <c r="AK803" s="73">
        <v>0</v>
      </c>
      <c r="AL803" s="73">
        <v>0</v>
      </c>
      <c r="AM803" s="73">
        <v>0</v>
      </c>
      <c r="AN803" s="73">
        <v>0</v>
      </c>
    </row>
    <row r="804" spans="1:40">
      <c r="A804" s="108" t="s">
        <v>1489</v>
      </c>
      <c r="B804" s="73">
        <v>0</v>
      </c>
      <c r="C804" s="73">
        <v>0</v>
      </c>
      <c r="D804" s="73">
        <v>0</v>
      </c>
      <c r="E804" s="73">
        <v>0</v>
      </c>
      <c r="F804" s="73">
        <v>0</v>
      </c>
      <c r="G804" s="73">
        <v>0</v>
      </c>
      <c r="H804" s="73">
        <v>0</v>
      </c>
      <c r="I804" s="73">
        <v>0</v>
      </c>
      <c r="J804" s="73">
        <v>0</v>
      </c>
      <c r="K804" s="73">
        <v>0</v>
      </c>
      <c r="L804" s="73">
        <v>0</v>
      </c>
      <c r="M804" s="73">
        <v>0</v>
      </c>
      <c r="N804" s="73">
        <v>0</v>
      </c>
      <c r="O804" s="73">
        <v>0</v>
      </c>
      <c r="P804" s="73">
        <v>0</v>
      </c>
      <c r="Q804" s="73">
        <v>0</v>
      </c>
      <c r="R804" s="73">
        <v>0</v>
      </c>
      <c r="S804" s="73">
        <v>0</v>
      </c>
      <c r="T804" s="73">
        <v>0</v>
      </c>
      <c r="U804" s="73">
        <v>0</v>
      </c>
      <c r="V804" s="73">
        <v>0</v>
      </c>
      <c r="W804" s="73">
        <v>0</v>
      </c>
      <c r="X804" s="73">
        <v>0</v>
      </c>
      <c r="Y804" s="73">
        <v>0</v>
      </c>
      <c r="Z804" s="73">
        <v>0</v>
      </c>
      <c r="AA804" s="73">
        <v>0</v>
      </c>
      <c r="AB804" s="73">
        <v>0</v>
      </c>
      <c r="AC804" s="73">
        <v>0</v>
      </c>
      <c r="AD804" s="73">
        <v>0</v>
      </c>
      <c r="AE804" s="73">
        <v>0</v>
      </c>
      <c r="AF804" s="73">
        <v>0</v>
      </c>
      <c r="AG804" s="73">
        <v>0</v>
      </c>
      <c r="AH804" s="73">
        <v>0</v>
      </c>
      <c r="AI804" s="73">
        <v>0</v>
      </c>
      <c r="AJ804" s="73">
        <v>0</v>
      </c>
      <c r="AK804" s="73">
        <v>0</v>
      </c>
      <c r="AL804" s="73">
        <v>0</v>
      </c>
      <c r="AM804" s="73">
        <v>0</v>
      </c>
      <c r="AN804" s="73">
        <v>0</v>
      </c>
    </row>
    <row r="805" spans="1:40">
      <c r="A805" s="108" t="s">
        <v>1490</v>
      </c>
      <c r="B805" s="73">
        <v>0</v>
      </c>
      <c r="C805" s="73">
        <v>0</v>
      </c>
      <c r="D805" s="73">
        <v>0</v>
      </c>
      <c r="E805" s="73">
        <v>0</v>
      </c>
      <c r="F805" s="73">
        <v>0</v>
      </c>
      <c r="G805" s="73">
        <v>0</v>
      </c>
      <c r="H805" s="73">
        <v>0</v>
      </c>
      <c r="I805" s="73">
        <v>0</v>
      </c>
      <c r="J805" s="73">
        <v>0</v>
      </c>
      <c r="K805" s="73">
        <v>0</v>
      </c>
      <c r="L805" s="73">
        <v>0</v>
      </c>
      <c r="M805" s="73">
        <v>0</v>
      </c>
      <c r="N805" s="73">
        <v>0</v>
      </c>
      <c r="O805" s="73">
        <v>0</v>
      </c>
      <c r="P805" s="73">
        <v>0</v>
      </c>
      <c r="Q805" s="73">
        <v>0</v>
      </c>
      <c r="R805" s="73">
        <v>0</v>
      </c>
      <c r="S805" s="73">
        <v>0</v>
      </c>
      <c r="T805" s="73">
        <v>0</v>
      </c>
      <c r="U805" s="73">
        <v>0</v>
      </c>
      <c r="V805" s="73">
        <v>0</v>
      </c>
      <c r="W805" s="73">
        <v>0</v>
      </c>
      <c r="X805" s="73">
        <v>0</v>
      </c>
      <c r="Y805" s="73">
        <v>0</v>
      </c>
      <c r="Z805" s="73">
        <v>0</v>
      </c>
      <c r="AA805" s="73">
        <v>0</v>
      </c>
      <c r="AB805" s="73">
        <v>0</v>
      </c>
      <c r="AC805" s="73">
        <v>0</v>
      </c>
      <c r="AD805" s="73">
        <v>0</v>
      </c>
      <c r="AE805" s="73">
        <v>0</v>
      </c>
      <c r="AF805" s="73">
        <v>0</v>
      </c>
      <c r="AG805" s="73">
        <v>0</v>
      </c>
      <c r="AH805" s="73">
        <v>0</v>
      </c>
      <c r="AI805" s="73">
        <v>0</v>
      </c>
      <c r="AJ805" s="73">
        <v>0</v>
      </c>
      <c r="AK805" s="73">
        <v>0</v>
      </c>
      <c r="AL805" s="73">
        <v>0</v>
      </c>
      <c r="AM805" s="73">
        <v>0</v>
      </c>
      <c r="AN805" s="73">
        <v>0</v>
      </c>
    </row>
    <row r="806" spans="1:40">
      <c r="A806" s="108" t="s">
        <v>1491</v>
      </c>
      <c r="B806" s="73">
        <v>0</v>
      </c>
      <c r="C806" s="73">
        <v>0</v>
      </c>
      <c r="D806" s="73">
        <v>0</v>
      </c>
      <c r="E806" s="73">
        <v>0</v>
      </c>
      <c r="F806" s="73">
        <v>0</v>
      </c>
      <c r="G806" s="73">
        <v>0</v>
      </c>
      <c r="H806" s="73">
        <v>0</v>
      </c>
      <c r="I806" s="73">
        <v>0</v>
      </c>
      <c r="J806" s="73">
        <v>0</v>
      </c>
      <c r="K806" s="73">
        <v>0</v>
      </c>
      <c r="L806" s="73">
        <v>0</v>
      </c>
      <c r="M806" s="73">
        <v>0</v>
      </c>
      <c r="N806" s="73">
        <v>0</v>
      </c>
      <c r="O806" s="73">
        <v>0</v>
      </c>
      <c r="P806" s="73">
        <v>0</v>
      </c>
      <c r="Q806" s="73">
        <v>0</v>
      </c>
      <c r="R806" s="73">
        <v>0</v>
      </c>
      <c r="S806" s="73">
        <v>0</v>
      </c>
      <c r="T806" s="73">
        <v>0</v>
      </c>
      <c r="U806" s="73">
        <v>0</v>
      </c>
      <c r="V806" s="73">
        <v>0</v>
      </c>
      <c r="W806" s="73">
        <v>0</v>
      </c>
      <c r="X806" s="73">
        <v>0</v>
      </c>
      <c r="Y806" s="73">
        <v>0</v>
      </c>
      <c r="Z806" s="73">
        <v>0</v>
      </c>
      <c r="AA806" s="73">
        <v>0</v>
      </c>
      <c r="AB806" s="73">
        <v>0</v>
      </c>
      <c r="AC806" s="73">
        <v>0</v>
      </c>
      <c r="AD806" s="73">
        <v>0</v>
      </c>
      <c r="AE806" s="73">
        <v>0</v>
      </c>
      <c r="AF806" s="73">
        <v>0</v>
      </c>
      <c r="AG806" s="73">
        <v>0</v>
      </c>
      <c r="AH806" s="73">
        <v>0</v>
      </c>
      <c r="AI806" s="73">
        <v>0</v>
      </c>
      <c r="AJ806" s="73">
        <v>0</v>
      </c>
      <c r="AK806" s="73">
        <v>0</v>
      </c>
      <c r="AL806" s="73">
        <v>0</v>
      </c>
      <c r="AM806" s="73">
        <v>0</v>
      </c>
      <c r="AN806" s="73">
        <v>0</v>
      </c>
    </row>
    <row r="807" spans="1:40">
      <c r="A807" s="108" t="s">
        <v>1492</v>
      </c>
      <c r="B807" s="73">
        <v>0</v>
      </c>
      <c r="C807" s="73">
        <v>0</v>
      </c>
      <c r="D807" s="73">
        <v>0</v>
      </c>
      <c r="E807" s="73">
        <v>0</v>
      </c>
      <c r="F807" s="73">
        <v>0</v>
      </c>
      <c r="G807" s="73">
        <v>0</v>
      </c>
      <c r="H807" s="73">
        <v>0</v>
      </c>
      <c r="I807" s="73">
        <v>0</v>
      </c>
      <c r="J807" s="73">
        <v>0</v>
      </c>
      <c r="K807" s="73">
        <v>0</v>
      </c>
      <c r="L807" s="73">
        <v>0</v>
      </c>
      <c r="M807" s="73">
        <v>0</v>
      </c>
      <c r="N807" s="73">
        <v>0</v>
      </c>
      <c r="O807" s="73">
        <v>0</v>
      </c>
      <c r="P807" s="73">
        <v>0</v>
      </c>
      <c r="Q807" s="73">
        <v>0</v>
      </c>
      <c r="R807" s="73">
        <v>0</v>
      </c>
      <c r="S807" s="73">
        <v>0</v>
      </c>
      <c r="T807" s="73">
        <v>0</v>
      </c>
      <c r="U807" s="73">
        <v>0</v>
      </c>
      <c r="V807" s="73">
        <v>0</v>
      </c>
      <c r="W807" s="73">
        <v>0</v>
      </c>
      <c r="X807" s="73">
        <v>0</v>
      </c>
      <c r="Y807" s="73">
        <v>0</v>
      </c>
      <c r="Z807" s="73">
        <v>0</v>
      </c>
      <c r="AA807" s="73">
        <v>0</v>
      </c>
      <c r="AB807" s="73">
        <v>0</v>
      </c>
      <c r="AC807" s="73">
        <v>0</v>
      </c>
      <c r="AD807" s="73">
        <v>0</v>
      </c>
      <c r="AE807" s="73">
        <v>0</v>
      </c>
      <c r="AF807" s="73">
        <v>0</v>
      </c>
      <c r="AG807" s="73">
        <v>0</v>
      </c>
      <c r="AH807" s="73">
        <v>0</v>
      </c>
      <c r="AI807" s="73">
        <v>0</v>
      </c>
      <c r="AJ807" s="73">
        <v>0</v>
      </c>
      <c r="AK807" s="73">
        <v>0</v>
      </c>
      <c r="AL807" s="73">
        <v>0</v>
      </c>
      <c r="AM807" s="73">
        <v>0</v>
      </c>
      <c r="AN807" s="73">
        <v>0</v>
      </c>
    </row>
    <row r="808" spans="1:40">
      <c r="A808" s="108" t="s">
        <v>1493</v>
      </c>
      <c r="B808" s="73">
        <v>0</v>
      </c>
      <c r="C808" s="73">
        <v>0</v>
      </c>
      <c r="D808" s="73">
        <v>0</v>
      </c>
      <c r="E808" s="73">
        <v>0</v>
      </c>
      <c r="F808" s="73">
        <v>0</v>
      </c>
      <c r="G808" s="73">
        <v>0</v>
      </c>
      <c r="H808" s="73">
        <v>0</v>
      </c>
      <c r="I808" s="73">
        <v>0</v>
      </c>
      <c r="J808" s="73">
        <v>0</v>
      </c>
      <c r="K808" s="73">
        <v>0</v>
      </c>
      <c r="L808" s="73">
        <v>0</v>
      </c>
      <c r="M808" s="73">
        <v>0</v>
      </c>
      <c r="N808" s="73">
        <v>0</v>
      </c>
      <c r="O808" s="73">
        <v>0</v>
      </c>
      <c r="P808" s="73">
        <v>0</v>
      </c>
      <c r="Q808" s="73">
        <v>0</v>
      </c>
      <c r="R808" s="73">
        <v>0</v>
      </c>
      <c r="S808" s="73">
        <v>0</v>
      </c>
      <c r="T808" s="73">
        <v>0</v>
      </c>
      <c r="U808" s="73">
        <v>0</v>
      </c>
      <c r="V808" s="73">
        <v>0</v>
      </c>
      <c r="W808" s="73">
        <v>0</v>
      </c>
      <c r="X808" s="73">
        <v>0</v>
      </c>
      <c r="Y808" s="73">
        <v>0</v>
      </c>
      <c r="Z808" s="73">
        <v>0</v>
      </c>
      <c r="AA808" s="73">
        <v>0</v>
      </c>
      <c r="AB808" s="73">
        <v>0</v>
      </c>
      <c r="AC808" s="73">
        <v>0</v>
      </c>
      <c r="AD808" s="73">
        <v>0</v>
      </c>
      <c r="AE808" s="73">
        <v>0</v>
      </c>
      <c r="AF808" s="73">
        <v>0</v>
      </c>
      <c r="AG808" s="73">
        <v>0</v>
      </c>
      <c r="AH808" s="73">
        <v>0</v>
      </c>
      <c r="AI808" s="73">
        <v>0</v>
      </c>
      <c r="AJ808" s="73">
        <v>0</v>
      </c>
      <c r="AK808" s="73">
        <v>0</v>
      </c>
      <c r="AL808" s="73">
        <v>0</v>
      </c>
      <c r="AM808" s="73">
        <v>0</v>
      </c>
      <c r="AN808" s="73">
        <v>0</v>
      </c>
    </row>
    <row r="809" spans="1:40">
      <c r="A809" s="108" t="s">
        <v>1494</v>
      </c>
      <c r="B809" s="73">
        <v>0</v>
      </c>
      <c r="C809" s="73">
        <v>0</v>
      </c>
      <c r="D809" s="73">
        <v>0</v>
      </c>
      <c r="E809" s="73">
        <v>0</v>
      </c>
      <c r="F809" s="73">
        <v>0</v>
      </c>
      <c r="G809" s="73">
        <v>0</v>
      </c>
      <c r="H809" s="73">
        <v>0</v>
      </c>
      <c r="I809" s="73">
        <v>0</v>
      </c>
      <c r="J809" s="73">
        <v>0</v>
      </c>
      <c r="K809" s="73">
        <v>0</v>
      </c>
      <c r="L809" s="73">
        <v>0</v>
      </c>
      <c r="M809" s="73">
        <v>0</v>
      </c>
      <c r="N809" s="73">
        <v>0</v>
      </c>
      <c r="O809" s="73">
        <v>0</v>
      </c>
      <c r="P809" s="73">
        <v>0</v>
      </c>
      <c r="Q809" s="73">
        <v>0</v>
      </c>
      <c r="R809" s="73">
        <v>0</v>
      </c>
      <c r="S809" s="73">
        <v>0</v>
      </c>
      <c r="T809" s="73">
        <v>0</v>
      </c>
      <c r="U809" s="73">
        <v>0</v>
      </c>
      <c r="V809" s="73">
        <v>0</v>
      </c>
      <c r="W809" s="73">
        <v>0</v>
      </c>
      <c r="X809" s="73">
        <v>0</v>
      </c>
      <c r="Y809" s="73">
        <v>0</v>
      </c>
      <c r="Z809" s="73">
        <v>0</v>
      </c>
      <c r="AA809" s="73">
        <v>0</v>
      </c>
      <c r="AB809" s="73">
        <v>0</v>
      </c>
      <c r="AC809" s="73">
        <v>0</v>
      </c>
      <c r="AD809" s="73">
        <v>0</v>
      </c>
      <c r="AE809" s="73">
        <v>0</v>
      </c>
      <c r="AF809" s="73">
        <v>0</v>
      </c>
      <c r="AG809" s="73">
        <v>0</v>
      </c>
      <c r="AH809" s="73">
        <v>0</v>
      </c>
      <c r="AI809" s="73">
        <v>0</v>
      </c>
      <c r="AJ809" s="73">
        <v>0</v>
      </c>
      <c r="AK809" s="73">
        <v>0</v>
      </c>
      <c r="AL809" s="73">
        <v>0</v>
      </c>
      <c r="AM809" s="73">
        <v>0</v>
      </c>
      <c r="AN809" s="73">
        <v>0</v>
      </c>
    </row>
    <row r="810" spans="1:40">
      <c r="A810" s="108" t="s">
        <v>1495</v>
      </c>
      <c r="B810" s="73">
        <v>0</v>
      </c>
      <c r="C810" s="73">
        <v>0</v>
      </c>
      <c r="D810" s="73">
        <v>0</v>
      </c>
      <c r="E810" s="73">
        <v>0</v>
      </c>
      <c r="F810" s="73">
        <v>0</v>
      </c>
      <c r="G810" s="73">
        <v>0</v>
      </c>
      <c r="H810" s="73">
        <v>0</v>
      </c>
      <c r="I810" s="73">
        <v>0</v>
      </c>
      <c r="J810" s="73">
        <v>0</v>
      </c>
      <c r="K810" s="73">
        <v>0</v>
      </c>
      <c r="L810" s="73">
        <v>0</v>
      </c>
      <c r="M810" s="73">
        <v>0</v>
      </c>
      <c r="N810" s="73">
        <v>0</v>
      </c>
      <c r="O810" s="73">
        <v>0</v>
      </c>
      <c r="P810" s="73">
        <v>0</v>
      </c>
      <c r="Q810" s="73">
        <v>0</v>
      </c>
      <c r="R810" s="73">
        <v>0</v>
      </c>
      <c r="S810" s="73">
        <v>0</v>
      </c>
      <c r="T810" s="73">
        <v>0</v>
      </c>
      <c r="U810" s="73">
        <v>0</v>
      </c>
      <c r="V810" s="73">
        <v>0</v>
      </c>
      <c r="W810" s="73">
        <v>0</v>
      </c>
      <c r="X810" s="73">
        <v>0</v>
      </c>
      <c r="Y810" s="73">
        <v>0</v>
      </c>
      <c r="Z810" s="73">
        <v>0</v>
      </c>
      <c r="AA810" s="73">
        <v>0</v>
      </c>
      <c r="AB810" s="73">
        <v>0</v>
      </c>
      <c r="AC810" s="73">
        <v>0</v>
      </c>
      <c r="AD810" s="73">
        <v>0</v>
      </c>
      <c r="AE810" s="73">
        <v>0</v>
      </c>
      <c r="AF810" s="73">
        <v>0</v>
      </c>
      <c r="AG810" s="73">
        <v>0</v>
      </c>
      <c r="AH810" s="73">
        <v>0</v>
      </c>
      <c r="AI810" s="73">
        <v>0</v>
      </c>
      <c r="AJ810" s="73">
        <v>0</v>
      </c>
      <c r="AK810" s="73">
        <v>0</v>
      </c>
      <c r="AL810" s="73">
        <v>0</v>
      </c>
      <c r="AM810" s="73">
        <v>0</v>
      </c>
      <c r="AN810" s="73">
        <v>0</v>
      </c>
    </row>
    <row r="811" spans="1:40">
      <c r="A811" s="108" t="s">
        <v>1496</v>
      </c>
      <c r="B811" s="73">
        <v>0</v>
      </c>
      <c r="C811" s="73">
        <v>0</v>
      </c>
      <c r="D811" s="73">
        <v>0</v>
      </c>
      <c r="E811" s="73">
        <v>0</v>
      </c>
      <c r="F811" s="73">
        <v>0</v>
      </c>
      <c r="G811" s="73">
        <v>0</v>
      </c>
      <c r="H811" s="73">
        <v>0</v>
      </c>
      <c r="I811" s="73">
        <v>0</v>
      </c>
      <c r="J811" s="73">
        <v>0</v>
      </c>
      <c r="K811" s="73">
        <v>0</v>
      </c>
      <c r="L811" s="73">
        <v>0</v>
      </c>
      <c r="M811" s="73">
        <v>0</v>
      </c>
      <c r="N811" s="73">
        <v>0</v>
      </c>
      <c r="O811" s="73">
        <v>0</v>
      </c>
      <c r="P811" s="73">
        <v>0</v>
      </c>
      <c r="Q811" s="73">
        <v>0</v>
      </c>
      <c r="R811" s="73">
        <v>0</v>
      </c>
      <c r="S811" s="73">
        <v>0</v>
      </c>
      <c r="T811" s="73">
        <v>0</v>
      </c>
      <c r="U811" s="73">
        <v>0</v>
      </c>
      <c r="V811" s="73">
        <v>0</v>
      </c>
      <c r="W811" s="73">
        <v>0</v>
      </c>
      <c r="X811" s="73">
        <v>0</v>
      </c>
      <c r="Y811" s="73">
        <v>0</v>
      </c>
      <c r="Z811" s="73">
        <v>0</v>
      </c>
      <c r="AA811" s="73">
        <v>0</v>
      </c>
      <c r="AB811" s="73">
        <v>0</v>
      </c>
      <c r="AC811" s="73">
        <v>0</v>
      </c>
      <c r="AD811" s="73">
        <v>0</v>
      </c>
      <c r="AE811" s="73">
        <v>0</v>
      </c>
      <c r="AF811" s="73">
        <v>0</v>
      </c>
      <c r="AG811" s="73">
        <v>0</v>
      </c>
      <c r="AH811" s="73">
        <v>0</v>
      </c>
      <c r="AI811" s="73">
        <v>0</v>
      </c>
      <c r="AJ811" s="73">
        <v>0</v>
      </c>
      <c r="AK811" s="73">
        <v>0</v>
      </c>
      <c r="AL811" s="73">
        <v>0</v>
      </c>
      <c r="AM811" s="73">
        <v>0</v>
      </c>
      <c r="AN811" s="73">
        <v>0</v>
      </c>
    </row>
    <row r="812" spans="1:40">
      <c r="A812" s="108" t="s">
        <v>1497</v>
      </c>
      <c r="B812" s="73">
        <v>0</v>
      </c>
      <c r="C812" s="73">
        <v>0</v>
      </c>
      <c r="D812" s="73">
        <v>0</v>
      </c>
      <c r="E812" s="73">
        <v>0</v>
      </c>
      <c r="F812" s="73">
        <v>0</v>
      </c>
      <c r="G812" s="73">
        <v>0</v>
      </c>
      <c r="H812" s="73">
        <v>0</v>
      </c>
      <c r="I812" s="73">
        <v>0</v>
      </c>
      <c r="J812" s="73">
        <v>0</v>
      </c>
      <c r="K812" s="73">
        <v>0</v>
      </c>
      <c r="L812" s="73">
        <v>0</v>
      </c>
      <c r="M812" s="73">
        <v>0</v>
      </c>
      <c r="N812" s="73">
        <v>0</v>
      </c>
      <c r="O812" s="73">
        <v>0</v>
      </c>
      <c r="P812" s="73">
        <v>0</v>
      </c>
      <c r="Q812" s="73">
        <v>0</v>
      </c>
      <c r="R812" s="73">
        <v>0</v>
      </c>
      <c r="S812" s="73">
        <v>0</v>
      </c>
      <c r="T812" s="73">
        <v>0</v>
      </c>
      <c r="U812" s="73">
        <v>0</v>
      </c>
      <c r="V812" s="73">
        <v>0</v>
      </c>
      <c r="W812" s="73">
        <v>0</v>
      </c>
      <c r="X812" s="73">
        <v>0</v>
      </c>
      <c r="Y812" s="73">
        <v>0</v>
      </c>
      <c r="Z812" s="73">
        <v>0</v>
      </c>
      <c r="AA812" s="73">
        <v>0</v>
      </c>
      <c r="AB812" s="73">
        <v>0</v>
      </c>
      <c r="AC812" s="73">
        <v>0</v>
      </c>
      <c r="AD812" s="73">
        <v>0</v>
      </c>
      <c r="AE812" s="73">
        <v>0</v>
      </c>
      <c r="AF812" s="73">
        <v>0</v>
      </c>
      <c r="AG812" s="73">
        <v>0</v>
      </c>
      <c r="AH812" s="73">
        <v>0</v>
      </c>
      <c r="AI812" s="73">
        <v>0</v>
      </c>
      <c r="AJ812" s="73">
        <v>0</v>
      </c>
      <c r="AK812" s="73">
        <v>0</v>
      </c>
      <c r="AL812" s="73">
        <v>0</v>
      </c>
      <c r="AM812" s="73">
        <v>0</v>
      </c>
      <c r="AN812" s="73">
        <v>0</v>
      </c>
    </row>
    <row r="813" spans="1:40">
      <c r="A813" s="108" t="s">
        <v>1498</v>
      </c>
      <c r="B813" s="73">
        <v>0</v>
      </c>
      <c r="C813" s="73">
        <v>0</v>
      </c>
      <c r="D813" s="73">
        <v>0</v>
      </c>
      <c r="E813" s="73">
        <v>0</v>
      </c>
      <c r="F813" s="73">
        <v>0</v>
      </c>
      <c r="G813" s="73">
        <v>0</v>
      </c>
      <c r="H813" s="73">
        <v>0</v>
      </c>
      <c r="I813" s="73">
        <v>0</v>
      </c>
      <c r="J813" s="73">
        <v>0</v>
      </c>
      <c r="K813" s="73">
        <v>0</v>
      </c>
      <c r="L813" s="73">
        <v>0</v>
      </c>
      <c r="M813" s="73">
        <v>0</v>
      </c>
      <c r="N813" s="73">
        <v>0</v>
      </c>
      <c r="O813" s="73">
        <v>0</v>
      </c>
      <c r="P813" s="73">
        <v>0</v>
      </c>
      <c r="Q813" s="73">
        <v>0</v>
      </c>
      <c r="R813" s="73">
        <v>0</v>
      </c>
      <c r="S813" s="73">
        <v>0</v>
      </c>
      <c r="T813" s="73">
        <v>0</v>
      </c>
      <c r="U813" s="73">
        <v>0</v>
      </c>
      <c r="V813" s="73">
        <v>0</v>
      </c>
      <c r="W813" s="73">
        <v>0</v>
      </c>
      <c r="X813" s="73">
        <v>0</v>
      </c>
      <c r="Y813" s="73">
        <v>0</v>
      </c>
      <c r="Z813" s="73">
        <v>0</v>
      </c>
      <c r="AA813" s="73">
        <v>0</v>
      </c>
      <c r="AB813" s="73">
        <v>0</v>
      </c>
      <c r="AC813" s="73">
        <v>0</v>
      </c>
      <c r="AD813" s="73">
        <v>0</v>
      </c>
      <c r="AE813" s="73">
        <v>0</v>
      </c>
      <c r="AF813" s="73">
        <v>0</v>
      </c>
      <c r="AG813" s="73">
        <v>0</v>
      </c>
      <c r="AH813" s="73">
        <v>0</v>
      </c>
      <c r="AI813" s="73">
        <v>0</v>
      </c>
      <c r="AJ813" s="73">
        <v>0</v>
      </c>
      <c r="AK813" s="73">
        <v>0</v>
      </c>
      <c r="AL813" s="73">
        <v>0</v>
      </c>
      <c r="AM813" s="73">
        <v>0</v>
      </c>
      <c r="AN813" s="73">
        <v>0</v>
      </c>
    </row>
    <row r="814" spans="1:40">
      <c r="A814" s="108" t="s">
        <v>1499</v>
      </c>
    </row>
    <row r="815" spans="1:40">
      <c r="A815" s="108" t="s">
        <v>1500</v>
      </c>
      <c r="B815" s="73">
        <v>0</v>
      </c>
      <c r="C815" s="73">
        <v>0</v>
      </c>
      <c r="D815" s="73">
        <v>0</v>
      </c>
      <c r="E815" s="73">
        <v>0</v>
      </c>
      <c r="F815" s="73">
        <v>0</v>
      </c>
      <c r="G815" s="73">
        <v>0</v>
      </c>
      <c r="H815" s="73">
        <v>0</v>
      </c>
      <c r="I815" s="73">
        <v>0</v>
      </c>
      <c r="J815" s="73">
        <v>0</v>
      </c>
      <c r="K815" s="73">
        <v>0</v>
      </c>
      <c r="L815" s="73">
        <v>0</v>
      </c>
      <c r="M815" s="73">
        <v>0</v>
      </c>
      <c r="N815" s="73">
        <v>0</v>
      </c>
      <c r="O815" s="73">
        <v>0</v>
      </c>
      <c r="P815" s="73">
        <v>0</v>
      </c>
      <c r="Q815" s="73">
        <v>0</v>
      </c>
      <c r="R815" s="73">
        <v>0</v>
      </c>
      <c r="S815" s="73">
        <v>0</v>
      </c>
      <c r="T815" s="73">
        <v>0</v>
      </c>
      <c r="U815" s="73">
        <v>0</v>
      </c>
      <c r="V815" s="73">
        <v>0</v>
      </c>
      <c r="W815" s="73">
        <v>0</v>
      </c>
      <c r="X815" s="73">
        <v>0</v>
      </c>
      <c r="Y815" s="73">
        <v>0</v>
      </c>
      <c r="Z815" s="73">
        <v>0</v>
      </c>
      <c r="AA815" s="73">
        <v>0</v>
      </c>
      <c r="AB815" s="73">
        <v>0</v>
      </c>
      <c r="AC815" s="73">
        <v>0</v>
      </c>
      <c r="AD815" s="73">
        <v>0</v>
      </c>
      <c r="AE815" s="73">
        <v>0</v>
      </c>
      <c r="AF815" s="73">
        <v>0</v>
      </c>
      <c r="AG815" s="73">
        <v>0</v>
      </c>
      <c r="AH815" s="73">
        <v>0</v>
      </c>
      <c r="AI815" s="73">
        <v>0</v>
      </c>
      <c r="AJ815" s="73">
        <v>0</v>
      </c>
      <c r="AK815" s="73">
        <v>0</v>
      </c>
      <c r="AL815" s="73">
        <v>0</v>
      </c>
      <c r="AM815" s="73">
        <v>0</v>
      </c>
      <c r="AN815" s="73">
        <v>0</v>
      </c>
    </row>
    <row r="816" spans="1:40">
      <c r="A816" s="108" t="s">
        <v>1501</v>
      </c>
      <c r="B816" s="73">
        <v>0</v>
      </c>
      <c r="C816" s="73">
        <v>0</v>
      </c>
      <c r="D816" s="73">
        <v>0</v>
      </c>
      <c r="E816" s="73">
        <v>0</v>
      </c>
      <c r="F816" s="73">
        <v>0</v>
      </c>
      <c r="G816" s="73">
        <v>0</v>
      </c>
      <c r="H816" s="73">
        <v>0</v>
      </c>
      <c r="I816" s="73">
        <v>0</v>
      </c>
      <c r="J816" s="73">
        <v>0</v>
      </c>
      <c r="K816" s="73">
        <v>0</v>
      </c>
      <c r="L816" s="73">
        <v>0</v>
      </c>
      <c r="M816" s="73">
        <v>0</v>
      </c>
      <c r="N816" s="73">
        <v>0</v>
      </c>
      <c r="O816" s="73">
        <v>0</v>
      </c>
      <c r="P816" s="73">
        <v>0</v>
      </c>
      <c r="Q816" s="73">
        <v>0</v>
      </c>
      <c r="R816" s="73">
        <v>0</v>
      </c>
      <c r="S816" s="73">
        <v>0</v>
      </c>
      <c r="T816" s="73">
        <v>0</v>
      </c>
      <c r="U816" s="73">
        <v>0</v>
      </c>
      <c r="V816" s="73">
        <v>0</v>
      </c>
      <c r="W816" s="73">
        <v>0</v>
      </c>
      <c r="X816" s="73">
        <v>0</v>
      </c>
      <c r="Y816" s="73">
        <v>0</v>
      </c>
      <c r="Z816" s="73">
        <v>0</v>
      </c>
      <c r="AA816" s="73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</row>
    <row r="817" spans="1:40">
      <c r="A817" s="108" t="s">
        <v>1502</v>
      </c>
      <c r="B817" s="73">
        <v>0</v>
      </c>
      <c r="C817" s="73">
        <v>0</v>
      </c>
      <c r="D817" s="73">
        <v>0</v>
      </c>
      <c r="E817" s="73">
        <v>0</v>
      </c>
      <c r="F817" s="73">
        <v>0</v>
      </c>
      <c r="G817" s="73">
        <v>0</v>
      </c>
      <c r="H817" s="73">
        <v>0</v>
      </c>
      <c r="I817" s="73">
        <v>0</v>
      </c>
      <c r="J817" s="73">
        <v>0</v>
      </c>
      <c r="K817" s="73">
        <v>0</v>
      </c>
      <c r="L817" s="73">
        <v>0</v>
      </c>
      <c r="M817" s="73">
        <v>0</v>
      </c>
      <c r="N817" s="73">
        <v>0</v>
      </c>
      <c r="O817" s="73">
        <v>0</v>
      </c>
      <c r="P817" s="73">
        <v>0</v>
      </c>
      <c r="Q817" s="73">
        <v>0</v>
      </c>
      <c r="R817" s="73">
        <v>0</v>
      </c>
      <c r="S817" s="73">
        <v>0</v>
      </c>
      <c r="T817" s="73">
        <v>0</v>
      </c>
      <c r="U817" s="73">
        <v>0</v>
      </c>
      <c r="V817" s="73">
        <v>0</v>
      </c>
      <c r="W817" s="73">
        <v>0</v>
      </c>
      <c r="X817" s="73">
        <v>0</v>
      </c>
      <c r="Y817" s="73">
        <v>0</v>
      </c>
      <c r="Z817" s="73">
        <v>0</v>
      </c>
      <c r="AA817" s="73">
        <v>0</v>
      </c>
      <c r="AB817" s="73">
        <v>0</v>
      </c>
      <c r="AC817" s="73">
        <v>0</v>
      </c>
      <c r="AD817" s="73">
        <v>0</v>
      </c>
      <c r="AE817" s="73">
        <v>0</v>
      </c>
      <c r="AF817" s="73">
        <v>0</v>
      </c>
      <c r="AG817" s="73">
        <v>0</v>
      </c>
      <c r="AH817" s="73">
        <v>0</v>
      </c>
      <c r="AI817" s="73">
        <v>0</v>
      </c>
      <c r="AJ817" s="73">
        <v>0</v>
      </c>
      <c r="AK817" s="73">
        <v>0</v>
      </c>
      <c r="AL817" s="73">
        <v>0</v>
      </c>
      <c r="AM817" s="73">
        <v>0</v>
      </c>
      <c r="AN817" s="73">
        <v>0</v>
      </c>
    </row>
    <row r="818" spans="1:40">
      <c r="A818" s="108" t="s">
        <v>1503</v>
      </c>
      <c r="B818" s="73">
        <v>0</v>
      </c>
      <c r="C818" s="73">
        <v>0</v>
      </c>
      <c r="D818" s="73">
        <v>0</v>
      </c>
      <c r="E818" s="73">
        <v>0</v>
      </c>
      <c r="F818" s="73">
        <v>0</v>
      </c>
      <c r="G818" s="73">
        <v>0</v>
      </c>
      <c r="H818" s="73">
        <v>0</v>
      </c>
      <c r="I818" s="73">
        <v>0</v>
      </c>
      <c r="J818" s="73">
        <v>0</v>
      </c>
      <c r="K818" s="73">
        <v>0</v>
      </c>
      <c r="L818" s="73">
        <v>0</v>
      </c>
      <c r="M818" s="73">
        <v>0</v>
      </c>
      <c r="N818" s="73">
        <v>0</v>
      </c>
      <c r="O818" s="73">
        <v>0</v>
      </c>
      <c r="P818" s="73">
        <v>0</v>
      </c>
      <c r="Q818" s="73">
        <v>0</v>
      </c>
      <c r="R818" s="73">
        <v>0</v>
      </c>
      <c r="S818" s="73">
        <v>0</v>
      </c>
      <c r="T818" s="73">
        <v>0</v>
      </c>
      <c r="U818" s="73">
        <v>0</v>
      </c>
      <c r="V818" s="73">
        <v>0</v>
      </c>
      <c r="W818" s="73">
        <v>0</v>
      </c>
      <c r="X818" s="73">
        <v>0</v>
      </c>
      <c r="Y818" s="73">
        <v>0</v>
      </c>
      <c r="Z818" s="73">
        <v>0</v>
      </c>
      <c r="AA818" s="73">
        <v>0</v>
      </c>
      <c r="AB818" s="73">
        <v>0</v>
      </c>
      <c r="AC818" s="73">
        <v>0</v>
      </c>
      <c r="AD818" s="73">
        <v>0</v>
      </c>
      <c r="AE818" s="73">
        <v>0</v>
      </c>
      <c r="AF818" s="73">
        <v>0</v>
      </c>
      <c r="AG818" s="73">
        <v>0</v>
      </c>
      <c r="AH818" s="73">
        <v>0</v>
      </c>
      <c r="AI818" s="73">
        <v>0</v>
      </c>
      <c r="AJ818" s="73">
        <v>0</v>
      </c>
      <c r="AK818" s="73">
        <v>0</v>
      </c>
      <c r="AL818" s="73">
        <v>0</v>
      </c>
      <c r="AM818" s="73">
        <v>0</v>
      </c>
      <c r="AN818" s="73">
        <v>0</v>
      </c>
    </row>
    <row r="819" spans="1:40">
      <c r="A819" s="108" t="s">
        <v>1504</v>
      </c>
    </row>
    <row r="820" spans="1:40">
      <c r="A820" s="108" t="s">
        <v>1505</v>
      </c>
      <c r="B820" s="73">
        <v>0</v>
      </c>
      <c r="C820" s="73">
        <v>0</v>
      </c>
      <c r="D820" s="73">
        <v>0</v>
      </c>
      <c r="E820" s="73">
        <v>0</v>
      </c>
      <c r="F820" s="73">
        <v>0</v>
      </c>
      <c r="G820" s="73">
        <v>0</v>
      </c>
      <c r="H820" s="73">
        <v>0</v>
      </c>
      <c r="I820" s="73">
        <v>0</v>
      </c>
      <c r="J820" s="73">
        <v>0</v>
      </c>
      <c r="K820" s="73">
        <v>0</v>
      </c>
      <c r="L820" s="73">
        <v>0</v>
      </c>
      <c r="M820" s="73">
        <v>0</v>
      </c>
      <c r="N820" s="73">
        <v>0</v>
      </c>
      <c r="O820" s="73">
        <v>0</v>
      </c>
      <c r="P820" s="73">
        <v>0</v>
      </c>
      <c r="Q820" s="73">
        <v>0</v>
      </c>
      <c r="R820" s="73">
        <v>0</v>
      </c>
      <c r="S820" s="73">
        <v>0</v>
      </c>
      <c r="T820" s="73">
        <v>0</v>
      </c>
      <c r="U820" s="73">
        <v>0</v>
      </c>
      <c r="V820" s="73">
        <v>0</v>
      </c>
      <c r="W820" s="73">
        <v>0</v>
      </c>
      <c r="X820" s="73">
        <v>0</v>
      </c>
      <c r="Y820" s="73">
        <v>0</v>
      </c>
      <c r="Z820" s="73">
        <v>0</v>
      </c>
      <c r="AA820" s="73">
        <v>0</v>
      </c>
      <c r="AB820" s="73">
        <v>0</v>
      </c>
      <c r="AC820" s="73">
        <v>0</v>
      </c>
      <c r="AD820" s="73">
        <v>0</v>
      </c>
      <c r="AE820" s="73">
        <v>0</v>
      </c>
      <c r="AF820" s="73">
        <v>0</v>
      </c>
      <c r="AG820" s="73">
        <v>0</v>
      </c>
      <c r="AH820" s="73">
        <v>0</v>
      </c>
      <c r="AI820" s="73">
        <v>0</v>
      </c>
      <c r="AJ820" s="73">
        <v>0</v>
      </c>
      <c r="AK820" s="73">
        <v>0</v>
      </c>
      <c r="AL820" s="73">
        <v>0</v>
      </c>
      <c r="AM820" s="73">
        <v>0</v>
      </c>
      <c r="AN820" s="73">
        <v>0</v>
      </c>
    </row>
    <row r="821" spans="1:40">
      <c r="A821" s="108" t="s">
        <v>1506</v>
      </c>
      <c r="B821" s="73">
        <v>0</v>
      </c>
      <c r="C821" s="73">
        <v>0</v>
      </c>
      <c r="D821" s="73">
        <v>0</v>
      </c>
      <c r="E821" s="73">
        <v>0</v>
      </c>
      <c r="F821" s="73">
        <v>0</v>
      </c>
      <c r="G821" s="73">
        <v>0</v>
      </c>
      <c r="H821" s="73">
        <v>0</v>
      </c>
      <c r="I821" s="73">
        <v>0</v>
      </c>
      <c r="J821" s="73">
        <v>0</v>
      </c>
      <c r="K821" s="73">
        <v>0</v>
      </c>
      <c r="L821" s="73">
        <v>0</v>
      </c>
      <c r="M821" s="73">
        <v>0</v>
      </c>
      <c r="N821" s="73">
        <v>0</v>
      </c>
      <c r="O821" s="73">
        <v>0</v>
      </c>
      <c r="P821" s="73">
        <v>0</v>
      </c>
      <c r="Q821" s="73">
        <v>0</v>
      </c>
      <c r="R821" s="73">
        <v>0</v>
      </c>
      <c r="S821" s="73">
        <v>0</v>
      </c>
      <c r="T821" s="73">
        <v>0</v>
      </c>
      <c r="U821" s="73">
        <v>0</v>
      </c>
      <c r="V821" s="73">
        <v>0</v>
      </c>
      <c r="W821" s="73">
        <v>0</v>
      </c>
      <c r="X821" s="73">
        <v>0</v>
      </c>
      <c r="Y821" s="73">
        <v>0</v>
      </c>
      <c r="Z821" s="73">
        <v>0</v>
      </c>
      <c r="AA821" s="73">
        <v>0</v>
      </c>
      <c r="AB821" s="73">
        <v>0</v>
      </c>
      <c r="AC821" s="73">
        <v>0</v>
      </c>
      <c r="AD821" s="73">
        <v>0</v>
      </c>
      <c r="AE821" s="73">
        <v>0</v>
      </c>
      <c r="AF821" s="73">
        <v>0</v>
      </c>
      <c r="AG821" s="73">
        <v>0</v>
      </c>
      <c r="AH821" s="73">
        <v>0</v>
      </c>
      <c r="AI821" s="73">
        <v>0</v>
      </c>
      <c r="AJ821" s="73">
        <v>0</v>
      </c>
      <c r="AK821" s="73">
        <v>0</v>
      </c>
      <c r="AL821" s="73">
        <v>0</v>
      </c>
      <c r="AM821" s="73">
        <v>0</v>
      </c>
      <c r="AN821" s="73">
        <v>0</v>
      </c>
    </row>
    <row r="822" spans="1:40">
      <c r="A822" s="108" t="s">
        <v>1507</v>
      </c>
      <c r="B822" s="73">
        <v>0</v>
      </c>
      <c r="C822" s="73">
        <v>0</v>
      </c>
      <c r="D822" s="73">
        <v>0</v>
      </c>
      <c r="E822" s="73">
        <v>0</v>
      </c>
      <c r="F822" s="73">
        <v>0</v>
      </c>
      <c r="G822" s="73">
        <v>0</v>
      </c>
      <c r="H822" s="73">
        <v>0</v>
      </c>
      <c r="I822" s="73">
        <v>0</v>
      </c>
      <c r="J822" s="73">
        <v>0</v>
      </c>
      <c r="K822" s="73">
        <v>0</v>
      </c>
      <c r="L822" s="73">
        <v>0</v>
      </c>
      <c r="M822" s="73">
        <v>0</v>
      </c>
      <c r="N822" s="73">
        <v>0</v>
      </c>
      <c r="O822" s="73">
        <v>0</v>
      </c>
      <c r="P822" s="73">
        <v>0</v>
      </c>
      <c r="Q822" s="73">
        <v>0</v>
      </c>
      <c r="R822" s="73">
        <v>0</v>
      </c>
      <c r="S822" s="73">
        <v>0</v>
      </c>
      <c r="T822" s="73">
        <v>0</v>
      </c>
      <c r="U822" s="73">
        <v>0</v>
      </c>
      <c r="V822" s="73">
        <v>0</v>
      </c>
      <c r="W822" s="73">
        <v>0</v>
      </c>
      <c r="X822" s="73">
        <v>0</v>
      </c>
      <c r="Y822" s="73">
        <v>0</v>
      </c>
      <c r="Z822" s="73">
        <v>0</v>
      </c>
      <c r="AA822" s="73">
        <v>0</v>
      </c>
      <c r="AB822" s="73">
        <v>0</v>
      </c>
      <c r="AC822" s="73">
        <v>0</v>
      </c>
      <c r="AD822" s="73">
        <v>0</v>
      </c>
      <c r="AE822" s="73">
        <v>0</v>
      </c>
      <c r="AF822" s="73">
        <v>0</v>
      </c>
      <c r="AG822" s="73">
        <v>0</v>
      </c>
      <c r="AH822" s="73">
        <v>0</v>
      </c>
      <c r="AI822" s="73">
        <v>0</v>
      </c>
      <c r="AJ822" s="73">
        <v>0</v>
      </c>
      <c r="AK822" s="73">
        <v>0</v>
      </c>
      <c r="AL822" s="73">
        <v>0</v>
      </c>
      <c r="AM822" s="73">
        <v>0</v>
      </c>
      <c r="AN822" s="73">
        <v>0</v>
      </c>
    </row>
    <row r="823" spans="1:40">
      <c r="A823" s="109" t="s">
        <v>1508</v>
      </c>
      <c r="B823" s="73">
        <v>-108000</v>
      </c>
      <c r="C823" s="73">
        <v>-108000</v>
      </c>
      <c r="D823" s="73">
        <v>-108000</v>
      </c>
      <c r="E823" s="73">
        <v>-108000</v>
      </c>
      <c r="F823" s="73">
        <v>-108000</v>
      </c>
      <c r="G823" s="73">
        <v>-108000</v>
      </c>
      <c r="H823" s="73">
        <v>-108000</v>
      </c>
      <c r="I823" s="73">
        <v>-108000</v>
      </c>
      <c r="J823" s="73">
        <v>-108000</v>
      </c>
      <c r="K823" s="73">
        <v>-108000</v>
      </c>
      <c r="L823" s="73">
        <v>-108000</v>
      </c>
      <c r="M823" s="73">
        <v>-108000</v>
      </c>
      <c r="N823" s="73">
        <v>-1296000</v>
      </c>
      <c r="O823" s="73">
        <v>-108000</v>
      </c>
      <c r="P823" s="73">
        <v>-108000</v>
      </c>
      <c r="Q823" s="73">
        <v>-108000</v>
      </c>
      <c r="R823" s="73">
        <v>-108000</v>
      </c>
      <c r="S823" s="73">
        <v>-108000</v>
      </c>
      <c r="T823" s="73">
        <v>-108000</v>
      </c>
      <c r="U823" s="73">
        <v>-108000</v>
      </c>
      <c r="V823" s="73">
        <v>-108000</v>
      </c>
      <c r="W823" s="73">
        <v>-108000</v>
      </c>
      <c r="X823" s="73">
        <v>-108000</v>
      </c>
      <c r="Y823" s="73">
        <v>-108000</v>
      </c>
      <c r="Z823" s="73">
        <v>-108000</v>
      </c>
      <c r="AA823" s="73">
        <v>-1296000</v>
      </c>
      <c r="AB823" s="73">
        <v>-108000</v>
      </c>
      <c r="AC823" s="73">
        <v>-108000</v>
      </c>
      <c r="AD823" s="73">
        <v>-108000</v>
      </c>
      <c r="AE823" s="73">
        <v>-108000</v>
      </c>
      <c r="AF823" s="73">
        <v>-108000</v>
      </c>
      <c r="AG823" s="73">
        <v>-108000</v>
      </c>
      <c r="AH823" s="73">
        <v>-108000</v>
      </c>
      <c r="AI823" s="73">
        <v>-108000</v>
      </c>
      <c r="AJ823" s="73">
        <v>-108000</v>
      </c>
      <c r="AK823" s="73">
        <v>-108000</v>
      </c>
      <c r="AL823" s="73">
        <v>-108000</v>
      </c>
      <c r="AM823" s="73">
        <v>-108000</v>
      </c>
      <c r="AN823" s="73">
        <v>-1296000</v>
      </c>
    </row>
    <row r="824" spans="1:40" ht="10.8" thickBot="1">
      <c r="A824" s="119" t="s">
        <v>1509</v>
      </c>
    </row>
    <row r="825" spans="1:40">
      <c r="A825" s="108" t="s">
        <v>1510</v>
      </c>
      <c r="B825" s="73">
        <v>0</v>
      </c>
      <c r="C825" s="73">
        <v>0</v>
      </c>
      <c r="D825" s="73">
        <v>0</v>
      </c>
      <c r="E825" s="73">
        <v>0</v>
      </c>
      <c r="F825" s="73">
        <v>0</v>
      </c>
      <c r="G825" s="73">
        <v>0</v>
      </c>
      <c r="H825" s="73">
        <v>0</v>
      </c>
      <c r="I825" s="73">
        <v>0</v>
      </c>
      <c r="J825" s="73">
        <v>0</v>
      </c>
      <c r="K825" s="73">
        <v>0</v>
      </c>
      <c r="L825" s="73">
        <v>0</v>
      </c>
      <c r="M825" s="73">
        <v>0</v>
      </c>
      <c r="N825" s="73">
        <v>0</v>
      </c>
      <c r="O825" s="73">
        <v>0</v>
      </c>
      <c r="P825" s="73">
        <v>0</v>
      </c>
      <c r="Q825" s="73">
        <v>0</v>
      </c>
      <c r="R825" s="73">
        <v>0</v>
      </c>
      <c r="S825" s="73">
        <v>0</v>
      </c>
      <c r="T825" s="73">
        <v>0</v>
      </c>
      <c r="U825" s="73">
        <v>0</v>
      </c>
      <c r="V825" s="73">
        <v>0</v>
      </c>
      <c r="W825" s="73">
        <v>0</v>
      </c>
      <c r="X825" s="73">
        <v>0</v>
      </c>
      <c r="Y825" s="73">
        <v>0</v>
      </c>
      <c r="Z825" s="73">
        <v>0</v>
      </c>
      <c r="AA825" s="73">
        <v>0</v>
      </c>
      <c r="AB825" s="73">
        <v>0</v>
      </c>
      <c r="AC825" s="73">
        <v>0</v>
      </c>
      <c r="AD825" s="73">
        <v>0</v>
      </c>
      <c r="AE825" s="73">
        <v>0</v>
      </c>
      <c r="AF825" s="73">
        <v>0</v>
      </c>
      <c r="AG825" s="73">
        <v>0</v>
      </c>
      <c r="AH825" s="73">
        <v>0</v>
      </c>
      <c r="AI825" s="73">
        <v>0</v>
      </c>
      <c r="AJ825" s="73">
        <v>0</v>
      </c>
      <c r="AK825" s="73">
        <v>0</v>
      </c>
      <c r="AL825" s="73">
        <v>0</v>
      </c>
      <c r="AM825" s="73">
        <v>0</v>
      </c>
      <c r="AN825" s="73">
        <v>0</v>
      </c>
    </row>
    <row r="826" spans="1:40">
      <c r="A826" s="108" t="s">
        <v>1511</v>
      </c>
      <c r="B826" s="73">
        <v>0</v>
      </c>
      <c r="C826" s="73">
        <v>0</v>
      </c>
      <c r="D826" s="73">
        <v>0</v>
      </c>
      <c r="E826" s="73">
        <v>0</v>
      </c>
      <c r="F826" s="73">
        <v>0</v>
      </c>
      <c r="G826" s="73">
        <v>0</v>
      </c>
      <c r="H826" s="73">
        <v>0</v>
      </c>
      <c r="I826" s="73">
        <v>0</v>
      </c>
      <c r="J826" s="73">
        <v>0</v>
      </c>
      <c r="K826" s="73">
        <v>0</v>
      </c>
      <c r="L826" s="73">
        <v>0</v>
      </c>
      <c r="M826" s="73">
        <v>0</v>
      </c>
      <c r="N826" s="73">
        <v>0</v>
      </c>
      <c r="O826" s="73">
        <v>0</v>
      </c>
      <c r="P826" s="73">
        <v>0</v>
      </c>
      <c r="Q826" s="73">
        <v>0</v>
      </c>
      <c r="R826" s="73">
        <v>0</v>
      </c>
      <c r="S826" s="73">
        <v>0</v>
      </c>
      <c r="T826" s="73">
        <v>0</v>
      </c>
      <c r="U826" s="73">
        <v>0</v>
      </c>
      <c r="V826" s="73">
        <v>0</v>
      </c>
      <c r="W826" s="73">
        <v>0</v>
      </c>
      <c r="X826" s="73">
        <v>0</v>
      </c>
      <c r="Y826" s="73">
        <v>0</v>
      </c>
      <c r="Z826" s="73">
        <v>0</v>
      </c>
      <c r="AA826" s="73">
        <v>0</v>
      </c>
      <c r="AB826" s="73">
        <v>0</v>
      </c>
      <c r="AC826" s="73">
        <v>0</v>
      </c>
      <c r="AD826" s="73">
        <v>0</v>
      </c>
      <c r="AE826" s="73">
        <v>0</v>
      </c>
      <c r="AF826" s="73">
        <v>0</v>
      </c>
      <c r="AG826" s="73">
        <v>0</v>
      </c>
      <c r="AH826" s="73">
        <v>0</v>
      </c>
      <c r="AI826" s="73">
        <v>0</v>
      </c>
      <c r="AJ826" s="73">
        <v>0</v>
      </c>
      <c r="AK826" s="73">
        <v>0</v>
      </c>
      <c r="AL826" s="73">
        <v>0</v>
      </c>
      <c r="AM826" s="73">
        <v>0</v>
      </c>
      <c r="AN826" s="73">
        <v>0</v>
      </c>
    </row>
    <row r="827" spans="1:40">
      <c r="A827" s="108" t="s">
        <v>1512</v>
      </c>
      <c r="B827" s="73">
        <v>0</v>
      </c>
      <c r="C827" s="73">
        <v>0</v>
      </c>
      <c r="D827" s="73">
        <v>0</v>
      </c>
      <c r="E827" s="73">
        <v>0</v>
      </c>
      <c r="F827" s="73">
        <v>0</v>
      </c>
      <c r="G827" s="73">
        <v>0</v>
      </c>
      <c r="H827" s="73">
        <v>0</v>
      </c>
      <c r="I827" s="73">
        <v>0</v>
      </c>
      <c r="J827" s="73">
        <v>0</v>
      </c>
      <c r="K827" s="73">
        <v>0</v>
      </c>
      <c r="L827" s="73">
        <v>0</v>
      </c>
      <c r="M827" s="73">
        <v>0</v>
      </c>
      <c r="N827" s="73">
        <v>0</v>
      </c>
      <c r="O827" s="73">
        <v>0</v>
      </c>
      <c r="P827" s="73">
        <v>0</v>
      </c>
      <c r="Q827" s="73">
        <v>0</v>
      </c>
      <c r="R827" s="73">
        <v>0</v>
      </c>
      <c r="S827" s="73">
        <v>0</v>
      </c>
      <c r="T827" s="73">
        <v>0</v>
      </c>
      <c r="U827" s="73">
        <v>0</v>
      </c>
      <c r="V827" s="73">
        <v>0</v>
      </c>
      <c r="W827" s="73">
        <v>0</v>
      </c>
      <c r="X827" s="73">
        <v>0</v>
      </c>
      <c r="Y827" s="73">
        <v>0</v>
      </c>
      <c r="Z827" s="73">
        <v>0</v>
      </c>
      <c r="AA827" s="73">
        <v>0</v>
      </c>
      <c r="AB827" s="73">
        <v>0</v>
      </c>
      <c r="AC827" s="73">
        <v>0</v>
      </c>
      <c r="AD827" s="73">
        <v>0</v>
      </c>
      <c r="AE827" s="73">
        <v>0</v>
      </c>
      <c r="AF827" s="73">
        <v>0</v>
      </c>
      <c r="AG827" s="73">
        <v>0</v>
      </c>
      <c r="AH827" s="73">
        <v>0</v>
      </c>
      <c r="AI827" s="73">
        <v>0</v>
      </c>
      <c r="AJ827" s="73">
        <v>0</v>
      </c>
      <c r="AK827" s="73">
        <v>0</v>
      </c>
      <c r="AL827" s="73">
        <v>0</v>
      </c>
      <c r="AM827" s="73">
        <v>0</v>
      </c>
      <c r="AN827" s="73">
        <v>0</v>
      </c>
    </row>
    <row r="828" spans="1:40">
      <c r="A828" s="108" t="s">
        <v>1513</v>
      </c>
      <c r="B828" s="73">
        <v>0</v>
      </c>
      <c r="C828" s="73">
        <v>0</v>
      </c>
      <c r="D828" s="73">
        <v>0</v>
      </c>
      <c r="E828" s="73">
        <v>0</v>
      </c>
      <c r="F828" s="73">
        <v>0</v>
      </c>
      <c r="G828" s="73">
        <v>0</v>
      </c>
      <c r="H828" s="73">
        <v>0</v>
      </c>
      <c r="I828" s="73">
        <v>0</v>
      </c>
      <c r="J828" s="73">
        <v>0</v>
      </c>
      <c r="K828" s="73">
        <v>0</v>
      </c>
      <c r="L828" s="73">
        <v>0</v>
      </c>
      <c r="M828" s="73">
        <v>0</v>
      </c>
      <c r="N828" s="73">
        <v>0</v>
      </c>
      <c r="O828" s="73">
        <v>0</v>
      </c>
      <c r="P828" s="73">
        <v>0</v>
      </c>
      <c r="Q828" s="73">
        <v>0</v>
      </c>
      <c r="R828" s="73">
        <v>0</v>
      </c>
      <c r="S828" s="73">
        <v>0</v>
      </c>
      <c r="T828" s="73">
        <v>0</v>
      </c>
      <c r="U828" s="73">
        <v>0</v>
      </c>
      <c r="V828" s="73">
        <v>0</v>
      </c>
      <c r="W828" s="73">
        <v>0</v>
      </c>
      <c r="X828" s="73">
        <v>0</v>
      </c>
      <c r="Y828" s="73">
        <v>0</v>
      </c>
      <c r="Z828" s="73">
        <v>0</v>
      </c>
      <c r="AA828" s="73">
        <v>0</v>
      </c>
      <c r="AB828" s="73">
        <v>0</v>
      </c>
      <c r="AC828" s="73">
        <v>0</v>
      </c>
      <c r="AD828" s="73">
        <v>0</v>
      </c>
      <c r="AE828" s="73">
        <v>0</v>
      </c>
      <c r="AF828" s="73">
        <v>0</v>
      </c>
      <c r="AG828" s="73">
        <v>0</v>
      </c>
      <c r="AH828" s="73">
        <v>0</v>
      </c>
      <c r="AI828" s="73">
        <v>0</v>
      </c>
      <c r="AJ828" s="73">
        <v>0</v>
      </c>
      <c r="AK828" s="73">
        <v>0</v>
      </c>
      <c r="AL828" s="73">
        <v>0</v>
      </c>
      <c r="AM828" s="73">
        <v>0</v>
      </c>
      <c r="AN828" s="73">
        <v>0</v>
      </c>
    </row>
    <row r="829" spans="1:40">
      <c r="A829" s="108" t="s">
        <v>1514</v>
      </c>
      <c r="B829" s="73">
        <v>0</v>
      </c>
      <c r="C829" s="73">
        <v>0</v>
      </c>
      <c r="D829" s="73">
        <v>0</v>
      </c>
      <c r="E829" s="73">
        <v>0</v>
      </c>
      <c r="F829" s="73">
        <v>0</v>
      </c>
      <c r="G829" s="73">
        <v>0</v>
      </c>
      <c r="H829" s="73">
        <v>0</v>
      </c>
      <c r="I829" s="73">
        <v>0</v>
      </c>
      <c r="J829" s="73">
        <v>0</v>
      </c>
      <c r="K829" s="73">
        <v>0</v>
      </c>
      <c r="L829" s="73">
        <v>0</v>
      </c>
      <c r="M829" s="73">
        <v>0</v>
      </c>
      <c r="N829" s="73">
        <v>0</v>
      </c>
      <c r="O829" s="73">
        <v>0</v>
      </c>
      <c r="P829" s="73">
        <v>0</v>
      </c>
      <c r="Q829" s="73">
        <v>0</v>
      </c>
      <c r="R829" s="73">
        <v>0</v>
      </c>
      <c r="S829" s="73">
        <v>0</v>
      </c>
      <c r="T829" s="73">
        <v>0</v>
      </c>
      <c r="U829" s="73">
        <v>0</v>
      </c>
      <c r="V829" s="73">
        <v>0</v>
      </c>
      <c r="W829" s="73">
        <v>0</v>
      </c>
      <c r="X829" s="73">
        <v>0</v>
      </c>
      <c r="Y829" s="73">
        <v>0</v>
      </c>
      <c r="Z829" s="73">
        <v>0</v>
      </c>
      <c r="AA829" s="73">
        <v>0</v>
      </c>
      <c r="AB829" s="73">
        <v>0</v>
      </c>
      <c r="AC829" s="73">
        <v>0</v>
      </c>
      <c r="AD829" s="73">
        <v>0</v>
      </c>
      <c r="AE829" s="73">
        <v>0</v>
      </c>
      <c r="AF829" s="73">
        <v>0</v>
      </c>
      <c r="AG829" s="73">
        <v>0</v>
      </c>
      <c r="AH829" s="73">
        <v>0</v>
      </c>
      <c r="AI829" s="73">
        <v>0</v>
      </c>
      <c r="AJ829" s="73">
        <v>0</v>
      </c>
      <c r="AK829" s="73">
        <v>0</v>
      </c>
      <c r="AL829" s="73">
        <v>0</v>
      </c>
      <c r="AM829" s="73">
        <v>0</v>
      </c>
      <c r="AN829" s="73">
        <v>0</v>
      </c>
    </row>
    <row r="830" spans="1:40">
      <c r="A830" s="108" t="s">
        <v>1515</v>
      </c>
      <c r="B830" s="73">
        <v>0</v>
      </c>
      <c r="C830" s="73">
        <v>0</v>
      </c>
      <c r="D830" s="73">
        <v>0</v>
      </c>
      <c r="E830" s="73">
        <v>0</v>
      </c>
      <c r="F830" s="73">
        <v>0</v>
      </c>
      <c r="G830" s="73">
        <v>0</v>
      </c>
      <c r="H830" s="73">
        <v>0</v>
      </c>
      <c r="I830" s="73">
        <v>0</v>
      </c>
      <c r="J830" s="73">
        <v>0</v>
      </c>
      <c r="K830" s="73">
        <v>0</v>
      </c>
      <c r="L830" s="73">
        <v>0</v>
      </c>
      <c r="M830" s="73">
        <v>0</v>
      </c>
      <c r="N830" s="73">
        <v>0</v>
      </c>
      <c r="O830" s="73">
        <v>0</v>
      </c>
      <c r="P830" s="73">
        <v>0</v>
      </c>
      <c r="Q830" s="73">
        <v>0</v>
      </c>
      <c r="R830" s="73">
        <v>0</v>
      </c>
      <c r="S830" s="73">
        <v>0</v>
      </c>
      <c r="T830" s="73">
        <v>0</v>
      </c>
      <c r="U830" s="73">
        <v>0</v>
      </c>
      <c r="V830" s="73">
        <v>0</v>
      </c>
      <c r="W830" s="73">
        <v>0</v>
      </c>
      <c r="X830" s="73">
        <v>0</v>
      </c>
      <c r="Y830" s="73">
        <v>0</v>
      </c>
      <c r="Z830" s="73">
        <v>0</v>
      </c>
      <c r="AA830" s="73">
        <v>0</v>
      </c>
      <c r="AB830" s="73">
        <v>0</v>
      </c>
      <c r="AC830" s="73">
        <v>0</v>
      </c>
      <c r="AD830" s="73">
        <v>0</v>
      </c>
      <c r="AE830" s="73">
        <v>0</v>
      </c>
      <c r="AF830" s="73">
        <v>0</v>
      </c>
      <c r="AG830" s="73">
        <v>0</v>
      </c>
      <c r="AH830" s="73">
        <v>0</v>
      </c>
      <c r="AI830" s="73">
        <v>0</v>
      </c>
      <c r="AJ830" s="73">
        <v>0</v>
      </c>
      <c r="AK830" s="73">
        <v>0</v>
      </c>
      <c r="AL830" s="73">
        <v>0</v>
      </c>
      <c r="AM830" s="73">
        <v>0</v>
      </c>
      <c r="AN830" s="73">
        <v>0</v>
      </c>
    </row>
    <row r="831" spans="1:40">
      <c r="A831" s="108" t="s">
        <v>1516</v>
      </c>
      <c r="B831" s="73">
        <v>-90833.999999999898</v>
      </c>
      <c r="C831" s="73">
        <v>-90833.999999999898</v>
      </c>
      <c r="D831" s="73">
        <v>-90833.999999999898</v>
      </c>
      <c r="E831" s="73">
        <v>-90833.999999999898</v>
      </c>
      <c r="F831" s="73">
        <v>-90833.999999999898</v>
      </c>
      <c r="G831" s="73">
        <v>-90833.999999999898</v>
      </c>
      <c r="H831" s="73">
        <v>-90833.999999999898</v>
      </c>
      <c r="I831" s="73">
        <v>-90833.999999999898</v>
      </c>
      <c r="J831" s="73">
        <v>-90833.999999999898</v>
      </c>
      <c r="K831" s="73">
        <v>-90833.999999999898</v>
      </c>
      <c r="L831" s="73">
        <v>-90833.999999999898</v>
      </c>
      <c r="M831" s="73">
        <v>-90833.999999999898</v>
      </c>
      <c r="N831" s="73">
        <v>-1090007.99999999</v>
      </c>
      <c r="O831" s="73">
        <v>-90833.999999999898</v>
      </c>
      <c r="P831" s="73">
        <v>-90833.999999999898</v>
      </c>
      <c r="Q831" s="73">
        <v>-90833.999999999898</v>
      </c>
      <c r="R831" s="73">
        <v>-90833.999999999898</v>
      </c>
      <c r="S831" s="73">
        <v>-90833.999999999898</v>
      </c>
      <c r="T831" s="73">
        <v>-90833.999999999898</v>
      </c>
      <c r="U831" s="73">
        <v>-90833.999999999898</v>
      </c>
      <c r="V831" s="73">
        <v>-90833.999999999898</v>
      </c>
      <c r="W831" s="73">
        <v>-90833.999999999898</v>
      </c>
      <c r="X831" s="73">
        <v>-90833.999999999898</v>
      </c>
      <c r="Y831" s="73">
        <v>-90833.999999999898</v>
      </c>
      <c r="Z831" s="73">
        <v>-90833.999999999898</v>
      </c>
      <c r="AA831" s="73">
        <v>-1090007.99999999</v>
      </c>
      <c r="AB831" s="73">
        <v>-90833.999999999898</v>
      </c>
      <c r="AC831" s="73">
        <v>-90833.999999999898</v>
      </c>
      <c r="AD831" s="73">
        <v>-90833.999999999898</v>
      </c>
      <c r="AE831" s="73">
        <v>-90833.999999999898</v>
      </c>
      <c r="AF831" s="73">
        <v>-90833.999999999898</v>
      </c>
      <c r="AG831" s="73">
        <v>-90833.999999999898</v>
      </c>
      <c r="AH831" s="73">
        <v>-90833.999999999898</v>
      </c>
      <c r="AI831" s="73">
        <v>-90833.999999999898</v>
      </c>
      <c r="AJ831" s="73">
        <v>-90833.999999999898</v>
      </c>
      <c r="AK831" s="73">
        <v>-90833.999999999898</v>
      </c>
      <c r="AL831" s="73">
        <v>-90833.999999999898</v>
      </c>
      <c r="AM831" s="73">
        <v>-90833.999999999898</v>
      </c>
      <c r="AN831" s="73">
        <v>-1090007.99999999</v>
      </c>
    </row>
    <row r="832" spans="1:40">
      <c r="A832" s="108" t="s">
        <v>1517</v>
      </c>
      <c r="B832" s="73">
        <v>0</v>
      </c>
      <c r="C832" s="73">
        <v>0</v>
      </c>
      <c r="D832" s="73">
        <v>0</v>
      </c>
      <c r="E832" s="73">
        <v>0</v>
      </c>
      <c r="F832" s="73">
        <v>0</v>
      </c>
      <c r="G832" s="73">
        <v>0</v>
      </c>
      <c r="H832" s="73">
        <v>0</v>
      </c>
      <c r="I832" s="73">
        <v>0</v>
      </c>
      <c r="J832" s="73">
        <v>0</v>
      </c>
      <c r="K832" s="73">
        <v>0</v>
      </c>
      <c r="L832" s="73">
        <v>0</v>
      </c>
      <c r="M832" s="73">
        <v>0</v>
      </c>
      <c r="N832" s="73">
        <v>0</v>
      </c>
      <c r="O832" s="73">
        <v>0</v>
      </c>
      <c r="P832" s="73">
        <v>0</v>
      </c>
      <c r="Q832" s="73">
        <v>0</v>
      </c>
      <c r="R832" s="73">
        <v>0</v>
      </c>
      <c r="S832" s="73">
        <v>0</v>
      </c>
      <c r="T832" s="73">
        <v>0</v>
      </c>
      <c r="U832" s="73">
        <v>0</v>
      </c>
      <c r="V832" s="73">
        <v>0</v>
      </c>
      <c r="W832" s="73">
        <v>0</v>
      </c>
      <c r="X832" s="73">
        <v>0</v>
      </c>
      <c r="Y832" s="73">
        <v>0</v>
      </c>
      <c r="Z832" s="73">
        <v>0</v>
      </c>
      <c r="AA832" s="73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</row>
    <row r="833" spans="1:40">
      <c r="A833" s="108" t="s">
        <v>1518</v>
      </c>
      <c r="B833" s="73">
        <v>0</v>
      </c>
      <c r="C833" s="73">
        <v>0</v>
      </c>
      <c r="D833" s="73">
        <v>0</v>
      </c>
      <c r="E833" s="73">
        <v>0</v>
      </c>
      <c r="F833" s="73">
        <v>0</v>
      </c>
      <c r="G833" s="73">
        <v>0</v>
      </c>
      <c r="H833" s="73">
        <v>0</v>
      </c>
      <c r="I833" s="73">
        <v>0</v>
      </c>
      <c r="J833" s="73">
        <v>0</v>
      </c>
      <c r="K833" s="73">
        <v>0</v>
      </c>
      <c r="L833" s="73">
        <v>0</v>
      </c>
      <c r="M833" s="73">
        <v>0</v>
      </c>
      <c r="N833" s="73">
        <v>0</v>
      </c>
      <c r="O833" s="73">
        <v>0</v>
      </c>
      <c r="P833" s="73">
        <v>0</v>
      </c>
      <c r="Q833" s="73">
        <v>0</v>
      </c>
      <c r="R833" s="73">
        <v>0</v>
      </c>
      <c r="S833" s="73">
        <v>0</v>
      </c>
      <c r="T833" s="73">
        <v>0</v>
      </c>
      <c r="U833" s="73">
        <v>0</v>
      </c>
      <c r="V833" s="73">
        <v>0</v>
      </c>
      <c r="W833" s="73">
        <v>0</v>
      </c>
      <c r="X833" s="73">
        <v>0</v>
      </c>
      <c r="Y833" s="73">
        <v>0</v>
      </c>
      <c r="Z833" s="73">
        <v>0</v>
      </c>
      <c r="AA833" s="73">
        <v>0</v>
      </c>
      <c r="AB833" s="73">
        <v>0</v>
      </c>
      <c r="AC833" s="73">
        <v>0</v>
      </c>
      <c r="AD833" s="73">
        <v>0</v>
      </c>
      <c r="AE833" s="73">
        <v>0</v>
      </c>
      <c r="AF833" s="73">
        <v>0</v>
      </c>
      <c r="AG833" s="73">
        <v>0</v>
      </c>
      <c r="AH833" s="73">
        <v>0</v>
      </c>
      <c r="AI833" s="73">
        <v>0</v>
      </c>
      <c r="AJ833" s="73">
        <v>0</v>
      </c>
      <c r="AK833" s="73">
        <v>0</v>
      </c>
      <c r="AL833" s="73">
        <v>0</v>
      </c>
      <c r="AM833" s="73">
        <v>0</v>
      </c>
      <c r="AN833" s="73">
        <v>0</v>
      </c>
    </row>
    <row r="834" spans="1:40">
      <c r="A834" s="108" t="s">
        <v>1519</v>
      </c>
      <c r="B834" s="73">
        <v>0</v>
      </c>
      <c r="C834" s="73">
        <v>0</v>
      </c>
      <c r="D834" s="73">
        <v>0</v>
      </c>
      <c r="E834" s="73">
        <v>0</v>
      </c>
      <c r="F834" s="73">
        <v>0</v>
      </c>
      <c r="G834" s="73">
        <v>0</v>
      </c>
      <c r="H834" s="73">
        <v>0</v>
      </c>
      <c r="I834" s="73">
        <v>0</v>
      </c>
      <c r="J834" s="73">
        <v>0</v>
      </c>
      <c r="K834" s="73">
        <v>0</v>
      </c>
      <c r="L834" s="73">
        <v>0</v>
      </c>
      <c r="M834" s="73">
        <v>0</v>
      </c>
      <c r="N834" s="73">
        <v>0</v>
      </c>
      <c r="O834" s="73">
        <v>0</v>
      </c>
      <c r="P834" s="73">
        <v>0</v>
      </c>
      <c r="Q834" s="73">
        <v>0</v>
      </c>
      <c r="R834" s="73">
        <v>0</v>
      </c>
      <c r="S834" s="73">
        <v>0</v>
      </c>
      <c r="T834" s="73">
        <v>0</v>
      </c>
      <c r="U834" s="73">
        <v>0</v>
      </c>
      <c r="V834" s="73">
        <v>0</v>
      </c>
      <c r="W834" s="73">
        <v>0</v>
      </c>
      <c r="X834" s="73">
        <v>0</v>
      </c>
      <c r="Y834" s="73">
        <v>0</v>
      </c>
      <c r="Z834" s="73">
        <v>0</v>
      </c>
      <c r="AA834" s="73">
        <v>0</v>
      </c>
      <c r="AB834" s="73">
        <v>0</v>
      </c>
      <c r="AC834" s="73">
        <v>0</v>
      </c>
      <c r="AD834" s="73">
        <v>0</v>
      </c>
      <c r="AE834" s="73">
        <v>0</v>
      </c>
      <c r="AF834" s="73">
        <v>0</v>
      </c>
      <c r="AG834" s="73">
        <v>0</v>
      </c>
      <c r="AH834" s="73">
        <v>0</v>
      </c>
      <c r="AI834" s="73">
        <v>0</v>
      </c>
      <c r="AJ834" s="73">
        <v>0</v>
      </c>
      <c r="AK834" s="73">
        <v>0</v>
      </c>
      <c r="AL834" s="73">
        <v>0</v>
      </c>
      <c r="AM834" s="73">
        <v>0</v>
      </c>
      <c r="AN834" s="73">
        <v>0</v>
      </c>
    </row>
    <row r="835" spans="1:40">
      <c r="A835" s="108" t="s">
        <v>1520</v>
      </c>
      <c r="B835" s="73">
        <v>0</v>
      </c>
      <c r="C835" s="73">
        <v>0</v>
      </c>
      <c r="D835" s="73">
        <v>0</v>
      </c>
      <c r="E835" s="73">
        <v>0</v>
      </c>
      <c r="F835" s="73">
        <v>0</v>
      </c>
      <c r="G835" s="73">
        <v>0</v>
      </c>
      <c r="H835" s="73">
        <v>0</v>
      </c>
      <c r="I835" s="73">
        <v>0</v>
      </c>
      <c r="J835" s="73">
        <v>0</v>
      </c>
      <c r="K835" s="73">
        <v>0</v>
      </c>
      <c r="L835" s="73">
        <v>0</v>
      </c>
      <c r="M835" s="73">
        <v>0</v>
      </c>
      <c r="N835" s="73">
        <v>0</v>
      </c>
      <c r="O835" s="73">
        <v>0</v>
      </c>
      <c r="P835" s="73">
        <v>0</v>
      </c>
      <c r="Q835" s="73">
        <v>0</v>
      </c>
      <c r="R835" s="73">
        <v>0</v>
      </c>
      <c r="S835" s="73">
        <v>0</v>
      </c>
      <c r="T835" s="73">
        <v>0</v>
      </c>
      <c r="U835" s="73">
        <v>0</v>
      </c>
      <c r="V835" s="73">
        <v>0</v>
      </c>
      <c r="W835" s="73">
        <v>0</v>
      </c>
      <c r="X835" s="73">
        <v>0</v>
      </c>
      <c r="Y835" s="73">
        <v>0</v>
      </c>
      <c r="Z835" s="73">
        <v>0</v>
      </c>
      <c r="AA835" s="73">
        <v>0</v>
      </c>
      <c r="AB835" s="73">
        <v>0</v>
      </c>
      <c r="AC835" s="73">
        <v>0</v>
      </c>
      <c r="AD835" s="73">
        <v>0</v>
      </c>
      <c r="AE835" s="73">
        <v>0</v>
      </c>
      <c r="AF835" s="73">
        <v>0</v>
      </c>
      <c r="AG835" s="73">
        <v>0</v>
      </c>
      <c r="AH835" s="73">
        <v>0</v>
      </c>
      <c r="AI835" s="73">
        <v>0</v>
      </c>
      <c r="AJ835" s="73">
        <v>0</v>
      </c>
      <c r="AK835" s="73">
        <v>0</v>
      </c>
      <c r="AL835" s="73">
        <v>0</v>
      </c>
      <c r="AM835" s="73">
        <v>0</v>
      </c>
      <c r="AN835" s="73">
        <v>0</v>
      </c>
    </row>
    <row r="836" spans="1:40">
      <c r="A836" s="108" t="s">
        <v>1521</v>
      </c>
      <c r="B836" s="73">
        <v>0</v>
      </c>
      <c r="C836" s="73">
        <v>0</v>
      </c>
      <c r="D836" s="73">
        <v>0</v>
      </c>
      <c r="E836" s="73">
        <v>0</v>
      </c>
      <c r="F836" s="73">
        <v>0</v>
      </c>
      <c r="G836" s="73">
        <v>0</v>
      </c>
      <c r="H836" s="73">
        <v>0</v>
      </c>
      <c r="I836" s="73">
        <v>0</v>
      </c>
      <c r="J836" s="73">
        <v>0</v>
      </c>
      <c r="K836" s="73">
        <v>0</v>
      </c>
      <c r="L836" s="73">
        <v>0</v>
      </c>
      <c r="M836" s="73">
        <v>0</v>
      </c>
      <c r="N836" s="73">
        <v>0</v>
      </c>
      <c r="O836" s="73">
        <v>0</v>
      </c>
      <c r="P836" s="73">
        <v>0</v>
      </c>
      <c r="Q836" s="73">
        <v>0</v>
      </c>
      <c r="R836" s="73">
        <v>0</v>
      </c>
      <c r="S836" s="73">
        <v>0</v>
      </c>
      <c r="T836" s="73">
        <v>0</v>
      </c>
      <c r="U836" s="73">
        <v>0</v>
      </c>
      <c r="V836" s="73">
        <v>0</v>
      </c>
      <c r="W836" s="73">
        <v>0</v>
      </c>
      <c r="X836" s="73">
        <v>0</v>
      </c>
      <c r="Y836" s="73">
        <v>0</v>
      </c>
      <c r="Z836" s="73">
        <v>0</v>
      </c>
      <c r="AA836" s="73">
        <v>0</v>
      </c>
      <c r="AB836" s="73">
        <v>0</v>
      </c>
      <c r="AC836" s="73">
        <v>0</v>
      </c>
      <c r="AD836" s="73">
        <v>0</v>
      </c>
      <c r="AE836" s="73">
        <v>0</v>
      </c>
      <c r="AF836" s="73">
        <v>0</v>
      </c>
      <c r="AG836" s="73">
        <v>0</v>
      </c>
      <c r="AH836" s="73">
        <v>0</v>
      </c>
      <c r="AI836" s="73">
        <v>0</v>
      </c>
      <c r="AJ836" s="73">
        <v>0</v>
      </c>
      <c r="AK836" s="73">
        <v>0</v>
      </c>
      <c r="AL836" s="73">
        <v>0</v>
      </c>
      <c r="AM836" s="73">
        <v>0</v>
      </c>
      <c r="AN836" s="73">
        <v>0</v>
      </c>
    </row>
    <row r="837" spans="1:40">
      <c r="A837" s="108" t="s">
        <v>1522</v>
      </c>
      <c r="B837" s="73">
        <v>0</v>
      </c>
      <c r="C837" s="73">
        <v>0</v>
      </c>
      <c r="D837" s="73">
        <v>0</v>
      </c>
      <c r="E837" s="73">
        <v>0</v>
      </c>
      <c r="F837" s="73">
        <v>0</v>
      </c>
      <c r="G837" s="73">
        <v>0</v>
      </c>
      <c r="H837" s="73">
        <v>0</v>
      </c>
      <c r="I837" s="73">
        <v>0</v>
      </c>
      <c r="J837" s="73">
        <v>0</v>
      </c>
      <c r="K837" s="73">
        <v>0</v>
      </c>
      <c r="L837" s="73">
        <v>0</v>
      </c>
      <c r="M837" s="73">
        <v>0</v>
      </c>
      <c r="N837" s="73">
        <v>0</v>
      </c>
      <c r="O837" s="73">
        <v>0</v>
      </c>
      <c r="P837" s="73">
        <v>0</v>
      </c>
      <c r="Q837" s="73">
        <v>0</v>
      </c>
      <c r="R837" s="73">
        <v>0</v>
      </c>
      <c r="S837" s="73">
        <v>0</v>
      </c>
      <c r="T837" s="73">
        <v>0</v>
      </c>
      <c r="U837" s="73">
        <v>0</v>
      </c>
      <c r="V837" s="73">
        <v>0</v>
      </c>
      <c r="W837" s="73">
        <v>0</v>
      </c>
      <c r="X837" s="73">
        <v>0</v>
      </c>
      <c r="Y837" s="73">
        <v>0</v>
      </c>
      <c r="Z837" s="73">
        <v>0</v>
      </c>
      <c r="AA837" s="73">
        <v>0</v>
      </c>
      <c r="AB837" s="73">
        <v>0</v>
      </c>
      <c r="AC837" s="73">
        <v>0</v>
      </c>
      <c r="AD837" s="73">
        <v>0</v>
      </c>
      <c r="AE837" s="73">
        <v>0</v>
      </c>
      <c r="AF837" s="73">
        <v>0</v>
      </c>
      <c r="AG837" s="73">
        <v>0</v>
      </c>
      <c r="AH837" s="73">
        <v>0</v>
      </c>
      <c r="AI837" s="73">
        <v>0</v>
      </c>
      <c r="AJ837" s="73">
        <v>0</v>
      </c>
      <c r="AK837" s="73">
        <v>0</v>
      </c>
      <c r="AL837" s="73">
        <v>0</v>
      </c>
      <c r="AM837" s="73">
        <v>0</v>
      </c>
      <c r="AN837" s="73">
        <v>0</v>
      </c>
    </row>
    <row r="838" spans="1:40">
      <c r="A838" s="108" t="s">
        <v>1523</v>
      </c>
      <c r="B838" s="73">
        <v>0</v>
      </c>
      <c r="C838" s="73">
        <v>0</v>
      </c>
      <c r="D838" s="73">
        <v>0</v>
      </c>
      <c r="E838" s="73">
        <v>0</v>
      </c>
      <c r="F838" s="73">
        <v>0</v>
      </c>
      <c r="G838" s="73">
        <v>0</v>
      </c>
      <c r="H838" s="73">
        <v>0</v>
      </c>
      <c r="I838" s="73">
        <v>0</v>
      </c>
      <c r="J838" s="73">
        <v>0</v>
      </c>
      <c r="K838" s="73">
        <v>0</v>
      </c>
      <c r="L838" s="73">
        <v>0</v>
      </c>
      <c r="M838" s="73">
        <v>0</v>
      </c>
      <c r="N838" s="73">
        <v>0</v>
      </c>
      <c r="O838" s="73">
        <v>0</v>
      </c>
      <c r="P838" s="73">
        <v>0</v>
      </c>
      <c r="Q838" s="73">
        <v>0</v>
      </c>
      <c r="R838" s="73">
        <v>0</v>
      </c>
      <c r="S838" s="73">
        <v>0</v>
      </c>
      <c r="T838" s="73">
        <v>0</v>
      </c>
      <c r="U838" s="73">
        <v>0</v>
      </c>
      <c r="V838" s="73">
        <v>0</v>
      </c>
      <c r="W838" s="73">
        <v>0</v>
      </c>
      <c r="X838" s="73">
        <v>0</v>
      </c>
      <c r="Y838" s="73">
        <v>0</v>
      </c>
      <c r="Z838" s="73">
        <v>0</v>
      </c>
      <c r="AA838" s="73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</row>
    <row r="839" spans="1:40">
      <c r="A839" s="108" t="s">
        <v>1524</v>
      </c>
      <c r="B839" s="73">
        <v>0</v>
      </c>
      <c r="C839" s="73">
        <v>0</v>
      </c>
      <c r="D839" s="73">
        <v>0</v>
      </c>
      <c r="E839" s="73">
        <v>0</v>
      </c>
      <c r="F839" s="73">
        <v>0</v>
      </c>
      <c r="G839" s="73">
        <v>0</v>
      </c>
      <c r="H839" s="73">
        <v>0</v>
      </c>
      <c r="I839" s="73">
        <v>0</v>
      </c>
      <c r="J839" s="73">
        <v>0</v>
      </c>
      <c r="K839" s="73">
        <v>0</v>
      </c>
      <c r="L839" s="73">
        <v>0</v>
      </c>
      <c r="M839" s="73">
        <v>0</v>
      </c>
      <c r="N839" s="73">
        <v>0</v>
      </c>
      <c r="O839" s="73">
        <v>0</v>
      </c>
      <c r="P839" s="73">
        <v>0</v>
      </c>
      <c r="Q839" s="73">
        <v>0</v>
      </c>
      <c r="R839" s="73">
        <v>0</v>
      </c>
      <c r="S839" s="73">
        <v>0</v>
      </c>
      <c r="T839" s="73">
        <v>0</v>
      </c>
      <c r="U839" s="73">
        <v>0</v>
      </c>
      <c r="V839" s="73">
        <v>0</v>
      </c>
      <c r="W839" s="73">
        <v>0</v>
      </c>
      <c r="X839" s="73">
        <v>0</v>
      </c>
      <c r="Y839" s="73">
        <v>0</v>
      </c>
      <c r="Z839" s="73">
        <v>0</v>
      </c>
      <c r="AA839" s="73">
        <v>0</v>
      </c>
      <c r="AB839" s="73">
        <v>0</v>
      </c>
      <c r="AC839" s="73">
        <v>0</v>
      </c>
      <c r="AD839" s="73">
        <v>0</v>
      </c>
      <c r="AE839" s="73">
        <v>0</v>
      </c>
      <c r="AF839" s="73">
        <v>0</v>
      </c>
      <c r="AG839" s="73">
        <v>0</v>
      </c>
      <c r="AH839" s="73">
        <v>0</v>
      </c>
      <c r="AI839" s="73">
        <v>0</v>
      </c>
      <c r="AJ839" s="73">
        <v>0</v>
      </c>
      <c r="AK839" s="73">
        <v>0</v>
      </c>
      <c r="AL839" s="73">
        <v>0</v>
      </c>
      <c r="AM839" s="73">
        <v>0</v>
      </c>
      <c r="AN839" s="73">
        <v>0</v>
      </c>
    </row>
    <row r="840" spans="1:40">
      <c r="A840" s="108" t="s">
        <v>1525</v>
      </c>
      <c r="B840" s="73">
        <v>0</v>
      </c>
      <c r="C840" s="73">
        <v>0</v>
      </c>
      <c r="D840" s="73">
        <v>0</v>
      </c>
      <c r="E840" s="73">
        <v>0</v>
      </c>
      <c r="F840" s="73">
        <v>0</v>
      </c>
      <c r="G840" s="73">
        <v>0</v>
      </c>
      <c r="H840" s="73">
        <v>0</v>
      </c>
      <c r="I840" s="73">
        <v>0</v>
      </c>
      <c r="J840" s="73">
        <v>0</v>
      </c>
      <c r="K840" s="73">
        <v>0</v>
      </c>
      <c r="L840" s="73">
        <v>0</v>
      </c>
      <c r="M840" s="73">
        <v>0</v>
      </c>
      <c r="N840" s="73">
        <v>0</v>
      </c>
      <c r="O840" s="73">
        <v>0</v>
      </c>
      <c r="P840" s="73">
        <v>0</v>
      </c>
      <c r="Q840" s="73">
        <v>0</v>
      </c>
      <c r="R840" s="73">
        <v>0</v>
      </c>
      <c r="S840" s="73">
        <v>0</v>
      </c>
      <c r="T840" s="73">
        <v>0</v>
      </c>
      <c r="U840" s="73">
        <v>0</v>
      </c>
      <c r="V840" s="73">
        <v>0</v>
      </c>
      <c r="W840" s="73">
        <v>0</v>
      </c>
      <c r="X840" s="73">
        <v>0</v>
      </c>
      <c r="Y840" s="73">
        <v>0</v>
      </c>
      <c r="Z840" s="73">
        <v>0</v>
      </c>
      <c r="AA840" s="73">
        <v>0</v>
      </c>
      <c r="AB840" s="73">
        <v>0</v>
      </c>
      <c r="AC840" s="73">
        <v>0</v>
      </c>
      <c r="AD840" s="73">
        <v>0</v>
      </c>
      <c r="AE840" s="73">
        <v>0</v>
      </c>
      <c r="AF840" s="73">
        <v>0</v>
      </c>
      <c r="AG840" s="73">
        <v>0</v>
      </c>
      <c r="AH840" s="73">
        <v>0</v>
      </c>
      <c r="AI840" s="73">
        <v>0</v>
      </c>
      <c r="AJ840" s="73">
        <v>0</v>
      </c>
      <c r="AK840" s="73">
        <v>0</v>
      </c>
      <c r="AL840" s="73">
        <v>0</v>
      </c>
      <c r="AM840" s="73">
        <v>0</v>
      </c>
      <c r="AN840" s="73">
        <v>0</v>
      </c>
    </row>
    <row r="841" spans="1:40">
      <c r="A841" s="108" t="s">
        <v>1526</v>
      </c>
      <c r="B841" s="73">
        <v>0</v>
      </c>
      <c r="C841" s="73">
        <v>0</v>
      </c>
      <c r="D841" s="73">
        <v>0</v>
      </c>
      <c r="E841" s="73">
        <v>0</v>
      </c>
      <c r="F841" s="73">
        <v>0</v>
      </c>
      <c r="G841" s="73">
        <v>0</v>
      </c>
      <c r="H841" s="73">
        <v>0</v>
      </c>
      <c r="I841" s="73">
        <v>0</v>
      </c>
      <c r="J841" s="73">
        <v>0</v>
      </c>
      <c r="K841" s="73">
        <v>0</v>
      </c>
      <c r="L841" s="73">
        <v>0</v>
      </c>
      <c r="M841" s="73">
        <v>0</v>
      </c>
      <c r="N841" s="73">
        <v>0</v>
      </c>
      <c r="O841" s="73">
        <v>0</v>
      </c>
      <c r="P841" s="73">
        <v>0</v>
      </c>
      <c r="Q841" s="73">
        <v>0</v>
      </c>
      <c r="R841" s="73">
        <v>0</v>
      </c>
      <c r="S841" s="73">
        <v>0</v>
      </c>
      <c r="T841" s="73">
        <v>0</v>
      </c>
      <c r="U841" s="73">
        <v>0</v>
      </c>
      <c r="V841" s="73">
        <v>0</v>
      </c>
      <c r="W841" s="73">
        <v>0</v>
      </c>
      <c r="X841" s="73">
        <v>0</v>
      </c>
      <c r="Y841" s="73">
        <v>0</v>
      </c>
      <c r="Z841" s="73">
        <v>0</v>
      </c>
      <c r="AA841" s="73">
        <v>0</v>
      </c>
      <c r="AB841" s="73">
        <v>0</v>
      </c>
      <c r="AC841" s="73">
        <v>0</v>
      </c>
      <c r="AD841" s="73">
        <v>0</v>
      </c>
      <c r="AE841" s="73">
        <v>0</v>
      </c>
      <c r="AF841" s="73">
        <v>0</v>
      </c>
      <c r="AG841" s="73">
        <v>0</v>
      </c>
      <c r="AH841" s="73">
        <v>0</v>
      </c>
      <c r="AI841" s="73">
        <v>0</v>
      </c>
      <c r="AJ841" s="73">
        <v>0</v>
      </c>
      <c r="AK841" s="73">
        <v>0</v>
      </c>
      <c r="AL841" s="73">
        <v>0</v>
      </c>
      <c r="AM841" s="73">
        <v>0</v>
      </c>
      <c r="AN841" s="73">
        <v>0</v>
      </c>
    </row>
    <row r="842" spans="1:40">
      <c r="A842" s="108" t="s">
        <v>1527</v>
      </c>
      <c r="B842" s="73">
        <v>0</v>
      </c>
      <c r="C842" s="73">
        <v>0</v>
      </c>
      <c r="D842" s="73">
        <v>0</v>
      </c>
      <c r="E842" s="73">
        <v>0</v>
      </c>
      <c r="F842" s="73">
        <v>0</v>
      </c>
      <c r="G842" s="73">
        <v>0</v>
      </c>
      <c r="H842" s="73">
        <v>0</v>
      </c>
      <c r="I842" s="73">
        <v>0</v>
      </c>
      <c r="J842" s="73">
        <v>0</v>
      </c>
      <c r="K842" s="73">
        <v>0</v>
      </c>
      <c r="L842" s="73">
        <v>0</v>
      </c>
      <c r="M842" s="73">
        <v>0</v>
      </c>
      <c r="N842" s="73">
        <v>0</v>
      </c>
      <c r="O842" s="73">
        <v>0</v>
      </c>
      <c r="P842" s="73">
        <v>0</v>
      </c>
      <c r="Q842" s="73">
        <v>0</v>
      </c>
      <c r="R842" s="73">
        <v>0</v>
      </c>
      <c r="S842" s="73">
        <v>0</v>
      </c>
      <c r="T842" s="73">
        <v>0</v>
      </c>
      <c r="U842" s="73">
        <v>0</v>
      </c>
      <c r="V842" s="73">
        <v>0</v>
      </c>
      <c r="W842" s="73">
        <v>0</v>
      </c>
      <c r="X842" s="73">
        <v>0</v>
      </c>
      <c r="Y842" s="73">
        <v>0</v>
      </c>
      <c r="Z842" s="73">
        <v>0</v>
      </c>
      <c r="AA842" s="73">
        <v>0</v>
      </c>
      <c r="AB842" s="73">
        <v>0</v>
      </c>
      <c r="AC842" s="73">
        <v>0</v>
      </c>
      <c r="AD842" s="73">
        <v>0</v>
      </c>
      <c r="AE842" s="73">
        <v>0</v>
      </c>
      <c r="AF842" s="73">
        <v>0</v>
      </c>
      <c r="AG842" s="73">
        <v>0</v>
      </c>
      <c r="AH842" s="73">
        <v>0</v>
      </c>
      <c r="AI842" s="73">
        <v>0</v>
      </c>
      <c r="AJ842" s="73">
        <v>0</v>
      </c>
      <c r="AK842" s="73">
        <v>0</v>
      </c>
      <c r="AL842" s="73">
        <v>0</v>
      </c>
      <c r="AM842" s="73">
        <v>0</v>
      </c>
      <c r="AN842" s="73">
        <v>0</v>
      </c>
    </row>
    <row r="843" spans="1:40">
      <c r="A843" s="108" t="s">
        <v>1528</v>
      </c>
      <c r="B843" s="73">
        <v>0</v>
      </c>
      <c r="C843" s="73">
        <v>0</v>
      </c>
      <c r="D843" s="73">
        <v>0</v>
      </c>
      <c r="E843" s="73">
        <v>0</v>
      </c>
      <c r="F843" s="73">
        <v>0</v>
      </c>
      <c r="G843" s="73">
        <v>0</v>
      </c>
      <c r="H843" s="73">
        <v>0</v>
      </c>
      <c r="I843" s="73">
        <v>0</v>
      </c>
      <c r="J843" s="73">
        <v>0</v>
      </c>
      <c r="K843" s="73">
        <v>0</v>
      </c>
      <c r="L843" s="73">
        <v>0</v>
      </c>
      <c r="M843" s="73">
        <v>0</v>
      </c>
      <c r="N843" s="73">
        <v>0</v>
      </c>
      <c r="O843" s="73">
        <v>0</v>
      </c>
      <c r="P843" s="73">
        <v>0</v>
      </c>
      <c r="Q843" s="73">
        <v>0</v>
      </c>
      <c r="R843" s="73">
        <v>0</v>
      </c>
      <c r="S843" s="73">
        <v>0</v>
      </c>
      <c r="T843" s="73">
        <v>0</v>
      </c>
      <c r="U843" s="73">
        <v>0</v>
      </c>
      <c r="V843" s="73">
        <v>0</v>
      </c>
      <c r="W843" s="73">
        <v>0</v>
      </c>
      <c r="X843" s="73">
        <v>0</v>
      </c>
      <c r="Y843" s="73">
        <v>0</v>
      </c>
      <c r="Z843" s="73">
        <v>0</v>
      </c>
      <c r="AA843" s="73">
        <v>0</v>
      </c>
      <c r="AB843" s="73">
        <v>0</v>
      </c>
      <c r="AC843" s="73">
        <v>0</v>
      </c>
      <c r="AD843" s="73">
        <v>0</v>
      </c>
      <c r="AE843" s="73">
        <v>0</v>
      </c>
      <c r="AF843" s="73">
        <v>0</v>
      </c>
      <c r="AG843" s="73">
        <v>0</v>
      </c>
      <c r="AH843" s="73">
        <v>0</v>
      </c>
      <c r="AI843" s="73">
        <v>0</v>
      </c>
      <c r="AJ843" s="73">
        <v>0</v>
      </c>
      <c r="AK843" s="73">
        <v>0</v>
      </c>
      <c r="AL843" s="73">
        <v>0</v>
      </c>
      <c r="AM843" s="73">
        <v>0</v>
      </c>
      <c r="AN843" s="73">
        <v>0</v>
      </c>
    </row>
    <row r="844" spans="1:40">
      <c r="A844" s="108" t="s">
        <v>1529</v>
      </c>
      <c r="B844" s="73">
        <v>0</v>
      </c>
      <c r="C844" s="73">
        <v>0</v>
      </c>
      <c r="D844" s="73">
        <v>0</v>
      </c>
      <c r="E844" s="73">
        <v>0</v>
      </c>
      <c r="F844" s="73">
        <v>0</v>
      </c>
      <c r="G844" s="73">
        <v>0</v>
      </c>
      <c r="H844" s="73">
        <v>0</v>
      </c>
      <c r="I844" s="73">
        <v>0</v>
      </c>
      <c r="J844" s="73">
        <v>0</v>
      </c>
      <c r="K844" s="73">
        <v>0</v>
      </c>
      <c r="L844" s="73">
        <v>0</v>
      </c>
      <c r="M844" s="73">
        <v>0</v>
      </c>
      <c r="N844" s="73">
        <v>0</v>
      </c>
      <c r="O844" s="73">
        <v>0</v>
      </c>
      <c r="P844" s="73">
        <v>0</v>
      </c>
      <c r="Q844" s="73">
        <v>0</v>
      </c>
      <c r="R844" s="73">
        <v>0</v>
      </c>
      <c r="S844" s="73">
        <v>0</v>
      </c>
      <c r="T844" s="73">
        <v>0</v>
      </c>
      <c r="U844" s="73">
        <v>0</v>
      </c>
      <c r="V844" s="73">
        <v>0</v>
      </c>
      <c r="W844" s="73">
        <v>0</v>
      </c>
      <c r="X844" s="73">
        <v>0</v>
      </c>
      <c r="Y844" s="73">
        <v>0</v>
      </c>
      <c r="Z844" s="73">
        <v>0</v>
      </c>
      <c r="AA844" s="73">
        <v>0</v>
      </c>
      <c r="AB844" s="73">
        <v>0</v>
      </c>
      <c r="AC844" s="73">
        <v>0</v>
      </c>
      <c r="AD844" s="73">
        <v>0</v>
      </c>
      <c r="AE844" s="73">
        <v>0</v>
      </c>
      <c r="AF844" s="73">
        <v>0</v>
      </c>
      <c r="AG844" s="73">
        <v>0</v>
      </c>
      <c r="AH844" s="73">
        <v>0</v>
      </c>
      <c r="AI844" s="73">
        <v>0</v>
      </c>
      <c r="AJ844" s="73">
        <v>0</v>
      </c>
      <c r="AK844" s="73">
        <v>0</v>
      </c>
      <c r="AL844" s="73">
        <v>0</v>
      </c>
      <c r="AM844" s="73">
        <v>0</v>
      </c>
      <c r="AN844" s="73">
        <v>0</v>
      </c>
    </row>
    <row r="845" spans="1:40">
      <c r="A845" s="108" t="s">
        <v>1530</v>
      </c>
      <c r="B845" s="73">
        <v>0</v>
      </c>
      <c r="C845" s="73">
        <v>0</v>
      </c>
      <c r="D845" s="73">
        <v>0</v>
      </c>
      <c r="E845" s="73">
        <v>0</v>
      </c>
      <c r="F845" s="73">
        <v>0</v>
      </c>
      <c r="G845" s="73">
        <v>0</v>
      </c>
      <c r="H845" s="73">
        <v>0</v>
      </c>
      <c r="I845" s="73">
        <v>0</v>
      </c>
      <c r="J845" s="73">
        <v>0</v>
      </c>
      <c r="K845" s="73">
        <v>0</v>
      </c>
      <c r="L845" s="73">
        <v>0</v>
      </c>
      <c r="M845" s="73">
        <v>0</v>
      </c>
      <c r="N845" s="73">
        <v>0</v>
      </c>
      <c r="O845" s="73">
        <v>0</v>
      </c>
      <c r="P845" s="73">
        <v>0</v>
      </c>
      <c r="Q845" s="73">
        <v>0</v>
      </c>
      <c r="R845" s="73">
        <v>0</v>
      </c>
      <c r="S845" s="73">
        <v>0</v>
      </c>
      <c r="T845" s="73">
        <v>0</v>
      </c>
      <c r="U845" s="73">
        <v>0</v>
      </c>
      <c r="V845" s="73">
        <v>0</v>
      </c>
      <c r="W845" s="73">
        <v>0</v>
      </c>
      <c r="X845" s="73">
        <v>0</v>
      </c>
      <c r="Y845" s="73">
        <v>0</v>
      </c>
      <c r="Z845" s="73">
        <v>0</v>
      </c>
      <c r="AA845" s="73">
        <v>0</v>
      </c>
      <c r="AB845" s="73">
        <v>0</v>
      </c>
      <c r="AC845" s="73">
        <v>0</v>
      </c>
      <c r="AD845" s="73">
        <v>0</v>
      </c>
      <c r="AE845" s="73">
        <v>0</v>
      </c>
      <c r="AF845" s="73">
        <v>0</v>
      </c>
      <c r="AG845" s="73">
        <v>0</v>
      </c>
      <c r="AH845" s="73">
        <v>0</v>
      </c>
      <c r="AI845" s="73">
        <v>0</v>
      </c>
      <c r="AJ845" s="73">
        <v>0</v>
      </c>
      <c r="AK845" s="73">
        <v>0</v>
      </c>
      <c r="AL845" s="73">
        <v>0</v>
      </c>
      <c r="AM845" s="73">
        <v>0</v>
      </c>
      <c r="AN845" s="73">
        <v>0</v>
      </c>
    </row>
    <row r="846" spans="1:40">
      <c r="A846" s="108" t="s">
        <v>1531</v>
      </c>
      <c r="B846" s="73">
        <v>0</v>
      </c>
      <c r="C846" s="73">
        <v>0</v>
      </c>
      <c r="D846" s="73">
        <v>0</v>
      </c>
      <c r="E846" s="73">
        <v>0</v>
      </c>
      <c r="F846" s="73">
        <v>0</v>
      </c>
      <c r="G846" s="73">
        <v>0</v>
      </c>
      <c r="H846" s="73">
        <v>0</v>
      </c>
      <c r="I846" s="73">
        <v>0</v>
      </c>
      <c r="J846" s="73">
        <v>0</v>
      </c>
      <c r="K846" s="73">
        <v>0</v>
      </c>
      <c r="L846" s="73">
        <v>0</v>
      </c>
      <c r="M846" s="73">
        <v>0</v>
      </c>
      <c r="N846" s="73">
        <v>0</v>
      </c>
      <c r="O846" s="73">
        <v>0</v>
      </c>
      <c r="P846" s="73">
        <v>0</v>
      </c>
      <c r="Q846" s="73">
        <v>0</v>
      </c>
      <c r="R846" s="73">
        <v>0</v>
      </c>
      <c r="S846" s="73">
        <v>0</v>
      </c>
      <c r="T846" s="73">
        <v>0</v>
      </c>
      <c r="U846" s="73">
        <v>0</v>
      </c>
      <c r="V846" s="73">
        <v>0</v>
      </c>
      <c r="W846" s="73">
        <v>0</v>
      </c>
      <c r="X846" s="73">
        <v>0</v>
      </c>
      <c r="Y846" s="73">
        <v>0</v>
      </c>
      <c r="Z846" s="73">
        <v>0</v>
      </c>
      <c r="AA846" s="73">
        <v>0</v>
      </c>
      <c r="AB846" s="73">
        <v>0</v>
      </c>
      <c r="AC846" s="73">
        <v>0</v>
      </c>
      <c r="AD846" s="73">
        <v>0</v>
      </c>
      <c r="AE846" s="73">
        <v>0</v>
      </c>
      <c r="AF846" s="73">
        <v>0</v>
      </c>
      <c r="AG846" s="73">
        <v>0</v>
      </c>
      <c r="AH846" s="73">
        <v>0</v>
      </c>
      <c r="AI846" s="73">
        <v>0</v>
      </c>
      <c r="AJ846" s="73">
        <v>0</v>
      </c>
      <c r="AK846" s="73">
        <v>0</v>
      </c>
      <c r="AL846" s="73">
        <v>0</v>
      </c>
      <c r="AM846" s="73">
        <v>0</v>
      </c>
      <c r="AN846" s="73">
        <v>0</v>
      </c>
    </row>
    <row r="847" spans="1:40">
      <c r="A847" s="109" t="s">
        <v>1532</v>
      </c>
      <c r="B847" s="73">
        <v>-90833.999999999898</v>
      </c>
      <c r="C847" s="73">
        <v>-90833.999999999898</v>
      </c>
      <c r="D847" s="73">
        <v>-90833.999999999898</v>
      </c>
      <c r="E847" s="73">
        <v>-90833.999999999898</v>
      </c>
      <c r="F847" s="73">
        <v>-90833.999999999898</v>
      </c>
      <c r="G847" s="73">
        <v>-90833.999999999898</v>
      </c>
      <c r="H847" s="73">
        <v>-90833.999999999898</v>
      </c>
      <c r="I847" s="73">
        <v>-90833.999999999898</v>
      </c>
      <c r="J847" s="73">
        <v>-90833.999999999898</v>
      </c>
      <c r="K847" s="73">
        <v>-90833.999999999898</v>
      </c>
      <c r="L847" s="73">
        <v>-90833.999999999898</v>
      </c>
      <c r="M847" s="73">
        <v>-90833.999999999898</v>
      </c>
      <c r="N847" s="73">
        <v>-1090007.99999999</v>
      </c>
      <c r="O847" s="73">
        <v>-90833.999999999898</v>
      </c>
      <c r="P847" s="73">
        <v>-90833.999999999898</v>
      </c>
      <c r="Q847" s="73">
        <v>-90833.999999999898</v>
      </c>
      <c r="R847" s="73">
        <v>-90833.999999999898</v>
      </c>
      <c r="S847" s="73">
        <v>-90833.999999999898</v>
      </c>
      <c r="T847" s="73">
        <v>-90833.999999999898</v>
      </c>
      <c r="U847" s="73">
        <v>-90833.999999999898</v>
      </c>
      <c r="V847" s="73">
        <v>-90833.999999999898</v>
      </c>
      <c r="W847" s="73">
        <v>-90833.999999999898</v>
      </c>
      <c r="X847" s="73">
        <v>-90833.999999999898</v>
      </c>
      <c r="Y847" s="73">
        <v>-90833.999999999898</v>
      </c>
      <c r="Z847" s="73">
        <v>-90833.999999999898</v>
      </c>
      <c r="AA847" s="73">
        <v>-1090007.99999999</v>
      </c>
      <c r="AB847" s="73">
        <v>-90833.999999999898</v>
      </c>
      <c r="AC847" s="73">
        <v>-90833.999999999898</v>
      </c>
      <c r="AD847" s="73">
        <v>-90833.999999999898</v>
      </c>
      <c r="AE847" s="73">
        <v>-90833.999999999898</v>
      </c>
      <c r="AF847" s="73">
        <v>-90833.999999999898</v>
      </c>
      <c r="AG847" s="73">
        <v>-90833.999999999898</v>
      </c>
      <c r="AH847" s="73">
        <v>-90833.999999999898</v>
      </c>
      <c r="AI847" s="73">
        <v>-90833.999999999898</v>
      </c>
      <c r="AJ847" s="73">
        <v>-90833.999999999898</v>
      </c>
      <c r="AK847" s="73">
        <v>-90833.999999999898</v>
      </c>
      <c r="AL847" s="73">
        <v>-90833.999999999898</v>
      </c>
      <c r="AM847" s="73">
        <v>-90833.999999999898</v>
      </c>
      <c r="AN847" s="73">
        <v>-1090007.99999999</v>
      </c>
    </row>
    <row r="848" spans="1:40" ht="10.8" thickBot="1">
      <c r="A848" s="119" t="s">
        <v>1533</v>
      </c>
    </row>
    <row r="849" spans="1:40">
      <c r="A849" s="108" t="s">
        <v>1534</v>
      </c>
      <c r="B849" s="73">
        <v>0</v>
      </c>
      <c r="C849" s="73">
        <v>0</v>
      </c>
      <c r="D849" s="73">
        <v>0</v>
      </c>
      <c r="E849" s="73">
        <v>0</v>
      </c>
      <c r="F849" s="73">
        <v>0</v>
      </c>
      <c r="G849" s="73">
        <v>0</v>
      </c>
      <c r="H849" s="73">
        <v>0</v>
      </c>
      <c r="I849" s="73">
        <v>0</v>
      </c>
      <c r="J849" s="73">
        <v>0</v>
      </c>
      <c r="K849" s="73">
        <v>0</v>
      </c>
      <c r="L849" s="73">
        <v>0</v>
      </c>
      <c r="M849" s="73">
        <v>0</v>
      </c>
      <c r="N849" s="73">
        <v>0</v>
      </c>
      <c r="O849" s="73">
        <v>0</v>
      </c>
      <c r="P849" s="73">
        <v>0</v>
      </c>
      <c r="Q849" s="73">
        <v>0</v>
      </c>
      <c r="R849" s="73">
        <v>0</v>
      </c>
      <c r="S849" s="73">
        <v>0</v>
      </c>
      <c r="T849" s="73">
        <v>0</v>
      </c>
      <c r="U849" s="73">
        <v>0</v>
      </c>
      <c r="V849" s="73">
        <v>0</v>
      </c>
      <c r="W849" s="73">
        <v>0</v>
      </c>
      <c r="X849" s="73">
        <v>0</v>
      </c>
      <c r="Y849" s="73">
        <v>0</v>
      </c>
      <c r="Z849" s="73">
        <v>0</v>
      </c>
      <c r="AA849" s="73">
        <v>0</v>
      </c>
      <c r="AB849" s="73">
        <v>0</v>
      </c>
      <c r="AC849" s="73">
        <v>0</v>
      </c>
      <c r="AD849" s="73">
        <v>0</v>
      </c>
      <c r="AE849" s="73">
        <v>0</v>
      </c>
      <c r="AF849" s="73">
        <v>0</v>
      </c>
      <c r="AG849" s="73">
        <v>0</v>
      </c>
      <c r="AH849" s="73">
        <v>0</v>
      </c>
      <c r="AI849" s="73">
        <v>0</v>
      </c>
      <c r="AJ849" s="73">
        <v>0</v>
      </c>
      <c r="AK849" s="73">
        <v>0</v>
      </c>
      <c r="AL849" s="73">
        <v>0</v>
      </c>
      <c r="AM849" s="73">
        <v>0</v>
      </c>
      <c r="AN849" s="73">
        <v>0</v>
      </c>
    </row>
    <row r="850" spans="1:40">
      <c r="A850" s="108" t="s">
        <v>1535</v>
      </c>
      <c r="B850" s="73">
        <v>0</v>
      </c>
      <c r="C850" s="73">
        <v>0</v>
      </c>
      <c r="D850" s="73">
        <v>0</v>
      </c>
      <c r="E850" s="73">
        <v>0</v>
      </c>
      <c r="F850" s="73">
        <v>0</v>
      </c>
      <c r="G850" s="73">
        <v>0</v>
      </c>
      <c r="H850" s="73">
        <v>0</v>
      </c>
      <c r="I850" s="73">
        <v>0</v>
      </c>
      <c r="J850" s="73">
        <v>0</v>
      </c>
      <c r="K850" s="73">
        <v>0</v>
      </c>
      <c r="L850" s="73">
        <v>0</v>
      </c>
      <c r="M850" s="73">
        <v>0</v>
      </c>
      <c r="N850" s="73">
        <v>0</v>
      </c>
      <c r="O850" s="73">
        <v>0</v>
      </c>
      <c r="P850" s="73">
        <v>0</v>
      </c>
      <c r="Q850" s="73">
        <v>0</v>
      </c>
      <c r="R850" s="73">
        <v>0</v>
      </c>
      <c r="S850" s="73">
        <v>0</v>
      </c>
      <c r="T850" s="73">
        <v>0</v>
      </c>
      <c r="U850" s="73">
        <v>0</v>
      </c>
      <c r="V850" s="73">
        <v>0</v>
      </c>
      <c r="W850" s="73">
        <v>0</v>
      </c>
      <c r="X850" s="73">
        <v>0</v>
      </c>
      <c r="Y850" s="73">
        <v>0</v>
      </c>
      <c r="Z850" s="73">
        <v>0</v>
      </c>
      <c r="AA850" s="73">
        <v>0</v>
      </c>
      <c r="AB850" s="73">
        <v>0</v>
      </c>
      <c r="AC850" s="73">
        <v>0</v>
      </c>
      <c r="AD850" s="73">
        <v>0</v>
      </c>
      <c r="AE850" s="73">
        <v>0</v>
      </c>
      <c r="AF850" s="73">
        <v>0</v>
      </c>
      <c r="AG850" s="73">
        <v>0</v>
      </c>
      <c r="AH850" s="73">
        <v>0</v>
      </c>
      <c r="AI850" s="73">
        <v>0</v>
      </c>
      <c r="AJ850" s="73">
        <v>0</v>
      </c>
      <c r="AK850" s="73">
        <v>0</v>
      </c>
      <c r="AL850" s="73">
        <v>0</v>
      </c>
      <c r="AM850" s="73">
        <v>0</v>
      </c>
      <c r="AN850" s="73">
        <v>0</v>
      </c>
    </row>
    <row r="851" spans="1:40">
      <c r="A851" s="108" t="s">
        <v>1536</v>
      </c>
      <c r="B851" s="73">
        <v>0</v>
      </c>
      <c r="C851" s="73">
        <v>0</v>
      </c>
      <c r="D851" s="73">
        <v>0</v>
      </c>
      <c r="E851" s="73">
        <v>0</v>
      </c>
      <c r="F851" s="73">
        <v>0</v>
      </c>
      <c r="G851" s="73">
        <v>0</v>
      </c>
      <c r="H851" s="73">
        <v>0</v>
      </c>
      <c r="I851" s="73">
        <v>0</v>
      </c>
      <c r="J851" s="73">
        <v>0</v>
      </c>
      <c r="K851" s="73">
        <v>0</v>
      </c>
      <c r="L851" s="73">
        <v>0</v>
      </c>
      <c r="M851" s="73">
        <v>0</v>
      </c>
      <c r="N851" s="73">
        <v>0</v>
      </c>
      <c r="O851" s="73">
        <v>0</v>
      </c>
      <c r="P851" s="73">
        <v>0</v>
      </c>
      <c r="Q851" s="73">
        <v>0</v>
      </c>
      <c r="R851" s="73">
        <v>0</v>
      </c>
      <c r="S851" s="73">
        <v>0</v>
      </c>
      <c r="T851" s="73">
        <v>0</v>
      </c>
      <c r="U851" s="73">
        <v>0</v>
      </c>
      <c r="V851" s="73">
        <v>0</v>
      </c>
      <c r="W851" s="73">
        <v>0</v>
      </c>
      <c r="X851" s="73">
        <v>0</v>
      </c>
      <c r="Y851" s="73">
        <v>0</v>
      </c>
      <c r="Z851" s="73">
        <v>0</v>
      </c>
      <c r="AA851" s="73">
        <v>0</v>
      </c>
      <c r="AB851" s="73">
        <v>0</v>
      </c>
      <c r="AC851" s="73">
        <v>0</v>
      </c>
      <c r="AD851" s="73">
        <v>0</v>
      </c>
      <c r="AE851" s="73">
        <v>0</v>
      </c>
      <c r="AF851" s="73">
        <v>0</v>
      </c>
      <c r="AG851" s="73">
        <v>0</v>
      </c>
      <c r="AH851" s="73">
        <v>0</v>
      </c>
      <c r="AI851" s="73">
        <v>0</v>
      </c>
      <c r="AJ851" s="73">
        <v>0</v>
      </c>
      <c r="AK851" s="73">
        <v>0</v>
      </c>
      <c r="AL851" s="73">
        <v>0</v>
      </c>
      <c r="AM851" s="73">
        <v>0</v>
      </c>
      <c r="AN851" s="73">
        <v>0</v>
      </c>
    </row>
    <row r="852" spans="1:40">
      <c r="A852" s="108" t="s">
        <v>1537</v>
      </c>
      <c r="B852" s="73">
        <v>0</v>
      </c>
      <c r="C852" s="73">
        <v>0</v>
      </c>
      <c r="D852" s="73">
        <v>0</v>
      </c>
      <c r="E852" s="73">
        <v>0</v>
      </c>
      <c r="F852" s="73">
        <v>0</v>
      </c>
      <c r="G852" s="73">
        <v>0</v>
      </c>
      <c r="H852" s="73">
        <v>0</v>
      </c>
      <c r="I852" s="73">
        <v>0</v>
      </c>
      <c r="J852" s="73">
        <v>0</v>
      </c>
      <c r="K852" s="73">
        <v>0</v>
      </c>
      <c r="L852" s="73">
        <v>0</v>
      </c>
      <c r="M852" s="73">
        <v>0</v>
      </c>
      <c r="N852" s="73">
        <v>0</v>
      </c>
      <c r="O852" s="73">
        <v>0</v>
      </c>
      <c r="P852" s="73">
        <v>0</v>
      </c>
      <c r="Q852" s="73">
        <v>0</v>
      </c>
      <c r="R852" s="73">
        <v>0</v>
      </c>
      <c r="S852" s="73">
        <v>0</v>
      </c>
      <c r="T852" s="73">
        <v>0</v>
      </c>
      <c r="U852" s="73">
        <v>0</v>
      </c>
      <c r="V852" s="73">
        <v>0</v>
      </c>
      <c r="W852" s="73">
        <v>0</v>
      </c>
      <c r="X852" s="73">
        <v>0</v>
      </c>
      <c r="Y852" s="73">
        <v>0</v>
      </c>
      <c r="Z852" s="73">
        <v>0</v>
      </c>
      <c r="AA852" s="73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</row>
    <row r="853" spans="1:40">
      <c r="A853" s="108" t="s">
        <v>1538</v>
      </c>
    </row>
    <row r="854" spans="1:40">
      <c r="A854" s="108" t="s">
        <v>1539</v>
      </c>
      <c r="B854" s="73">
        <v>-198834</v>
      </c>
      <c r="C854" s="73">
        <v>-198834</v>
      </c>
      <c r="D854" s="73">
        <v>-198834</v>
      </c>
      <c r="E854" s="73">
        <v>-198834</v>
      </c>
      <c r="F854" s="73">
        <v>-198834</v>
      </c>
      <c r="G854" s="73">
        <v>-198834</v>
      </c>
      <c r="H854" s="73">
        <v>-198834</v>
      </c>
      <c r="I854" s="73">
        <v>-198834</v>
      </c>
      <c r="J854" s="73">
        <v>-198834</v>
      </c>
      <c r="K854" s="73">
        <v>-198834</v>
      </c>
      <c r="L854" s="73">
        <v>-198834</v>
      </c>
      <c r="M854" s="73">
        <v>-198834</v>
      </c>
      <c r="N854" s="73">
        <v>-2386008</v>
      </c>
      <c r="O854" s="73">
        <v>-198834</v>
      </c>
      <c r="P854" s="73">
        <v>-198834</v>
      </c>
      <c r="Q854" s="73">
        <v>-198834</v>
      </c>
      <c r="R854" s="73">
        <v>-198834</v>
      </c>
      <c r="S854" s="73">
        <v>-198834</v>
      </c>
      <c r="T854" s="73">
        <v>-198834</v>
      </c>
      <c r="U854" s="73">
        <v>-198834</v>
      </c>
      <c r="V854" s="73">
        <v>-198834</v>
      </c>
      <c r="W854" s="73">
        <v>-198834</v>
      </c>
      <c r="X854" s="73">
        <v>-198834</v>
      </c>
      <c r="Y854" s="73">
        <v>-198834</v>
      </c>
      <c r="Z854" s="73">
        <v>-198834</v>
      </c>
      <c r="AA854" s="73">
        <v>-2386008</v>
      </c>
      <c r="AB854" s="73">
        <v>-198834</v>
      </c>
      <c r="AC854" s="73">
        <v>-198834</v>
      </c>
      <c r="AD854" s="73">
        <v>-198834</v>
      </c>
      <c r="AE854" s="73">
        <v>-198834</v>
      </c>
      <c r="AF854" s="73">
        <v>-198834</v>
      </c>
      <c r="AG854" s="73">
        <v>-198834</v>
      </c>
      <c r="AH854" s="73">
        <v>-198834</v>
      </c>
      <c r="AI854" s="73">
        <v>-198834</v>
      </c>
      <c r="AJ854" s="73">
        <v>-198834</v>
      </c>
      <c r="AK854" s="73">
        <v>-198834</v>
      </c>
      <c r="AL854" s="73">
        <v>-198834</v>
      </c>
      <c r="AM854" s="73">
        <v>-198834</v>
      </c>
      <c r="AN854" s="73">
        <v>-2386008</v>
      </c>
    </row>
    <row r="855" spans="1:40" ht="10.8" thickBot="1">
      <c r="A855" s="119" t="s">
        <v>1540</v>
      </c>
    </row>
    <row r="856" spans="1:40">
      <c r="A856" s="109" t="s">
        <v>1541</v>
      </c>
    </row>
    <row r="857" spans="1:40">
      <c r="A857" s="108" t="s">
        <v>1542</v>
      </c>
      <c r="B857" s="73">
        <v>150669.42878270999</v>
      </c>
      <c r="C857" s="73">
        <v>154250.50788955699</v>
      </c>
      <c r="D857" s="73">
        <v>148945.809675942</v>
      </c>
      <c r="E857" s="73">
        <v>146250.63132628001</v>
      </c>
      <c r="F857" s="73">
        <v>141866.76597282599</v>
      </c>
      <c r="G857" s="73">
        <v>160606.98259111101</v>
      </c>
      <c r="H857" s="73">
        <v>181474.743385176</v>
      </c>
      <c r="I857" s="73">
        <v>181991.679566037</v>
      </c>
      <c r="J857" s="73">
        <v>181109.37925319301</v>
      </c>
      <c r="K857" s="73">
        <v>178602.45580344301</v>
      </c>
      <c r="L857" s="73">
        <v>170680.74904350599</v>
      </c>
      <c r="M857" s="73">
        <v>434621.92046415398</v>
      </c>
      <c r="N857" s="73">
        <v>2231071.0537539301</v>
      </c>
      <c r="O857" s="73">
        <v>151953.103710531</v>
      </c>
      <c r="P857" s="73">
        <v>155360.75483286701</v>
      </c>
      <c r="Q857" s="73">
        <v>150006.243725921</v>
      </c>
      <c r="R857" s="73">
        <v>147294.60147060701</v>
      </c>
      <c r="S857" s="73">
        <v>142861.398014181</v>
      </c>
      <c r="T857" s="73">
        <v>161227.03465847799</v>
      </c>
      <c r="U857" s="73">
        <v>183761.86505626599</v>
      </c>
      <c r="V857" s="73">
        <v>186951.97852711999</v>
      </c>
      <c r="W857" s="73">
        <v>180177.047968186</v>
      </c>
      <c r="X857" s="73">
        <v>172076.87029804601</v>
      </c>
      <c r="Y857" s="73">
        <v>164776.309061935</v>
      </c>
      <c r="Z857" s="73">
        <v>461006.78672177001</v>
      </c>
      <c r="AA857" s="73">
        <v>2257453.99404591</v>
      </c>
      <c r="AB857" s="73">
        <v>154090.94335060799</v>
      </c>
      <c r="AC857" s="73">
        <v>157587.30926513599</v>
      </c>
      <c r="AD857" s="73">
        <v>152193.111773499</v>
      </c>
      <c r="AE857" s="73">
        <v>149476.62735213299</v>
      </c>
      <c r="AF857" s="73">
        <v>145004.51109599299</v>
      </c>
      <c r="AG857" s="73">
        <v>152718.95250779201</v>
      </c>
      <c r="AH857" s="73">
        <v>166508.93690004101</v>
      </c>
      <c r="AI857" s="73">
        <v>172468.89552383701</v>
      </c>
      <c r="AJ857" s="73">
        <v>179548.00457552</v>
      </c>
      <c r="AK857" s="73">
        <v>183745.39024402699</v>
      </c>
      <c r="AL857" s="73">
        <v>175514.709955859</v>
      </c>
      <c r="AM857" s="73">
        <v>493677.95985923801</v>
      </c>
      <c r="AN857" s="73">
        <v>2282535.3524036799</v>
      </c>
    </row>
    <row r="858" spans="1:40">
      <c r="A858" s="108" t="s">
        <v>1543</v>
      </c>
      <c r="B858" s="73">
        <v>543642.69348961802</v>
      </c>
      <c r="C858" s="73">
        <v>556563.87801241002</v>
      </c>
      <c r="D858" s="73">
        <v>537423.56236710399</v>
      </c>
      <c r="E858" s="73">
        <v>527698.86884909705</v>
      </c>
      <c r="F858" s="73">
        <v>511881.085587407</v>
      </c>
      <c r="G858" s="73">
        <v>579499.19445829</v>
      </c>
      <c r="H858" s="73">
        <v>654793.86954160302</v>
      </c>
      <c r="I858" s="73">
        <v>656659.06927054795</v>
      </c>
      <c r="J858" s="73">
        <v>653475.56932356604</v>
      </c>
      <c r="K858" s="73">
        <v>644430.13371260802</v>
      </c>
      <c r="L858" s="73">
        <v>615847.17541243206</v>
      </c>
      <c r="M858" s="73">
        <v>1568194.91120202</v>
      </c>
      <c r="N858" s="73">
        <v>8050110.0112267099</v>
      </c>
      <c r="O858" s="73">
        <v>548274.42602463497</v>
      </c>
      <c r="P858" s="73">
        <v>560569.85084695497</v>
      </c>
      <c r="Q858" s="73">
        <v>541249.80122561904</v>
      </c>
      <c r="R858" s="73">
        <v>531465.70294258394</v>
      </c>
      <c r="S858" s="73">
        <v>515469.89883480599</v>
      </c>
      <c r="T858" s="73">
        <v>581736.45505409304</v>
      </c>
      <c r="U858" s="73">
        <v>663046.22037120105</v>
      </c>
      <c r="V858" s="73">
        <v>674556.72979467199</v>
      </c>
      <c r="W858" s="73">
        <v>650111.54853248305</v>
      </c>
      <c r="X858" s="73">
        <v>620884.63473904296</v>
      </c>
      <c r="Y858" s="73">
        <v>594542.88242438203</v>
      </c>
      <c r="Z858" s="73">
        <v>1663396.30590791</v>
      </c>
      <c r="AA858" s="73">
        <v>8145304.4566983897</v>
      </c>
      <c r="AB858" s="73">
        <v>555988.14014414896</v>
      </c>
      <c r="AC858" s="73">
        <v>568603.66406665999</v>
      </c>
      <c r="AD858" s="73">
        <v>549140.41875365505</v>
      </c>
      <c r="AE858" s="73">
        <v>539338.84905510698</v>
      </c>
      <c r="AF858" s="73">
        <v>523202.64049090497</v>
      </c>
      <c r="AG858" s="73">
        <v>551037.74773038703</v>
      </c>
      <c r="AH858" s="73">
        <v>600794.51868751203</v>
      </c>
      <c r="AI858" s="73">
        <v>622299.133031009</v>
      </c>
      <c r="AJ858" s="73">
        <v>647841.84560021805</v>
      </c>
      <c r="AK858" s="73">
        <v>662986.77625322097</v>
      </c>
      <c r="AL858" s="73">
        <v>633288.98528618796</v>
      </c>
      <c r="AM858" s="73">
        <v>1781279.83880119</v>
      </c>
      <c r="AN858" s="73">
        <v>8235802.5579002099</v>
      </c>
    </row>
    <row r="859" spans="1:40">
      <c r="A859" s="108" t="s">
        <v>1544</v>
      </c>
      <c r="B859" s="73">
        <v>50394.477299999999</v>
      </c>
      <c r="C859" s="73">
        <v>50394.477299999999</v>
      </c>
      <c r="D859" s="73">
        <v>50394.477299999999</v>
      </c>
      <c r="E859" s="73">
        <v>50394.477299999999</v>
      </c>
      <c r="F859" s="73">
        <v>50394.477299999999</v>
      </c>
      <c r="G859" s="73">
        <v>50394.477299999999</v>
      </c>
      <c r="H859" s="73">
        <v>50394.477299999999</v>
      </c>
      <c r="I859" s="73">
        <v>50394.477299999999</v>
      </c>
      <c r="J859" s="73">
        <v>50394.477299999999</v>
      </c>
      <c r="K859" s="73">
        <v>50394.477299999999</v>
      </c>
      <c r="L859" s="73">
        <v>50394.477299999999</v>
      </c>
      <c r="M859" s="73">
        <v>50394.477299999999</v>
      </c>
      <c r="N859" s="73">
        <v>604733.72759999998</v>
      </c>
      <c r="O859" s="73">
        <v>50394.477299999999</v>
      </c>
      <c r="P859" s="73">
        <v>50394.477299999999</v>
      </c>
      <c r="Q859" s="73">
        <v>50394.477299999999</v>
      </c>
      <c r="R859" s="73">
        <v>50394.477299999999</v>
      </c>
      <c r="S859" s="73">
        <v>50394.477299999999</v>
      </c>
      <c r="T859" s="73">
        <v>50394.477299999999</v>
      </c>
      <c r="U859" s="73">
        <v>50394.477299999999</v>
      </c>
      <c r="V859" s="73">
        <v>50394.477299999999</v>
      </c>
      <c r="W859" s="73">
        <v>50394.477299999999</v>
      </c>
      <c r="X859" s="73">
        <v>50394.477299999999</v>
      </c>
      <c r="Y859" s="73">
        <v>50394.477299999999</v>
      </c>
      <c r="Z859" s="73">
        <v>50394.477299999999</v>
      </c>
      <c r="AA859" s="73">
        <v>604733.72759999998</v>
      </c>
      <c r="AB859" s="73">
        <v>50394.477299999999</v>
      </c>
      <c r="AC859" s="73">
        <v>50394.477299999999</v>
      </c>
      <c r="AD859" s="73">
        <v>50394.477299999999</v>
      </c>
      <c r="AE859" s="73">
        <v>50394.477299999999</v>
      </c>
      <c r="AF859" s="73">
        <v>50394.477299999999</v>
      </c>
      <c r="AG859" s="73">
        <v>50394.477299999999</v>
      </c>
      <c r="AH859" s="73">
        <v>50394.477299999999</v>
      </c>
      <c r="AI859" s="73">
        <v>50394.477299999999</v>
      </c>
      <c r="AJ859" s="73">
        <v>50394.477299999999</v>
      </c>
      <c r="AK859" s="73">
        <v>50394.477299999999</v>
      </c>
      <c r="AL859" s="73">
        <v>50394.477299999999</v>
      </c>
      <c r="AM859" s="73">
        <v>50394.477299999999</v>
      </c>
      <c r="AN859" s="73">
        <v>604733.72759999998</v>
      </c>
    </row>
    <row r="860" spans="1:40">
      <c r="A860" s="108" t="s">
        <v>1545</v>
      </c>
      <c r="B860" s="73">
        <v>0</v>
      </c>
      <c r="C860" s="73">
        <v>0</v>
      </c>
      <c r="D860" s="73">
        <v>0</v>
      </c>
      <c r="E860" s="73">
        <v>0</v>
      </c>
      <c r="F860" s="73">
        <v>0</v>
      </c>
      <c r="G860" s="73">
        <v>0</v>
      </c>
      <c r="H860" s="73">
        <v>0</v>
      </c>
      <c r="I860" s="73">
        <v>0</v>
      </c>
      <c r="J860" s="73">
        <v>0</v>
      </c>
      <c r="K860" s="73">
        <v>0</v>
      </c>
      <c r="L860" s="73">
        <v>0</v>
      </c>
      <c r="M860" s="73">
        <v>0</v>
      </c>
      <c r="N860" s="73">
        <v>0</v>
      </c>
      <c r="O860" s="73">
        <v>0</v>
      </c>
      <c r="P860" s="73">
        <v>0</v>
      </c>
      <c r="Q860" s="73">
        <v>0</v>
      </c>
      <c r="R860" s="73">
        <v>0</v>
      </c>
      <c r="S860" s="73">
        <v>0</v>
      </c>
      <c r="T860" s="73">
        <v>0</v>
      </c>
      <c r="U860" s="73">
        <v>0</v>
      </c>
      <c r="V860" s="73">
        <v>0</v>
      </c>
      <c r="W860" s="73">
        <v>0</v>
      </c>
      <c r="X860" s="73">
        <v>0</v>
      </c>
      <c r="Y860" s="73">
        <v>0</v>
      </c>
      <c r="Z860" s="73">
        <v>0</v>
      </c>
      <c r="AA860" s="73">
        <v>0</v>
      </c>
      <c r="AB860" s="73">
        <v>0</v>
      </c>
      <c r="AC860" s="73">
        <v>0</v>
      </c>
      <c r="AD860" s="73">
        <v>0</v>
      </c>
      <c r="AE860" s="73">
        <v>0</v>
      </c>
      <c r="AF860" s="73">
        <v>0</v>
      </c>
      <c r="AG860" s="73">
        <v>0</v>
      </c>
      <c r="AH860" s="73">
        <v>0</v>
      </c>
      <c r="AI860" s="73">
        <v>0</v>
      </c>
      <c r="AJ860" s="73">
        <v>0</v>
      </c>
      <c r="AK860" s="73">
        <v>0</v>
      </c>
      <c r="AL860" s="73">
        <v>0</v>
      </c>
      <c r="AM860" s="73">
        <v>0</v>
      </c>
      <c r="AN860" s="73">
        <v>0</v>
      </c>
    </row>
    <row r="861" spans="1:40">
      <c r="A861" s="108" t="s">
        <v>1546</v>
      </c>
      <c r="B861" s="73">
        <v>0</v>
      </c>
      <c r="C861" s="73">
        <v>0</v>
      </c>
      <c r="D861" s="73">
        <v>0</v>
      </c>
      <c r="E861" s="73">
        <v>0</v>
      </c>
      <c r="F861" s="73">
        <v>0</v>
      </c>
      <c r="G861" s="73">
        <v>0</v>
      </c>
      <c r="H861" s="73">
        <v>0</v>
      </c>
      <c r="I861" s="73">
        <v>0</v>
      </c>
      <c r="J861" s="73">
        <v>0</v>
      </c>
      <c r="K861" s="73">
        <v>0</v>
      </c>
      <c r="L861" s="73">
        <v>0</v>
      </c>
      <c r="M861" s="73">
        <v>0</v>
      </c>
      <c r="N861" s="73">
        <v>0</v>
      </c>
      <c r="O861" s="73">
        <v>0</v>
      </c>
      <c r="P861" s="73">
        <v>0</v>
      </c>
      <c r="Q861" s="73">
        <v>0</v>
      </c>
      <c r="R861" s="73">
        <v>0</v>
      </c>
      <c r="S861" s="73">
        <v>0</v>
      </c>
      <c r="T861" s="73">
        <v>0</v>
      </c>
      <c r="U861" s="73">
        <v>0</v>
      </c>
      <c r="V861" s="73">
        <v>0</v>
      </c>
      <c r="W861" s="73">
        <v>0</v>
      </c>
      <c r="X861" s="73">
        <v>0</v>
      </c>
      <c r="Y861" s="73">
        <v>0</v>
      </c>
      <c r="Z861" s="73">
        <v>0</v>
      </c>
      <c r="AA861" s="73">
        <v>0</v>
      </c>
      <c r="AB861" s="73">
        <v>0</v>
      </c>
      <c r="AC861" s="73">
        <v>0</v>
      </c>
      <c r="AD861" s="73">
        <v>0</v>
      </c>
      <c r="AE861" s="73">
        <v>0</v>
      </c>
      <c r="AF861" s="73">
        <v>0</v>
      </c>
      <c r="AG861" s="73">
        <v>0</v>
      </c>
      <c r="AH861" s="73">
        <v>0</v>
      </c>
      <c r="AI861" s="73">
        <v>0</v>
      </c>
      <c r="AJ861" s="73">
        <v>0</v>
      </c>
      <c r="AK861" s="73">
        <v>0</v>
      </c>
      <c r="AL861" s="73">
        <v>0</v>
      </c>
      <c r="AM861" s="73">
        <v>0</v>
      </c>
      <c r="AN861" s="73">
        <v>0</v>
      </c>
    </row>
    <row r="862" spans="1:40">
      <c r="A862" s="108" t="s">
        <v>1547</v>
      </c>
      <c r="B862" s="73">
        <v>0</v>
      </c>
      <c r="C862" s="73">
        <v>0</v>
      </c>
      <c r="D862" s="73">
        <v>0</v>
      </c>
      <c r="E862" s="73">
        <v>0</v>
      </c>
      <c r="F862" s="73">
        <v>0</v>
      </c>
      <c r="G862" s="73">
        <v>0</v>
      </c>
      <c r="H862" s="73">
        <v>0</v>
      </c>
      <c r="I862" s="73">
        <v>0</v>
      </c>
      <c r="J862" s="73">
        <v>0</v>
      </c>
      <c r="K862" s="73">
        <v>0</v>
      </c>
      <c r="L862" s="73">
        <v>0</v>
      </c>
      <c r="M862" s="73">
        <v>0</v>
      </c>
      <c r="N862" s="73">
        <v>0</v>
      </c>
      <c r="O862" s="73">
        <v>0</v>
      </c>
      <c r="P862" s="73">
        <v>0</v>
      </c>
      <c r="Q862" s="73">
        <v>0</v>
      </c>
      <c r="R862" s="73">
        <v>0</v>
      </c>
      <c r="S862" s="73">
        <v>0</v>
      </c>
      <c r="T862" s="73">
        <v>0</v>
      </c>
      <c r="U862" s="73">
        <v>0</v>
      </c>
      <c r="V862" s="73">
        <v>0</v>
      </c>
      <c r="W862" s="73">
        <v>0</v>
      </c>
      <c r="X862" s="73">
        <v>0</v>
      </c>
      <c r="Y862" s="73">
        <v>0</v>
      </c>
      <c r="Z862" s="73">
        <v>0</v>
      </c>
      <c r="AA862" s="73">
        <v>0</v>
      </c>
      <c r="AB862" s="73">
        <v>0</v>
      </c>
      <c r="AC862" s="73">
        <v>0</v>
      </c>
      <c r="AD862" s="73">
        <v>0</v>
      </c>
      <c r="AE862" s="73">
        <v>0</v>
      </c>
      <c r="AF862" s="73">
        <v>0</v>
      </c>
      <c r="AG862" s="73">
        <v>0</v>
      </c>
      <c r="AH862" s="73">
        <v>0</v>
      </c>
      <c r="AI862" s="73">
        <v>0</v>
      </c>
      <c r="AJ862" s="73">
        <v>0</v>
      </c>
      <c r="AK862" s="73">
        <v>0</v>
      </c>
      <c r="AL862" s="73">
        <v>0</v>
      </c>
      <c r="AM862" s="73">
        <v>0</v>
      </c>
      <c r="AN862" s="73">
        <v>0</v>
      </c>
    </row>
    <row r="863" spans="1:40">
      <c r="A863" s="108" t="s">
        <v>1548</v>
      </c>
      <c r="B863" s="73">
        <v>744706.59957232897</v>
      </c>
      <c r="C863" s="73">
        <v>761208.86320196697</v>
      </c>
      <c r="D863" s="73">
        <v>736763.84934304596</v>
      </c>
      <c r="E863" s="73">
        <v>724343.97747537703</v>
      </c>
      <c r="F863" s="73">
        <v>704142.32886023296</v>
      </c>
      <c r="G863" s="73">
        <v>790500.65434940101</v>
      </c>
      <c r="H863" s="73">
        <v>886663.09022677899</v>
      </c>
      <c r="I863" s="73">
        <v>889045.226136585</v>
      </c>
      <c r="J863" s="73">
        <v>884979.42587675899</v>
      </c>
      <c r="K863" s="73">
        <v>873427.06681605196</v>
      </c>
      <c r="L863" s="73">
        <v>836922.40175593796</v>
      </c>
      <c r="M863" s="73">
        <v>2053211.3089661701</v>
      </c>
      <c r="N863" s="73">
        <v>10885914.792580601</v>
      </c>
      <c r="O863" s="73">
        <v>750622.00703516696</v>
      </c>
      <c r="P863" s="73">
        <v>766325.082979823</v>
      </c>
      <c r="Q863" s="73">
        <v>741650.52225153998</v>
      </c>
      <c r="R863" s="73">
        <v>729154.78171319095</v>
      </c>
      <c r="S863" s="73">
        <v>708725.77414898796</v>
      </c>
      <c r="T863" s="73">
        <v>793357.96701257199</v>
      </c>
      <c r="U863" s="73">
        <v>897202.56272746704</v>
      </c>
      <c r="V863" s="73">
        <v>911903.18562179303</v>
      </c>
      <c r="W863" s="73">
        <v>880683.07380066998</v>
      </c>
      <c r="X863" s="73">
        <v>843355.98233708995</v>
      </c>
      <c r="Y863" s="73">
        <v>809713.66878631804</v>
      </c>
      <c r="Z863" s="73">
        <v>2174797.5699296799</v>
      </c>
      <c r="AA863" s="73">
        <v>11007492.1783443</v>
      </c>
      <c r="AB863" s="73">
        <v>760473.56079475698</v>
      </c>
      <c r="AC863" s="73">
        <v>776585.45063179696</v>
      </c>
      <c r="AD863" s="73">
        <v>751728.00782715494</v>
      </c>
      <c r="AE863" s="73">
        <v>739209.95370724099</v>
      </c>
      <c r="AF863" s="73">
        <v>718601.62888689805</v>
      </c>
      <c r="AG863" s="73">
        <v>754151.17753817898</v>
      </c>
      <c r="AH863" s="73">
        <v>817697.932887553</v>
      </c>
      <c r="AI863" s="73">
        <v>845162.50585484703</v>
      </c>
      <c r="AJ863" s="73">
        <v>877784.32747573801</v>
      </c>
      <c r="AK863" s="73">
        <v>897126.64379724895</v>
      </c>
      <c r="AL863" s="73">
        <v>859198.17254204804</v>
      </c>
      <c r="AM863" s="73">
        <v>2325352.27596043</v>
      </c>
      <c r="AN863" s="73">
        <v>11123071.637903901</v>
      </c>
    </row>
    <row r="864" spans="1:40">
      <c r="A864" s="109" t="s">
        <v>1549</v>
      </c>
    </row>
    <row r="865" spans="1:40">
      <c r="A865" s="108" t="s">
        <v>1550</v>
      </c>
      <c r="B865" s="73">
        <v>0</v>
      </c>
      <c r="C865" s="73">
        <v>0</v>
      </c>
      <c r="D865" s="73">
        <v>0</v>
      </c>
      <c r="E865" s="73">
        <v>0</v>
      </c>
      <c r="F865" s="73">
        <v>0</v>
      </c>
      <c r="G865" s="73">
        <v>0</v>
      </c>
      <c r="H865" s="73">
        <v>0</v>
      </c>
      <c r="I865" s="73">
        <v>0</v>
      </c>
      <c r="J865" s="73">
        <v>0</v>
      </c>
      <c r="K865" s="73">
        <v>0</v>
      </c>
      <c r="L865" s="73">
        <v>0</v>
      </c>
      <c r="M865" s="73">
        <v>0</v>
      </c>
      <c r="N865" s="73">
        <v>0</v>
      </c>
      <c r="O865" s="73">
        <v>0</v>
      </c>
      <c r="P865" s="73">
        <v>0</v>
      </c>
      <c r="Q865" s="73">
        <v>0</v>
      </c>
      <c r="R865" s="73">
        <v>0</v>
      </c>
      <c r="S865" s="73">
        <v>0</v>
      </c>
      <c r="T865" s="73">
        <v>0</v>
      </c>
      <c r="U865" s="73">
        <v>0</v>
      </c>
      <c r="V865" s="73">
        <v>0</v>
      </c>
      <c r="W865" s="73">
        <v>0</v>
      </c>
      <c r="X865" s="73">
        <v>0</v>
      </c>
      <c r="Y865" s="73">
        <v>0</v>
      </c>
      <c r="Z865" s="73">
        <v>0</v>
      </c>
      <c r="AA865" s="73">
        <v>0</v>
      </c>
      <c r="AB865" s="73">
        <v>0</v>
      </c>
      <c r="AC865" s="73">
        <v>0</v>
      </c>
      <c r="AD865" s="73">
        <v>0</v>
      </c>
      <c r="AE865" s="73">
        <v>0</v>
      </c>
      <c r="AF865" s="73">
        <v>0</v>
      </c>
      <c r="AG865" s="73">
        <v>0</v>
      </c>
      <c r="AH865" s="73">
        <v>0</v>
      </c>
      <c r="AI865" s="73">
        <v>0</v>
      </c>
      <c r="AJ865" s="73">
        <v>0</v>
      </c>
      <c r="AK865" s="73">
        <v>0</v>
      </c>
      <c r="AL865" s="73">
        <v>0</v>
      </c>
      <c r="AM865" s="73">
        <v>0</v>
      </c>
      <c r="AN865" s="73">
        <v>0</v>
      </c>
    </row>
    <row r="866" spans="1:40">
      <c r="A866" s="108" t="s">
        <v>1551</v>
      </c>
      <c r="B866" s="73">
        <v>0</v>
      </c>
      <c r="C866" s="73">
        <v>0</v>
      </c>
      <c r="D866" s="73">
        <v>0</v>
      </c>
      <c r="E866" s="73">
        <v>0</v>
      </c>
      <c r="F866" s="73">
        <v>0</v>
      </c>
      <c r="G866" s="73">
        <v>0</v>
      </c>
      <c r="H866" s="73">
        <v>0</v>
      </c>
      <c r="I866" s="73">
        <v>0</v>
      </c>
      <c r="J866" s="73">
        <v>0</v>
      </c>
      <c r="K866" s="73">
        <v>0</v>
      </c>
      <c r="L866" s="73">
        <v>0</v>
      </c>
      <c r="M866" s="73">
        <v>0</v>
      </c>
      <c r="N866" s="73">
        <v>0</v>
      </c>
      <c r="O866" s="73">
        <v>0</v>
      </c>
      <c r="P866" s="73">
        <v>0</v>
      </c>
      <c r="Q866" s="73">
        <v>0</v>
      </c>
      <c r="R866" s="73">
        <v>0</v>
      </c>
      <c r="S866" s="73">
        <v>0</v>
      </c>
      <c r="T866" s="73">
        <v>0</v>
      </c>
      <c r="U866" s="73">
        <v>0</v>
      </c>
      <c r="V866" s="73">
        <v>0</v>
      </c>
      <c r="W866" s="73">
        <v>0</v>
      </c>
      <c r="X866" s="73">
        <v>0</v>
      </c>
      <c r="Y866" s="73">
        <v>0</v>
      </c>
      <c r="Z866" s="73">
        <v>0</v>
      </c>
      <c r="AA866" s="73">
        <v>0</v>
      </c>
      <c r="AB866" s="73">
        <v>0</v>
      </c>
      <c r="AC866" s="73">
        <v>0</v>
      </c>
      <c r="AD866" s="73">
        <v>0</v>
      </c>
      <c r="AE866" s="73">
        <v>0</v>
      </c>
      <c r="AF866" s="73">
        <v>0</v>
      </c>
      <c r="AG866" s="73">
        <v>0</v>
      </c>
      <c r="AH866" s="73">
        <v>0</v>
      </c>
      <c r="AI866" s="73">
        <v>0</v>
      </c>
      <c r="AJ866" s="73">
        <v>0</v>
      </c>
      <c r="AK866" s="73">
        <v>0</v>
      </c>
      <c r="AL866" s="73">
        <v>0</v>
      </c>
      <c r="AM866" s="73">
        <v>0</v>
      </c>
      <c r="AN866" s="73">
        <v>0</v>
      </c>
    </row>
    <row r="867" spans="1:40">
      <c r="A867" s="108" t="s">
        <v>1552</v>
      </c>
      <c r="B867" s="73">
        <v>0</v>
      </c>
      <c r="C867" s="73">
        <v>0</v>
      </c>
      <c r="D867" s="73">
        <v>0</v>
      </c>
      <c r="E867" s="73">
        <v>0</v>
      </c>
      <c r="F867" s="73">
        <v>0</v>
      </c>
      <c r="G867" s="73">
        <v>0</v>
      </c>
      <c r="H867" s="73">
        <v>0</v>
      </c>
      <c r="I867" s="73">
        <v>0</v>
      </c>
      <c r="J867" s="73">
        <v>0</v>
      </c>
      <c r="K867" s="73">
        <v>0</v>
      </c>
      <c r="L867" s="73">
        <v>0</v>
      </c>
      <c r="M867" s="73">
        <v>0</v>
      </c>
      <c r="N867" s="73">
        <v>0</v>
      </c>
      <c r="O867" s="73">
        <v>0</v>
      </c>
      <c r="P867" s="73">
        <v>0</v>
      </c>
      <c r="Q867" s="73">
        <v>0</v>
      </c>
      <c r="R867" s="73">
        <v>0</v>
      </c>
      <c r="S867" s="73">
        <v>0</v>
      </c>
      <c r="T867" s="73">
        <v>0</v>
      </c>
      <c r="U867" s="73">
        <v>0</v>
      </c>
      <c r="V867" s="73">
        <v>0</v>
      </c>
      <c r="W867" s="73">
        <v>0</v>
      </c>
      <c r="X867" s="73">
        <v>0</v>
      </c>
      <c r="Y867" s="73">
        <v>0</v>
      </c>
      <c r="Z867" s="73">
        <v>0</v>
      </c>
      <c r="AA867" s="73">
        <v>0</v>
      </c>
      <c r="AB867" s="73">
        <v>0</v>
      </c>
      <c r="AC867" s="73">
        <v>0</v>
      </c>
      <c r="AD867" s="73">
        <v>0</v>
      </c>
      <c r="AE867" s="73">
        <v>0</v>
      </c>
      <c r="AF867" s="73">
        <v>0</v>
      </c>
      <c r="AG867" s="73">
        <v>0</v>
      </c>
      <c r="AH867" s="73">
        <v>0</v>
      </c>
      <c r="AI867" s="73">
        <v>0</v>
      </c>
      <c r="AJ867" s="73">
        <v>0</v>
      </c>
      <c r="AK867" s="73">
        <v>0</v>
      </c>
      <c r="AL867" s="73">
        <v>0</v>
      </c>
      <c r="AM867" s="73">
        <v>0</v>
      </c>
      <c r="AN867" s="73">
        <v>0</v>
      </c>
    </row>
    <row r="868" spans="1:40">
      <c r="A868" s="108" t="s">
        <v>1553</v>
      </c>
      <c r="B868" s="73">
        <v>0</v>
      </c>
      <c r="C868" s="73">
        <v>0</v>
      </c>
      <c r="D868" s="73">
        <v>0</v>
      </c>
      <c r="E868" s="73">
        <v>0</v>
      </c>
      <c r="F868" s="73">
        <v>0</v>
      </c>
      <c r="G868" s="73">
        <v>0</v>
      </c>
      <c r="H868" s="73">
        <v>0</v>
      </c>
      <c r="I868" s="73">
        <v>0</v>
      </c>
      <c r="J868" s="73">
        <v>0</v>
      </c>
      <c r="K868" s="73">
        <v>0</v>
      </c>
      <c r="L868" s="73">
        <v>0</v>
      </c>
      <c r="M868" s="73">
        <v>0</v>
      </c>
      <c r="N868" s="73">
        <v>0</v>
      </c>
      <c r="O868" s="73">
        <v>0</v>
      </c>
      <c r="P868" s="73">
        <v>0</v>
      </c>
      <c r="Q868" s="73">
        <v>0</v>
      </c>
      <c r="R868" s="73">
        <v>0</v>
      </c>
      <c r="S868" s="73">
        <v>0</v>
      </c>
      <c r="T868" s="73">
        <v>0</v>
      </c>
      <c r="U868" s="73">
        <v>0</v>
      </c>
      <c r="V868" s="73">
        <v>0</v>
      </c>
      <c r="W868" s="73">
        <v>0</v>
      </c>
      <c r="X868" s="73">
        <v>0</v>
      </c>
      <c r="Y868" s="73">
        <v>0</v>
      </c>
      <c r="Z868" s="73">
        <v>0</v>
      </c>
      <c r="AA868" s="73">
        <v>0</v>
      </c>
      <c r="AB868" s="73">
        <v>0</v>
      </c>
      <c r="AC868" s="73">
        <v>0</v>
      </c>
      <c r="AD868" s="73">
        <v>0</v>
      </c>
      <c r="AE868" s="73">
        <v>0</v>
      </c>
      <c r="AF868" s="73">
        <v>0</v>
      </c>
      <c r="AG868" s="73">
        <v>0</v>
      </c>
      <c r="AH868" s="73">
        <v>0</v>
      </c>
      <c r="AI868" s="73">
        <v>0</v>
      </c>
      <c r="AJ868" s="73">
        <v>0</v>
      </c>
      <c r="AK868" s="73">
        <v>0</v>
      </c>
      <c r="AL868" s="73">
        <v>0</v>
      </c>
      <c r="AM868" s="73">
        <v>0</v>
      </c>
      <c r="AN868" s="73">
        <v>0</v>
      </c>
    </row>
    <row r="869" spans="1:40">
      <c r="A869" s="108" t="s">
        <v>1554</v>
      </c>
      <c r="B869" s="73">
        <v>0</v>
      </c>
      <c r="C869" s="73">
        <v>0</v>
      </c>
      <c r="D869" s="73">
        <v>0</v>
      </c>
      <c r="E869" s="73">
        <v>0</v>
      </c>
      <c r="F869" s="73">
        <v>0</v>
      </c>
      <c r="G869" s="73">
        <v>0</v>
      </c>
      <c r="H869" s="73">
        <v>0</v>
      </c>
      <c r="I869" s="73">
        <v>0</v>
      </c>
      <c r="J869" s="73">
        <v>0</v>
      </c>
      <c r="K869" s="73">
        <v>0</v>
      </c>
      <c r="L869" s="73">
        <v>0</v>
      </c>
      <c r="M869" s="73">
        <v>0</v>
      </c>
      <c r="N869" s="73">
        <v>0</v>
      </c>
      <c r="O869" s="73">
        <v>0</v>
      </c>
      <c r="P869" s="73">
        <v>0</v>
      </c>
      <c r="Q869" s="73">
        <v>0</v>
      </c>
      <c r="R869" s="73">
        <v>0</v>
      </c>
      <c r="S869" s="73">
        <v>0</v>
      </c>
      <c r="T869" s="73">
        <v>0</v>
      </c>
      <c r="U869" s="73">
        <v>0</v>
      </c>
      <c r="V869" s="73">
        <v>0</v>
      </c>
      <c r="W869" s="73">
        <v>0</v>
      </c>
      <c r="X869" s="73">
        <v>0</v>
      </c>
      <c r="Y869" s="73">
        <v>0</v>
      </c>
      <c r="Z869" s="73">
        <v>0</v>
      </c>
      <c r="AA869" s="73">
        <v>0</v>
      </c>
      <c r="AB869" s="73">
        <v>0</v>
      </c>
      <c r="AC869" s="73">
        <v>0</v>
      </c>
      <c r="AD869" s="73">
        <v>0</v>
      </c>
      <c r="AE869" s="73">
        <v>0</v>
      </c>
      <c r="AF869" s="73">
        <v>0</v>
      </c>
      <c r="AG869" s="73">
        <v>0</v>
      </c>
      <c r="AH869" s="73">
        <v>0</v>
      </c>
      <c r="AI869" s="73">
        <v>0</v>
      </c>
      <c r="AJ869" s="73">
        <v>0</v>
      </c>
      <c r="AK869" s="73">
        <v>0</v>
      </c>
      <c r="AL869" s="73">
        <v>0</v>
      </c>
      <c r="AM869" s="73">
        <v>0</v>
      </c>
      <c r="AN869" s="73">
        <v>0</v>
      </c>
    </row>
    <row r="870" spans="1:40">
      <c r="A870" s="108" t="s">
        <v>1555</v>
      </c>
      <c r="B870" s="73">
        <v>0</v>
      </c>
      <c r="C870" s="73">
        <v>0</v>
      </c>
      <c r="D870" s="73">
        <v>0</v>
      </c>
      <c r="E870" s="73">
        <v>0</v>
      </c>
      <c r="F870" s="73">
        <v>0</v>
      </c>
      <c r="G870" s="73">
        <v>0</v>
      </c>
      <c r="H870" s="73">
        <v>0</v>
      </c>
      <c r="I870" s="73">
        <v>0</v>
      </c>
      <c r="J870" s="73">
        <v>0</v>
      </c>
      <c r="K870" s="73">
        <v>0</v>
      </c>
      <c r="L870" s="73">
        <v>0</v>
      </c>
      <c r="M870" s="73">
        <v>0</v>
      </c>
      <c r="N870" s="73">
        <v>0</v>
      </c>
      <c r="O870" s="73">
        <v>0</v>
      </c>
      <c r="P870" s="73">
        <v>0</v>
      </c>
      <c r="Q870" s="73">
        <v>0</v>
      </c>
      <c r="R870" s="73">
        <v>0</v>
      </c>
      <c r="S870" s="73">
        <v>0</v>
      </c>
      <c r="T870" s="73">
        <v>0</v>
      </c>
      <c r="U870" s="73">
        <v>0</v>
      </c>
      <c r="V870" s="73">
        <v>0</v>
      </c>
      <c r="W870" s="73">
        <v>0</v>
      </c>
      <c r="X870" s="73">
        <v>0</v>
      </c>
      <c r="Y870" s="73">
        <v>0</v>
      </c>
      <c r="Z870" s="73">
        <v>0</v>
      </c>
      <c r="AA870" s="73">
        <v>0</v>
      </c>
      <c r="AB870" s="73">
        <v>0</v>
      </c>
      <c r="AC870" s="73">
        <v>0</v>
      </c>
      <c r="AD870" s="73">
        <v>0</v>
      </c>
      <c r="AE870" s="73">
        <v>0</v>
      </c>
      <c r="AF870" s="73">
        <v>0</v>
      </c>
      <c r="AG870" s="73">
        <v>0</v>
      </c>
      <c r="AH870" s="73">
        <v>0</v>
      </c>
      <c r="AI870" s="73">
        <v>0</v>
      </c>
      <c r="AJ870" s="73">
        <v>0</v>
      </c>
      <c r="AK870" s="73">
        <v>0</v>
      </c>
      <c r="AL870" s="73">
        <v>0</v>
      </c>
      <c r="AM870" s="73">
        <v>0</v>
      </c>
      <c r="AN870" s="73">
        <v>0</v>
      </c>
    </row>
    <row r="871" spans="1:40">
      <c r="A871" s="108" t="s">
        <v>1556</v>
      </c>
      <c r="B871" s="73">
        <v>0</v>
      </c>
      <c r="C871" s="73">
        <v>0</v>
      </c>
      <c r="D871" s="73">
        <v>0</v>
      </c>
      <c r="E871" s="73">
        <v>0</v>
      </c>
      <c r="F871" s="73">
        <v>0</v>
      </c>
      <c r="G871" s="73">
        <v>0</v>
      </c>
      <c r="H871" s="73">
        <v>0</v>
      </c>
      <c r="I871" s="73">
        <v>0</v>
      </c>
      <c r="J871" s="73">
        <v>0</v>
      </c>
      <c r="K871" s="73">
        <v>0</v>
      </c>
      <c r="L871" s="73">
        <v>0</v>
      </c>
      <c r="M871" s="73">
        <v>0</v>
      </c>
      <c r="N871" s="73">
        <v>0</v>
      </c>
      <c r="O871" s="73">
        <v>0</v>
      </c>
      <c r="P871" s="73">
        <v>0</v>
      </c>
      <c r="Q871" s="73">
        <v>0</v>
      </c>
      <c r="R871" s="73">
        <v>0</v>
      </c>
      <c r="S871" s="73">
        <v>0</v>
      </c>
      <c r="T871" s="73">
        <v>0</v>
      </c>
      <c r="U871" s="73">
        <v>0</v>
      </c>
      <c r="V871" s="73">
        <v>0</v>
      </c>
      <c r="W871" s="73">
        <v>0</v>
      </c>
      <c r="X871" s="73">
        <v>0</v>
      </c>
      <c r="Y871" s="73">
        <v>0</v>
      </c>
      <c r="Z871" s="73">
        <v>0</v>
      </c>
      <c r="AA871" s="73">
        <v>0</v>
      </c>
      <c r="AB871" s="73">
        <v>0</v>
      </c>
      <c r="AC871" s="73">
        <v>0</v>
      </c>
      <c r="AD871" s="73">
        <v>0</v>
      </c>
      <c r="AE871" s="73">
        <v>0</v>
      </c>
      <c r="AF871" s="73">
        <v>0</v>
      </c>
      <c r="AG871" s="73">
        <v>0</v>
      </c>
      <c r="AH871" s="73">
        <v>0</v>
      </c>
      <c r="AI871" s="73">
        <v>0</v>
      </c>
      <c r="AJ871" s="73">
        <v>0</v>
      </c>
      <c r="AK871" s="73">
        <v>0</v>
      </c>
      <c r="AL871" s="73">
        <v>0</v>
      </c>
      <c r="AM871" s="73">
        <v>0</v>
      </c>
      <c r="AN871" s="73">
        <v>0</v>
      </c>
    </row>
    <row r="872" spans="1:40">
      <c r="A872" s="108" t="s">
        <v>1557</v>
      </c>
      <c r="B872" s="73">
        <v>0</v>
      </c>
      <c r="C872" s="73">
        <v>0</v>
      </c>
      <c r="D872" s="73">
        <v>0</v>
      </c>
      <c r="E872" s="73">
        <v>0</v>
      </c>
      <c r="F872" s="73">
        <v>0</v>
      </c>
      <c r="G872" s="73">
        <v>0</v>
      </c>
      <c r="H872" s="73">
        <v>0</v>
      </c>
      <c r="I872" s="73">
        <v>0</v>
      </c>
      <c r="J872" s="73">
        <v>0</v>
      </c>
      <c r="K872" s="73">
        <v>0</v>
      </c>
      <c r="L872" s="73">
        <v>0</v>
      </c>
      <c r="M872" s="73">
        <v>0</v>
      </c>
      <c r="N872" s="73">
        <v>0</v>
      </c>
      <c r="O872" s="73">
        <v>0</v>
      </c>
      <c r="P872" s="73">
        <v>0</v>
      </c>
      <c r="Q872" s="73">
        <v>0</v>
      </c>
      <c r="R872" s="73">
        <v>0</v>
      </c>
      <c r="S872" s="73">
        <v>0</v>
      </c>
      <c r="T872" s="73">
        <v>0</v>
      </c>
      <c r="U872" s="73">
        <v>0</v>
      </c>
      <c r="V872" s="73">
        <v>0</v>
      </c>
      <c r="W872" s="73">
        <v>0</v>
      </c>
      <c r="X872" s="73">
        <v>0</v>
      </c>
      <c r="Y872" s="73">
        <v>0</v>
      </c>
      <c r="Z872" s="73">
        <v>0</v>
      </c>
      <c r="AA872" s="73">
        <v>0</v>
      </c>
      <c r="AB872" s="73">
        <v>0</v>
      </c>
      <c r="AC872" s="73">
        <v>0</v>
      </c>
      <c r="AD872" s="73">
        <v>0</v>
      </c>
      <c r="AE872" s="73">
        <v>0</v>
      </c>
      <c r="AF872" s="73">
        <v>0</v>
      </c>
      <c r="AG872" s="73">
        <v>0</v>
      </c>
      <c r="AH872" s="73">
        <v>0</v>
      </c>
      <c r="AI872" s="73">
        <v>0</v>
      </c>
      <c r="AJ872" s="73">
        <v>0</v>
      </c>
      <c r="AK872" s="73">
        <v>0</v>
      </c>
      <c r="AL872" s="73">
        <v>0</v>
      </c>
      <c r="AM872" s="73">
        <v>0</v>
      </c>
      <c r="AN872" s="73">
        <v>0</v>
      </c>
    </row>
    <row r="873" spans="1:40">
      <c r="A873" s="108" t="s">
        <v>1558</v>
      </c>
      <c r="B873" s="73">
        <v>0</v>
      </c>
      <c r="C873" s="73">
        <v>0</v>
      </c>
      <c r="D873" s="73">
        <v>0</v>
      </c>
      <c r="E873" s="73">
        <v>0</v>
      </c>
      <c r="F873" s="73">
        <v>0</v>
      </c>
      <c r="G873" s="73">
        <v>0</v>
      </c>
      <c r="H873" s="73">
        <v>0</v>
      </c>
      <c r="I873" s="73">
        <v>0</v>
      </c>
      <c r="J873" s="73">
        <v>0</v>
      </c>
      <c r="K873" s="73">
        <v>0</v>
      </c>
      <c r="L873" s="73">
        <v>0</v>
      </c>
      <c r="M873" s="73">
        <v>0</v>
      </c>
      <c r="N873" s="73">
        <v>0</v>
      </c>
      <c r="O873" s="73">
        <v>0</v>
      </c>
      <c r="P873" s="73">
        <v>0</v>
      </c>
      <c r="Q873" s="73">
        <v>0</v>
      </c>
      <c r="R873" s="73">
        <v>0</v>
      </c>
      <c r="S873" s="73">
        <v>0</v>
      </c>
      <c r="T873" s="73">
        <v>0</v>
      </c>
      <c r="U873" s="73">
        <v>0</v>
      </c>
      <c r="V873" s="73">
        <v>0</v>
      </c>
      <c r="W873" s="73">
        <v>0</v>
      </c>
      <c r="X873" s="73">
        <v>0</v>
      </c>
      <c r="Y873" s="73">
        <v>0</v>
      </c>
      <c r="Z873" s="73">
        <v>0</v>
      </c>
      <c r="AA873" s="73">
        <v>0</v>
      </c>
      <c r="AB873" s="73">
        <v>0</v>
      </c>
      <c r="AC873" s="73">
        <v>0</v>
      </c>
      <c r="AD873" s="73">
        <v>0</v>
      </c>
      <c r="AE873" s="73">
        <v>0</v>
      </c>
      <c r="AF873" s="73">
        <v>0</v>
      </c>
      <c r="AG873" s="73">
        <v>0</v>
      </c>
      <c r="AH873" s="73">
        <v>0</v>
      </c>
      <c r="AI873" s="73">
        <v>0</v>
      </c>
      <c r="AJ873" s="73">
        <v>0</v>
      </c>
      <c r="AK873" s="73">
        <v>0</v>
      </c>
      <c r="AL873" s="73">
        <v>0</v>
      </c>
      <c r="AM873" s="73">
        <v>0</v>
      </c>
      <c r="AN873" s="73">
        <v>0</v>
      </c>
    </row>
    <row r="874" spans="1:40">
      <c r="A874" s="109" t="s">
        <v>1559</v>
      </c>
      <c r="B874" s="73">
        <v>744706.59957232897</v>
      </c>
      <c r="C874" s="73">
        <v>761208.86320196697</v>
      </c>
      <c r="D874" s="73">
        <v>736763.84934304596</v>
      </c>
      <c r="E874" s="73">
        <v>724343.97747537703</v>
      </c>
      <c r="F874" s="73">
        <v>704142.32886023296</v>
      </c>
      <c r="G874" s="73">
        <v>790500.65434940101</v>
      </c>
      <c r="H874" s="73">
        <v>886663.09022677899</v>
      </c>
      <c r="I874" s="73">
        <v>889045.226136585</v>
      </c>
      <c r="J874" s="73">
        <v>884979.42587675899</v>
      </c>
      <c r="K874" s="73">
        <v>873427.06681605196</v>
      </c>
      <c r="L874" s="73">
        <v>836922.40175593796</v>
      </c>
      <c r="M874" s="73">
        <v>2053211.3089661701</v>
      </c>
      <c r="N874" s="73">
        <v>10885914.792580601</v>
      </c>
      <c r="O874" s="73">
        <v>750622.00703516696</v>
      </c>
      <c r="P874" s="73">
        <v>766325.082979823</v>
      </c>
      <c r="Q874" s="73">
        <v>741650.52225153998</v>
      </c>
      <c r="R874" s="73">
        <v>729154.78171319095</v>
      </c>
      <c r="S874" s="73">
        <v>708725.77414898796</v>
      </c>
      <c r="T874" s="73">
        <v>793357.96701257199</v>
      </c>
      <c r="U874" s="73">
        <v>897202.56272746704</v>
      </c>
      <c r="V874" s="73">
        <v>911903.18562179303</v>
      </c>
      <c r="W874" s="73">
        <v>880683.07380066998</v>
      </c>
      <c r="X874" s="73">
        <v>843355.98233708995</v>
      </c>
      <c r="Y874" s="73">
        <v>809713.66878631804</v>
      </c>
      <c r="Z874" s="73">
        <v>2174797.5699296799</v>
      </c>
      <c r="AA874" s="73">
        <v>11007492.1783443</v>
      </c>
      <c r="AB874" s="73">
        <v>760473.56079475698</v>
      </c>
      <c r="AC874" s="73">
        <v>776585.45063179696</v>
      </c>
      <c r="AD874" s="73">
        <v>751728.00782715494</v>
      </c>
      <c r="AE874" s="73">
        <v>739209.95370724099</v>
      </c>
      <c r="AF874" s="73">
        <v>718601.62888689805</v>
      </c>
      <c r="AG874" s="73">
        <v>754151.17753817898</v>
      </c>
      <c r="AH874" s="73">
        <v>817697.932887553</v>
      </c>
      <c r="AI874" s="73">
        <v>845162.50585484703</v>
      </c>
      <c r="AJ874" s="73">
        <v>877784.32747573801</v>
      </c>
      <c r="AK874" s="73">
        <v>897126.64379724895</v>
      </c>
      <c r="AL874" s="73">
        <v>859198.17254204804</v>
      </c>
      <c r="AM874" s="73">
        <v>2325352.27596043</v>
      </c>
      <c r="AN874" s="73">
        <v>11123071.637903901</v>
      </c>
    </row>
    <row r="875" spans="1:40">
      <c r="A875" s="109" t="s">
        <v>1560</v>
      </c>
      <c r="B875" s="73">
        <v>545872.59957232897</v>
      </c>
      <c r="C875" s="73">
        <v>562374.86320196697</v>
      </c>
      <c r="D875" s="73">
        <v>537929.84934304596</v>
      </c>
      <c r="E875" s="73">
        <v>525509.97747537703</v>
      </c>
      <c r="F875" s="73">
        <v>505308.32886023301</v>
      </c>
      <c r="G875" s="73">
        <v>591666.65434940101</v>
      </c>
      <c r="H875" s="73">
        <v>687829.09022677899</v>
      </c>
      <c r="I875" s="73">
        <v>690211.226136585</v>
      </c>
      <c r="J875" s="73">
        <v>686145.42587675899</v>
      </c>
      <c r="K875" s="73">
        <v>674593.06681605196</v>
      </c>
      <c r="L875" s="73">
        <v>638088.40175593796</v>
      </c>
      <c r="M875" s="73">
        <v>1854377.3089661701</v>
      </c>
      <c r="N875" s="73">
        <v>8499906.7925806493</v>
      </c>
      <c r="O875" s="73">
        <v>551788.00703516696</v>
      </c>
      <c r="P875" s="73">
        <v>567491.082979823</v>
      </c>
      <c r="Q875" s="73">
        <v>542816.52225153998</v>
      </c>
      <c r="R875" s="73">
        <v>530320.78171319095</v>
      </c>
      <c r="S875" s="73">
        <v>509891.77414898801</v>
      </c>
      <c r="T875" s="73">
        <v>594523.96701257199</v>
      </c>
      <c r="U875" s="73">
        <v>698368.56272746704</v>
      </c>
      <c r="V875" s="73">
        <v>713069.18562179303</v>
      </c>
      <c r="W875" s="73">
        <v>681849.07380066998</v>
      </c>
      <c r="X875" s="73">
        <v>644521.98233708995</v>
      </c>
      <c r="Y875" s="73">
        <v>610879.66878631804</v>
      </c>
      <c r="Z875" s="73">
        <v>1975963.5699296801</v>
      </c>
      <c r="AA875" s="73">
        <v>8621484.1783443093</v>
      </c>
      <c r="AB875" s="73">
        <v>561639.56079475698</v>
      </c>
      <c r="AC875" s="73">
        <v>577751.45063179696</v>
      </c>
      <c r="AD875" s="73">
        <v>552894.00782715401</v>
      </c>
      <c r="AE875" s="73">
        <v>540375.95370724099</v>
      </c>
      <c r="AF875" s="73">
        <v>519767.62888689799</v>
      </c>
      <c r="AG875" s="73">
        <v>555317.17753817898</v>
      </c>
      <c r="AH875" s="73">
        <v>618863.932887553</v>
      </c>
      <c r="AI875" s="73">
        <v>646328.50585484703</v>
      </c>
      <c r="AJ875" s="73">
        <v>678950.32747573801</v>
      </c>
      <c r="AK875" s="73">
        <v>698292.64379724895</v>
      </c>
      <c r="AL875" s="73">
        <v>660364.17254204804</v>
      </c>
      <c r="AM875" s="73">
        <v>2126518.27596043</v>
      </c>
      <c r="AN875" s="73">
        <v>8737063.6379039008</v>
      </c>
    </row>
    <row r="876" spans="1:40">
      <c r="A876" s="108" t="s">
        <v>1561</v>
      </c>
    </row>
    <row r="877" spans="1:40">
      <c r="A877" s="108" t="s">
        <v>1562</v>
      </c>
      <c r="B877" s="73">
        <v>3268586.4284207299</v>
      </c>
      <c r="C877" s="73">
        <v>-700083.90270631795</v>
      </c>
      <c r="D877" s="73">
        <v>-693775.02980238502</v>
      </c>
      <c r="E877" s="73">
        <v>-694036.40172945196</v>
      </c>
      <c r="F877" s="73">
        <v>-366725.21786852699</v>
      </c>
      <c r="G877" s="73">
        <v>-350333.15263359499</v>
      </c>
      <c r="H877" s="73">
        <v>-531623.94096066302</v>
      </c>
      <c r="I877" s="73">
        <v>-358014.56443773001</v>
      </c>
      <c r="J877" s="73">
        <v>-676195.00041480095</v>
      </c>
      <c r="K877" s="73">
        <v>-677018.524491861</v>
      </c>
      <c r="L877" s="73">
        <v>-688013.19208093395</v>
      </c>
      <c r="M877" s="73">
        <v>-677989.19834600296</v>
      </c>
      <c r="N877" s="73">
        <v>-3145221.6970515298</v>
      </c>
      <c r="O877" s="73">
        <v>3337031.7835784201</v>
      </c>
      <c r="P877" s="73">
        <v>-631583.21288283903</v>
      </c>
      <c r="Q877" s="73">
        <v>-625219.005313106</v>
      </c>
      <c r="R877" s="73">
        <v>-625425.04257437098</v>
      </c>
      <c r="S877" s="73">
        <v>-298058.52404764103</v>
      </c>
      <c r="T877" s="73">
        <v>-281611.12414690701</v>
      </c>
      <c r="U877" s="73">
        <v>-462846.57780817099</v>
      </c>
      <c r="V877" s="73">
        <v>-289181.86661943601</v>
      </c>
      <c r="W877" s="73">
        <v>-607306.96793070296</v>
      </c>
      <c r="X877" s="73">
        <v>-608074.15734196</v>
      </c>
      <c r="Y877" s="73">
        <v>-619013.49026523205</v>
      </c>
      <c r="Z877" s="73">
        <v>-608934.161864497</v>
      </c>
      <c r="AA877" s="73">
        <v>-2320222.3472164399</v>
      </c>
      <c r="AB877" s="73">
        <v>3373720.4618530502</v>
      </c>
      <c r="AC877" s="73">
        <v>-594879.04090307595</v>
      </c>
      <c r="AD877" s="73">
        <v>-588499.33962821297</v>
      </c>
      <c r="AE877" s="73">
        <v>-588689.883184348</v>
      </c>
      <c r="AF877" s="73">
        <v>-261307.870952481</v>
      </c>
      <c r="AG877" s="73">
        <v>-244844.97734662099</v>
      </c>
      <c r="AH877" s="73">
        <v>-426064.937302762</v>
      </c>
      <c r="AI877" s="73">
        <v>-252384.73240889201</v>
      </c>
      <c r="AJ877" s="73">
        <v>-570495.34001503501</v>
      </c>
      <c r="AK877" s="73">
        <v>-571248.03572116396</v>
      </c>
      <c r="AL877" s="73">
        <v>-582171.87493930606</v>
      </c>
      <c r="AM877" s="73">
        <v>-572077.05283344199</v>
      </c>
      <c r="AN877" s="73">
        <v>-1878942.6233822899</v>
      </c>
    </row>
    <row r="878" spans="1:40">
      <c r="A878" s="108" t="s">
        <v>1563</v>
      </c>
    </row>
    <row r="879" spans="1:40" ht="10.8" thickBot="1">
      <c r="A879" s="119" t="s">
        <v>1564</v>
      </c>
    </row>
    <row r="880" spans="1:40">
      <c r="A880" s="108" t="s">
        <v>1565</v>
      </c>
    </row>
    <row r="881" spans="1:40">
      <c r="A881" s="108" t="s">
        <v>1566</v>
      </c>
      <c r="B881" s="73">
        <v>0</v>
      </c>
      <c r="C881" s="73">
        <v>0</v>
      </c>
      <c r="D881" s="73">
        <v>0</v>
      </c>
      <c r="E881" s="73">
        <v>0</v>
      </c>
      <c r="F881" s="73">
        <v>0</v>
      </c>
      <c r="G881" s="73">
        <v>0</v>
      </c>
      <c r="H881" s="73">
        <v>0</v>
      </c>
      <c r="I881" s="73">
        <v>0</v>
      </c>
      <c r="J881" s="73">
        <v>0</v>
      </c>
      <c r="K881" s="73">
        <v>0</v>
      </c>
      <c r="L881" s="73">
        <v>0</v>
      </c>
      <c r="M881" s="73">
        <v>0</v>
      </c>
      <c r="N881" s="73">
        <v>0</v>
      </c>
      <c r="O881" s="73">
        <v>0</v>
      </c>
      <c r="P881" s="73">
        <v>0</v>
      </c>
      <c r="Q881" s="73">
        <v>0</v>
      </c>
      <c r="R881" s="73">
        <v>0</v>
      </c>
      <c r="S881" s="73">
        <v>0</v>
      </c>
      <c r="T881" s="73">
        <v>0</v>
      </c>
      <c r="U881" s="73">
        <v>0</v>
      </c>
      <c r="V881" s="73">
        <v>0</v>
      </c>
      <c r="W881" s="73">
        <v>0</v>
      </c>
      <c r="X881" s="73">
        <v>0</v>
      </c>
      <c r="Y881" s="73">
        <v>0</v>
      </c>
      <c r="Z881" s="73">
        <v>0</v>
      </c>
      <c r="AA881" s="73">
        <v>0</v>
      </c>
      <c r="AB881" s="73">
        <v>0</v>
      </c>
      <c r="AC881" s="73">
        <v>0</v>
      </c>
      <c r="AD881" s="73">
        <v>0</v>
      </c>
      <c r="AE881" s="73">
        <v>0</v>
      </c>
      <c r="AF881" s="73">
        <v>0</v>
      </c>
      <c r="AG881" s="73">
        <v>0</v>
      </c>
      <c r="AH881" s="73">
        <v>0</v>
      </c>
      <c r="AI881" s="73">
        <v>0</v>
      </c>
      <c r="AJ881" s="73">
        <v>0</v>
      </c>
      <c r="AK881" s="73">
        <v>0</v>
      </c>
      <c r="AL881" s="73">
        <v>0</v>
      </c>
      <c r="AM881" s="73">
        <v>0</v>
      </c>
      <c r="AN881" s="73">
        <v>0</v>
      </c>
    </row>
    <row r="882" spans="1:40">
      <c r="A882" s="108" t="s">
        <v>1567</v>
      </c>
      <c r="B882" s="73">
        <v>0</v>
      </c>
      <c r="C882" s="73">
        <v>0</v>
      </c>
      <c r="D882" s="73">
        <v>0</v>
      </c>
      <c r="E882" s="73">
        <v>0</v>
      </c>
      <c r="F882" s="73">
        <v>0</v>
      </c>
      <c r="G882" s="73">
        <v>0</v>
      </c>
      <c r="H882" s="73">
        <v>0</v>
      </c>
      <c r="I882" s="73">
        <v>0</v>
      </c>
      <c r="J882" s="73">
        <v>0</v>
      </c>
      <c r="K882" s="73">
        <v>0</v>
      </c>
      <c r="L882" s="73">
        <v>0</v>
      </c>
      <c r="M882" s="73">
        <v>0</v>
      </c>
      <c r="N882" s="73">
        <v>0</v>
      </c>
      <c r="O882" s="73">
        <v>0</v>
      </c>
      <c r="P882" s="73">
        <v>0</v>
      </c>
      <c r="Q882" s="73">
        <v>0</v>
      </c>
      <c r="R882" s="73">
        <v>0</v>
      </c>
      <c r="S882" s="73">
        <v>0</v>
      </c>
      <c r="T882" s="73">
        <v>0</v>
      </c>
      <c r="U882" s="73">
        <v>0</v>
      </c>
      <c r="V882" s="73">
        <v>0</v>
      </c>
      <c r="W882" s="73">
        <v>0</v>
      </c>
      <c r="X882" s="73">
        <v>0</v>
      </c>
      <c r="Y882" s="73">
        <v>0</v>
      </c>
      <c r="Z882" s="73">
        <v>0</v>
      </c>
      <c r="AA882" s="73">
        <v>0</v>
      </c>
      <c r="AB882" s="73">
        <v>0</v>
      </c>
      <c r="AC882" s="73">
        <v>0</v>
      </c>
      <c r="AD882" s="73">
        <v>0</v>
      </c>
      <c r="AE882" s="73">
        <v>0</v>
      </c>
      <c r="AF882" s="73">
        <v>0</v>
      </c>
      <c r="AG882" s="73">
        <v>0</v>
      </c>
      <c r="AH882" s="73">
        <v>0</v>
      </c>
      <c r="AI882" s="73">
        <v>0</v>
      </c>
      <c r="AJ882" s="73">
        <v>0</v>
      </c>
      <c r="AK882" s="73">
        <v>0</v>
      </c>
      <c r="AL882" s="73">
        <v>0</v>
      </c>
      <c r="AM882" s="73">
        <v>0</v>
      </c>
      <c r="AN882" s="73">
        <v>0</v>
      </c>
    </row>
    <row r="883" spans="1:40">
      <c r="A883" s="108" t="s">
        <v>1568</v>
      </c>
      <c r="B883" s="73">
        <v>0</v>
      </c>
      <c r="C883" s="73">
        <v>0</v>
      </c>
      <c r="D883" s="73">
        <v>0</v>
      </c>
      <c r="E883" s="73">
        <v>0</v>
      </c>
      <c r="F883" s="73">
        <v>0</v>
      </c>
      <c r="G883" s="73">
        <v>0</v>
      </c>
      <c r="H883" s="73">
        <v>0</v>
      </c>
      <c r="I883" s="73">
        <v>0</v>
      </c>
      <c r="J883" s="73">
        <v>0</v>
      </c>
      <c r="K883" s="73">
        <v>0</v>
      </c>
      <c r="L883" s="73">
        <v>0</v>
      </c>
      <c r="M883" s="73">
        <v>0</v>
      </c>
      <c r="N883" s="73">
        <v>0</v>
      </c>
      <c r="O883" s="73">
        <v>0</v>
      </c>
      <c r="P883" s="73">
        <v>0</v>
      </c>
      <c r="Q883" s="73">
        <v>0</v>
      </c>
      <c r="R883" s="73">
        <v>0</v>
      </c>
      <c r="S883" s="73">
        <v>0</v>
      </c>
      <c r="T883" s="73">
        <v>0</v>
      </c>
      <c r="U883" s="73">
        <v>0</v>
      </c>
      <c r="V883" s="73">
        <v>0</v>
      </c>
      <c r="W883" s="73">
        <v>0</v>
      </c>
      <c r="X883" s="73">
        <v>0</v>
      </c>
      <c r="Y883" s="73">
        <v>0</v>
      </c>
      <c r="Z883" s="73">
        <v>0</v>
      </c>
      <c r="AA883" s="73">
        <v>0</v>
      </c>
      <c r="AB883" s="73">
        <v>0</v>
      </c>
      <c r="AC883" s="73">
        <v>0</v>
      </c>
      <c r="AD883" s="73">
        <v>0</v>
      </c>
      <c r="AE883" s="73">
        <v>0</v>
      </c>
      <c r="AF883" s="73">
        <v>0</v>
      </c>
      <c r="AG883" s="73">
        <v>0</v>
      </c>
      <c r="AH883" s="73">
        <v>0</v>
      </c>
      <c r="AI883" s="73">
        <v>0</v>
      </c>
      <c r="AJ883" s="73">
        <v>0</v>
      </c>
      <c r="AK883" s="73">
        <v>0</v>
      </c>
      <c r="AL883" s="73">
        <v>0</v>
      </c>
      <c r="AM883" s="73">
        <v>0</v>
      </c>
      <c r="AN883" s="73">
        <v>0</v>
      </c>
    </row>
    <row r="884" spans="1:40">
      <c r="A884" s="108" t="s">
        <v>1569</v>
      </c>
      <c r="B884" s="73">
        <v>0</v>
      </c>
      <c r="C884" s="73">
        <v>0</v>
      </c>
      <c r="D884" s="73">
        <v>0</v>
      </c>
      <c r="E884" s="73">
        <v>0</v>
      </c>
      <c r="F884" s="73">
        <v>0</v>
      </c>
      <c r="G884" s="73">
        <v>0</v>
      </c>
      <c r="H884" s="73">
        <v>0</v>
      </c>
      <c r="I884" s="73">
        <v>0</v>
      </c>
      <c r="J884" s="73">
        <v>0</v>
      </c>
      <c r="K884" s="73">
        <v>0</v>
      </c>
      <c r="L884" s="73">
        <v>0</v>
      </c>
      <c r="M884" s="73">
        <v>0</v>
      </c>
      <c r="N884" s="73">
        <v>0</v>
      </c>
      <c r="O884" s="73">
        <v>0</v>
      </c>
      <c r="P884" s="73">
        <v>0</v>
      </c>
      <c r="Q884" s="73">
        <v>0</v>
      </c>
      <c r="R884" s="73">
        <v>0</v>
      </c>
      <c r="S884" s="73">
        <v>0</v>
      </c>
      <c r="T884" s="73">
        <v>0</v>
      </c>
      <c r="U884" s="73">
        <v>0</v>
      </c>
      <c r="V884" s="73">
        <v>0</v>
      </c>
      <c r="W884" s="73">
        <v>0</v>
      </c>
      <c r="X884" s="73">
        <v>0</v>
      </c>
      <c r="Y884" s="73">
        <v>0</v>
      </c>
      <c r="Z884" s="73">
        <v>0</v>
      </c>
      <c r="AA884" s="73">
        <v>0</v>
      </c>
      <c r="AB884" s="73">
        <v>0</v>
      </c>
      <c r="AC884" s="73">
        <v>0</v>
      </c>
      <c r="AD884" s="73">
        <v>0</v>
      </c>
      <c r="AE884" s="73">
        <v>0</v>
      </c>
      <c r="AF884" s="73">
        <v>0</v>
      </c>
      <c r="AG884" s="73">
        <v>0</v>
      </c>
      <c r="AH884" s="73">
        <v>0</v>
      </c>
      <c r="AI884" s="73">
        <v>0</v>
      </c>
      <c r="AJ884" s="73">
        <v>0</v>
      </c>
      <c r="AK884" s="73">
        <v>0</v>
      </c>
      <c r="AL884" s="73">
        <v>0</v>
      </c>
      <c r="AM884" s="73">
        <v>0</v>
      </c>
      <c r="AN884" s="73">
        <v>0</v>
      </c>
    </row>
    <row r="885" spans="1:40">
      <c r="A885" s="108" t="s">
        <v>1570</v>
      </c>
    </row>
    <row r="886" spans="1:40">
      <c r="A886" s="108" t="s">
        <v>1571</v>
      </c>
      <c r="B886" s="73">
        <v>0</v>
      </c>
      <c r="C886" s="73">
        <v>0</v>
      </c>
      <c r="D886" s="73">
        <v>0</v>
      </c>
      <c r="E886" s="73">
        <v>0</v>
      </c>
      <c r="F886" s="73">
        <v>0</v>
      </c>
      <c r="G886" s="73">
        <v>0</v>
      </c>
      <c r="H886" s="73">
        <v>0</v>
      </c>
      <c r="I886" s="73">
        <v>0</v>
      </c>
      <c r="J886" s="73">
        <v>0</v>
      </c>
      <c r="K886" s="73">
        <v>0</v>
      </c>
      <c r="L886" s="73">
        <v>0</v>
      </c>
      <c r="M886" s="73">
        <v>0</v>
      </c>
      <c r="N886" s="73">
        <v>0</v>
      </c>
      <c r="O886" s="73">
        <v>0</v>
      </c>
      <c r="P886" s="73">
        <v>0</v>
      </c>
      <c r="Q886" s="73">
        <v>0</v>
      </c>
      <c r="R886" s="73">
        <v>0</v>
      </c>
      <c r="S886" s="73">
        <v>0</v>
      </c>
      <c r="T886" s="73">
        <v>0</v>
      </c>
      <c r="U886" s="73">
        <v>0</v>
      </c>
      <c r="V886" s="73">
        <v>0</v>
      </c>
      <c r="W886" s="73">
        <v>0</v>
      </c>
      <c r="X886" s="73">
        <v>0</v>
      </c>
      <c r="Y886" s="73">
        <v>0</v>
      </c>
      <c r="Z886" s="73">
        <v>0</v>
      </c>
      <c r="AA886" s="73">
        <v>0</v>
      </c>
      <c r="AB886" s="73">
        <v>0</v>
      </c>
      <c r="AC886" s="73">
        <v>0</v>
      </c>
      <c r="AD886" s="73">
        <v>0</v>
      </c>
      <c r="AE886" s="73">
        <v>0</v>
      </c>
      <c r="AF886" s="73">
        <v>0</v>
      </c>
      <c r="AG886" s="73">
        <v>0</v>
      </c>
      <c r="AH886" s="73">
        <v>0</v>
      </c>
      <c r="AI886" s="73">
        <v>0</v>
      </c>
      <c r="AJ886" s="73">
        <v>0</v>
      </c>
      <c r="AK886" s="73">
        <v>0</v>
      </c>
      <c r="AL886" s="73">
        <v>0</v>
      </c>
      <c r="AM886" s="73">
        <v>0</v>
      </c>
      <c r="AN886" s="73">
        <v>0</v>
      </c>
    </row>
    <row r="887" spans="1:40">
      <c r="A887" s="108" t="s">
        <v>1572</v>
      </c>
      <c r="B887" s="73">
        <v>0</v>
      </c>
      <c r="C887" s="73">
        <v>0</v>
      </c>
      <c r="D887" s="73">
        <v>0</v>
      </c>
      <c r="E887" s="73">
        <v>0</v>
      </c>
      <c r="F887" s="73">
        <v>0</v>
      </c>
      <c r="G887" s="73">
        <v>0</v>
      </c>
      <c r="H887" s="73">
        <v>0</v>
      </c>
      <c r="I887" s="73">
        <v>0</v>
      </c>
      <c r="J887" s="73">
        <v>0</v>
      </c>
      <c r="K887" s="73">
        <v>0</v>
      </c>
      <c r="L887" s="73">
        <v>0</v>
      </c>
      <c r="M887" s="73">
        <v>0</v>
      </c>
      <c r="N887" s="73">
        <v>0</v>
      </c>
      <c r="O887" s="73">
        <v>0</v>
      </c>
      <c r="P887" s="73">
        <v>0</v>
      </c>
      <c r="Q887" s="73">
        <v>0</v>
      </c>
      <c r="R887" s="73">
        <v>0</v>
      </c>
      <c r="S887" s="73">
        <v>0</v>
      </c>
      <c r="T887" s="73">
        <v>0</v>
      </c>
      <c r="U887" s="73">
        <v>0</v>
      </c>
      <c r="V887" s="73">
        <v>0</v>
      </c>
      <c r="W887" s="73">
        <v>0</v>
      </c>
      <c r="X887" s="73">
        <v>0</v>
      </c>
      <c r="Y887" s="73">
        <v>0</v>
      </c>
      <c r="Z887" s="73">
        <v>0</v>
      </c>
      <c r="AA887" s="73">
        <v>0</v>
      </c>
      <c r="AB887" s="73">
        <v>0</v>
      </c>
      <c r="AC887" s="73">
        <v>0</v>
      </c>
      <c r="AD887" s="73">
        <v>0</v>
      </c>
      <c r="AE887" s="73">
        <v>0</v>
      </c>
      <c r="AF887" s="73">
        <v>0</v>
      </c>
      <c r="AG887" s="73">
        <v>0</v>
      </c>
      <c r="AH887" s="73">
        <v>0</v>
      </c>
      <c r="AI887" s="73">
        <v>0</v>
      </c>
      <c r="AJ887" s="73">
        <v>0</v>
      </c>
      <c r="AK887" s="73">
        <v>0</v>
      </c>
      <c r="AL887" s="73">
        <v>0</v>
      </c>
      <c r="AM887" s="73">
        <v>0</v>
      </c>
      <c r="AN887" s="73">
        <v>0</v>
      </c>
    </row>
    <row r="888" spans="1:40">
      <c r="A888" s="108" t="s">
        <v>1573</v>
      </c>
      <c r="B888" s="73">
        <v>0</v>
      </c>
      <c r="C888" s="73">
        <v>0</v>
      </c>
      <c r="D888" s="73">
        <v>0</v>
      </c>
      <c r="E888" s="73">
        <v>0</v>
      </c>
      <c r="F888" s="73">
        <v>0</v>
      </c>
      <c r="G888" s="73">
        <v>0</v>
      </c>
      <c r="H888" s="73">
        <v>0</v>
      </c>
      <c r="I888" s="73">
        <v>0</v>
      </c>
      <c r="J888" s="73">
        <v>0</v>
      </c>
      <c r="K888" s="73">
        <v>0</v>
      </c>
      <c r="L888" s="73">
        <v>0</v>
      </c>
      <c r="M888" s="73">
        <v>0</v>
      </c>
      <c r="N888" s="73">
        <v>0</v>
      </c>
      <c r="O888" s="73">
        <v>0</v>
      </c>
      <c r="P888" s="73">
        <v>0</v>
      </c>
      <c r="Q888" s="73">
        <v>0</v>
      </c>
      <c r="R888" s="73">
        <v>0</v>
      </c>
      <c r="S888" s="73">
        <v>0</v>
      </c>
      <c r="T888" s="73">
        <v>0</v>
      </c>
      <c r="U888" s="73">
        <v>0</v>
      </c>
      <c r="V888" s="73">
        <v>0</v>
      </c>
      <c r="W888" s="73">
        <v>0</v>
      </c>
      <c r="X888" s="73">
        <v>0</v>
      </c>
      <c r="Y888" s="73">
        <v>0</v>
      </c>
      <c r="Z888" s="73">
        <v>0</v>
      </c>
      <c r="AA888" s="73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</row>
    <row r="889" spans="1:40">
      <c r="A889" s="108" t="s">
        <v>1574</v>
      </c>
      <c r="B889" s="73">
        <v>0</v>
      </c>
      <c r="C889" s="73">
        <v>0</v>
      </c>
      <c r="D889" s="73">
        <v>0</v>
      </c>
      <c r="E889" s="73">
        <v>0</v>
      </c>
      <c r="F889" s="73">
        <v>0</v>
      </c>
      <c r="G889" s="73">
        <v>0</v>
      </c>
      <c r="H889" s="73">
        <v>0</v>
      </c>
      <c r="I889" s="73">
        <v>0</v>
      </c>
      <c r="J889" s="73">
        <v>0</v>
      </c>
      <c r="K889" s="73">
        <v>0</v>
      </c>
      <c r="L889" s="73">
        <v>0</v>
      </c>
      <c r="M889" s="73">
        <v>0</v>
      </c>
      <c r="N889" s="73">
        <v>0</v>
      </c>
      <c r="O889" s="73">
        <v>0</v>
      </c>
      <c r="P889" s="73">
        <v>0</v>
      </c>
      <c r="Q889" s="73">
        <v>0</v>
      </c>
      <c r="R889" s="73">
        <v>0</v>
      </c>
      <c r="S889" s="73">
        <v>0</v>
      </c>
      <c r="T889" s="73">
        <v>0</v>
      </c>
      <c r="U889" s="73">
        <v>0</v>
      </c>
      <c r="V889" s="73">
        <v>0</v>
      </c>
      <c r="W889" s="73">
        <v>0</v>
      </c>
      <c r="X889" s="73">
        <v>0</v>
      </c>
      <c r="Y889" s="73">
        <v>0</v>
      </c>
      <c r="Z889" s="73">
        <v>0</v>
      </c>
      <c r="AA889" s="73">
        <v>0</v>
      </c>
      <c r="AB889" s="73">
        <v>0</v>
      </c>
      <c r="AC889" s="73">
        <v>0</v>
      </c>
      <c r="AD889" s="73">
        <v>0</v>
      </c>
      <c r="AE889" s="73">
        <v>0</v>
      </c>
      <c r="AF889" s="73">
        <v>0</v>
      </c>
      <c r="AG889" s="73">
        <v>0</v>
      </c>
      <c r="AH889" s="73">
        <v>0</v>
      </c>
      <c r="AI889" s="73">
        <v>0</v>
      </c>
      <c r="AJ889" s="73">
        <v>0</v>
      </c>
      <c r="AK889" s="73">
        <v>0</v>
      </c>
      <c r="AL889" s="73">
        <v>0</v>
      </c>
      <c r="AM889" s="73">
        <v>0</v>
      </c>
      <c r="AN889" s="73">
        <v>0</v>
      </c>
    </row>
    <row r="890" spans="1:40">
      <c r="A890" s="108" t="s">
        <v>1575</v>
      </c>
      <c r="B890" s="73">
        <v>0</v>
      </c>
      <c r="C890" s="73">
        <v>0</v>
      </c>
      <c r="D890" s="73">
        <v>0</v>
      </c>
      <c r="E890" s="73">
        <v>0</v>
      </c>
      <c r="F890" s="73">
        <v>0</v>
      </c>
      <c r="G890" s="73">
        <v>0</v>
      </c>
      <c r="H890" s="73">
        <v>0</v>
      </c>
      <c r="I890" s="73">
        <v>0</v>
      </c>
      <c r="J890" s="73">
        <v>0</v>
      </c>
      <c r="K890" s="73">
        <v>0</v>
      </c>
      <c r="L890" s="73">
        <v>0</v>
      </c>
      <c r="M890" s="73">
        <v>0</v>
      </c>
      <c r="N890" s="73">
        <v>0</v>
      </c>
      <c r="O890" s="73">
        <v>0</v>
      </c>
      <c r="P890" s="73">
        <v>0</v>
      </c>
      <c r="Q890" s="73">
        <v>0</v>
      </c>
      <c r="R890" s="73">
        <v>0</v>
      </c>
      <c r="S890" s="73">
        <v>0</v>
      </c>
      <c r="T890" s="73">
        <v>0</v>
      </c>
      <c r="U890" s="73">
        <v>0</v>
      </c>
      <c r="V890" s="73">
        <v>0</v>
      </c>
      <c r="W890" s="73">
        <v>0</v>
      </c>
      <c r="X890" s="73">
        <v>0</v>
      </c>
      <c r="Y890" s="73">
        <v>0</v>
      </c>
      <c r="Z890" s="73">
        <v>0</v>
      </c>
      <c r="AA890" s="73">
        <v>0</v>
      </c>
      <c r="AB890" s="73">
        <v>0</v>
      </c>
      <c r="AC890" s="73">
        <v>0</v>
      </c>
      <c r="AD890" s="73">
        <v>0</v>
      </c>
      <c r="AE890" s="73">
        <v>0</v>
      </c>
      <c r="AF890" s="73">
        <v>0</v>
      </c>
      <c r="AG890" s="73">
        <v>0</v>
      </c>
      <c r="AH890" s="73">
        <v>0</v>
      </c>
      <c r="AI890" s="73">
        <v>0</v>
      </c>
      <c r="AJ890" s="73">
        <v>0</v>
      </c>
      <c r="AK890" s="73">
        <v>0</v>
      </c>
      <c r="AL890" s="73">
        <v>0</v>
      </c>
      <c r="AM890" s="73">
        <v>0</v>
      </c>
      <c r="AN890" s="73">
        <v>0</v>
      </c>
    </row>
    <row r="891" spans="1:40">
      <c r="A891" s="108" t="s">
        <v>1576</v>
      </c>
    </row>
    <row r="892" spans="1:40">
      <c r="A892" s="108" t="s">
        <v>1577</v>
      </c>
      <c r="B892" s="73">
        <v>0</v>
      </c>
      <c r="C892" s="73">
        <v>0</v>
      </c>
      <c r="D892" s="73">
        <v>0</v>
      </c>
      <c r="E892" s="73">
        <v>0</v>
      </c>
      <c r="F892" s="73">
        <v>0</v>
      </c>
      <c r="G892" s="73">
        <v>0</v>
      </c>
      <c r="H892" s="73">
        <v>0</v>
      </c>
      <c r="I892" s="73">
        <v>0</v>
      </c>
      <c r="J892" s="73">
        <v>0</v>
      </c>
      <c r="K892" s="73">
        <v>0</v>
      </c>
      <c r="L892" s="73">
        <v>0</v>
      </c>
      <c r="M892" s="73">
        <v>0</v>
      </c>
      <c r="N892" s="73">
        <v>0</v>
      </c>
      <c r="O892" s="73">
        <v>0</v>
      </c>
      <c r="P892" s="73">
        <v>0</v>
      </c>
      <c r="Q892" s="73">
        <v>0</v>
      </c>
      <c r="R892" s="73">
        <v>0</v>
      </c>
      <c r="S892" s="73">
        <v>0</v>
      </c>
      <c r="T892" s="73">
        <v>0</v>
      </c>
      <c r="U892" s="73">
        <v>0</v>
      </c>
      <c r="V892" s="73">
        <v>0</v>
      </c>
      <c r="W892" s="73">
        <v>0</v>
      </c>
      <c r="X892" s="73">
        <v>0</v>
      </c>
      <c r="Y892" s="73">
        <v>0</v>
      </c>
      <c r="Z892" s="73">
        <v>0</v>
      </c>
      <c r="AA892" s="73">
        <v>0</v>
      </c>
      <c r="AB892" s="73">
        <v>0</v>
      </c>
      <c r="AC892" s="73">
        <v>0</v>
      </c>
      <c r="AD892" s="73">
        <v>0</v>
      </c>
      <c r="AE892" s="73">
        <v>0</v>
      </c>
      <c r="AF892" s="73">
        <v>0</v>
      </c>
      <c r="AG892" s="73">
        <v>0</v>
      </c>
      <c r="AH892" s="73">
        <v>0</v>
      </c>
      <c r="AI892" s="73">
        <v>0</v>
      </c>
      <c r="AJ892" s="73">
        <v>0</v>
      </c>
      <c r="AK892" s="73">
        <v>0</v>
      </c>
      <c r="AL892" s="73">
        <v>0</v>
      </c>
      <c r="AM892" s="73">
        <v>0</v>
      </c>
      <c r="AN892" s="73">
        <v>0</v>
      </c>
    </row>
    <row r="893" spans="1:40">
      <c r="A893" s="108" t="s">
        <v>1578</v>
      </c>
      <c r="B893" s="73">
        <v>46241.396584904098</v>
      </c>
      <c r="C893" s="73">
        <v>49278.495800286801</v>
      </c>
      <c r="D893" s="73">
        <v>51690.9373709262</v>
      </c>
      <c r="E893" s="73">
        <v>53843.654649800599</v>
      </c>
      <c r="F893" s="73">
        <v>56639.181859727898</v>
      </c>
      <c r="G893" s="73">
        <v>58489.510684545698</v>
      </c>
      <c r="H893" s="73">
        <v>60341.070350027403</v>
      </c>
      <c r="I893" s="73">
        <v>63416.958554446697</v>
      </c>
      <c r="J893" s="73">
        <v>65275.170562726496</v>
      </c>
      <c r="K893" s="73">
        <v>67138.422052826994</v>
      </c>
      <c r="L893" s="73">
        <v>70236.5319766865</v>
      </c>
      <c r="M893" s="73">
        <v>71789.889346565004</v>
      </c>
      <c r="N893" s="73">
        <v>714381.21979346999</v>
      </c>
      <c r="O893" s="73">
        <v>72213.545118841706</v>
      </c>
      <c r="P893" s="73">
        <v>75273.238252225405</v>
      </c>
      <c r="Q893" s="73">
        <v>77703.520853199399</v>
      </c>
      <c r="R893" s="73">
        <v>79872.384392955602</v>
      </c>
      <c r="S893" s="73">
        <v>82688.605185210006</v>
      </c>
      <c r="T893" s="73">
        <v>84553.582860270995</v>
      </c>
      <c r="U893" s="73">
        <v>86419.811530459105</v>
      </c>
      <c r="V893" s="73">
        <v>89517.951356530597</v>
      </c>
      <c r="W893" s="73">
        <v>91390.785354242602</v>
      </c>
      <c r="X893" s="73">
        <v>93268.620243804296</v>
      </c>
      <c r="Y893" s="73">
        <v>96388.776862167797</v>
      </c>
      <c r="Z893" s="73">
        <v>97954.625557248</v>
      </c>
      <c r="AA893" s="73">
        <v>1027245.44756715</v>
      </c>
      <c r="AB893" s="73">
        <v>99520.670136694302</v>
      </c>
      <c r="AC893" s="73">
        <v>102653.279491754</v>
      </c>
      <c r="AD893" s="73">
        <v>105142.811461994</v>
      </c>
      <c r="AE893" s="73">
        <v>107364.995618972</v>
      </c>
      <c r="AF893" s="73">
        <v>110248.540961871</v>
      </c>
      <c r="AG893" s="73">
        <v>112159.263286021</v>
      </c>
      <c r="AH893" s="73">
        <v>114071.35875389499</v>
      </c>
      <c r="AI893" s="73">
        <v>117243.33448710501</v>
      </c>
      <c r="AJ893" s="73">
        <v>119162.214021544</v>
      </c>
      <c r="AK893" s="73">
        <v>121086.217399866</v>
      </c>
      <c r="AL893" s="73">
        <v>124280.653316376</v>
      </c>
      <c r="AM893" s="73">
        <v>125885.49189781801</v>
      </c>
      <c r="AN893" s="73">
        <v>1358818.83083391</v>
      </c>
    </row>
    <row r="894" spans="1:40">
      <c r="A894" s="108" t="s">
        <v>1579</v>
      </c>
      <c r="B894" s="73">
        <v>46241.396584904098</v>
      </c>
      <c r="C894" s="73">
        <v>49278.495800286801</v>
      </c>
      <c r="D894" s="73">
        <v>51690.9373709262</v>
      </c>
      <c r="E894" s="73">
        <v>53843.654649800599</v>
      </c>
      <c r="F894" s="73">
        <v>56639.181859727898</v>
      </c>
      <c r="G894" s="73">
        <v>58489.510684545698</v>
      </c>
      <c r="H894" s="73">
        <v>60341.070350027403</v>
      </c>
      <c r="I894" s="73">
        <v>63416.958554446697</v>
      </c>
      <c r="J894" s="73">
        <v>65275.170562726496</v>
      </c>
      <c r="K894" s="73">
        <v>67138.422052826994</v>
      </c>
      <c r="L894" s="73">
        <v>70236.5319766865</v>
      </c>
      <c r="M894" s="73">
        <v>71789.889346565004</v>
      </c>
      <c r="N894" s="73">
        <v>714381.21979346999</v>
      </c>
      <c r="O894" s="73">
        <v>72213.545118841706</v>
      </c>
      <c r="P894" s="73">
        <v>75273.238252225405</v>
      </c>
      <c r="Q894" s="73">
        <v>77703.520853199399</v>
      </c>
      <c r="R894" s="73">
        <v>79872.384392955602</v>
      </c>
      <c r="S894" s="73">
        <v>82688.605185210006</v>
      </c>
      <c r="T894" s="73">
        <v>84553.582860270995</v>
      </c>
      <c r="U894" s="73">
        <v>86419.811530459105</v>
      </c>
      <c r="V894" s="73">
        <v>89517.951356530597</v>
      </c>
      <c r="W894" s="73">
        <v>91390.785354242602</v>
      </c>
      <c r="X894" s="73">
        <v>93268.620243804296</v>
      </c>
      <c r="Y894" s="73">
        <v>96388.776862167797</v>
      </c>
      <c r="Z894" s="73">
        <v>97954.625557248</v>
      </c>
      <c r="AA894" s="73">
        <v>1027245.44756715</v>
      </c>
      <c r="AB894" s="73">
        <v>99520.670136694302</v>
      </c>
      <c r="AC894" s="73">
        <v>102653.279491754</v>
      </c>
      <c r="AD894" s="73">
        <v>105142.811461994</v>
      </c>
      <c r="AE894" s="73">
        <v>107364.995618972</v>
      </c>
      <c r="AF894" s="73">
        <v>110248.540961871</v>
      </c>
      <c r="AG894" s="73">
        <v>112159.263286021</v>
      </c>
      <c r="AH894" s="73">
        <v>114071.35875389499</v>
      </c>
      <c r="AI894" s="73">
        <v>117243.33448710501</v>
      </c>
      <c r="AJ894" s="73">
        <v>119162.214021544</v>
      </c>
      <c r="AK894" s="73">
        <v>121086.217399866</v>
      </c>
      <c r="AL894" s="73">
        <v>124280.653316376</v>
      </c>
      <c r="AM894" s="73">
        <v>125885.49189781801</v>
      </c>
      <c r="AN894" s="73">
        <v>1358818.83083391</v>
      </c>
    </row>
    <row r="895" spans="1:40">
      <c r="A895" s="108" t="s">
        <v>1580</v>
      </c>
    </row>
    <row r="896" spans="1:40">
      <c r="A896" s="108" t="s">
        <v>1581</v>
      </c>
      <c r="B896" s="73">
        <v>0</v>
      </c>
      <c r="C896" s="73">
        <v>0</v>
      </c>
      <c r="D896" s="73">
        <v>0</v>
      </c>
      <c r="E896" s="73">
        <v>0</v>
      </c>
      <c r="F896" s="73">
        <v>0</v>
      </c>
      <c r="G896" s="73">
        <v>0</v>
      </c>
      <c r="H896" s="73">
        <v>0</v>
      </c>
      <c r="I896" s="73">
        <v>0</v>
      </c>
      <c r="J896" s="73">
        <v>0</v>
      </c>
      <c r="K896" s="73">
        <v>0</v>
      </c>
      <c r="L896" s="73">
        <v>0</v>
      </c>
      <c r="M896" s="73">
        <v>0</v>
      </c>
      <c r="N896" s="73">
        <v>0</v>
      </c>
      <c r="O896" s="73">
        <v>0</v>
      </c>
      <c r="P896" s="73">
        <v>0</v>
      </c>
      <c r="Q896" s="73">
        <v>0</v>
      </c>
      <c r="R896" s="73">
        <v>0</v>
      </c>
      <c r="S896" s="73">
        <v>0</v>
      </c>
      <c r="T896" s="73">
        <v>0</v>
      </c>
      <c r="U896" s="73">
        <v>0</v>
      </c>
      <c r="V896" s="73">
        <v>0</v>
      </c>
      <c r="W896" s="73">
        <v>0</v>
      </c>
      <c r="X896" s="73">
        <v>0</v>
      </c>
      <c r="Y896" s="73">
        <v>0</v>
      </c>
      <c r="Z896" s="73">
        <v>0</v>
      </c>
      <c r="AA896" s="73">
        <v>0</v>
      </c>
      <c r="AB896" s="73">
        <v>0</v>
      </c>
      <c r="AC896" s="73">
        <v>0</v>
      </c>
      <c r="AD896" s="73">
        <v>0</v>
      </c>
      <c r="AE896" s="73">
        <v>0</v>
      </c>
      <c r="AF896" s="73">
        <v>0</v>
      </c>
      <c r="AG896" s="73">
        <v>0</v>
      </c>
      <c r="AH896" s="73">
        <v>0</v>
      </c>
      <c r="AI896" s="73">
        <v>0</v>
      </c>
      <c r="AJ896" s="73">
        <v>0</v>
      </c>
      <c r="AK896" s="73">
        <v>0</v>
      </c>
      <c r="AL896" s="73">
        <v>0</v>
      </c>
      <c r="AM896" s="73">
        <v>0</v>
      </c>
      <c r="AN896" s="73">
        <v>0</v>
      </c>
    </row>
    <row r="897" spans="1:40">
      <c r="A897" s="108" t="s">
        <v>1582</v>
      </c>
      <c r="B897" s="73">
        <v>2880.0833333333298</v>
      </c>
      <c r="C897" s="73">
        <v>2880.0833333333298</v>
      </c>
      <c r="D897" s="73">
        <v>2880.0833333333298</v>
      </c>
      <c r="E897" s="73">
        <v>2880.0833333333298</v>
      </c>
      <c r="F897" s="73">
        <v>2880.0833333333298</v>
      </c>
      <c r="G897" s="73">
        <v>2880.0833333333298</v>
      </c>
      <c r="H897" s="73">
        <v>2880.0833333333298</v>
      </c>
      <c r="I897" s="73">
        <v>2880.0833333333298</v>
      </c>
      <c r="J897" s="73">
        <v>2880.0833333333298</v>
      </c>
      <c r="K897" s="73">
        <v>2880.0833333333298</v>
      </c>
      <c r="L897" s="73">
        <v>2880.0833333333298</v>
      </c>
      <c r="M897" s="73">
        <v>2880.0833333333298</v>
      </c>
      <c r="N897" s="73">
        <v>34560.999999999898</v>
      </c>
      <c r="O897" s="73">
        <v>2880.0833333333298</v>
      </c>
      <c r="P897" s="73">
        <v>2880.0833333333298</v>
      </c>
      <c r="Q897" s="73">
        <v>2880.0833333333298</v>
      </c>
      <c r="R897" s="73">
        <v>2880.0833333333298</v>
      </c>
      <c r="S897" s="73">
        <v>2880.0833333333298</v>
      </c>
      <c r="T897" s="73">
        <v>2880.0833333333298</v>
      </c>
      <c r="U897" s="73">
        <v>2880.0833333333298</v>
      </c>
      <c r="V897" s="73">
        <v>2880.0833333333298</v>
      </c>
      <c r="W897" s="73">
        <v>2880.0833333333298</v>
      </c>
      <c r="X897" s="73">
        <v>2880.0833333333298</v>
      </c>
      <c r="Y897" s="73">
        <v>2880.0833333333298</v>
      </c>
      <c r="Z897" s="73">
        <v>2880.0833333333298</v>
      </c>
      <c r="AA897" s="73">
        <v>34560.999999999898</v>
      </c>
      <c r="AB897" s="73">
        <v>2880.0833333333298</v>
      </c>
      <c r="AC897" s="73">
        <v>2880.0833333333298</v>
      </c>
      <c r="AD897" s="73">
        <v>2880.0833333333298</v>
      </c>
      <c r="AE897" s="73">
        <v>2880.0833333333298</v>
      </c>
      <c r="AF897" s="73">
        <v>2880.0833333333298</v>
      </c>
      <c r="AG897" s="73">
        <v>2880.0833333333298</v>
      </c>
      <c r="AH897" s="73">
        <v>2880.0833333333298</v>
      </c>
      <c r="AI897" s="73">
        <v>2880.0833333333298</v>
      </c>
      <c r="AJ897" s="73">
        <v>2880.0833333333298</v>
      </c>
      <c r="AK897" s="73">
        <v>2880.0833333333298</v>
      </c>
      <c r="AL897" s="73">
        <v>2880.0833333333298</v>
      </c>
      <c r="AM897" s="73">
        <v>2880.0833333333298</v>
      </c>
      <c r="AN897" s="73">
        <v>34560.999999999898</v>
      </c>
    </row>
    <row r="898" spans="1:40">
      <c r="A898" s="108" t="s">
        <v>1583</v>
      </c>
      <c r="B898" s="73">
        <v>0</v>
      </c>
      <c r="C898" s="73">
        <v>0</v>
      </c>
      <c r="D898" s="73">
        <v>0</v>
      </c>
      <c r="E898" s="73">
        <v>0</v>
      </c>
      <c r="F898" s="73">
        <v>0</v>
      </c>
      <c r="G898" s="73">
        <v>0</v>
      </c>
      <c r="H898" s="73">
        <v>0</v>
      </c>
      <c r="I898" s="73">
        <v>0</v>
      </c>
      <c r="J898" s="73">
        <v>0</v>
      </c>
      <c r="K898" s="73">
        <v>0</v>
      </c>
      <c r="L898" s="73">
        <v>0</v>
      </c>
      <c r="M898" s="73">
        <v>0</v>
      </c>
      <c r="N898" s="73">
        <v>0</v>
      </c>
      <c r="O898" s="73">
        <v>0</v>
      </c>
      <c r="P898" s="73">
        <v>0</v>
      </c>
      <c r="Q898" s="73">
        <v>0</v>
      </c>
      <c r="R898" s="73">
        <v>0</v>
      </c>
      <c r="S898" s="73">
        <v>0</v>
      </c>
      <c r="T898" s="73">
        <v>0</v>
      </c>
      <c r="U898" s="73">
        <v>0</v>
      </c>
      <c r="V898" s="73">
        <v>0</v>
      </c>
      <c r="W898" s="73">
        <v>0</v>
      </c>
      <c r="X898" s="73">
        <v>0</v>
      </c>
      <c r="Y898" s="73">
        <v>0</v>
      </c>
      <c r="Z898" s="73">
        <v>0</v>
      </c>
      <c r="AA898" s="73">
        <v>0</v>
      </c>
      <c r="AB898" s="73">
        <v>0</v>
      </c>
      <c r="AC898" s="73">
        <v>0</v>
      </c>
      <c r="AD898" s="73">
        <v>0</v>
      </c>
      <c r="AE898" s="73">
        <v>0</v>
      </c>
      <c r="AF898" s="73">
        <v>0</v>
      </c>
      <c r="AG898" s="73">
        <v>0</v>
      </c>
      <c r="AH898" s="73">
        <v>0</v>
      </c>
      <c r="AI898" s="73">
        <v>0</v>
      </c>
      <c r="AJ898" s="73">
        <v>0</v>
      </c>
      <c r="AK898" s="73">
        <v>0</v>
      </c>
      <c r="AL898" s="73">
        <v>0</v>
      </c>
      <c r="AM898" s="73">
        <v>0</v>
      </c>
      <c r="AN898" s="73">
        <v>0</v>
      </c>
    </row>
    <row r="899" spans="1:40">
      <c r="A899" s="108" t="s">
        <v>1584</v>
      </c>
      <c r="B899" s="73">
        <v>0</v>
      </c>
      <c r="C899" s="73">
        <v>0</v>
      </c>
      <c r="D899" s="73">
        <v>0</v>
      </c>
      <c r="E899" s="73">
        <v>0</v>
      </c>
      <c r="F899" s="73">
        <v>0</v>
      </c>
      <c r="G899" s="73">
        <v>0</v>
      </c>
      <c r="H899" s="73">
        <v>0</v>
      </c>
      <c r="I899" s="73">
        <v>0</v>
      </c>
      <c r="J899" s="73">
        <v>0</v>
      </c>
      <c r="K899" s="73">
        <v>0</v>
      </c>
      <c r="L899" s="73">
        <v>0</v>
      </c>
      <c r="M899" s="73">
        <v>0</v>
      </c>
      <c r="N899" s="73">
        <v>0</v>
      </c>
      <c r="O899" s="73">
        <v>0</v>
      </c>
      <c r="P899" s="73">
        <v>0</v>
      </c>
      <c r="Q899" s="73">
        <v>0</v>
      </c>
      <c r="R899" s="73">
        <v>0</v>
      </c>
      <c r="S899" s="73">
        <v>0</v>
      </c>
      <c r="T899" s="73">
        <v>0</v>
      </c>
      <c r="U899" s="73">
        <v>0</v>
      </c>
      <c r="V899" s="73">
        <v>0</v>
      </c>
      <c r="W899" s="73">
        <v>0</v>
      </c>
      <c r="X899" s="73">
        <v>0</v>
      </c>
      <c r="Y899" s="73">
        <v>0</v>
      </c>
      <c r="Z899" s="73">
        <v>0</v>
      </c>
      <c r="AA899" s="73">
        <v>0</v>
      </c>
      <c r="AB899" s="73">
        <v>0</v>
      </c>
      <c r="AC899" s="73">
        <v>0</v>
      </c>
      <c r="AD899" s="73">
        <v>0</v>
      </c>
      <c r="AE899" s="73">
        <v>0</v>
      </c>
      <c r="AF899" s="73">
        <v>0</v>
      </c>
      <c r="AG899" s="73">
        <v>0</v>
      </c>
      <c r="AH899" s="73">
        <v>0</v>
      </c>
      <c r="AI899" s="73">
        <v>0</v>
      </c>
      <c r="AJ899" s="73">
        <v>0</v>
      </c>
      <c r="AK899" s="73">
        <v>0</v>
      </c>
      <c r="AL899" s="73">
        <v>0</v>
      </c>
      <c r="AM899" s="73">
        <v>0</v>
      </c>
      <c r="AN899" s="73">
        <v>0</v>
      </c>
    </row>
    <row r="900" spans="1:40">
      <c r="A900" s="108" t="s">
        <v>1585</v>
      </c>
      <c r="B900" s="73">
        <v>0</v>
      </c>
      <c r="C900" s="73">
        <v>0</v>
      </c>
      <c r="D900" s="73">
        <v>0</v>
      </c>
      <c r="E900" s="73">
        <v>0</v>
      </c>
      <c r="F900" s="73">
        <v>0</v>
      </c>
      <c r="G900" s="73">
        <v>0</v>
      </c>
      <c r="H900" s="73">
        <v>0</v>
      </c>
      <c r="I900" s="73">
        <v>0</v>
      </c>
      <c r="J900" s="73">
        <v>0</v>
      </c>
      <c r="K900" s="73">
        <v>0</v>
      </c>
      <c r="L900" s="73">
        <v>0</v>
      </c>
      <c r="M900" s="73">
        <v>0</v>
      </c>
      <c r="N900" s="73">
        <v>0</v>
      </c>
      <c r="O900" s="73">
        <v>0</v>
      </c>
      <c r="P900" s="73">
        <v>0</v>
      </c>
      <c r="Q900" s="73">
        <v>0</v>
      </c>
      <c r="R900" s="73">
        <v>0</v>
      </c>
      <c r="S900" s="73">
        <v>0</v>
      </c>
      <c r="T900" s="73">
        <v>0</v>
      </c>
      <c r="U900" s="73">
        <v>0</v>
      </c>
      <c r="V900" s="73">
        <v>0</v>
      </c>
      <c r="W900" s="73">
        <v>0</v>
      </c>
      <c r="X900" s="73">
        <v>0</v>
      </c>
      <c r="Y900" s="73">
        <v>0</v>
      </c>
      <c r="Z900" s="73">
        <v>0</v>
      </c>
      <c r="AA900" s="73">
        <v>0</v>
      </c>
      <c r="AB900" s="73">
        <v>0</v>
      </c>
      <c r="AC900" s="73">
        <v>0</v>
      </c>
      <c r="AD900" s="73">
        <v>0</v>
      </c>
      <c r="AE900" s="73">
        <v>0</v>
      </c>
      <c r="AF900" s="73">
        <v>0</v>
      </c>
      <c r="AG900" s="73">
        <v>0</v>
      </c>
      <c r="AH900" s="73">
        <v>0</v>
      </c>
      <c r="AI900" s="73">
        <v>0</v>
      </c>
      <c r="AJ900" s="73">
        <v>0</v>
      </c>
      <c r="AK900" s="73">
        <v>0</v>
      </c>
      <c r="AL900" s="73">
        <v>0</v>
      </c>
      <c r="AM900" s="73">
        <v>0</v>
      </c>
      <c r="AN900" s="73">
        <v>0</v>
      </c>
    </row>
    <row r="901" spans="1:40">
      <c r="A901" s="108" t="s">
        <v>1586</v>
      </c>
      <c r="B901" s="73">
        <v>0</v>
      </c>
      <c r="C901" s="73">
        <v>0</v>
      </c>
      <c r="D901" s="73">
        <v>0</v>
      </c>
      <c r="E901" s="73">
        <v>0</v>
      </c>
      <c r="F901" s="73">
        <v>0</v>
      </c>
      <c r="G901" s="73">
        <v>0</v>
      </c>
      <c r="H901" s="73">
        <v>0</v>
      </c>
      <c r="I901" s="73">
        <v>0</v>
      </c>
      <c r="J901" s="73">
        <v>0</v>
      </c>
      <c r="K901" s="73">
        <v>0</v>
      </c>
      <c r="L901" s="73">
        <v>0</v>
      </c>
      <c r="M901" s="73">
        <v>0</v>
      </c>
      <c r="N901" s="73">
        <v>0</v>
      </c>
      <c r="O901" s="73">
        <v>0</v>
      </c>
      <c r="P901" s="73">
        <v>0</v>
      </c>
      <c r="Q901" s="73">
        <v>0</v>
      </c>
      <c r="R901" s="73">
        <v>0</v>
      </c>
      <c r="S901" s="73">
        <v>0</v>
      </c>
      <c r="T901" s="73">
        <v>0</v>
      </c>
      <c r="U901" s="73">
        <v>0</v>
      </c>
      <c r="V901" s="73">
        <v>0</v>
      </c>
      <c r="W901" s="73">
        <v>0</v>
      </c>
      <c r="X901" s="73">
        <v>0</v>
      </c>
      <c r="Y901" s="73">
        <v>0</v>
      </c>
      <c r="Z901" s="73">
        <v>0</v>
      </c>
      <c r="AA901" s="73">
        <v>0</v>
      </c>
      <c r="AB901" s="73">
        <v>0</v>
      </c>
      <c r="AC901" s="73">
        <v>0</v>
      </c>
      <c r="AD901" s="73">
        <v>0</v>
      </c>
      <c r="AE901" s="73">
        <v>0</v>
      </c>
      <c r="AF901" s="73">
        <v>0</v>
      </c>
      <c r="AG901" s="73">
        <v>0</v>
      </c>
      <c r="AH901" s="73">
        <v>0</v>
      </c>
      <c r="AI901" s="73">
        <v>0</v>
      </c>
      <c r="AJ901" s="73">
        <v>0</v>
      </c>
      <c r="AK901" s="73">
        <v>0</v>
      </c>
      <c r="AL901" s="73">
        <v>0</v>
      </c>
      <c r="AM901" s="73">
        <v>0</v>
      </c>
      <c r="AN901" s="73">
        <v>0</v>
      </c>
    </row>
    <row r="902" spans="1:40">
      <c r="A902" s="108" t="s">
        <v>1587</v>
      </c>
      <c r="B902" s="73">
        <v>0</v>
      </c>
      <c r="C902" s="73">
        <v>0</v>
      </c>
      <c r="D902" s="73">
        <v>0</v>
      </c>
      <c r="E902" s="73">
        <v>0</v>
      </c>
      <c r="F902" s="73">
        <v>0</v>
      </c>
      <c r="G902" s="73">
        <v>0</v>
      </c>
      <c r="H902" s="73">
        <v>0</v>
      </c>
      <c r="I902" s="73">
        <v>0</v>
      </c>
      <c r="J902" s="73">
        <v>0</v>
      </c>
      <c r="K902" s="73">
        <v>0</v>
      </c>
      <c r="L902" s="73">
        <v>0</v>
      </c>
      <c r="M902" s="73">
        <v>0</v>
      </c>
      <c r="N902" s="73">
        <v>0</v>
      </c>
      <c r="O902" s="73">
        <v>0</v>
      </c>
      <c r="P902" s="73">
        <v>0</v>
      </c>
      <c r="Q902" s="73">
        <v>0</v>
      </c>
      <c r="R902" s="73">
        <v>0</v>
      </c>
      <c r="S902" s="73">
        <v>0</v>
      </c>
      <c r="T902" s="73">
        <v>0</v>
      </c>
      <c r="U902" s="73">
        <v>0</v>
      </c>
      <c r="V902" s="73">
        <v>0</v>
      </c>
      <c r="W902" s="73">
        <v>0</v>
      </c>
      <c r="X902" s="73">
        <v>0</v>
      </c>
      <c r="Y902" s="73">
        <v>0</v>
      </c>
      <c r="Z902" s="73">
        <v>0</v>
      </c>
      <c r="AA902" s="73">
        <v>0</v>
      </c>
      <c r="AB902" s="73">
        <v>0</v>
      </c>
      <c r="AC902" s="73">
        <v>0</v>
      </c>
      <c r="AD902" s="73">
        <v>0</v>
      </c>
      <c r="AE902" s="73">
        <v>0</v>
      </c>
      <c r="AF902" s="73">
        <v>0</v>
      </c>
      <c r="AG902" s="73">
        <v>0</v>
      </c>
      <c r="AH902" s="73">
        <v>0</v>
      </c>
      <c r="AI902" s="73">
        <v>0</v>
      </c>
      <c r="AJ902" s="73">
        <v>0</v>
      </c>
      <c r="AK902" s="73">
        <v>0</v>
      </c>
      <c r="AL902" s="73">
        <v>0</v>
      </c>
      <c r="AM902" s="73">
        <v>0</v>
      </c>
      <c r="AN902" s="73">
        <v>0</v>
      </c>
    </row>
    <row r="903" spans="1:40">
      <c r="A903" s="108" t="s">
        <v>1588</v>
      </c>
      <c r="B903" s="73">
        <v>0</v>
      </c>
      <c r="C903" s="73">
        <v>0</v>
      </c>
      <c r="D903" s="73">
        <v>0</v>
      </c>
      <c r="E903" s="73">
        <v>0</v>
      </c>
      <c r="F903" s="73">
        <v>0</v>
      </c>
      <c r="G903" s="73">
        <v>0</v>
      </c>
      <c r="H903" s="73">
        <v>0</v>
      </c>
      <c r="I903" s="73">
        <v>0</v>
      </c>
      <c r="J903" s="73">
        <v>0</v>
      </c>
      <c r="K903" s="73">
        <v>0</v>
      </c>
      <c r="L903" s="73">
        <v>0</v>
      </c>
      <c r="M903" s="73">
        <v>0</v>
      </c>
      <c r="N903" s="73">
        <v>0</v>
      </c>
      <c r="O903" s="73">
        <v>0</v>
      </c>
      <c r="P903" s="73">
        <v>0</v>
      </c>
      <c r="Q903" s="73">
        <v>0</v>
      </c>
      <c r="R903" s="73">
        <v>0</v>
      </c>
      <c r="S903" s="73">
        <v>0</v>
      </c>
      <c r="T903" s="73">
        <v>0</v>
      </c>
      <c r="U903" s="73">
        <v>0</v>
      </c>
      <c r="V903" s="73">
        <v>0</v>
      </c>
      <c r="W903" s="73">
        <v>0</v>
      </c>
      <c r="X903" s="73">
        <v>0</v>
      </c>
      <c r="Y903" s="73">
        <v>0</v>
      </c>
      <c r="Z903" s="73">
        <v>0</v>
      </c>
      <c r="AA903" s="73">
        <v>0</v>
      </c>
      <c r="AB903" s="73">
        <v>0</v>
      </c>
      <c r="AC903" s="73">
        <v>0</v>
      </c>
      <c r="AD903" s="73">
        <v>0</v>
      </c>
      <c r="AE903" s="73">
        <v>0</v>
      </c>
      <c r="AF903" s="73">
        <v>0</v>
      </c>
      <c r="AG903" s="73">
        <v>0</v>
      </c>
      <c r="AH903" s="73">
        <v>0</v>
      </c>
      <c r="AI903" s="73">
        <v>0</v>
      </c>
      <c r="AJ903" s="73">
        <v>0</v>
      </c>
      <c r="AK903" s="73">
        <v>0</v>
      </c>
      <c r="AL903" s="73">
        <v>0</v>
      </c>
      <c r="AM903" s="73">
        <v>0</v>
      </c>
      <c r="AN903" s="73">
        <v>0</v>
      </c>
    </row>
    <row r="904" spans="1:40">
      <c r="A904" s="108" t="s">
        <v>1589</v>
      </c>
      <c r="B904" s="73">
        <v>0</v>
      </c>
      <c r="C904" s="73">
        <v>0</v>
      </c>
      <c r="D904" s="73">
        <v>0</v>
      </c>
      <c r="E904" s="73">
        <v>0</v>
      </c>
      <c r="F904" s="73">
        <v>0</v>
      </c>
      <c r="G904" s="73">
        <v>0</v>
      </c>
      <c r="H904" s="73">
        <v>0</v>
      </c>
      <c r="I904" s="73">
        <v>0</v>
      </c>
      <c r="J904" s="73">
        <v>0</v>
      </c>
      <c r="K904" s="73">
        <v>0</v>
      </c>
      <c r="L904" s="73">
        <v>0</v>
      </c>
      <c r="M904" s="73">
        <v>0</v>
      </c>
      <c r="N904" s="73">
        <v>0</v>
      </c>
      <c r="O904" s="73">
        <v>0</v>
      </c>
      <c r="P904" s="73">
        <v>0</v>
      </c>
      <c r="Q904" s="73">
        <v>0</v>
      </c>
      <c r="R904" s="73">
        <v>0</v>
      </c>
      <c r="S904" s="73">
        <v>0</v>
      </c>
      <c r="T904" s="73">
        <v>0</v>
      </c>
      <c r="U904" s="73">
        <v>0</v>
      </c>
      <c r="V904" s="73">
        <v>0</v>
      </c>
      <c r="W904" s="73">
        <v>0</v>
      </c>
      <c r="X904" s="73">
        <v>0</v>
      </c>
      <c r="Y904" s="73">
        <v>0</v>
      </c>
      <c r="Z904" s="73">
        <v>0</v>
      </c>
      <c r="AA904" s="73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</row>
    <row r="905" spans="1:40">
      <c r="A905" s="108" t="s">
        <v>1590</v>
      </c>
      <c r="B905" s="73">
        <v>0</v>
      </c>
      <c r="C905" s="73">
        <v>0</v>
      </c>
      <c r="D905" s="73">
        <v>0</v>
      </c>
      <c r="E905" s="73">
        <v>0</v>
      </c>
      <c r="F905" s="73">
        <v>0</v>
      </c>
      <c r="G905" s="73">
        <v>0</v>
      </c>
      <c r="H905" s="73">
        <v>0</v>
      </c>
      <c r="I905" s="73">
        <v>0</v>
      </c>
      <c r="J905" s="73">
        <v>0</v>
      </c>
      <c r="K905" s="73">
        <v>0</v>
      </c>
      <c r="L905" s="73">
        <v>0</v>
      </c>
      <c r="M905" s="73">
        <v>0</v>
      </c>
      <c r="N905" s="73">
        <v>0</v>
      </c>
      <c r="O905" s="73">
        <v>0</v>
      </c>
      <c r="P905" s="73">
        <v>0</v>
      </c>
      <c r="Q905" s="73">
        <v>0</v>
      </c>
      <c r="R905" s="73">
        <v>0</v>
      </c>
      <c r="S905" s="73">
        <v>0</v>
      </c>
      <c r="T905" s="73">
        <v>0</v>
      </c>
      <c r="U905" s="73">
        <v>0</v>
      </c>
      <c r="V905" s="73">
        <v>0</v>
      </c>
      <c r="W905" s="73">
        <v>0</v>
      </c>
      <c r="X905" s="73">
        <v>0</v>
      </c>
      <c r="Y905" s="73">
        <v>0</v>
      </c>
      <c r="Z905" s="73">
        <v>0</v>
      </c>
      <c r="AA905" s="73">
        <v>0</v>
      </c>
      <c r="AB905" s="73">
        <v>0</v>
      </c>
      <c r="AC905" s="73">
        <v>0</v>
      </c>
      <c r="AD905" s="73">
        <v>0</v>
      </c>
      <c r="AE905" s="73">
        <v>0</v>
      </c>
      <c r="AF905" s="73">
        <v>0</v>
      </c>
      <c r="AG905" s="73">
        <v>0</v>
      </c>
      <c r="AH905" s="73">
        <v>0</v>
      </c>
      <c r="AI905" s="73">
        <v>0</v>
      </c>
      <c r="AJ905" s="73">
        <v>0</v>
      </c>
      <c r="AK905" s="73">
        <v>0</v>
      </c>
      <c r="AL905" s="73">
        <v>0</v>
      </c>
      <c r="AM905" s="73">
        <v>0</v>
      </c>
      <c r="AN905" s="73">
        <v>0</v>
      </c>
    </row>
    <row r="906" spans="1:40">
      <c r="A906" s="108" t="s">
        <v>1591</v>
      </c>
      <c r="B906" s="73">
        <v>0</v>
      </c>
      <c r="C906" s="73">
        <v>0</v>
      </c>
      <c r="D906" s="73">
        <v>0</v>
      </c>
      <c r="E906" s="73">
        <v>0</v>
      </c>
      <c r="F906" s="73">
        <v>0</v>
      </c>
      <c r="G906" s="73">
        <v>0</v>
      </c>
      <c r="H906" s="73">
        <v>0</v>
      </c>
      <c r="I906" s="73">
        <v>0</v>
      </c>
      <c r="J906" s="73">
        <v>0</v>
      </c>
      <c r="K906" s="73">
        <v>0</v>
      </c>
      <c r="L906" s="73">
        <v>0</v>
      </c>
      <c r="M906" s="73">
        <v>0</v>
      </c>
      <c r="N906" s="73">
        <v>0</v>
      </c>
      <c r="O906" s="73">
        <v>0</v>
      </c>
      <c r="P906" s="73">
        <v>0</v>
      </c>
      <c r="Q906" s="73">
        <v>0</v>
      </c>
      <c r="R906" s="73">
        <v>0</v>
      </c>
      <c r="S906" s="73">
        <v>0</v>
      </c>
      <c r="T906" s="73">
        <v>0</v>
      </c>
      <c r="U906" s="73">
        <v>0</v>
      </c>
      <c r="V906" s="73">
        <v>0</v>
      </c>
      <c r="W906" s="73">
        <v>0</v>
      </c>
      <c r="X906" s="73">
        <v>0</v>
      </c>
      <c r="Y906" s="73">
        <v>0</v>
      </c>
      <c r="Z906" s="73">
        <v>0</v>
      </c>
      <c r="AA906" s="73">
        <v>0</v>
      </c>
      <c r="AB906" s="73">
        <v>0</v>
      </c>
      <c r="AC906" s="73">
        <v>0</v>
      </c>
      <c r="AD906" s="73">
        <v>0</v>
      </c>
      <c r="AE906" s="73">
        <v>0</v>
      </c>
      <c r="AF906" s="73">
        <v>0</v>
      </c>
      <c r="AG906" s="73">
        <v>0</v>
      </c>
      <c r="AH906" s="73">
        <v>0</v>
      </c>
      <c r="AI906" s="73">
        <v>0</v>
      </c>
      <c r="AJ906" s="73">
        <v>0</v>
      </c>
      <c r="AK906" s="73">
        <v>0</v>
      </c>
      <c r="AL906" s="73">
        <v>0</v>
      </c>
      <c r="AM906" s="73">
        <v>0</v>
      </c>
      <c r="AN906" s="73">
        <v>0</v>
      </c>
    </row>
    <row r="907" spans="1:40">
      <c r="A907" s="108" t="s">
        <v>1592</v>
      </c>
      <c r="B907" s="73">
        <v>0</v>
      </c>
      <c r="C907" s="73">
        <v>0</v>
      </c>
      <c r="D907" s="73">
        <v>0</v>
      </c>
      <c r="E907" s="73">
        <v>0</v>
      </c>
      <c r="F907" s="73">
        <v>0</v>
      </c>
      <c r="G907" s="73">
        <v>0</v>
      </c>
      <c r="H907" s="73">
        <v>0</v>
      </c>
      <c r="I907" s="73">
        <v>0</v>
      </c>
      <c r="J907" s="73">
        <v>0</v>
      </c>
      <c r="K907" s="73">
        <v>0</v>
      </c>
      <c r="L907" s="73">
        <v>0</v>
      </c>
      <c r="M907" s="73">
        <v>0</v>
      </c>
      <c r="N907" s="73">
        <v>0</v>
      </c>
      <c r="O907" s="73">
        <v>0</v>
      </c>
      <c r="P907" s="73">
        <v>0</v>
      </c>
      <c r="Q907" s="73">
        <v>0</v>
      </c>
      <c r="R907" s="73">
        <v>0</v>
      </c>
      <c r="S907" s="73">
        <v>0</v>
      </c>
      <c r="T907" s="73">
        <v>0</v>
      </c>
      <c r="U907" s="73">
        <v>0</v>
      </c>
      <c r="V907" s="73">
        <v>0</v>
      </c>
      <c r="W907" s="73">
        <v>0</v>
      </c>
      <c r="X907" s="73">
        <v>0</v>
      </c>
      <c r="Y907" s="73">
        <v>0</v>
      </c>
      <c r="Z907" s="73">
        <v>0</v>
      </c>
      <c r="AA907" s="73">
        <v>0</v>
      </c>
      <c r="AB907" s="73">
        <v>0</v>
      </c>
      <c r="AC907" s="73">
        <v>0</v>
      </c>
      <c r="AD907" s="73">
        <v>0</v>
      </c>
      <c r="AE907" s="73">
        <v>0</v>
      </c>
      <c r="AF907" s="73">
        <v>0</v>
      </c>
      <c r="AG907" s="73">
        <v>0</v>
      </c>
      <c r="AH907" s="73">
        <v>0</v>
      </c>
      <c r="AI907" s="73">
        <v>0</v>
      </c>
      <c r="AJ907" s="73">
        <v>0</v>
      </c>
      <c r="AK907" s="73">
        <v>0</v>
      </c>
      <c r="AL907" s="73">
        <v>0</v>
      </c>
      <c r="AM907" s="73">
        <v>0</v>
      </c>
      <c r="AN907" s="73">
        <v>0</v>
      </c>
    </row>
    <row r="908" spans="1:40">
      <c r="A908" s="108" t="s">
        <v>1593</v>
      </c>
      <c r="B908" s="73">
        <v>2880.0833333333298</v>
      </c>
      <c r="C908" s="73">
        <v>2880.0833333333298</v>
      </c>
      <c r="D908" s="73">
        <v>2880.0833333333298</v>
      </c>
      <c r="E908" s="73">
        <v>2880.0833333333298</v>
      </c>
      <c r="F908" s="73">
        <v>2880.0833333333298</v>
      </c>
      <c r="G908" s="73">
        <v>2880.0833333333298</v>
      </c>
      <c r="H908" s="73">
        <v>2880.0833333333298</v>
      </c>
      <c r="I908" s="73">
        <v>2880.0833333333298</v>
      </c>
      <c r="J908" s="73">
        <v>2880.0833333333298</v>
      </c>
      <c r="K908" s="73">
        <v>2880.0833333333298</v>
      </c>
      <c r="L908" s="73">
        <v>2880.0833333333298</v>
      </c>
      <c r="M908" s="73">
        <v>2880.0833333333298</v>
      </c>
      <c r="N908" s="73">
        <v>34560.999999999898</v>
      </c>
      <c r="O908" s="73">
        <v>2880.0833333333298</v>
      </c>
      <c r="P908" s="73">
        <v>2880.0833333333298</v>
      </c>
      <c r="Q908" s="73">
        <v>2880.0833333333298</v>
      </c>
      <c r="R908" s="73">
        <v>2880.0833333333298</v>
      </c>
      <c r="S908" s="73">
        <v>2880.0833333333298</v>
      </c>
      <c r="T908" s="73">
        <v>2880.0833333333298</v>
      </c>
      <c r="U908" s="73">
        <v>2880.0833333333298</v>
      </c>
      <c r="V908" s="73">
        <v>2880.0833333333298</v>
      </c>
      <c r="W908" s="73">
        <v>2880.0833333333298</v>
      </c>
      <c r="X908" s="73">
        <v>2880.0833333333298</v>
      </c>
      <c r="Y908" s="73">
        <v>2880.0833333333298</v>
      </c>
      <c r="Z908" s="73">
        <v>2880.0833333333298</v>
      </c>
      <c r="AA908" s="73">
        <v>34560.999999999898</v>
      </c>
      <c r="AB908" s="73">
        <v>2880.0833333333298</v>
      </c>
      <c r="AC908" s="73">
        <v>2880.0833333333298</v>
      </c>
      <c r="AD908" s="73">
        <v>2880.0833333333298</v>
      </c>
      <c r="AE908" s="73">
        <v>2880.0833333333298</v>
      </c>
      <c r="AF908" s="73">
        <v>2880.0833333333298</v>
      </c>
      <c r="AG908" s="73">
        <v>2880.0833333333298</v>
      </c>
      <c r="AH908" s="73">
        <v>2880.0833333333298</v>
      </c>
      <c r="AI908" s="73">
        <v>2880.0833333333298</v>
      </c>
      <c r="AJ908" s="73">
        <v>2880.0833333333298</v>
      </c>
      <c r="AK908" s="73">
        <v>2880.0833333333298</v>
      </c>
      <c r="AL908" s="73">
        <v>2880.0833333333298</v>
      </c>
      <c r="AM908" s="73">
        <v>2880.0833333333298</v>
      </c>
      <c r="AN908" s="73">
        <v>34560.999999999898</v>
      </c>
    </row>
    <row r="909" spans="1:40">
      <c r="A909" s="108" t="s">
        <v>1594</v>
      </c>
      <c r="B909" s="73">
        <v>49121.479918237397</v>
      </c>
      <c r="C909" s="73">
        <v>52158.5791336201</v>
      </c>
      <c r="D909" s="73">
        <v>54571.020704259499</v>
      </c>
      <c r="E909" s="73">
        <v>56723.737983133899</v>
      </c>
      <c r="F909" s="73">
        <v>59519.265193061197</v>
      </c>
      <c r="G909" s="73">
        <v>61369.594017878997</v>
      </c>
      <c r="H909" s="73">
        <v>63221.153683360797</v>
      </c>
      <c r="I909" s="73">
        <v>66297.041887779997</v>
      </c>
      <c r="J909" s="73">
        <v>68155.253896059803</v>
      </c>
      <c r="K909" s="73">
        <v>70018.505386160396</v>
      </c>
      <c r="L909" s="73">
        <v>73116.615310019799</v>
      </c>
      <c r="M909" s="73">
        <v>74669.972679898405</v>
      </c>
      <c r="N909" s="73">
        <v>748942.21979346999</v>
      </c>
      <c r="O909" s="73">
        <v>75093.628452175093</v>
      </c>
      <c r="P909" s="73">
        <v>78153.321585558704</v>
      </c>
      <c r="Q909" s="73">
        <v>80583.604186532699</v>
      </c>
      <c r="R909" s="73">
        <v>82752.467726288902</v>
      </c>
      <c r="S909" s="73">
        <v>85568.688518543306</v>
      </c>
      <c r="T909" s="73">
        <v>87433.666193604397</v>
      </c>
      <c r="U909" s="73">
        <v>89299.894863792404</v>
      </c>
      <c r="V909" s="73">
        <v>92398.034689863998</v>
      </c>
      <c r="W909" s="73">
        <v>94270.868687575901</v>
      </c>
      <c r="X909" s="73">
        <v>96148.703577137596</v>
      </c>
      <c r="Y909" s="73">
        <v>99268.860195501096</v>
      </c>
      <c r="Z909" s="73">
        <v>100834.70889058099</v>
      </c>
      <c r="AA909" s="73">
        <v>1061806.44756715</v>
      </c>
      <c r="AB909" s="73">
        <v>102400.753470027</v>
      </c>
      <c r="AC909" s="73">
        <v>105533.362825087</v>
      </c>
      <c r="AD909" s="73">
        <v>108022.894795328</v>
      </c>
      <c r="AE909" s="73">
        <v>110245.07895230599</v>
      </c>
      <c r="AF909" s="73">
        <v>113128.624295204</v>
      </c>
      <c r="AG909" s="73">
        <v>115039.346619355</v>
      </c>
      <c r="AH909" s="73">
        <v>116951.442087228</v>
      </c>
      <c r="AI909" s="73">
        <v>120123.417820439</v>
      </c>
      <c r="AJ909" s="73">
        <v>122042.297354877</v>
      </c>
      <c r="AK909" s="73">
        <v>123966.30073319899</v>
      </c>
      <c r="AL909" s="73">
        <v>127160.73664971</v>
      </c>
      <c r="AM909" s="73">
        <v>128765.575231152</v>
      </c>
      <c r="AN909" s="73">
        <v>1393379.83083391</v>
      </c>
    </row>
    <row r="910" spans="1:40">
      <c r="A910" s="108" t="s">
        <v>1595</v>
      </c>
    </row>
    <row r="911" spans="1:40">
      <c r="A911" s="108" t="s">
        <v>1596</v>
      </c>
      <c r="B911" s="73">
        <v>0</v>
      </c>
      <c r="C911" s="73">
        <v>0</v>
      </c>
      <c r="D911" s="73">
        <v>0</v>
      </c>
      <c r="E911" s="73">
        <v>0</v>
      </c>
      <c r="F911" s="73">
        <v>0</v>
      </c>
      <c r="G911" s="73">
        <v>0</v>
      </c>
      <c r="H911" s="73">
        <v>0</v>
      </c>
      <c r="I911" s="73">
        <v>0</v>
      </c>
      <c r="J911" s="73">
        <v>0</v>
      </c>
      <c r="K911" s="73">
        <v>0</v>
      </c>
      <c r="L911" s="73">
        <v>0</v>
      </c>
      <c r="M911" s="73">
        <v>0</v>
      </c>
      <c r="N911" s="73">
        <v>0</v>
      </c>
      <c r="O911" s="73">
        <v>0</v>
      </c>
      <c r="P911" s="73">
        <v>0</v>
      </c>
      <c r="Q911" s="73">
        <v>0</v>
      </c>
      <c r="R911" s="73">
        <v>0</v>
      </c>
      <c r="S911" s="73">
        <v>0</v>
      </c>
      <c r="T911" s="73">
        <v>0</v>
      </c>
      <c r="U911" s="73">
        <v>0</v>
      </c>
      <c r="V911" s="73">
        <v>0</v>
      </c>
      <c r="W911" s="73">
        <v>0</v>
      </c>
      <c r="X911" s="73">
        <v>0</v>
      </c>
      <c r="Y911" s="73">
        <v>0</v>
      </c>
      <c r="Z911" s="73">
        <v>0</v>
      </c>
      <c r="AA911" s="73">
        <v>0</v>
      </c>
      <c r="AB911" s="73">
        <v>0</v>
      </c>
      <c r="AC911" s="73">
        <v>0</v>
      </c>
      <c r="AD911" s="73">
        <v>0</v>
      </c>
      <c r="AE911" s="73">
        <v>0</v>
      </c>
      <c r="AF911" s="73">
        <v>0</v>
      </c>
      <c r="AG911" s="73">
        <v>0</v>
      </c>
      <c r="AH911" s="73">
        <v>0</v>
      </c>
      <c r="AI911" s="73">
        <v>0</v>
      </c>
      <c r="AJ911" s="73">
        <v>0</v>
      </c>
      <c r="AK911" s="73">
        <v>0</v>
      </c>
      <c r="AL911" s="73">
        <v>0</v>
      </c>
      <c r="AM911" s="73">
        <v>0</v>
      </c>
      <c r="AN911" s="73">
        <v>0</v>
      </c>
    </row>
    <row r="912" spans="1:40">
      <c r="A912" s="108" t="s">
        <v>1597</v>
      </c>
      <c r="B912" s="73">
        <v>0</v>
      </c>
      <c r="C912" s="73">
        <v>0</v>
      </c>
      <c r="D912" s="73">
        <v>0</v>
      </c>
      <c r="E912" s="73">
        <v>0</v>
      </c>
      <c r="F912" s="73">
        <v>0</v>
      </c>
      <c r="G912" s="73">
        <v>0</v>
      </c>
      <c r="H912" s="73">
        <v>0</v>
      </c>
      <c r="I912" s="73">
        <v>0</v>
      </c>
      <c r="J912" s="73">
        <v>0</v>
      </c>
      <c r="K912" s="73">
        <v>0</v>
      </c>
      <c r="L912" s="73">
        <v>0</v>
      </c>
      <c r="M912" s="73">
        <v>0</v>
      </c>
      <c r="N912" s="73">
        <v>0</v>
      </c>
      <c r="O912" s="73">
        <v>0</v>
      </c>
      <c r="P912" s="73">
        <v>0</v>
      </c>
      <c r="Q912" s="73">
        <v>0</v>
      </c>
      <c r="R912" s="73">
        <v>0</v>
      </c>
      <c r="S912" s="73">
        <v>0</v>
      </c>
      <c r="T912" s="73">
        <v>0</v>
      </c>
      <c r="U912" s="73">
        <v>0</v>
      </c>
      <c r="V912" s="73">
        <v>0</v>
      </c>
      <c r="W912" s="73">
        <v>0</v>
      </c>
      <c r="X912" s="73">
        <v>0</v>
      </c>
      <c r="Y912" s="73">
        <v>0</v>
      </c>
      <c r="Z912" s="73">
        <v>0</v>
      </c>
      <c r="AA912" s="73">
        <v>0</v>
      </c>
      <c r="AB912" s="73">
        <v>0</v>
      </c>
      <c r="AC912" s="73">
        <v>0</v>
      </c>
      <c r="AD912" s="73">
        <v>0</v>
      </c>
      <c r="AE912" s="73">
        <v>0</v>
      </c>
      <c r="AF912" s="73">
        <v>0</v>
      </c>
      <c r="AG912" s="73">
        <v>0</v>
      </c>
      <c r="AH912" s="73">
        <v>0</v>
      </c>
      <c r="AI912" s="73">
        <v>0</v>
      </c>
      <c r="AJ912" s="73">
        <v>0</v>
      </c>
      <c r="AK912" s="73">
        <v>0</v>
      </c>
      <c r="AL912" s="73">
        <v>0</v>
      </c>
      <c r="AM912" s="73">
        <v>0</v>
      </c>
      <c r="AN912" s="73">
        <v>0</v>
      </c>
    </row>
    <row r="913" spans="1:40">
      <c r="A913" s="108" t="s">
        <v>1598</v>
      </c>
      <c r="B913" s="73">
        <v>0</v>
      </c>
      <c r="C913" s="73">
        <v>0</v>
      </c>
      <c r="D913" s="73">
        <v>0</v>
      </c>
      <c r="E913" s="73">
        <v>0</v>
      </c>
      <c r="F913" s="73">
        <v>0</v>
      </c>
      <c r="G913" s="73">
        <v>0</v>
      </c>
      <c r="H913" s="73">
        <v>0</v>
      </c>
      <c r="I913" s="73">
        <v>0</v>
      </c>
      <c r="J913" s="73">
        <v>0</v>
      </c>
      <c r="K913" s="73">
        <v>0</v>
      </c>
      <c r="L913" s="73">
        <v>0</v>
      </c>
      <c r="M913" s="73">
        <v>0</v>
      </c>
      <c r="N913" s="73">
        <v>0</v>
      </c>
      <c r="O913" s="73">
        <v>0</v>
      </c>
      <c r="P913" s="73">
        <v>0</v>
      </c>
      <c r="Q913" s="73">
        <v>0</v>
      </c>
      <c r="R913" s="73">
        <v>0</v>
      </c>
      <c r="S913" s="73">
        <v>0</v>
      </c>
      <c r="T913" s="73">
        <v>0</v>
      </c>
      <c r="U913" s="73">
        <v>0</v>
      </c>
      <c r="V913" s="73">
        <v>0</v>
      </c>
      <c r="W913" s="73">
        <v>0</v>
      </c>
      <c r="X913" s="73">
        <v>0</v>
      </c>
      <c r="Y913" s="73">
        <v>0</v>
      </c>
      <c r="Z913" s="73">
        <v>0</v>
      </c>
      <c r="AA913" s="73">
        <v>0</v>
      </c>
      <c r="AB913" s="73">
        <v>0</v>
      </c>
      <c r="AC913" s="73">
        <v>0</v>
      </c>
      <c r="AD913" s="73">
        <v>0</v>
      </c>
      <c r="AE913" s="73">
        <v>0</v>
      </c>
      <c r="AF913" s="73">
        <v>0</v>
      </c>
      <c r="AG913" s="73">
        <v>0</v>
      </c>
      <c r="AH913" s="73">
        <v>0</v>
      </c>
      <c r="AI913" s="73">
        <v>0</v>
      </c>
      <c r="AJ913" s="73">
        <v>0</v>
      </c>
      <c r="AK913" s="73">
        <v>0</v>
      </c>
      <c r="AL913" s="73">
        <v>0</v>
      </c>
      <c r="AM913" s="73">
        <v>0</v>
      </c>
      <c r="AN913" s="73">
        <v>0</v>
      </c>
    </row>
    <row r="914" spans="1:40">
      <c r="A914" s="108" t="s">
        <v>1599</v>
      </c>
      <c r="B914" s="73">
        <v>49121.479918237397</v>
      </c>
      <c r="C914" s="73">
        <v>52158.5791336201</v>
      </c>
      <c r="D914" s="73">
        <v>54571.020704259499</v>
      </c>
      <c r="E914" s="73">
        <v>56723.737983133899</v>
      </c>
      <c r="F914" s="73">
        <v>59519.265193061197</v>
      </c>
      <c r="G914" s="73">
        <v>61369.594017878997</v>
      </c>
      <c r="H914" s="73">
        <v>63221.153683360797</v>
      </c>
      <c r="I914" s="73">
        <v>66297.041887779997</v>
      </c>
      <c r="J914" s="73">
        <v>68155.253896059803</v>
      </c>
      <c r="K914" s="73">
        <v>70018.505386160396</v>
      </c>
      <c r="L914" s="73">
        <v>73116.615310019799</v>
      </c>
      <c r="M914" s="73">
        <v>74669.972679898405</v>
      </c>
      <c r="N914" s="73">
        <v>748942.21979346999</v>
      </c>
      <c r="O914" s="73">
        <v>75093.628452175093</v>
      </c>
      <c r="P914" s="73">
        <v>78153.321585558704</v>
      </c>
      <c r="Q914" s="73">
        <v>80583.604186532699</v>
      </c>
      <c r="R914" s="73">
        <v>82752.467726288902</v>
      </c>
      <c r="S914" s="73">
        <v>85568.688518543306</v>
      </c>
      <c r="T914" s="73">
        <v>87433.666193604397</v>
      </c>
      <c r="U914" s="73">
        <v>89299.894863792404</v>
      </c>
      <c r="V914" s="73">
        <v>92398.034689863998</v>
      </c>
      <c r="W914" s="73">
        <v>94270.868687575901</v>
      </c>
      <c r="X914" s="73">
        <v>96148.703577137596</v>
      </c>
      <c r="Y914" s="73">
        <v>99268.860195501096</v>
      </c>
      <c r="Z914" s="73">
        <v>100834.70889058099</v>
      </c>
      <c r="AA914" s="73">
        <v>1061806.44756715</v>
      </c>
      <c r="AB914" s="73">
        <v>102400.753470027</v>
      </c>
      <c r="AC914" s="73">
        <v>105533.362825087</v>
      </c>
      <c r="AD914" s="73">
        <v>108022.894795328</v>
      </c>
      <c r="AE914" s="73">
        <v>110245.07895230599</v>
      </c>
      <c r="AF914" s="73">
        <v>113128.624295204</v>
      </c>
      <c r="AG914" s="73">
        <v>115039.346619355</v>
      </c>
      <c r="AH914" s="73">
        <v>116951.442087228</v>
      </c>
      <c r="AI914" s="73">
        <v>120123.417820439</v>
      </c>
      <c r="AJ914" s="73">
        <v>122042.297354877</v>
      </c>
      <c r="AK914" s="73">
        <v>123966.30073319899</v>
      </c>
      <c r="AL914" s="73">
        <v>127160.73664971</v>
      </c>
      <c r="AM914" s="73">
        <v>128765.575231152</v>
      </c>
      <c r="AN914" s="73">
        <v>1393379.83083391</v>
      </c>
    </row>
    <row r="915" spans="1:40">
      <c r="A915" s="108" t="s">
        <v>1600</v>
      </c>
    </row>
    <row r="916" spans="1:40">
      <c r="A916" s="108" t="s">
        <v>1601</v>
      </c>
      <c r="B916" s="73">
        <v>3317707.90833897</v>
      </c>
      <c r="C916" s="73">
        <v>-647925.32357269805</v>
      </c>
      <c r="D916" s="73">
        <v>-639204.00909812504</v>
      </c>
      <c r="E916" s="73">
        <v>-637312.66374631796</v>
      </c>
      <c r="F916" s="73">
        <v>-307205.95267546602</v>
      </c>
      <c r="G916" s="73">
        <v>-288963.55861571501</v>
      </c>
      <c r="H916" s="73">
        <v>-468402.78727730201</v>
      </c>
      <c r="I916" s="73">
        <v>-291717.52254994999</v>
      </c>
      <c r="J916" s="73">
        <v>-608039.74651874101</v>
      </c>
      <c r="K916" s="73">
        <v>-607000.01910570101</v>
      </c>
      <c r="L916" s="73">
        <v>-614896.57677091402</v>
      </c>
      <c r="M916" s="73">
        <v>-603319.225666104</v>
      </c>
      <c r="N916" s="73">
        <v>-2396279.4772580601</v>
      </c>
      <c r="O916" s="73">
        <v>3412125.4120305902</v>
      </c>
      <c r="P916" s="73">
        <v>-553429.89129727997</v>
      </c>
      <c r="Q916" s="73">
        <v>-544635.40112657298</v>
      </c>
      <c r="R916" s="73">
        <v>-542672.57484808203</v>
      </c>
      <c r="S916" s="73">
        <v>-212489.835529098</v>
      </c>
      <c r="T916" s="73">
        <v>-194177.45795330199</v>
      </c>
      <c r="U916" s="73">
        <v>-373546.68294437899</v>
      </c>
      <c r="V916" s="73">
        <v>-196783.83192957201</v>
      </c>
      <c r="W916" s="73">
        <v>-513036.09924312599</v>
      </c>
      <c r="X916" s="73">
        <v>-511925.45376482198</v>
      </c>
      <c r="Y916" s="73">
        <v>-519744.63006973098</v>
      </c>
      <c r="Z916" s="73">
        <v>-508099.45297391602</v>
      </c>
      <c r="AA916" s="73">
        <v>-1258415.8996492799</v>
      </c>
      <c r="AB916" s="73">
        <v>3476121.2153230798</v>
      </c>
      <c r="AC916" s="73">
        <v>-489345.67807798798</v>
      </c>
      <c r="AD916" s="73">
        <v>-480476.444832885</v>
      </c>
      <c r="AE916" s="73">
        <v>-478444.80423204199</v>
      </c>
      <c r="AF916" s="73">
        <v>-148179.24665727699</v>
      </c>
      <c r="AG916" s="73">
        <v>-129805.63072726601</v>
      </c>
      <c r="AH916" s="73">
        <v>-309113.495215534</v>
      </c>
      <c r="AI916" s="73">
        <v>-132261.31458845301</v>
      </c>
      <c r="AJ916" s="73">
        <v>-448453.04266015801</v>
      </c>
      <c r="AK916" s="73">
        <v>-447281.73498796398</v>
      </c>
      <c r="AL916" s="73">
        <v>-455011.13828959601</v>
      </c>
      <c r="AM916" s="73">
        <v>-443311.477602289</v>
      </c>
      <c r="AN916" s="73">
        <v>-485562.79254837398</v>
      </c>
    </row>
    <row r="917" spans="1:40" ht="10.8" thickBot="1">
      <c r="A917" s="185" t="s">
        <v>1602</v>
      </c>
    </row>
    <row r="918" spans="1:40">
      <c r="A918" s="108" t="s">
        <v>1603</v>
      </c>
      <c r="B918" s="73">
        <v>0</v>
      </c>
      <c r="C918" s="73">
        <v>0</v>
      </c>
      <c r="D918" s="73">
        <v>0</v>
      </c>
      <c r="E918" s="73">
        <v>0</v>
      </c>
      <c r="F918" s="73">
        <v>0</v>
      </c>
      <c r="G918" s="73">
        <v>0</v>
      </c>
      <c r="H918" s="73">
        <v>0</v>
      </c>
      <c r="I918" s="73">
        <v>0</v>
      </c>
      <c r="J918" s="73">
        <v>0</v>
      </c>
      <c r="K918" s="73">
        <v>0</v>
      </c>
      <c r="L918" s="73">
        <v>0</v>
      </c>
      <c r="M918" s="73">
        <v>0</v>
      </c>
      <c r="N918" s="73">
        <v>0</v>
      </c>
      <c r="O918" s="73">
        <v>0</v>
      </c>
      <c r="P918" s="73">
        <v>0</v>
      </c>
      <c r="Q918" s="73">
        <v>0</v>
      </c>
      <c r="R918" s="73">
        <v>0</v>
      </c>
      <c r="S918" s="73">
        <v>0</v>
      </c>
      <c r="T918" s="73">
        <v>0</v>
      </c>
      <c r="U918" s="73">
        <v>0</v>
      </c>
      <c r="V918" s="73">
        <v>0</v>
      </c>
      <c r="W918" s="73">
        <v>0</v>
      </c>
      <c r="X918" s="73">
        <v>0</v>
      </c>
      <c r="Y918" s="73">
        <v>0</v>
      </c>
      <c r="Z918" s="73">
        <v>0</v>
      </c>
      <c r="AA918" s="73">
        <v>0</v>
      </c>
      <c r="AB918" s="73">
        <v>0</v>
      </c>
      <c r="AC918" s="73">
        <v>0</v>
      </c>
      <c r="AD918" s="73">
        <v>0</v>
      </c>
      <c r="AE918" s="73">
        <v>0</v>
      </c>
      <c r="AF918" s="73">
        <v>0</v>
      </c>
      <c r="AG918" s="73">
        <v>0</v>
      </c>
      <c r="AH918" s="73">
        <v>0</v>
      </c>
      <c r="AI918" s="73">
        <v>0</v>
      </c>
      <c r="AJ918" s="73">
        <v>0</v>
      </c>
      <c r="AK918" s="73">
        <v>0</v>
      </c>
      <c r="AL918" s="73">
        <v>0</v>
      </c>
      <c r="AM918" s="73">
        <v>0</v>
      </c>
      <c r="AN918" s="73">
        <v>0</v>
      </c>
    </row>
    <row r="919" spans="1:40">
      <c r="A919" s="108" t="s">
        <v>1604</v>
      </c>
      <c r="B919" s="73">
        <v>0</v>
      </c>
      <c r="C919" s="73">
        <v>0</v>
      </c>
      <c r="D919" s="73">
        <v>0</v>
      </c>
      <c r="E919" s="73">
        <v>0</v>
      </c>
      <c r="F919" s="73">
        <v>0</v>
      </c>
      <c r="G919" s="73">
        <v>0</v>
      </c>
      <c r="H919" s="73">
        <v>0</v>
      </c>
      <c r="I919" s="73">
        <v>0</v>
      </c>
      <c r="J919" s="73">
        <v>0</v>
      </c>
      <c r="K919" s="73">
        <v>0</v>
      </c>
      <c r="L919" s="73">
        <v>0</v>
      </c>
      <c r="M919" s="73">
        <v>0</v>
      </c>
      <c r="N919" s="73">
        <v>0</v>
      </c>
      <c r="O919" s="73">
        <v>0</v>
      </c>
      <c r="P919" s="73">
        <v>0</v>
      </c>
      <c r="Q919" s="73">
        <v>0</v>
      </c>
      <c r="R919" s="73">
        <v>0</v>
      </c>
      <c r="S919" s="73">
        <v>0</v>
      </c>
      <c r="T919" s="73">
        <v>0</v>
      </c>
      <c r="U919" s="73">
        <v>0</v>
      </c>
      <c r="V919" s="73">
        <v>0</v>
      </c>
      <c r="W919" s="73">
        <v>0</v>
      </c>
      <c r="X919" s="73">
        <v>0</v>
      </c>
      <c r="Y919" s="73">
        <v>0</v>
      </c>
      <c r="Z919" s="73">
        <v>0</v>
      </c>
      <c r="AA919" s="73">
        <v>0</v>
      </c>
      <c r="AB919" s="73">
        <v>0</v>
      </c>
      <c r="AC919" s="73">
        <v>0</v>
      </c>
      <c r="AD919" s="73">
        <v>0</v>
      </c>
      <c r="AE919" s="73">
        <v>0</v>
      </c>
      <c r="AF919" s="73">
        <v>0</v>
      </c>
      <c r="AG919" s="73">
        <v>0</v>
      </c>
      <c r="AH919" s="73">
        <v>0</v>
      </c>
      <c r="AI919" s="73">
        <v>0</v>
      </c>
      <c r="AJ919" s="73">
        <v>0</v>
      </c>
      <c r="AK919" s="73">
        <v>0</v>
      </c>
      <c r="AL919" s="73">
        <v>0</v>
      </c>
      <c r="AM919" s="73">
        <v>0</v>
      </c>
      <c r="AN919" s="73">
        <v>0</v>
      </c>
    </row>
    <row r="920" spans="1:40">
      <c r="A920" s="108" t="s">
        <v>1605</v>
      </c>
      <c r="B920" s="73">
        <v>0</v>
      </c>
      <c r="C920" s="73">
        <v>0</v>
      </c>
      <c r="D920" s="73">
        <v>0</v>
      </c>
      <c r="E920" s="73">
        <v>0</v>
      </c>
      <c r="F920" s="73">
        <v>0</v>
      </c>
      <c r="G920" s="73">
        <v>0</v>
      </c>
      <c r="H920" s="73">
        <v>0</v>
      </c>
      <c r="I920" s="73">
        <v>0</v>
      </c>
      <c r="J920" s="73">
        <v>0</v>
      </c>
      <c r="K920" s="73">
        <v>0</v>
      </c>
      <c r="L920" s="73">
        <v>0</v>
      </c>
      <c r="M920" s="73">
        <v>0</v>
      </c>
      <c r="N920" s="73">
        <v>0</v>
      </c>
      <c r="O920" s="73">
        <v>0</v>
      </c>
      <c r="P920" s="73">
        <v>0</v>
      </c>
      <c r="Q920" s="73">
        <v>0</v>
      </c>
      <c r="R920" s="73">
        <v>0</v>
      </c>
      <c r="S920" s="73">
        <v>0</v>
      </c>
      <c r="T920" s="73">
        <v>0</v>
      </c>
      <c r="U920" s="73">
        <v>0</v>
      </c>
      <c r="V920" s="73">
        <v>0</v>
      </c>
      <c r="W920" s="73">
        <v>0</v>
      </c>
      <c r="X920" s="73">
        <v>0</v>
      </c>
      <c r="Y920" s="73">
        <v>0</v>
      </c>
      <c r="Z920" s="73">
        <v>0</v>
      </c>
      <c r="AA920" s="73">
        <v>0</v>
      </c>
      <c r="AB920" s="73">
        <v>0</v>
      </c>
      <c r="AC920" s="73">
        <v>0</v>
      </c>
      <c r="AD920" s="73">
        <v>0</v>
      </c>
      <c r="AE920" s="73">
        <v>0</v>
      </c>
      <c r="AF920" s="73">
        <v>0</v>
      </c>
      <c r="AG920" s="73">
        <v>0</v>
      </c>
      <c r="AH920" s="73">
        <v>0</v>
      </c>
      <c r="AI920" s="73">
        <v>0</v>
      </c>
      <c r="AJ920" s="73">
        <v>0</v>
      </c>
      <c r="AK920" s="73">
        <v>0</v>
      </c>
      <c r="AL920" s="73">
        <v>0</v>
      </c>
      <c r="AM920" s="73">
        <v>0</v>
      </c>
      <c r="AN920" s="73">
        <v>0</v>
      </c>
    </row>
    <row r="921" spans="1:40">
      <c r="A921" s="108" t="s">
        <v>1606</v>
      </c>
      <c r="B921" s="73">
        <v>0</v>
      </c>
      <c r="C921" s="73">
        <v>0</v>
      </c>
      <c r="D921" s="73">
        <v>0</v>
      </c>
      <c r="E921" s="73">
        <v>0</v>
      </c>
      <c r="F921" s="73">
        <v>0</v>
      </c>
      <c r="G921" s="73">
        <v>0</v>
      </c>
      <c r="H921" s="73">
        <v>0</v>
      </c>
      <c r="I921" s="73">
        <v>0</v>
      </c>
      <c r="J921" s="73">
        <v>0</v>
      </c>
      <c r="K921" s="73">
        <v>0</v>
      </c>
      <c r="L921" s="73">
        <v>0</v>
      </c>
      <c r="M921" s="73">
        <v>0</v>
      </c>
      <c r="N921" s="73">
        <v>0</v>
      </c>
      <c r="O921" s="73">
        <v>0</v>
      </c>
      <c r="P921" s="73">
        <v>0</v>
      </c>
      <c r="Q921" s="73">
        <v>0</v>
      </c>
      <c r="R921" s="73">
        <v>0</v>
      </c>
      <c r="S921" s="73">
        <v>0</v>
      </c>
      <c r="T921" s="73">
        <v>0</v>
      </c>
      <c r="U921" s="73">
        <v>0</v>
      </c>
      <c r="V921" s="73">
        <v>0</v>
      </c>
      <c r="W921" s="73">
        <v>0</v>
      </c>
      <c r="X921" s="73">
        <v>0</v>
      </c>
      <c r="Y921" s="73">
        <v>0</v>
      </c>
      <c r="Z921" s="73">
        <v>0</v>
      </c>
      <c r="AA921" s="73">
        <v>0</v>
      </c>
      <c r="AB921" s="73">
        <v>0</v>
      </c>
      <c r="AC921" s="73">
        <v>0</v>
      </c>
      <c r="AD921" s="73">
        <v>0</v>
      </c>
      <c r="AE921" s="73">
        <v>0</v>
      </c>
      <c r="AF921" s="73">
        <v>0</v>
      </c>
      <c r="AG921" s="73">
        <v>0</v>
      </c>
      <c r="AH921" s="73">
        <v>0</v>
      </c>
      <c r="AI921" s="73">
        <v>0</v>
      </c>
      <c r="AJ921" s="73">
        <v>0</v>
      </c>
      <c r="AK921" s="73">
        <v>0</v>
      </c>
      <c r="AL921" s="73">
        <v>0</v>
      </c>
      <c r="AM921" s="73">
        <v>0</v>
      </c>
      <c r="AN921" s="73">
        <v>0</v>
      </c>
    </row>
    <row r="922" spans="1:40">
      <c r="A922" s="108" t="s">
        <v>1607</v>
      </c>
      <c r="B922" s="73">
        <v>0</v>
      </c>
      <c r="C922" s="73">
        <v>0</v>
      </c>
      <c r="D922" s="73">
        <v>0</v>
      </c>
      <c r="E922" s="73">
        <v>0</v>
      </c>
      <c r="F922" s="73">
        <v>0</v>
      </c>
      <c r="G922" s="73">
        <v>0</v>
      </c>
      <c r="H922" s="73">
        <v>0</v>
      </c>
      <c r="I922" s="73">
        <v>0</v>
      </c>
      <c r="J922" s="73">
        <v>0</v>
      </c>
      <c r="K922" s="73">
        <v>0</v>
      </c>
      <c r="L922" s="73">
        <v>0</v>
      </c>
      <c r="M922" s="73">
        <v>0</v>
      </c>
      <c r="N922" s="73">
        <v>0</v>
      </c>
      <c r="O922" s="73">
        <v>0</v>
      </c>
      <c r="P922" s="73">
        <v>0</v>
      </c>
      <c r="Q922" s="73">
        <v>0</v>
      </c>
      <c r="R922" s="73">
        <v>0</v>
      </c>
      <c r="S922" s="73">
        <v>0</v>
      </c>
      <c r="T922" s="73">
        <v>0</v>
      </c>
      <c r="U922" s="73">
        <v>0</v>
      </c>
      <c r="V922" s="73">
        <v>0</v>
      </c>
      <c r="W922" s="73">
        <v>0</v>
      </c>
      <c r="X922" s="73">
        <v>0</v>
      </c>
      <c r="Y922" s="73">
        <v>0</v>
      </c>
      <c r="Z922" s="73">
        <v>0</v>
      </c>
      <c r="AA922" s="73">
        <v>0</v>
      </c>
      <c r="AB922" s="73">
        <v>0</v>
      </c>
      <c r="AC922" s="73">
        <v>0</v>
      </c>
      <c r="AD922" s="73">
        <v>0</v>
      </c>
      <c r="AE922" s="73">
        <v>0</v>
      </c>
      <c r="AF922" s="73">
        <v>0</v>
      </c>
      <c r="AG922" s="73">
        <v>0</v>
      </c>
      <c r="AH922" s="73">
        <v>0</v>
      </c>
      <c r="AI922" s="73">
        <v>0</v>
      </c>
      <c r="AJ922" s="73">
        <v>0</v>
      </c>
      <c r="AK922" s="73">
        <v>0</v>
      </c>
      <c r="AL922" s="73">
        <v>0</v>
      </c>
      <c r="AM922" s="73">
        <v>0</v>
      </c>
      <c r="AN922" s="73">
        <v>0</v>
      </c>
    </row>
    <row r="923" spans="1:40">
      <c r="A923" s="108" t="s">
        <v>1608</v>
      </c>
      <c r="B923" s="73">
        <v>0</v>
      </c>
      <c r="C923" s="73">
        <v>0</v>
      </c>
      <c r="D923" s="73">
        <v>0</v>
      </c>
      <c r="E923" s="73">
        <v>0</v>
      </c>
      <c r="F923" s="73">
        <v>0</v>
      </c>
      <c r="G923" s="73">
        <v>0</v>
      </c>
      <c r="H923" s="73">
        <v>0</v>
      </c>
      <c r="I923" s="73">
        <v>0</v>
      </c>
      <c r="J923" s="73">
        <v>0</v>
      </c>
      <c r="K923" s="73">
        <v>0</v>
      </c>
      <c r="L923" s="73">
        <v>0</v>
      </c>
      <c r="M923" s="73">
        <v>0</v>
      </c>
      <c r="N923" s="73">
        <v>0</v>
      </c>
      <c r="O923" s="73">
        <v>0</v>
      </c>
      <c r="P923" s="73">
        <v>0</v>
      </c>
      <c r="Q923" s="73">
        <v>0</v>
      </c>
      <c r="R923" s="73">
        <v>0</v>
      </c>
      <c r="S923" s="73">
        <v>0</v>
      </c>
      <c r="T923" s="73">
        <v>0</v>
      </c>
      <c r="U923" s="73">
        <v>0</v>
      </c>
      <c r="V923" s="73">
        <v>0</v>
      </c>
      <c r="W923" s="73">
        <v>0</v>
      </c>
      <c r="X923" s="73">
        <v>0</v>
      </c>
      <c r="Y923" s="73">
        <v>0</v>
      </c>
      <c r="Z923" s="73">
        <v>0</v>
      </c>
      <c r="AA923" s="73">
        <v>0</v>
      </c>
      <c r="AB923" s="73">
        <v>0</v>
      </c>
      <c r="AC923" s="73">
        <v>0</v>
      </c>
      <c r="AD923" s="73">
        <v>0</v>
      </c>
      <c r="AE923" s="73">
        <v>0</v>
      </c>
      <c r="AF923" s="73">
        <v>0</v>
      </c>
      <c r="AG923" s="73">
        <v>0</v>
      </c>
      <c r="AH923" s="73">
        <v>0</v>
      </c>
      <c r="AI923" s="73">
        <v>0</v>
      </c>
      <c r="AJ923" s="73">
        <v>0</v>
      </c>
      <c r="AK923" s="73">
        <v>0</v>
      </c>
      <c r="AL923" s="73">
        <v>0</v>
      </c>
      <c r="AM923" s="73">
        <v>0</v>
      </c>
      <c r="AN923" s="73">
        <v>0</v>
      </c>
    </row>
    <row r="924" spans="1:40">
      <c r="A924" s="108" t="s">
        <v>1609</v>
      </c>
      <c r="B924" s="73">
        <v>0</v>
      </c>
      <c r="C924" s="73">
        <v>0</v>
      </c>
      <c r="D924" s="73">
        <v>0</v>
      </c>
      <c r="E924" s="73">
        <v>0</v>
      </c>
      <c r="F924" s="73">
        <v>0</v>
      </c>
      <c r="G924" s="73">
        <v>0</v>
      </c>
      <c r="H924" s="73">
        <v>0</v>
      </c>
      <c r="I924" s="73">
        <v>0</v>
      </c>
      <c r="J924" s="73">
        <v>0</v>
      </c>
      <c r="K924" s="73">
        <v>0</v>
      </c>
      <c r="L924" s="73">
        <v>0</v>
      </c>
      <c r="M924" s="73">
        <v>0</v>
      </c>
      <c r="N924" s="73">
        <v>0</v>
      </c>
      <c r="O924" s="73">
        <v>0</v>
      </c>
      <c r="P924" s="73">
        <v>0</v>
      </c>
      <c r="Q924" s="73">
        <v>0</v>
      </c>
      <c r="R924" s="73">
        <v>0</v>
      </c>
      <c r="S924" s="73">
        <v>0</v>
      </c>
      <c r="T924" s="73">
        <v>0</v>
      </c>
      <c r="U924" s="73">
        <v>0</v>
      </c>
      <c r="V924" s="73">
        <v>0</v>
      </c>
      <c r="W924" s="73">
        <v>0</v>
      </c>
      <c r="X924" s="73">
        <v>0</v>
      </c>
      <c r="Y924" s="73">
        <v>0</v>
      </c>
      <c r="Z924" s="73">
        <v>0</v>
      </c>
      <c r="AA924" s="73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</row>
    <row r="925" spans="1:40">
      <c r="A925" s="108" t="s">
        <v>1610</v>
      </c>
      <c r="B925" s="73">
        <v>0</v>
      </c>
      <c r="C925" s="73">
        <v>0</v>
      </c>
      <c r="D925" s="73">
        <v>0</v>
      </c>
      <c r="E925" s="73">
        <v>0</v>
      </c>
      <c r="F925" s="73">
        <v>0</v>
      </c>
      <c r="G925" s="73">
        <v>0</v>
      </c>
      <c r="H925" s="73">
        <v>0</v>
      </c>
      <c r="I925" s="73">
        <v>0</v>
      </c>
      <c r="J925" s="73">
        <v>0</v>
      </c>
      <c r="K925" s="73">
        <v>0</v>
      </c>
      <c r="L925" s="73">
        <v>0</v>
      </c>
      <c r="M925" s="73">
        <v>0</v>
      </c>
      <c r="N925" s="73">
        <v>0</v>
      </c>
      <c r="O925" s="73">
        <v>0</v>
      </c>
      <c r="P925" s="73">
        <v>0</v>
      </c>
      <c r="Q925" s="73">
        <v>0</v>
      </c>
      <c r="R925" s="73">
        <v>0</v>
      </c>
      <c r="S925" s="73">
        <v>0</v>
      </c>
      <c r="T925" s="73">
        <v>0</v>
      </c>
      <c r="U925" s="73">
        <v>0</v>
      </c>
      <c r="V925" s="73">
        <v>0</v>
      </c>
      <c r="W925" s="73">
        <v>0</v>
      </c>
      <c r="X925" s="73">
        <v>0</v>
      </c>
      <c r="Y925" s="73">
        <v>0</v>
      </c>
      <c r="Z925" s="73">
        <v>0</v>
      </c>
      <c r="AA925" s="73">
        <v>0</v>
      </c>
      <c r="AB925" s="73">
        <v>0</v>
      </c>
      <c r="AC925" s="73">
        <v>0</v>
      </c>
      <c r="AD925" s="73">
        <v>0</v>
      </c>
      <c r="AE925" s="73">
        <v>0</v>
      </c>
      <c r="AF925" s="73">
        <v>0</v>
      </c>
      <c r="AG925" s="73">
        <v>0</v>
      </c>
      <c r="AH925" s="73">
        <v>0</v>
      </c>
      <c r="AI925" s="73">
        <v>0</v>
      </c>
      <c r="AJ925" s="73">
        <v>0</v>
      </c>
      <c r="AK925" s="73">
        <v>0</v>
      </c>
      <c r="AL925" s="73">
        <v>0</v>
      </c>
      <c r="AM925" s="73">
        <v>0</v>
      </c>
      <c r="AN925" s="73">
        <v>0</v>
      </c>
    </row>
    <row r="926" spans="1:40">
      <c r="A926" s="108" t="s">
        <v>1611</v>
      </c>
      <c r="B926" s="73">
        <v>0</v>
      </c>
      <c r="C926" s="73">
        <v>0</v>
      </c>
      <c r="D926" s="73">
        <v>0</v>
      </c>
      <c r="E926" s="73">
        <v>0</v>
      </c>
      <c r="F926" s="73">
        <v>0</v>
      </c>
      <c r="G926" s="73">
        <v>0</v>
      </c>
      <c r="H926" s="73">
        <v>0</v>
      </c>
      <c r="I926" s="73">
        <v>0</v>
      </c>
      <c r="J926" s="73">
        <v>0</v>
      </c>
      <c r="K926" s="73">
        <v>0</v>
      </c>
      <c r="L926" s="73">
        <v>0</v>
      </c>
      <c r="M926" s="73">
        <v>0</v>
      </c>
      <c r="N926" s="73">
        <v>0</v>
      </c>
      <c r="O926" s="73">
        <v>0</v>
      </c>
      <c r="P926" s="73">
        <v>0</v>
      </c>
      <c r="Q926" s="73">
        <v>0</v>
      </c>
      <c r="R926" s="73">
        <v>0</v>
      </c>
      <c r="S926" s="73">
        <v>0</v>
      </c>
      <c r="T926" s="73">
        <v>0</v>
      </c>
      <c r="U926" s="73">
        <v>0</v>
      </c>
      <c r="V926" s="73">
        <v>0</v>
      </c>
      <c r="W926" s="73">
        <v>0</v>
      </c>
      <c r="X926" s="73">
        <v>0</v>
      </c>
      <c r="Y926" s="73">
        <v>0</v>
      </c>
      <c r="Z926" s="73">
        <v>0</v>
      </c>
      <c r="AA926" s="73">
        <v>0</v>
      </c>
      <c r="AB926" s="73">
        <v>0</v>
      </c>
      <c r="AC926" s="73">
        <v>0</v>
      </c>
      <c r="AD926" s="73">
        <v>0</v>
      </c>
      <c r="AE926" s="73">
        <v>0</v>
      </c>
      <c r="AF926" s="73">
        <v>0</v>
      </c>
      <c r="AG926" s="73">
        <v>0</v>
      </c>
      <c r="AH926" s="73">
        <v>0</v>
      </c>
      <c r="AI926" s="73">
        <v>0</v>
      </c>
      <c r="AJ926" s="73">
        <v>0</v>
      </c>
      <c r="AK926" s="73">
        <v>0</v>
      </c>
      <c r="AL926" s="73">
        <v>0</v>
      </c>
      <c r="AM926" s="73">
        <v>0</v>
      </c>
      <c r="AN926" s="73">
        <v>0</v>
      </c>
    </row>
    <row r="927" spans="1:40">
      <c r="A927" s="108" t="s">
        <v>1612</v>
      </c>
      <c r="B927" s="73">
        <v>0</v>
      </c>
      <c r="C927" s="73">
        <v>0</v>
      </c>
      <c r="D927" s="73">
        <v>0</v>
      </c>
      <c r="E927" s="73">
        <v>0</v>
      </c>
      <c r="F927" s="73">
        <v>0</v>
      </c>
      <c r="G927" s="73">
        <v>0</v>
      </c>
      <c r="H927" s="73">
        <v>0</v>
      </c>
      <c r="I927" s="73">
        <v>0</v>
      </c>
      <c r="J927" s="73">
        <v>0</v>
      </c>
      <c r="K927" s="73">
        <v>0</v>
      </c>
      <c r="L927" s="73">
        <v>0</v>
      </c>
      <c r="M927" s="73">
        <v>0</v>
      </c>
      <c r="N927" s="73">
        <v>0</v>
      </c>
      <c r="O927" s="73">
        <v>0</v>
      </c>
      <c r="P927" s="73">
        <v>0</v>
      </c>
      <c r="Q927" s="73">
        <v>0</v>
      </c>
      <c r="R927" s="73">
        <v>0</v>
      </c>
      <c r="S927" s="73">
        <v>0</v>
      </c>
      <c r="T927" s="73">
        <v>0</v>
      </c>
      <c r="U927" s="73">
        <v>0</v>
      </c>
      <c r="V927" s="73">
        <v>0</v>
      </c>
      <c r="W927" s="73">
        <v>0</v>
      </c>
      <c r="X927" s="73">
        <v>0</v>
      </c>
      <c r="Y927" s="73">
        <v>0</v>
      </c>
      <c r="Z927" s="73">
        <v>0</v>
      </c>
      <c r="AA927" s="73">
        <v>0</v>
      </c>
      <c r="AB927" s="73">
        <v>0</v>
      </c>
      <c r="AC927" s="73">
        <v>0</v>
      </c>
      <c r="AD927" s="73">
        <v>0</v>
      </c>
      <c r="AE927" s="73">
        <v>0</v>
      </c>
      <c r="AF927" s="73">
        <v>0</v>
      </c>
      <c r="AG927" s="73">
        <v>0</v>
      </c>
      <c r="AH927" s="73">
        <v>0</v>
      </c>
      <c r="AI927" s="73">
        <v>0</v>
      </c>
      <c r="AJ927" s="73">
        <v>0</v>
      </c>
      <c r="AK927" s="73">
        <v>0</v>
      </c>
      <c r="AL927" s="73">
        <v>0</v>
      </c>
      <c r="AM927" s="73">
        <v>0</v>
      </c>
      <c r="AN927" s="73">
        <v>0</v>
      </c>
    </row>
    <row r="928" spans="1:40">
      <c r="A928" s="108" t="s">
        <v>1613</v>
      </c>
      <c r="B928" s="73">
        <v>0</v>
      </c>
      <c r="C928" s="73">
        <v>0</v>
      </c>
      <c r="D928" s="73">
        <v>0</v>
      </c>
      <c r="E928" s="73">
        <v>0</v>
      </c>
      <c r="F928" s="73">
        <v>0</v>
      </c>
      <c r="G928" s="73">
        <v>0</v>
      </c>
      <c r="H928" s="73">
        <v>0</v>
      </c>
      <c r="I928" s="73">
        <v>0</v>
      </c>
      <c r="J928" s="73">
        <v>0</v>
      </c>
      <c r="K928" s="73">
        <v>0</v>
      </c>
      <c r="L928" s="73">
        <v>0</v>
      </c>
      <c r="M928" s="73">
        <v>0</v>
      </c>
      <c r="N928" s="73">
        <v>0</v>
      </c>
      <c r="O928" s="73">
        <v>0</v>
      </c>
      <c r="P928" s="73">
        <v>0</v>
      </c>
      <c r="Q928" s="73">
        <v>0</v>
      </c>
      <c r="R928" s="73">
        <v>0</v>
      </c>
      <c r="S928" s="73">
        <v>0</v>
      </c>
      <c r="T928" s="73">
        <v>0</v>
      </c>
      <c r="U928" s="73">
        <v>0</v>
      </c>
      <c r="V928" s="73">
        <v>0</v>
      </c>
      <c r="W928" s="73">
        <v>0</v>
      </c>
      <c r="X928" s="73">
        <v>0</v>
      </c>
      <c r="Y928" s="73">
        <v>0</v>
      </c>
      <c r="Z928" s="73">
        <v>0</v>
      </c>
      <c r="AA928" s="73">
        <v>0</v>
      </c>
      <c r="AB928" s="73">
        <v>0</v>
      </c>
      <c r="AC928" s="73">
        <v>0</v>
      </c>
      <c r="AD928" s="73">
        <v>0</v>
      </c>
      <c r="AE928" s="73">
        <v>0</v>
      </c>
      <c r="AF928" s="73">
        <v>0</v>
      </c>
      <c r="AG928" s="73">
        <v>0</v>
      </c>
      <c r="AH928" s="73">
        <v>0</v>
      </c>
      <c r="AI928" s="73">
        <v>0</v>
      </c>
      <c r="AJ928" s="73">
        <v>0</v>
      </c>
      <c r="AK928" s="73">
        <v>0</v>
      </c>
      <c r="AL928" s="73">
        <v>0</v>
      </c>
      <c r="AM928" s="73">
        <v>0</v>
      </c>
      <c r="AN928" s="73">
        <v>0</v>
      </c>
    </row>
    <row r="929" spans="1:40">
      <c r="A929" s="108" t="s">
        <v>1614</v>
      </c>
      <c r="B929" s="73">
        <v>0</v>
      </c>
      <c r="C929" s="73">
        <v>0</v>
      </c>
      <c r="D929" s="73">
        <v>0</v>
      </c>
      <c r="E929" s="73">
        <v>0</v>
      </c>
      <c r="F929" s="73">
        <v>0</v>
      </c>
      <c r="G929" s="73">
        <v>0</v>
      </c>
      <c r="H929" s="73">
        <v>0</v>
      </c>
      <c r="I929" s="73">
        <v>0</v>
      </c>
      <c r="J929" s="73">
        <v>0</v>
      </c>
      <c r="K929" s="73">
        <v>0</v>
      </c>
      <c r="L929" s="73">
        <v>0</v>
      </c>
      <c r="M929" s="73">
        <v>0</v>
      </c>
      <c r="N929" s="73">
        <v>0</v>
      </c>
      <c r="O929" s="73">
        <v>0</v>
      </c>
      <c r="P929" s="73">
        <v>0</v>
      </c>
      <c r="Q929" s="73">
        <v>0</v>
      </c>
      <c r="R929" s="73">
        <v>0</v>
      </c>
      <c r="S929" s="73">
        <v>0</v>
      </c>
      <c r="T929" s="73">
        <v>0</v>
      </c>
      <c r="U929" s="73">
        <v>0</v>
      </c>
      <c r="V929" s="73">
        <v>0</v>
      </c>
      <c r="W929" s="73">
        <v>0</v>
      </c>
      <c r="X929" s="73">
        <v>0</v>
      </c>
      <c r="Y929" s="73">
        <v>0</v>
      </c>
      <c r="Z929" s="73">
        <v>0</v>
      </c>
      <c r="AA929" s="73">
        <v>0</v>
      </c>
      <c r="AB929" s="73">
        <v>0</v>
      </c>
      <c r="AC929" s="73">
        <v>0</v>
      </c>
      <c r="AD929" s="73">
        <v>0</v>
      </c>
      <c r="AE929" s="73">
        <v>0</v>
      </c>
      <c r="AF929" s="73">
        <v>0</v>
      </c>
      <c r="AG929" s="73">
        <v>0</v>
      </c>
      <c r="AH929" s="73">
        <v>0</v>
      </c>
      <c r="AI929" s="73">
        <v>0</v>
      </c>
      <c r="AJ929" s="73">
        <v>0</v>
      </c>
      <c r="AK929" s="73">
        <v>0</v>
      </c>
      <c r="AL929" s="73">
        <v>0</v>
      </c>
      <c r="AM929" s="73">
        <v>0</v>
      </c>
      <c r="AN929" s="73">
        <v>0</v>
      </c>
    </row>
    <row r="930" spans="1:40">
      <c r="A930" s="108" t="s">
        <v>1615</v>
      </c>
      <c r="B930" s="73">
        <v>0</v>
      </c>
      <c r="C930" s="73">
        <v>0</v>
      </c>
      <c r="D930" s="73">
        <v>0</v>
      </c>
      <c r="E930" s="73">
        <v>0</v>
      </c>
      <c r="F930" s="73">
        <v>0</v>
      </c>
      <c r="G930" s="73">
        <v>0</v>
      </c>
      <c r="H930" s="73">
        <v>0</v>
      </c>
      <c r="I930" s="73">
        <v>0</v>
      </c>
      <c r="J930" s="73">
        <v>0</v>
      </c>
      <c r="K930" s="73">
        <v>0</v>
      </c>
      <c r="L930" s="73">
        <v>0</v>
      </c>
      <c r="M930" s="73">
        <v>0</v>
      </c>
      <c r="N930" s="73">
        <v>0</v>
      </c>
      <c r="O930" s="73">
        <v>0</v>
      </c>
      <c r="P930" s="73">
        <v>0</v>
      </c>
      <c r="Q930" s="73">
        <v>0</v>
      </c>
      <c r="R930" s="73">
        <v>0</v>
      </c>
      <c r="S930" s="73">
        <v>0</v>
      </c>
      <c r="T930" s="73">
        <v>0</v>
      </c>
      <c r="U930" s="73">
        <v>0</v>
      </c>
      <c r="V930" s="73">
        <v>0</v>
      </c>
      <c r="W930" s="73">
        <v>0</v>
      </c>
      <c r="X930" s="73">
        <v>0</v>
      </c>
      <c r="Y930" s="73">
        <v>0</v>
      </c>
      <c r="Z930" s="73">
        <v>0</v>
      </c>
      <c r="AA930" s="73">
        <v>0</v>
      </c>
      <c r="AB930" s="73">
        <v>0</v>
      </c>
      <c r="AC930" s="73">
        <v>0</v>
      </c>
      <c r="AD930" s="73">
        <v>0</v>
      </c>
      <c r="AE930" s="73">
        <v>0</v>
      </c>
      <c r="AF930" s="73">
        <v>0</v>
      </c>
      <c r="AG930" s="73">
        <v>0</v>
      </c>
      <c r="AH930" s="73">
        <v>0</v>
      </c>
      <c r="AI930" s="73">
        <v>0</v>
      </c>
      <c r="AJ930" s="73">
        <v>0</v>
      </c>
      <c r="AK930" s="73">
        <v>0</v>
      </c>
      <c r="AL930" s="73">
        <v>0</v>
      </c>
      <c r="AM930" s="73">
        <v>0</v>
      </c>
      <c r="AN930" s="73">
        <v>0</v>
      </c>
    </row>
    <row r="931" spans="1:40">
      <c r="A931" s="108" t="s">
        <v>1616</v>
      </c>
      <c r="B931" s="73">
        <v>0</v>
      </c>
      <c r="C931" s="73">
        <v>0</v>
      </c>
      <c r="D931" s="73">
        <v>0</v>
      </c>
      <c r="E931" s="73">
        <v>0</v>
      </c>
      <c r="F931" s="73">
        <v>0</v>
      </c>
      <c r="G931" s="73">
        <v>0</v>
      </c>
      <c r="H931" s="73">
        <v>0</v>
      </c>
      <c r="I931" s="73">
        <v>0</v>
      </c>
      <c r="J931" s="73">
        <v>0</v>
      </c>
      <c r="K931" s="73">
        <v>0</v>
      </c>
      <c r="L931" s="73">
        <v>0</v>
      </c>
      <c r="M931" s="73">
        <v>0</v>
      </c>
      <c r="N931" s="73">
        <v>0</v>
      </c>
      <c r="O931" s="73">
        <v>0</v>
      </c>
      <c r="P931" s="73">
        <v>0</v>
      </c>
      <c r="Q931" s="73">
        <v>0</v>
      </c>
      <c r="R931" s="73">
        <v>0</v>
      </c>
      <c r="S931" s="73">
        <v>0</v>
      </c>
      <c r="T931" s="73">
        <v>0</v>
      </c>
      <c r="U931" s="73">
        <v>0</v>
      </c>
      <c r="V931" s="73">
        <v>0</v>
      </c>
      <c r="W931" s="73">
        <v>0</v>
      </c>
      <c r="X931" s="73">
        <v>0</v>
      </c>
      <c r="Y931" s="73">
        <v>0</v>
      </c>
      <c r="Z931" s="73">
        <v>0</v>
      </c>
      <c r="AA931" s="73">
        <v>0</v>
      </c>
      <c r="AB931" s="73">
        <v>0</v>
      </c>
      <c r="AC931" s="73">
        <v>0</v>
      </c>
      <c r="AD931" s="73">
        <v>0</v>
      </c>
      <c r="AE931" s="73">
        <v>0</v>
      </c>
      <c r="AF931" s="73">
        <v>0</v>
      </c>
      <c r="AG931" s="73">
        <v>0</v>
      </c>
      <c r="AH931" s="73">
        <v>0</v>
      </c>
      <c r="AI931" s="73">
        <v>0</v>
      </c>
      <c r="AJ931" s="73">
        <v>0</v>
      </c>
      <c r="AK931" s="73">
        <v>0</v>
      </c>
      <c r="AL931" s="73">
        <v>0</v>
      </c>
      <c r="AM931" s="73">
        <v>0</v>
      </c>
      <c r="AN931" s="73">
        <v>0</v>
      </c>
    </row>
    <row r="932" spans="1:40">
      <c r="A932" s="108" t="s">
        <v>1617</v>
      </c>
      <c r="B932" s="73">
        <v>0</v>
      </c>
      <c r="C932" s="73">
        <v>0</v>
      </c>
      <c r="D932" s="73">
        <v>0</v>
      </c>
      <c r="E932" s="73">
        <v>0</v>
      </c>
      <c r="F932" s="73">
        <v>0</v>
      </c>
      <c r="G932" s="73">
        <v>0</v>
      </c>
      <c r="H932" s="73">
        <v>0</v>
      </c>
      <c r="I932" s="73">
        <v>0</v>
      </c>
      <c r="J932" s="73">
        <v>0</v>
      </c>
      <c r="K932" s="73">
        <v>0</v>
      </c>
      <c r="L932" s="73">
        <v>0</v>
      </c>
      <c r="M932" s="73">
        <v>0</v>
      </c>
      <c r="N932" s="73">
        <v>0</v>
      </c>
      <c r="O932" s="73">
        <v>0</v>
      </c>
      <c r="P932" s="73">
        <v>0</v>
      </c>
      <c r="Q932" s="73">
        <v>0</v>
      </c>
      <c r="R932" s="73">
        <v>0</v>
      </c>
      <c r="S932" s="73">
        <v>0</v>
      </c>
      <c r="T932" s="73">
        <v>0</v>
      </c>
      <c r="U932" s="73">
        <v>0</v>
      </c>
      <c r="V932" s="73">
        <v>0</v>
      </c>
      <c r="W932" s="73">
        <v>0</v>
      </c>
      <c r="X932" s="73">
        <v>0</v>
      </c>
      <c r="Y932" s="73">
        <v>0</v>
      </c>
      <c r="Z932" s="73">
        <v>0</v>
      </c>
      <c r="AA932" s="73">
        <v>0</v>
      </c>
      <c r="AB932" s="73">
        <v>0</v>
      </c>
      <c r="AC932" s="73">
        <v>0</v>
      </c>
      <c r="AD932" s="73">
        <v>0</v>
      </c>
      <c r="AE932" s="73">
        <v>0</v>
      </c>
      <c r="AF932" s="73">
        <v>0</v>
      </c>
      <c r="AG932" s="73">
        <v>0</v>
      </c>
      <c r="AH932" s="73">
        <v>0</v>
      </c>
      <c r="AI932" s="73">
        <v>0</v>
      </c>
      <c r="AJ932" s="73">
        <v>0</v>
      </c>
      <c r="AK932" s="73">
        <v>0</v>
      </c>
      <c r="AL932" s="73">
        <v>0</v>
      </c>
      <c r="AM932" s="73">
        <v>0</v>
      </c>
      <c r="AN932" s="73">
        <v>0</v>
      </c>
    </row>
    <row r="933" spans="1:40">
      <c r="A933" s="108" t="s">
        <v>1618</v>
      </c>
      <c r="B933" s="73">
        <v>0</v>
      </c>
      <c r="C933" s="73">
        <v>0</v>
      </c>
      <c r="D933" s="73">
        <v>0</v>
      </c>
      <c r="E933" s="73">
        <v>0</v>
      </c>
      <c r="F933" s="73">
        <v>0</v>
      </c>
      <c r="G933" s="73">
        <v>0</v>
      </c>
      <c r="H933" s="73">
        <v>0</v>
      </c>
      <c r="I933" s="73">
        <v>0</v>
      </c>
      <c r="J933" s="73">
        <v>0</v>
      </c>
      <c r="K933" s="73">
        <v>0</v>
      </c>
      <c r="L933" s="73">
        <v>0</v>
      </c>
      <c r="M933" s="73">
        <v>0</v>
      </c>
      <c r="N933" s="73">
        <v>0</v>
      </c>
      <c r="O933" s="73">
        <v>0</v>
      </c>
      <c r="P933" s="73">
        <v>0</v>
      </c>
      <c r="Q933" s="73">
        <v>0</v>
      </c>
      <c r="R933" s="73">
        <v>0</v>
      </c>
      <c r="S933" s="73">
        <v>0</v>
      </c>
      <c r="T933" s="73">
        <v>0</v>
      </c>
      <c r="U933" s="73">
        <v>0</v>
      </c>
      <c r="V933" s="73">
        <v>0</v>
      </c>
      <c r="W933" s="73">
        <v>0</v>
      </c>
      <c r="X933" s="73">
        <v>0</v>
      </c>
      <c r="Y933" s="73">
        <v>0</v>
      </c>
      <c r="Z933" s="73">
        <v>0</v>
      </c>
      <c r="AA933" s="73">
        <v>0</v>
      </c>
      <c r="AB933" s="73">
        <v>0</v>
      </c>
      <c r="AC933" s="73">
        <v>0</v>
      </c>
      <c r="AD933" s="73">
        <v>0</v>
      </c>
      <c r="AE933" s="73">
        <v>0</v>
      </c>
      <c r="AF933" s="73">
        <v>0</v>
      </c>
      <c r="AG933" s="73">
        <v>0</v>
      </c>
      <c r="AH933" s="73">
        <v>0</v>
      </c>
      <c r="AI933" s="73">
        <v>0</v>
      </c>
      <c r="AJ933" s="73">
        <v>0</v>
      </c>
      <c r="AK933" s="73">
        <v>0</v>
      </c>
      <c r="AL933" s="73">
        <v>0</v>
      </c>
      <c r="AM933" s="73">
        <v>0</v>
      </c>
      <c r="AN933" s="73">
        <v>0</v>
      </c>
    </row>
    <row r="934" spans="1:40">
      <c r="A934" s="108" t="s">
        <v>1619</v>
      </c>
    </row>
    <row r="935" spans="1:40">
      <c r="A935" s="108" t="s">
        <v>1620</v>
      </c>
      <c r="B935" s="73">
        <v>3317707.90833897</v>
      </c>
      <c r="C935" s="73">
        <v>-647925.32357269805</v>
      </c>
      <c r="D935" s="73">
        <v>-639204.00909812504</v>
      </c>
      <c r="E935" s="73">
        <v>-637312.66374631796</v>
      </c>
      <c r="F935" s="73">
        <v>-307205.95267546602</v>
      </c>
      <c r="G935" s="73">
        <v>-288963.55861571501</v>
      </c>
      <c r="H935" s="73">
        <v>-468402.78727730201</v>
      </c>
      <c r="I935" s="73">
        <v>-291717.52254994999</v>
      </c>
      <c r="J935" s="73">
        <v>-608039.74651874101</v>
      </c>
      <c r="K935" s="73">
        <v>-607000.01910570101</v>
      </c>
      <c r="L935" s="73">
        <v>-614896.57677091402</v>
      </c>
      <c r="M935" s="73">
        <v>-603319.225666104</v>
      </c>
      <c r="N935" s="73">
        <v>-2396279.4772580601</v>
      </c>
      <c r="O935" s="73">
        <v>3412125.4120305902</v>
      </c>
      <c r="P935" s="73">
        <v>-553429.89129727997</v>
      </c>
      <c r="Q935" s="73">
        <v>-544635.40112657298</v>
      </c>
      <c r="R935" s="73">
        <v>-542672.57484808203</v>
      </c>
      <c r="S935" s="73">
        <v>-212489.835529098</v>
      </c>
      <c r="T935" s="73">
        <v>-194177.45795330199</v>
      </c>
      <c r="U935" s="73">
        <v>-373546.68294437899</v>
      </c>
      <c r="V935" s="73">
        <v>-196783.83192957201</v>
      </c>
      <c r="W935" s="73">
        <v>-513036.09924312599</v>
      </c>
      <c r="X935" s="73">
        <v>-511925.45376482198</v>
      </c>
      <c r="Y935" s="73">
        <v>-519744.63006973098</v>
      </c>
      <c r="Z935" s="73">
        <v>-508099.45297391602</v>
      </c>
      <c r="AA935" s="73">
        <v>-1258415.8996492799</v>
      </c>
      <c r="AB935" s="73">
        <v>3476121.2153230798</v>
      </c>
      <c r="AC935" s="73">
        <v>-489345.67807798798</v>
      </c>
      <c r="AD935" s="73">
        <v>-480476.444832885</v>
      </c>
      <c r="AE935" s="73">
        <v>-478444.80423204199</v>
      </c>
      <c r="AF935" s="73">
        <v>-148179.24665727699</v>
      </c>
      <c r="AG935" s="73">
        <v>-129805.63072726601</v>
      </c>
      <c r="AH935" s="73">
        <v>-309113.495215534</v>
      </c>
      <c r="AI935" s="73">
        <v>-132261.31458845301</v>
      </c>
      <c r="AJ935" s="73">
        <v>-448453.04266015801</v>
      </c>
      <c r="AK935" s="73">
        <v>-447281.73498796398</v>
      </c>
      <c r="AL935" s="73">
        <v>-455011.13828959601</v>
      </c>
      <c r="AM935" s="73">
        <v>-443311.477602289</v>
      </c>
      <c r="AN935" s="73">
        <v>-485562.79254837398</v>
      </c>
    </row>
    <row r="936" spans="1:40">
      <c r="A936" s="108" t="s">
        <v>1621</v>
      </c>
      <c r="B936" s="73">
        <v>0</v>
      </c>
      <c r="C936" s="73">
        <v>0</v>
      </c>
      <c r="D936" s="73">
        <v>0</v>
      </c>
      <c r="E936" s="73">
        <v>0</v>
      </c>
      <c r="F936" s="73">
        <v>0</v>
      </c>
      <c r="G936" s="73">
        <v>0</v>
      </c>
      <c r="H936" s="73">
        <v>0</v>
      </c>
      <c r="I936" s="73">
        <v>0</v>
      </c>
      <c r="J936" s="73">
        <v>0</v>
      </c>
      <c r="K936" s="73">
        <v>0</v>
      </c>
      <c r="L936" s="73">
        <v>0</v>
      </c>
      <c r="M936" s="73">
        <v>0</v>
      </c>
      <c r="N936" s="73">
        <v>0</v>
      </c>
      <c r="O936" s="73">
        <v>0</v>
      </c>
      <c r="P936" s="73">
        <v>0</v>
      </c>
      <c r="Q936" s="73">
        <v>0</v>
      </c>
      <c r="R936" s="73">
        <v>0</v>
      </c>
      <c r="S936" s="73">
        <v>0</v>
      </c>
      <c r="T936" s="73">
        <v>0</v>
      </c>
      <c r="U936" s="73">
        <v>0</v>
      </c>
      <c r="V936" s="73">
        <v>0</v>
      </c>
      <c r="W936" s="73">
        <v>0</v>
      </c>
      <c r="X936" s="73">
        <v>0</v>
      </c>
      <c r="Y936" s="73">
        <v>0</v>
      </c>
      <c r="Z936" s="73">
        <v>0</v>
      </c>
      <c r="AA936" s="73">
        <v>0</v>
      </c>
      <c r="AB936" s="73">
        <v>0</v>
      </c>
      <c r="AC936" s="73">
        <v>0</v>
      </c>
      <c r="AD936" s="73">
        <v>0</v>
      </c>
      <c r="AE936" s="73">
        <v>0</v>
      </c>
      <c r="AF936" s="73">
        <v>0</v>
      </c>
      <c r="AG936" s="73">
        <v>0</v>
      </c>
      <c r="AH936" s="73">
        <v>0</v>
      </c>
      <c r="AI936" s="73">
        <v>0</v>
      </c>
      <c r="AJ936" s="73">
        <v>0</v>
      </c>
      <c r="AK936" s="73">
        <v>0</v>
      </c>
      <c r="AL936" s="73">
        <v>0</v>
      </c>
      <c r="AM936" s="73">
        <v>0</v>
      </c>
      <c r="AN936" s="73">
        <v>0</v>
      </c>
    </row>
    <row r="937" spans="1:40">
      <c r="A937" s="108" t="s">
        <v>1622</v>
      </c>
      <c r="B937" s="73">
        <v>3317707.90833897</v>
      </c>
      <c r="C937" s="73">
        <v>-647925.32357269805</v>
      </c>
      <c r="D937" s="73">
        <v>-639204.00909812504</v>
      </c>
      <c r="E937" s="73">
        <v>-637312.66374631796</v>
      </c>
      <c r="F937" s="73">
        <v>-307205.95267546602</v>
      </c>
      <c r="G937" s="73">
        <v>-288963.55861571501</v>
      </c>
      <c r="H937" s="73">
        <v>-468402.78727730201</v>
      </c>
      <c r="I937" s="73">
        <v>-291717.52254994999</v>
      </c>
      <c r="J937" s="73">
        <v>-608039.74651874101</v>
      </c>
      <c r="K937" s="73">
        <v>-607000.01910570101</v>
      </c>
      <c r="L937" s="73">
        <v>-614896.57677091402</v>
      </c>
      <c r="M937" s="73">
        <v>-603319.225666104</v>
      </c>
      <c r="N937" s="73">
        <v>-2396279.4772580601</v>
      </c>
      <c r="O937" s="73">
        <v>3412125.4120305902</v>
      </c>
      <c r="P937" s="73">
        <v>-553429.89129727997</v>
      </c>
      <c r="Q937" s="73">
        <v>-544635.40112657298</v>
      </c>
      <c r="R937" s="73">
        <v>-542672.57484808203</v>
      </c>
      <c r="S937" s="73">
        <v>-212489.835529098</v>
      </c>
      <c r="T937" s="73">
        <v>-194177.45795330199</v>
      </c>
      <c r="U937" s="73">
        <v>-373546.68294437899</v>
      </c>
      <c r="V937" s="73">
        <v>-196783.83192957201</v>
      </c>
      <c r="W937" s="73">
        <v>-513036.09924312599</v>
      </c>
      <c r="X937" s="73">
        <v>-511925.45376482198</v>
      </c>
      <c r="Y937" s="73">
        <v>-519744.63006973098</v>
      </c>
      <c r="Z937" s="73">
        <v>-508099.45297391602</v>
      </c>
      <c r="AA937" s="73">
        <v>-1258415.8996492799</v>
      </c>
      <c r="AB937" s="73">
        <v>3476121.2153230798</v>
      </c>
      <c r="AC937" s="73">
        <v>-489345.67807798798</v>
      </c>
      <c r="AD937" s="73">
        <v>-480476.444832885</v>
      </c>
      <c r="AE937" s="73">
        <v>-478444.80423204199</v>
      </c>
      <c r="AF937" s="73">
        <v>-148179.24665727699</v>
      </c>
      <c r="AG937" s="73">
        <v>-129805.63072726601</v>
      </c>
      <c r="AH937" s="73">
        <v>-309113.495215534</v>
      </c>
      <c r="AI937" s="73">
        <v>-132261.31458845301</v>
      </c>
      <c r="AJ937" s="73">
        <v>-448453.04266015801</v>
      </c>
      <c r="AK937" s="73">
        <v>-447281.73498796398</v>
      </c>
      <c r="AL937" s="73">
        <v>-455011.13828959601</v>
      </c>
      <c r="AM937" s="73">
        <v>-443311.477602289</v>
      </c>
      <c r="AN937" s="73">
        <v>-485562.79254837398</v>
      </c>
    </row>
    <row r="938" spans="1:40">
      <c r="A938" s="108" t="s">
        <v>1623</v>
      </c>
    </row>
    <row r="939" spans="1:40" ht="10.8" thickBot="1">
      <c r="A939" s="119" t="s">
        <v>1624</v>
      </c>
    </row>
    <row r="940" spans="1:40">
      <c r="A940" s="108" t="s">
        <v>1625</v>
      </c>
      <c r="B940" s="73">
        <v>29500</v>
      </c>
      <c r="C940" s="73">
        <v>29500</v>
      </c>
      <c r="D940" s="73">
        <v>29500</v>
      </c>
      <c r="E940" s="73">
        <v>29500</v>
      </c>
      <c r="F940" s="73">
        <v>29500</v>
      </c>
      <c r="G940" s="73">
        <v>29500</v>
      </c>
      <c r="H940" s="73">
        <v>29500</v>
      </c>
      <c r="I940" s="73">
        <v>29500</v>
      </c>
      <c r="J940" s="73">
        <v>29500</v>
      </c>
      <c r="K940" s="73">
        <v>29500</v>
      </c>
      <c r="L940" s="73">
        <v>29500</v>
      </c>
      <c r="M940" s="73">
        <v>29500</v>
      </c>
      <c r="N940" s="73">
        <v>354000</v>
      </c>
      <c r="O940" s="73">
        <v>29500</v>
      </c>
      <c r="P940" s="73">
        <v>29500</v>
      </c>
      <c r="Q940" s="73">
        <v>29500</v>
      </c>
      <c r="R940" s="73">
        <v>29500</v>
      </c>
      <c r="S940" s="73">
        <v>29500</v>
      </c>
      <c r="T940" s="73">
        <v>29500</v>
      </c>
      <c r="U940" s="73">
        <v>29500</v>
      </c>
      <c r="V940" s="73">
        <v>29500</v>
      </c>
      <c r="W940" s="73">
        <v>29500</v>
      </c>
      <c r="X940" s="73">
        <v>29500</v>
      </c>
      <c r="Y940" s="73">
        <v>29500</v>
      </c>
      <c r="Z940" s="73">
        <v>29500</v>
      </c>
      <c r="AA940" s="73">
        <v>354000</v>
      </c>
      <c r="AB940" s="73">
        <v>29500</v>
      </c>
      <c r="AC940" s="73">
        <v>29500</v>
      </c>
      <c r="AD940" s="73">
        <v>29500</v>
      </c>
      <c r="AE940" s="73">
        <v>29500</v>
      </c>
      <c r="AF940" s="73">
        <v>29500</v>
      </c>
      <c r="AG940" s="73">
        <v>29500</v>
      </c>
      <c r="AH940" s="73">
        <v>29500</v>
      </c>
      <c r="AI940" s="73">
        <v>29500</v>
      </c>
      <c r="AJ940" s="73">
        <v>29500</v>
      </c>
      <c r="AK940" s="73">
        <v>29500</v>
      </c>
      <c r="AL940" s="73">
        <v>29500</v>
      </c>
      <c r="AM940" s="73">
        <v>29500</v>
      </c>
      <c r="AN940" s="73">
        <v>354000</v>
      </c>
    </row>
    <row r="941" spans="1:40">
      <c r="A941" s="108" t="s">
        <v>1626</v>
      </c>
      <c r="B941" s="73">
        <v>-10650766.019661499</v>
      </c>
      <c r="C941" s="73">
        <v>-15965555.019661499</v>
      </c>
      <c r="D941" s="73">
        <v>-15955814.019661499</v>
      </c>
      <c r="E941" s="73">
        <v>-15954939.019661499</v>
      </c>
      <c r="F941" s="73">
        <v>-15514334.019661499</v>
      </c>
      <c r="G941" s="73">
        <v>-15492100.019661499</v>
      </c>
      <c r="H941" s="73">
        <v>-15733713.019661499</v>
      </c>
      <c r="I941" s="73">
        <v>-15499939.019661499</v>
      </c>
      <c r="J941" s="73">
        <v>-15924915.019661499</v>
      </c>
      <c r="K941" s="73">
        <v>-15924793.019661499</v>
      </c>
      <c r="L941" s="73">
        <v>-15937347.019661499</v>
      </c>
      <c r="M941" s="73">
        <v>-15923643.019661499</v>
      </c>
      <c r="N941" s="73">
        <v>-184477858.23593801</v>
      </c>
      <c r="O941" s="73">
        <v>-10446683.019661499</v>
      </c>
      <c r="P941" s="73">
        <v>-15761472.019661499</v>
      </c>
      <c r="Q941" s="73">
        <v>-15751731.019661499</v>
      </c>
      <c r="R941" s="73">
        <v>-15750856.019661499</v>
      </c>
      <c r="S941" s="73">
        <v>-15310251.019661499</v>
      </c>
      <c r="T941" s="73">
        <v>-15288017.019661499</v>
      </c>
      <c r="U941" s="73">
        <v>-15529630.019661499</v>
      </c>
      <c r="V941" s="73">
        <v>-15295856.019661499</v>
      </c>
      <c r="W941" s="73">
        <v>-15720832.019661499</v>
      </c>
      <c r="X941" s="73">
        <v>-15720710.019661499</v>
      </c>
      <c r="Y941" s="73">
        <v>-15733264.019661499</v>
      </c>
      <c r="Z941" s="73">
        <v>-15719560.019661499</v>
      </c>
      <c r="AA941" s="73">
        <v>-182028862.23593801</v>
      </c>
      <c r="AB941" s="73">
        <v>-10396597.227499699</v>
      </c>
      <c r="AC941" s="73">
        <v>-15711386.227499699</v>
      </c>
      <c r="AD941" s="73">
        <v>-15701645.227499699</v>
      </c>
      <c r="AE941" s="73">
        <v>-15700770.227499699</v>
      </c>
      <c r="AF941" s="73">
        <v>-15260165.227499699</v>
      </c>
      <c r="AG941" s="73">
        <v>-15237931.227499699</v>
      </c>
      <c r="AH941" s="73">
        <v>-15479544.227499699</v>
      </c>
      <c r="AI941" s="73">
        <v>-15245770.227499699</v>
      </c>
      <c r="AJ941" s="73">
        <v>-15670746.227499699</v>
      </c>
      <c r="AK941" s="73">
        <v>-15670624.227499699</v>
      </c>
      <c r="AL941" s="73">
        <v>-15683178.227499699</v>
      </c>
      <c r="AM941" s="73">
        <v>-15669474.227499699</v>
      </c>
      <c r="AN941" s="73">
        <v>-181427832.72999701</v>
      </c>
    </row>
    <row r="942" spans="1:40">
      <c r="A942" s="108" t="s">
        <v>1627</v>
      </c>
      <c r="B942" s="73">
        <v>15587897.8121616</v>
      </c>
      <c r="C942" s="73">
        <v>15587897.8121616</v>
      </c>
      <c r="D942" s="73">
        <v>15587897.8121616</v>
      </c>
      <c r="E942" s="73">
        <v>15587897.8121616</v>
      </c>
      <c r="F942" s="73">
        <v>15587897.8121616</v>
      </c>
      <c r="G942" s="73">
        <v>15587897.8121616</v>
      </c>
      <c r="H942" s="73">
        <v>15587897.8121616</v>
      </c>
      <c r="I942" s="73">
        <v>15587897.8121616</v>
      </c>
      <c r="J942" s="73">
        <v>15587897.8121616</v>
      </c>
      <c r="K942" s="73">
        <v>15587897.8121616</v>
      </c>
      <c r="L942" s="73">
        <v>15587897.8121616</v>
      </c>
      <c r="M942" s="73">
        <v>15587897.8121616</v>
      </c>
      <c r="N942" s="73">
        <v>187054773.74594</v>
      </c>
      <c r="O942" s="73">
        <v>15383814.8121616</v>
      </c>
      <c r="P942" s="73">
        <v>15383814.8121616</v>
      </c>
      <c r="Q942" s="73">
        <v>15383814.8121616</v>
      </c>
      <c r="R942" s="73">
        <v>15383814.8121616</v>
      </c>
      <c r="S942" s="73">
        <v>15383814.8121616</v>
      </c>
      <c r="T942" s="73">
        <v>15383814.8121616</v>
      </c>
      <c r="U942" s="73">
        <v>15383814.8121616</v>
      </c>
      <c r="V942" s="73">
        <v>15383814.8121616</v>
      </c>
      <c r="W942" s="73">
        <v>15383814.8121616</v>
      </c>
      <c r="X942" s="73">
        <v>15383814.8121616</v>
      </c>
      <c r="Y942" s="73">
        <v>15383814.8121616</v>
      </c>
      <c r="Z942" s="73">
        <v>15383814.8121616</v>
      </c>
      <c r="AA942" s="73">
        <v>184605777.74594</v>
      </c>
      <c r="AB942" s="73">
        <v>15333729.019999901</v>
      </c>
      <c r="AC942" s="73">
        <v>15333729.019999901</v>
      </c>
      <c r="AD942" s="73">
        <v>15333729.019999901</v>
      </c>
      <c r="AE942" s="73">
        <v>15333729.019999901</v>
      </c>
      <c r="AF942" s="73">
        <v>15333729.019999901</v>
      </c>
      <c r="AG942" s="73">
        <v>15333729.019999901</v>
      </c>
      <c r="AH942" s="73">
        <v>15333729.019999901</v>
      </c>
      <c r="AI942" s="73">
        <v>15333729.019999901</v>
      </c>
      <c r="AJ942" s="73">
        <v>15333729.019999901</v>
      </c>
      <c r="AK942" s="73">
        <v>15333729.019999901</v>
      </c>
      <c r="AL942" s="73">
        <v>15333729.019999901</v>
      </c>
      <c r="AM942" s="73">
        <v>15333729.019999901</v>
      </c>
      <c r="AN942" s="73">
        <v>184004748.239999</v>
      </c>
    </row>
    <row r="943" spans="1:40">
      <c r="A943" s="108" t="s">
        <v>1628</v>
      </c>
      <c r="B943" s="73">
        <v>-43762.818514151702</v>
      </c>
      <c r="C943" s="73">
        <v>-44987.924906312597</v>
      </c>
      <c r="D943" s="73">
        <v>-46213.031298473397</v>
      </c>
      <c r="E943" s="73">
        <v>-47438.137690634197</v>
      </c>
      <c r="F943" s="73">
        <v>-48663.244082794998</v>
      </c>
      <c r="G943" s="73">
        <v>-49888.350474955798</v>
      </c>
      <c r="H943" s="73">
        <v>-51113.4568671167</v>
      </c>
      <c r="I943" s="73">
        <v>-52338.5632592775</v>
      </c>
      <c r="J943" s="73">
        <v>-53563.6696514383</v>
      </c>
      <c r="K943" s="73">
        <v>-54788.7760435991</v>
      </c>
      <c r="L943" s="73">
        <v>-56013.882435759901</v>
      </c>
      <c r="M943" s="73">
        <v>-57238.988827920803</v>
      </c>
      <c r="N943" s="73">
        <v>-606010.84405243502</v>
      </c>
      <c r="O943" s="73">
        <v>-58464.095214825204</v>
      </c>
      <c r="P943" s="73">
        <v>-59615.081098242299</v>
      </c>
      <c r="Q943" s="73">
        <v>-60766.066981659402</v>
      </c>
      <c r="R943" s="73">
        <v>-61917.052865076497</v>
      </c>
      <c r="S943" s="73">
        <v>-63068.0387484936</v>
      </c>
      <c r="T943" s="73">
        <v>-64219.024631910703</v>
      </c>
      <c r="U943" s="73">
        <v>-65370.010515327798</v>
      </c>
      <c r="V943" s="73">
        <v>-66520.996398744901</v>
      </c>
      <c r="W943" s="73">
        <v>-67671.982282162004</v>
      </c>
      <c r="X943" s="73">
        <v>-68822.968165579106</v>
      </c>
      <c r="Y943" s="73">
        <v>-69973.954048996195</v>
      </c>
      <c r="Z943" s="73">
        <v>-71124.939932413297</v>
      </c>
      <c r="AA943" s="73">
        <v>-777534.21088343102</v>
      </c>
      <c r="AB943" s="73">
        <v>-72275.925818409101</v>
      </c>
      <c r="AC943" s="73">
        <v>-73406.157961113393</v>
      </c>
      <c r="AD943" s="73">
        <v>-74536.390103817699</v>
      </c>
      <c r="AE943" s="73">
        <v>-75666.622246521903</v>
      </c>
      <c r="AF943" s="73">
        <v>-76796.854389226195</v>
      </c>
      <c r="AG943" s="73">
        <v>-77927.086531930501</v>
      </c>
      <c r="AH943" s="73">
        <v>-79057.318674634793</v>
      </c>
      <c r="AI943" s="73">
        <v>-80187.550817339099</v>
      </c>
      <c r="AJ943" s="73">
        <v>-81317.782960043303</v>
      </c>
      <c r="AK943" s="73">
        <v>-82448.015102747595</v>
      </c>
      <c r="AL943" s="73">
        <v>-83578.247245451901</v>
      </c>
      <c r="AM943" s="73">
        <v>-84708.479388156207</v>
      </c>
      <c r="AN943" s="73">
        <v>-941906.43123939203</v>
      </c>
    </row>
    <row r="944" spans="1:40">
      <c r="A944" s="108" t="s">
        <v>1629</v>
      </c>
      <c r="B944" s="73">
        <v>0</v>
      </c>
      <c r="C944" s="73">
        <v>0</v>
      </c>
      <c r="D944" s="73">
        <v>0</v>
      </c>
      <c r="E944" s="73">
        <v>0</v>
      </c>
      <c r="F944" s="73">
        <v>0</v>
      </c>
      <c r="G944" s="73">
        <v>0</v>
      </c>
      <c r="H944" s="73">
        <v>0</v>
      </c>
      <c r="I944" s="73">
        <v>0</v>
      </c>
      <c r="J944" s="73">
        <v>0</v>
      </c>
      <c r="K944" s="73">
        <v>0</v>
      </c>
      <c r="L944" s="73">
        <v>0</v>
      </c>
      <c r="M944" s="73">
        <v>0</v>
      </c>
      <c r="N944" s="73">
        <v>0</v>
      </c>
      <c r="O944" s="73">
        <v>0</v>
      </c>
      <c r="P944" s="73">
        <v>0</v>
      </c>
      <c r="Q944" s="73">
        <v>0</v>
      </c>
      <c r="R944" s="73">
        <v>0</v>
      </c>
      <c r="S944" s="73">
        <v>0</v>
      </c>
      <c r="T944" s="73">
        <v>0</v>
      </c>
      <c r="U944" s="73">
        <v>0</v>
      </c>
      <c r="V944" s="73">
        <v>0</v>
      </c>
      <c r="W944" s="73">
        <v>0</v>
      </c>
      <c r="X944" s="73">
        <v>0</v>
      </c>
      <c r="Y944" s="73">
        <v>0</v>
      </c>
      <c r="Z944" s="73">
        <v>0</v>
      </c>
      <c r="AA944" s="73">
        <v>0</v>
      </c>
      <c r="AB944" s="73">
        <v>0</v>
      </c>
      <c r="AC944" s="73">
        <v>0</v>
      </c>
      <c r="AD944" s="73">
        <v>0</v>
      </c>
      <c r="AE944" s="73">
        <v>0</v>
      </c>
      <c r="AF944" s="73">
        <v>0</v>
      </c>
      <c r="AG944" s="73">
        <v>0</v>
      </c>
      <c r="AH944" s="73">
        <v>0</v>
      </c>
      <c r="AI944" s="73">
        <v>0</v>
      </c>
      <c r="AJ944" s="73">
        <v>0</v>
      </c>
      <c r="AK944" s="73">
        <v>0</v>
      </c>
      <c r="AL944" s="73">
        <v>0</v>
      </c>
      <c r="AM944" s="73">
        <v>0</v>
      </c>
      <c r="AN944" s="73">
        <v>0</v>
      </c>
    </row>
    <row r="945" spans="1:40">
      <c r="A945" s="108" t="s">
        <v>1630</v>
      </c>
      <c r="B945" s="73">
        <v>129978.204</v>
      </c>
      <c r="C945" s="73">
        <v>129978.204</v>
      </c>
      <c r="D945" s="73">
        <v>129978.204</v>
      </c>
      <c r="E945" s="73">
        <v>129978.204</v>
      </c>
      <c r="F945" s="73">
        <v>129978.204</v>
      </c>
      <c r="G945" s="73">
        <v>129978.204</v>
      </c>
      <c r="H945" s="73">
        <v>129978.204</v>
      </c>
      <c r="I945" s="73">
        <v>129978.204</v>
      </c>
      <c r="J945" s="73">
        <v>129978.204</v>
      </c>
      <c r="K945" s="73">
        <v>129978.204</v>
      </c>
      <c r="L945" s="73">
        <v>129978.204</v>
      </c>
      <c r="M945" s="73">
        <v>129978.204</v>
      </c>
      <c r="N945" s="73">
        <v>1559738.4480000001</v>
      </c>
      <c r="O945" s="73">
        <v>129978.204</v>
      </c>
      <c r="P945" s="73">
        <v>129978.204</v>
      </c>
      <c r="Q945" s="73">
        <v>129978.204</v>
      </c>
      <c r="R945" s="73">
        <v>129978.204</v>
      </c>
      <c r="S945" s="73">
        <v>129978.204</v>
      </c>
      <c r="T945" s="73">
        <v>129978.204</v>
      </c>
      <c r="U945" s="73">
        <v>129978.204</v>
      </c>
      <c r="V945" s="73">
        <v>129978.204</v>
      </c>
      <c r="W945" s="73">
        <v>129978.204</v>
      </c>
      <c r="X945" s="73">
        <v>129978.204</v>
      </c>
      <c r="Y945" s="73">
        <v>129978.204</v>
      </c>
      <c r="Z945" s="73">
        <v>129978.204</v>
      </c>
      <c r="AA945" s="73">
        <v>1559738.4480000001</v>
      </c>
      <c r="AB945" s="73">
        <v>129978.204</v>
      </c>
      <c r="AC945" s="73">
        <v>129978.204</v>
      </c>
      <c r="AD945" s="73">
        <v>129978.204</v>
      </c>
      <c r="AE945" s="73">
        <v>129978.204</v>
      </c>
      <c r="AF945" s="73">
        <v>129978.204</v>
      </c>
      <c r="AG945" s="73">
        <v>129978.204</v>
      </c>
      <c r="AH945" s="73">
        <v>129978.204</v>
      </c>
      <c r="AI945" s="73">
        <v>129978.204</v>
      </c>
      <c r="AJ945" s="73">
        <v>129978.204</v>
      </c>
      <c r="AK945" s="73">
        <v>129978.204</v>
      </c>
      <c r="AL945" s="73">
        <v>129978.204</v>
      </c>
      <c r="AM945" s="73">
        <v>129978.204</v>
      </c>
      <c r="AN945" s="73">
        <v>1559738.4480000001</v>
      </c>
    </row>
    <row r="946" spans="1:40" s="110" customFormat="1">
      <c r="A946" s="108" t="s">
        <v>1631</v>
      </c>
      <c r="B946" s="73">
        <v>-2221554.2035758798</v>
      </c>
      <c r="C946" s="73">
        <v>-890712.69194043195</v>
      </c>
      <c r="D946" s="73">
        <v>-868474.69878541795</v>
      </c>
      <c r="E946" s="73">
        <v>-855966.09245265601</v>
      </c>
      <c r="F946" s="73">
        <v>-947833.15358441602</v>
      </c>
      <c r="G946" s="73">
        <v>-1038808.30744649</v>
      </c>
      <c r="H946" s="73">
        <v>-1073423.4252587699</v>
      </c>
      <c r="I946" s="73">
        <v>-1134745.0782534799</v>
      </c>
      <c r="J946" s="73">
        <v>-1022658.60757856</v>
      </c>
      <c r="K946" s="73">
        <v>-1010826.66620277</v>
      </c>
      <c r="L946" s="73">
        <v>-971537.56233956199</v>
      </c>
      <c r="M946" s="73">
        <v>-2190281.36942271</v>
      </c>
      <c r="N946" s="73">
        <v>-14226821.8568411</v>
      </c>
      <c r="O946" s="73">
        <v>-2223743.5724589298</v>
      </c>
      <c r="P946" s="73">
        <v>-892121.65898144396</v>
      </c>
      <c r="Q946" s="73">
        <v>-869672.90480000898</v>
      </c>
      <c r="R946" s="73">
        <v>-857107.21563950798</v>
      </c>
      <c r="S946" s="73">
        <v>-948765.70366515103</v>
      </c>
      <c r="T946" s="73">
        <v>-1038033.51074458</v>
      </c>
      <c r="U946" s="73">
        <v>-1080349.5742373201</v>
      </c>
      <c r="V946" s="73">
        <v>-1154008.5000594901</v>
      </c>
      <c r="W946" s="73">
        <v>-1014786.50366622</v>
      </c>
      <c r="X946" s="73">
        <v>-977198.61573049496</v>
      </c>
      <c r="Y946" s="73">
        <v>-940790.64921956696</v>
      </c>
      <c r="Z946" s="73">
        <v>-2308348.2360787801</v>
      </c>
      <c r="AA946" s="73">
        <v>-14304926.645281499</v>
      </c>
      <c r="AB946" s="73">
        <v>-2230094.5177520402</v>
      </c>
      <c r="AC946" s="73">
        <v>-898886.67820252106</v>
      </c>
      <c r="AD946" s="73">
        <v>-876260.30198031</v>
      </c>
      <c r="AE946" s="73">
        <v>-863677.55927382805</v>
      </c>
      <c r="AF946" s="73">
        <v>-955161.99007891805</v>
      </c>
      <c r="AG946" s="73">
        <v>-995352.41298162995</v>
      </c>
      <c r="AH946" s="73">
        <v>-997375.89614443295</v>
      </c>
      <c r="AI946" s="73">
        <v>-1083804.03207516</v>
      </c>
      <c r="AJ946" s="73">
        <v>-1008429.22915948</v>
      </c>
      <c r="AK946" s="73">
        <v>-1027516.00904442</v>
      </c>
      <c r="AL946" s="73">
        <v>-986827.14486465498</v>
      </c>
      <c r="AM946" s="73">
        <v>-2455460.1940344698</v>
      </c>
      <c r="AN946" s="73">
        <v>-14378845.965591799</v>
      </c>
    </row>
    <row r="947" spans="1:40">
      <c r="A947" s="108" t="s">
        <v>1632</v>
      </c>
      <c r="B947" s="73">
        <v>-127069.69999999899</v>
      </c>
      <c r="C947" s="73">
        <v>-127069.69999999899</v>
      </c>
      <c r="D947" s="73">
        <v>-127069.69999999899</v>
      </c>
      <c r="E947" s="73">
        <v>-127069.69999999899</v>
      </c>
      <c r="F947" s="73">
        <v>-127069.69999999899</v>
      </c>
      <c r="G947" s="73">
        <v>-127069.69999999899</v>
      </c>
      <c r="H947" s="73">
        <v>-127069.69999999899</v>
      </c>
      <c r="I947" s="73">
        <v>-127069.69999999899</v>
      </c>
      <c r="J947" s="73">
        <v>-127069.69999999899</v>
      </c>
      <c r="K947" s="73">
        <v>-127069.69999999899</v>
      </c>
      <c r="L947" s="73">
        <v>-127069.69999999899</v>
      </c>
      <c r="M947" s="73">
        <v>-127069.69999999899</v>
      </c>
      <c r="N947" s="73">
        <v>-1524836.3999999899</v>
      </c>
      <c r="O947" s="73">
        <v>-62121.825000000099</v>
      </c>
      <c r="P947" s="73">
        <v>-62121.825000000099</v>
      </c>
      <c r="Q947" s="73">
        <v>-62121.825000000099</v>
      </c>
      <c r="R947" s="73">
        <v>-62121.825000000099</v>
      </c>
      <c r="S947" s="73">
        <v>-62121.825000000099</v>
      </c>
      <c r="T947" s="73">
        <v>-62121.825000000099</v>
      </c>
      <c r="U947" s="73">
        <v>-62121.825000000099</v>
      </c>
      <c r="V947" s="73">
        <v>-62121.825000000099</v>
      </c>
      <c r="W947" s="73">
        <v>-62121.825000000099</v>
      </c>
      <c r="X947" s="73">
        <v>-62120.824999999903</v>
      </c>
      <c r="Y947" s="73">
        <v>-62120.824999999903</v>
      </c>
      <c r="Z947" s="73">
        <v>-62120.824999999903</v>
      </c>
      <c r="AA947" s="73">
        <v>-745458.90000000095</v>
      </c>
      <c r="AB947" s="73">
        <v>-43847.825000000797</v>
      </c>
      <c r="AC947" s="73">
        <v>-43847.825000000797</v>
      </c>
      <c r="AD947" s="73">
        <v>-43847.825000000797</v>
      </c>
      <c r="AE947" s="73">
        <v>-43847.825000000797</v>
      </c>
      <c r="AF947" s="73">
        <v>-43847.825000000797</v>
      </c>
      <c r="AG947" s="73">
        <v>-43847.825000000797</v>
      </c>
      <c r="AH947" s="73">
        <v>-43847.825000000797</v>
      </c>
      <c r="AI947" s="73">
        <v>-43847.825000000797</v>
      </c>
      <c r="AJ947" s="73">
        <v>-43848.825000001001</v>
      </c>
      <c r="AK947" s="73">
        <v>-43848.825000001001</v>
      </c>
      <c r="AL947" s="73">
        <v>-43848.825000001001</v>
      </c>
      <c r="AM947" s="73">
        <v>-43848.825000001001</v>
      </c>
      <c r="AN947" s="73">
        <v>-526177.90000001004</v>
      </c>
    </row>
    <row r="948" spans="1:40">
      <c r="A948" s="108" t="s">
        <v>1633</v>
      </c>
      <c r="B948" s="73">
        <v>18490.554438281099</v>
      </c>
      <c r="C948" s="73">
        <v>18490.554438281099</v>
      </c>
      <c r="D948" s="73">
        <v>18490.554438281099</v>
      </c>
      <c r="E948" s="73">
        <v>18490.554438281099</v>
      </c>
      <c r="F948" s="73">
        <v>18490.554438281099</v>
      </c>
      <c r="G948" s="73">
        <v>18490.554438281099</v>
      </c>
      <c r="H948" s="73">
        <v>18490.554438281099</v>
      </c>
      <c r="I948" s="73">
        <v>18490.554438281099</v>
      </c>
      <c r="J948" s="73">
        <v>18490.554438281099</v>
      </c>
      <c r="K948" s="73">
        <v>18490.554438281099</v>
      </c>
      <c r="L948" s="73">
        <v>18490.554438281099</v>
      </c>
      <c r="M948" s="73">
        <v>18490.554438281099</v>
      </c>
      <c r="N948" s="73">
        <v>221886.65325937301</v>
      </c>
      <c r="O948" s="73">
        <v>32963.272716843399</v>
      </c>
      <c r="P948" s="73">
        <v>32963.272716843399</v>
      </c>
      <c r="Q948" s="73">
        <v>32963.272716843399</v>
      </c>
      <c r="R948" s="73">
        <v>32963.272716843399</v>
      </c>
      <c r="S948" s="73">
        <v>32963.272716843399</v>
      </c>
      <c r="T948" s="73">
        <v>32963.272716843399</v>
      </c>
      <c r="U948" s="73">
        <v>32963.272716843399</v>
      </c>
      <c r="V948" s="73">
        <v>32963.272716843399</v>
      </c>
      <c r="W948" s="73">
        <v>32963.272716843399</v>
      </c>
      <c r="X948" s="73">
        <v>32963.272716843399</v>
      </c>
      <c r="Y948" s="73">
        <v>32963.272716843399</v>
      </c>
      <c r="Z948" s="73">
        <v>32963.272716843399</v>
      </c>
      <c r="AA948" s="73">
        <v>395559.27260212001</v>
      </c>
      <c r="AB948" s="73">
        <v>61689.173128590803</v>
      </c>
      <c r="AC948" s="73">
        <v>61689.173128590803</v>
      </c>
      <c r="AD948" s="73">
        <v>61689.173128590803</v>
      </c>
      <c r="AE948" s="73">
        <v>61689.173128590803</v>
      </c>
      <c r="AF948" s="73">
        <v>61689.173128590803</v>
      </c>
      <c r="AG948" s="73">
        <v>61689.173128590803</v>
      </c>
      <c r="AH948" s="73">
        <v>61689.173128590803</v>
      </c>
      <c r="AI948" s="73">
        <v>61689.173128590803</v>
      </c>
      <c r="AJ948" s="73">
        <v>61689.173128590803</v>
      </c>
      <c r="AK948" s="73">
        <v>61689.173128590803</v>
      </c>
      <c r="AL948" s="73">
        <v>61689.173128590803</v>
      </c>
      <c r="AM948" s="73">
        <v>61689.173128590803</v>
      </c>
      <c r="AN948" s="73">
        <v>740270.07754308905</v>
      </c>
    </row>
    <row r="949" spans="1:40">
      <c r="A949" s="108" t="s">
        <v>1634</v>
      </c>
      <c r="B949" s="73">
        <v>2722713.8288484099</v>
      </c>
      <c r="C949" s="73">
        <v>-1262458.7659082799</v>
      </c>
      <c r="D949" s="73">
        <v>-1231704.8791454299</v>
      </c>
      <c r="E949" s="73">
        <v>-1219546.3792048199</v>
      </c>
      <c r="F949" s="73">
        <v>-872033.54672876</v>
      </c>
      <c r="G949" s="73">
        <v>-941999.80698299594</v>
      </c>
      <c r="H949" s="73">
        <v>-1219453.03118744</v>
      </c>
      <c r="I949" s="73">
        <v>-1048225.79057431</v>
      </c>
      <c r="J949" s="73">
        <v>-1362340.4262915601</v>
      </c>
      <c r="K949" s="73">
        <v>-1351611.5913079099</v>
      </c>
      <c r="L949" s="73">
        <v>-1326101.59383687</v>
      </c>
      <c r="M949" s="73">
        <v>-2532366.50731218</v>
      </c>
      <c r="N949" s="73">
        <v>-11645128.4896321</v>
      </c>
      <c r="O949" s="73">
        <v>2785243.7765432498</v>
      </c>
      <c r="P949" s="73">
        <v>-1199074.29586266</v>
      </c>
      <c r="Q949" s="73">
        <v>-1168035.5275646399</v>
      </c>
      <c r="R949" s="73">
        <v>-1155745.8242875601</v>
      </c>
      <c r="S949" s="73">
        <v>-807950.29819662904</v>
      </c>
      <c r="T949" s="73">
        <v>-876135.09115947795</v>
      </c>
      <c r="U949" s="73">
        <v>-1161215.1405356301</v>
      </c>
      <c r="V949" s="73">
        <v>-1002251.05224122</v>
      </c>
      <c r="W949" s="73">
        <v>-1289156.0417313699</v>
      </c>
      <c r="X949" s="73">
        <v>-1252596.1396790501</v>
      </c>
      <c r="Y949" s="73">
        <v>-1229893.1590515501</v>
      </c>
      <c r="Z949" s="73">
        <v>-2584897.7317941799</v>
      </c>
      <c r="AA949" s="73">
        <v>-10941706.525560699</v>
      </c>
      <c r="AB949" s="73">
        <v>2812080.9010582902</v>
      </c>
      <c r="AC949" s="73">
        <v>-1172630.4915348699</v>
      </c>
      <c r="AD949" s="73">
        <v>-1141393.34745536</v>
      </c>
      <c r="AE949" s="73">
        <v>-1129065.8368915799</v>
      </c>
      <c r="AF949" s="73">
        <v>-781075.49983938003</v>
      </c>
      <c r="AG949" s="73">
        <v>-800162.15488479997</v>
      </c>
      <c r="AH949" s="73">
        <v>-1044928.8701903099</v>
      </c>
      <c r="AI949" s="73">
        <v>-898713.23826373799</v>
      </c>
      <c r="AJ949" s="73">
        <v>-1249445.6674907701</v>
      </c>
      <c r="AK949" s="73">
        <v>-1269540.67951841</v>
      </c>
      <c r="AL949" s="73">
        <v>-1242536.0474813499</v>
      </c>
      <c r="AM949" s="73">
        <v>-2698595.3287938698</v>
      </c>
      <c r="AN949" s="73">
        <v>-10616006.2612861</v>
      </c>
    </row>
    <row r="950" spans="1:40" s="110" customFormat="1">
      <c r="A950" s="108" t="s">
        <v>1635</v>
      </c>
      <c r="B950" s="73">
        <v>0</v>
      </c>
      <c r="C950" s="73">
        <v>0</v>
      </c>
      <c r="D950" s="73">
        <v>0</v>
      </c>
      <c r="E950" s="73">
        <v>0</v>
      </c>
      <c r="F950" s="73">
        <v>0</v>
      </c>
      <c r="G950" s="73">
        <v>0</v>
      </c>
      <c r="H950" s="73">
        <v>0</v>
      </c>
      <c r="I950" s="73">
        <v>0</v>
      </c>
      <c r="J950" s="73">
        <v>0</v>
      </c>
      <c r="K950" s="73">
        <v>0</v>
      </c>
      <c r="L950" s="73">
        <v>0</v>
      </c>
      <c r="M950" s="73">
        <v>0</v>
      </c>
      <c r="N950" s="73">
        <v>0</v>
      </c>
      <c r="O950" s="73">
        <v>0</v>
      </c>
      <c r="P950" s="73">
        <v>0</v>
      </c>
      <c r="Q950" s="73">
        <v>0</v>
      </c>
      <c r="R950" s="73">
        <v>0</v>
      </c>
      <c r="S950" s="73">
        <v>0</v>
      </c>
      <c r="T950" s="73">
        <v>0</v>
      </c>
      <c r="U950" s="73">
        <v>0</v>
      </c>
      <c r="V950" s="73">
        <v>0</v>
      </c>
      <c r="W950" s="73">
        <v>0</v>
      </c>
      <c r="X950" s="73">
        <v>0</v>
      </c>
      <c r="Y950" s="73">
        <v>0</v>
      </c>
      <c r="Z950" s="73">
        <v>0</v>
      </c>
      <c r="AA950" s="73">
        <v>0</v>
      </c>
      <c r="AB950" s="73">
        <v>0</v>
      </c>
      <c r="AC950" s="73">
        <v>0</v>
      </c>
      <c r="AD950" s="73">
        <v>0</v>
      </c>
      <c r="AE950" s="73">
        <v>0</v>
      </c>
      <c r="AF950" s="73">
        <v>0</v>
      </c>
      <c r="AG950" s="73">
        <v>0</v>
      </c>
      <c r="AH950" s="73">
        <v>0</v>
      </c>
      <c r="AI950" s="73">
        <v>0</v>
      </c>
      <c r="AJ950" s="73">
        <v>0</v>
      </c>
      <c r="AK950" s="73">
        <v>0</v>
      </c>
      <c r="AL950" s="73">
        <v>0</v>
      </c>
      <c r="AM950" s="73">
        <v>0</v>
      </c>
      <c r="AN950" s="73">
        <v>0</v>
      </c>
    </row>
    <row r="951" spans="1:40" s="110" customFormat="1">
      <c r="A951" s="108" t="s">
        <v>1636</v>
      </c>
      <c r="B951" s="73">
        <v>0</v>
      </c>
      <c r="C951" s="73">
        <v>0</v>
      </c>
      <c r="D951" s="73">
        <v>0</v>
      </c>
      <c r="E951" s="73">
        <v>0</v>
      </c>
      <c r="F951" s="73">
        <v>0</v>
      </c>
      <c r="G951" s="73">
        <v>0</v>
      </c>
      <c r="H951" s="73">
        <v>0</v>
      </c>
      <c r="I951" s="73">
        <v>0</v>
      </c>
      <c r="J951" s="73">
        <v>0</v>
      </c>
      <c r="K951" s="73">
        <v>0</v>
      </c>
      <c r="L951" s="73">
        <v>0</v>
      </c>
      <c r="M951" s="73">
        <v>0</v>
      </c>
      <c r="N951" s="73">
        <v>0</v>
      </c>
      <c r="O951" s="73">
        <v>0</v>
      </c>
      <c r="P951" s="73">
        <v>0</v>
      </c>
      <c r="Q951" s="73">
        <v>0</v>
      </c>
      <c r="R951" s="73">
        <v>0</v>
      </c>
      <c r="S951" s="73">
        <v>0</v>
      </c>
      <c r="T951" s="73">
        <v>0</v>
      </c>
      <c r="U951" s="73">
        <v>0</v>
      </c>
      <c r="V951" s="73">
        <v>0</v>
      </c>
      <c r="W951" s="73">
        <v>0</v>
      </c>
      <c r="X951" s="73">
        <v>0</v>
      </c>
      <c r="Y951" s="73">
        <v>0</v>
      </c>
      <c r="Z951" s="73">
        <v>0</v>
      </c>
      <c r="AA951" s="73">
        <v>0</v>
      </c>
      <c r="AB951" s="73">
        <v>0</v>
      </c>
      <c r="AC951" s="73">
        <v>0</v>
      </c>
      <c r="AD951" s="73">
        <v>0</v>
      </c>
      <c r="AE951" s="73">
        <v>0</v>
      </c>
      <c r="AF951" s="73">
        <v>0</v>
      </c>
      <c r="AG951" s="73">
        <v>0</v>
      </c>
      <c r="AH951" s="73">
        <v>0</v>
      </c>
      <c r="AI951" s="73">
        <v>0</v>
      </c>
      <c r="AJ951" s="73">
        <v>0</v>
      </c>
      <c r="AK951" s="73">
        <v>0</v>
      </c>
      <c r="AL951" s="73">
        <v>0</v>
      </c>
      <c r="AM951" s="73">
        <v>0</v>
      </c>
      <c r="AN951" s="73">
        <v>0</v>
      </c>
    </row>
    <row r="952" spans="1:40" s="110" customFormat="1">
      <c r="A952" s="108" t="s">
        <v>1637</v>
      </c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X952" s="73"/>
      <c r="Y952" s="73"/>
      <c r="Z952" s="73"/>
      <c r="AA952" s="73"/>
      <c r="AB952" s="73"/>
      <c r="AC952" s="73"/>
      <c r="AD952" s="73"/>
      <c r="AE952" s="73"/>
      <c r="AF952" s="73"/>
      <c r="AG952" s="73"/>
      <c r="AH952" s="73"/>
      <c r="AI952" s="73"/>
      <c r="AJ952" s="73"/>
      <c r="AK952" s="73"/>
      <c r="AL952" s="73"/>
      <c r="AM952" s="73"/>
      <c r="AN952" s="73"/>
    </row>
    <row r="953" spans="1:40" s="110" customFormat="1">
      <c r="A953" s="108" t="s">
        <v>1638</v>
      </c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X953" s="73"/>
      <c r="Y953" s="73"/>
      <c r="Z953" s="73"/>
      <c r="AA953" s="73"/>
      <c r="AB953" s="73"/>
      <c r="AC953" s="73"/>
      <c r="AD953" s="73"/>
      <c r="AE953" s="73"/>
      <c r="AF953" s="73"/>
      <c r="AG953" s="73"/>
      <c r="AH953" s="73"/>
      <c r="AI953" s="73"/>
      <c r="AJ953" s="73"/>
      <c r="AK953" s="73"/>
      <c r="AL953" s="73"/>
      <c r="AM953" s="73"/>
      <c r="AN953" s="73"/>
    </row>
    <row r="954" spans="1:40">
      <c r="A954" s="108" t="s">
        <v>1639</v>
      </c>
      <c r="B954" s="73">
        <v>-5253169</v>
      </c>
      <c r="C954" s="73">
        <v>-5253169</v>
      </c>
      <c r="D954" s="73">
        <v>-5253169</v>
      </c>
      <c r="E954" s="73">
        <v>-5253169</v>
      </c>
      <c r="F954" s="73">
        <v>-5253169</v>
      </c>
      <c r="G954" s="73">
        <v>-5253169</v>
      </c>
      <c r="H954" s="73">
        <v>-5253169</v>
      </c>
      <c r="I954" s="73">
        <v>-5253169</v>
      </c>
      <c r="J954" s="73">
        <v>-5253169</v>
      </c>
      <c r="K954" s="73">
        <v>-5253169</v>
      </c>
      <c r="L954" s="73">
        <v>-5253169</v>
      </c>
      <c r="M954" s="73">
        <v>-5253169</v>
      </c>
      <c r="N954" s="73">
        <v>-63038028</v>
      </c>
      <c r="O954" s="73">
        <v>-7932402</v>
      </c>
      <c r="P954" s="73">
        <v>-7932402</v>
      </c>
      <c r="Q954" s="73">
        <v>-7932402</v>
      </c>
      <c r="R954" s="73">
        <v>-7932402</v>
      </c>
      <c r="S954" s="73">
        <v>-7932402</v>
      </c>
      <c r="T954" s="73">
        <v>-7932402</v>
      </c>
      <c r="U954" s="73">
        <v>-7932402</v>
      </c>
      <c r="V954" s="73">
        <v>-7932402</v>
      </c>
      <c r="W954" s="73">
        <v>-7932402</v>
      </c>
      <c r="X954" s="73">
        <v>-7932403</v>
      </c>
      <c r="Y954" s="73">
        <v>-7932403</v>
      </c>
      <c r="Z954" s="73">
        <v>-7932403</v>
      </c>
      <c r="AA954" s="73">
        <v>-95188827</v>
      </c>
      <c r="AB954" s="73">
        <v>-9706837</v>
      </c>
      <c r="AC954" s="73">
        <v>-9706837</v>
      </c>
      <c r="AD954" s="73">
        <v>-9706837</v>
      </c>
      <c r="AE954" s="73">
        <v>-9706837</v>
      </c>
      <c r="AF954" s="73">
        <v>-9706837</v>
      </c>
      <c r="AG954" s="73">
        <v>-9706837</v>
      </c>
      <c r="AH954" s="73">
        <v>-9706837</v>
      </c>
      <c r="AI954" s="73">
        <v>-9706837</v>
      </c>
      <c r="AJ954" s="73">
        <v>-9706836</v>
      </c>
      <c r="AK954" s="73">
        <v>-9706836</v>
      </c>
      <c r="AL954" s="73">
        <v>-9706836</v>
      </c>
      <c r="AM954" s="73">
        <v>-9706836</v>
      </c>
      <c r="AN954" s="73">
        <v>-116482039.999999</v>
      </c>
    </row>
    <row r="955" spans="1:40" ht="10.8" thickBot="1">
      <c r="A955" s="119" t="s">
        <v>1640</v>
      </c>
    </row>
    <row r="956" spans="1:40">
      <c r="A956" s="108" t="s">
        <v>1641</v>
      </c>
      <c r="B956" s="73">
        <v>0</v>
      </c>
      <c r="C956" s="73">
        <v>0</v>
      </c>
      <c r="D956" s="73">
        <v>0</v>
      </c>
      <c r="E956" s="73">
        <v>0</v>
      </c>
      <c r="F956" s="73">
        <v>0</v>
      </c>
      <c r="G956" s="73">
        <v>0</v>
      </c>
      <c r="H956" s="73">
        <v>0</v>
      </c>
      <c r="I956" s="73">
        <v>0</v>
      </c>
      <c r="J956" s="73">
        <v>0</v>
      </c>
      <c r="K956" s="73">
        <v>0</v>
      </c>
      <c r="L956" s="73">
        <v>0</v>
      </c>
      <c r="M956" s="73">
        <v>0</v>
      </c>
      <c r="N956" s="73">
        <v>0</v>
      </c>
      <c r="O956" s="73">
        <v>0</v>
      </c>
      <c r="P956" s="73">
        <v>0</v>
      </c>
      <c r="Q956" s="73">
        <v>0</v>
      </c>
      <c r="R956" s="73">
        <v>0</v>
      </c>
      <c r="S956" s="73">
        <v>0</v>
      </c>
      <c r="T956" s="73">
        <v>0</v>
      </c>
      <c r="U956" s="73">
        <v>0</v>
      </c>
      <c r="V956" s="73">
        <v>0</v>
      </c>
      <c r="W956" s="73">
        <v>0</v>
      </c>
      <c r="X956" s="73">
        <v>0</v>
      </c>
      <c r="Y956" s="73">
        <v>0</v>
      </c>
      <c r="Z956" s="73">
        <v>0</v>
      </c>
      <c r="AA956" s="73">
        <v>0</v>
      </c>
      <c r="AB956" s="73">
        <v>0</v>
      </c>
      <c r="AC956" s="73">
        <v>0</v>
      </c>
      <c r="AD956" s="73">
        <v>0</v>
      </c>
      <c r="AE956" s="73">
        <v>0</v>
      </c>
      <c r="AF956" s="73">
        <v>0</v>
      </c>
      <c r="AG956" s="73">
        <v>0</v>
      </c>
      <c r="AH956" s="73">
        <v>0</v>
      </c>
      <c r="AI956" s="73">
        <v>0</v>
      </c>
      <c r="AJ956" s="73">
        <v>0</v>
      </c>
      <c r="AK956" s="73">
        <v>0</v>
      </c>
      <c r="AL956" s="73">
        <v>0</v>
      </c>
      <c r="AM956" s="73">
        <v>0</v>
      </c>
      <c r="AN956" s="73">
        <v>0</v>
      </c>
    </row>
    <row r="957" spans="1:40">
      <c r="A957" s="108" t="s">
        <v>1642</v>
      </c>
      <c r="B957" s="73">
        <v>0</v>
      </c>
      <c r="C957" s="73">
        <v>0</v>
      </c>
      <c r="D957" s="73">
        <v>0</v>
      </c>
      <c r="E957" s="73">
        <v>0</v>
      </c>
      <c r="F957" s="73">
        <v>0</v>
      </c>
      <c r="G957" s="73">
        <v>0</v>
      </c>
      <c r="H957" s="73">
        <v>0</v>
      </c>
      <c r="I957" s="73">
        <v>0</v>
      </c>
      <c r="J957" s="73">
        <v>0</v>
      </c>
      <c r="K957" s="73">
        <v>0</v>
      </c>
      <c r="L957" s="73">
        <v>0</v>
      </c>
      <c r="M957" s="73">
        <v>0</v>
      </c>
      <c r="N957" s="73">
        <v>0</v>
      </c>
      <c r="O957" s="73">
        <v>0</v>
      </c>
      <c r="P957" s="73">
        <v>0</v>
      </c>
      <c r="Q957" s="73">
        <v>0</v>
      </c>
      <c r="R957" s="73">
        <v>0</v>
      </c>
      <c r="S957" s="73">
        <v>0</v>
      </c>
      <c r="T957" s="73">
        <v>0</v>
      </c>
      <c r="U957" s="73">
        <v>0</v>
      </c>
      <c r="V957" s="73">
        <v>0</v>
      </c>
      <c r="W957" s="73">
        <v>0</v>
      </c>
      <c r="X957" s="73">
        <v>0</v>
      </c>
      <c r="Y957" s="73">
        <v>0</v>
      </c>
      <c r="Z957" s="73">
        <v>0</v>
      </c>
      <c r="AA957" s="73">
        <v>0</v>
      </c>
      <c r="AB957" s="73">
        <v>0</v>
      </c>
      <c r="AC957" s="73">
        <v>0</v>
      </c>
      <c r="AD957" s="73">
        <v>0</v>
      </c>
      <c r="AE957" s="73">
        <v>0</v>
      </c>
      <c r="AF957" s="73">
        <v>0</v>
      </c>
      <c r="AG957" s="73">
        <v>0</v>
      </c>
      <c r="AH957" s="73">
        <v>0</v>
      </c>
      <c r="AI957" s="73">
        <v>0</v>
      </c>
      <c r="AJ957" s="73">
        <v>0</v>
      </c>
      <c r="AK957" s="73">
        <v>0</v>
      </c>
      <c r="AL957" s="73">
        <v>0</v>
      </c>
      <c r="AM957" s="73">
        <v>0</v>
      </c>
      <c r="AN957" s="73">
        <v>0</v>
      </c>
    </row>
    <row r="958" spans="1:40">
      <c r="A958" s="108" t="s">
        <v>1643</v>
      </c>
      <c r="B958" s="73">
        <v>-2330133.3491376</v>
      </c>
      <c r="C958" s="73">
        <v>-999291.83750215103</v>
      </c>
      <c r="D958" s="73">
        <v>-977053.84434713703</v>
      </c>
      <c r="E958" s="73">
        <v>-964545.23801437498</v>
      </c>
      <c r="F958" s="73">
        <v>-1056412.29914613</v>
      </c>
      <c r="G958" s="73">
        <v>-1147387.4530082101</v>
      </c>
      <c r="H958" s="73">
        <v>-1182002.5708204899</v>
      </c>
      <c r="I958" s="73">
        <v>-1243324.2238151999</v>
      </c>
      <c r="J958" s="73">
        <v>-1131237.75314028</v>
      </c>
      <c r="K958" s="73">
        <v>-1119405.8117644901</v>
      </c>
      <c r="L958" s="73">
        <v>-1080116.7079012799</v>
      </c>
      <c r="M958" s="73">
        <v>-2298860.51498442</v>
      </c>
      <c r="N958" s="73">
        <v>-15529771.603581799</v>
      </c>
      <c r="O958" s="73">
        <v>-2252902.1247420898</v>
      </c>
      <c r="P958" s="73">
        <v>-921280.21126460098</v>
      </c>
      <c r="Q958" s="73">
        <v>-898831.45708316495</v>
      </c>
      <c r="R958" s="73">
        <v>-886265.76792266604</v>
      </c>
      <c r="S958" s="73">
        <v>-977924.25594830699</v>
      </c>
      <c r="T958" s="73">
        <v>-1067192.06302773</v>
      </c>
      <c r="U958" s="73">
        <v>-1109508.12652048</v>
      </c>
      <c r="V958" s="73">
        <v>-1183167.05234265</v>
      </c>
      <c r="W958" s="73">
        <v>-1043945.05594938</v>
      </c>
      <c r="X958" s="73">
        <v>-1006356.16801365</v>
      </c>
      <c r="Y958" s="73">
        <v>-969948.20150272304</v>
      </c>
      <c r="Z958" s="73">
        <v>-2337505.7883619401</v>
      </c>
      <c r="AA958" s="73">
        <v>-14654826.2726794</v>
      </c>
      <c r="AB958" s="73">
        <v>-2212253.1696234499</v>
      </c>
      <c r="AC958" s="73">
        <v>-881045.33007393102</v>
      </c>
      <c r="AD958" s="73">
        <v>-858418.95385171997</v>
      </c>
      <c r="AE958" s="73">
        <v>-845836.21114523802</v>
      </c>
      <c r="AF958" s="73">
        <v>-937320.64195032697</v>
      </c>
      <c r="AG958" s="73">
        <v>-977511.06485304004</v>
      </c>
      <c r="AH958" s="73">
        <v>-979534.54801584198</v>
      </c>
      <c r="AI958" s="73">
        <v>-1065962.6839465699</v>
      </c>
      <c r="AJ958" s="73">
        <v>-990588.88103089097</v>
      </c>
      <c r="AK958" s="73">
        <v>-1009675.6609158301</v>
      </c>
      <c r="AL958" s="73">
        <v>-968986.79673606495</v>
      </c>
      <c r="AM958" s="73">
        <v>-2437619.84590588</v>
      </c>
      <c r="AN958" s="73">
        <v>-14164753.7880488</v>
      </c>
    </row>
    <row r="959" spans="1:40">
      <c r="A959" s="108" t="s">
        <v>1644</v>
      </c>
      <c r="B959" s="73">
        <v>0</v>
      </c>
      <c r="C959" s="73">
        <v>0</v>
      </c>
      <c r="D959" s="73">
        <v>0</v>
      </c>
      <c r="E959" s="73">
        <v>0</v>
      </c>
      <c r="F959" s="73">
        <v>0</v>
      </c>
      <c r="G959" s="73">
        <v>0</v>
      </c>
      <c r="H959" s="73">
        <v>0</v>
      </c>
      <c r="I959" s="73">
        <v>0</v>
      </c>
      <c r="J959" s="73">
        <v>0</v>
      </c>
      <c r="K959" s="73">
        <v>0</v>
      </c>
      <c r="L959" s="73">
        <v>0</v>
      </c>
      <c r="M959" s="73">
        <v>0</v>
      </c>
      <c r="N959" s="73">
        <v>0</v>
      </c>
      <c r="O959" s="73">
        <v>0</v>
      </c>
      <c r="P959" s="73">
        <v>0</v>
      </c>
      <c r="Q959" s="73">
        <v>0</v>
      </c>
      <c r="R959" s="73">
        <v>0</v>
      </c>
      <c r="S959" s="73">
        <v>0</v>
      </c>
      <c r="T959" s="73">
        <v>0</v>
      </c>
      <c r="U959" s="73">
        <v>0</v>
      </c>
      <c r="V959" s="73">
        <v>0</v>
      </c>
      <c r="W959" s="73">
        <v>0</v>
      </c>
      <c r="X959" s="73">
        <v>0</v>
      </c>
      <c r="Y959" s="73">
        <v>0</v>
      </c>
      <c r="Z959" s="73">
        <v>0</v>
      </c>
      <c r="AA959" s="73">
        <v>0</v>
      </c>
      <c r="AB959" s="73">
        <v>0</v>
      </c>
      <c r="AC959" s="73">
        <v>0</v>
      </c>
      <c r="AD959" s="73">
        <v>0</v>
      </c>
      <c r="AE959" s="73">
        <v>0</v>
      </c>
      <c r="AF959" s="73">
        <v>0</v>
      </c>
      <c r="AG959" s="73">
        <v>0</v>
      </c>
      <c r="AH959" s="73">
        <v>0</v>
      </c>
      <c r="AI959" s="73">
        <v>0</v>
      </c>
      <c r="AJ959" s="73">
        <v>0</v>
      </c>
      <c r="AK959" s="73">
        <v>0</v>
      </c>
      <c r="AL959" s="73">
        <v>0</v>
      </c>
      <c r="AM959" s="73">
        <v>0</v>
      </c>
      <c r="AN959" s="73">
        <v>0</v>
      </c>
    </row>
    <row r="960" spans="1:40">
      <c r="A960" s="108" t="s">
        <v>1645</v>
      </c>
      <c r="B960" s="73">
        <v>0</v>
      </c>
      <c r="C960" s="73">
        <v>0</v>
      </c>
      <c r="D960" s="73">
        <v>0</v>
      </c>
      <c r="E960" s="73">
        <v>0</v>
      </c>
      <c r="F960" s="73">
        <v>0</v>
      </c>
      <c r="G960" s="73">
        <v>0</v>
      </c>
      <c r="H960" s="73">
        <v>0</v>
      </c>
      <c r="I960" s="73">
        <v>0</v>
      </c>
      <c r="J960" s="73">
        <v>0</v>
      </c>
      <c r="K960" s="73">
        <v>0</v>
      </c>
      <c r="L960" s="73">
        <v>0</v>
      </c>
      <c r="M960" s="73">
        <v>0</v>
      </c>
      <c r="N960" s="73">
        <v>0</v>
      </c>
      <c r="O960" s="73">
        <v>0</v>
      </c>
      <c r="P960" s="73">
        <v>0</v>
      </c>
      <c r="Q960" s="73">
        <v>0</v>
      </c>
      <c r="R960" s="73">
        <v>0</v>
      </c>
      <c r="S960" s="73">
        <v>0</v>
      </c>
      <c r="T960" s="73">
        <v>0</v>
      </c>
      <c r="U960" s="73">
        <v>0</v>
      </c>
      <c r="V960" s="73">
        <v>0</v>
      </c>
      <c r="W960" s="73">
        <v>0</v>
      </c>
      <c r="X960" s="73">
        <v>0</v>
      </c>
      <c r="Y960" s="73">
        <v>0</v>
      </c>
      <c r="Z960" s="73">
        <v>0</v>
      </c>
      <c r="AA960" s="73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</row>
    <row r="961" spans="1:40">
      <c r="A961" s="108" t="s">
        <v>1646</v>
      </c>
      <c r="B961" s="73">
        <v>3317707.90833897</v>
      </c>
      <c r="C961" s="73">
        <v>-647925.32357269805</v>
      </c>
      <c r="D961" s="73">
        <v>-639204.00909812504</v>
      </c>
      <c r="E961" s="73">
        <v>-637312.66374631796</v>
      </c>
      <c r="F961" s="73">
        <v>-307205.95267546602</v>
      </c>
      <c r="G961" s="73">
        <v>-288963.55861571501</v>
      </c>
      <c r="H961" s="73">
        <v>-468402.78727730201</v>
      </c>
      <c r="I961" s="73">
        <v>-291717.52254994999</v>
      </c>
      <c r="J961" s="73">
        <v>-608039.74651874101</v>
      </c>
      <c r="K961" s="73">
        <v>-607000.01910570101</v>
      </c>
      <c r="L961" s="73">
        <v>-614896.57677091402</v>
      </c>
      <c r="M961" s="73">
        <v>-603319.225666104</v>
      </c>
      <c r="N961" s="73">
        <v>-2396279.4772580601</v>
      </c>
      <c r="O961" s="73">
        <v>3412125.4120305902</v>
      </c>
      <c r="P961" s="73">
        <v>-553429.89129727997</v>
      </c>
      <c r="Q961" s="73">
        <v>-544635.40112657298</v>
      </c>
      <c r="R961" s="73">
        <v>-542672.57484808203</v>
      </c>
      <c r="S961" s="73">
        <v>-212489.835529098</v>
      </c>
      <c r="T961" s="73">
        <v>-194177.45795330199</v>
      </c>
      <c r="U961" s="73">
        <v>-373546.68294437899</v>
      </c>
      <c r="V961" s="73">
        <v>-196783.83192957201</v>
      </c>
      <c r="W961" s="73">
        <v>-513036.09924312599</v>
      </c>
      <c r="X961" s="73">
        <v>-511925.45376482198</v>
      </c>
      <c r="Y961" s="73">
        <v>-519744.63006973098</v>
      </c>
      <c r="Z961" s="73">
        <v>-508099.45297391602</v>
      </c>
      <c r="AA961" s="73">
        <v>-1258415.8996492799</v>
      </c>
      <c r="AB961" s="73">
        <v>3476121.2153230798</v>
      </c>
      <c r="AC961" s="73">
        <v>-489345.67807798798</v>
      </c>
      <c r="AD961" s="73">
        <v>-480476.444832885</v>
      </c>
      <c r="AE961" s="73">
        <v>-478444.80423204199</v>
      </c>
      <c r="AF961" s="73">
        <v>-148179.24665727699</v>
      </c>
      <c r="AG961" s="73">
        <v>-129805.63072726601</v>
      </c>
      <c r="AH961" s="73">
        <v>-309113.495215534</v>
      </c>
      <c r="AI961" s="73">
        <v>-132261.31458845301</v>
      </c>
      <c r="AJ961" s="73">
        <v>-448453.04266015801</v>
      </c>
      <c r="AK961" s="73">
        <v>-447281.73498796398</v>
      </c>
      <c r="AL961" s="73">
        <v>-455011.13828959601</v>
      </c>
      <c r="AM961" s="73">
        <v>-443311.477602289</v>
      </c>
      <c r="AN961" s="73">
        <v>-485562.79254837398</v>
      </c>
    </row>
    <row r="962" spans="1:40">
      <c r="A962" s="108" t="s">
        <v>1647</v>
      </c>
    </row>
    <row r="963" spans="1:40" ht="10.8" thickBot="1">
      <c r="A963" s="185" t="s">
        <v>1648</v>
      </c>
    </row>
    <row r="964" spans="1:40">
      <c r="A964" s="108" t="s">
        <v>1649</v>
      </c>
      <c r="B964" s="73">
        <v>0</v>
      </c>
      <c r="C964" s="73">
        <v>0</v>
      </c>
      <c r="D964" s="73">
        <v>0</v>
      </c>
      <c r="E964" s="73">
        <v>0</v>
      </c>
      <c r="F964" s="73">
        <v>0</v>
      </c>
      <c r="G964" s="73">
        <v>0</v>
      </c>
      <c r="H964" s="73">
        <v>0</v>
      </c>
      <c r="I964" s="73">
        <v>0</v>
      </c>
      <c r="J964" s="73">
        <v>0</v>
      </c>
      <c r="K964" s="73">
        <v>0</v>
      </c>
      <c r="L964" s="73">
        <v>0</v>
      </c>
      <c r="M964" s="73">
        <v>0</v>
      </c>
      <c r="N964" s="73">
        <v>0</v>
      </c>
      <c r="O964" s="73">
        <v>0</v>
      </c>
      <c r="P964" s="73">
        <v>0</v>
      </c>
      <c r="Q964" s="73">
        <v>0</v>
      </c>
      <c r="R964" s="73">
        <v>0</v>
      </c>
      <c r="S964" s="73">
        <v>0</v>
      </c>
      <c r="T964" s="73">
        <v>0</v>
      </c>
      <c r="U964" s="73">
        <v>0</v>
      </c>
      <c r="V964" s="73">
        <v>0</v>
      </c>
      <c r="W964" s="73">
        <v>0</v>
      </c>
      <c r="X964" s="73">
        <v>0</v>
      </c>
      <c r="Y964" s="73">
        <v>0</v>
      </c>
      <c r="Z964" s="73">
        <v>0</v>
      </c>
      <c r="AA964" s="73">
        <v>0</v>
      </c>
      <c r="AB964" s="73">
        <v>0</v>
      </c>
      <c r="AC964" s="73">
        <v>0</v>
      </c>
      <c r="AD964" s="73">
        <v>0</v>
      </c>
      <c r="AE964" s="73">
        <v>0</v>
      </c>
      <c r="AF964" s="73">
        <v>0</v>
      </c>
      <c r="AG964" s="73">
        <v>0</v>
      </c>
      <c r="AH964" s="73">
        <v>0</v>
      </c>
      <c r="AI964" s="73">
        <v>0</v>
      </c>
      <c r="AJ964" s="73">
        <v>0</v>
      </c>
      <c r="AK964" s="73">
        <v>0</v>
      </c>
      <c r="AL964" s="73">
        <v>0</v>
      </c>
      <c r="AM964" s="73">
        <v>0</v>
      </c>
      <c r="AN964" s="73">
        <v>0</v>
      </c>
    </row>
    <row r="965" spans="1:40">
      <c r="A965" s="108" t="s">
        <v>1650</v>
      </c>
      <c r="B965" s="73">
        <v>0</v>
      </c>
      <c r="C965" s="73">
        <v>0</v>
      </c>
      <c r="D965" s="73">
        <v>0</v>
      </c>
      <c r="E965" s="73">
        <v>0</v>
      </c>
      <c r="F965" s="73">
        <v>0</v>
      </c>
      <c r="G965" s="73">
        <v>0</v>
      </c>
      <c r="H965" s="73">
        <v>0</v>
      </c>
      <c r="I965" s="73">
        <v>0</v>
      </c>
      <c r="J965" s="73">
        <v>0</v>
      </c>
      <c r="K965" s="73">
        <v>0</v>
      </c>
      <c r="L965" s="73">
        <v>0</v>
      </c>
      <c r="M965" s="73">
        <v>0</v>
      </c>
      <c r="N965" s="73">
        <v>0</v>
      </c>
      <c r="O965" s="73">
        <v>0</v>
      </c>
      <c r="P965" s="73">
        <v>0</v>
      </c>
      <c r="Q965" s="73">
        <v>0</v>
      </c>
      <c r="R965" s="73">
        <v>0</v>
      </c>
      <c r="S965" s="73">
        <v>0</v>
      </c>
      <c r="T965" s="73">
        <v>0</v>
      </c>
      <c r="U965" s="73">
        <v>0</v>
      </c>
      <c r="V965" s="73">
        <v>0</v>
      </c>
      <c r="W965" s="73">
        <v>0</v>
      </c>
      <c r="X965" s="73">
        <v>0</v>
      </c>
      <c r="Y965" s="73">
        <v>0</v>
      </c>
      <c r="Z965" s="73">
        <v>0</v>
      </c>
      <c r="AA965" s="73">
        <v>0</v>
      </c>
      <c r="AB965" s="73">
        <v>0</v>
      </c>
      <c r="AC965" s="73">
        <v>0</v>
      </c>
      <c r="AD965" s="73">
        <v>0</v>
      </c>
      <c r="AE965" s="73">
        <v>0</v>
      </c>
      <c r="AF965" s="73">
        <v>0</v>
      </c>
      <c r="AG965" s="73">
        <v>0</v>
      </c>
      <c r="AH965" s="73">
        <v>0</v>
      </c>
      <c r="AI965" s="73">
        <v>0</v>
      </c>
      <c r="AJ965" s="73">
        <v>0</v>
      </c>
      <c r="AK965" s="73">
        <v>0</v>
      </c>
      <c r="AL965" s="73">
        <v>0</v>
      </c>
      <c r="AM965" s="73">
        <v>0</v>
      </c>
      <c r="AN965" s="73">
        <v>0</v>
      </c>
    </row>
    <row r="966" spans="1:40">
      <c r="A966" s="108" t="s">
        <v>1651</v>
      </c>
      <c r="B966" s="73">
        <v>0</v>
      </c>
      <c r="C966" s="73">
        <v>0</v>
      </c>
      <c r="D966" s="73">
        <v>0</v>
      </c>
      <c r="E966" s="73">
        <v>0</v>
      </c>
      <c r="F966" s="73">
        <v>0</v>
      </c>
      <c r="G966" s="73">
        <v>0</v>
      </c>
      <c r="H966" s="73">
        <v>0</v>
      </c>
      <c r="I966" s="73">
        <v>0</v>
      </c>
      <c r="J966" s="73">
        <v>0</v>
      </c>
      <c r="K966" s="73">
        <v>0</v>
      </c>
      <c r="L966" s="73">
        <v>0</v>
      </c>
      <c r="M966" s="73">
        <v>0</v>
      </c>
      <c r="N966" s="73">
        <v>0</v>
      </c>
      <c r="O966" s="73">
        <v>0</v>
      </c>
      <c r="P966" s="73">
        <v>0</v>
      </c>
      <c r="Q966" s="73">
        <v>0</v>
      </c>
      <c r="R966" s="73">
        <v>0</v>
      </c>
      <c r="S966" s="73">
        <v>0</v>
      </c>
      <c r="T966" s="73">
        <v>0</v>
      </c>
      <c r="U966" s="73">
        <v>0</v>
      </c>
      <c r="V966" s="73">
        <v>0</v>
      </c>
      <c r="W966" s="73">
        <v>0</v>
      </c>
      <c r="X966" s="73">
        <v>0</v>
      </c>
      <c r="Y966" s="73">
        <v>0</v>
      </c>
      <c r="Z966" s="73">
        <v>0</v>
      </c>
      <c r="AA966" s="73">
        <v>0</v>
      </c>
      <c r="AB966" s="73">
        <v>0</v>
      </c>
      <c r="AC966" s="73">
        <v>0</v>
      </c>
      <c r="AD966" s="73">
        <v>0</v>
      </c>
      <c r="AE966" s="73">
        <v>0</v>
      </c>
      <c r="AF966" s="73">
        <v>0</v>
      </c>
      <c r="AG966" s="73">
        <v>0</v>
      </c>
      <c r="AH966" s="73">
        <v>0</v>
      </c>
      <c r="AI966" s="73">
        <v>0</v>
      </c>
      <c r="AJ966" s="73">
        <v>0</v>
      </c>
      <c r="AK966" s="73">
        <v>0</v>
      </c>
      <c r="AL966" s="73">
        <v>0</v>
      </c>
      <c r="AM966" s="73">
        <v>0</v>
      </c>
      <c r="AN966" s="73">
        <v>0</v>
      </c>
    </row>
    <row r="967" spans="1:40">
      <c r="A967" s="108" t="s">
        <v>1652</v>
      </c>
      <c r="B967" s="73">
        <v>0</v>
      </c>
      <c r="C967" s="73">
        <v>0</v>
      </c>
      <c r="D967" s="73">
        <v>0</v>
      </c>
      <c r="E967" s="73">
        <v>0</v>
      </c>
      <c r="F967" s="73">
        <v>0</v>
      </c>
      <c r="G967" s="73">
        <v>0</v>
      </c>
      <c r="H967" s="73">
        <v>0</v>
      </c>
      <c r="I967" s="73">
        <v>0</v>
      </c>
      <c r="J967" s="73">
        <v>0</v>
      </c>
      <c r="K967" s="73">
        <v>0</v>
      </c>
      <c r="L967" s="73">
        <v>0</v>
      </c>
      <c r="M967" s="73">
        <v>0</v>
      </c>
      <c r="N967" s="73">
        <v>0</v>
      </c>
      <c r="O967" s="73">
        <v>0</v>
      </c>
      <c r="P967" s="73">
        <v>0</v>
      </c>
      <c r="Q967" s="73">
        <v>0</v>
      </c>
      <c r="R967" s="73">
        <v>0</v>
      </c>
      <c r="S967" s="73">
        <v>0</v>
      </c>
      <c r="T967" s="73">
        <v>0</v>
      </c>
      <c r="U967" s="73">
        <v>0</v>
      </c>
      <c r="V967" s="73">
        <v>0</v>
      </c>
      <c r="W967" s="73">
        <v>0</v>
      </c>
      <c r="X967" s="73">
        <v>0</v>
      </c>
      <c r="Y967" s="73">
        <v>0</v>
      </c>
      <c r="Z967" s="73">
        <v>0</v>
      </c>
      <c r="AA967" s="73">
        <v>0</v>
      </c>
      <c r="AB967" s="73">
        <v>0</v>
      </c>
      <c r="AC967" s="73">
        <v>0</v>
      </c>
      <c r="AD967" s="73">
        <v>0</v>
      </c>
      <c r="AE967" s="73">
        <v>0</v>
      </c>
      <c r="AF967" s="73">
        <v>0</v>
      </c>
      <c r="AG967" s="73">
        <v>0</v>
      </c>
      <c r="AH967" s="73">
        <v>0</v>
      </c>
      <c r="AI967" s="73">
        <v>0</v>
      </c>
      <c r="AJ967" s="73">
        <v>0</v>
      </c>
      <c r="AK967" s="73">
        <v>0</v>
      </c>
      <c r="AL967" s="73">
        <v>0</v>
      </c>
      <c r="AM967" s="73">
        <v>0</v>
      </c>
      <c r="AN967" s="73">
        <v>0</v>
      </c>
    </row>
    <row r="968" spans="1:40">
      <c r="A968" s="108" t="s">
        <v>1653</v>
      </c>
      <c r="B968" s="73">
        <v>0</v>
      </c>
      <c r="C968" s="73">
        <v>0</v>
      </c>
      <c r="D968" s="73">
        <v>0</v>
      </c>
      <c r="E968" s="73">
        <v>0</v>
      </c>
      <c r="F968" s="73">
        <v>0</v>
      </c>
      <c r="G968" s="73">
        <v>0</v>
      </c>
      <c r="H968" s="73">
        <v>0</v>
      </c>
      <c r="I968" s="73">
        <v>0</v>
      </c>
      <c r="J968" s="73">
        <v>0</v>
      </c>
      <c r="K968" s="73">
        <v>0</v>
      </c>
      <c r="L968" s="73">
        <v>0</v>
      </c>
      <c r="M968" s="73">
        <v>0</v>
      </c>
      <c r="N968" s="73">
        <v>0</v>
      </c>
      <c r="O968" s="73">
        <v>0</v>
      </c>
      <c r="P968" s="73">
        <v>0</v>
      </c>
      <c r="Q968" s="73">
        <v>0</v>
      </c>
      <c r="R968" s="73">
        <v>0</v>
      </c>
      <c r="S968" s="73">
        <v>0</v>
      </c>
      <c r="T968" s="73">
        <v>0</v>
      </c>
      <c r="U968" s="73">
        <v>0</v>
      </c>
      <c r="V968" s="73">
        <v>0</v>
      </c>
      <c r="W968" s="73">
        <v>0</v>
      </c>
      <c r="X968" s="73">
        <v>0</v>
      </c>
      <c r="Y968" s="73">
        <v>0</v>
      </c>
      <c r="Z968" s="73">
        <v>0</v>
      </c>
      <c r="AA968" s="73">
        <v>0</v>
      </c>
      <c r="AB968" s="73">
        <v>0</v>
      </c>
      <c r="AC968" s="73">
        <v>0</v>
      </c>
      <c r="AD968" s="73">
        <v>0</v>
      </c>
      <c r="AE968" s="73">
        <v>0</v>
      </c>
      <c r="AF968" s="73">
        <v>0</v>
      </c>
      <c r="AG968" s="73">
        <v>0</v>
      </c>
      <c r="AH968" s="73">
        <v>0</v>
      </c>
      <c r="AI968" s="73">
        <v>0</v>
      </c>
      <c r="AJ968" s="73">
        <v>0</v>
      </c>
      <c r="AK968" s="73">
        <v>0</v>
      </c>
      <c r="AL968" s="73">
        <v>0</v>
      </c>
      <c r="AM968" s="73">
        <v>0</v>
      </c>
      <c r="AN968" s="73">
        <v>0</v>
      </c>
    </row>
    <row r="969" spans="1:40">
      <c r="A969" s="108" t="s">
        <v>1654</v>
      </c>
      <c r="B969" s="73">
        <v>0</v>
      </c>
      <c r="C969" s="73">
        <v>0</v>
      </c>
      <c r="D969" s="73">
        <v>0</v>
      </c>
      <c r="E969" s="73">
        <v>0</v>
      </c>
      <c r="F969" s="73">
        <v>0</v>
      </c>
      <c r="G969" s="73">
        <v>0</v>
      </c>
      <c r="H969" s="73">
        <v>0</v>
      </c>
      <c r="I969" s="73">
        <v>0</v>
      </c>
      <c r="J969" s="73">
        <v>0</v>
      </c>
      <c r="K969" s="73">
        <v>0</v>
      </c>
      <c r="L969" s="73">
        <v>0</v>
      </c>
      <c r="M969" s="73">
        <v>0</v>
      </c>
      <c r="N969" s="73">
        <v>0</v>
      </c>
      <c r="O969" s="73">
        <v>0</v>
      </c>
      <c r="P969" s="73">
        <v>0</v>
      </c>
      <c r="Q969" s="73">
        <v>0</v>
      </c>
      <c r="R969" s="73">
        <v>0</v>
      </c>
      <c r="S969" s="73">
        <v>0</v>
      </c>
      <c r="T969" s="73">
        <v>0</v>
      </c>
      <c r="U969" s="73">
        <v>0</v>
      </c>
      <c r="V969" s="73">
        <v>0</v>
      </c>
      <c r="W969" s="73">
        <v>0</v>
      </c>
      <c r="X969" s="73">
        <v>0</v>
      </c>
      <c r="Y969" s="73">
        <v>0</v>
      </c>
      <c r="Z969" s="73">
        <v>0</v>
      </c>
      <c r="AA969" s="73">
        <v>0</v>
      </c>
      <c r="AB969" s="73">
        <v>0</v>
      </c>
      <c r="AC969" s="73">
        <v>0</v>
      </c>
      <c r="AD969" s="73">
        <v>0</v>
      </c>
      <c r="AE969" s="73">
        <v>0</v>
      </c>
      <c r="AF969" s="73">
        <v>0</v>
      </c>
      <c r="AG969" s="73">
        <v>0</v>
      </c>
      <c r="AH969" s="73">
        <v>0</v>
      </c>
      <c r="AI969" s="73">
        <v>0</v>
      </c>
      <c r="AJ969" s="73">
        <v>0</v>
      </c>
      <c r="AK969" s="73">
        <v>0</v>
      </c>
      <c r="AL969" s="73">
        <v>0</v>
      </c>
      <c r="AM969" s="73">
        <v>0</v>
      </c>
      <c r="AN969" s="73">
        <v>0</v>
      </c>
    </row>
    <row r="970" spans="1:40">
      <c r="A970" s="108" t="s">
        <v>1655</v>
      </c>
      <c r="B970" s="73">
        <v>0</v>
      </c>
      <c r="C970" s="73">
        <v>0</v>
      </c>
      <c r="D970" s="73">
        <v>0</v>
      </c>
      <c r="E970" s="73">
        <v>0</v>
      </c>
      <c r="F970" s="73">
        <v>0</v>
      </c>
      <c r="G970" s="73">
        <v>0</v>
      </c>
      <c r="H970" s="73">
        <v>0</v>
      </c>
      <c r="I970" s="73">
        <v>0</v>
      </c>
      <c r="J970" s="73">
        <v>0</v>
      </c>
      <c r="K970" s="73">
        <v>0</v>
      </c>
      <c r="L970" s="73">
        <v>0</v>
      </c>
      <c r="M970" s="73">
        <v>0</v>
      </c>
      <c r="N970" s="73">
        <v>0</v>
      </c>
      <c r="O970" s="73">
        <v>0</v>
      </c>
      <c r="P970" s="73">
        <v>0</v>
      </c>
      <c r="Q970" s="73">
        <v>0</v>
      </c>
      <c r="R970" s="73">
        <v>0</v>
      </c>
      <c r="S970" s="73">
        <v>0</v>
      </c>
      <c r="T970" s="73">
        <v>0</v>
      </c>
      <c r="U970" s="73">
        <v>0</v>
      </c>
      <c r="V970" s="73">
        <v>0</v>
      </c>
      <c r="W970" s="73">
        <v>0</v>
      </c>
      <c r="X970" s="73">
        <v>0</v>
      </c>
      <c r="Y970" s="73">
        <v>0</v>
      </c>
      <c r="Z970" s="73">
        <v>0</v>
      </c>
      <c r="AA970" s="73">
        <v>0</v>
      </c>
      <c r="AB970" s="73">
        <v>0</v>
      </c>
      <c r="AC970" s="73">
        <v>0</v>
      </c>
      <c r="AD970" s="73">
        <v>0</v>
      </c>
      <c r="AE970" s="73">
        <v>0</v>
      </c>
      <c r="AF970" s="73">
        <v>0</v>
      </c>
      <c r="AG970" s="73">
        <v>0</v>
      </c>
      <c r="AH970" s="73">
        <v>0</v>
      </c>
      <c r="AI970" s="73">
        <v>0</v>
      </c>
      <c r="AJ970" s="73">
        <v>0</v>
      </c>
      <c r="AK970" s="73">
        <v>0</v>
      </c>
      <c r="AL970" s="73">
        <v>0</v>
      </c>
      <c r="AM970" s="73">
        <v>0</v>
      </c>
      <c r="AN970" s="73">
        <v>0</v>
      </c>
    </row>
    <row r="971" spans="1:40">
      <c r="A971" s="108" t="s">
        <v>1656</v>
      </c>
    </row>
    <row r="972" spans="1:40" ht="10.8" thickBot="1">
      <c r="A972" s="185" t="s">
        <v>1657</v>
      </c>
    </row>
    <row r="973" spans="1:40">
      <c r="A973" s="108" t="s">
        <v>1658</v>
      </c>
      <c r="B973" s="73">
        <v>-4285869.9788283696</v>
      </c>
      <c r="C973" s="73">
        <v>-9600658.9788283408</v>
      </c>
      <c r="D973" s="73">
        <v>-9590917.9788283408</v>
      </c>
      <c r="E973" s="73">
        <v>-9590042.9788283408</v>
      </c>
      <c r="F973" s="73">
        <v>-9149437.9788283594</v>
      </c>
      <c r="G973" s="73">
        <v>-9127203.9788283501</v>
      </c>
      <c r="H973" s="73">
        <v>-9368816.9788283594</v>
      </c>
      <c r="I973" s="73">
        <v>-9135042.9788283501</v>
      </c>
      <c r="J973" s="73">
        <v>-9560018.9788283594</v>
      </c>
      <c r="K973" s="73">
        <v>-9559896.9788283501</v>
      </c>
      <c r="L973" s="73">
        <v>-9572450.9788283594</v>
      </c>
      <c r="M973" s="73">
        <v>-9558746.9788283594</v>
      </c>
      <c r="N973" s="73">
        <v>-108099105.74594</v>
      </c>
      <c r="O973" s="73">
        <v>-4285869.9788283603</v>
      </c>
      <c r="P973" s="73">
        <v>-9600658.9788283501</v>
      </c>
      <c r="Q973" s="73">
        <v>-9590917.9788283501</v>
      </c>
      <c r="R973" s="73">
        <v>-9590042.9788283501</v>
      </c>
      <c r="S973" s="73">
        <v>-9149437.9788283594</v>
      </c>
      <c r="T973" s="73">
        <v>-9127203.9788283594</v>
      </c>
      <c r="U973" s="73">
        <v>-9368816.9788283594</v>
      </c>
      <c r="V973" s="73">
        <v>-9135042.9788283594</v>
      </c>
      <c r="W973" s="73">
        <v>-9560018.9788283594</v>
      </c>
      <c r="X973" s="73">
        <v>-9559896.9788283501</v>
      </c>
      <c r="Y973" s="73">
        <v>-9572450.9788283594</v>
      </c>
      <c r="Z973" s="73">
        <v>-9558746.9788283594</v>
      </c>
      <c r="AA973" s="73">
        <v>-108099105.74594</v>
      </c>
      <c r="AB973" s="73">
        <v>-4284692.1866665902</v>
      </c>
      <c r="AC973" s="73">
        <v>-9599481.1866665799</v>
      </c>
      <c r="AD973" s="73">
        <v>-9589740.1866665799</v>
      </c>
      <c r="AE973" s="73">
        <v>-9588865.1866665799</v>
      </c>
      <c r="AF973" s="73">
        <v>-9148260.1866665799</v>
      </c>
      <c r="AG973" s="73">
        <v>-9126026.1866665799</v>
      </c>
      <c r="AH973" s="73">
        <v>-9367639.1866665892</v>
      </c>
      <c r="AI973" s="73">
        <v>-9133865.1866665799</v>
      </c>
      <c r="AJ973" s="73">
        <v>-9558841.1866665892</v>
      </c>
      <c r="AK973" s="73">
        <v>-9558719.1866665799</v>
      </c>
      <c r="AL973" s="73">
        <v>-9571273.1866665892</v>
      </c>
      <c r="AM973" s="73">
        <v>-9557569.1866665892</v>
      </c>
      <c r="AN973" s="73">
        <v>-108084972.239999</v>
      </c>
    </row>
    <row r="974" spans="1:40">
      <c r="A974" s="108" t="s">
        <v>1659</v>
      </c>
      <c r="B974" s="73">
        <v>0</v>
      </c>
      <c r="C974" s="73">
        <v>0</v>
      </c>
      <c r="D974" s="73">
        <v>0</v>
      </c>
      <c r="E974" s="73">
        <v>0</v>
      </c>
      <c r="F974" s="73">
        <v>0</v>
      </c>
      <c r="G974" s="73">
        <v>0</v>
      </c>
      <c r="H974" s="73">
        <v>0</v>
      </c>
      <c r="I974" s="73">
        <v>0</v>
      </c>
      <c r="J974" s="73">
        <v>0</v>
      </c>
      <c r="K974" s="73">
        <v>0</v>
      </c>
      <c r="L974" s="73">
        <v>0</v>
      </c>
      <c r="M974" s="73">
        <v>0</v>
      </c>
      <c r="N974" s="73">
        <v>0</v>
      </c>
      <c r="O974" s="73">
        <v>0</v>
      </c>
      <c r="P974" s="73">
        <v>0</v>
      </c>
      <c r="Q974" s="73">
        <v>0</v>
      </c>
      <c r="R974" s="73">
        <v>0</v>
      </c>
      <c r="S974" s="73">
        <v>0</v>
      </c>
      <c r="T974" s="73">
        <v>0</v>
      </c>
      <c r="U974" s="73">
        <v>0</v>
      </c>
      <c r="V974" s="73">
        <v>0</v>
      </c>
      <c r="W974" s="73">
        <v>0</v>
      </c>
      <c r="X974" s="73">
        <v>0</v>
      </c>
      <c r="Y974" s="73">
        <v>0</v>
      </c>
      <c r="Z974" s="73">
        <v>0</v>
      </c>
      <c r="AA974" s="73">
        <v>0</v>
      </c>
      <c r="AB974" s="73">
        <v>0</v>
      </c>
      <c r="AC974" s="73">
        <v>0</v>
      </c>
      <c r="AD974" s="73">
        <v>0</v>
      </c>
      <c r="AE974" s="73">
        <v>0</v>
      </c>
      <c r="AF974" s="73">
        <v>0</v>
      </c>
      <c r="AG974" s="73">
        <v>0</v>
      </c>
      <c r="AH974" s="73">
        <v>0</v>
      </c>
      <c r="AI974" s="73">
        <v>0</v>
      </c>
      <c r="AJ974" s="73">
        <v>0</v>
      </c>
      <c r="AK974" s="73">
        <v>0</v>
      </c>
      <c r="AL974" s="73">
        <v>0</v>
      </c>
      <c r="AM974" s="73">
        <v>0</v>
      </c>
      <c r="AN974" s="73">
        <v>0</v>
      </c>
    </row>
    <row r="975" spans="1:40">
      <c r="A975" s="108" t="s">
        <v>1660</v>
      </c>
      <c r="B975" s="73">
        <v>0</v>
      </c>
      <c r="C975" s="73">
        <v>0</v>
      </c>
      <c r="D975" s="73">
        <v>0</v>
      </c>
      <c r="E975" s="73">
        <v>0</v>
      </c>
      <c r="F975" s="73">
        <v>0</v>
      </c>
      <c r="G975" s="73">
        <v>0</v>
      </c>
      <c r="H975" s="73">
        <v>0</v>
      </c>
      <c r="I975" s="73">
        <v>0</v>
      </c>
      <c r="J975" s="73">
        <v>0</v>
      </c>
      <c r="K975" s="73">
        <v>0</v>
      </c>
      <c r="L975" s="73">
        <v>0</v>
      </c>
      <c r="M975" s="73">
        <v>0</v>
      </c>
      <c r="N975" s="73">
        <v>0</v>
      </c>
      <c r="O975" s="73">
        <v>0</v>
      </c>
      <c r="P975" s="73">
        <v>0</v>
      </c>
      <c r="Q975" s="73">
        <v>0</v>
      </c>
      <c r="R975" s="73">
        <v>0</v>
      </c>
      <c r="S975" s="73">
        <v>0</v>
      </c>
      <c r="T975" s="73">
        <v>0</v>
      </c>
      <c r="U975" s="73">
        <v>0</v>
      </c>
      <c r="V975" s="73">
        <v>0</v>
      </c>
      <c r="W975" s="73">
        <v>0</v>
      </c>
      <c r="X975" s="73">
        <v>0</v>
      </c>
      <c r="Y975" s="73">
        <v>0</v>
      </c>
      <c r="Z975" s="73">
        <v>0</v>
      </c>
      <c r="AA975" s="73">
        <v>0</v>
      </c>
      <c r="AB975" s="73">
        <v>0</v>
      </c>
      <c r="AC975" s="73">
        <v>0</v>
      </c>
      <c r="AD975" s="73">
        <v>0</v>
      </c>
      <c r="AE975" s="73">
        <v>0</v>
      </c>
      <c r="AF975" s="73">
        <v>0</v>
      </c>
      <c r="AG975" s="73">
        <v>0</v>
      </c>
      <c r="AH975" s="73">
        <v>0</v>
      </c>
      <c r="AI975" s="73">
        <v>0</v>
      </c>
      <c r="AJ975" s="73">
        <v>0</v>
      </c>
      <c r="AK975" s="73">
        <v>0</v>
      </c>
      <c r="AL975" s="73">
        <v>0</v>
      </c>
      <c r="AM975" s="73">
        <v>0</v>
      </c>
      <c r="AN975" s="73">
        <v>0</v>
      </c>
    </row>
    <row r="976" spans="1:40">
      <c r="A976" s="108" t="s">
        <v>1661</v>
      </c>
      <c r="B976" s="73">
        <v>0</v>
      </c>
      <c r="C976" s="73">
        <v>0</v>
      </c>
      <c r="D976" s="73">
        <v>0</v>
      </c>
      <c r="E976" s="73">
        <v>0</v>
      </c>
      <c r="F976" s="73">
        <v>0</v>
      </c>
      <c r="G976" s="73">
        <v>0</v>
      </c>
      <c r="H976" s="73">
        <v>0</v>
      </c>
      <c r="I976" s="73">
        <v>0</v>
      </c>
      <c r="J976" s="73">
        <v>0</v>
      </c>
      <c r="K976" s="73">
        <v>0</v>
      </c>
      <c r="L976" s="73">
        <v>0</v>
      </c>
      <c r="M976" s="73">
        <v>0</v>
      </c>
      <c r="N976" s="73">
        <v>0</v>
      </c>
      <c r="O976" s="73">
        <v>0</v>
      </c>
      <c r="P976" s="73">
        <v>0</v>
      </c>
      <c r="Q976" s="73">
        <v>0</v>
      </c>
      <c r="R976" s="73">
        <v>0</v>
      </c>
      <c r="S976" s="73">
        <v>0</v>
      </c>
      <c r="T976" s="73">
        <v>0</v>
      </c>
      <c r="U976" s="73">
        <v>0</v>
      </c>
      <c r="V976" s="73">
        <v>0</v>
      </c>
      <c r="W976" s="73">
        <v>0</v>
      </c>
      <c r="X976" s="73">
        <v>0</v>
      </c>
      <c r="Y976" s="73">
        <v>0</v>
      </c>
      <c r="Z976" s="73">
        <v>0</v>
      </c>
      <c r="AA976" s="73">
        <v>0</v>
      </c>
      <c r="AB976" s="73">
        <v>0</v>
      </c>
      <c r="AC976" s="73">
        <v>0</v>
      </c>
      <c r="AD976" s="73">
        <v>0</v>
      </c>
      <c r="AE976" s="73">
        <v>0</v>
      </c>
      <c r="AF976" s="73">
        <v>0</v>
      </c>
      <c r="AG976" s="73">
        <v>0</v>
      </c>
      <c r="AH976" s="73">
        <v>0</v>
      </c>
      <c r="AI976" s="73">
        <v>0</v>
      </c>
      <c r="AJ976" s="73">
        <v>0</v>
      </c>
      <c r="AK976" s="73">
        <v>0</v>
      </c>
      <c r="AL976" s="73">
        <v>0</v>
      </c>
      <c r="AM976" s="73">
        <v>0</v>
      </c>
      <c r="AN976" s="73">
        <v>0</v>
      </c>
    </row>
    <row r="977" spans="1:40">
      <c r="A977" s="108" t="s">
        <v>1662</v>
      </c>
      <c r="B977" s="73">
        <v>0</v>
      </c>
      <c r="C977" s="73">
        <v>0</v>
      </c>
      <c r="D977" s="73">
        <v>0</v>
      </c>
      <c r="E977" s="73">
        <v>0</v>
      </c>
      <c r="F977" s="73">
        <v>0</v>
      </c>
      <c r="G977" s="73">
        <v>0</v>
      </c>
      <c r="H977" s="73">
        <v>0</v>
      </c>
      <c r="I977" s="73">
        <v>0</v>
      </c>
      <c r="J977" s="73">
        <v>0</v>
      </c>
      <c r="K977" s="73">
        <v>0</v>
      </c>
      <c r="L977" s="73">
        <v>0</v>
      </c>
      <c r="M977" s="73">
        <v>0</v>
      </c>
      <c r="N977" s="73">
        <v>0</v>
      </c>
      <c r="O977" s="73">
        <v>0</v>
      </c>
      <c r="P977" s="73">
        <v>0</v>
      </c>
      <c r="Q977" s="73">
        <v>0</v>
      </c>
      <c r="R977" s="73">
        <v>0</v>
      </c>
      <c r="S977" s="73">
        <v>0</v>
      </c>
      <c r="T977" s="73">
        <v>0</v>
      </c>
      <c r="U977" s="73">
        <v>0</v>
      </c>
      <c r="V977" s="73">
        <v>0</v>
      </c>
      <c r="W977" s="73">
        <v>0</v>
      </c>
      <c r="X977" s="73">
        <v>0</v>
      </c>
      <c r="Y977" s="73">
        <v>0</v>
      </c>
      <c r="Z977" s="73">
        <v>0</v>
      </c>
      <c r="AA977" s="73">
        <v>0</v>
      </c>
      <c r="AB977" s="73">
        <v>0</v>
      </c>
      <c r="AC977" s="73">
        <v>0</v>
      </c>
      <c r="AD977" s="73">
        <v>0</v>
      </c>
      <c r="AE977" s="73">
        <v>0</v>
      </c>
      <c r="AF977" s="73">
        <v>0</v>
      </c>
      <c r="AG977" s="73">
        <v>0</v>
      </c>
      <c r="AH977" s="73">
        <v>0</v>
      </c>
      <c r="AI977" s="73">
        <v>0</v>
      </c>
      <c r="AJ977" s="73">
        <v>0</v>
      </c>
      <c r="AK977" s="73">
        <v>0</v>
      </c>
      <c r="AL977" s="73">
        <v>0</v>
      </c>
      <c r="AM977" s="73">
        <v>0</v>
      </c>
      <c r="AN977" s="73">
        <v>0</v>
      </c>
    </row>
    <row r="978" spans="1:40">
      <c r="A978" s="108" t="s">
        <v>1663</v>
      </c>
      <c r="B978" s="73">
        <v>0</v>
      </c>
      <c r="C978" s="73">
        <v>0</v>
      </c>
      <c r="D978" s="73">
        <v>0</v>
      </c>
      <c r="E978" s="73">
        <v>0</v>
      </c>
      <c r="F978" s="73">
        <v>0</v>
      </c>
      <c r="G978" s="73">
        <v>0</v>
      </c>
      <c r="H978" s="73">
        <v>0</v>
      </c>
      <c r="I978" s="73">
        <v>0</v>
      </c>
      <c r="J978" s="73">
        <v>0</v>
      </c>
      <c r="K978" s="73">
        <v>0</v>
      </c>
      <c r="L978" s="73">
        <v>0</v>
      </c>
      <c r="M978" s="73">
        <v>0</v>
      </c>
      <c r="N978" s="73">
        <v>0</v>
      </c>
      <c r="O978" s="73">
        <v>0</v>
      </c>
      <c r="P978" s="73">
        <v>0</v>
      </c>
      <c r="Q978" s="73">
        <v>0</v>
      </c>
      <c r="R978" s="73">
        <v>0</v>
      </c>
      <c r="S978" s="73">
        <v>0</v>
      </c>
      <c r="T978" s="73">
        <v>0</v>
      </c>
      <c r="U978" s="73">
        <v>0</v>
      </c>
      <c r="V978" s="73">
        <v>0</v>
      </c>
      <c r="W978" s="73">
        <v>0</v>
      </c>
      <c r="X978" s="73">
        <v>0</v>
      </c>
      <c r="Y978" s="73">
        <v>0</v>
      </c>
      <c r="Z978" s="73">
        <v>0</v>
      </c>
      <c r="AA978" s="73">
        <v>0</v>
      </c>
      <c r="AB978" s="73">
        <v>0</v>
      </c>
      <c r="AC978" s="73">
        <v>0</v>
      </c>
      <c r="AD978" s="73">
        <v>0</v>
      </c>
      <c r="AE978" s="73">
        <v>0</v>
      </c>
      <c r="AF978" s="73">
        <v>0</v>
      </c>
      <c r="AG978" s="73">
        <v>0</v>
      </c>
      <c r="AH978" s="73">
        <v>0</v>
      </c>
      <c r="AI978" s="73">
        <v>0</v>
      </c>
      <c r="AJ978" s="73">
        <v>0</v>
      </c>
      <c r="AK978" s="73">
        <v>0</v>
      </c>
      <c r="AL978" s="73">
        <v>0</v>
      </c>
      <c r="AM978" s="73">
        <v>0</v>
      </c>
      <c r="AN978" s="73">
        <v>0</v>
      </c>
    </row>
    <row r="979" spans="1:40">
      <c r="A979" s="108" t="s">
        <v>1664</v>
      </c>
      <c r="B979" s="73">
        <v>0</v>
      </c>
      <c r="C979" s="73">
        <v>0</v>
      </c>
      <c r="D979" s="73">
        <v>0</v>
      </c>
      <c r="E979" s="73">
        <v>0</v>
      </c>
      <c r="F979" s="73">
        <v>0</v>
      </c>
      <c r="G979" s="73">
        <v>0</v>
      </c>
      <c r="H979" s="73">
        <v>0</v>
      </c>
      <c r="I979" s="73">
        <v>0</v>
      </c>
      <c r="J979" s="73">
        <v>0</v>
      </c>
      <c r="K979" s="73">
        <v>0</v>
      </c>
      <c r="L979" s="73">
        <v>0</v>
      </c>
      <c r="M979" s="73">
        <v>0</v>
      </c>
      <c r="N979" s="73">
        <v>0</v>
      </c>
      <c r="O979" s="73">
        <v>0</v>
      </c>
      <c r="P979" s="73">
        <v>0</v>
      </c>
      <c r="Q979" s="73">
        <v>0</v>
      </c>
      <c r="R979" s="73">
        <v>0</v>
      </c>
      <c r="S979" s="73">
        <v>0</v>
      </c>
      <c r="T979" s="73">
        <v>0</v>
      </c>
      <c r="U979" s="73">
        <v>0</v>
      </c>
      <c r="V979" s="73">
        <v>0</v>
      </c>
      <c r="W979" s="73">
        <v>0</v>
      </c>
      <c r="X979" s="73">
        <v>0</v>
      </c>
      <c r="Y979" s="73">
        <v>0</v>
      </c>
      <c r="Z979" s="73">
        <v>0</v>
      </c>
      <c r="AA979" s="73">
        <v>0</v>
      </c>
      <c r="AB979" s="73">
        <v>0</v>
      </c>
      <c r="AC979" s="73">
        <v>0</v>
      </c>
      <c r="AD979" s="73">
        <v>0</v>
      </c>
      <c r="AE979" s="73">
        <v>0</v>
      </c>
      <c r="AF979" s="73">
        <v>0</v>
      </c>
      <c r="AG979" s="73">
        <v>0</v>
      </c>
      <c r="AH979" s="73">
        <v>0</v>
      </c>
      <c r="AI979" s="73">
        <v>0</v>
      </c>
      <c r="AJ979" s="73">
        <v>0</v>
      </c>
      <c r="AK979" s="73">
        <v>0</v>
      </c>
      <c r="AL979" s="73">
        <v>0</v>
      </c>
      <c r="AM979" s="73">
        <v>0</v>
      </c>
      <c r="AN979" s="73">
        <v>0</v>
      </c>
    </row>
    <row r="980" spans="1:40">
      <c r="A980" s="108" t="s">
        <v>1665</v>
      </c>
      <c r="B980" s="73">
        <v>0</v>
      </c>
      <c r="C980" s="73">
        <v>0</v>
      </c>
      <c r="D980" s="73">
        <v>0</v>
      </c>
      <c r="E980" s="73">
        <v>0</v>
      </c>
      <c r="F980" s="73">
        <v>0</v>
      </c>
      <c r="G980" s="73">
        <v>0</v>
      </c>
      <c r="H980" s="73">
        <v>0</v>
      </c>
      <c r="I980" s="73">
        <v>0</v>
      </c>
      <c r="J980" s="73">
        <v>0</v>
      </c>
      <c r="K980" s="73">
        <v>0</v>
      </c>
      <c r="L980" s="73">
        <v>0</v>
      </c>
      <c r="M980" s="73">
        <v>0</v>
      </c>
      <c r="N980" s="73">
        <v>0</v>
      </c>
      <c r="O980" s="73">
        <v>0</v>
      </c>
      <c r="P980" s="73">
        <v>0</v>
      </c>
      <c r="Q980" s="73">
        <v>0</v>
      </c>
      <c r="R980" s="73">
        <v>0</v>
      </c>
      <c r="S980" s="73">
        <v>0</v>
      </c>
      <c r="T980" s="73">
        <v>0</v>
      </c>
      <c r="U980" s="73">
        <v>0</v>
      </c>
      <c r="V980" s="73">
        <v>0</v>
      </c>
      <c r="W980" s="73">
        <v>0</v>
      </c>
      <c r="X980" s="73">
        <v>0</v>
      </c>
      <c r="Y980" s="73">
        <v>0</v>
      </c>
      <c r="Z980" s="73">
        <v>0</v>
      </c>
      <c r="AA980" s="73">
        <v>0</v>
      </c>
      <c r="AB980" s="73">
        <v>0</v>
      </c>
      <c r="AC980" s="73">
        <v>0</v>
      </c>
      <c r="AD980" s="73">
        <v>0</v>
      </c>
      <c r="AE980" s="73">
        <v>0</v>
      </c>
      <c r="AF980" s="73">
        <v>0</v>
      </c>
      <c r="AG980" s="73">
        <v>0</v>
      </c>
      <c r="AH980" s="73">
        <v>0</v>
      </c>
      <c r="AI980" s="73">
        <v>0</v>
      </c>
      <c r="AJ980" s="73">
        <v>0</v>
      </c>
      <c r="AK980" s="73">
        <v>0</v>
      </c>
      <c r="AL980" s="73">
        <v>0</v>
      </c>
      <c r="AM980" s="73">
        <v>0</v>
      </c>
      <c r="AN980" s="73">
        <v>0</v>
      </c>
    </row>
    <row r="981" spans="1:40">
      <c r="A981" s="108" t="s">
        <v>1666</v>
      </c>
      <c r="B981" s="73">
        <v>238633.278251632</v>
      </c>
      <c r="C981" s="73">
        <v>238633.278251632</v>
      </c>
      <c r="D981" s="73">
        <v>238633.278251632</v>
      </c>
      <c r="E981" s="73">
        <v>238633.278251632</v>
      </c>
      <c r="F981" s="73">
        <v>238633.278251632</v>
      </c>
      <c r="G981" s="73">
        <v>238633.278251632</v>
      </c>
      <c r="H981" s="73">
        <v>238633.278251632</v>
      </c>
      <c r="I981" s="73">
        <v>238633.278251632</v>
      </c>
      <c r="J981" s="73">
        <v>238633.278251632</v>
      </c>
      <c r="K981" s="73">
        <v>238633.278251632</v>
      </c>
      <c r="L981" s="73">
        <v>238633.278251632</v>
      </c>
      <c r="M981" s="73">
        <v>238633.278251632</v>
      </c>
      <c r="N981" s="73">
        <v>2863599.3390195798</v>
      </c>
      <c r="O981" s="73">
        <v>282947.48898740101</v>
      </c>
      <c r="P981" s="73">
        <v>282947.48898740101</v>
      </c>
      <c r="Q981" s="73">
        <v>282947.48898740101</v>
      </c>
      <c r="R981" s="73">
        <v>282947.48898740101</v>
      </c>
      <c r="S981" s="73">
        <v>282947.48898740101</v>
      </c>
      <c r="T981" s="73">
        <v>282947.48898740101</v>
      </c>
      <c r="U981" s="73">
        <v>282947.48898740101</v>
      </c>
      <c r="V981" s="73">
        <v>282947.48898740101</v>
      </c>
      <c r="W981" s="73">
        <v>282947.48898740101</v>
      </c>
      <c r="X981" s="73">
        <v>282947.48898740101</v>
      </c>
      <c r="Y981" s="73">
        <v>282947.48898740101</v>
      </c>
      <c r="Z981" s="73">
        <v>282947.48898740101</v>
      </c>
      <c r="AA981" s="73">
        <v>3395369.8678488098</v>
      </c>
      <c r="AB981" s="73">
        <v>282406.985195507</v>
      </c>
      <c r="AC981" s="73">
        <v>282406.985195507</v>
      </c>
      <c r="AD981" s="73">
        <v>282406.985195507</v>
      </c>
      <c r="AE981" s="73">
        <v>282406.985195507</v>
      </c>
      <c r="AF981" s="73">
        <v>282406.985195507</v>
      </c>
      <c r="AG981" s="73">
        <v>282406.985195507</v>
      </c>
      <c r="AH981" s="73">
        <v>282406.985195507</v>
      </c>
      <c r="AI981" s="73">
        <v>282406.985195507</v>
      </c>
      <c r="AJ981" s="73">
        <v>282406.985195507</v>
      </c>
      <c r="AK981" s="73">
        <v>282406.985195507</v>
      </c>
      <c r="AL981" s="73">
        <v>282406.985195507</v>
      </c>
      <c r="AM981" s="73">
        <v>282406.985195507</v>
      </c>
      <c r="AN981" s="73">
        <v>3388883.8223460801</v>
      </c>
    </row>
    <row r="982" spans="1:40">
      <c r="A982" s="108" t="s">
        <v>1667</v>
      </c>
      <c r="B982" s="73">
        <v>-4047236.7005767301</v>
      </c>
      <c r="C982" s="73">
        <v>-9362025.7005767096</v>
      </c>
      <c r="D982" s="73">
        <v>-9352284.7005767096</v>
      </c>
      <c r="E982" s="73">
        <v>-9351409.7005767096</v>
      </c>
      <c r="F982" s="73">
        <v>-8910804.7005767208</v>
      </c>
      <c r="G982" s="73">
        <v>-8888570.7005767208</v>
      </c>
      <c r="H982" s="73">
        <v>-9130183.7005767208</v>
      </c>
      <c r="I982" s="73">
        <v>-8896409.7005767208</v>
      </c>
      <c r="J982" s="73">
        <v>-9321385.7005767208</v>
      </c>
      <c r="K982" s="73">
        <v>-9321263.7005767096</v>
      </c>
      <c r="L982" s="73">
        <v>-9333817.7005767208</v>
      </c>
      <c r="M982" s="73">
        <v>-9320113.7005767208</v>
      </c>
      <c r="N982" s="73">
        <v>-105235506.40692</v>
      </c>
      <c r="O982" s="73">
        <v>-4002922.4898409601</v>
      </c>
      <c r="P982" s="73">
        <v>-9317711.4898409508</v>
      </c>
      <c r="Q982" s="73">
        <v>-9307970.4898409508</v>
      </c>
      <c r="R982" s="73">
        <v>-9307095.4898409508</v>
      </c>
      <c r="S982" s="73">
        <v>-8866490.4898409601</v>
      </c>
      <c r="T982" s="73">
        <v>-8844256.4898409601</v>
      </c>
      <c r="U982" s="73">
        <v>-9085869.4898409601</v>
      </c>
      <c r="V982" s="73">
        <v>-8852095.4898409601</v>
      </c>
      <c r="W982" s="73">
        <v>-9277071.4898409601</v>
      </c>
      <c r="X982" s="73">
        <v>-9276949.4898409508</v>
      </c>
      <c r="Y982" s="73">
        <v>-9289503.4898409601</v>
      </c>
      <c r="Z982" s="73">
        <v>-9275799.4898409601</v>
      </c>
      <c r="AA982" s="73">
        <v>-104703735.87809099</v>
      </c>
      <c r="AB982" s="73">
        <v>-4002285.2014710801</v>
      </c>
      <c r="AC982" s="73">
        <v>-9317074.2014710698</v>
      </c>
      <c r="AD982" s="73">
        <v>-9307333.2014710698</v>
      </c>
      <c r="AE982" s="73">
        <v>-9306458.2014710698</v>
      </c>
      <c r="AF982" s="73">
        <v>-8865853.2014710698</v>
      </c>
      <c r="AG982" s="73">
        <v>-8843619.2014710698</v>
      </c>
      <c r="AH982" s="73">
        <v>-9085232.2014710791</v>
      </c>
      <c r="AI982" s="73">
        <v>-8851458.2014710698</v>
      </c>
      <c r="AJ982" s="73">
        <v>-9276434.2014710791</v>
      </c>
      <c r="AK982" s="73">
        <v>-9276312.2014710698</v>
      </c>
      <c r="AL982" s="73">
        <v>-9288866.2014710791</v>
      </c>
      <c r="AM982" s="73">
        <v>-9275162.2014710791</v>
      </c>
      <c r="AN982" s="73">
        <v>-104696088.417652</v>
      </c>
    </row>
    <row r="983" spans="1:40">
      <c r="A983" s="108" t="s">
        <v>1668</v>
      </c>
      <c r="B983" s="73">
        <v>15587897.8121616</v>
      </c>
      <c r="C983" s="73">
        <v>15587897.8121616</v>
      </c>
      <c r="D983" s="73">
        <v>15587897.8121616</v>
      </c>
      <c r="E983" s="73">
        <v>15587897.8121616</v>
      </c>
      <c r="F983" s="73">
        <v>15587897.8121616</v>
      </c>
      <c r="G983" s="73">
        <v>15587897.8121616</v>
      </c>
      <c r="H983" s="73">
        <v>15587897.8121616</v>
      </c>
      <c r="I983" s="73">
        <v>15587897.8121616</v>
      </c>
      <c r="J983" s="73">
        <v>15587897.8121616</v>
      </c>
      <c r="K983" s="73">
        <v>15587897.8121616</v>
      </c>
      <c r="L983" s="73">
        <v>15587897.8121616</v>
      </c>
      <c r="M983" s="73">
        <v>15587897.8121616</v>
      </c>
      <c r="N983" s="73">
        <v>187054773.74594</v>
      </c>
      <c r="O983" s="73">
        <v>15383814.8121616</v>
      </c>
      <c r="P983" s="73">
        <v>15383814.8121616</v>
      </c>
      <c r="Q983" s="73">
        <v>15383814.8121616</v>
      </c>
      <c r="R983" s="73">
        <v>15383814.8121616</v>
      </c>
      <c r="S983" s="73">
        <v>15383814.8121616</v>
      </c>
      <c r="T983" s="73">
        <v>15383814.8121616</v>
      </c>
      <c r="U983" s="73">
        <v>15383814.8121616</v>
      </c>
      <c r="V983" s="73">
        <v>15383814.8121616</v>
      </c>
      <c r="W983" s="73">
        <v>15383814.8121616</v>
      </c>
      <c r="X983" s="73">
        <v>15383814.8121616</v>
      </c>
      <c r="Y983" s="73">
        <v>15383814.8121616</v>
      </c>
      <c r="Z983" s="73">
        <v>15383814.8121616</v>
      </c>
      <c r="AA983" s="73">
        <v>184605777.74594</v>
      </c>
      <c r="AB983" s="73">
        <v>15333729.019999901</v>
      </c>
      <c r="AC983" s="73">
        <v>15333729.019999901</v>
      </c>
      <c r="AD983" s="73">
        <v>15333729.019999901</v>
      </c>
      <c r="AE983" s="73">
        <v>15333729.019999901</v>
      </c>
      <c r="AF983" s="73">
        <v>15333729.019999901</v>
      </c>
      <c r="AG983" s="73">
        <v>15333729.019999901</v>
      </c>
      <c r="AH983" s="73">
        <v>15333729.019999901</v>
      </c>
      <c r="AI983" s="73">
        <v>15333729.019999901</v>
      </c>
      <c r="AJ983" s="73">
        <v>15333729.019999901</v>
      </c>
      <c r="AK983" s="73">
        <v>15333729.019999901</v>
      </c>
      <c r="AL983" s="73">
        <v>15333729.019999901</v>
      </c>
      <c r="AM983" s="73">
        <v>15333729.019999901</v>
      </c>
      <c r="AN983" s="73">
        <v>184004748.239999</v>
      </c>
    </row>
    <row r="984" spans="1:40">
      <c r="A984" s="108" t="s">
        <v>1669</v>
      </c>
      <c r="B984" s="73">
        <v>11540661.1115849</v>
      </c>
      <c r="C984" s="73">
        <v>6225872.11158498</v>
      </c>
      <c r="D984" s="73">
        <v>6235613.11158498</v>
      </c>
      <c r="E984" s="73">
        <v>6236488.11158498</v>
      </c>
      <c r="F984" s="73">
        <v>6677093.1115849698</v>
      </c>
      <c r="G984" s="73">
        <v>6699327.1115849698</v>
      </c>
      <c r="H984" s="73">
        <v>6457714.1115849698</v>
      </c>
      <c r="I984" s="73">
        <v>6691488.1115849698</v>
      </c>
      <c r="J984" s="73">
        <v>6266512.1115849698</v>
      </c>
      <c r="K984" s="73">
        <v>6266634.11158498</v>
      </c>
      <c r="L984" s="73">
        <v>6254080.1115849698</v>
      </c>
      <c r="M984" s="73">
        <v>6267784.1115849698</v>
      </c>
      <c r="N984" s="73">
        <v>81819267.339019701</v>
      </c>
      <c r="O984" s="73">
        <v>11380892.3223207</v>
      </c>
      <c r="P984" s="73">
        <v>6066103.3223207397</v>
      </c>
      <c r="Q984" s="73">
        <v>6075844.3223207397</v>
      </c>
      <c r="R984" s="73">
        <v>6076719.3223207397</v>
      </c>
      <c r="S984" s="73">
        <v>6517324.3223207304</v>
      </c>
      <c r="T984" s="73">
        <v>6539558.3223207304</v>
      </c>
      <c r="U984" s="73">
        <v>6297945.3223207304</v>
      </c>
      <c r="V984" s="73">
        <v>6531719.3223207304</v>
      </c>
      <c r="W984" s="73">
        <v>6106743.3223207304</v>
      </c>
      <c r="X984" s="73">
        <v>6106865.3223207397</v>
      </c>
      <c r="Y984" s="73">
        <v>6094311.3223207304</v>
      </c>
      <c r="Z984" s="73">
        <v>6108015.3223207304</v>
      </c>
      <c r="AA984" s="73">
        <v>79902041.867848799</v>
      </c>
      <c r="AB984" s="73">
        <v>11331443.818528799</v>
      </c>
      <c r="AC984" s="73">
        <v>6016654.8185288403</v>
      </c>
      <c r="AD984" s="73">
        <v>6026395.8185288403</v>
      </c>
      <c r="AE984" s="73">
        <v>6027270.8185288403</v>
      </c>
      <c r="AF984" s="73">
        <v>6467875.8185288403</v>
      </c>
      <c r="AG984" s="73">
        <v>6490109.8185288403</v>
      </c>
      <c r="AH984" s="73">
        <v>6248496.8185288301</v>
      </c>
      <c r="AI984" s="73">
        <v>6482270.8185288403</v>
      </c>
      <c r="AJ984" s="73">
        <v>6057294.8185288301</v>
      </c>
      <c r="AK984" s="73">
        <v>6057416.8185288403</v>
      </c>
      <c r="AL984" s="73">
        <v>6044862.8185288301</v>
      </c>
      <c r="AM984" s="73">
        <v>6058566.8185288301</v>
      </c>
      <c r="AN984" s="73">
        <v>79308659.822346002</v>
      </c>
    </row>
    <row r="985" spans="1:40">
      <c r="A985" s="108" t="s">
        <v>1670</v>
      </c>
      <c r="B985" s="73">
        <v>0</v>
      </c>
      <c r="C985" s="73">
        <v>0</v>
      </c>
      <c r="D985" s="73">
        <v>0</v>
      </c>
      <c r="E985" s="73">
        <v>0</v>
      </c>
      <c r="F985" s="73">
        <v>0</v>
      </c>
      <c r="G985" s="73">
        <v>0</v>
      </c>
      <c r="H985" s="73">
        <v>0</v>
      </c>
      <c r="I985" s="73">
        <v>0</v>
      </c>
      <c r="J985" s="73">
        <v>0</v>
      </c>
      <c r="K985" s="73">
        <v>0</v>
      </c>
      <c r="L985" s="73">
        <v>0</v>
      </c>
      <c r="M985" s="73">
        <v>0</v>
      </c>
      <c r="N985" s="73">
        <v>0</v>
      </c>
      <c r="O985" s="73">
        <v>0</v>
      </c>
      <c r="P985" s="73">
        <v>0</v>
      </c>
      <c r="Q985" s="73">
        <v>0</v>
      </c>
      <c r="R985" s="73">
        <v>0</v>
      </c>
      <c r="S985" s="73">
        <v>0</v>
      </c>
      <c r="T985" s="73">
        <v>0</v>
      </c>
      <c r="U985" s="73">
        <v>0</v>
      </c>
      <c r="V985" s="73">
        <v>0</v>
      </c>
      <c r="W985" s="73">
        <v>0</v>
      </c>
      <c r="X985" s="73">
        <v>0</v>
      </c>
      <c r="Y985" s="73">
        <v>0</v>
      </c>
      <c r="Z985" s="73">
        <v>0</v>
      </c>
      <c r="AA985" s="73">
        <v>0</v>
      </c>
      <c r="AB985" s="73">
        <v>0</v>
      </c>
      <c r="AC985" s="73">
        <v>0</v>
      </c>
      <c r="AD985" s="73">
        <v>0</v>
      </c>
      <c r="AE985" s="73">
        <v>0</v>
      </c>
      <c r="AF985" s="73">
        <v>0</v>
      </c>
      <c r="AG985" s="73">
        <v>0</v>
      </c>
      <c r="AH985" s="73">
        <v>0</v>
      </c>
      <c r="AI985" s="73">
        <v>0</v>
      </c>
      <c r="AJ985" s="73">
        <v>0</v>
      </c>
      <c r="AK985" s="73">
        <v>0</v>
      </c>
      <c r="AL985" s="73">
        <v>0</v>
      </c>
      <c r="AM985" s="73">
        <v>0</v>
      </c>
      <c r="AN985" s="73">
        <v>0</v>
      </c>
    </row>
    <row r="986" spans="1:40">
      <c r="A986" s="108" t="s">
        <v>1671</v>
      </c>
    </row>
    <row r="987" spans="1:40">
      <c r="A987" s="108" t="s">
        <v>1672</v>
      </c>
      <c r="B987" s="73">
        <v>4937131.7925001597</v>
      </c>
      <c r="C987" s="73">
        <v>-377657.20749982202</v>
      </c>
      <c r="D987" s="73">
        <v>-367916.20749981998</v>
      </c>
      <c r="E987" s="73">
        <v>-367041.20749981998</v>
      </c>
      <c r="F987" s="73">
        <v>73563.7925001697</v>
      </c>
      <c r="G987" s="73">
        <v>95797.792500170093</v>
      </c>
      <c r="H987" s="73">
        <v>-145815.20749983101</v>
      </c>
      <c r="I987" s="73">
        <v>87958.792500170093</v>
      </c>
      <c r="J987" s="73">
        <v>-337017.20749983401</v>
      </c>
      <c r="K987" s="73">
        <v>-336895.20749982301</v>
      </c>
      <c r="L987" s="73">
        <v>-349449.20749983098</v>
      </c>
      <c r="M987" s="73">
        <v>-335745.20749983302</v>
      </c>
      <c r="N987" s="73">
        <v>2576915.5100020501</v>
      </c>
      <c r="O987" s="73">
        <v>4937131.7925001699</v>
      </c>
      <c r="P987" s="73">
        <v>-377657.207499818</v>
      </c>
      <c r="Q987" s="73">
        <v>-367916.20749981998</v>
      </c>
      <c r="R987" s="73">
        <v>-367041.20749981998</v>
      </c>
      <c r="S987" s="73">
        <v>73563.792500171505</v>
      </c>
      <c r="T987" s="73">
        <v>95797.792500171898</v>
      </c>
      <c r="U987" s="73">
        <v>-145815.207499829</v>
      </c>
      <c r="V987" s="73">
        <v>87958.792500171898</v>
      </c>
      <c r="W987" s="73">
        <v>-337017.20749982999</v>
      </c>
      <c r="X987" s="73">
        <v>-336895.20749981998</v>
      </c>
      <c r="Y987" s="73">
        <v>-349449.20749983098</v>
      </c>
      <c r="Z987" s="73">
        <v>-335745.207499829</v>
      </c>
      <c r="AA987" s="73">
        <v>2576915.5100020901</v>
      </c>
      <c r="AB987" s="73">
        <v>4937131.7925001597</v>
      </c>
      <c r="AC987" s="73">
        <v>-377657.20749982801</v>
      </c>
      <c r="AD987" s="73">
        <v>-367916.207499829</v>
      </c>
      <c r="AE987" s="73">
        <v>-367041.207499829</v>
      </c>
      <c r="AF987" s="73">
        <v>73563.792500173295</v>
      </c>
      <c r="AG987" s="73">
        <v>95797.792500170093</v>
      </c>
      <c r="AH987" s="73">
        <v>-145815.207499838</v>
      </c>
      <c r="AI987" s="73">
        <v>87958.792500170093</v>
      </c>
      <c r="AJ987" s="73">
        <v>-337017.20749983902</v>
      </c>
      <c r="AK987" s="73">
        <v>-336895.207499829</v>
      </c>
      <c r="AL987" s="73">
        <v>-349449.20749983599</v>
      </c>
      <c r="AM987" s="73">
        <v>-335745.20749983803</v>
      </c>
      <c r="AN987" s="73">
        <v>2576915.5100019998</v>
      </c>
    </row>
    <row r="988" spans="1:40">
      <c r="A988" s="108" t="s">
        <v>1673</v>
      </c>
      <c r="B988" s="73">
        <v>4937131.7925001597</v>
      </c>
      <c r="C988" s="73">
        <v>-377657.20749982202</v>
      </c>
      <c r="D988" s="73">
        <v>-367916.20749981998</v>
      </c>
      <c r="E988" s="73">
        <v>-367041.20749981998</v>
      </c>
      <c r="F988" s="73">
        <v>73563.7925001697</v>
      </c>
      <c r="G988" s="73">
        <v>95797.792500170093</v>
      </c>
      <c r="H988" s="73">
        <v>-145815.20749983101</v>
      </c>
      <c r="I988" s="73">
        <v>87958.792500170093</v>
      </c>
      <c r="J988" s="73">
        <v>-337017.20749983401</v>
      </c>
      <c r="K988" s="73">
        <v>-336895.20749982301</v>
      </c>
      <c r="L988" s="73">
        <v>-349449.20749983098</v>
      </c>
      <c r="M988" s="73">
        <v>-335745.20749983302</v>
      </c>
      <c r="N988" s="73">
        <v>2576915.5100020501</v>
      </c>
      <c r="O988" s="73">
        <v>4937131.7925001699</v>
      </c>
      <c r="P988" s="73">
        <v>-377657.207499818</v>
      </c>
      <c r="Q988" s="73">
        <v>-367916.20749981998</v>
      </c>
      <c r="R988" s="73">
        <v>-367041.20749981998</v>
      </c>
      <c r="S988" s="73">
        <v>73563.792500171505</v>
      </c>
      <c r="T988" s="73">
        <v>95797.792500171898</v>
      </c>
      <c r="U988" s="73">
        <v>-145815.207499829</v>
      </c>
      <c r="V988" s="73">
        <v>87958.792500171898</v>
      </c>
      <c r="W988" s="73">
        <v>-337017.20749982999</v>
      </c>
      <c r="X988" s="73">
        <v>-336895.20749981998</v>
      </c>
      <c r="Y988" s="73">
        <v>-349449.20749983098</v>
      </c>
      <c r="Z988" s="73">
        <v>-335745.207499829</v>
      </c>
      <c r="AA988" s="73">
        <v>2576915.5100020901</v>
      </c>
      <c r="AB988" s="73">
        <v>4937131.7925001597</v>
      </c>
      <c r="AC988" s="73">
        <v>-377657.20749982801</v>
      </c>
      <c r="AD988" s="73">
        <v>-367916.207499829</v>
      </c>
      <c r="AE988" s="73">
        <v>-367041.207499829</v>
      </c>
      <c r="AF988" s="73">
        <v>73563.792500173295</v>
      </c>
      <c r="AG988" s="73">
        <v>95797.792500170093</v>
      </c>
      <c r="AH988" s="73">
        <v>-145815.207499838</v>
      </c>
      <c r="AI988" s="73">
        <v>87958.792500170093</v>
      </c>
      <c r="AJ988" s="73">
        <v>-337017.20749983902</v>
      </c>
      <c r="AK988" s="73">
        <v>-336895.207499829</v>
      </c>
      <c r="AL988" s="73">
        <v>-349449.20749983599</v>
      </c>
      <c r="AM988" s="73">
        <v>-335745.20749983803</v>
      </c>
      <c r="AN988" s="73">
        <v>2576915.5100019998</v>
      </c>
    </row>
    <row r="989" spans="1:40" ht="10.8" thickBot="1">
      <c r="A989" s="185" t="s">
        <v>1674</v>
      </c>
    </row>
    <row r="990" spans="1:40">
      <c r="A990" s="108" t="s">
        <v>1675</v>
      </c>
      <c r="B990" s="73">
        <v>0</v>
      </c>
      <c r="C990" s="73">
        <v>0</v>
      </c>
      <c r="D990" s="73">
        <v>0</v>
      </c>
      <c r="E990" s="73">
        <v>0</v>
      </c>
      <c r="F990" s="73">
        <v>0</v>
      </c>
      <c r="G990" s="73">
        <v>0</v>
      </c>
      <c r="H990" s="73">
        <v>0</v>
      </c>
      <c r="I990" s="73">
        <v>0</v>
      </c>
      <c r="J990" s="73">
        <v>0</v>
      </c>
      <c r="K990" s="73">
        <v>0</v>
      </c>
      <c r="L990" s="73">
        <v>0</v>
      </c>
      <c r="M990" s="73">
        <v>0</v>
      </c>
      <c r="N990" s="73">
        <v>0</v>
      </c>
      <c r="O990" s="73">
        <v>0</v>
      </c>
      <c r="P990" s="73">
        <v>0</v>
      </c>
      <c r="Q990" s="73">
        <v>0</v>
      </c>
      <c r="R990" s="73">
        <v>0</v>
      </c>
      <c r="S990" s="73">
        <v>0</v>
      </c>
      <c r="T990" s="73">
        <v>0</v>
      </c>
      <c r="U990" s="73">
        <v>0</v>
      </c>
      <c r="V990" s="73">
        <v>0</v>
      </c>
      <c r="W990" s="73">
        <v>0</v>
      </c>
      <c r="X990" s="73">
        <v>0</v>
      </c>
      <c r="Y990" s="73">
        <v>0</v>
      </c>
      <c r="Z990" s="73">
        <v>0</v>
      </c>
      <c r="AA990" s="73">
        <v>0</v>
      </c>
      <c r="AB990" s="73">
        <v>0</v>
      </c>
      <c r="AC990" s="73">
        <v>0</v>
      </c>
      <c r="AD990" s="73">
        <v>0</v>
      </c>
      <c r="AE990" s="73">
        <v>0</v>
      </c>
      <c r="AF990" s="73">
        <v>0</v>
      </c>
      <c r="AG990" s="73">
        <v>0</v>
      </c>
      <c r="AH990" s="73">
        <v>0</v>
      </c>
      <c r="AI990" s="73">
        <v>0</v>
      </c>
      <c r="AJ990" s="73">
        <v>0</v>
      </c>
      <c r="AK990" s="73">
        <v>0</v>
      </c>
      <c r="AL990" s="73">
        <v>0</v>
      </c>
      <c r="AM990" s="73">
        <v>0</v>
      </c>
      <c r="AN990" s="73">
        <v>0</v>
      </c>
    </row>
    <row r="991" spans="1:40">
      <c r="A991" s="108" t="s">
        <v>1676</v>
      </c>
      <c r="B991" s="73">
        <v>0</v>
      </c>
      <c r="C991" s="73">
        <v>0</v>
      </c>
      <c r="D991" s="73">
        <v>0</v>
      </c>
      <c r="E991" s="73">
        <v>0</v>
      </c>
      <c r="F991" s="73">
        <v>0</v>
      </c>
      <c r="G991" s="73">
        <v>0</v>
      </c>
      <c r="H991" s="73">
        <v>0</v>
      </c>
      <c r="I991" s="73">
        <v>0</v>
      </c>
      <c r="J991" s="73">
        <v>0</v>
      </c>
      <c r="K991" s="73">
        <v>0</v>
      </c>
      <c r="L991" s="73">
        <v>0</v>
      </c>
      <c r="M991" s="73">
        <v>0</v>
      </c>
      <c r="N991" s="73">
        <v>0</v>
      </c>
      <c r="O991" s="73">
        <v>0</v>
      </c>
      <c r="P991" s="73">
        <v>0</v>
      </c>
      <c r="Q991" s="73">
        <v>0</v>
      </c>
      <c r="R991" s="73">
        <v>0</v>
      </c>
      <c r="S991" s="73">
        <v>0</v>
      </c>
      <c r="T991" s="73">
        <v>0</v>
      </c>
      <c r="U991" s="73">
        <v>0</v>
      </c>
      <c r="V991" s="73">
        <v>0</v>
      </c>
      <c r="W991" s="73">
        <v>0</v>
      </c>
      <c r="X991" s="73">
        <v>0</v>
      </c>
      <c r="Y991" s="73">
        <v>0</v>
      </c>
      <c r="Z991" s="73">
        <v>0</v>
      </c>
      <c r="AA991" s="73">
        <v>0</v>
      </c>
      <c r="AB991" s="73">
        <v>0</v>
      </c>
      <c r="AC991" s="73">
        <v>0</v>
      </c>
      <c r="AD991" s="73">
        <v>0</v>
      </c>
      <c r="AE991" s="73">
        <v>0</v>
      </c>
      <c r="AF991" s="73">
        <v>0</v>
      </c>
      <c r="AG991" s="73">
        <v>0</v>
      </c>
      <c r="AH991" s="73">
        <v>0</v>
      </c>
      <c r="AI991" s="73">
        <v>0</v>
      </c>
      <c r="AJ991" s="73">
        <v>0</v>
      </c>
      <c r="AK991" s="73">
        <v>0</v>
      </c>
      <c r="AL991" s="73">
        <v>0</v>
      </c>
      <c r="AM991" s="73">
        <v>0</v>
      </c>
      <c r="AN991" s="73">
        <v>0</v>
      </c>
    </row>
    <row r="992" spans="1:40">
      <c r="A992" s="108" t="s">
        <v>1677</v>
      </c>
      <c r="B992" s="73">
        <v>0</v>
      </c>
      <c r="C992" s="73">
        <v>0</v>
      </c>
      <c r="D992" s="73">
        <v>0</v>
      </c>
      <c r="E992" s="73">
        <v>0</v>
      </c>
      <c r="F992" s="73">
        <v>0</v>
      </c>
      <c r="G992" s="73">
        <v>0</v>
      </c>
      <c r="H992" s="73">
        <v>0</v>
      </c>
      <c r="I992" s="73">
        <v>0</v>
      </c>
      <c r="J992" s="73">
        <v>0</v>
      </c>
      <c r="K992" s="73">
        <v>0</v>
      </c>
      <c r="L992" s="73">
        <v>0</v>
      </c>
      <c r="M992" s="73">
        <v>0</v>
      </c>
      <c r="N992" s="73">
        <v>0</v>
      </c>
      <c r="O992" s="73">
        <v>0</v>
      </c>
      <c r="P992" s="73">
        <v>0</v>
      </c>
      <c r="Q992" s="73">
        <v>0</v>
      </c>
      <c r="R992" s="73">
        <v>0</v>
      </c>
      <c r="S992" s="73">
        <v>0</v>
      </c>
      <c r="T992" s="73">
        <v>0</v>
      </c>
      <c r="U992" s="73">
        <v>0</v>
      </c>
      <c r="V992" s="73">
        <v>0</v>
      </c>
      <c r="W992" s="73">
        <v>0</v>
      </c>
      <c r="X992" s="73">
        <v>0</v>
      </c>
      <c r="Y992" s="73">
        <v>0</v>
      </c>
      <c r="Z992" s="73">
        <v>0</v>
      </c>
      <c r="AA992" s="73">
        <v>0</v>
      </c>
      <c r="AB992" s="73">
        <v>0</v>
      </c>
      <c r="AC992" s="73">
        <v>0</v>
      </c>
      <c r="AD992" s="73">
        <v>0</v>
      </c>
      <c r="AE992" s="73">
        <v>0</v>
      </c>
      <c r="AF992" s="73">
        <v>0</v>
      </c>
      <c r="AG992" s="73">
        <v>0</v>
      </c>
      <c r="AH992" s="73">
        <v>0</v>
      </c>
      <c r="AI992" s="73">
        <v>0</v>
      </c>
      <c r="AJ992" s="73">
        <v>0</v>
      </c>
      <c r="AK992" s="73">
        <v>0</v>
      </c>
      <c r="AL992" s="73">
        <v>0</v>
      </c>
      <c r="AM992" s="73">
        <v>0</v>
      </c>
      <c r="AN992" s="73">
        <v>0</v>
      </c>
    </row>
    <row r="993" spans="1:40">
      <c r="A993" s="108" t="s">
        <v>1678</v>
      </c>
      <c r="B993" s="73">
        <v>0</v>
      </c>
      <c r="C993" s="73">
        <v>0</v>
      </c>
      <c r="D993" s="73">
        <v>0</v>
      </c>
      <c r="E993" s="73">
        <v>0</v>
      </c>
      <c r="F993" s="73">
        <v>0</v>
      </c>
      <c r="G993" s="73">
        <v>0</v>
      </c>
      <c r="H993" s="73">
        <v>0</v>
      </c>
      <c r="I993" s="73">
        <v>0</v>
      </c>
      <c r="J993" s="73">
        <v>0</v>
      </c>
      <c r="K993" s="73">
        <v>0</v>
      </c>
      <c r="L993" s="73">
        <v>0</v>
      </c>
      <c r="M993" s="73">
        <v>0</v>
      </c>
      <c r="N993" s="73">
        <v>0</v>
      </c>
      <c r="O993" s="73">
        <v>0</v>
      </c>
      <c r="P993" s="73">
        <v>0</v>
      </c>
      <c r="Q993" s="73">
        <v>0</v>
      </c>
      <c r="R993" s="73">
        <v>0</v>
      </c>
      <c r="S993" s="73">
        <v>0</v>
      </c>
      <c r="T993" s="73">
        <v>0</v>
      </c>
      <c r="U993" s="73">
        <v>0</v>
      </c>
      <c r="V993" s="73">
        <v>0</v>
      </c>
      <c r="W993" s="73">
        <v>0</v>
      </c>
      <c r="X993" s="73">
        <v>0</v>
      </c>
      <c r="Y993" s="73">
        <v>0</v>
      </c>
      <c r="Z993" s="73">
        <v>0</v>
      </c>
      <c r="AA993" s="73">
        <v>0</v>
      </c>
      <c r="AB993" s="73">
        <v>0</v>
      </c>
      <c r="AC993" s="73">
        <v>0</v>
      </c>
      <c r="AD993" s="73">
        <v>0</v>
      </c>
      <c r="AE993" s="73">
        <v>0</v>
      </c>
      <c r="AF993" s="73">
        <v>0</v>
      </c>
      <c r="AG993" s="73">
        <v>0</v>
      </c>
      <c r="AH993" s="73">
        <v>0</v>
      </c>
      <c r="AI993" s="73">
        <v>0</v>
      </c>
      <c r="AJ993" s="73">
        <v>0</v>
      </c>
      <c r="AK993" s="73">
        <v>0</v>
      </c>
      <c r="AL993" s="73">
        <v>0</v>
      </c>
      <c r="AM993" s="73">
        <v>0</v>
      </c>
      <c r="AN993" s="73">
        <v>0</v>
      </c>
    </row>
    <row r="994" spans="1:40">
      <c r="A994" s="108" t="s">
        <v>1679</v>
      </c>
      <c r="B994" s="73">
        <v>0</v>
      </c>
      <c r="C994" s="73">
        <v>0</v>
      </c>
      <c r="D994" s="73">
        <v>0</v>
      </c>
      <c r="E994" s="73">
        <v>0</v>
      </c>
      <c r="F994" s="73">
        <v>0</v>
      </c>
      <c r="G994" s="73">
        <v>0</v>
      </c>
      <c r="H994" s="73">
        <v>0</v>
      </c>
      <c r="I994" s="73">
        <v>0</v>
      </c>
      <c r="J994" s="73">
        <v>0</v>
      </c>
      <c r="K994" s="73">
        <v>0</v>
      </c>
      <c r="L994" s="73">
        <v>0</v>
      </c>
      <c r="M994" s="73">
        <v>0</v>
      </c>
      <c r="N994" s="73">
        <v>0</v>
      </c>
      <c r="O994" s="73">
        <v>0</v>
      </c>
      <c r="P994" s="73">
        <v>0</v>
      </c>
      <c r="Q994" s="73">
        <v>0</v>
      </c>
      <c r="R994" s="73">
        <v>0</v>
      </c>
      <c r="S994" s="73">
        <v>0</v>
      </c>
      <c r="T994" s="73">
        <v>0</v>
      </c>
      <c r="U994" s="73">
        <v>0</v>
      </c>
      <c r="V994" s="73">
        <v>0</v>
      </c>
      <c r="W994" s="73">
        <v>0</v>
      </c>
      <c r="X994" s="73">
        <v>0</v>
      </c>
      <c r="Y994" s="73">
        <v>0</v>
      </c>
      <c r="Z994" s="73">
        <v>0</v>
      </c>
      <c r="AA994" s="73">
        <v>0</v>
      </c>
      <c r="AB994" s="73">
        <v>0</v>
      </c>
      <c r="AC994" s="73">
        <v>0</v>
      </c>
      <c r="AD994" s="73">
        <v>0</v>
      </c>
      <c r="AE994" s="73">
        <v>0</v>
      </c>
      <c r="AF994" s="73">
        <v>0</v>
      </c>
      <c r="AG994" s="73">
        <v>0</v>
      </c>
      <c r="AH994" s="73">
        <v>0</v>
      </c>
      <c r="AI994" s="73">
        <v>0</v>
      </c>
      <c r="AJ994" s="73">
        <v>0</v>
      </c>
      <c r="AK994" s="73">
        <v>0</v>
      </c>
      <c r="AL994" s="73">
        <v>0</v>
      </c>
      <c r="AM994" s="73">
        <v>0</v>
      </c>
      <c r="AN994" s="73">
        <v>0</v>
      </c>
    </row>
    <row r="995" spans="1:40">
      <c r="A995" s="108" t="s">
        <v>1680</v>
      </c>
      <c r="B995" s="73">
        <v>0</v>
      </c>
      <c r="C995" s="73">
        <v>0</v>
      </c>
      <c r="D995" s="73">
        <v>0</v>
      </c>
      <c r="E995" s="73">
        <v>0</v>
      </c>
      <c r="F995" s="73">
        <v>0</v>
      </c>
      <c r="G995" s="73">
        <v>0</v>
      </c>
      <c r="H995" s="73">
        <v>0</v>
      </c>
      <c r="I995" s="73">
        <v>0</v>
      </c>
      <c r="J995" s="73">
        <v>0</v>
      </c>
      <c r="K995" s="73">
        <v>0</v>
      </c>
      <c r="L995" s="73">
        <v>0</v>
      </c>
      <c r="M995" s="73">
        <v>0</v>
      </c>
      <c r="N995" s="73">
        <v>0</v>
      </c>
      <c r="O995" s="73">
        <v>0</v>
      </c>
      <c r="P995" s="73">
        <v>0</v>
      </c>
      <c r="Q995" s="73">
        <v>0</v>
      </c>
      <c r="R995" s="73">
        <v>0</v>
      </c>
      <c r="S995" s="73">
        <v>0</v>
      </c>
      <c r="T995" s="73">
        <v>0</v>
      </c>
      <c r="U995" s="73">
        <v>0</v>
      </c>
      <c r="V995" s="73">
        <v>0</v>
      </c>
      <c r="W995" s="73">
        <v>0</v>
      </c>
      <c r="X995" s="73">
        <v>0</v>
      </c>
      <c r="Y995" s="73">
        <v>0</v>
      </c>
      <c r="Z995" s="73">
        <v>0</v>
      </c>
      <c r="AA995" s="73">
        <v>0</v>
      </c>
      <c r="AB995" s="73">
        <v>0</v>
      </c>
      <c r="AC995" s="73">
        <v>0</v>
      </c>
      <c r="AD995" s="73">
        <v>0</v>
      </c>
      <c r="AE995" s="73">
        <v>0</v>
      </c>
      <c r="AF995" s="73">
        <v>0</v>
      </c>
      <c r="AG995" s="73">
        <v>0</v>
      </c>
      <c r="AH995" s="73">
        <v>0</v>
      </c>
      <c r="AI995" s="73">
        <v>0</v>
      </c>
      <c r="AJ995" s="73">
        <v>0</v>
      </c>
      <c r="AK995" s="73">
        <v>0</v>
      </c>
      <c r="AL995" s="73">
        <v>0</v>
      </c>
      <c r="AM995" s="73">
        <v>0</v>
      </c>
      <c r="AN995" s="73">
        <v>0</v>
      </c>
    </row>
    <row r="996" spans="1:40">
      <c r="A996" s="108" t="s">
        <v>1681</v>
      </c>
      <c r="B996" s="73">
        <v>0</v>
      </c>
      <c r="C996" s="73">
        <v>0</v>
      </c>
      <c r="D996" s="73">
        <v>0</v>
      </c>
      <c r="E996" s="73">
        <v>0</v>
      </c>
      <c r="F996" s="73">
        <v>0</v>
      </c>
      <c r="G996" s="73">
        <v>0</v>
      </c>
      <c r="H996" s="73">
        <v>0</v>
      </c>
      <c r="I996" s="73">
        <v>0</v>
      </c>
      <c r="J996" s="73">
        <v>0</v>
      </c>
      <c r="K996" s="73">
        <v>0</v>
      </c>
      <c r="L996" s="73">
        <v>0</v>
      </c>
      <c r="M996" s="73">
        <v>0</v>
      </c>
      <c r="N996" s="73">
        <v>0</v>
      </c>
      <c r="O996" s="73">
        <v>0</v>
      </c>
      <c r="P996" s="73">
        <v>0</v>
      </c>
      <c r="Q996" s="73">
        <v>0</v>
      </c>
      <c r="R996" s="73">
        <v>0</v>
      </c>
      <c r="S996" s="73">
        <v>0</v>
      </c>
      <c r="T996" s="73">
        <v>0</v>
      </c>
      <c r="U996" s="73">
        <v>0</v>
      </c>
      <c r="V996" s="73">
        <v>0</v>
      </c>
      <c r="W996" s="73">
        <v>0</v>
      </c>
      <c r="X996" s="73">
        <v>0</v>
      </c>
      <c r="Y996" s="73">
        <v>0</v>
      </c>
      <c r="Z996" s="73">
        <v>0</v>
      </c>
      <c r="AA996" s="73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</row>
    <row r="997" spans="1:40">
      <c r="A997" s="108" t="s">
        <v>1682</v>
      </c>
      <c r="B997" s="73">
        <v>0</v>
      </c>
      <c r="C997" s="73">
        <v>0</v>
      </c>
      <c r="D997" s="73">
        <v>0</v>
      </c>
      <c r="E997" s="73">
        <v>0</v>
      </c>
      <c r="F997" s="73">
        <v>0</v>
      </c>
      <c r="G997" s="73">
        <v>0</v>
      </c>
      <c r="H997" s="73">
        <v>0</v>
      </c>
      <c r="I997" s="73">
        <v>0</v>
      </c>
      <c r="J997" s="73">
        <v>0</v>
      </c>
      <c r="K997" s="73">
        <v>0</v>
      </c>
      <c r="L997" s="73">
        <v>0</v>
      </c>
      <c r="M997" s="73">
        <v>0</v>
      </c>
      <c r="N997" s="73">
        <v>0</v>
      </c>
      <c r="O997" s="73">
        <v>0</v>
      </c>
      <c r="P997" s="73">
        <v>0</v>
      </c>
      <c r="Q997" s="73">
        <v>0</v>
      </c>
      <c r="R997" s="73">
        <v>0</v>
      </c>
      <c r="S997" s="73">
        <v>0</v>
      </c>
      <c r="T997" s="73">
        <v>0</v>
      </c>
      <c r="U997" s="73">
        <v>0</v>
      </c>
      <c r="V997" s="73">
        <v>0</v>
      </c>
      <c r="W997" s="73">
        <v>0</v>
      </c>
      <c r="X997" s="73">
        <v>0</v>
      </c>
      <c r="Y997" s="73">
        <v>0</v>
      </c>
      <c r="Z997" s="73">
        <v>0</v>
      </c>
      <c r="AA997" s="73">
        <v>0</v>
      </c>
      <c r="AB997" s="73">
        <v>0</v>
      </c>
      <c r="AC997" s="73">
        <v>0</v>
      </c>
      <c r="AD997" s="73">
        <v>0</v>
      </c>
      <c r="AE997" s="73">
        <v>0</v>
      </c>
      <c r="AF997" s="73">
        <v>0</v>
      </c>
      <c r="AG997" s="73">
        <v>0</v>
      </c>
      <c r="AH997" s="73">
        <v>0</v>
      </c>
      <c r="AI997" s="73">
        <v>0</v>
      </c>
      <c r="AJ997" s="73">
        <v>0</v>
      </c>
      <c r="AK997" s="73">
        <v>0</v>
      </c>
      <c r="AL997" s="73">
        <v>0</v>
      </c>
      <c r="AM997" s="73">
        <v>0</v>
      </c>
      <c r="AN997" s="73">
        <v>0</v>
      </c>
    </row>
    <row r="998" spans="1:40">
      <c r="A998" s="108" t="s">
        <v>1683</v>
      </c>
    </row>
    <row r="999" spans="1:40" ht="10.8" thickBot="1">
      <c r="A999" s="185" t="s">
        <v>1684</v>
      </c>
    </row>
    <row r="1000" spans="1:40">
      <c r="A1000" s="108" t="s">
        <v>1685</v>
      </c>
      <c r="B1000" s="73">
        <v>0</v>
      </c>
      <c r="C1000" s="73">
        <v>0</v>
      </c>
      <c r="D1000" s="73">
        <v>0</v>
      </c>
      <c r="E1000" s="73">
        <v>0</v>
      </c>
      <c r="F1000" s="73">
        <v>0</v>
      </c>
      <c r="G1000" s="73">
        <v>0</v>
      </c>
      <c r="H1000" s="73">
        <v>0</v>
      </c>
      <c r="I1000" s="73">
        <v>0</v>
      </c>
      <c r="J1000" s="73">
        <v>0</v>
      </c>
      <c r="K1000" s="73">
        <v>0</v>
      </c>
      <c r="L1000" s="73">
        <v>0</v>
      </c>
      <c r="M1000" s="73">
        <v>0</v>
      </c>
      <c r="N1000" s="73">
        <v>0</v>
      </c>
      <c r="O1000" s="73">
        <v>0</v>
      </c>
      <c r="P1000" s="73">
        <v>0</v>
      </c>
      <c r="Q1000" s="73">
        <v>0</v>
      </c>
      <c r="R1000" s="73">
        <v>0</v>
      </c>
      <c r="S1000" s="73">
        <v>0</v>
      </c>
      <c r="T1000" s="73">
        <v>0</v>
      </c>
      <c r="U1000" s="73">
        <v>0</v>
      </c>
      <c r="V1000" s="73">
        <v>0</v>
      </c>
      <c r="W1000" s="73">
        <v>0</v>
      </c>
      <c r="X1000" s="73">
        <v>0</v>
      </c>
      <c r="Y1000" s="73">
        <v>0</v>
      </c>
      <c r="Z1000" s="73">
        <v>0</v>
      </c>
      <c r="AA1000" s="73">
        <v>0</v>
      </c>
      <c r="AB1000" s="73">
        <v>0</v>
      </c>
      <c r="AC1000" s="73">
        <v>0</v>
      </c>
      <c r="AD1000" s="73">
        <v>0</v>
      </c>
      <c r="AE1000" s="73">
        <v>0</v>
      </c>
      <c r="AF1000" s="73">
        <v>0</v>
      </c>
      <c r="AG1000" s="73">
        <v>0</v>
      </c>
      <c r="AH1000" s="73">
        <v>0</v>
      </c>
      <c r="AI1000" s="73">
        <v>0</v>
      </c>
      <c r="AJ1000" s="73">
        <v>0</v>
      </c>
      <c r="AK1000" s="73">
        <v>0</v>
      </c>
      <c r="AL1000" s="73">
        <v>0</v>
      </c>
      <c r="AM1000" s="73">
        <v>0</v>
      </c>
      <c r="AN1000" s="73">
        <v>0</v>
      </c>
    </row>
    <row r="1001" spans="1:40">
      <c r="A1001" s="108" t="s">
        <v>1686</v>
      </c>
      <c r="B1001" s="73">
        <v>0</v>
      </c>
      <c r="C1001" s="73">
        <v>0</v>
      </c>
      <c r="D1001" s="73">
        <v>0</v>
      </c>
      <c r="E1001" s="73">
        <v>0</v>
      </c>
      <c r="F1001" s="73">
        <v>0</v>
      </c>
      <c r="G1001" s="73">
        <v>0</v>
      </c>
      <c r="H1001" s="73">
        <v>0</v>
      </c>
      <c r="I1001" s="73">
        <v>0</v>
      </c>
      <c r="J1001" s="73">
        <v>0</v>
      </c>
      <c r="K1001" s="73">
        <v>0</v>
      </c>
      <c r="L1001" s="73">
        <v>0</v>
      </c>
      <c r="M1001" s="73">
        <v>0</v>
      </c>
      <c r="N1001" s="73">
        <v>0</v>
      </c>
      <c r="O1001" s="73">
        <v>0</v>
      </c>
      <c r="P1001" s="73">
        <v>0</v>
      </c>
      <c r="Q1001" s="73">
        <v>0</v>
      </c>
      <c r="R1001" s="73">
        <v>0</v>
      </c>
      <c r="S1001" s="73">
        <v>0</v>
      </c>
      <c r="T1001" s="73">
        <v>0</v>
      </c>
      <c r="U1001" s="73">
        <v>0</v>
      </c>
      <c r="V1001" s="73">
        <v>0</v>
      </c>
      <c r="W1001" s="73">
        <v>0</v>
      </c>
      <c r="X1001" s="73">
        <v>0</v>
      </c>
      <c r="Y1001" s="73">
        <v>0</v>
      </c>
      <c r="Z1001" s="73">
        <v>0</v>
      </c>
      <c r="AA1001" s="73">
        <v>0</v>
      </c>
      <c r="AB1001" s="73">
        <v>0</v>
      </c>
      <c r="AC1001" s="73">
        <v>0</v>
      </c>
      <c r="AD1001" s="73">
        <v>0</v>
      </c>
      <c r="AE1001" s="73">
        <v>0</v>
      </c>
      <c r="AF1001" s="73">
        <v>0</v>
      </c>
      <c r="AG1001" s="73">
        <v>0</v>
      </c>
      <c r="AH1001" s="73">
        <v>0</v>
      </c>
      <c r="AI1001" s="73">
        <v>0</v>
      </c>
      <c r="AJ1001" s="73">
        <v>0</v>
      </c>
      <c r="AK1001" s="73">
        <v>0</v>
      </c>
      <c r="AL1001" s="73">
        <v>0</v>
      </c>
      <c r="AM1001" s="73">
        <v>0</v>
      </c>
      <c r="AN1001" s="73">
        <v>0</v>
      </c>
    </row>
    <row r="1002" spans="1:40">
      <c r="A1002" s="108" t="s">
        <v>1687</v>
      </c>
      <c r="B1002" s="73">
        <v>0</v>
      </c>
      <c r="C1002" s="73">
        <v>0</v>
      </c>
      <c r="D1002" s="73">
        <v>0</v>
      </c>
      <c r="E1002" s="73">
        <v>0</v>
      </c>
      <c r="F1002" s="73">
        <v>0</v>
      </c>
      <c r="G1002" s="73">
        <v>0</v>
      </c>
      <c r="H1002" s="73">
        <v>0</v>
      </c>
      <c r="I1002" s="73">
        <v>0</v>
      </c>
      <c r="J1002" s="73">
        <v>0</v>
      </c>
      <c r="K1002" s="73">
        <v>0</v>
      </c>
      <c r="L1002" s="73">
        <v>0</v>
      </c>
      <c r="M1002" s="73">
        <v>0</v>
      </c>
      <c r="N1002" s="73">
        <v>0</v>
      </c>
      <c r="O1002" s="73">
        <v>0</v>
      </c>
      <c r="P1002" s="73">
        <v>0</v>
      </c>
      <c r="Q1002" s="73">
        <v>0</v>
      </c>
      <c r="R1002" s="73">
        <v>0</v>
      </c>
      <c r="S1002" s="73">
        <v>0</v>
      </c>
      <c r="T1002" s="73">
        <v>0</v>
      </c>
      <c r="U1002" s="73">
        <v>0</v>
      </c>
      <c r="V1002" s="73">
        <v>0</v>
      </c>
      <c r="W1002" s="73">
        <v>0</v>
      </c>
      <c r="X1002" s="73">
        <v>0</v>
      </c>
      <c r="Y1002" s="73">
        <v>0</v>
      </c>
      <c r="Z1002" s="73">
        <v>0</v>
      </c>
      <c r="AA1002" s="73">
        <v>0</v>
      </c>
      <c r="AB1002" s="73">
        <v>0</v>
      </c>
      <c r="AC1002" s="73">
        <v>0</v>
      </c>
      <c r="AD1002" s="73">
        <v>0</v>
      </c>
      <c r="AE1002" s="73">
        <v>0</v>
      </c>
      <c r="AF1002" s="73">
        <v>0</v>
      </c>
      <c r="AG1002" s="73">
        <v>0</v>
      </c>
      <c r="AH1002" s="73">
        <v>0</v>
      </c>
      <c r="AI1002" s="73">
        <v>0</v>
      </c>
      <c r="AJ1002" s="73">
        <v>0</v>
      </c>
      <c r="AK1002" s="73">
        <v>0</v>
      </c>
      <c r="AL1002" s="73">
        <v>0</v>
      </c>
      <c r="AM1002" s="73">
        <v>0</v>
      </c>
      <c r="AN1002" s="73">
        <v>0</v>
      </c>
    </row>
    <row r="1003" spans="1:40">
      <c r="A1003" s="108" t="s">
        <v>1688</v>
      </c>
      <c r="B1003" s="73">
        <v>0</v>
      </c>
      <c r="C1003" s="73">
        <v>0</v>
      </c>
      <c r="D1003" s="73">
        <v>0</v>
      </c>
      <c r="E1003" s="73">
        <v>0</v>
      </c>
      <c r="F1003" s="73">
        <v>0</v>
      </c>
      <c r="G1003" s="73">
        <v>0</v>
      </c>
      <c r="H1003" s="73">
        <v>0</v>
      </c>
      <c r="I1003" s="73">
        <v>0</v>
      </c>
      <c r="J1003" s="73">
        <v>0</v>
      </c>
      <c r="K1003" s="73">
        <v>0</v>
      </c>
      <c r="L1003" s="73">
        <v>0</v>
      </c>
      <c r="M1003" s="73">
        <v>0</v>
      </c>
      <c r="N1003" s="73">
        <v>0</v>
      </c>
      <c r="O1003" s="73">
        <v>0</v>
      </c>
      <c r="P1003" s="73">
        <v>0</v>
      </c>
      <c r="Q1003" s="73">
        <v>0</v>
      </c>
      <c r="R1003" s="73">
        <v>0</v>
      </c>
      <c r="S1003" s="73">
        <v>0</v>
      </c>
      <c r="T1003" s="73">
        <v>0</v>
      </c>
      <c r="U1003" s="73">
        <v>0</v>
      </c>
      <c r="V1003" s="73">
        <v>0</v>
      </c>
      <c r="W1003" s="73">
        <v>0</v>
      </c>
      <c r="X1003" s="73">
        <v>0</v>
      </c>
      <c r="Y1003" s="73">
        <v>0</v>
      </c>
      <c r="Z1003" s="73">
        <v>0</v>
      </c>
      <c r="AA1003" s="73">
        <v>0</v>
      </c>
      <c r="AB1003" s="73">
        <v>0</v>
      </c>
      <c r="AC1003" s="73">
        <v>0</v>
      </c>
      <c r="AD1003" s="73">
        <v>0</v>
      </c>
      <c r="AE1003" s="73">
        <v>0</v>
      </c>
      <c r="AF1003" s="73">
        <v>0</v>
      </c>
      <c r="AG1003" s="73">
        <v>0</v>
      </c>
      <c r="AH1003" s="73">
        <v>0</v>
      </c>
      <c r="AI1003" s="73">
        <v>0</v>
      </c>
      <c r="AJ1003" s="73">
        <v>0</v>
      </c>
      <c r="AK1003" s="73">
        <v>0</v>
      </c>
      <c r="AL1003" s="73">
        <v>0</v>
      </c>
      <c r="AM1003" s="73">
        <v>0</v>
      </c>
      <c r="AN1003" s="73">
        <v>0</v>
      </c>
    </row>
    <row r="1004" spans="1:40">
      <c r="A1004" s="108" t="s">
        <v>1689</v>
      </c>
      <c r="B1004" s="73">
        <v>0</v>
      </c>
      <c r="C1004" s="73">
        <v>0</v>
      </c>
      <c r="D1004" s="73">
        <v>0</v>
      </c>
      <c r="E1004" s="73">
        <v>0</v>
      </c>
      <c r="F1004" s="73">
        <v>0</v>
      </c>
      <c r="G1004" s="73">
        <v>0</v>
      </c>
      <c r="H1004" s="73">
        <v>0</v>
      </c>
      <c r="I1004" s="73">
        <v>0</v>
      </c>
      <c r="J1004" s="73">
        <v>0</v>
      </c>
      <c r="K1004" s="73">
        <v>0</v>
      </c>
      <c r="L1004" s="73">
        <v>0</v>
      </c>
      <c r="M1004" s="73">
        <v>0</v>
      </c>
      <c r="N1004" s="73">
        <v>0</v>
      </c>
      <c r="O1004" s="73">
        <v>0</v>
      </c>
      <c r="P1004" s="73">
        <v>0</v>
      </c>
      <c r="Q1004" s="73">
        <v>0</v>
      </c>
      <c r="R1004" s="73">
        <v>0</v>
      </c>
      <c r="S1004" s="73">
        <v>0</v>
      </c>
      <c r="T1004" s="73">
        <v>0</v>
      </c>
      <c r="U1004" s="73">
        <v>0</v>
      </c>
      <c r="V1004" s="73">
        <v>0</v>
      </c>
      <c r="W1004" s="73">
        <v>0</v>
      </c>
      <c r="X1004" s="73">
        <v>0</v>
      </c>
      <c r="Y1004" s="73">
        <v>0</v>
      </c>
      <c r="Z1004" s="73">
        <v>0</v>
      </c>
      <c r="AA1004" s="73">
        <v>0</v>
      </c>
      <c r="AB1004" s="73">
        <v>0</v>
      </c>
      <c r="AC1004" s="73">
        <v>0</v>
      </c>
      <c r="AD1004" s="73">
        <v>0</v>
      </c>
      <c r="AE1004" s="73">
        <v>0</v>
      </c>
      <c r="AF1004" s="73">
        <v>0</v>
      </c>
      <c r="AG1004" s="73">
        <v>0</v>
      </c>
      <c r="AH1004" s="73">
        <v>0</v>
      </c>
      <c r="AI1004" s="73">
        <v>0</v>
      </c>
      <c r="AJ1004" s="73">
        <v>0</v>
      </c>
      <c r="AK1004" s="73">
        <v>0</v>
      </c>
      <c r="AL1004" s="73">
        <v>0</v>
      </c>
      <c r="AM1004" s="73">
        <v>0</v>
      </c>
      <c r="AN1004" s="73">
        <v>0</v>
      </c>
    </row>
    <row r="1005" spans="1:40">
      <c r="A1005" s="108" t="s">
        <v>1690</v>
      </c>
      <c r="B1005" s="73">
        <v>0</v>
      </c>
      <c r="C1005" s="73">
        <v>0</v>
      </c>
      <c r="D1005" s="73">
        <v>0</v>
      </c>
      <c r="E1005" s="73">
        <v>0</v>
      </c>
      <c r="F1005" s="73">
        <v>0</v>
      </c>
      <c r="G1005" s="73">
        <v>0</v>
      </c>
      <c r="H1005" s="73">
        <v>0</v>
      </c>
      <c r="I1005" s="73">
        <v>0</v>
      </c>
      <c r="J1005" s="73">
        <v>0</v>
      </c>
      <c r="K1005" s="73">
        <v>0</v>
      </c>
      <c r="L1005" s="73">
        <v>0</v>
      </c>
      <c r="M1005" s="73">
        <v>0</v>
      </c>
      <c r="N1005" s="73">
        <v>0</v>
      </c>
      <c r="O1005" s="73">
        <v>0</v>
      </c>
      <c r="P1005" s="73">
        <v>0</v>
      </c>
      <c r="Q1005" s="73">
        <v>0</v>
      </c>
      <c r="R1005" s="73">
        <v>0</v>
      </c>
      <c r="S1005" s="73">
        <v>0</v>
      </c>
      <c r="T1005" s="73">
        <v>0</v>
      </c>
      <c r="U1005" s="73">
        <v>0</v>
      </c>
      <c r="V1005" s="73">
        <v>0</v>
      </c>
      <c r="W1005" s="73">
        <v>0</v>
      </c>
      <c r="X1005" s="73">
        <v>0</v>
      </c>
      <c r="Y1005" s="73">
        <v>0</v>
      </c>
      <c r="Z1005" s="73">
        <v>0</v>
      </c>
      <c r="AA1005" s="73">
        <v>0</v>
      </c>
      <c r="AB1005" s="73">
        <v>0</v>
      </c>
      <c r="AC1005" s="73">
        <v>0</v>
      </c>
      <c r="AD1005" s="73">
        <v>0</v>
      </c>
      <c r="AE1005" s="73">
        <v>0</v>
      </c>
      <c r="AF1005" s="73">
        <v>0</v>
      </c>
      <c r="AG1005" s="73">
        <v>0</v>
      </c>
      <c r="AH1005" s="73">
        <v>0</v>
      </c>
      <c r="AI1005" s="73">
        <v>0</v>
      </c>
      <c r="AJ1005" s="73">
        <v>0</v>
      </c>
      <c r="AK1005" s="73">
        <v>0</v>
      </c>
      <c r="AL1005" s="73">
        <v>0</v>
      </c>
      <c r="AM1005" s="73">
        <v>0</v>
      </c>
      <c r="AN1005" s="73">
        <v>0</v>
      </c>
    </row>
    <row r="1006" spans="1:40">
      <c r="A1006" s="108" t="s">
        <v>1691</v>
      </c>
      <c r="B1006" s="73">
        <v>0</v>
      </c>
      <c r="C1006" s="73">
        <v>0</v>
      </c>
      <c r="D1006" s="73">
        <v>0</v>
      </c>
      <c r="E1006" s="73">
        <v>0</v>
      </c>
      <c r="F1006" s="73">
        <v>0</v>
      </c>
      <c r="G1006" s="73">
        <v>0</v>
      </c>
      <c r="H1006" s="73">
        <v>0</v>
      </c>
      <c r="I1006" s="73">
        <v>0</v>
      </c>
      <c r="J1006" s="73">
        <v>0</v>
      </c>
      <c r="K1006" s="73">
        <v>0</v>
      </c>
      <c r="L1006" s="73">
        <v>0</v>
      </c>
      <c r="M1006" s="73">
        <v>0</v>
      </c>
      <c r="N1006" s="73">
        <v>0</v>
      </c>
      <c r="O1006" s="73">
        <v>0</v>
      </c>
      <c r="P1006" s="73">
        <v>0</v>
      </c>
      <c r="Q1006" s="73">
        <v>0</v>
      </c>
      <c r="R1006" s="73">
        <v>0</v>
      </c>
      <c r="S1006" s="73">
        <v>0</v>
      </c>
      <c r="T1006" s="73">
        <v>0</v>
      </c>
      <c r="U1006" s="73">
        <v>0</v>
      </c>
      <c r="V1006" s="73">
        <v>0</v>
      </c>
      <c r="W1006" s="73">
        <v>0</v>
      </c>
      <c r="X1006" s="73">
        <v>0</v>
      </c>
      <c r="Y1006" s="73">
        <v>0</v>
      </c>
      <c r="Z1006" s="73">
        <v>0</v>
      </c>
      <c r="AA1006" s="73">
        <v>0</v>
      </c>
      <c r="AB1006" s="73">
        <v>0</v>
      </c>
      <c r="AC1006" s="73">
        <v>0</v>
      </c>
      <c r="AD1006" s="73">
        <v>0</v>
      </c>
      <c r="AE1006" s="73">
        <v>0</v>
      </c>
      <c r="AF1006" s="73">
        <v>0</v>
      </c>
      <c r="AG1006" s="73">
        <v>0</v>
      </c>
      <c r="AH1006" s="73">
        <v>0</v>
      </c>
      <c r="AI1006" s="73">
        <v>0</v>
      </c>
      <c r="AJ1006" s="73">
        <v>0</v>
      </c>
      <c r="AK1006" s="73">
        <v>0</v>
      </c>
      <c r="AL1006" s="73">
        <v>0</v>
      </c>
      <c r="AM1006" s="73">
        <v>0</v>
      </c>
      <c r="AN1006" s="73">
        <v>0</v>
      </c>
    </row>
    <row r="1007" spans="1:40">
      <c r="A1007" s="108" t="s">
        <v>1692</v>
      </c>
    </row>
    <row r="1008" spans="1:40">
      <c r="A1008" s="108" t="s">
        <v>1693</v>
      </c>
    </row>
    <row r="1009" spans="1:40">
      <c r="A1009" s="108" t="s">
        <v>1694</v>
      </c>
    </row>
    <row r="1010" spans="1:40">
      <c r="A1010" s="108" t="s">
        <v>1695</v>
      </c>
      <c r="B1010" s="73">
        <v>0</v>
      </c>
      <c r="C1010" s="73">
        <v>0</v>
      </c>
      <c r="D1010" s="73">
        <v>0</v>
      </c>
      <c r="E1010" s="73">
        <v>0</v>
      </c>
      <c r="F1010" s="73">
        <v>0</v>
      </c>
      <c r="G1010" s="73">
        <v>0</v>
      </c>
      <c r="H1010" s="73">
        <v>0</v>
      </c>
      <c r="I1010" s="73">
        <v>0</v>
      </c>
      <c r="J1010" s="73">
        <v>0</v>
      </c>
      <c r="K1010" s="73">
        <v>0</v>
      </c>
      <c r="L1010" s="73">
        <v>0</v>
      </c>
      <c r="M1010" s="73">
        <v>0</v>
      </c>
      <c r="N1010" s="73">
        <v>0</v>
      </c>
      <c r="O1010" s="73">
        <v>0</v>
      </c>
      <c r="P1010" s="73">
        <v>0</v>
      </c>
      <c r="Q1010" s="73">
        <v>0</v>
      </c>
      <c r="R1010" s="73">
        <v>0</v>
      </c>
      <c r="S1010" s="73">
        <v>0</v>
      </c>
      <c r="T1010" s="73">
        <v>0</v>
      </c>
      <c r="U1010" s="73">
        <v>0</v>
      </c>
      <c r="V1010" s="73">
        <v>0</v>
      </c>
      <c r="W1010" s="73">
        <v>0</v>
      </c>
      <c r="X1010" s="73">
        <v>0</v>
      </c>
      <c r="Y1010" s="73">
        <v>0</v>
      </c>
      <c r="Z1010" s="73">
        <v>0</v>
      </c>
      <c r="AA1010" s="73">
        <v>0</v>
      </c>
      <c r="AB1010" s="73">
        <v>0</v>
      </c>
      <c r="AC1010" s="73">
        <v>0</v>
      </c>
      <c r="AD1010" s="73">
        <v>0</v>
      </c>
      <c r="AE1010" s="73">
        <v>0</v>
      </c>
      <c r="AF1010" s="73">
        <v>0</v>
      </c>
      <c r="AG1010" s="73">
        <v>0</v>
      </c>
      <c r="AH1010" s="73">
        <v>0</v>
      </c>
      <c r="AI1010" s="73">
        <v>0</v>
      </c>
      <c r="AJ1010" s="73">
        <v>0</v>
      </c>
      <c r="AK1010" s="73">
        <v>0</v>
      </c>
      <c r="AL1010" s="73">
        <v>0</v>
      </c>
      <c r="AM1010" s="73">
        <v>0</v>
      </c>
      <c r="AN1010" s="73">
        <v>0</v>
      </c>
    </row>
    <row r="1011" spans="1:40">
      <c r="A1011" s="108" t="s">
        <v>1696</v>
      </c>
      <c r="B1011" s="73">
        <v>0</v>
      </c>
      <c r="C1011" s="73">
        <v>0</v>
      </c>
      <c r="D1011" s="73">
        <v>0</v>
      </c>
      <c r="E1011" s="73">
        <v>0</v>
      </c>
      <c r="F1011" s="73">
        <v>0</v>
      </c>
      <c r="G1011" s="73">
        <v>0</v>
      </c>
      <c r="H1011" s="73">
        <v>0</v>
      </c>
      <c r="I1011" s="73">
        <v>0</v>
      </c>
      <c r="J1011" s="73">
        <v>0</v>
      </c>
      <c r="K1011" s="73">
        <v>0</v>
      </c>
      <c r="L1011" s="73">
        <v>0</v>
      </c>
      <c r="M1011" s="73">
        <v>0</v>
      </c>
      <c r="N1011" s="73">
        <v>0</v>
      </c>
      <c r="O1011" s="73">
        <v>0</v>
      </c>
      <c r="P1011" s="73">
        <v>0</v>
      </c>
      <c r="Q1011" s="73">
        <v>0</v>
      </c>
      <c r="R1011" s="73">
        <v>0</v>
      </c>
      <c r="S1011" s="73">
        <v>0</v>
      </c>
      <c r="T1011" s="73">
        <v>0</v>
      </c>
      <c r="U1011" s="73">
        <v>0</v>
      </c>
      <c r="V1011" s="73">
        <v>0</v>
      </c>
      <c r="W1011" s="73">
        <v>0</v>
      </c>
      <c r="X1011" s="73">
        <v>0</v>
      </c>
      <c r="Y1011" s="73">
        <v>0</v>
      </c>
      <c r="Z1011" s="73">
        <v>0</v>
      </c>
      <c r="AA1011" s="73">
        <v>0</v>
      </c>
      <c r="AB1011" s="73">
        <v>0</v>
      </c>
      <c r="AC1011" s="73">
        <v>0</v>
      </c>
      <c r="AD1011" s="73">
        <v>0</v>
      </c>
      <c r="AE1011" s="73">
        <v>0</v>
      </c>
      <c r="AF1011" s="73">
        <v>0</v>
      </c>
      <c r="AG1011" s="73">
        <v>0</v>
      </c>
      <c r="AH1011" s="73">
        <v>0</v>
      </c>
      <c r="AI1011" s="73">
        <v>0</v>
      </c>
      <c r="AJ1011" s="73">
        <v>0</v>
      </c>
      <c r="AK1011" s="73">
        <v>0</v>
      </c>
      <c r="AL1011" s="73">
        <v>0</v>
      </c>
      <c r="AM1011" s="73">
        <v>0</v>
      </c>
      <c r="AN1011" s="73">
        <v>0</v>
      </c>
    </row>
    <row r="1012" spans="1:40">
      <c r="A1012" s="108" t="s">
        <v>1697</v>
      </c>
      <c r="B1012" s="73">
        <v>0</v>
      </c>
      <c r="C1012" s="73">
        <v>0</v>
      </c>
      <c r="D1012" s="73">
        <v>0</v>
      </c>
      <c r="E1012" s="73">
        <v>0</v>
      </c>
      <c r="F1012" s="73">
        <v>0</v>
      </c>
      <c r="G1012" s="73">
        <v>0</v>
      </c>
      <c r="H1012" s="73">
        <v>0</v>
      </c>
      <c r="I1012" s="73">
        <v>0</v>
      </c>
      <c r="J1012" s="73">
        <v>0</v>
      </c>
      <c r="K1012" s="73">
        <v>0</v>
      </c>
      <c r="L1012" s="73">
        <v>0</v>
      </c>
      <c r="M1012" s="73">
        <v>0</v>
      </c>
      <c r="N1012" s="73">
        <v>0</v>
      </c>
      <c r="O1012" s="73">
        <v>0</v>
      </c>
      <c r="P1012" s="73">
        <v>0</v>
      </c>
      <c r="Q1012" s="73">
        <v>0</v>
      </c>
      <c r="R1012" s="73">
        <v>0</v>
      </c>
      <c r="S1012" s="73">
        <v>0</v>
      </c>
      <c r="T1012" s="73">
        <v>0</v>
      </c>
      <c r="U1012" s="73">
        <v>0</v>
      </c>
      <c r="V1012" s="73">
        <v>0</v>
      </c>
      <c r="W1012" s="73">
        <v>0</v>
      </c>
      <c r="X1012" s="73">
        <v>0</v>
      </c>
      <c r="Y1012" s="73">
        <v>0</v>
      </c>
      <c r="Z1012" s="73">
        <v>0</v>
      </c>
      <c r="AA1012" s="73">
        <v>0</v>
      </c>
      <c r="AB1012" s="73">
        <v>0</v>
      </c>
      <c r="AC1012" s="73">
        <v>0</v>
      </c>
      <c r="AD1012" s="73">
        <v>0</v>
      </c>
      <c r="AE1012" s="73">
        <v>0</v>
      </c>
      <c r="AF1012" s="73">
        <v>0</v>
      </c>
      <c r="AG1012" s="73">
        <v>0</v>
      </c>
      <c r="AH1012" s="73">
        <v>0</v>
      </c>
      <c r="AI1012" s="73">
        <v>0</v>
      </c>
      <c r="AJ1012" s="73">
        <v>0</v>
      </c>
      <c r="AK1012" s="73">
        <v>0</v>
      </c>
      <c r="AL1012" s="73">
        <v>0</v>
      </c>
      <c r="AM1012" s="73">
        <v>0</v>
      </c>
      <c r="AN1012" s="73">
        <v>0</v>
      </c>
    </row>
    <row r="1013" spans="1:40">
      <c r="A1013" s="108" t="s">
        <v>1698</v>
      </c>
    </row>
    <row r="1014" spans="1:40">
      <c r="A1014" s="108" t="s">
        <v>1699</v>
      </c>
    </row>
    <row r="1015" spans="1:40">
      <c r="A1015" s="108" t="s">
        <v>1700</v>
      </c>
      <c r="B1015" s="73">
        <v>46241.396584904098</v>
      </c>
      <c r="C1015" s="73">
        <v>49278.495800286801</v>
      </c>
      <c r="D1015" s="73">
        <v>51690.9373709262</v>
      </c>
      <c r="E1015" s="73">
        <v>53843.654649800599</v>
      </c>
      <c r="F1015" s="73">
        <v>56639.181859727898</v>
      </c>
      <c r="G1015" s="73">
        <v>58489.510684545698</v>
      </c>
      <c r="H1015" s="73">
        <v>60341.070350027403</v>
      </c>
      <c r="I1015" s="73">
        <v>63416.958554446697</v>
      </c>
      <c r="J1015" s="73">
        <v>65275.170562726496</v>
      </c>
      <c r="K1015" s="73">
        <v>67138.422052826994</v>
      </c>
      <c r="L1015" s="73">
        <v>70236.5319766865</v>
      </c>
      <c r="M1015" s="73">
        <v>71789.889346565004</v>
      </c>
      <c r="N1015" s="73">
        <v>714381.21979346999</v>
      </c>
      <c r="O1015" s="73">
        <v>72213.545118841706</v>
      </c>
      <c r="P1015" s="73">
        <v>75273.238252225405</v>
      </c>
      <c r="Q1015" s="73">
        <v>77703.520853199399</v>
      </c>
      <c r="R1015" s="73">
        <v>79872.384392955602</v>
      </c>
      <c r="S1015" s="73">
        <v>82688.605185210006</v>
      </c>
      <c r="T1015" s="73">
        <v>84553.582860270995</v>
      </c>
      <c r="U1015" s="73">
        <v>86419.811530459105</v>
      </c>
      <c r="V1015" s="73">
        <v>89517.951356530597</v>
      </c>
      <c r="W1015" s="73">
        <v>91390.785354242602</v>
      </c>
      <c r="X1015" s="73">
        <v>93268.620243804296</v>
      </c>
      <c r="Y1015" s="73">
        <v>96388.776862167797</v>
      </c>
      <c r="Z1015" s="73">
        <v>97954.625557248</v>
      </c>
      <c r="AA1015" s="73">
        <v>1027245.44756715</v>
      </c>
      <c r="AB1015" s="73">
        <v>99520.670136694302</v>
      </c>
      <c r="AC1015" s="73">
        <v>102653.279491754</v>
      </c>
      <c r="AD1015" s="73">
        <v>105142.811461994</v>
      </c>
      <c r="AE1015" s="73">
        <v>107364.995618972</v>
      </c>
      <c r="AF1015" s="73">
        <v>110248.540961871</v>
      </c>
      <c r="AG1015" s="73">
        <v>112159.263286021</v>
      </c>
      <c r="AH1015" s="73">
        <v>114071.35875389499</v>
      </c>
      <c r="AI1015" s="73">
        <v>117243.33448710501</v>
      </c>
      <c r="AJ1015" s="73">
        <v>119162.214021544</v>
      </c>
      <c r="AK1015" s="73">
        <v>121086.217399866</v>
      </c>
      <c r="AL1015" s="73">
        <v>124280.653316376</v>
      </c>
      <c r="AM1015" s="73">
        <v>125885.49189781801</v>
      </c>
      <c r="AN1015" s="73">
        <v>1358818.83083391</v>
      </c>
    </row>
    <row r="1016" spans="1:40">
      <c r="A1016" s="108" t="s">
        <v>1701</v>
      </c>
    </row>
    <row r="1017" spans="1:40">
      <c r="A1017" s="108" t="s">
        <v>1702</v>
      </c>
    </row>
    <row r="1018" spans="1:40">
      <c r="A1018" s="108" t="s">
        <v>1703</v>
      </c>
      <c r="B1018" s="73">
        <v>0</v>
      </c>
      <c r="C1018" s="73">
        <v>0</v>
      </c>
      <c r="D1018" s="73">
        <v>0</v>
      </c>
      <c r="E1018" s="73">
        <v>0</v>
      </c>
      <c r="F1018" s="73">
        <v>0</v>
      </c>
      <c r="G1018" s="73">
        <v>0</v>
      </c>
      <c r="H1018" s="73">
        <v>0</v>
      </c>
      <c r="I1018" s="73">
        <v>0</v>
      </c>
      <c r="J1018" s="73">
        <v>0</v>
      </c>
      <c r="K1018" s="73">
        <v>0</v>
      </c>
      <c r="L1018" s="73">
        <v>0</v>
      </c>
      <c r="M1018" s="73">
        <v>0</v>
      </c>
      <c r="N1018" s="73">
        <v>0</v>
      </c>
      <c r="O1018" s="73">
        <v>0</v>
      </c>
      <c r="P1018" s="73">
        <v>0</v>
      </c>
      <c r="Q1018" s="73">
        <v>0</v>
      </c>
      <c r="R1018" s="73">
        <v>0</v>
      </c>
      <c r="S1018" s="73">
        <v>0</v>
      </c>
      <c r="T1018" s="73">
        <v>0</v>
      </c>
      <c r="U1018" s="73">
        <v>0</v>
      </c>
      <c r="V1018" s="73">
        <v>0</v>
      </c>
      <c r="W1018" s="73">
        <v>0</v>
      </c>
      <c r="X1018" s="73">
        <v>0</v>
      </c>
      <c r="Y1018" s="73">
        <v>0</v>
      </c>
      <c r="Z1018" s="73">
        <v>0</v>
      </c>
      <c r="AA1018" s="73">
        <v>0</v>
      </c>
      <c r="AB1018" s="73">
        <v>0</v>
      </c>
      <c r="AC1018" s="73">
        <v>0</v>
      </c>
      <c r="AD1018" s="73">
        <v>0</v>
      </c>
      <c r="AE1018" s="73">
        <v>0</v>
      </c>
      <c r="AF1018" s="73">
        <v>0</v>
      </c>
      <c r="AG1018" s="73">
        <v>0</v>
      </c>
      <c r="AH1018" s="73">
        <v>0</v>
      </c>
      <c r="AI1018" s="73">
        <v>0</v>
      </c>
      <c r="AJ1018" s="73">
        <v>0</v>
      </c>
      <c r="AK1018" s="73">
        <v>0</v>
      </c>
      <c r="AL1018" s="73">
        <v>0</v>
      </c>
      <c r="AM1018" s="73">
        <v>0</v>
      </c>
      <c r="AN1018" s="73">
        <v>0</v>
      </c>
    </row>
    <row r="1019" spans="1:40">
      <c r="A1019" s="108" t="s">
        <v>1704</v>
      </c>
    </row>
    <row r="1020" spans="1:40">
      <c r="A1020" s="108" t="s">
        <v>1705</v>
      </c>
      <c r="B1020" s="73">
        <v>46241.396584904098</v>
      </c>
      <c r="C1020" s="73">
        <v>49278.495800286801</v>
      </c>
      <c r="D1020" s="73">
        <v>51690.9373709262</v>
      </c>
      <c r="E1020" s="73">
        <v>53843.654649800599</v>
      </c>
      <c r="F1020" s="73">
        <v>56639.181859727898</v>
      </c>
      <c r="G1020" s="73">
        <v>58489.510684545698</v>
      </c>
      <c r="H1020" s="73">
        <v>60341.070350027403</v>
      </c>
      <c r="I1020" s="73">
        <v>63416.958554446697</v>
      </c>
      <c r="J1020" s="73">
        <v>65275.170562726496</v>
      </c>
      <c r="K1020" s="73">
        <v>67138.422052826994</v>
      </c>
      <c r="L1020" s="73">
        <v>70236.5319766865</v>
      </c>
      <c r="M1020" s="73">
        <v>71789.889346565004</v>
      </c>
      <c r="N1020" s="73">
        <v>714381.21979346999</v>
      </c>
      <c r="O1020" s="73">
        <v>72213.545118841706</v>
      </c>
      <c r="P1020" s="73">
        <v>75273.238252225405</v>
      </c>
      <c r="Q1020" s="73">
        <v>77703.520853199399</v>
      </c>
      <c r="R1020" s="73">
        <v>79872.384392955602</v>
      </c>
      <c r="S1020" s="73">
        <v>82688.605185210006</v>
      </c>
      <c r="T1020" s="73">
        <v>84553.582860270995</v>
      </c>
      <c r="U1020" s="73">
        <v>86419.811530459105</v>
      </c>
      <c r="V1020" s="73">
        <v>89517.951356530597</v>
      </c>
      <c r="W1020" s="73">
        <v>91390.785354242602</v>
      </c>
      <c r="X1020" s="73">
        <v>93268.620243804296</v>
      </c>
      <c r="Y1020" s="73">
        <v>96388.776862167797</v>
      </c>
      <c r="Z1020" s="73">
        <v>97954.625557248</v>
      </c>
      <c r="AA1020" s="73">
        <v>1027245.44756715</v>
      </c>
      <c r="AB1020" s="73">
        <v>99520.670136694302</v>
      </c>
      <c r="AC1020" s="73">
        <v>102653.279491754</v>
      </c>
      <c r="AD1020" s="73">
        <v>105142.811461994</v>
      </c>
      <c r="AE1020" s="73">
        <v>107364.995618972</v>
      </c>
      <c r="AF1020" s="73">
        <v>110248.540961871</v>
      </c>
      <c r="AG1020" s="73">
        <v>112159.263286021</v>
      </c>
      <c r="AH1020" s="73">
        <v>114071.35875389499</v>
      </c>
      <c r="AI1020" s="73">
        <v>117243.33448710501</v>
      </c>
      <c r="AJ1020" s="73">
        <v>119162.214021544</v>
      </c>
      <c r="AK1020" s="73">
        <v>121086.217399866</v>
      </c>
      <c r="AL1020" s="73">
        <v>124280.653316376</v>
      </c>
      <c r="AM1020" s="73">
        <v>125885.49189781801</v>
      </c>
      <c r="AN1020" s="73">
        <v>1358818.83083391</v>
      </c>
    </row>
    <row r="1021" spans="1:40">
      <c r="A1021" s="108" t="s">
        <v>1706</v>
      </c>
    </row>
    <row r="1022" spans="1:40">
      <c r="A1022" s="108" t="s">
        <v>1707</v>
      </c>
    </row>
    <row r="1023" spans="1:40">
      <c r="A1023" s="108" t="s">
        <v>1708</v>
      </c>
      <c r="B1023" s="73">
        <v>0</v>
      </c>
      <c r="C1023" s="73">
        <v>0</v>
      </c>
      <c r="D1023" s="73">
        <v>0</v>
      </c>
      <c r="E1023" s="73">
        <v>0</v>
      </c>
      <c r="F1023" s="73">
        <v>0</v>
      </c>
      <c r="G1023" s="73">
        <v>0</v>
      </c>
      <c r="H1023" s="73">
        <v>0</v>
      </c>
      <c r="I1023" s="73">
        <v>0</v>
      </c>
      <c r="J1023" s="73">
        <v>0</v>
      </c>
      <c r="K1023" s="73">
        <v>0</v>
      </c>
      <c r="L1023" s="73">
        <v>0</v>
      </c>
      <c r="M1023" s="73">
        <v>0</v>
      </c>
      <c r="N1023" s="73">
        <v>0</v>
      </c>
      <c r="O1023" s="73">
        <v>0</v>
      </c>
      <c r="P1023" s="73">
        <v>0</v>
      </c>
      <c r="Q1023" s="73">
        <v>0</v>
      </c>
      <c r="R1023" s="73">
        <v>0</v>
      </c>
      <c r="S1023" s="73">
        <v>0</v>
      </c>
      <c r="T1023" s="73">
        <v>0</v>
      </c>
      <c r="U1023" s="73">
        <v>0</v>
      </c>
      <c r="V1023" s="73">
        <v>0</v>
      </c>
      <c r="W1023" s="73">
        <v>0</v>
      </c>
      <c r="X1023" s="73">
        <v>0</v>
      </c>
      <c r="Y1023" s="73">
        <v>0</v>
      </c>
      <c r="Z1023" s="73">
        <v>0</v>
      </c>
      <c r="AA1023" s="73">
        <v>0</v>
      </c>
      <c r="AB1023" s="73">
        <v>0</v>
      </c>
      <c r="AC1023" s="73">
        <v>0</v>
      </c>
      <c r="AD1023" s="73">
        <v>0</v>
      </c>
      <c r="AE1023" s="73">
        <v>0</v>
      </c>
      <c r="AF1023" s="73">
        <v>0</v>
      </c>
      <c r="AG1023" s="73">
        <v>0</v>
      </c>
      <c r="AH1023" s="73">
        <v>0</v>
      </c>
      <c r="AI1023" s="73">
        <v>0</v>
      </c>
      <c r="AJ1023" s="73">
        <v>0</v>
      </c>
      <c r="AK1023" s="73">
        <v>0</v>
      </c>
      <c r="AL1023" s="73">
        <v>0</v>
      </c>
      <c r="AM1023" s="73">
        <v>0</v>
      </c>
      <c r="AN1023" s="73">
        <v>0</v>
      </c>
    </row>
    <row r="1024" spans="1:40">
      <c r="A1024" s="108" t="s">
        <v>1709</v>
      </c>
      <c r="B1024" s="73">
        <v>0</v>
      </c>
      <c r="C1024" s="73">
        <v>0</v>
      </c>
      <c r="D1024" s="73">
        <v>0</v>
      </c>
      <c r="E1024" s="73">
        <v>0</v>
      </c>
      <c r="F1024" s="73">
        <v>0</v>
      </c>
      <c r="G1024" s="73">
        <v>0</v>
      </c>
      <c r="H1024" s="73">
        <v>0</v>
      </c>
      <c r="I1024" s="73">
        <v>0</v>
      </c>
      <c r="J1024" s="73">
        <v>0</v>
      </c>
      <c r="K1024" s="73">
        <v>0</v>
      </c>
      <c r="L1024" s="73">
        <v>0</v>
      </c>
      <c r="M1024" s="73">
        <v>0</v>
      </c>
      <c r="N1024" s="73">
        <v>0</v>
      </c>
      <c r="O1024" s="73">
        <v>0</v>
      </c>
      <c r="P1024" s="73">
        <v>0</v>
      </c>
      <c r="Q1024" s="73">
        <v>0</v>
      </c>
      <c r="R1024" s="73">
        <v>0</v>
      </c>
      <c r="S1024" s="73">
        <v>0</v>
      </c>
      <c r="T1024" s="73">
        <v>0</v>
      </c>
      <c r="U1024" s="73">
        <v>0</v>
      </c>
      <c r="V1024" s="73">
        <v>0</v>
      </c>
      <c r="W1024" s="73">
        <v>0</v>
      </c>
      <c r="X1024" s="73">
        <v>0</v>
      </c>
      <c r="Y1024" s="73">
        <v>0</v>
      </c>
      <c r="Z1024" s="73">
        <v>0</v>
      </c>
      <c r="AA1024" s="73">
        <v>0</v>
      </c>
      <c r="AB1024" s="73">
        <v>0</v>
      </c>
      <c r="AC1024" s="73">
        <v>0</v>
      </c>
      <c r="AD1024" s="73">
        <v>0</v>
      </c>
      <c r="AE1024" s="73">
        <v>0</v>
      </c>
      <c r="AF1024" s="73">
        <v>0</v>
      </c>
      <c r="AG1024" s="73">
        <v>0</v>
      </c>
      <c r="AH1024" s="73">
        <v>0</v>
      </c>
      <c r="AI1024" s="73">
        <v>0</v>
      </c>
      <c r="AJ1024" s="73">
        <v>0</v>
      </c>
      <c r="AK1024" s="73">
        <v>0</v>
      </c>
      <c r="AL1024" s="73">
        <v>0</v>
      </c>
      <c r="AM1024" s="73">
        <v>0</v>
      </c>
      <c r="AN1024" s="73">
        <v>0</v>
      </c>
    </row>
    <row r="1025" spans="1:40">
      <c r="A1025" s="108" t="s">
        <v>1710</v>
      </c>
      <c r="B1025" s="73">
        <v>0</v>
      </c>
      <c r="C1025" s="73">
        <v>0</v>
      </c>
      <c r="D1025" s="73">
        <v>0</v>
      </c>
      <c r="E1025" s="73">
        <v>0</v>
      </c>
      <c r="F1025" s="73">
        <v>0</v>
      </c>
      <c r="G1025" s="73">
        <v>0</v>
      </c>
      <c r="H1025" s="73">
        <v>0</v>
      </c>
      <c r="I1025" s="73">
        <v>0</v>
      </c>
      <c r="J1025" s="73">
        <v>0</v>
      </c>
      <c r="K1025" s="73">
        <v>0</v>
      </c>
      <c r="L1025" s="73">
        <v>0</v>
      </c>
      <c r="M1025" s="73">
        <v>0</v>
      </c>
      <c r="N1025" s="73">
        <v>0</v>
      </c>
      <c r="O1025" s="73">
        <v>0</v>
      </c>
      <c r="P1025" s="73">
        <v>0</v>
      </c>
      <c r="Q1025" s="73">
        <v>0</v>
      </c>
      <c r="R1025" s="73">
        <v>0</v>
      </c>
      <c r="S1025" s="73">
        <v>0</v>
      </c>
      <c r="T1025" s="73">
        <v>0</v>
      </c>
      <c r="U1025" s="73">
        <v>0</v>
      </c>
      <c r="V1025" s="73">
        <v>0</v>
      </c>
      <c r="W1025" s="73">
        <v>0</v>
      </c>
      <c r="X1025" s="73">
        <v>0</v>
      </c>
      <c r="Y1025" s="73">
        <v>0</v>
      </c>
      <c r="Z1025" s="73">
        <v>0</v>
      </c>
      <c r="AA1025" s="73">
        <v>0</v>
      </c>
      <c r="AB1025" s="73">
        <v>0</v>
      </c>
      <c r="AC1025" s="73">
        <v>0</v>
      </c>
      <c r="AD1025" s="73">
        <v>0</v>
      </c>
      <c r="AE1025" s="73">
        <v>0</v>
      </c>
      <c r="AF1025" s="73">
        <v>0</v>
      </c>
      <c r="AG1025" s="73">
        <v>0</v>
      </c>
      <c r="AH1025" s="73">
        <v>0</v>
      </c>
      <c r="AI1025" s="73">
        <v>0</v>
      </c>
      <c r="AJ1025" s="73">
        <v>0</v>
      </c>
      <c r="AK1025" s="73">
        <v>0</v>
      </c>
      <c r="AL1025" s="73">
        <v>0</v>
      </c>
      <c r="AM1025" s="73">
        <v>0</v>
      </c>
      <c r="AN1025" s="73">
        <v>0</v>
      </c>
    </row>
    <row r="1026" spans="1:40">
      <c r="A1026" s="108" t="s">
        <v>1711</v>
      </c>
      <c r="B1026" s="73">
        <v>0</v>
      </c>
      <c r="C1026" s="73">
        <v>0</v>
      </c>
      <c r="D1026" s="73">
        <v>0</v>
      </c>
      <c r="E1026" s="73">
        <v>0</v>
      </c>
      <c r="F1026" s="73">
        <v>0</v>
      </c>
      <c r="G1026" s="73">
        <v>0</v>
      </c>
      <c r="H1026" s="73">
        <v>0</v>
      </c>
      <c r="I1026" s="73">
        <v>0</v>
      </c>
      <c r="J1026" s="73">
        <v>0</v>
      </c>
      <c r="K1026" s="73">
        <v>0</v>
      </c>
      <c r="L1026" s="73">
        <v>0</v>
      </c>
      <c r="M1026" s="73">
        <v>0</v>
      </c>
      <c r="N1026" s="73">
        <v>0</v>
      </c>
      <c r="O1026" s="73">
        <v>0</v>
      </c>
      <c r="P1026" s="73">
        <v>0</v>
      </c>
      <c r="Q1026" s="73">
        <v>0</v>
      </c>
      <c r="R1026" s="73">
        <v>0</v>
      </c>
      <c r="S1026" s="73">
        <v>0</v>
      </c>
      <c r="T1026" s="73">
        <v>0</v>
      </c>
      <c r="U1026" s="73">
        <v>0</v>
      </c>
      <c r="V1026" s="73">
        <v>0</v>
      </c>
      <c r="W1026" s="73">
        <v>0</v>
      </c>
      <c r="X1026" s="73">
        <v>0</v>
      </c>
      <c r="Y1026" s="73">
        <v>0</v>
      </c>
      <c r="Z1026" s="73">
        <v>0</v>
      </c>
      <c r="AA1026" s="73">
        <v>0</v>
      </c>
      <c r="AB1026" s="73">
        <v>0</v>
      </c>
      <c r="AC1026" s="73">
        <v>0</v>
      </c>
      <c r="AD1026" s="73">
        <v>0</v>
      </c>
      <c r="AE1026" s="73">
        <v>0</v>
      </c>
      <c r="AF1026" s="73">
        <v>0</v>
      </c>
      <c r="AG1026" s="73">
        <v>0</v>
      </c>
      <c r="AH1026" s="73">
        <v>0</v>
      </c>
      <c r="AI1026" s="73">
        <v>0</v>
      </c>
      <c r="AJ1026" s="73">
        <v>0</v>
      </c>
      <c r="AK1026" s="73">
        <v>0</v>
      </c>
      <c r="AL1026" s="73">
        <v>0</v>
      </c>
      <c r="AM1026" s="73">
        <v>0</v>
      </c>
      <c r="AN1026" s="73">
        <v>0</v>
      </c>
    </row>
    <row r="1027" spans="1:40">
      <c r="A1027" s="108" t="s">
        <v>1712</v>
      </c>
      <c r="B1027" s="73">
        <v>0</v>
      </c>
      <c r="C1027" s="73">
        <v>0</v>
      </c>
      <c r="D1027" s="73">
        <v>0</v>
      </c>
      <c r="E1027" s="73">
        <v>0</v>
      </c>
      <c r="F1027" s="73">
        <v>0</v>
      </c>
      <c r="G1027" s="73">
        <v>0</v>
      </c>
      <c r="H1027" s="73">
        <v>0</v>
      </c>
      <c r="I1027" s="73">
        <v>0</v>
      </c>
      <c r="J1027" s="73">
        <v>0</v>
      </c>
      <c r="K1027" s="73">
        <v>0</v>
      </c>
      <c r="L1027" s="73">
        <v>0</v>
      </c>
      <c r="M1027" s="73">
        <v>0</v>
      </c>
      <c r="N1027" s="73">
        <v>0</v>
      </c>
      <c r="O1027" s="73">
        <v>0</v>
      </c>
      <c r="P1027" s="73">
        <v>0</v>
      </c>
      <c r="Q1027" s="73">
        <v>0</v>
      </c>
      <c r="R1027" s="73">
        <v>0</v>
      </c>
      <c r="S1027" s="73">
        <v>0</v>
      </c>
      <c r="T1027" s="73">
        <v>0</v>
      </c>
      <c r="U1027" s="73">
        <v>0</v>
      </c>
      <c r="V1027" s="73">
        <v>0</v>
      </c>
      <c r="W1027" s="73">
        <v>0</v>
      </c>
      <c r="X1027" s="73">
        <v>0</v>
      </c>
      <c r="Y1027" s="73">
        <v>0</v>
      </c>
      <c r="Z1027" s="73">
        <v>0</v>
      </c>
      <c r="AA1027" s="73">
        <v>0</v>
      </c>
      <c r="AB1027" s="73">
        <v>0</v>
      </c>
      <c r="AC1027" s="73">
        <v>0</v>
      </c>
      <c r="AD1027" s="73">
        <v>0</v>
      </c>
      <c r="AE1027" s="73">
        <v>0</v>
      </c>
      <c r="AF1027" s="73">
        <v>0</v>
      </c>
      <c r="AG1027" s="73">
        <v>0</v>
      </c>
      <c r="AH1027" s="73">
        <v>0</v>
      </c>
      <c r="AI1027" s="73">
        <v>0</v>
      </c>
      <c r="AJ1027" s="73">
        <v>0</v>
      </c>
      <c r="AK1027" s="73">
        <v>0</v>
      </c>
      <c r="AL1027" s="73">
        <v>0</v>
      </c>
      <c r="AM1027" s="73">
        <v>0</v>
      </c>
      <c r="AN1027" s="73">
        <v>0</v>
      </c>
    </row>
    <row r="1028" spans="1:40">
      <c r="A1028" s="108" t="s">
        <v>1713</v>
      </c>
      <c r="B1028" s="73">
        <v>0</v>
      </c>
      <c r="C1028" s="73">
        <v>0</v>
      </c>
      <c r="D1028" s="73">
        <v>0</v>
      </c>
      <c r="E1028" s="73">
        <v>0</v>
      </c>
      <c r="F1028" s="73">
        <v>0</v>
      </c>
      <c r="G1028" s="73">
        <v>0</v>
      </c>
      <c r="H1028" s="73">
        <v>0</v>
      </c>
      <c r="I1028" s="73">
        <v>0</v>
      </c>
      <c r="J1028" s="73">
        <v>0</v>
      </c>
      <c r="K1028" s="73">
        <v>0</v>
      </c>
      <c r="L1028" s="73">
        <v>0</v>
      </c>
      <c r="M1028" s="73">
        <v>0</v>
      </c>
      <c r="N1028" s="73">
        <v>0</v>
      </c>
      <c r="O1028" s="73">
        <v>0</v>
      </c>
      <c r="P1028" s="73">
        <v>0</v>
      </c>
      <c r="Q1028" s="73">
        <v>0</v>
      </c>
      <c r="R1028" s="73">
        <v>0</v>
      </c>
      <c r="S1028" s="73">
        <v>0</v>
      </c>
      <c r="T1028" s="73">
        <v>0</v>
      </c>
      <c r="U1028" s="73">
        <v>0</v>
      </c>
      <c r="V1028" s="73">
        <v>0</v>
      </c>
      <c r="W1028" s="73">
        <v>0</v>
      </c>
      <c r="X1028" s="73">
        <v>0</v>
      </c>
      <c r="Y1028" s="73">
        <v>0</v>
      </c>
      <c r="Z1028" s="73">
        <v>0</v>
      </c>
      <c r="AA1028" s="73">
        <v>0</v>
      </c>
      <c r="AB1028" s="73">
        <v>0</v>
      </c>
      <c r="AC1028" s="73">
        <v>0</v>
      </c>
      <c r="AD1028" s="73">
        <v>0</v>
      </c>
      <c r="AE1028" s="73">
        <v>0</v>
      </c>
      <c r="AF1028" s="73">
        <v>0</v>
      </c>
      <c r="AG1028" s="73">
        <v>0</v>
      </c>
      <c r="AH1028" s="73">
        <v>0</v>
      </c>
      <c r="AI1028" s="73">
        <v>0</v>
      </c>
      <c r="AJ1028" s="73">
        <v>0</v>
      </c>
      <c r="AK1028" s="73">
        <v>0</v>
      </c>
      <c r="AL1028" s="73">
        <v>0</v>
      </c>
      <c r="AM1028" s="73">
        <v>0</v>
      </c>
      <c r="AN1028" s="73">
        <v>0</v>
      </c>
    </row>
    <row r="1029" spans="1:40">
      <c r="A1029" s="108" t="s">
        <v>1714</v>
      </c>
      <c r="B1029" s="73">
        <v>0</v>
      </c>
      <c r="C1029" s="73">
        <v>0</v>
      </c>
      <c r="D1029" s="73">
        <v>0</v>
      </c>
      <c r="E1029" s="73">
        <v>0</v>
      </c>
      <c r="F1029" s="73">
        <v>0</v>
      </c>
      <c r="G1029" s="73">
        <v>0</v>
      </c>
      <c r="H1029" s="73">
        <v>0</v>
      </c>
      <c r="I1029" s="73">
        <v>0</v>
      </c>
      <c r="J1029" s="73">
        <v>0</v>
      </c>
      <c r="K1029" s="73">
        <v>0</v>
      </c>
      <c r="L1029" s="73">
        <v>0</v>
      </c>
      <c r="M1029" s="73">
        <v>0</v>
      </c>
      <c r="N1029" s="73">
        <v>0</v>
      </c>
      <c r="O1029" s="73">
        <v>0</v>
      </c>
      <c r="P1029" s="73">
        <v>0</v>
      </c>
      <c r="Q1029" s="73">
        <v>0</v>
      </c>
      <c r="R1029" s="73">
        <v>0</v>
      </c>
      <c r="S1029" s="73">
        <v>0</v>
      </c>
      <c r="T1029" s="73">
        <v>0</v>
      </c>
      <c r="U1029" s="73">
        <v>0</v>
      </c>
      <c r="V1029" s="73">
        <v>0</v>
      </c>
      <c r="W1029" s="73">
        <v>0</v>
      </c>
      <c r="X1029" s="73">
        <v>0</v>
      </c>
      <c r="Y1029" s="73">
        <v>0</v>
      </c>
      <c r="Z1029" s="73">
        <v>0</v>
      </c>
      <c r="AA1029" s="73">
        <v>0</v>
      </c>
      <c r="AB1029" s="73">
        <v>0</v>
      </c>
      <c r="AC1029" s="73">
        <v>0</v>
      </c>
      <c r="AD1029" s="73">
        <v>0</v>
      </c>
      <c r="AE1029" s="73">
        <v>0</v>
      </c>
      <c r="AF1029" s="73">
        <v>0</v>
      </c>
      <c r="AG1029" s="73">
        <v>0</v>
      </c>
      <c r="AH1029" s="73">
        <v>0</v>
      </c>
      <c r="AI1029" s="73">
        <v>0</v>
      </c>
      <c r="AJ1029" s="73">
        <v>0</v>
      </c>
      <c r="AK1029" s="73">
        <v>0</v>
      </c>
      <c r="AL1029" s="73">
        <v>0</v>
      </c>
      <c r="AM1029" s="73">
        <v>0</v>
      </c>
      <c r="AN1029" s="73">
        <v>0</v>
      </c>
    </row>
    <row r="1030" spans="1:40">
      <c r="A1030" s="108" t="s">
        <v>1715</v>
      </c>
      <c r="B1030" s="73">
        <v>0</v>
      </c>
      <c r="C1030" s="73">
        <v>0</v>
      </c>
      <c r="D1030" s="73">
        <v>0</v>
      </c>
      <c r="E1030" s="73">
        <v>0</v>
      </c>
      <c r="F1030" s="73">
        <v>0</v>
      </c>
      <c r="G1030" s="73">
        <v>0</v>
      </c>
      <c r="H1030" s="73">
        <v>0</v>
      </c>
      <c r="I1030" s="73">
        <v>0</v>
      </c>
      <c r="J1030" s="73">
        <v>0</v>
      </c>
      <c r="K1030" s="73">
        <v>0</v>
      </c>
      <c r="L1030" s="73">
        <v>0</v>
      </c>
      <c r="M1030" s="73">
        <v>0</v>
      </c>
      <c r="N1030" s="73">
        <v>0</v>
      </c>
      <c r="O1030" s="73">
        <v>0</v>
      </c>
      <c r="P1030" s="73">
        <v>0</v>
      </c>
      <c r="Q1030" s="73">
        <v>0</v>
      </c>
      <c r="R1030" s="73">
        <v>0</v>
      </c>
      <c r="S1030" s="73">
        <v>0</v>
      </c>
      <c r="T1030" s="73">
        <v>0</v>
      </c>
      <c r="U1030" s="73">
        <v>0</v>
      </c>
      <c r="V1030" s="73">
        <v>0</v>
      </c>
      <c r="W1030" s="73">
        <v>0</v>
      </c>
      <c r="X1030" s="73">
        <v>0</v>
      </c>
      <c r="Y1030" s="73">
        <v>0</v>
      </c>
      <c r="Z1030" s="73">
        <v>0</v>
      </c>
      <c r="AA1030" s="73">
        <v>0</v>
      </c>
      <c r="AB1030" s="73">
        <v>0</v>
      </c>
      <c r="AC1030" s="73">
        <v>0</v>
      </c>
      <c r="AD1030" s="73">
        <v>0</v>
      </c>
      <c r="AE1030" s="73">
        <v>0</v>
      </c>
      <c r="AF1030" s="73">
        <v>0</v>
      </c>
      <c r="AG1030" s="73">
        <v>0</v>
      </c>
      <c r="AH1030" s="73">
        <v>0</v>
      </c>
      <c r="AI1030" s="73">
        <v>0</v>
      </c>
      <c r="AJ1030" s="73">
        <v>0</v>
      </c>
      <c r="AK1030" s="73">
        <v>0</v>
      </c>
      <c r="AL1030" s="73">
        <v>0</v>
      </c>
      <c r="AM1030" s="73">
        <v>0</v>
      </c>
      <c r="AN1030" s="73">
        <v>0</v>
      </c>
    </row>
    <row r="1031" spans="1:40">
      <c r="A1031" s="108" t="s">
        <v>1716</v>
      </c>
      <c r="B1031" s="73">
        <v>0</v>
      </c>
      <c r="C1031" s="73">
        <v>0</v>
      </c>
      <c r="D1031" s="73">
        <v>0</v>
      </c>
      <c r="E1031" s="73">
        <v>0</v>
      </c>
      <c r="F1031" s="73">
        <v>0</v>
      </c>
      <c r="G1031" s="73">
        <v>0</v>
      </c>
      <c r="H1031" s="73">
        <v>0</v>
      </c>
      <c r="I1031" s="73">
        <v>0</v>
      </c>
      <c r="J1031" s="73">
        <v>0</v>
      </c>
      <c r="K1031" s="73">
        <v>0</v>
      </c>
      <c r="L1031" s="73">
        <v>0</v>
      </c>
      <c r="M1031" s="73">
        <v>0</v>
      </c>
      <c r="N1031" s="73">
        <v>0</v>
      </c>
      <c r="O1031" s="73">
        <v>0</v>
      </c>
      <c r="P1031" s="73">
        <v>0</v>
      </c>
      <c r="Q1031" s="73">
        <v>0</v>
      </c>
      <c r="R1031" s="73">
        <v>0</v>
      </c>
      <c r="S1031" s="73">
        <v>0</v>
      </c>
      <c r="T1031" s="73">
        <v>0</v>
      </c>
      <c r="U1031" s="73">
        <v>0</v>
      </c>
      <c r="V1031" s="73">
        <v>0</v>
      </c>
      <c r="W1031" s="73">
        <v>0</v>
      </c>
      <c r="X1031" s="73">
        <v>0</v>
      </c>
      <c r="Y1031" s="73">
        <v>0</v>
      </c>
      <c r="Z1031" s="73">
        <v>0</v>
      </c>
      <c r="AA1031" s="73">
        <v>0</v>
      </c>
      <c r="AB1031" s="73">
        <v>0</v>
      </c>
      <c r="AC1031" s="73">
        <v>0</v>
      </c>
      <c r="AD1031" s="73">
        <v>0</v>
      </c>
      <c r="AE1031" s="73">
        <v>0</v>
      </c>
      <c r="AF1031" s="73">
        <v>0</v>
      </c>
      <c r="AG1031" s="73">
        <v>0</v>
      </c>
      <c r="AH1031" s="73">
        <v>0</v>
      </c>
      <c r="AI1031" s="73">
        <v>0</v>
      </c>
      <c r="AJ1031" s="73">
        <v>0</v>
      </c>
      <c r="AK1031" s="73">
        <v>0</v>
      </c>
      <c r="AL1031" s="73">
        <v>0</v>
      </c>
      <c r="AM1031" s="73">
        <v>0</v>
      </c>
      <c r="AN1031" s="73">
        <v>0</v>
      </c>
    </row>
    <row r="1032" spans="1:40">
      <c r="A1032" s="108" t="s">
        <v>1717</v>
      </c>
      <c r="B1032" s="73">
        <v>0</v>
      </c>
      <c r="C1032" s="73">
        <v>0</v>
      </c>
      <c r="D1032" s="73">
        <v>0</v>
      </c>
      <c r="E1032" s="73">
        <v>0</v>
      </c>
      <c r="F1032" s="73">
        <v>0</v>
      </c>
      <c r="G1032" s="73">
        <v>0</v>
      </c>
      <c r="H1032" s="73">
        <v>0</v>
      </c>
      <c r="I1032" s="73">
        <v>0</v>
      </c>
      <c r="J1032" s="73">
        <v>0</v>
      </c>
      <c r="K1032" s="73">
        <v>0</v>
      </c>
      <c r="L1032" s="73">
        <v>0</v>
      </c>
      <c r="M1032" s="73">
        <v>0</v>
      </c>
      <c r="N1032" s="73">
        <v>0</v>
      </c>
      <c r="O1032" s="73">
        <v>0</v>
      </c>
      <c r="P1032" s="73">
        <v>0</v>
      </c>
      <c r="Q1032" s="73">
        <v>0</v>
      </c>
      <c r="R1032" s="73">
        <v>0</v>
      </c>
      <c r="S1032" s="73">
        <v>0</v>
      </c>
      <c r="T1032" s="73">
        <v>0</v>
      </c>
      <c r="U1032" s="73">
        <v>0</v>
      </c>
      <c r="V1032" s="73">
        <v>0</v>
      </c>
      <c r="W1032" s="73">
        <v>0</v>
      </c>
      <c r="X1032" s="73">
        <v>0</v>
      </c>
      <c r="Y1032" s="73">
        <v>0</v>
      </c>
      <c r="Z1032" s="73">
        <v>0</v>
      </c>
      <c r="AA1032" s="73">
        <v>0</v>
      </c>
      <c r="AB1032" s="73">
        <v>0</v>
      </c>
      <c r="AC1032" s="73">
        <v>0</v>
      </c>
      <c r="AD1032" s="73">
        <v>0</v>
      </c>
      <c r="AE1032" s="73">
        <v>0</v>
      </c>
      <c r="AF1032" s="73">
        <v>0</v>
      </c>
      <c r="AG1032" s="73">
        <v>0</v>
      </c>
      <c r="AH1032" s="73">
        <v>0</v>
      </c>
      <c r="AI1032" s="73">
        <v>0</v>
      </c>
      <c r="AJ1032" s="73">
        <v>0</v>
      </c>
      <c r="AK1032" s="73">
        <v>0</v>
      </c>
      <c r="AL1032" s="73">
        <v>0</v>
      </c>
      <c r="AM1032" s="73">
        <v>0</v>
      </c>
      <c r="AN1032" s="73">
        <v>0</v>
      </c>
    </row>
    <row r="1033" spans="1:40">
      <c r="A1033" s="108" t="s">
        <v>1718</v>
      </c>
    </row>
    <row r="1034" spans="1:40">
      <c r="A1034" s="109" t="s">
        <v>1719</v>
      </c>
      <c r="B1034" s="73">
        <v>0</v>
      </c>
      <c r="C1034" s="73">
        <v>0</v>
      </c>
      <c r="D1034" s="73">
        <v>0</v>
      </c>
      <c r="E1034" s="73">
        <v>0</v>
      </c>
      <c r="F1034" s="73">
        <v>0</v>
      </c>
      <c r="G1034" s="73">
        <v>0</v>
      </c>
      <c r="H1034" s="73">
        <v>0</v>
      </c>
      <c r="I1034" s="73">
        <v>0</v>
      </c>
      <c r="J1034" s="73">
        <v>0</v>
      </c>
      <c r="K1034" s="73">
        <v>0</v>
      </c>
      <c r="L1034" s="73">
        <v>0</v>
      </c>
      <c r="M1034" s="73">
        <v>0</v>
      </c>
      <c r="N1034" s="73">
        <v>0</v>
      </c>
      <c r="O1034" s="73">
        <v>0</v>
      </c>
      <c r="P1034" s="73">
        <v>0</v>
      </c>
      <c r="Q1034" s="73">
        <v>0</v>
      </c>
      <c r="R1034" s="73">
        <v>0</v>
      </c>
      <c r="S1034" s="73">
        <v>0</v>
      </c>
      <c r="T1034" s="73">
        <v>0</v>
      </c>
      <c r="U1034" s="73">
        <v>0</v>
      </c>
      <c r="V1034" s="73">
        <v>0</v>
      </c>
      <c r="W1034" s="73">
        <v>0</v>
      </c>
      <c r="X1034" s="73">
        <v>0</v>
      </c>
      <c r="Y1034" s="73">
        <v>0</v>
      </c>
      <c r="Z1034" s="73">
        <v>0</v>
      </c>
      <c r="AA1034" s="73">
        <v>0</v>
      </c>
      <c r="AB1034" s="73">
        <v>0</v>
      </c>
      <c r="AC1034" s="73">
        <v>0</v>
      </c>
      <c r="AD1034" s="73">
        <v>0</v>
      </c>
      <c r="AE1034" s="73">
        <v>0</v>
      </c>
      <c r="AF1034" s="73">
        <v>0</v>
      </c>
      <c r="AG1034" s="73">
        <v>0</v>
      </c>
      <c r="AH1034" s="73">
        <v>0</v>
      </c>
      <c r="AI1034" s="73">
        <v>0</v>
      </c>
      <c r="AJ1034" s="73">
        <v>0</v>
      </c>
      <c r="AK1034" s="73">
        <v>0</v>
      </c>
      <c r="AL1034" s="73">
        <v>0</v>
      </c>
      <c r="AM1034" s="73">
        <v>0</v>
      </c>
      <c r="AN1034" s="73">
        <v>0</v>
      </c>
    </row>
    <row r="1035" spans="1:40">
      <c r="A1035" s="108" t="s">
        <v>1720</v>
      </c>
      <c r="B1035" s="73">
        <v>0</v>
      </c>
      <c r="C1035" s="73">
        <v>0</v>
      </c>
      <c r="D1035" s="73">
        <v>0</v>
      </c>
      <c r="E1035" s="73">
        <v>0</v>
      </c>
      <c r="F1035" s="73">
        <v>0</v>
      </c>
      <c r="G1035" s="73">
        <v>0</v>
      </c>
      <c r="H1035" s="73">
        <v>0</v>
      </c>
      <c r="I1035" s="73">
        <v>0</v>
      </c>
      <c r="J1035" s="73">
        <v>0</v>
      </c>
      <c r="K1035" s="73">
        <v>0</v>
      </c>
      <c r="L1035" s="73">
        <v>0</v>
      </c>
      <c r="M1035" s="73">
        <v>0</v>
      </c>
      <c r="N1035" s="73">
        <v>0</v>
      </c>
      <c r="O1035" s="73">
        <v>0</v>
      </c>
      <c r="P1035" s="73">
        <v>0</v>
      </c>
      <c r="Q1035" s="73">
        <v>0</v>
      </c>
      <c r="R1035" s="73">
        <v>0</v>
      </c>
      <c r="S1035" s="73">
        <v>0</v>
      </c>
      <c r="T1035" s="73">
        <v>0</v>
      </c>
      <c r="U1035" s="73">
        <v>0</v>
      </c>
      <c r="V1035" s="73">
        <v>0</v>
      </c>
      <c r="W1035" s="73">
        <v>0</v>
      </c>
      <c r="X1035" s="73">
        <v>0</v>
      </c>
      <c r="Y1035" s="73">
        <v>0</v>
      </c>
      <c r="Z1035" s="73">
        <v>0</v>
      </c>
      <c r="AA1035" s="73">
        <v>0</v>
      </c>
      <c r="AB1035" s="73">
        <v>0</v>
      </c>
      <c r="AC1035" s="73">
        <v>0</v>
      </c>
      <c r="AD1035" s="73">
        <v>0</v>
      </c>
      <c r="AE1035" s="73">
        <v>0</v>
      </c>
      <c r="AF1035" s="73">
        <v>0</v>
      </c>
      <c r="AG1035" s="73">
        <v>0</v>
      </c>
      <c r="AH1035" s="73">
        <v>0</v>
      </c>
      <c r="AI1035" s="73">
        <v>0</v>
      </c>
      <c r="AJ1035" s="73">
        <v>0</v>
      </c>
      <c r="AK1035" s="73">
        <v>0</v>
      </c>
      <c r="AL1035" s="73">
        <v>0</v>
      </c>
      <c r="AM1035" s="73">
        <v>0</v>
      </c>
      <c r="AN1035" s="73">
        <v>0</v>
      </c>
    </row>
    <row r="1036" spans="1:40">
      <c r="A1036" s="108" t="s">
        <v>1721</v>
      </c>
      <c r="B1036" s="73">
        <v>0</v>
      </c>
      <c r="C1036" s="73">
        <v>0</v>
      </c>
      <c r="D1036" s="73">
        <v>0</v>
      </c>
      <c r="E1036" s="73">
        <v>0</v>
      </c>
      <c r="F1036" s="73">
        <v>0</v>
      </c>
      <c r="G1036" s="73">
        <v>0</v>
      </c>
      <c r="H1036" s="73">
        <v>0</v>
      </c>
      <c r="I1036" s="73">
        <v>0</v>
      </c>
      <c r="J1036" s="73">
        <v>0</v>
      </c>
      <c r="K1036" s="73">
        <v>0</v>
      </c>
      <c r="L1036" s="73">
        <v>0</v>
      </c>
      <c r="M1036" s="73">
        <v>0</v>
      </c>
      <c r="N1036" s="73">
        <v>0</v>
      </c>
      <c r="O1036" s="73">
        <v>0</v>
      </c>
      <c r="P1036" s="73">
        <v>0</v>
      </c>
      <c r="Q1036" s="73">
        <v>0</v>
      </c>
      <c r="R1036" s="73">
        <v>0</v>
      </c>
      <c r="S1036" s="73">
        <v>0</v>
      </c>
      <c r="T1036" s="73">
        <v>0</v>
      </c>
      <c r="U1036" s="73">
        <v>0</v>
      </c>
      <c r="V1036" s="73">
        <v>0</v>
      </c>
      <c r="W1036" s="73">
        <v>0</v>
      </c>
      <c r="X1036" s="73">
        <v>0</v>
      </c>
      <c r="Y1036" s="73">
        <v>0</v>
      </c>
      <c r="Z1036" s="73">
        <v>0</v>
      </c>
      <c r="AA1036" s="73">
        <v>0</v>
      </c>
      <c r="AB1036" s="73">
        <v>0</v>
      </c>
      <c r="AC1036" s="73">
        <v>0</v>
      </c>
      <c r="AD1036" s="73">
        <v>0</v>
      </c>
      <c r="AE1036" s="73">
        <v>0</v>
      </c>
      <c r="AF1036" s="73">
        <v>0</v>
      </c>
      <c r="AG1036" s="73">
        <v>0</v>
      </c>
      <c r="AH1036" s="73">
        <v>0</v>
      </c>
      <c r="AI1036" s="73">
        <v>0</v>
      </c>
      <c r="AJ1036" s="73">
        <v>0</v>
      </c>
      <c r="AK1036" s="73">
        <v>0</v>
      </c>
      <c r="AL1036" s="73">
        <v>0</v>
      </c>
      <c r="AM1036" s="73">
        <v>0</v>
      </c>
      <c r="AN1036" s="73">
        <v>0</v>
      </c>
    </row>
    <row r="1037" spans="1:40">
      <c r="A1037" s="108" t="s">
        <v>1722</v>
      </c>
    </row>
    <row r="1038" spans="1:40">
      <c r="A1038" s="108" t="s">
        <v>1723</v>
      </c>
    </row>
    <row r="1039" spans="1:40">
      <c r="A1039" s="108" t="s">
        <v>1724</v>
      </c>
      <c r="B1039" s="73">
        <v>-23773.5699920757</v>
      </c>
      <c r="C1039" s="73">
        <v>-23773.5699920757</v>
      </c>
      <c r="D1039" s="73">
        <v>-23773.5699920757</v>
      </c>
      <c r="E1039" s="73">
        <v>-23773.5699920757</v>
      </c>
      <c r="F1039" s="73">
        <v>-23773.5699920757</v>
      </c>
      <c r="G1039" s="73">
        <v>-23773.5699920757</v>
      </c>
      <c r="H1039" s="73">
        <v>-23773.5699920757</v>
      </c>
      <c r="I1039" s="73">
        <v>-23773.5699920757</v>
      </c>
      <c r="J1039" s="73">
        <v>-23773.5699920757</v>
      </c>
      <c r="K1039" s="73">
        <v>-23773.5699920757</v>
      </c>
      <c r="L1039" s="73">
        <v>-23773.5699920757</v>
      </c>
      <c r="M1039" s="73">
        <v>-23773.5699920757</v>
      </c>
      <c r="N1039" s="73">
        <v>-285282.83990490797</v>
      </c>
      <c r="O1039" s="73">
        <v>-42167.5899470769</v>
      </c>
      <c r="P1039" s="73">
        <v>-42167.5899470769</v>
      </c>
      <c r="Q1039" s="73">
        <v>-42167.5899470769</v>
      </c>
      <c r="R1039" s="73">
        <v>-42167.5899470769</v>
      </c>
      <c r="S1039" s="73">
        <v>-42167.5899470769</v>
      </c>
      <c r="T1039" s="73">
        <v>-42167.5899470769</v>
      </c>
      <c r="U1039" s="73">
        <v>-42167.5899470769</v>
      </c>
      <c r="V1039" s="73">
        <v>-42167.5899470769</v>
      </c>
      <c r="W1039" s="73">
        <v>-42167.5899470769</v>
      </c>
      <c r="X1039" s="73">
        <v>-42167.5899470769</v>
      </c>
      <c r="Y1039" s="73">
        <v>-42167.5899470769</v>
      </c>
      <c r="Z1039" s="73">
        <v>-42167.5899470769</v>
      </c>
      <c r="AA1039" s="73">
        <v>-506011.07936492201</v>
      </c>
      <c r="AB1039" s="73">
        <v>-43601.035722013199</v>
      </c>
      <c r="AC1039" s="73">
        <v>-43601.035722013199</v>
      </c>
      <c r="AD1039" s="73">
        <v>-43601.035722013199</v>
      </c>
      <c r="AE1039" s="73">
        <v>-43601.035722013199</v>
      </c>
      <c r="AF1039" s="73">
        <v>-43601.035722013199</v>
      </c>
      <c r="AG1039" s="73">
        <v>-43601.035722013199</v>
      </c>
      <c r="AH1039" s="73">
        <v>-43601.035722013199</v>
      </c>
      <c r="AI1039" s="73">
        <v>-43601.035722013199</v>
      </c>
      <c r="AJ1039" s="73">
        <v>-43601.035722013199</v>
      </c>
      <c r="AK1039" s="73">
        <v>-43601.035722013199</v>
      </c>
      <c r="AL1039" s="73">
        <v>-43601.035722013199</v>
      </c>
      <c r="AM1039" s="73">
        <v>-43601.035722013199</v>
      </c>
      <c r="AN1039" s="73">
        <v>-523212.42866415798</v>
      </c>
    </row>
    <row r="1040" spans="1:40">
      <c r="A1040" s="186" t="s">
        <v>1725</v>
      </c>
      <c r="B1040" s="110"/>
      <c r="C1040" s="110"/>
      <c r="D1040" s="110"/>
      <c r="E1040" s="110"/>
      <c r="F1040" s="110"/>
      <c r="G1040" s="110"/>
      <c r="H1040" s="110"/>
      <c r="I1040" s="110"/>
      <c r="J1040" s="110"/>
      <c r="K1040" s="110"/>
      <c r="L1040" s="110"/>
      <c r="M1040" s="110"/>
      <c r="N1040" s="110"/>
      <c r="O1040" s="110"/>
      <c r="P1040" s="110"/>
      <c r="Q1040" s="110"/>
      <c r="R1040" s="110"/>
      <c r="S1040" s="110"/>
      <c r="T1040" s="110"/>
      <c r="U1040" s="110"/>
      <c r="V1040" s="110"/>
      <c r="W1040" s="110"/>
      <c r="X1040" s="110"/>
      <c r="Y1040" s="110"/>
      <c r="Z1040" s="110"/>
      <c r="AA1040" s="110"/>
      <c r="AB1040" s="110"/>
      <c r="AC1040" s="110"/>
      <c r="AD1040" s="110"/>
      <c r="AE1040" s="110"/>
      <c r="AF1040" s="110"/>
      <c r="AG1040" s="110"/>
      <c r="AH1040" s="110"/>
      <c r="AI1040" s="110"/>
      <c r="AJ1040" s="110"/>
      <c r="AK1040" s="110"/>
      <c r="AL1040" s="110"/>
      <c r="AM1040" s="110"/>
      <c r="AN1040" s="110"/>
    </row>
    <row r="1041" spans="1:40">
      <c r="A1041" s="108" t="s">
        <v>1726</v>
      </c>
      <c r="B1041" s="73">
        <v>0</v>
      </c>
      <c r="C1041" s="73">
        <v>0</v>
      </c>
      <c r="D1041" s="73">
        <v>0</v>
      </c>
      <c r="E1041" s="73">
        <v>0</v>
      </c>
      <c r="F1041" s="73">
        <v>0</v>
      </c>
      <c r="G1041" s="73">
        <v>0</v>
      </c>
      <c r="H1041" s="73">
        <v>0</v>
      </c>
      <c r="I1041" s="73">
        <v>0</v>
      </c>
      <c r="J1041" s="73">
        <v>0</v>
      </c>
      <c r="K1041" s="73">
        <v>0</v>
      </c>
      <c r="L1041" s="73">
        <v>0</v>
      </c>
      <c r="M1041" s="73">
        <v>0</v>
      </c>
      <c r="N1041" s="73">
        <v>0</v>
      </c>
      <c r="O1041" s="73">
        <v>0</v>
      </c>
      <c r="P1041" s="73">
        <v>0</v>
      </c>
      <c r="Q1041" s="73">
        <v>0</v>
      </c>
      <c r="R1041" s="73">
        <v>0</v>
      </c>
      <c r="S1041" s="73">
        <v>0</v>
      </c>
      <c r="T1041" s="73">
        <v>0</v>
      </c>
      <c r="U1041" s="73">
        <v>0</v>
      </c>
      <c r="V1041" s="73">
        <v>0</v>
      </c>
      <c r="W1041" s="73">
        <v>0</v>
      </c>
      <c r="X1041" s="73">
        <v>0</v>
      </c>
      <c r="Y1041" s="73">
        <v>0</v>
      </c>
      <c r="Z1041" s="73">
        <v>0</v>
      </c>
      <c r="AA1041" s="73">
        <v>0</v>
      </c>
      <c r="AB1041" s="73">
        <v>0</v>
      </c>
      <c r="AC1041" s="73">
        <v>0</v>
      </c>
      <c r="AD1041" s="73">
        <v>0</v>
      </c>
      <c r="AE1041" s="73">
        <v>0</v>
      </c>
      <c r="AF1041" s="73">
        <v>0</v>
      </c>
      <c r="AG1041" s="73">
        <v>0</v>
      </c>
      <c r="AH1041" s="73">
        <v>0</v>
      </c>
      <c r="AI1041" s="73">
        <v>0</v>
      </c>
      <c r="AJ1041" s="73">
        <v>0</v>
      </c>
      <c r="AK1041" s="73">
        <v>0</v>
      </c>
      <c r="AL1041" s="73">
        <v>0</v>
      </c>
      <c r="AM1041" s="73">
        <v>0</v>
      </c>
      <c r="AN1041" s="73">
        <v>0</v>
      </c>
    </row>
    <row r="1042" spans="1:40">
      <c r="A1042" s="108" t="s">
        <v>1727</v>
      </c>
      <c r="B1042" s="73">
        <v>0</v>
      </c>
      <c r="C1042" s="73">
        <v>0</v>
      </c>
      <c r="D1042" s="73">
        <v>0</v>
      </c>
      <c r="E1042" s="73">
        <v>0</v>
      </c>
      <c r="F1042" s="73">
        <v>0</v>
      </c>
      <c r="G1042" s="73">
        <v>0</v>
      </c>
      <c r="H1042" s="73">
        <v>0</v>
      </c>
      <c r="I1042" s="73">
        <v>0</v>
      </c>
      <c r="J1042" s="73">
        <v>0</v>
      </c>
      <c r="K1042" s="73">
        <v>0</v>
      </c>
      <c r="L1042" s="73">
        <v>0</v>
      </c>
      <c r="M1042" s="73">
        <v>0</v>
      </c>
      <c r="N1042" s="73">
        <v>0</v>
      </c>
      <c r="O1042" s="73">
        <v>0</v>
      </c>
      <c r="P1042" s="73">
        <v>0</v>
      </c>
      <c r="Q1042" s="73">
        <v>0</v>
      </c>
      <c r="R1042" s="73">
        <v>0</v>
      </c>
      <c r="S1042" s="73">
        <v>0</v>
      </c>
      <c r="T1042" s="73">
        <v>0</v>
      </c>
      <c r="U1042" s="73">
        <v>0</v>
      </c>
      <c r="V1042" s="73">
        <v>0</v>
      </c>
      <c r="W1042" s="73">
        <v>0</v>
      </c>
      <c r="X1042" s="73">
        <v>0</v>
      </c>
      <c r="Y1042" s="73">
        <v>0</v>
      </c>
      <c r="Z1042" s="73">
        <v>0</v>
      </c>
      <c r="AA1042" s="73">
        <v>0</v>
      </c>
      <c r="AB1042" s="73">
        <v>0</v>
      </c>
      <c r="AC1042" s="73">
        <v>0</v>
      </c>
      <c r="AD1042" s="73">
        <v>0</v>
      </c>
      <c r="AE1042" s="73">
        <v>0</v>
      </c>
      <c r="AF1042" s="73">
        <v>0</v>
      </c>
      <c r="AG1042" s="73">
        <v>0</v>
      </c>
      <c r="AH1042" s="73">
        <v>0</v>
      </c>
      <c r="AI1042" s="73">
        <v>0</v>
      </c>
      <c r="AJ1042" s="73">
        <v>0</v>
      </c>
      <c r="AK1042" s="73">
        <v>0</v>
      </c>
      <c r="AL1042" s="73">
        <v>0</v>
      </c>
      <c r="AM1042" s="73">
        <v>0</v>
      </c>
      <c r="AN1042" s="73">
        <v>0</v>
      </c>
    </row>
    <row r="1043" spans="1:40">
      <c r="A1043" s="108" t="s">
        <v>1728</v>
      </c>
    </row>
    <row r="1044" spans="1:40">
      <c r="A1044" s="120" t="s">
        <v>1729</v>
      </c>
      <c r="B1044" s="110">
        <v>0</v>
      </c>
      <c r="C1044" s="110">
        <v>0</v>
      </c>
      <c r="D1044" s="110">
        <v>0</v>
      </c>
      <c r="E1044" s="110">
        <v>0</v>
      </c>
      <c r="F1044" s="110">
        <v>0</v>
      </c>
      <c r="G1044" s="110">
        <v>0</v>
      </c>
      <c r="H1044" s="110">
        <v>0</v>
      </c>
      <c r="I1044" s="110">
        <v>0</v>
      </c>
      <c r="J1044" s="110">
        <v>0</v>
      </c>
      <c r="K1044" s="110">
        <v>0</v>
      </c>
      <c r="L1044" s="110">
        <v>0</v>
      </c>
      <c r="M1044" s="110">
        <v>0</v>
      </c>
      <c r="N1044" s="110">
        <v>0</v>
      </c>
      <c r="O1044" s="110">
        <v>0</v>
      </c>
      <c r="P1044" s="110">
        <v>0</v>
      </c>
      <c r="Q1044" s="110">
        <v>0</v>
      </c>
      <c r="R1044" s="110">
        <v>0</v>
      </c>
      <c r="S1044" s="110">
        <v>0</v>
      </c>
      <c r="T1044" s="110">
        <v>0</v>
      </c>
      <c r="U1044" s="110">
        <v>0</v>
      </c>
      <c r="V1044" s="110">
        <v>0</v>
      </c>
      <c r="W1044" s="110">
        <v>0</v>
      </c>
      <c r="X1044" s="110">
        <v>0</v>
      </c>
      <c r="Y1044" s="110">
        <v>0</v>
      </c>
      <c r="Z1044" s="110">
        <v>0</v>
      </c>
      <c r="AA1044" s="110">
        <v>0</v>
      </c>
      <c r="AB1044" s="110">
        <v>0</v>
      </c>
      <c r="AC1044" s="110">
        <v>0</v>
      </c>
      <c r="AD1044" s="110">
        <v>0</v>
      </c>
      <c r="AE1044" s="110">
        <v>0</v>
      </c>
      <c r="AF1044" s="110">
        <v>0</v>
      </c>
      <c r="AG1044" s="110">
        <v>0</v>
      </c>
      <c r="AH1044" s="110">
        <v>0</v>
      </c>
      <c r="AI1044" s="110">
        <v>0</v>
      </c>
      <c r="AJ1044" s="110">
        <v>0</v>
      </c>
      <c r="AK1044" s="110">
        <v>0</v>
      </c>
      <c r="AL1044" s="110">
        <v>0</v>
      </c>
      <c r="AM1044" s="110">
        <v>0</v>
      </c>
      <c r="AN1044" s="110">
        <v>0</v>
      </c>
    </row>
    <row r="1045" spans="1:40">
      <c r="A1045" s="120" t="s">
        <v>1730</v>
      </c>
      <c r="B1045" s="110">
        <v>0</v>
      </c>
      <c r="C1045" s="110">
        <v>0</v>
      </c>
      <c r="D1045" s="110">
        <v>0</v>
      </c>
      <c r="E1045" s="110">
        <v>0</v>
      </c>
      <c r="F1045" s="110">
        <v>0</v>
      </c>
      <c r="G1045" s="110">
        <v>0</v>
      </c>
      <c r="H1045" s="110">
        <v>0</v>
      </c>
      <c r="I1045" s="110">
        <v>0</v>
      </c>
      <c r="J1045" s="110">
        <v>0</v>
      </c>
      <c r="K1045" s="110">
        <v>0</v>
      </c>
      <c r="L1045" s="110">
        <v>0</v>
      </c>
      <c r="M1045" s="110">
        <v>0</v>
      </c>
      <c r="N1045" s="110">
        <v>0</v>
      </c>
      <c r="O1045" s="110">
        <v>0</v>
      </c>
      <c r="P1045" s="110">
        <v>0</v>
      </c>
      <c r="Q1045" s="110">
        <v>0</v>
      </c>
      <c r="R1045" s="110">
        <v>0</v>
      </c>
      <c r="S1045" s="110">
        <v>0</v>
      </c>
      <c r="T1045" s="110">
        <v>0</v>
      </c>
      <c r="U1045" s="110">
        <v>0</v>
      </c>
      <c r="V1045" s="110">
        <v>0</v>
      </c>
      <c r="W1045" s="110">
        <v>0</v>
      </c>
      <c r="X1045" s="110">
        <v>0</v>
      </c>
      <c r="Y1045" s="110">
        <v>0</v>
      </c>
      <c r="Z1045" s="110">
        <v>0</v>
      </c>
      <c r="AA1045" s="110">
        <v>0</v>
      </c>
      <c r="AB1045" s="110">
        <v>0</v>
      </c>
      <c r="AC1045" s="110">
        <v>0</v>
      </c>
      <c r="AD1045" s="110">
        <v>0</v>
      </c>
      <c r="AE1045" s="110">
        <v>0</v>
      </c>
      <c r="AF1045" s="110">
        <v>0</v>
      </c>
      <c r="AG1045" s="110">
        <v>0</v>
      </c>
      <c r="AH1045" s="110">
        <v>0</v>
      </c>
      <c r="AI1045" s="110">
        <v>0</v>
      </c>
      <c r="AJ1045" s="110">
        <v>0</v>
      </c>
      <c r="AK1045" s="110">
        <v>0</v>
      </c>
      <c r="AL1045" s="110">
        <v>0</v>
      </c>
      <c r="AM1045" s="110">
        <v>0</v>
      </c>
      <c r="AN1045" s="110">
        <v>0</v>
      </c>
    </row>
    <row r="1046" spans="1:40">
      <c r="A1046" s="120" t="s">
        <v>1731</v>
      </c>
      <c r="B1046" s="110">
        <v>0.25345000000000001</v>
      </c>
      <c r="C1046" s="110">
        <v>0.25345000000000001</v>
      </c>
      <c r="D1046" s="110">
        <v>0.25345000000000001</v>
      </c>
      <c r="E1046" s="110">
        <v>0.25345000000000001</v>
      </c>
      <c r="F1046" s="110">
        <v>0.25345000000000001</v>
      </c>
      <c r="G1046" s="110">
        <v>0.25345000000000001</v>
      </c>
      <c r="H1046" s="110">
        <v>0.25345000000000001</v>
      </c>
      <c r="I1046" s="110">
        <v>0.25345000000000001</v>
      </c>
      <c r="J1046" s="110">
        <v>0.25345000000000001</v>
      </c>
      <c r="K1046" s="110">
        <v>0.25345000000000001</v>
      </c>
      <c r="L1046" s="110">
        <v>0.25345000000000001</v>
      </c>
      <c r="M1046" s="110">
        <v>0.25345000000000001</v>
      </c>
      <c r="N1046" s="110">
        <v>3.0413999999999999</v>
      </c>
      <c r="O1046" s="110">
        <v>0.25345000000000001</v>
      </c>
      <c r="P1046" s="110">
        <v>0.25345000000000001</v>
      </c>
      <c r="Q1046" s="110">
        <v>0.25345000000000001</v>
      </c>
      <c r="R1046" s="110">
        <v>0.25345000000000001</v>
      </c>
      <c r="S1046" s="110">
        <v>0.25345000000000001</v>
      </c>
      <c r="T1046" s="110">
        <v>0.25345000000000001</v>
      </c>
      <c r="U1046" s="110">
        <v>0.25345000000000001</v>
      </c>
      <c r="V1046" s="110">
        <v>0.25345000000000001</v>
      </c>
      <c r="W1046" s="110">
        <v>0.25345000000000001</v>
      </c>
      <c r="X1046" s="110">
        <v>0.25345000000000001</v>
      </c>
      <c r="Y1046" s="110">
        <v>0.25345000000000001</v>
      </c>
      <c r="Z1046" s="110">
        <v>0.25345000000000001</v>
      </c>
      <c r="AA1046" s="110">
        <v>3.0413999999999999</v>
      </c>
      <c r="AB1046" s="110">
        <v>0.25345000000000001</v>
      </c>
      <c r="AC1046" s="110">
        <v>0.25345000000000001</v>
      </c>
      <c r="AD1046" s="110">
        <v>0.25345000000000001</v>
      </c>
      <c r="AE1046" s="110">
        <v>0.25345000000000001</v>
      </c>
      <c r="AF1046" s="110">
        <v>0.25345000000000001</v>
      </c>
      <c r="AG1046" s="110">
        <v>0.25345000000000001</v>
      </c>
      <c r="AH1046" s="110">
        <v>0.25345000000000001</v>
      </c>
      <c r="AI1046" s="110">
        <v>0.25345000000000001</v>
      </c>
      <c r="AJ1046" s="110">
        <v>0.25345000000000001</v>
      </c>
      <c r="AK1046" s="110">
        <v>0.25345000000000001</v>
      </c>
      <c r="AL1046" s="110">
        <v>0.25345000000000001</v>
      </c>
      <c r="AM1046" s="110">
        <v>0.25345000000000001</v>
      </c>
      <c r="AN1046" s="110">
        <v>3.0413999999999999</v>
      </c>
    </row>
    <row r="1047" spans="1:40">
      <c r="A1047" s="120" t="s">
        <v>1732</v>
      </c>
      <c r="B1047" s="110">
        <v>0</v>
      </c>
      <c r="C1047" s="110">
        <v>0</v>
      </c>
      <c r="D1047" s="110">
        <v>0</v>
      </c>
      <c r="E1047" s="110">
        <v>0</v>
      </c>
      <c r="F1047" s="110">
        <v>0</v>
      </c>
      <c r="G1047" s="110">
        <v>0</v>
      </c>
      <c r="H1047" s="110">
        <v>0</v>
      </c>
      <c r="I1047" s="110">
        <v>0</v>
      </c>
      <c r="J1047" s="110">
        <v>0</v>
      </c>
      <c r="K1047" s="110">
        <v>0</v>
      </c>
      <c r="L1047" s="110">
        <v>0</v>
      </c>
      <c r="M1047" s="110">
        <v>0</v>
      </c>
      <c r="N1047" s="110">
        <v>0</v>
      </c>
      <c r="O1047" s="110">
        <v>0</v>
      </c>
      <c r="P1047" s="110">
        <v>0</v>
      </c>
      <c r="Q1047" s="110">
        <v>0</v>
      </c>
      <c r="R1047" s="110">
        <v>0</v>
      </c>
      <c r="S1047" s="110">
        <v>0</v>
      </c>
      <c r="T1047" s="110">
        <v>0</v>
      </c>
      <c r="U1047" s="110">
        <v>0</v>
      </c>
      <c r="V1047" s="110">
        <v>0</v>
      </c>
      <c r="W1047" s="110">
        <v>0</v>
      </c>
      <c r="X1047" s="110">
        <v>0</v>
      </c>
      <c r="Y1047" s="110">
        <v>0</v>
      </c>
      <c r="Z1047" s="110">
        <v>0</v>
      </c>
      <c r="AA1047" s="110">
        <v>0</v>
      </c>
      <c r="AB1047" s="110">
        <v>0</v>
      </c>
      <c r="AC1047" s="110">
        <v>0</v>
      </c>
      <c r="AD1047" s="110">
        <v>0</v>
      </c>
      <c r="AE1047" s="110">
        <v>0</v>
      </c>
      <c r="AF1047" s="110">
        <v>0</v>
      </c>
      <c r="AG1047" s="110">
        <v>0</v>
      </c>
      <c r="AH1047" s="110">
        <v>0</v>
      </c>
      <c r="AI1047" s="110">
        <v>0</v>
      </c>
      <c r="AJ1047" s="110">
        <v>0</v>
      </c>
      <c r="AK1047" s="110">
        <v>0</v>
      </c>
      <c r="AL1047" s="110">
        <v>0</v>
      </c>
      <c r="AM1047" s="110">
        <v>0</v>
      </c>
      <c r="AN1047" s="110">
        <v>0</v>
      </c>
    </row>
    <row r="1048" spans="1:40">
      <c r="A1048" s="108" t="s">
        <v>1733</v>
      </c>
    </row>
    <row r="1049" spans="1:40">
      <c r="A1049" s="108" t="s">
        <v>1734</v>
      </c>
      <c r="B1049" s="73">
        <v>0</v>
      </c>
      <c r="C1049" s="73">
        <v>0</v>
      </c>
      <c r="D1049" s="73">
        <v>0</v>
      </c>
      <c r="E1049" s="73">
        <v>0</v>
      </c>
      <c r="F1049" s="73">
        <v>0</v>
      </c>
      <c r="G1049" s="73">
        <v>0</v>
      </c>
      <c r="H1049" s="73">
        <v>0</v>
      </c>
      <c r="I1049" s="73">
        <v>0</v>
      </c>
      <c r="J1049" s="73">
        <v>0</v>
      </c>
      <c r="K1049" s="73">
        <v>0</v>
      </c>
      <c r="L1049" s="73">
        <v>0</v>
      </c>
      <c r="M1049" s="73">
        <v>0</v>
      </c>
      <c r="N1049" s="73">
        <v>0</v>
      </c>
      <c r="O1049" s="73">
        <v>0</v>
      </c>
      <c r="P1049" s="73">
        <v>0</v>
      </c>
      <c r="Q1049" s="73">
        <v>0</v>
      </c>
      <c r="R1049" s="73">
        <v>0</v>
      </c>
      <c r="S1049" s="73">
        <v>0</v>
      </c>
      <c r="T1049" s="73">
        <v>0</v>
      </c>
      <c r="U1049" s="73">
        <v>0</v>
      </c>
      <c r="V1049" s="73">
        <v>0</v>
      </c>
      <c r="W1049" s="73">
        <v>0</v>
      </c>
      <c r="X1049" s="73">
        <v>0</v>
      </c>
      <c r="Y1049" s="73">
        <v>0</v>
      </c>
      <c r="Z1049" s="73">
        <v>0</v>
      </c>
      <c r="AA1049" s="73">
        <v>0</v>
      </c>
      <c r="AB1049" s="73">
        <v>0</v>
      </c>
      <c r="AC1049" s="73">
        <v>0</v>
      </c>
      <c r="AD1049" s="73">
        <v>0</v>
      </c>
      <c r="AE1049" s="73">
        <v>0</v>
      </c>
      <c r="AF1049" s="73">
        <v>0</v>
      </c>
      <c r="AG1049" s="73">
        <v>0</v>
      </c>
      <c r="AH1049" s="73">
        <v>0</v>
      </c>
      <c r="AI1049" s="73">
        <v>0</v>
      </c>
      <c r="AJ1049" s="73">
        <v>0</v>
      </c>
      <c r="AK1049" s="73">
        <v>0</v>
      </c>
      <c r="AL1049" s="73">
        <v>0</v>
      </c>
      <c r="AM1049" s="73">
        <v>0</v>
      </c>
      <c r="AN1049" s="73">
        <v>0</v>
      </c>
    </row>
    <row r="1050" spans="1:40">
      <c r="A1050" s="108" t="s">
        <v>1735</v>
      </c>
      <c r="B1050" s="73">
        <v>0</v>
      </c>
      <c r="C1050" s="73">
        <v>0</v>
      </c>
      <c r="D1050" s="73">
        <v>0</v>
      </c>
      <c r="E1050" s="73">
        <v>0</v>
      </c>
      <c r="F1050" s="73">
        <v>0</v>
      </c>
      <c r="G1050" s="73">
        <v>0</v>
      </c>
      <c r="H1050" s="73">
        <v>0</v>
      </c>
      <c r="I1050" s="73">
        <v>0</v>
      </c>
      <c r="J1050" s="73">
        <v>0</v>
      </c>
      <c r="K1050" s="73">
        <v>0</v>
      </c>
      <c r="L1050" s="73">
        <v>0</v>
      </c>
      <c r="M1050" s="73">
        <v>0</v>
      </c>
      <c r="N1050" s="73">
        <v>0</v>
      </c>
      <c r="O1050" s="73">
        <v>0</v>
      </c>
      <c r="P1050" s="73">
        <v>0</v>
      </c>
      <c r="Q1050" s="73">
        <v>0</v>
      </c>
      <c r="R1050" s="73">
        <v>0</v>
      </c>
      <c r="S1050" s="73">
        <v>0</v>
      </c>
      <c r="T1050" s="73">
        <v>0</v>
      </c>
      <c r="U1050" s="73">
        <v>0</v>
      </c>
      <c r="V1050" s="73">
        <v>0</v>
      </c>
      <c r="W1050" s="73">
        <v>0</v>
      </c>
      <c r="X1050" s="73">
        <v>0</v>
      </c>
      <c r="Y1050" s="73">
        <v>0</v>
      </c>
      <c r="Z1050" s="73">
        <v>0</v>
      </c>
      <c r="AA1050" s="73">
        <v>0</v>
      </c>
      <c r="AB1050" s="73">
        <v>0</v>
      </c>
      <c r="AC1050" s="73">
        <v>0</v>
      </c>
      <c r="AD1050" s="73">
        <v>0</v>
      </c>
      <c r="AE1050" s="73">
        <v>0</v>
      </c>
      <c r="AF1050" s="73">
        <v>0</v>
      </c>
      <c r="AG1050" s="73">
        <v>0</v>
      </c>
      <c r="AH1050" s="73">
        <v>0</v>
      </c>
      <c r="AI1050" s="73">
        <v>0</v>
      </c>
      <c r="AJ1050" s="73">
        <v>0</v>
      </c>
      <c r="AK1050" s="73">
        <v>0</v>
      </c>
      <c r="AL1050" s="73">
        <v>0</v>
      </c>
      <c r="AM1050" s="73">
        <v>0</v>
      </c>
      <c r="AN1050" s="73">
        <v>0</v>
      </c>
    </row>
    <row r="1051" spans="1:40">
      <c r="A1051" s="108" t="s">
        <v>1736</v>
      </c>
      <c r="B1051" s="73">
        <v>0</v>
      </c>
      <c r="C1051" s="73">
        <v>0</v>
      </c>
      <c r="D1051" s="73">
        <v>0</v>
      </c>
      <c r="E1051" s="73">
        <v>0</v>
      </c>
      <c r="F1051" s="73">
        <v>0</v>
      </c>
      <c r="G1051" s="73">
        <v>0</v>
      </c>
      <c r="H1051" s="73">
        <v>0</v>
      </c>
      <c r="I1051" s="73">
        <v>0</v>
      </c>
      <c r="J1051" s="73">
        <v>0</v>
      </c>
      <c r="K1051" s="73">
        <v>0</v>
      </c>
      <c r="L1051" s="73">
        <v>0</v>
      </c>
      <c r="M1051" s="73">
        <v>0</v>
      </c>
      <c r="N1051" s="73">
        <v>0</v>
      </c>
      <c r="O1051" s="73">
        <v>0</v>
      </c>
      <c r="P1051" s="73">
        <v>0</v>
      </c>
      <c r="Q1051" s="73">
        <v>0</v>
      </c>
      <c r="R1051" s="73">
        <v>0</v>
      </c>
      <c r="S1051" s="73">
        <v>0</v>
      </c>
      <c r="T1051" s="73">
        <v>0</v>
      </c>
      <c r="U1051" s="73">
        <v>0</v>
      </c>
      <c r="V1051" s="73">
        <v>0</v>
      </c>
      <c r="W1051" s="73">
        <v>0</v>
      </c>
      <c r="X1051" s="73">
        <v>0</v>
      </c>
      <c r="Y1051" s="73">
        <v>0</v>
      </c>
      <c r="Z1051" s="73">
        <v>0</v>
      </c>
      <c r="AA1051" s="73">
        <v>0</v>
      </c>
      <c r="AB1051" s="73">
        <v>0</v>
      </c>
      <c r="AC1051" s="73">
        <v>0</v>
      </c>
      <c r="AD1051" s="73">
        <v>0</v>
      </c>
      <c r="AE1051" s="73">
        <v>0</v>
      </c>
      <c r="AF1051" s="73">
        <v>0</v>
      </c>
      <c r="AG1051" s="73">
        <v>0</v>
      </c>
      <c r="AH1051" s="73">
        <v>0</v>
      </c>
      <c r="AI1051" s="73">
        <v>0</v>
      </c>
      <c r="AJ1051" s="73">
        <v>0</v>
      </c>
      <c r="AK1051" s="73">
        <v>0</v>
      </c>
      <c r="AL1051" s="73">
        <v>0</v>
      </c>
      <c r="AM1051" s="73">
        <v>0</v>
      </c>
      <c r="AN1051" s="73">
        <v>0</v>
      </c>
    </row>
    <row r="1052" spans="1:40">
      <c r="A1052" s="108" t="s">
        <v>1737</v>
      </c>
      <c r="B1052" s="73">
        <v>0</v>
      </c>
      <c r="C1052" s="73">
        <v>0</v>
      </c>
      <c r="D1052" s="73">
        <v>0</v>
      </c>
      <c r="E1052" s="73">
        <v>0</v>
      </c>
      <c r="F1052" s="73">
        <v>0</v>
      </c>
      <c r="G1052" s="73">
        <v>0</v>
      </c>
      <c r="H1052" s="73">
        <v>0</v>
      </c>
      <c r="I1052" s="73">
        <v>0</v>
      </c>
      <c r="J1052" s="73">
        <v>0</v>
      </c>
      <c r="K1052" s="73">
        <v>0</v>
      </c>
      <c r="L1052" s="73">
        <v>0</v>
      </c>
      <c r="M1052" s="73">
        <v>0</v>
      </c>
      <c r="N1052" s="73">
        <v>0</v>
      </c>
      <c r="O1052" s="73">
        <v>0</v>
      </c>
      <c r="P1052" s="73">
        <v>0</v>
      </c>
      <c r="Q1052" s="73">
        <v>0</v>
      </c>
      <c r="R1052" s="73">
        <v>0</v>
      </c>
      <c r="S1052" s="73">
        <v>0</v>
      </c>
      <c r="T1052" s="73">
        <v>0</v>
      </c>
      <c r="U1052" s="73">
        <v>0</v>
      </c>
      <c r="V1052" s="73">
        <v>0</v>
      </c>
      <c r="W1052" s="73">
        <v>0</v>
      </c>
      <c r="X1052" s="73">
        <v>0</v>
      </c>
      <c r="Y1052" s="73">
        <v>0</v>
      </c>
      <c r="Z1052" s="73">
        <v>0</v>
      </c>
      <c r="AA1052" s="73">
        <v>0</v>
      </c>
      <c r="AB1052" s="73">
        <v>0</v>
      </c>
      <c r="AC1052" s="73">
        <v>0</v>
      </c>
      <c r="AD1052" s="73">
        <v>0</v>
      </c>
      <c r="AE1052" s="73">
        <v>0</v>
      </c>
      <c r="AF1052" s="73">
        <v>0</v>
      </c>
      <c r="AG1052" s="73">
        <v>0</v>
      </c>
      <c r="AH1052" s="73">
        <v>0</v>
      </c>
      <c r="AI1052" s="73">
        <v>0</v>
      </c>
      <c r="AJ1052" s="73">
        <v>0</v>
      </c>
      <c r="AK1052" s="73">
        <v>0</v>
      </c>
      <c r="AL1052" s="73">
        <v>0</v>
      </c>
      <c r="AM1052" s="73">
        <v>0</v>
      </c>
      <c r="AN1052" s="73">
        <v>0</v>
      </c>
    </row>
    <row r="1053" spans="1:40">
      <c r="A1053" s="108" t="s">
        <v>1738</v>
      </c>
      <c r="B1053" s="73">
        <v>0</v>
      </c>
      <c r="C1053" s="73">
        <v>0</v>
      </c>
      <c r="D1053" s="73">
        <v>0</v>
      </c>
      <c r="E1053" s="73">
        <v>0</v>
      </c>
      <c r="F1053" s="73">
        <v>0</v>
      </c>
      <c r="G1053" s="73">
        <v>0</v>
      </c>
      <c r="H1053" s="73">
        <v>0</v>
      </c>
      <c r="I1053" s="73">
        <v>0</v>
      </c>
      <c r="J1053" s="73">
        <v>0</v>
      </c>
      <c r="K1053" s="73">
        <v>0</v>
      </c>
      <c r="L1053" s="73">
        <v>0</v>
      </c>
      <c r="M1053" s="73">
        <v>0</v>
      </c>
      <c r="N1053" s="73">
        <v>0</v>
      </c>
      <c r="O1053" s="73">
        <v>0</v>
      </c>
      <c r="P1053" s="73">
        <v>0</v>
      </c>
      <c r="Q1053" s="73">
        <v>0</v>
      </c>
      <c r="R1053" s="73">
        <v>0</v>
      </c>
      <c r="S1053" s="73">
        <v>0</v>
      </c>
      <c r="T1053" s="73">
        <v>0</v>
      </c>
      <c r="U1053" s="73">
        <v>0</v>
      </c>
      <c r="V1053" s="73">
        <v>0</v>
      </c>
      <c r="W1053" s="73">
        <v>0</v>
      </c>
      <c r="X1053" s="73">
        <v>0</v>
      </c>
      <c r="Y1053" s="73">
        <v>0</v>
      </c>
      <c r="Z1053" s="73">
        <v>0</v>
      </c>
      <c r="AA1053" s="73">
        <v>0</v>
      </c>
      <c r="AB1053" s="73">
        <v>0</v>
      </c>
      <c r="AC1053" s="73">
        <v>0</v>
      </c>
      <c r="AD1053" s="73">
        <v>0</v>
      </c>
      <c r="AE1053" s="73">
        <v>0</v>
      </c>
      <c r="AF1053" s="73">
        <v>0</v>
      </c>
      <c r="AG1053" s="73">
        <v>0</v>
      </c>
      <c r="AH1053" s="73">
        <v>0</v>
      </c>
      <c r="AI1053" s="73">
        <v>0</v>
      </c>
      <c r="AJ1053" s="73">
        <v>0</v>
      </c>
      <c r="AK1053" s="73">
        <v>0</v>
      </c>
      <c r="AL1053" s="73">
        <v>0</v>
      </c>
      <c r="AM1053" s="73">
        <v>0</v>
      </c>
      <c r="AN1053" s="73">
        <v>0</v>
      </c>
    </row>
    <row r="1054" spans="1:40">
      <c r="A1054" s="108" t="s">
        <v>1739</v>
      </c>
      <c r="B1054" s="73">
        <v>0</v>
      </c>
      <c r="C1054" s="73">
        <v>0</v>
      </c>
      <c r="D1054" s="73">
        <v>0</v>
      </c>
      <c r="E1054" s="73">
        <v>0</v>
      </c>
      <c r="F1054" s="73">
        <v>0</v>
      </c>
      <c r="G1054" s="73">
        <v>0</v>
      </c>
      <c r="H1054" s="73">
        <v>0</v>
      </c>
      <c r="I1054" s="73">
        <v>0</v>
      </c>
      <c r="J1054" s="73">
        <v>0</v>
      </c>
      <c r="K1054" s="73">
        <v>0</v>
      </c>
      <c r="L1054" s="73">
        <v>0</v>
      </c>
      <c r="M1054" s="73">
        <v>0</v>
      </c>
      <c r="N1054" s="73">
        <v>0</v>
      </c>
      <c r="O1054" s="73">
        <v>0</v>
      </c>
      <c r="P1054" s="73">
        <v>0</v>
      </c>
      <c r="Q1054" s="73">
        <v>0</v>
      </c>
      <c r="R1054" s="73">
        <v>0</v>
      </c>
      <c r="S1054" s="73">
        <v>0</v>
      </c>
      <c r="T1054" s="73">
        <v>0</v>
      </c>
      <c r="U1054" s="73">
        <v>0</v>
      </c>
      <c r="V1054" s="73">
        <v>0</v>
      </c>
      <c r="W1054" s="73">
        <v>0</v>
      </c>
      <c r="X1054" s="73">
        <v>0</v>
      </c>
      <c r="Y1054" s="73">
        <v>0</v>
      </c>
      <c r="Z1054" s="73">
        <v>0</v>
      </c>
      <c r="AA1054" s="73">
        <v>0</v>
      </c>
      <c r="AB1054" s="73">
        <v>0</v>
      </c>
      <c r="AC1054" s="73">
        <v>0</v>
      </c>
      <c r="AD1054" s="73">
        <v>0</v>
      </c>
      <c r="AE1054" s="73">
        <v>0</v>
      </c>
      <c r="AF1054" s="73">
        <v>0</v>
      </c>
      <c r="AG1054" s="73">
        <v>0</v>
      </c>
      <c r="AH1054" s="73">
        <v>0</v>
      </c>
      <c r="AI1054" s="73">
        <v>0</v>
      </c>
      <c r="AJ1054" s="73">
        <v>0</v>
      </c>
      <c r="AK1054" s="73">
        <v>0</v>
      </c>
      <c r="AL1054" s="73">
        <v>0</v>
      </c>
      <c r="AM1054" s="73">
        <v>0</v>
      </c>
      <c r="AN1054" s="73">
        <v>0</v>
      </c>
    </row>
    <row r="1055" spans="1:40">
      <c r="A1055" s="108" t="s">
        <v>1740</v>
      </c>
      <c r="B1055" s="73">
        <v>0</v>
      </c>
      <c r="C1055" s="73">
        <v>0</v>
      </c>
      <c r="D1055" s="73">
        <v>0</v>
      </c>
      <c r="E1055" s="73">
        <v>0</v>
      </c>
      <c r="F1055" s="73">
        <v>0</v>
      </c>
      <c r="G1055" s="73">
        <v>0</v>
      </c>
      <c r="H1055" s="73">
        <v>0</v>
      </c>
      <c r="I1055" s="73">
        <v>0</v>
      </c>
      <c r="J1055" s="73">
        <v>0</v>
      </c>
      <c r="K1055" s="73">
        <v>0</v>
      </c>
      <c r="L1055" s="73">
        <v>0</v>
      </c>
      <c r="M1055" s="73">
        <v>0</v>
      </c>
      <c r="N1055" s="73">
        <v>0</v>
      </c>
      <c r="O1055" s="73">
        <v>0</v>
      </c>
      <c r="P1055" s="73">
        <v>0</v>
      </c>
      <c r="Q1055" s="73">
        <v>0</v>
      </c>
      <c r="R1055" s="73">
        <v>0</v>
      </c>
      <c r="S1055" s="73">
        <v>0</v>
      </c>
      <c r="T1055" s="73">
        <v>0</v>
      </c>
      <c r="U1055" s="73">
        <v>0</v>
      </c>
      <c r="V1055" s="73">
        <v>0</v>
      </c>
      <c r="W1055" s="73">
        <v>0</v>
      </c>
      <c r="X1055" s="73">
        <v>0</v>
      </c>
      <c r="Y1055" s="73">
        <v>0</v>
      </c>
      <c r="Z1055" s="73">
        <v>0</v>
      </c>
      <c r="AA1055" s="73">
        <v>0</v>
      </c>
      <c r="AB1055" s="73">
        <v>0</v>
      </c>
      <c r="AC1055" s="73">
        <v>0</v>
      </c>
      <c r="AD1055" s="73">
        <v>0</v>
      </c>
      <c r="AE1055" s="73">
        <v>0</v>
      </c>
      <c r="AF1055" s="73">
        <v>0</v>
      </c>
      <c r="AG1055" s="73">
        <v>0</v>
      </c>
      <c r="AH1055" s="73">
        <v>0</v>
      </c>
      <c r="AI1055" s="73">
        <v>0</v>
      </c>
      <c r="AJ1055" s="73">
        <v>0</v>
      </c>
      <c r="AK1055" s="73">
        <v>0</v>
      </c>
      <c r="AL1055" s="73">
        <v>0</v>
      </c>
      <c r="AM1055" s="73">
        <v>0</v>
      </c>
      <c r="AN1055" s="73">
        <v>0</v>
      </c>
    </row>
    <row r="1056" spans="1:40">
      <c r="A1056" s="108" t="s">
        <v>1741</v>
      </c>
      <c r="B1056" s="73">
        <v>0</v>
      </c>
      <c r="C1056" s="73">
        <v>0</v>
      </c>
      <c r="D1056" s="73">
        <v>0</v>
      </c>
      <c r="E1056" s="73">
        <v>0</v>
      </c>
      <c r="F1056" s="73">
        <v>0</v>
      </c>
      <c r="G1056" s="73">
        <v>0</v>
      </c>
      <c r="H1056" s="73">
        <v>0</v>
      </c>
      <c r="I1056" s="73">
        <v>0</v>
      </c>
      <c r="J1056" s="73">
        <v>0</v>
      </c>
      <c r="K1056" s="73">
        <v>0</v>
      </c>
      <c r="L1056" s="73">
        <v>0</v>
      </c>
      <c r="M1056" s="73">
        <v>0</v>
      </c>
      <c r="N1056" s="73">
        <v>0</v>
      </c>
      <c r="O1056" s="73">
        <v>0</v>
      </c>
      <c r="P1056" s="73">
        <v>0</v>
      </c>
      <c r="Q1056" s="73">
        <v>0</v>
      </c>
      <c r="R1056" s="73">
        <v>0</v>
      </c>
      <c r="S1056" s="73">
        <v>0</v>
      </c>
      <c r="T1056" s="73">
        <v>0</v>
      </c>
      <c r="U1056" s="73">
        <v>0</v>
      </c>
      <c r="V1056" s="73">
        <v>0</v>
      </c>
      <c r="W1056" s="73">
        <v>0</v>
      </c>
      <c r="X1056" s="73">
        <v>0</v>
      </c>
      <c r="Y1056" s="73">
        <v>0</v>
      </c>
      <c r="Z1056" s="73">
        <v>0</v>
      </c>
      <c r="AA1056" s="73">
        <v>0</v>
      </c>
      <c r="AB1056" s="73">
        <v>0</v>
      </c>
      <c r="AC1056" s="73">
        <v>0</v>
      </c>
      <c r="AD1056" s="73">
        <v>0</v>
      </c>
      <c r="AE1056" s="73">
        <v>0</v>
      </c>
      <c r="AF1056" s="73">
        <v>0</v>
      </c>
      <c r="AG1056" s="73">
        <v>0</v>
      </c>
      <c r="AH1056" s="73">
        <v>0</v>
      </c>
      <c r="AI1056" s="73">
        <v>0</v>
      </c>
      <c r="AJ1056" s="73">
        <v>0</v>
      </c>
      <c r="AK1056" s="73">
        <v>0</v>
      </c>
      <c r="AL1056" s="73">
        <v>0</v>
      </c>
      <c r="AM1056" s="73">
        <v>0</v>
      </c>
      <c r="AN1056" s="73">
        <v>0</v>
      </c>
    </row>
    <row r="1057" spans="1:40">
      <c r="A1057" s="108" t="s">
        <v>1742</v>
      </c>
      <c r="B1057" s="73">
        <v>0</v>
      </c>
      <c r="C1057" s="73">
        <v>0</v>
      </c>
      <c r="D1057" s="73">
        <v>0</v>
      </c>
      <c r="E1057" s="73">
        <v>0</v>
      </c>
      <c r="F1057" s="73">
        <v>0</v>
      </c>
      <c r="G1057" s="73">
        <v>0</v>
      </c>
      <c r="H1057" s="73">
        <v>0</v>
      </c>
      <c r="I1057" s="73">
        <v>0</v>
      </c>
      <c r="J1057" s="73">
        <v>0</v>
      </c>
      <c r="K1057" s="73">
        <v>0</v>
      </c>
      <c r="L1057" s="73">
        <v>0</v>
      </c>
      <c r="M1057" s="73">
        <v>0</v>
      </c>
      <c r="N1057" s="73">
        <v>0</v>
      </c>
      <c r="O1057" s="73">
        <v>0</v>
      </c>
      <c r="P1057" s="73">
        <v>0</v>
      </c>
      <c r="Q1057" s="73">
        <v>0</v>
      </c>
      <c r="R1057" s="73">
        <v>0</v>
      </c>
      <c r="S1057" s="73">
        <v>0</v>
      </c>
      <c r="T1057" s="73">
        <v>0</v>
      </c>
      <c r="U1057" s="73">
        <v>0</v>
      </c>
      <c r="V1057" s="73">
        <v>0</v>
      </c>
      <c r="W1057" s="73">
        <v>0</v>
      </c>
      <c r="X1057" s="73">
        <v>0</v>
      </c>
      <c r="Y1057" s="73">
        <v>0</v>
      </c>
      <c r="Z1057" s="73">
        <v>0</v>
      </c>
      <c r="AA1057" s="73">
        <v>0</v>
      </c>
      <c r="AB1057" s="73">
        <v>0</v>
      </c>
      <c r="AC1057" s="73">
        <v>0</v>
      </c>
      <c r="AD1057" s="73">
        <v>0</v>
      </c>
      <c r="AE1057" s="73">
        <v>0</v>
      </c>
      <c r="AF1057" s="73">
        <v>0</v>
      </c>
      <c r="AG1057" s="73">
        <v>0</v>
      </c>
      <c r="AH1057" s="73">
        <v>0</v>
      </c>
      <c r="AI1057" s="73">
        <v>0</v>
      </c>
      <c r="AJ1057" s="73">
        <v>0</v>
      </c>
      <c r="AK1057" s="73">
        <v>0</v>
      </c>
      <c r="AL1057" s="73">
        <v>0</v>
      </c>
      <c r="AM1057" s="73">
        <v>0</v>
      </c>
      <c r="AN1057" s="73">
        <v>0</v>
      </c>
    </row>
    <row r="1058" spans="1:40">
      <c r="A1058" s="108" t="s">
        <v>1743</v>
      </c>
      <c r="B1058" s="73">
        <v>0</v>
      </c>
      <c r="C1058" s="73">
        <v>0</v>
      </c>
      <c r="D1058" s="73">
        <v>0</v>
      </c>
      <c r="E1058" s="73">
        <v>0</v>
      </c>
      <c r="F1058" s="73">
        <v>0</v>
      </c>
      <c r="G1058" s="73">
        <v>0</v>
      </c>
      <c r="H1058" s="73">
        <v>0</v>
      </c>
      <c r="I1058" s="73">
        <v>0</v>
      </c>
      <c r="J1058" s="73">
        <v>0</v>
      </c>
      <c r="K1058" s="73">
        <v>0</v>
      </c>
      <c r="L1058" s="73">
        <v>0</v>
      </c>
      <c r="M1058" s="73">
        <v>0</v>
      </c>
      <c r="N1058" s="73">
        <v>0</v>
      </c>
      <c r="O1058" s="73">
        <v>0</v>
      </c>
      <c r="P1058" s="73">
        <v>0</v>
      </c>
      <c r="Q1058" s="73">
        <v>0</v>
      </c>
      <c r="R1058" s="73">
        <v>0</v>
      </c>
      <c r="S1058" s="73">
        <v>0</v>
      </c>
      <c r="T1058" s="73">
        <v>0</v>
      </c>
      <c r="U1058" s="73">
        <v>0</v>
      </c>
      <c r="V1058" s="73">
        <v>0</v>
      </c>
      <c r="W1058" s="73">
        <v>0</v>
      </c>
      <c r="X1058" s="73">
        <v>0</v>
      </c>
      <c r="Y1058" s="73">
        <v>0</v>
      </c>
      <c r="Z1058" s="73">
        <v>0</v>
      </c>
      <c r="AA1058" s="73">
        <v>0</v>
      </c>
      <c r="AB1058" s="73">
        <v>0</v>
      </c>
      <c r="AC1058" s="73">
        <v>0</v>
      </c>
      <c r="AD1058" s="73">
        <v>0</v>
      </c>
      <c r="AE1058" s="73">
        <v>0</v>
      </c>
      <c r="AF1058" s="73">
        <v>0</v>
      </c>
      <c r="AG1058" s="73">
        <v>0</v>
      </c>
      <c r="AH1058" s="73">
        <v>0</v>
      </c>
      <c r="AI1058" s="73">
        <v>0</v>
      </c>
      <c r="AJ1058" s="73">
        <v>0</v>
      </c>
      <c r="AK1058" s="73">
        <v>0</v>
      </c>
      <c r="AL1058" s="73">
        <v>0</v>
      </c>
      <c r="AM1058" s="73">
        <v>0</v>
      </c>
      <c r="AN1058" s="73">
        <v>0</v>
      </c>
    </row>
    <row r="1059" spans="1:40">
      <c r="A1059" s="108" t="s">
        <v>1744</v>
      </c>
    </row>
    <row r="1060" spans="1:40">
      <c r="A1060" s="108" t="s">
        <v>1745</v>
      </c>
      <c r="B1060" s="73">
        <v>-1934678.58333333</v>
      </c>
      <c r="C1060" s="73">
        <v>-1934678.58333333</v>
      </c>
      <c r="D1060" s="73">
        <v>-1934678.58333333</v>
      </c>
      <c r="E1060" s="73">
        <v>-1934678.58333333</v>
      </c>
      <c r="F1060" s="73">
        <v>-1934678.58333333</v>
      </c>
      <c r="G1060" s="73">
        <v>-1934678.58333333</v>
      </c>
      <c r="H1060" s="73">
        <v>-1934678.58333333</v>
      </c>
      <c r="I1060" s="73">
        <v>-1934678.58333333</v>
      </c>
      <c r="J1060" s="73">
        <v>-1934678.58333333</v>
      </c>
      <c r="K1060" s="73">
        <v>-1934678.58333333</v>
      </c>
      <c r="L1060" s="73">
        <v>-1934678.58333333</v>
      </c>
      <c r="M1060" s="73">
        <v>-1934678.58333333</v>
      </c>
      <c r="N1060" s="73">
        <v>-23216143</v>
      </c>
      <c r="O1060" s="73">
        <v>-1947080</v>
      </c>
      <c r="P1060" s="73">
        <v>-1947080</v>
      </c>
      <c r="Q1060" s="73">
        <v>-1947080</v>
      </c>
      <c r="R1060" s="73">
        <v>-1947080</v>
      </c>
      <c r="S1060" s="73">
        <v>-1947080</v>
      </c>
      <c r="T1060" s="73">
        <v>-1947080</v>
      </c>
      <c r="U1060" s="73">
        <v>-1947080</v>
      </c>
      <c r="V1060" s="73">
        <v>-1947080</v>
      </c>
      <c r="W1060" s="73">
        <v>-1947080</v>
      </c>
      <c r="X1060" s="73">
        <v>-1947080</v>
      </c>
      <c r="Y1060" s="73">
        <v>-1947080</v>
      </c>
      <c r="Z1060" s="73">
        <v>-1947080</v>
      </c>
      <c r="AA1060" s="73">
        <v>-23364960</v>
      </c>
      <c r="AB1060" s="73">
        <v>-1979834.75</v>
      </c>
      <c r="AC1060" s="73">
        <v>-1979834.75</v>
      </c>
      <c r="AD1060" s="73">
        <v>-1979834.75</v>
      </c>
      <c r="AE1060" s="73">
        <v>-1979834.75</v>
      </c>
      <c r="AF1060" s="73">
        <v>-1979834.75</v>
      </c>
      <c r="AG1060" s="73">
        <v>-1979834.75</v>
      </c>
      <c r="AH1060" s="73">
        <v>-1979834.75</v>
      </c>
      <c r="AI1060" s="73">
        <v>-1979834.75</v>
      </c>
      <c r="AJ1060" s="73">
        <v>-1979834.75</v>
      </c>
      <c r="AK1060" s="73">
        <v>-1979834.75</v>
      </c>
      <c r="AL1060" s="73">
        <v>-1979834.75</v>
      </c>
      <c r="AM1060" s="73">
        <v>-1979834.75</v>
      </c>
      <c r="AN1060" s="73">
        <v>-23758017</v>
      </c>
    </row>
    <row r="1061" spans="1:40">
      <c r="A1061" s="108" t="s">
        <v>1746</v>
      </c>
    </row>
    <row r="1062" spans="1:40">
      <c r="A1062" s="108" t="s">
        <v>1747</v>
      </c>
      <c r="B1062" s="73">
        <v>-5380238.7000000002</v>
      </c>
      <c r="C1062" s="73">
        <v>-5380238.7000000002</v>
      </c>
      <c r="D1062" s="73">
        <v>-5380238.7000000002</v>
      </c>
      <c r="E1062" s="73">
        <v>-5380238.7000000002</v>
      </c>
      <c r="F1062" s="73">
        <v>-5380238.7000000002</v>
      </c>
      <c r="G1062" s="73">
        <v>-5380238.7000000002</v>
      </c>
      <c r="H1062" s="73">
        <v>-5380238.7000000002</v>
      </c>
      <c r="I1062" s="73">
        <v>-5380238.7000000002</v>
      </c>
      <c r="J1062" s="73">
        <v>-5380238.7000000002</v>
      </c>
      <c r="K1062" s="73">
        <v>-5380238.7000000002</v>
      </c>
      <c r="L1062" s="73">
        <v>-5380238.7000000002</v>
      </c>
      <c r="M1062" s="73">
        <v>-5380238.7000000002</v>
      </c>
      <c r="N1062" s="73">
        <v>-64562864.399999999</v>
      </c>
      <c r="O1062" s="73">
        <v>-7994523.8250000002</v>
      </c>
      <c r="P1062" s="73">
        <v>-7994523.8250000002</v>
      </c>
      <c r="Q1062" s="73">
        <v>-7994523.8250000002</v>
      </c>
      <c r="R1062" s="73">
        <v>-7994523.8250000002</v>
      </c>
      <c r="S1062" s="73">
        <v>-7994523.8250000002</v>
      </c>
      <c r="T1062" s="73">
        <v>-7994523.8250000002</v>
      </c>
      <c r="U1062" s="73">
        <v>-7994523.8250000002</v>
      </c>
      <c r="V1062" s="73">
        <v>-7994523.8250000002</v>
      </c>
      <c r="W1062" s="73">
        <v>-7994523.8250000002</v>
      </c>
      <c r="X1062" s="73">
        <v>-7994523.8250000002</v>
      </c>
      <c r="Y1062" s="73">
        <v>-7994523.8250000002</v>
      </c>
      <c r="Z1062" s="73">
        <v>-7994523.8250000002</v>
      </c>
      <c r="AA1062" s="73">
        <v>-95934285.899999902</v>
      </c>
      <c r="AB1062" s="73">
        <v>-9750684.8249999993</v>
      </c>
      <c r="AC1062" s="73">
        <v>-9750684.8249999993</v>
      </c>
      <c r="AD1062" s="73">
        <v>-9750684.8249999993</v>
      </c>
      <c r="AE1062" s="73">
        <v>-9750684.8249999993</v>
      </c>
      <c r="AF1062" s="73">
        <v>-9750684.8249999993</v>
      </c>
      <c r="AG1062" s="73">
        <v>-9750684.8249999993</v>
      </c>
      <c r="AH1062" s="73">
        <v>-9750684.8249999993</v>
      </c>
      <c r="AI1062" s="73">
        <v>-9750684.8249999993</v>
      </c>
      <c r="AJ1062" s="73">
        <v>-9750684.8249999993</v>
      </c>
      <c r="AK1062" s="73">
        <v>-9750684.8249999993</v>
      </c>
      <c r="AL1062" s="73">
        <v>-9750684.8249999993</v>
      </c>
      <c r="AM1062" s="73">
        <v>-9750684.8249999993</v>
      </c>
      <c r="AN1062" s="73">
        <v>-117008217.90000001</v>
      </c>
    </row>
    <row r="1063" spans="1:40">
      <c r="A1063" s="108" t="s">
        <v>1748</v>
      </c>
    </row>
    <row r="1064" spans="1:40">
      <c r="A1064" s="108" t="s">
        <v>1749</v>
      </c>
      <c r="B1064" s="73">
        <v>0</v>
      </c>
      <c r="C1064" s="73">
        <v>0</v>
      </c>
      <c r="D1064" s="73">
        <v>0</v>
      </c>
      <c r="E1064" s="73">
        <v>0</v>
      </c>
      <c r="F1064" s="73">
        <v>0</v>
      </c>
      <c r="G1064" s="73">
        <v>0</v>
      </c>
      <c r="H1064" s="73">
        <v>0</v>
      </c>
      <c r="I1064" s="73">
        <v>0</v>
      </c>
      <c r="J1064" s="73">
        <v>0</v>
      </c>
      <c r="K1064" s="73">
        <v>0</v>
      </c>
      <c r="L1064" s="73">
        <v>0</v>
      </c>
      <c r="M1064" s="73">
        <v>0</v>
      </c>
      <c r="N1064" s="73">
        <v>0</v>
      </c>
      <c r="O1064" s="73">
        <v>0</v>
      </c>
      <c r="P1064" s="73">
        <v>0</v>
      </c>
      <c r="Q1064" s="73">
        <v>0</v>
      </c>
      <c r="R1064" s="73">
        <v>0</v>
      </c>
      <c r="S1064" s="73">
        <v>0</v>
      </c>
      <c r="T1064" s="73">
        <v>0</v>
      </c>
      <c r="U1064" s="73">
        <v>0</v>
      </c>
      <c r="V1064" s="73">
        <v>0</v>
      </c>
      <c r="W1064" s="73">
        <v>0</v>
      </c>
      <c r="X1064" s="73">
        <v>0</v>
      </c>
      <c r="Y1064" s="73">
        <v>0</v>
      </c>
      <c r="Z1064" s="73">
        <v>0</v>
      </c>
      <c r="AA1064" s="73">
        <v>0</v>
      </c>
      <c r="AB1064" s="73">
        <v>0</v>
      </c>
      <c r="AC1064" s="73">
        <v>0</v>
      </c>
      <c r="AD1064" s="73">
        <v>0</v>
      </c>
      <c r="AE1064" s="73">
        <v>0</v>
      </c>
      <c r="AF1064" s="73">
        <v>0</v>
      </c>
      <c r="AG1064" s="73">
        <v>0</v>
      </c>
      <c r="AH1064" s="73">
        <v>0</v>
      </c>
      <c r="AI1064" s="73">
        <v>0</v>
      </c>
      <c r="AJ1064" s="73">
        <v>0</v>
      </c>
      <c r="AK1064" s="73">
        <v>0</v>
      </c>
      <c r="AL1064" s="73">
        <v>0</v>
      </c>
      <c r="AM1064" s="73">
        <v>0</v>
      </c>
      <c r="AN1064" s="73">
        <v>0</v>
      </c>
    </row>
    <row r="1065" spans="1:40">
      <c r="A1065" s="108" t="s">
        <v>1750</v>
      </c>
      <c r="B1065" s="73">
        <v>0</v>
      </c>
      <c r="C1065" s="73">
        <v>0</v>
      </c>
      <c r="D1065" s="73">
        <v>0</v>
      </c>
      <c r="E1065" s="73">
        <v>0</v>
      </c>
      <c r="F1065" s="73">
        <v>0</v>
      </c>
      <c r="G1065" s="73">
        <v>0</v>
      </c>
      <c r="H1065" s="73">
        <v>0</v>
      </c>
      <c r="I1065" s="73">
        <v>0</v>
      </c>
      <c r="J1065" s="73">
        <v>0</v>
      </c>
      <c r="K1065" s="73">
        <v>0</v>
      </c>
      <c r="L1065" s="73">
        <v>0</v>
      </c>
      <c r="M1065" s="73">
        <v>0</v>
      </c>
      <c r="N1065" s="73">
        <v>0</v>
      </c>
      <c r="O1065" s="73">
        <v>0</v>
      </c>
      <c r="P1065" s="73">
        <v>0</v>
      </c>
      <c r="Q1065" s="73">
        <v>0</v>
      </c>
      <c r="R1065" s="73">
        <v>0</v>
      </c>
      <c r="S1065" s="73">
        <v>0</v>
      </c>
      <c r="T1065" s="73">
        <v>0</v>
      </c>
      <c r="U1065" s="73">
        <v>0</v>
      </c>
      <c r="V1065" s="73">
        <v>0</v>
      </c>
      <c r="W1065" s="73">
        <v>0</v>
      </c>
      <c r="X1065" s="73">
        <v>0</v>
      </c>
      <c r="Y1065" s="73">
        <v>0</v>
      </c>
      <c r="Z1065" s="73">
        <v>0</v>
      </c>
      <c r="AA1065" s="73">
        <v>0</v>
      </c>
      <c r="AB1065" s="73">
        <v>0</v>
      </c>
      <c r="AC1065" s="73">
        <v>0</v>
      </c>
      <c r="AD1065" s="73">
        <v>0</v>
      </c>
      <c r="AE1065" s="73">
        <v>0</v>
      </c>
      <c r="AF1065" s="73">
        <v>0</v>
      </c>
      <c r="AG1065" s="73">
        <v>0</v>
      </c>
      <c r="AH1065" s="73">
        <v>0</v>
      </c>
      <c r="AI1065" s="73">
        <v>0</v>
      </c>
      <c r="AJ1065" s="73">
        <v>0</v>
      </c>
      <c r="AK1065" s="73">
        <v>0</v>
      </c>
      <c r="AL1065" s="73">
        <v>0</v>
      </c>
      <c r="AM1065" s="73">
        <v>0</v>
      </c>
      <c r="AN1065" s="73">
        <v>0</v>
      </c>
    </row>
    <row r="1066" spans="1:40">
      <c r="A1066" s="108" t="s">
        <v>1751</v>
      </c>
    </row>
    <row r="1067" spans="1:40">
      <c r="A1067" s="108" t="s">
        <v>1752</v>
      </c>
      <c r="B1067" s="73">
        <v>0</v>
      </c>
      <c r="C1067" s="73">
        <v>0</v>
      </c>
      <c r="D1067" s="73">
        <v>0</v>
      </c>
      <c r="E1067" s="73">
        <v>0</v>
      </c>
      <c r="F1067" s="73">
        <v>0</v>
      </c>
      <c r="G1067" s="73">
        <v>0</v>
      </c>
      <c r="H1067" s="73">
        <v>0</v>
      </c>
      <c r="I1067" s="73">
        <v>0</v>
      </c>
      <c r="J1067" s="73">
        <v>0</v>
      </c>
      <c r="K1067" s="73">
        <v>0</v>
      </c>
      <c r="L1067" s="73">
        <v>0</v>
      </c>
      <c r="M1067" s="73">
        <v>0</v>
      </c>
      <c r="N1067" s="73">
        <v>0</v>
      </c>
      <c r="O1067" s="73">
        <v>0</v>
      </c>
      <c r="P1067" s="73">
        <v>0</v>
      </c>
      <c r="Q1067" s="73">
        <v>0</v>
      </c>
      <c r="R1067" s="73">
        <v>0</v>
      </c>
      <c r="S1067" s="73">
        <v>0</v>
      </c>
      <c r="T1067" s="73">
        <v>0</v>
      </c>
      <c r="U1067" s="73">
        <v>0</v>
      </c>
      <c r="V1067" s="73">
        <v>0</v>
      </c>
      <c r="W1067" s="73">
        <v>0</v>
      </c>
      <c r="X1067" s="73">
        <v>0</v>
      </c>
      <c r="Y1067" s="73">
        <v>0</v>
      </c>
      <c r="Z1067" s="73">
        <v>0</v>
      </c>
      <c r="AA1067" s="73">
        <v>0</v>
      </c>
      <c r="AB1067" s="73">
        <v>0</v>
      </c>
      <c r="AC1067" s="73">
        <v>0</v>
      </c>
      <c r="AD1067" s="73">
        <v>0</v>
      </c>
      <c r="AE1067" s="73">
        <v>0</v>
      </c>
      <c r="AF1067" s="73">
        <v>0</v>
      </c>
      <c r="AG1067" s="73">
        <v>0</v>
      </c>
      <c r="AH1067" s="73">
        <v>0</v>
      </c>
      <c r="AI1067" s="73">
        <v>0</v>
      </c>
      <c r="AJ1067" s="73">
        <v>0</v>
      </c>
      <c r="AK1067" s="73">
        <v>0</v>
      </c>
      <c r="AL1067" s="73">
        <v>0</v>
      </c>
      <c r="AM1067" s="73">
        <v>0</v>
      </c>
      <c r="AN1067" s="73">
        <v>0</v>
      </c>
    </row>
    <row r="1068" spans="1:40">
      <c r="A1068" s="108" t="s">
        <v>1753</v>
      </c>
      <c r="B1068" s="73">
        <v>0</v>
      </c>
      <c r="C1068" s="73">
        <v>0</v>
      </c>
      <c r="D1068" s="73">
        <v>0</v>
      </c>
      <c r="E1068" s="73">
        <v>0</v>
      </c>
      <c r="F1068" s="73">
        <v>0</v>
      </c>
      <c r="G1068" s="73">
        <v>0</v>
      </c>
      <c r="H1068" s="73">
        <v>0</v>
      </c>
      <c r="I1068" s="73">
        <v>0</v>
      </c>
      <c r="J1068" s="73">
        <v>0</v>
      </c>
      <c r="K1068" s="73">
        <v>0</v>
      </c>
      <c r="L1068" s="73">
        <v>0</v>
      </c>
      <c r="M1068" s="73">
        <v>0</v>
      </c>
      <c r="N1068" s="73">
        <v>0</v>
      </c>
      <c r="O1068" s="73">
        <v>0</v>
      </c>
      <c r="P1068" s="73">
        <v>0</v>
      </c>
      <c r="Q1068" s="73">
        <v>0</v>
      </c>
      <c r="R1068" s="73">
        <v>0</v>
      </c>
      <c r="S1068" s="73">
        <v>0</v>
      </c>
      <c r="T1068" s="73">
        <v>0</v>
      </c>
      <c r="U1068" s="73">
        <v>0</v>
      </c>
      <c r="V1068" s="73">
        <v>0</v>
      </c>
      <c r="W1068" s="73">
        <v>0</v>
      </c>
      <c r="X1068" s="73">
        <v>0</v>
      </c>
      <c r="Y1068" s="73">
        <v>0</v>
      </c>
      <c r="Z1068" s="73">
        <v>0</v>
      </c>
      <c r="AA1068" s="73">
        <v>0</v>
      </c>
      <c r="AB1068" s="73">
        <v>0</v>
      </c>
      <c r="AC1068" s="73">
        <v>0</v>
      </c>
      <c r="AD1068" s="73">
        <v>0</v>
      </c>
      <c r="AE1068" s="73">
        <v>0</v>
      </c>
      <c r="AF1068" s="73">
        <v>0</v>
      </c>
      <c r="AG1068" s="73">
        <v>0</v>
      </c>
      <c r="AH1068" s="73">
        <v>0</v>
      </c>
      <c r="AI1068" s="73">
        <v>0</v>
      </c>
      <c r="AJ1068" s="73">
        <v>0</v>
      </c>
      <c r="AK1068" s="73">
        <v>0</v>
      </c>
      <c r="AL1068" s="73">
        <v>0</v>
      </c>
      <c r="AM1068" s="73">
        <v>0</v>
      </c>
      <c r="AN1068" s="73">
        <v>0</v>
      </c>
    </row>
    <row r="1069" spans="1:40">
      <c r="A1069" s="108" t="s">
        <v>1754</v>
      </c>
      <c r="B1069" s="73">
        <v>0</v>
      </c>
      <c r="C1069" s="73">
        <v>0</v>
      </c>
      <c r="D1069" s="73">
        <v>0</v>
      </c>
      <c r="E1069" s="73">
        <v>0</v>
      </c>
      <c r="F1069" s="73">
        <v>0</v>
      </c>
      <c r="G1069" s="73">
        <v>0</v>
      </c>
      <c r="H1069" s="73">
        <v>0</v>
      </c>
      <c r="I1069" s="73">
        <v>0</v>
      </c>
      <c r="J1069" s="73">
        <v>0</v>
      </c>
      <c r="K1069" s="73">
        <v>0</v>
      </c>
      <c r="L1069" s="73">
        <v>0</v>
      </c>
      <c r="M1069" s="73">
        <v>0</v>
      </c>
      <c r="N1069" s="73">
        <v>0</v>
      </c>
      <c r="O1069" s="73">
        <v>0</v>
      </c>
      <c r="P1069" s="73">
        <v>0</v>
      </c>
      <c r="Q1069" s="73">
        <v>0</v>
      </c>
      <c r="R1069" s="73">
        <v>0</v>
      </c>
      <c r="S1069" s="73">
        <v>0</v>
      </c>
      <c r="T1069" s="73">
        <v>0</v>
      </c>
      <c r="U1069" s="73">
        <v>0</v>
      </c>
      <c r="V1069" s="73">
        <v>0</v>
      </c>
      <c r="W1069" s="73">
        <v>0</v>
      </c>
      <c r="X1069" s="73">
        <v>0</v>
      </c>
      <c r="Y1069" s="73">
        <v>0</v>
      </c>
      <c r="Z1069" s="73">
        <v>0</v>
      </c>
      <c r="AA1069" s="73">
        <v>0</v>
      </c>
      <c r="AB1069" s="73">
        <v>0</v>
      </c>
      <c r="AC1069" s="73">
        <v>0</v>
      </c>
      <c r="AD1069" s="73">
        <v>0</v>
      </c>
      <c r="AE1069" s="73">
        <v>0</v>
      </c>
      <c r="AF1069" s="73">
        <v>0</v>
      </c>
      <c r="AG1069" s="73">
        <v>0</v>
      </c>
      <c r="AH1069" s="73">
        <v>0</v>
      </c>
      <c r="AI1069" s="73">
        <v>0</v>
      </c>
      <c r="AJ1069" s="73">
        <v>0</v>
      </c>
      <c r="AK1069" s="73">
        <v>0</v>
      </c>
      <c r="AL1069" s="73">
        <v>0</v>
      </c>
      <c r="AM1069" s="73">
        <v>0</v>
      </c>
      <c r="AN1069" s="73">
        <v>0</v>
      </c>
    </row>
    <row r="1070" spans="1:40">
      <c r="A1070" s="108" t="s">
        <v>1755</v>
      </c>
    </row>
    <row r="1071" spans="1:40">
      <c r="A1071" s="108" t="s">
        <v>1756</v>
      </c>
    </row>
    <row r="1072" spans="1:40">
      <c r="A1072" s="108" t="s">
        <v>1757</v>
      </c>
      <c r="B1072" s="73">
        <v>0</v>
      </c>
      <c r="C1072" s="73">
        <v>0</v>
      </c>
      <c r="D1072" s="73">
        <v>0</v>
      </c>
      <c r="E1072" s="73">
        <v>0</v>
      </c>
      <c r="F1072" s="73">
        <v>0</v>
      </c>
      <c r="G1072" s="73">
        <v>0</v>
      </c>
      <c r="H1072" s="73">
        <v>0</v>
      </c>
      <c r="I1072" s="73">
        <v>0</v>
      </c>
      <c r="J1072" s="73">
        <v>0</v>
      </c>
      <c r="K1072" s="73">
        <v>0</v>
      </c>
      <c r="L1072" s="73">
        <v>0</v>
      </c>
      <c r="M1072" s="73">
        <v>0</v>
      </c>
      <c r="N1072" s="73">
        <v>0</v>
      </c>
      <c r="O1072" s="73">
        <v>0</v>
      </c>
      <c r="P1072" s="73">
        <v>0</v>
      </c>
      <c r="Q1072" s="73">
        <v>0</v>
      </c>
      <c r="R1072" s="73">
        <v>0</v>
      </c>
      <c r="S1072" s="73">
        <v>0</v>
      </c>
      <c r="T1072" s="73">
        <v>0</v>
      </c>
      <c r="U1072" s="73">
        <v>0</v>
      </c>
      <c r="V1072" s="73">
        <v>0</v>
      </c>
      <c r="W1072" s="73">
        <v>0</v>
      </c>
      <c r="X1072" s="73">
        <v>0</v>
      </c>
      <c r="Y1072" s="73">
        <v>0</v>
      </c>
      <c r="Z1072" s="73">
        <v>0</v>
      </c>
      <c r="AA1072" s="73">
        <v>0</v>
      </c>
      <c r="AB1072" s="73">
        <v>0</v>
      </c>
      <c r="AC1072" s="73">
        <v>0</v>
      </c>
      <c r="AD1072" s="73">
        <v>0</v>
      </c>
      <c r="AE1072" s="73">
        <v>0</v>
      </c>
      <c r="AF1072" s="73">
        <v>0</v>
      </c>
      <c r="AG1072" s="73">
        <v>0</v>
      </c>
      <c r="AH1072" s="73">
        <v>0</v>
      </c>
      <c r="AI1072" s="73">
        <v>0</v>
      </c>
      <c r="AJ1072" s="73">
        <v>0</v>
      </c>
      <c r="AK1072" s="73">
        <v>0</v>
      </c>
      <c r="AL1072" s="73">
        <v>0</v>
      </c>
      <c r="AM1072" s="73">
        <v>0</v>
      </c>
      <c r="AN1072" s="73">
        <v>0</v>
      </c>
    </row>
    <row r="1073" spans="1:40">
      <c r="A1073" s="108" t="s">
        <v>1758</v>
      </c>
      <c r="B1073" s="73">
        <v>0</v>
      </c>
      <c r="C1073" s="73">
        <v>0</v>
      </c>
      <c r="D1073" s="73">
        <v>0</v>
      </c>
      <c r="E1073" s="73">
        <v>0</v>
      </c>
      <c r="F1073" s="73">
        <v>0</v>
      </c>
      <c r="G1073" s="73">
        <v>0</v>
      </c>
      <c r="H1073" s="73">
        <v>0</v>
      </c>
      <c r="I1073" s="73">
        <v>0</v>
      </c>
      <c r="J1073" s="73">
        <v>0</v>
      </c>
      <c r="K1073" s="73">
        <v>0</v>
      </c>
      <c r="L1073" s="73">
        <v>0</v>
      </c>
      <c r="M1073" s="73">
        <v>0</v>
      </c>
      <c r="N1073" s="73">
        <v>0</v>
      </c>
      <c r="O1073" s="73">
        <v>0</v>
      </c>
      <c r="P1073" s="73">
        <v>0</v>
      </c>
      <c r="Q1073" s="73">
        <v>0</v>
      </c>
      <c r="R1073" s="73">
        <v>0</v>
      </c>
      <c r="S1073" s="73">
        <v>0</v>
      </c>
      <c r="T1073" s="73">
        <v>0</v>
      </c>
      <c r="U1073" s="73">
        <v>0</v>
      </c>
      <c r="V1073" s="73">
        <v>0</v>
      </c>
      <c r="W1073" s="73">
        <v>0</v>
      </c>
      <c r="X1073" s="73">
        <v>0</v>
      </c>
      <c r="Y1073" s="73">
        <v>0</v>
      </c>
      <c r="Z1073" s="73">
        <v>0</v>
      </c>
      <c r="AA1073" s="73">
        <v>0</v>
      </c>
      <c r="AB1073" s="73">
        <v>0</v>
      </c>
      <c r="AC1073" s="73">
        <v>0</v>
      </c>
      <c r="AD1073" s="73">
        <v>0</v>
      </c>
      <c r="AE1073" s="73">
        <v>0</v>
      </c>
      <c r="AF1073" s="73">
        <v>0</v>
      </c>
      <c r="AG1073" s="73">
        <v>0</v>
      </c>
      <c r="AH1073" s="73">
        <v>0</v>
      </c>
      <c r="AI1073" s="73">
        <v>0</v>
      </c>
      <c r="AJ1073" s="73">
        <v>0</v>
      </c>
      <c r="AK1073" s="73">
        <v>0</v>
      </c>
      <c r="AL1073" s="73">
        <v>0</v>
      </c>
      <c r="AM1073" s="73">
        <v>0</v>
      </c>
      <c r="AN1073" s="73">
        <v>0</v>
      </c>
    </row>
    <row r="1074" spans="1:40">
      <c r="A1074" s="108" t="s">
        <v>1759</v>
      </c>
      <c r="B1074" s="73">
        <v>0</v>
      </c>
      <c r="C1074" s="73">
        <v>0</v>
      </c>
      <c r="D1074" s="73">
        <v>0</v>
      </c>
      <c r="E1074" s="73">
        <v>0</v>
      </c>
      <c r="F1074" s="73">
        <v>0</v>
      </c>
      <c r="G1074" s="73">
        <v>0</v>
      </c>
      <c r="H1074" s="73">
        <v>0</v>
      </c>
      <c r="I1074" s="73">
        <v>0</v>
      </c>
      <c r="J1074" s="73">
        <v>0</v>
      </c>
      <c r="K1074" s="73">
        <v>0</v>
      </c>
      <c r="L1074" s="73">
        <v>0</v>
      </c>
      <c r="M1074" s="73">
        <v>0</v>
      </c>
      <c r="N1074" s="73">
        <v>0</v>
      </c>
      <c r="O1074" s="73">
        <v>0</v>
      </c>
      <c r="P1074" s="73">
        <v>0</v>
      </c>
      <c r="Q1074" s="73">
        <v>0</v>
      </c>
      <c r="R1074" s="73">
        <v>0</v>
      </c>
      <c r="S1074" s="73">
        <v>0</v>
      </c>
      <c r="T1074" s="73">
        <v>0</v>
      </c>
      <c r="U1074" s="73">
        <v>0</v>
      </c>
      <c r="V1074" s="73">
        <v>0</v>
      </c>
      <c r="W1074" s="73">
        <v>0</v>
      </c>
      <c r="X1074" s="73">
        <v>0</v>
      </c>
      <c r="Y1074" s="73">
        <v>0</v>
      </c>
      <c r="Z1074" s="73">
        <v>0</v>
      </c>
      <c r="AA1074" s="73">
        <v>0</v>
      </c>
      <c r="AB1074" s="73">
        <v>0</v>
      </c>
      <c r="AC1074" s="73">
        <v>0</v>
      </c>
      <c r="AD1074" s="73">
        <v>0</v>
      </c>
      <c r="AE1074" s="73">
        <v>0</v>
      </c>
      <c r="AF1074" s="73">
        <v>0</v>
      </c>
      <c r="AG1074" s="73">
        <v>0</v>
      </c>
      <c r="AH1074" s="73">
        <v>0</v>
      </c>
      <c r="AI1074" s="73">
        <v>0</v>
      </c>
      <c r="AJ1074" s="73">
        <v>0</v>
      </c>
      <c r="AK1074" s="73">
        <v>0</v>
      </c>
      <c r="AL1074" s="73">
        <v>0</v>
      </c>
      <c r="AM1074" s="73">
        <v>0</v>
      </c>
      <c r="AN1074" s="73">
        <v>0</v>
      </c>
    </row>
    <row r="1075" spans="1:40">
      <c r="A1075" s="108" t="s">
        <v>1760</v>
      </c>
      <c r="B1075" s="73">
        <v>0</v>
      </c>
      <c r="C1075" s="73">
        <v>0</v>
      </c>
      <c r="D1075" s="73">
        <v>0</v>
      </c>
      <c r="E1075" s="73">
        <v>0</v>
      </c>
      <c r="F1075" s="73">
        <v>0</v>
      </c>
      <c r="G1075" s="73">
        <v>0</v>
      </c>
      <c r="H1075" s="73">
        <v>0</v>
      </c>
      <c r="I1075" s="73">
        <v>0</v>
      </c>
      <c r="J1075" s="73">
        <v>0</v>
      </c>
      <c r="K1075" s="73">
        <v>0</v>
      </c>
      <c r="L1075" s="73">
        <v>0</v>
      </c>
      <c r="M1075" s="73">
        <v>0</v>
      </c>
      <c r="N1075" s="73">
        <v>0</v>
      </c>
      <c r="O1075" s="73">
        <v>0</v>
      </c>
      <c r="P1075" s="73">
        <v>0</v>
      </c>
      <c r="Q1075" s="73">
        <v>0</v>
      </c>
      <c r="R1075" s="73">
        <v>0</v>
      </c>
      <c r="S1075" s="73">
        <v>0</v>
      </c>
      <c r="T1075" s="73">
        <v>0</v>
      </c>
      <c r="U1075" s="73">
        <v>0</v>
      </c>
      <c r="V1075" s="73">
        <v>0</v>
      </c>
      <c r="W1075" s="73">
        <v>0</v>
      </c>
      <c r="X1075" s="73">
        <v>0</v>
      </c>
      <c r="Y1075" s="73">
        <v>0</v>
      </c>
      <c r="Z1075" s="73">
        <v>0</v>
      </c>
      <c r="AA1075" s="73">
        <v>0</v>
      </c>
      <c r="AB1075" s="73">
        <v>0</v>
      </c>
      <c r="AC1075" s="73">
        <v>0</v>
      </c>
      <c r="AD1075" s="73">
        <v>0</v>
      </c>
      <c r="AE1075" s="73">
        <v>0</v>
      </c>
      <c r="AF1075" s="73">
        <v>0</v>
      </c>
      <c r="AG1075" s="73">
        <v>0</v>
      </c>
      <c r="AH1075" s="73">
        <v>0</v>
      </c>
      <c r="AI1075" s="73">
        <v>0</v>
      </c>
      <c r="AJ1075" s="73">
        <v>0</v>
      </c>
      <c r="AK1075" s="73">
        <v>0</v>
      </c>
      <c r="AL1075" s="73">
        <v>0</v>
      </c>
      <c r="AM1075" s="73">
        <v>0</v>
      </c>
      <c r="AN1075" s="73">
        <v>0</v>
      </c>
    </row>
    <row r="1076" spans="1:40">
      <c r="A1076" s="108" t="s">
        <v>1761</v>
      </c>
      <c r="B1076" s="73">
        <v>0</v>
      </c>
      <c r="C1076" s="73">
        <v>0</v>
      </c>
      <c r="D1076" s="73">
        <v>0</v>
      </c>
      <c r="E1076" s="73">
        <v>0</v>
      </c>
      <c r="F1076" s="73">
        <v>0</v>
      </c>
      <c r="G1076" s="73">
        <v>0</v>
      </c>
      <c r="H1076" s="73">
        <v>0</v>
      </c>
      <c r="I1076" s="73">
        <v>0</v>
      </c>
      <c r="J1076" s="73">
        <v>0</v>
      </c>
      <c r="K1076" s="73">
        <v>0</v>
      </c>
      <c r="L1076" s="73">
        <v>0</v>
      </c>
      <c r="M1076" s="73">
        <v>0</v>
      </c>
      <c r="N1076" s="73">
        <v>0</v>
      </c>
      <c r="O1076" s="73">
        <v>0</v>
      </c>
      <c r="P1076" s="73">
        <v>0</v>
      </c>
      <c r="Q1076" s="73">
        <v>0</v>
      </c>
      <c r="R1076" s="73">
        <v>0</v>
      </c>
      <c r="S1076" s="73">
        <v>0</v>
      </c>
      <c r="T1076" s="73">
        <v>0</v>
      </c>
      <c r="U1076" s="73">
        <v>0</v>
      </c>
      <c r="V1076" s="73">
        <v>0</v>
      </c>
      <c r="W1076" s="73">
        <v>0</v>
      </c>
      <c r="X1076" s="73">
        <v>0</v>
      </c>
      <c r="Y1076" s="73">
        <v>0</v>
      </c>
      <c r="Z1076" s="73">
        <v>0</v>
      </c>
      <c r="AA1076" s="73">
        <v>0</v>
      </c>
      <c r="AB1076" s="73">
        <v>0</v>
      </c>
      <c r="AC1076" s="73">
        <v>0</v>
      </c>
      <c r="AD1076" s="73">
        <v>0</v>
      </c>
      <c r="AE1076" s="73">
        <v>0</v>
      </c>
      <c r="AF1076" s="73">
        <v>0</v>
      </c>
      <c r="AG1076" s="73">
        <v>0</v>
      </c>
      <c r="AH1076" s="73">
        <v>0</v>
      </c>
      <c r="AI1076" s="73">
        <v>0</v>
      </c>
      <c r="AJ1076" s="73">
        <v>0</v>
      </c>
      <c r="AK1076" s="73">
        <v>0</v>
      </c>
      <c r="AL1076" s="73">
        <v>0</v>
      </c>
      <c r="AM1076" s="73">
        <v>0</v>
      </c>
      <c r="AN1076" s="73">
        <v>0</v>
      </c>
    </row>
  </sheetData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  <colBreaks count="1" manualBreakCount="1">
    <brk id="4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4701-3E15-4A62-AC96-11D04D683C85}">
  <sheetPr codeName="Sheet13">
    <tabColor rgb="FF0070C0"/>
  </sheetPr>
  <dimension ref="A1"/>
  <sheetViews>
    <sheetView tabSelected="1" workbookViewId="0">
      <selection activeCell="J81" sqref="J81"/>
    </sheetView>
  </sheetViews>
  <sheetFormatPr defaultColWidth="8.77734375" defaultRowHeight="13.2"/>
  <cols>
    <col min="1" max="16384" width="8.77734375" style="98"/>
  </cols>
  <sheetData/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79847-8EC7-470B-A116-D0BC7B41B45C}">
  <sheetPr codeName="Sheet2"/>
  <dimension ref="A1:G1056"/>
  <sheetViews>
    <sheetView tabSelected="1" workbookViewId="0">
      <pane ySplit="9" topLeftCell="A1023" activePane="bottomLeft" state="frozen"/>
      <selection activeCell="J81" sqref="J81"/>
      <selection pane="bottomLeft" activeCell="J81" sqref="J81"/>
    </sheetView>
  </sheetViews>
  <sheetFormatPr defaultRowHeight="13.2"/>
  <cols>
    <col min="1" max="1" width="57.109375" customWidth="1"/>
    <col min="2" max="2" width="12.77734375" customWidth="1"/>
    <col min="3" max="3" width="50.109375" bestFit="1" customWidth="1"/>
    <col min="4" max="4" width="16.6640625" bestFit="1" customWidth="1"/>
    <col min="5" max="5" width="16.109375" bestFit="1" customWidth="1"/>
    <col min="6" max="6" width="15.109375" bestFit="1" customWidth="1"/>
    <col min="7" max="7" width="14.109375" bestFit="1" customWidth="1"/>
  </cols>
  <sheetData>
    <row r="1" spans="1:5" ht="23.4">
      <c r="C1" s="130" t="s">
        <v>1919</v>
      </c>
    </row>
    <row r="3" spans="1:5" ht="13.8">
      <c r="C3" s="154" t="s">
        <v>1920</v>
      </c>
    </row>
    <row r="4" spans="1:5" ht="13.8">
      <c r="C4" s="154" t="s">
        <v>1921</v>
      </c>
    </row>
    <row r="5" spans="1:5" ht="14.4" thickBot="1">
      <c r="A5" s="131"/>
      <c r="B5" s="131"/>
      <c r="C5" s="155" t="s">
        <v>1922</v>
      </c>
      <c r="D5" s="131"/>
      <c r="E5" s="131"/>
    </row>
    <row r="6" spans="1:5" ht="13.8" thickTop="1"/>
    <row r="7" spans="1:5" ht="15">
      <c r="A7" t="s">
        <v>1923</v>
      </c>
      <c r="C7" s="132" t="s">
        <v>1924</v>
      </c>
      <c r="D7" s="132" t="s">
        <v>1924</v>
      </c>
      <c r="E7" s="132" t="s">
        <v>1924</v>
      </c>
    </row>
    <row r="8" spans="1:5" ht="15">
      <c r="A8" t="s">
        <v>1923</v>
      </c>
      <c r="C8" s="133" t="s">
        <v>1925</v>
      </c>
      <c r="D8" s="132" t="s">
        <v>1926</v>
      </c>
      <c r="E8" s="133" t="s">
        <v>1927</v>
      </c>
    </row>
    <row r="9" spans="1:5" ht="15">
      <c r="A9" t="s">
        <v>1923</v>
      </c>
      <c r="C9" s="132" t="s">
        <v>1922</v>
      </c>
      <c r="D9" s="132" t="s">
        <v>1922</v>
      </c>
      <c r="E9" s="132" t="s">
        <v>1922</v>
      </c>
    </row>
    <row r="10" spans="1:5" ht="14.4">
      <c r="A10" s="134" t="s">
        <v>1928</v>
      </c>
      <c r="B10" s="183"/>
      <c r="C10" s="135"/>
      <c r="D10" s="135"/>
      <c r="E10" s="135"/>
    </row>
    <row r="11" spans="1:5">
      <c r="A11" s="136" t="s">
        <v>1929</v>
      </c>
      <c r="B11" s="136"/>
      <c r="C11" s="137">
        <v>21732123117.919998</v>
      </c>
      <c r="D11" s="137">
        <v>-180703048.78999999</v>
      </c>
      <c r="E11" s="137">
        <v>21912826166.709999</v>
      </c>
    </row>
    <row r="12" spans="1:5">
      <c r="A12" s="136" t="s">
        <v>1930</v>
      </c>
      <c r="B12" s="136"/>
      <c r="C12" s="137">
        <v>17585866.48</v>
      </c>
      <c r="D12" s="137">
        <v>0</v>
      </c>
      <c r="E12" s="137">
        <v>17585866.48</v>
      </c>
    </row>
    <row r="13" spans="1:5">
      <c r="A13" s="136" t="s">
        <v>1931</v>
      </c>
      <c r="B13" s="136"/>
      <c r="C13" s="137"/>
      <c r="D13" s="137">
        <v>0</v>
      </c>
      <c r="E13" s="137">
        <v>0</v>
      </c>
    </row>
    <row r="14" spans="1:5">
      <c r="A14" s="136" t="s">
        <v>1932</v>
      </c>
      <c r="B14" s="136"/>
      <c r="C14" s="137">
        <v>41288107.470000006</v>
      </c>
      <c r="D14" s="137">
        <v>-1963646.64</v>
      </c>
      <c r="E14" s="137">
        <v>43251754.109999999</v>
      </c>
    </row>
    <row r="15" spans="1:5">
      <c r="A15" s="136" t="s">
        <v>1933</v>
      </c>
      <c r="B15" s="136"/>
      <c r="C15" s="137">
        <v>-2489592.16</v>
      </c>
      <c r="D15" s="137">
        <v>0</v>
      </c>
      <c r="E15" s="137">
        <v>-2489592.16</v>
      </c>
    </row>
    <row r="16" spans="1:5">
      <c r="A16" s="136" t="s">
        <v>1934</v>
      </c>
      <c r="B16" s="136"/>
      <c r="C16" s="137">
        <v>21788507499.709999</v>
      </c>
      <c r="D16" s="137">
        <v>-182666695.42999998</v>
      </c>
      <c r="E16" s="137">
        <v>21971174195.139999</v>
      </c>
    </row>
    <row r="17" spans="1:5">
      <c r="A17" s="136" t="s">
        <v>1935</v>
      </c>
      <c r="B17" s="136"/>
      <c r="C17" s="137">
        <v>20325435.300000001</v>
      </c>
      <c r="D17" s="137">
        <v>0</v>
      </c>
      <c r="E17" s="137">
        <v>20325435.300000001</v>
      </c>
    </row>
    <row r="18" spans="1:5">
      <c r="A18" s="136" t="s">
        <v>1936</v>
      </c>
      <c r="B18" s="136"/>
      <c r="C18" s="137">
        <v>20325435.300000001</v>
      </c>
      <c r="D18" s="137">
        <v>0</v>
      </c>
      <c r="E18" s="137">
        <v>20325435.300000001</v>
      </c>
    </row>
    <row r="19" spans="1:5">
      <c r="A19" s="136" t="s">
        <v>1937</v>
      </c>
      <c r="B19" s="136"/>
      <c r="C19" s="137">
        <v>2531240</v>
      </c>
      <c r="D19" s="137">
        <v>0</v>
      </c>
      <c r="E19" s="137">
        <v>2531240</v>
      </c>
    </row>
    <row r="20" spans="1:5">
      <c r="A20" s="136" t="s">
        <v>1938</v>
      </c>
      <c r="B20" s="136"/>
      <c r="C20" s="137">
        <v>2531240</v>
      </c>
      <c r="D20" s="137">
        <v>0</v>
      </c>
      <c r="E20" s="137">
        <v>2531240</v>
      </c>
    </row>
    <row r="21" spans="1:5">
      <c r="A21" s="136" t="s">
        <v>1939</v>
      </c>
      <c r="B21" s="136"/>
      <c r="C21" s="137">
        <v>235782330.40000001</v>
      </c>
      <c r="D21" s="137">
        <v>0</v>
      </c>
      <c r="E21" s="137">
        <v>235782330.40000001</v>
      </c>
    </row>
    <row r="22" spans="1:5">
      <c r="A22" s="136" t="s">
        <v>1940</v>
      </c>
      <c r="B22" s="136"/>
      <c r="C22" s="137">
        <v>510840364.05000007</v>
      </c>
      <c r="D22" s="137">
        <v>-3158040.84</v>
      </c>
      <c r="E22" s="137">
        <v>513998404.88999999</v>
      </c>
    </row>
    <row r="23" spans="1:5">
      <c r="A23" s="136" t="s">
        <v>1941</v>
      </c>
      <c r="B23" s="136"/>
      <c r="C23" s="137">
        <v>-170785614.91</v>
      </c>
      <c r="D23" s="137">
        <v>1777512.64</v>
      </c>
      <c r="E23" s="137">
        <v>-172563127.54999998</v>
      </c>
    </row>
    <row r="24" spans="1:5">
      <c r="A24" s="136" t="s">
        <v>1942</v>
      </c>
      <c r="B24" s="136"/>
      <c r="C24" s="137">
        <v>-210836203.16999999</v>
      </c>
      <c r="D24" s="137">
        <v>4131193.13</v>
      </c>
      <c r="E24" s="137">
        <v>-214967396.29999998</v>
      </c>
    </row>
    <row r="25" spans="1:5">
      <c r="A25" s="136" t="s">
        <v>1943</v>
      </c>
      <c r="B25" s="136"/>
      <c r="C25" s="137">
        <v>365000876.37</v>
      </c>
      <c r="D25" s="137">
        <v>2750664.93</v>
      </c>
      <c r="E25" s="137">
        <v>362250211.44</v>
      </c>
    </row>
    <row r="26" spans="1:5">
      <c r="A26" s="136" t="s">
        <v>1944</v>
      </c>
      <c r="B26" s="136"/>
      <c r="C26" s="137">
        <v>109149.2</v>
      </c>
      <c r="D26" s="137">
        <v>0</v>
      </c>
      <c r="E26" s="137">
        <v>109149.2</v>
      </c>
    </row>
    <row r="27" spans="1:5">
      <c r="A27" s="136" t="s">
        <v>1945</v>
      </c>
      <c r="B27" s="136"/>
      <c r="C27" s="137">
        <v>129702876.80000001</v>
      </c>
      <c r="D27" s="137">
        <v>67624987.120000005</v>
      </c>
      <c r="E27" s="137">
        <v>62077889.68</v>
      </c>
    </row>
    <row r="28" spans="1:5">
      <c r="A28" s="136" t="s">
        <v>1946</v>
      </c>
      <c r="B28" s="136"/>
      <c r="C28" s="137">
        <v>129812026</v>
      </c>
      <c r="D28" s="137">
        <v>67624987.120000005</v>
      </c>
      <c r="E28" s="137">
        <v>62187038.880000003</v>
      </c>
    </row>
    <row r="29" spans="1:5">
      <c r="A29" s="136" t="s">
        <v>1947</v>
      </c>
      <c r="B29" s="136"/>
      <c r="C29" s="137">
        <v>3863256120.23</v>
      </c>
      <c r="D29" s="137">
        <v>-5054900.82</v>
      </c>
      <c r="E29" s="137">
        <v>3868311021.0499997</v>
      </c>
    </row>
    <row r="30" spans="1:5">
      <c r="A30" s="136" t="s">
        <v>1948</v>
      </c>
      <c r="B30" s="136"/>
      <c r="C30" s="137"/>
      <c r="D30" s="137">
        <v>0</v>
      </c>
      <c r="E30" s="137">
        <v>0</v>
      </c>
    </row>
    <row r="31" spans="1:5">
      <c r="A31" s="136" t="s">
        <v>1949</v>
      </c>
      <c r="B31" s="136"/>
      <c r="C31" s="137">
        <v>3863256120.23</v>
      </c>
      <c r="D31" s="137">
        <v>-5054900.82</v>
      </c>
      <c r="E31" s="137">
        <v>3868311021.0499997</v>
      </c>
    </row>
    <row r="32" spans="1:5">
      <c r="A32" s="136" t="s">
        <v>1950</v>
      </c>
      <c r="B32" s="136"/>
      <c r="C32" s="137">
        <v>4380925697.9000006</v>
      </c>
      <c r="D32" s="137">
        <v>65320751.230000004</v>
      </c>
      <c r="E32" s="137">
        <v>4315604946.6700001</v>
      </c>
    </row>
    <row r="33" spans="1:5">
      <c r="A33" s="136" t="s">
        <v>1951</v>
      </c>
      <c r="B33" s="136"/>
      <c r="C33" s="137">
        <v>26169433197.610001</v>
      </c>
      <c r="D33" s="137">
        <v>-117345944.19999999</v>
      </c>
      <c r="E33" s="137">
        <v>26286779141.810001</v>
      </c>
    </row>
    <row r="34" spans="1:5">
      <c r="A34" s="136" t="s">
        <v>1952</v>
      </c>
      <c r="B34" s="136"/>
      <c r="C34" s="137">
        <v>2163482694.3799996</v>
      </c>
      <c r="D34" s="137">
        <v>-76809140.049999997</v>
      </c>
      <c r="E34" s="137">
        <v>2240291834.4299998</v>
      </c>
    </row>
    <row r="35" spans="1:5">
      <c r="A35" s="136" t="s">
        <v>1953</v>
      </c>
      <c r="B35" s="136"/>
      <c r="C35" s="137">
        <v>50278872.390000001</v>
      </c>
      <c r="D35" s="137">
        <v>11608009.360000001</v>
      </c>
      <c r="E35" s="137">
        <v>38670863.030000001</v>
      </c>
    </row>
    <row r="36" spans="1:5">
      <c r="A36" s="136" t="s">
        <v>1954</v>
      </c>
      <c r="B36" s="136"/>
      <c r="C36" s="137">
        <v>2213761566.77</v>
      </c>
      <c r="D36" s="137">
        <v>-65201130.68999999</v>
      </c>
      <c r="E36" s="137">
        <v>2278962697.46</v>
      </c>
    </row>
    <row r="37" spans="1:5">
      <c r="A37" s="136" t="s">
        <v>1955</v>
      </c>
      <c r="B37" s="136"/>
      <c r="C37" s="137">
        <v>28383194764.380001</v>
      </c>
      <c r="D37" s="137">
        <v>-182547074.88999999</v>
      </c>
      <c r="E37" s="137">
        <v>28565741839.27</v>
      </c>
    </row>
    <row r="38" spans="1:5">
      <c r="A38" s="136" t="s">
        <v>1956</v>
      </c>
      <c r="B38" s="136"/>
      <c r="C38" s="137">
        <v>-232522667.95999998</v>
      </c>
      <c r="D38" s="137">
        <v>3836715.71</v>
      </c>
      <c r="E38" s="137">
        <v>-236359383.66999999</v>
      </c>
    </row>
    <row r="39" spans="1:5">
      <c r="A39" s="136" t="s">
        <v>1957</v>
      </c>
      <c r="B39" s="136"/>
      <c r="C39" s="137">
        <v>-8058589.7199999997</v>
      </c>
      <c r="D39" s="137">
        <v>73361.47</v>
      </c>
      <c r="E39" s="137">
        <v>-8131951.1900000004</v>
      </c>
    </row>
    <row r="40" spans="1:5">
      <c r="A40" s="136" t="s">
        <v>1958</v>
      </c>
      <c r="B40" s="136"/>
      <c r="C40" s="137">
        <v>-240581257.68000001</v>
      </c>
      <c r="D40" s="137">
        <v>3910077.18</v>
      </c>
      <c r="E40" s="137">
        <v>-244491334.86000001</v>
      </c>
    </row>
    <row r="41" spans="1:5">
      <c r="A41" s="136" t="s">
        <v>1959</v>
      </c>
      <c r="B41" s="136"/>
      <c r="C41" s="137">
        <v>-131911419.80999999</v>
      </c>
      <c r="D41" s="137">
        <v>8056798.6000000006</v>
      </c>
      <c r="E41" s="137">
        <v>-139968218.41</v>
      </c>
    </row>
    <row r="42" spans="1:5">
      <c r="A42" s="136" t="s">
        <v>1960</v>
      </c>
      <c r="B42" s="136"/>
      <c r="C42" s="137">
        <v>-131911419.80999999</v>
      </c>
      <c r="D42" s="137">
        <v>8056798.6000000006</v>
      </c>
      <c r="E42" s="137">
        <v>-139968218.41</v>
      </c>
    </row>
    <row r="43" spans="1:5">
      <c r="A43" s="136" t="s">
        <v>1961</v>
      </c>
      <c r="B43" s="136"/>
      <c r="C43" s="137">
        <v>-6426522282.0500002</v>
      </c>
      <c r="D43" s="137">
        <v>36489116.810000002</v>
      </c>
      <c r="E43" s="137">
        <v>-6463011398.8599997</v>
      </c>
    </row>
    <row r="44" spans="1:5">
      <c r="A44" s="136" t="s">
        <v>1962</v>
      </c>
      <c r="B44" s="136"/>
      <c r="C44" s="137">
        <v>634094</v>
      </c>
      <c r="D44" s="137">
        <v>-3883</v>
      </c>
      <c r="E44" s="137">
        <v>637977</v>
      </c>
    </row>
    <row r="45" spans="1:5">
      <c r="A45" s="136" t="s">
        <v>1963</v>
      </c>
      <c r="B45" s="136"/>
      <c r="C45" s="137">
        <v>291145741.24000001</v>
      </c>
      <c r="D45" s="137">
        <v>289154.74</v>
      </c>
      <c r="E45" s="137">
        <v>290856586.5</v>
      </c>
    </row>
    <row r="46" spans="1:5">
      <c r="A46" s="136" t="s">
        <v>1964</v>
      </c>
      <c r="B46" s="136"/>
      <c r="C46" s="137">
        <v>1682762</v>
      </c>
      <c r="D46" s="137">
        <v>0</v>
      </c>
      <c r="E46" s="137">
        <v>1682762</v>
      </c>
    </row>
    <row r="47" spans="1:5">
      <c r="A47" s="136" t="s">
        <v>1965</v>
      </c>
      <c r="B47" s="136"/>
      <c r="C47" s="137">
        <v>19747191.620000001</v>
      </c>
      <c r="D47" s="137">
        <v>496395.38</v>
      </c>
      <c r="E47" s="137">
        <v>19250796.239999998</v>
      </c>
    </row>
    <row r="48" spans="1:5">
      <c r="A48" s="136" t="s">
        <v>1966</v>
      </c>
      <c r="B48" s="136"/>
      <c r="C48" s="137">
        <v>23354011</v>
      </c>
      <c r="D48" s="137">
        <v>0</v>
      </c>
      <c r="E48" s="137">
        <v>23354011</v>
      </c>
    </row>
    <row r="49" spans="1:5">
      <c r="A49" s="136" t="s">
        <v>1967</v>
      </c>
      <c r="B49" s="136"/>
      <c r="C49" s="137">
        <v>406957.10000000003</v>
      </c>
      <c r="D49" s="137">
        <v>0</v>
      </c>
      <c r="E49" s="137">
        <v>406957.10000000003</v>
      </c>
    </row>
    <row r="50" spans="1:5">
      <c r="A50" s="136" t="s">
        <v>1968</v>
      </c>
      <c r="B50" s="136"/>
      <c r="C50" s="137">
        <v>-8315803.9200000009</v>
      </c>
      <c r="D50" s="137">
        <v>41520.39</v>
      </c>
      <c r="E50" s="137">
        <v>-8357324.3099999996</v>
      </c>
    </row>
    <row r="51" spans="1:5">
      <c r="A51" s="136" t="s">
        <v>1969</v>
      </c>
      <c r="B51" s="136"/>
      <c r="C51" s="137">
        <v>181119489.79000002</v>
      </c>
      <c r="D51" s="137">
        <v>-1469265.97</v>
      </c>
      <c r="E51" s="137">
        <v>182588755.76000002</v>
      </c>
    </row>
    <row r="52" spans="1:5">
      <c r="A52" s="136" t="s">
        <v>1970</v>
      </c>
      <c r="B52" s="136"/>
      <c r="C52" s="137"/>
      <c r="D52" s="137">
        <v>0</v>
      </c>
      <c r="E52" s="137">
        <v>0</v>
      </c>
    </row>
    <row r="53" spans="1:5">
      <c r="A53" s="136" t="s">
        <v>1971</v>
      </c>
      <c r="B53" s="136"/>
      <c r="C53" s="137">
        <v>0</v>
      </c>
      <c r="D53" s="137">
        <v>0</v>
      </c>
      <c r="E53" s="137">
        <v>0</v>
      </c>
    </row>
    <row r="54" spans="1:5">
      <c r="A54" s="136" t="s">
        <v>1972</v>
      </c>
      <c r="B54" s="136"/>
      <c r="C54" s="137">
        <v>0</v>
      </c>
      <c r="D54" s="137">
        <v>0</v>
      </c>
      <c r="E54" s="137">
        <v>0</v>
      </c>
    </row>
    <row r="55" spans="1:5">
      <c r="A55" s="136" t="s">
        <v>1973</v>
      </c>
      <c r="B55" s="136"/>
      <c r="C55" s="137">
        <v>0</v>
      </c>
      <c r="D55" s="137">
        <v>0</v>
      </c>
      <c r="E55" s="137">
        <v>0</v>
      </c>
    </row>
    <row r="56" spans="1:5">
      <c r="A56" s="136" t="s">
        <v>1974</v>
      </c>
      <c r="B56" s="136"/>
      <c r="C56" s="137">
        <v>0</v>
      </c>
      <c r="D56" s="137">
        <v>0</v>
      </c>
      <c r="E56" s="137">
        <v>0</v>
      </c>
    </row>
    <row r="57" spans="1:5">
      <c r="A57" s="136" t="s">
        <v>1975</v>
      </c>
      <c r="B57" s="136"/>
      <c r="C57" s="137">
        <v>-5844581.3099999996</v>
      </c>
      <c r="D57" s="137">
        <v>150354.71</v>
      </c>
      <c r="E57" s="137">
        <v>-5994936.0200000005</v>
      </c>
    </row>
    <row r="58" spans="1:5">
      <c r="A58" s="136" t="s">
        <v>1976</v>
      </c>
      <c r="B58" s="136"/>
      <c r="C58" s="137">
        <v>-468382682.55999994</v>
      </c>
      <c r="D58" s="137">
        <v>31037596.969999999</v>
      </c>
      <c r="E58" s="137">
        <v>-499420279.53000003</v>
      </c>
    </row>
    <row r="59" spans="1:5">
      <c r="A59" s="136" t="s">
        <v>1977</v>
      </c>
      <c r="B59" s="136"/>
      <c r="C59" s="137">
        <v>-102262.90000000001</v>
      </c>
      <c r="D59" s="137">
        <v>13492.65</v>
      </c>
      <c r="E59" s="137">
        <v>-115755.55</v>
      </c>
    </row>
    <row r="60" spans="1:5">
      <c r="A60" s="136" t="s">
        <v>1978</v>
      </c>
      <c r="B60" s="136"/>
      <c r="C60" s="137">
        <v>-2531240</v>
      </c>
      <c r="D60" s="137">
        <v>0</v>
      </c>
      <c r="E60" s="137">
        <v>-2531240</v>
      </c>
    </row>
    <row r="61" spans="1:5">
      <c r="A61" s="136" t="s">
        <v>1979</v>
      </c>
      <c r="B61" s="136"/>
      <c r="C61" s="137">
        <v>-6491551020.5699997</v>
      </c>
      <c r="D61" s="137">
        <v>6309735.1399999997</v>
      </c>
      <c r="E61" s="137">
        <v>-6497860755.71</v>
      </c>
    </row>
    <row r="62" spans="1:5">
      <c r="A62" s="136" t="s">
        <v>1980</v>
      </c>
      <c r="B62" s="136"/>
      <c r="C62" s="137">
        <v>-6864043698.0600004</v>
      </c>
      <c r="D62" s="137">
        <v>18276610.920000002</v>
      </c>
      <c r="E62" s="137">
        <v>-6882320308.9800005</v>
      </c>
    </row>
    <row r="63" spans="1:5">
      <c r="A63" s="136" t="s">
        <v>1981</v>
      </c>
      <c r="B63" s="136"/>
      <c r="C63" s="137">
        <v>21519151066.32</v>
      </c>
      <c r="D63" s="137">
        <v>-164270463.97000003</v>
      </c>
      <c r="E63" s="137">
        <v>21683421530.290001</v>
      </c>
    </row>
    <row r="64" spans="1:5">
      <c r="A64" s="134" t="s">
        <v>1982</v>
      </c>
      <c r="B64" s="183"/>
      <c r="C64" s="138">
        <v>21519151066.32</v>
      </c>
      <c r="D64" s="138">
        <v>-164270463.97000003</v>
      </c>
      <c r="E64" s="138">
        <v>21683421530.290001</v>
      </c>
    </row>
    <row r="65" spans="1:5">
      <c r="A65" s="136" t="s">
        <v>1983</v>
      </c>
      <c r="B65" s="136"/>
      <c r="C65" s="137">
        <v>22425578.020000003</v>
      </c>
      <c r="D65" s="137">
        <v>-67889193.450000003</v>
      </c>
      <c r="E65" s="137">
        <v>90314771.469999999</v>
      </c>
    </row>
    <row r="66" spans="1:5">
      <c r="A66" s="136" t="s">
        <v>1984</v>
      </c>
      <c r="B66" s="136"/>
      <c r="C66" s="137">
        <v>720495.75</v>
      </c>
      <c r="D66" s="137">
        <v>-185.43</v>
      </c>
      <c r="E66" s="137">
        <v>720681.17999999993</v>
      </c>
    </row>
    <row r="67" spans="1:5">
      <c r="A67" s="136" t="s">
        <v>1985</v>
      </c>
      <c r="B67" s="136"/>
      <c r="C67" s="137">
        <v>278986.53000000003</v>
      </c>
      <c r="D67" s="137">
        <v>264206.32999999996</v>
      </c>
      <c r="E67" s="137">
        <v>14780.2</v>
      </c>
    </row>
    <row r="68" spans="1:5">
      <c r="A68" s="136" t="s">
        <v>1986</v>
      </c>
      <c r="B68" s="136"/>
      <c r="C68" s="137">
        <v>23425060.300000001</v>
      </c>
      <c r="D68" s="137">
        <v>-67625172.549999997</v>
      </c>
      <c r="E68" s="137">
        <v>91050232.849999994</v>
      </c>
    </row>
    <row r="69" spans="1:5">
      <c r="A69" s="136" t="s">
        <v>1987</v>
      </c>
      <c r="B69" s="136"/>
      <c r="C69" s="137">
        <v>-10806081.15</v>
      </c>
      <c r="D69" s="137">
        <v>46574.47</v>
      </c>
      <c r="E69" s="137">
        <v>-10852655.620000001</v>
      </c>
    </row>
    <row r="70" spans="1:5">
      <c r="A70" s="136" t="s">
        <v>1988</v>
      </c>
      <c r="B70" s="136"/>
      <c r="C70" s="137">
        <v>-10806081.15</v>
      </c>
      <c r="D70" s="137">
        <v>46574.47</v>
      </c>
      <c r="E70" s="137">
        <v>-10852655.620000001</v>
      </c>
    </row>
    <row r="71" spans="1:5">
      <c r="A71" s="136" t="s">
        <v>1989</v>
      </c>
      <c r="B71" s="136"/>
      <c r="C71" s="137">
        <v>12618979.15</v>
      </c>
      <c r="D71" s="137">
        <v>-67578598.079999998</v>
      </c>
      <c r="E71" s="137">
        <v>80197577.230000004</v>
      </c>
    </row>
    <row r="72" spans="1:5">
      <c r="A72" s="136" t="s">
        <v>1990</v>
      </c>
      <c r="B72" s="136"/>
      <c r="C72" s="137">
        <v>6918321.9100000001</v>
      </c>
      <c r="D72" s="137">
        <v>0</v>
      </c>
      <c r="E72" s="137">
        <v>6918321.9100000001</v>
      </c>
    </row>
    <row r="73" spans="1:5">
      <c r="A73" s="136" t="s">
        <v>1991</v>
      </c>
      <c r="B73" s="136"/>
      <c r="C73" s="137">
        <v>-132386.74</v>
      </c>
      <c r="D73" s="137">
        <v>16695.259999999998</v>
      </c>
      <c r="E73" s="137">
        <v>-149082</v>
      </c>
    </row>
    <row r="74" spans="1:5">
      <c r="A74" s="136" t="s">
        <v>1992</v>
      </c>
      <c r="B74" s="136"/>
      <c r="C74" s="137">
        <v>0</v>
      </c>
      <c r="D74" s="137">
        <v>0</v>
      </c>
      <c r="E74" s="137">
        <v>0</v>
      </c>
    </row>
    <row r="75" spans="1:5">
      <c r="A75" s="136" t="s">
        <v>1993</v>
      </c>
      <c r="B75" s="136"/>
      <c r="C75" s="137">
        <v>0</v>
      </c>
      <c r="D75" s="137">
        <v>0</v>
      </c>
      <c r="E75" s="137">
        <v>0</v>
      </c>
    </row>
    <row r="76" spans="1:5">
      <c r="A76" s="136" t="s">
        <v>1994</v>
      </c>
      <c r="B76" s="136"/>
      <c r="C76" s="137">
        <v>6785935.1699999999</v>
      </c>
      <c r="D76" s="137">
        <v>16695.259999999998</v>
      </c>
      <c r="E76" s="137">
        <v>6769239.9100000001</v>
      </c>
    </row>
    <row r="77" spans="1:5">
      <c r="A77" s="136" t="s">
        <v>1995</v>
      </c>
      <c r="B77" s="136"/>
      <c r="C77" s="137">
        <v>777878.94</v>
      </c>
      <c r="D77" s="137">
        <v>0</v>
      </c>
      <c r="E77" s="137">
        <v>777878.94</v>
      </c>
    </row>
    <row r="78" spans="1:5">
      <c r="A78" s="136" t="s">
        <v>1996</v>
      </c>
      <c r="B78" s="136"/>
      <c r="C78" s="137">
        <v>777878.94000000006</v>
      </c>
      <c r="D78" s="137">
        <v>0</v>
      </c>
      <c r="E78" s="137">
        <v>777878.94000000006</v>
      </c>
    </row>
    <row r="79" spans="1:5">
      <c r="A79" s="136" t="s">
        <v>1997</v>
      </c>
      <c r="B79" s="136"/>
      <c r="C79" s="137">
        <v>42047650.990000002</v>
      </c>
      <c r="D79" s="137">
        <v>-1865195.5399999998</v>
      </c>
      <c r="E79" s="137">
        <v>43912846.530000001</v>
      </c>
    </row>
    <row r="80" spans="1:5">
      <c r="A80" s="136" t="s">
        <v>1998</v>
      </c>
      <c r="B80" s="136"/>
      <c r="C80" s="137">
        <v>83548349.679999992</v>
      </c>
      <c r="D80" s="137">
        <v>-17671857.580000002</v>
      </c>
      <c r="E80" s="137">
        <v>101220207.25999999</v>
      </c>
    </row>
    <row r="81" spans="1:5">
      <c r="A81" s="136" t="s">
        <v>1999</v>
      </c>
      <c r="B81" s="136"/>
      <c r="C81" s="137">
        <v>20054201.949999999</v>
      </c>
      <c r="D81" s="137">
        <v>21672.27</v>
      </c>
      <c r="E81" s="137">
        <v>20032529.68</v>
      </c>
    </row>
    <row r="82" spans="1:5">
      <c r="A82" s="136" t="s">
        <v>2000</v>
      </c>
      <c r="B82" s="136"/>
      <c r="C82" s="137">
        <v>-3328113.5100000002</v>
      </c>
      <c r="D82" s="137">
        <v>-1066300.04</v>
      </c>
      <c r="E82" s="137">
        <v>-2261813.4700000002</v>
      </c>
    </row>
    <row r="83" spans="1:5">
      <c r="A83" s="136" t="s">
        <v>2001</v>
      </c>
      <c r="B83" s="136"/>
      <c r="C83" s="137">
        <v>0</v>
      </c>
      <c r="D83" s="137">
        <v>0</v>
      </c>
      <c r="E83" s="137">
        <v>0</v>
      </c>
    </row>
    <row r="84" spans="1:5">
      <c r="A84" s="136" t="s">
        <v>2002</v>
      </c>
      <c r="B84" s="136"/>
      <c r="C84" s="137">
        <v>-14591908.720000001</v>
      </c>
      <c r="D84" s="137">
        <v>-3549890.77</v>
      </c>
      <c r="E84" s="137">
        <v>-11042017.949999999</v>
      </c>
    </row>
    <row r="85" spans="1:5">
      <c r="A85" s="136" t="s">
        <v>2003</v>
      </c>
      <c r="B85" s="136"/>
      <c r="C85" s="137">
        <v>227157648.02000001</v>
      </c>
      <c r="D85" s="137">
        <v>8502778.4100000001</v>
      </c>
      <c r="E85" s="137">
        <v>218654869.60999998</v>
      </c>
    </row>
    <row r="86" spans="1:5">
      <c r="A86" s="136" t="s">
        <v>2004</v>
      </c>
      <c r="B86" s="136"/>
      <c r="C86" s="137">
        <v>55730970.390000001</v>
      </c>
      <c r="D86" s="137">
        <v>-75461.960000000006</v>
      </c>
      <c r="E86" s="137">
        <v>55806432.350000001</v>
      </c>
    </row>
    <row r="87" spans="1:5">
      <c r="A87" s="136" t="s">
        <v>2005</v>
      </c>
      <c r="B87" s="136"/>
      <c r="C87" s="137">
        <v>410618798.79999995</v>
      </c>
      <c r="D87" s="137">
        <v>-15704255.210000001</v>
      </c>
      <c r="E87" s="137">
        <v>426323054.01000005</v>
      </c>
    </row>
    <row r="88" spans="1:5">
      <c r="A88" s="136" t="s">
        <v>2006</v>
      </c>
      <c r="B88" s="136"/>
      <c r="C88" s="137">
        <v>23278735.919999998</v>
      </c>
      <c r="D88" s="137">
        <v>-464371.76</v>
      </c>
      <c r="E88" s="137">
        <v>23743107.680000003</v>
      </c>
    </row>
    <row r="89" spans="1:5">
      <c r="A89" s="136" t="s">
        <v>2007</v>
      </c>
      <c r="B89" s="136"/>
      <c r="C89" s="137">
        <v>33804106.020000003</v>
      </c>
      <c r="D89" s="137">
        <v>-553906</v>
      </c>
      <c r="E89" s="137">
        <v>34358012.020000003</v>
      </c>
    </row>
    <row r="90" spans="1:5">
      <c r="A90" s="136" t="s">
        <v>2008</v>
      </c>
      <c r="B90" s="136"/>
      <c r="C90" s="137">
        <v>221153448.04000002</v>
      </c>
      <c r="D90" s="137">
        <v>-2224159</v>
      </c>
      <c r="E90" s="137">
        <v>223377607.03999999</v>
      </c>
    </row>
    <row r="91" spans="1:5">
      <c r="A91" s="136" t="s">
        <v>2009</v>
      </c>
      <c r="B91" s="136"/>
      <c r="C91" s="137">
        <v>278236289.98000002</v>
      </c>
      <c r="D91" s="137">
        <v>-3242436.7600000002</v>
      </c>
      <c r="E91" s="137">
        <v>281478726.74000001</v>
      </c>
    </row>
    <row r="92" spans="1:5">
      <c r="A92" s="136" t="s">
        <v>2010</v>
      </c>
      <c r="B92" s="136"/>
      <c r="C92" s="137">
        <v>688855088.77999997</v>
      </c>
      <c r="D92" s="137">
        <v>-18946691.970000003</v>
      </c>
      <c r="E92" s="137">
        <v>707801780.75</v>
      </c>
    </row>
    <row r="93" spans="1:5">
      <c r="A93" s="136" t="s">
        <v>2011</v>
      </c>
      <c r="B93" s="136"/>
      <c r="C93" s="137">
        <v>696418902.88999999</v>
      </c>
      <c r="D93" s="137">
        <v>-18929996.710000001</v>
      </c>
      <c r="E93" s="137">
        <v>715348899.60000002</v>
      </c>
    </row>
    <row r="94" spans="1:5">
      <c r="A94" s="136" t="s">
        <v>2012</v>
      </c>
      <c r="B94" s="136"/>
      <c r="C94" s="137">
        <v>34297634.450000003</v>
      </c>
      <c r="D94" s="137">
        <v>34297634.450000003</v>
      </c>
      <c r="E94" s="137">
        <v>0</v>
      </c>
    </row>
    <row r="95" spans="1:5">
      <c r="A95" s="136" t="s">
        <v>2013</v>
      </c>
      <c r="B95" s="136"/>
      <c r="C95" s="137">
        <v>34297634.450000003</v>
      </c>
      <c r="D95" s="137">
        <v>34297634.450000003</v>
      </c>
      <c r="E95" s="137">
        <v>0</v>
      </c>
    </row>
    <row r="96" spans="1:5">
      <c r="A96" s="134" t="s">
        <v>2014</v>
      </c>
      <c r="B96" s="183"/>
      <c r="C96" s="138">
        <v>743335516.49000001</v>
      </c>
      <c r="D96" s="138">
        <v>-52210960.339999996</v>
      </c>
      <c r="E96" s="138">
        <v>795546476.83000004</v>
      </c>
    </row>
    <row r="97" spans="1:5">
      <c r="A97" s="136" t="s">
        <v>2015</v>
      </c>
      <c r="B97" s="136"/>
      <c r="C97" s="137">
        <v>-90933403.140000001</v>
      </c>
      <c r="D97" s="137">
        <v>-87466460.530000001</v>
      </c>
      <c r="E97" s="137">
        <v>-3466942.6100000003</v>
      </c>
    </row>
    <row r="98" spans="1:5">
      <c r="A98" s="136" t="s">
        <v>2016</v>
      </c>
      <c r="B98" s="136"/>
      <c r="C98" s="137">
        <v>110698115.64</v>
      </c>
      <c r="D98" s="137">
        <v>72661737.319999993</v>
      </c>
      <c r="E98" s="137">
        <v>38036378.32</v>
      </c>
    </row>
    <row r="99" spans="1:5">
      <c r="A99" s="136" t="s">
        <v>2017</v>
      </c>
      <c r="B99" s="136"/>
      <c r="C99" s="137">
        <v>8441679.25</v>
      </c>
      <c r="D99" s="137">
        <v>398274.79</v>
      </c>
      <c r="E99" s="137">
        <v>8043404.46</v>
      </c>
    </row>
    <row r="100" spans="1:5">
      <c r="A100" s="136" t="s">
        <v>2018</v>
      </c>
      <c r="B100" s="136"/>
      <c r="C100" s="137">
        <v>6605.7800000000007</v>
      </c>
      <c r="D100" s="137">
        <v>0</v>
      </c>
      <c r="E100" s="137">
        <v>6605.7800000000007</v>
      </c>
    </row>
    <row r="101" spans="1:5">
      <c r="A101" s="136" t="s">
        <v>2019</v>
      </c>
      <c r="B101" s="136"/>
      <c r="C101" s="137">
        <v>8626.5500000000011</v>
      </c>
      <c r="D101" s="137">
        <v>0</v>
      </c>
      <c r="E101" s="137">
        <v>8626.5500000000011</v>
      </c>
    </row>
    <row r="102" spans="1:5">
      <c r="A102" s="136" t="s">
        <v>2020</v>
      </c>
      <c r="B102" s="136"/>
      <c r="C102" s="137">
        <v>-1820371.0799999998</v>
      </c>
      <c r="D102" s="137">
        <v>-326.78999999999996</v>
      </c>
      <c r="E102" s="137">
        <v>-1820044.29</v>
      </c>
    </row>
    <row r="103" spans="1:5">
      <c r="A103" s="136" t="s">
        <v>2021</v>
      </c>
      <c r="B103" s="136"/>
      <c r="C103" s="137">
        <v>-58346.879999999997</v>
      </c>
      <c r="D103" s="137">
        <v>45146.96</v>
      </c>
      <c r="E103" s="137">
        <v>-103493.84</v>
      </c>
    </row>
    <row r="104" spans="1:5">
      <c r="A104" s="136" t="s">
        <v>2022</v>
      </c>
      <c r="B104" s="136"/>
      <c r="C104" s="137">
        <v>-17885993.900000002</v>
      </c>
      <c r="D104" s="137">
        <v>14759903.039999999</v>
      </c>
      <c r="E104" s="137">
        <v>-32645896.940000001</v>
      </c>
    </row>
    <row r="105" spans="1:5">
      <c r="A105" s="136" t="s">
        <v>2023</v>
      </c>
      <c r="B105" s="136"/>
      <c r="C105" s="137">
        <v>19147695.189999998</v>
      </c>
      <c r="D105" s="137">
        <v>1085428.32</v>
      </c>
      <c r="E105" s="137">
        <v>18062266.870000001</v>
      </c>
    </row>
    <row r="106" spans="1:5">
      <c r="A106" s="136" t="s">
        <v>2024</v>
      </c>
      <c r="B106" s="136"/>
      <c r="C106" s="137">
        <v>-2202028.2200000002</v>
      </c>
      <c r="D106" s="137">
        <v>98040.03</v>
      </c>
      <c r="E106" s="137">
        <v>-2300068.25</v>
      </c>
    </row>
    <row r="107" spans="1:5">
      <c r="A107" s="136" t="s">
        <v>2025</v>
      </c>
      <c r="B107" s="136"/>
      <c r="C107" s="137">
        <v>25402579.190000001</v>
      </c>
      <c r="D107" s="137">
        <v>1581743.14</v>
      </c>
      <c r="E107" s="137">
        <v>23820836.050000001</v>
      </c>
    </row>
    <row r="108" spans="1:5">
      <c r="A108" s="136" t="s">
        <v>2026</v>
      </c>
      <c r="B108" s="136"/>
      <c r="C108" s="137">
        <v>25402579.190000001</v>
      </c>
      <c r="D108" s="137">
        <v>1581743.14</v>
      </c>
      <c r="E108" s="137">
        <v>23820836.050000001</v>
      </c>
    </row>
    <row r="109" spans="1:5">
      <c r="A109" s="136" t="s">
        <v>2027</v>
      </c>
      <c r="B109" s="136"/>
      <c r="C109" s="137">
        <v>0</v>
      </c>
      <c r="D109" s="137">
        <v>0</v>
      </c>
      <c r="E109" s="137">
        <v>0</v>
      </c>
    </row>
    <row r="110" spans="1:5">
      <c r="A110" s="136" t="s">
        <v>2028</v>
      </c>
      <c r="B110" s="136"/>
      <c r="C110" s="137">
        <v>0</v>
      </c>
      <c r="D110" s="137">
        <v>0</v>
      </c>
      <c r="E110" s="137">
        <v>0</v>
      </c>
    </row>
    <row r="111" spans="1:5">
      <c r="A111" s="136" t="s">
        <v>2029</v>
      </c>
      <c r="B111" s="136"/>
      <c r="C111" s="137">
        <v>0</v>
      </c>
      <c r="D111" s="137">
        <v>0</v>
      </c>
      <c r="E111" s="137">
        <v>0</v>
      </c>
    </row>
    <row r="112" spans="1:5">
      <c r="A112" s="136" t="s">
        <v>2030</v>
      </c>
      <c r="B112" s="136"/>
      <c r="C112" s="137">
        <v>2379918.6199999996</v>
      </c>
      <c r="D112" s="137">
        <v>0</v>
      </c>
      <c r="E112" s="137">
        <v>2379918.6199999996</v>
      </c>
    </row>
    <row r="113" spans="1:5">
      <c r="A113" s="136" t="s">
        <v>2031</v>
      </c>
      <c r="B113" s="136"/>
      <c r="C113" s="137">
        <v>25130</v>
      </c>
      <c r="D113" s="137">
        <v>25130</v>
      </c>
      <c r="E113" s="137">
        <v>0</v>
      </c>
    </row>
    <row r="114" spans="1:5">
      <c r="A114" s="136" t="s">
        <v>2032</v>
      </c>
      <c r="B114" s="136"/>
      <c r="C114" s="137">
        <v>12136607.120000001</v>
      </c>
      <c r="D114" s="137">
        <v>1342773.85</v>
      </c>
      <c r="E114" s="137">
        <v>10793833.27</v>
      </c>
    </row>
    <row r="115" spans="1:5">
      <c r="A115" s="136" t="s">
        <v>2033</v>
      </c>
      <c r="B115" s="136"/>
      <c r="C115" s="137">
        <v>1399207.25</v>
      </c>
      <c r="D115" s="137">
        <v>-262418.18</v>
      </c>
      <c r="E115" s="137">
        <v>1661625.43</v>
      </c>
    </row>
    <row r="116" spans="1:5">
      <c r="A116" s="136" t="s">
        <v>2034</v>
      </c>
      <c r="B116" s="136"/>
      <c r="C116" s="137">
        <v>398714101.17000002</v>
      </c>
      <c r="D116" s="137">
        <v>3160367.53</v>
      </c>
      <c r="E116" s="137">
        <v>395553733.63999999</v>
      </c>
    </row>
    <row r="117" spans="1:5">
      <c r="A117" s="136" t="s">
        <v>2035</v>
      </c>
      <c r="B117" s="136"/>
      <c r="C117" s="137">
        <v>0</v>
      </c>
      <c r="D117" s="137">
        <v>0</v>
      </c>
      <c r="E117" s="137">
        <v>0</v>
      </c>
    </row>
    <row r="118" spans="1:5">
      <c r="A118" s="136" t="s">
        <v>2036</v>
      </c>
      <c r="B118" s="136"/>
      <c r="C118" s="137">
        <v>616371.49</v>
      </c>
      <c r="D118" s="137">
        <v>-2539.6400000000003</v>
      </c>
      <c r="E118" s="137">
        <v>618911.13</v>
      </c>
    </row>
    <row r="119" spans="1:5">
      <c r="A119" s="136" t="s">
        <v>2037</v>
      </c>
      <c r="B119" s="136"/>
      <c r="C119" s="137">
        <v>13675734.75</v>
      </c>
      <c r="D119" s="137">
        <v>5379898.5300000003</v>
      </c>
      <c r="E119" s="137">
        <v>8295836.2199999997</v>
      </c>
    </row>
    <row r="120" spans="1:5">
      <c r="A120" s="136" t="s">
        <v>2038</v>
      </c>
      <c r="B120" s="136"/>
      <c r="C120" s="137">
        <v>1483582.2</v>
      </c>
      <c r="D120" s="137">
        <v>773221.14</v>
      </c>
      <c r="E120" s="137">
        <v>710361.06</v>
      </c>
    </row>
    <row r="121" spans="1:5">
      <c r="A121" s="136" t="s">
        <v>2039</v>
      </c>
      <c r="B121" s="136"/>
      <c r="C121" s="137">
        <v>35889334.600000001</v>
      </c>
      <c r="D121" s="137">
        <v>681227.22</v>
      </c>
      <c r="E121" s="137">
        <v>35208107.379999995</v>
      </c>
    </row>
    <row r="122" spans="1:5">
      <c r="A122" s="136" t="s">
        <v>2040</v>
      </c>
      <c r="B122" s="136"/>
      <c r="C122" s="137">
        <v>44475.96</v>
      </c>
      <c r="D122" s="137">
        <v>-65557.91</v>
      </c>
      <c r="E122" s="137">
        <v>110033.87</v>
      </c>
    </row>
    <row r="123" spans="1:5">
      <c r="A123" s="136" t="s">
        <v>2041</v>
      </c>
      <c r="B123" s="136"/>
      <c r="C123" s="137">
        <v>4716182.3400000008</v>
      </c>
      <c r="D123" s="137">
        <v>-168961.91</v>
      </c>
      <c r="E123" s="137">
        <v>4885144.25</v>
      </c>
    </row>
    <row r="124" spans="1:5">
      <c r="A124" s="136" t="s">
        <v>2042</v>
      </c>
      <c r="B124" s="136"/>
      <c r="C124" s="137">
        <v>0</v>
      </c>
      <c r="D124" s="137">
        <v>0</v>
      </c>
      <c r="E124" s="137">
        <v>0</v>
      </c>
    </row>
    <row r="125" spans="1:5">
      <c r="A125" s="136" t="s">
        <v>2043</v>
      </c>
      <c r="B125" s="136"/>
      <c r="C125" s="137">
        <v>471080645.5</v>
      </c>
      <c r="D125" s="137">
        <v>10863140.630000001</v>
      </c>
      <c r="E125" s="137">
        <v>460217504.86999995</v>
      </c>
    </row>
    <row r="126" spans="1:5">
      <c r="A126" s="136" t="s">
        <v>2044</v>
      </c>
      <c r="B126" s="136"/>
      <c r="C126" s="137">
        <v>2597878.2199999997</v>
      </c>
      <c r="D126" s="137">
        <v>-500184.5</v>
      </c>
      <c r="E126" s="137">
        <v>3098062.7199999997</v>
      </c>
    </row>
    <row r="127" spans="1:5">
      <c r="A127" s="136" t="s">
        <v>2045</v>
      </c>
      <c r="B127" s="136"/>
      <c r="C127" s="137">
        <v>452424.44</v>
      </c>
      <c r="D127" s="137">
        <v>23243.45</v>
      </c>
      <c r="E127" s="137">
        <v>429180.99</v>
      </c>
    </row>
    <row r="128" spans="1:5">
      <c r="A128" s="136" t="s">
        <v>2046</v>
      </c>
      <c r="B128" s="136"/>
      <c r="C128" s="137">
        <v>0</v>
      </c>
      <c r="D128" s="137">
        <v>0</v>
      </c>
      <c r="E128" s="137">
        <v>0</v>
      </c>
    </row>
    <row r="129" spans="1:5">
      <c r="A129" s="136" t="s">
        <v>2047</v>
      </c>
      <c r="B129" s="136"/>
      <c r="C129" s="137">
        <v>14226.16</v>
      </c>
      <c r="D129" s="137">
        <v>0</v>
      </c>
      <c r="E129" s="137">
        <v>14226.16</v>
      </c>
    </row>
    <row r="130" spans="1:5">
      <c r="A130" s="136" t="s">
        <v>2048</v>
      </c>
      <c r="B130" s="136"/>
      <c r="C130" s="137">
        <v>0</v>
      </c>
      <c r="D130" s="137">
        <v>-2810661</v>
      </c>
      <c r="E130" s="137">
        <v>2810661</v>
      </c>
    </row>
    <row r="131" spans="1:5">
      <c r="A131" s="136" t="s">
        <v>2049</v>
      </c>
      <c r="B131" s="136"/>
      <c r="C131" s="137">
        <v>10585712.539999999</v>
      </c>
      <c r="D131" s="137">
        <v>-11791539.18</v>
      </c>
      <c r="E131" s="137">
        <v>22377251.719999999</v>
      </c>
    </row>
    <row r="132" spans="1:5">
      <c r="A132" s="136" t="s">
        <v>2050</v>
      </c>
      <c r="B132" s="136"/>
      <c r="C132" s="137">
        <v>102048.28</v>
      </c>
      <c r="D132" s="137">
        <v>-66138.44</v>
      </c>
      <c r="E132" s="137">
        <v>168186.72</v>
      </c>
    </row>
    <row r="133" spans="1:5">
      <c r="A133" s="136" t="s">
        <v>2051</v>
      </c>
      <c r="B133" s="136"/>
      <c r="C133" s="137">
        <v>40514960.57</v>
      </c>
      <c r="D133" s="137">
        <v>32263164.59</v>
      </c>
      <c r="E133" s="137">
        <v>8251795.9799999995</v>
      </c>
    </row>
    <row r="134" spans="1:5">
      <c r="A134" s="136" t="s">
        <v>2052</v>
      </c>
      <c r="B134" s="136"/>
      <c r="C134" s="137">
        <v>14760.76</v>
      </c>
      <c r="D134" s="137">
        <v>-131.13999999999999</v>
      </c>
      <c r="E134" s="137">
        <v>14891.9</v>
      </c>
    </row>
    <row r="135" spans="1:5">
      <c r="A135" s="136" t="s">
        <v>2053</v>
      </c>
      <c r="B135" s="136"/>
      <c r="C135" s="137">
        <v>19800</v>
      </c>
      <c r="D135" s="137">
        <v>0</v>
      </c>
      <c r="E135" s="137">
        <v>19800</v>
      </c>
    </row>
    <row r="136" spans="1:5">
      <c r="A136" s="136" t="s">
        <v>2054</v>
      </c>
      <c r="B136" s="136"/>
      <c r="C136" s="137">
        <v>-5225548.55</v>
      </c>
      <c r="D136" s="137">
        <v>-5225548.91</v>
      </c>
      <c r="E136" s="137">
        <v>0.36</v>
      </c>
    </row>
    <row r="137" spans="1:5">
      <c r="A137" s="136" t="s">
        <v>2055</v>
      </c>
      <c r="B137" s="136"/>
      <c r="C137" s="137">
        <v>0</v>
      </c>
      <c r="D137" s="137">
        <v>0</v>
      </c>
      <c r="E137" s="137">
        <v>0</v>
      </c>
    </row>
    <row r="138" spans="1:5">
      <c r="A138" s="136" t="s">
        <v>2056</v>
      </c>
      <c r="B138" s="136"/>
      <c r="C138" s="137">
        <v>49076262.420000002</v>
      </c>
      <c r="D138" s="137">
        <v>11892204.869999999</v>
      </c>
      <c r="E138" s="137">
        <v>37184057.550000004</v>
      </c>
    </row>
    <row r="139" spans="1:5">
      <c r="A139" s="136" t="s">
        <v>2057</v>
      </c>
      <c r="B139" s="136"/>
      <c r="C139" s="137">
        <v>10205036.939999999</v>
      </c>
      <c r="D139" s="137">
        <v>1134415.7</v>
      </c>
      <c r="E139" s="137">
        <v>9070621.2400000002</v>
      </c>
    </row>
    <row r="140" spans="1:5">
      <c r="A140" s="136" t="s">
        <v>2058</v>
      </c>
      <c r="B140" s="136"/>
      <c r="C140" s="137">
        <v>61010.950000000004</v>
      </c>
      <c r="D140" s="137">
        <v>61010.950000000004</v>
      </c>
      <c r="E140" s="137">
        <v>0</v>
      </c>
    </row>
    <row r="141" spans="1:5">
      <c r="A141" s="136" t="s">
        <v>2059</v>
      </c>
      <c r="B141" s="136"/>
      <c r="C141" s="137">
        <v>-511594763.15000004</v>
      </c>
      <c r="D141" s="137">
        <v>-624903193.24000001</v>
      </c>
      <c r="E141" s="137">
        <v>113308430.09</v>
      </c>
    </row>
    <row r="142" spans="1:5">
      <c r="A142" s="136" t="s">
        <v>2060</v>
      </c>
      <c r="B142" s="136"/>
      <c r="C142" s="137">
        <v>514727659.93000001</v>
      </c>
      <c r="D142" s="137">
        <v>381369769.37</v>
      </c>
      <c r="E142" s="137">
        <v>133357890.56</v>
      </c>
    </row>
    <row r="143" spans="1:5">
      <c r="A143" s="136" t="s">
        <v>2061</v>
      </c>
      <c r="B143" s="136"/>
      <c r="C143" s="137"/>
      <c r="D143" s="137">
        <v>-6121.5</v>
      </c>
      <c r="E143" s="137">
        <v>6121.5</v>
      </c>
    </row>
    <row r="144" spans="1:5">
      <c r="A144" s="136" t="s">
        <v>2062</v>
      </c>
      <c r="B144" s="136"/>
      <c r="C144" s="137">
        <v>424634.33</v>
      </c>
      <c r="D144" s="137">
        <v>112621.91</v>
      </c>
      <c r="E144" s="137">
        <v>312012.42000000004</v>
      </c>
    </row>
    <row r="145" spans="1:5">
      <c r="A145" s="136" t="s">
        <v>2063</v>
      </c>
      <c r="B145" s="136"/>
      <c r="C145" s="137">
        <v>0</v>
      </c>
      <c r="D145" s="137">
        <v>0</v>
      </c>
      <c r="E145" s="137">
        <v>0</v>
      </c>
    </row>
    <row r="146" spans="1:5">
      <c r="A146" s="136" t="s">
        <v>2064</v>
      </c>
      <c r="B146" s="136"/>
      <c r="C146" s="137">
        <v>482030.73</v>
      </c>
      <c r="D146" s="137">
        <v>0</v>
      </c>
      <c r="E146" s="137">
        <v>482030.73</v>
      </c>
    </row>
    <row r="147" spans="1:5">
      <c r="A147" s="136" t="s">
        <v>2065</v>
      </c>
      <c r="B147" s="136"/>
      <c r="C147" s="137">
        <v>0</v>
      </c>
      <c r="D147" s="137">
        <v>0</v>
      </c>
      <c r="E147" s="137">
        <v>0</v>
      </c>
    </row>
    <row r="148" spans="1:5">
      <c r="A148" s="136" t="s">
        <v>2066</v>
      </c>
      <c r="B148" s="136"/>
      <c r="C148" s="137">
        <v>14305609.729999999</v>
      </c>
      <c r="D148" s="137">
        <v>-242231496.81</v>
      </c>
      <c r="E148" s="137">
        <v>256537106.53999999</v>
      </c>
    </row>
    <row r="149" spans="1:5">
      <c r="A149" s="136" t="s">
        <v>2067</v>
      </c>
      <c r="B149" s="136"/>
      <c r="C149" s="137">
        <v>215042.46</v>
      </c>
      <c r="D149" s="137">
        <v>27177.030000000002</v>
      </c>
      <c r="E149" s="137">
        <v>187865.43</v>
      </c>
    </row>
    <row r="150" spans="1:5">
      <c r="A150" s="136" t="s">
        <v>2068</v>
      </c>
      <c r="B150" s="136"/>
      <c r="C150" s="137">
        <v>215042.46000000002</v>
      </c>
      <c r="D150" s="137">
        <v>27177.030000000002</v>
      </c>
      <c r="E150" s="137">
        <v>187865.43000000002</v>
      </c>
    </row>
    <row r="151" spans="1:5">
      <c r="A151" s="136" t="s">
        <v>2069</v>
      </c>
      <c r="B151" s="136"/>
      <c r="C151" s="137">
        <v>102862160.99999999</v>
      </c>
      <c r="D151" s="137">
        <v>-17691161</v>
      </c>
      <c r="E151" s="137">
        <v>120553321.99999999</v>
      </c>
    </row>
    <row r="152" spans="1:5">
      <c r="A152" s="136" t="s">
        <v>2070</v>
      </c>
      <c r="B152" s="136"/>
      <c r="C152" s="137">
        <v>102862160.99999999</v>
      </c>
      <c r="D152" s="137">
        <v>-17691161</v>
      </c>
      <c r="E152" s="137">
        <v>120553321.99999999</v>
      </c>
    </row>
    <row r="153" spans="1:5">
      <c r="A153" s="136" t="s">
        <v>2071</v>
      </c>
      <c r="B153" s="136"/>
      <c r="C153" s="137">
        <v>412856000</v>
      </c>
      <c r="D153" s="137">
        <v>412856000</v>
      </c>
      <c r="E153" s="137">
        <v>0</v>
      </c>
    </row>
    <row r="154" spans="1:5">
      <c r="A154" s="136" t="s">
        <v>2072</v>
      </c>
      <c r="B154" s="136"/>
      <c r="C154" s="137">
        <v>412856000</v>
      </c>
      <c r="D154" s="137">
        <v>412856000</v>
      </c>
      <c r="E154" s="137">
        <v>0</v>
      </c>
    </row>
    <row r="155" spans="1:5">
      <c r="A155" s="136" t="s">
        <v>2073</v>
      </c>
      <c r="B155" s="136"/>
      <c r="C155" s="137">
        <v>1050395721.11</v>
      </c>
      <c r="D155" s="137">
        <v>175715864.72</v>
      </c>
      <c r="E155" s="137">
        <v>874679856.38999999</v>
      </c>
    </row>
    <row r="156" spans="1:5">
      <c r="A156" s="136" t="s">
        <v>2074</v>
      </c>
      <c r="B156" s="136"/>
      <c r="C156" s="137">
        <v>-22844812.790000003</v>
      </c>
      <c r="D156" s="137">
        <v>-4000000</v>
      </c>
      <c r="E156" s="137">
        <v>-18844812.789999999</v>
      </c>
    </row>
    <row r="157" spans="1:5">
      <c r="A157" s="136" t="s">
        <v>2075</v>
      </c>
      <c r="B157" s="136"/>
      <c r="C157" s="137">
        <v>-736991</v>
      </c>
      <c r="D157" s="137">
        <v>0</v>
      </c>
      <c r="E157" s="137">
        <v>-736991</v>
      </c>
    </row>
    <row r="158" spans="1:5">
      <c r="A158" s="136" t="s">
        <v>2076</v>
      </c>
      <c r="B158" s="136"/>
      <c r="C158" s="137">
        <v>75</v>
      </c>
      <c r="D158" s="137">
        <v>0</v>
      </c>
      <c r="E158" s="137">
        <v>75</v>
      </c>
    </row>
    <row r="159" spans="1:5">
      <c r="A159" s="136" t="s">
        <v>2077</v>
      </c>
      <c r="B159" s="136"/>
      <c r="C159" s="137">
        <v>-9919307.6799999997</v>
      </c>
      <c r="D159" s="137">
        <v>743109.82</v>
      </c>
      <c r="E159" s="137">
        <v>-10662417.500000002</v>
      </c>
    </row>
    <row r="160" spans="1:5">
      <c r="A160" s="136" t="s">
        <v>2078</v>
      </c>
      <c r="B160" s="136"/>
      <c r="C160" s="137">
        <v>-33501036.470000003</v>
      </c>
      <c r="D160" s="137">
        <v>-3256890.1799999997</v>
      </c>
      <c r="E160" s="137">
        <v>-30244146.289999999</v>
      </c>
    </row>
    <row r="161" spans="1:5">
      <c r="A161" s="136" t="s">
        <v>2079</v>
      </c>
      <c r="B161" s="136"/>
      <c r="C161" s="137">
        <v>1016894684.6400001</v>
      </c>
      <c r="D161" s="137">
        <v>172458974.53999999</v>
      </c>
      <c r="E161" s="137">
        <v>844435710.10000002</v>
      </c>
    </row>
    <row r="162" spans="1:5">
      <c r="A162" s="136" t="s">
        <v>2080</v>
      </c>
      <c r="B162" s="136"/>
      <c r="C162" s="137">
        <v>44924844.129999995</v>
      </c>
      <c r="D162" s="137">
        <v>-1328270.06</v>
      </c>
      <c r="E162" s="137">
        <v>46253114.190000005</v>
      </c>
    </row>
    <row r="163" spans="1:5">
      <c r="A163" s="136" t="s">
        <v>2081</v>
      </c>
      <c r="B163" s="136"/>
      <c r="C163" s="137">
        <v>24537423.48</v>
      </c>
      <c r="D163" s="137">
        <v>-3298031.67</v>
      </c>
      <c r="E163" s="137">
        <v>27835455.149999999</v>
      </c>
    </row>
    <row r="164" spans="1:5">
      <c r="A164" s="136" t="s">
        <v>2082</v>
      </c>
      <c r="B164" s="136"/>
      <c r="C164" s="137">
        <v>0</v>
      </c>
      <c r="D164" s="137">
        <v>-2862497.44</v>
      </c>
      <c r="E164" s="137">
        <v>2862497.44</v>
      </c>
    </row>
    <row r="165" spans="1:5">
      <c r="A165" s="136" t="s">
        <v>2083</v>
      </c>
      <c r="B165" s="136"/>
      <c r="C165" s="137">
        <v>69462267.609999999</v>
      </c>
      <c r="D165" s="137">
        <v>-7488799.1700000009</v>
      </c>
      <c r="E165" s="137">
        <v>76951066.780000001</v>
      </c>
    </row>
    <row r="166" spans="1:5">
      <c r="A166" s="136" t="s">
        <v>2084</v>
      </c>
      <c r="B166" s="136"/>
      <c r="C166" s="137">
        <v>95157350.879999995</v>
      </c>
      <c r="D166" s="137">
        <v>642526.49</v>
      </c>
      <c r="E166" s="137">
        <v>94514824.390000001</v>
      </c>
    </row>
    <row r="167" spans="1:5">
      <c r="A167" s="136" t="s">
        <v>2085</v>
      </c>
      <c r="B167" s="136"/>
      <c r="C167" s="137">
        <v>95157350.879999995</v>
      </c>
      <c r="D167" s="137">
        <v>642526.49</v>
      </c>
      <c r="E167" s="137">
        <v>94514824.390000001</v>
      </c>
    </row>
    <row r="168" spans="1:5">
      <c r="A168" s="136" t="s">
        <v>2086</v>
      </c>
      <c r="B168" s="136"/>
      <c r="C168" s="137">
        <v>4233126.2200000007</v>
      </c>
      <c r="D168" s="137">
        <v>-245225.35</v>
      </c>
      <c r="E168" s="137">
        <v>4478351.57</v>
      </c>
    </row>
    <row r="169" spans="1:5">
      <c r="A169" s="136" t="s">
        <v>2087</v>
      </c>
      <c r="B169" s="136"/>
      <c r="C169" s="137">
        <v>4233126.2200000007</v>
      </c>
      <c r="D169" s="137">
        <v>-245225.35</v>
      </c>
      <c r="E169" s="137">
        <v>4478351.57</v>
      </c>
    </row>
    <row r="170" spans="1:5">
      <c r="A170" s="136" t="s">
        <v>2088</v>
      </c>
      <c r="B170" s="136"/>
      <c r="C170" s="137">
        <v>168852744.71000001</v>
      </c>
      <c r="D170" s="137">
        <v>-7091498.0299999993</v>
      </c>
      <c r="E170" s="137">
        <v>175944242.74000001</v>
      </c>
    </row>
    <row r="171" spans="1:5">
      <c r="A171" s="136" t="s">
        <v>2089</v>
      </c>
      <c r="B171" s="136"/>
      <c r="C171" s="137">
        <v>466426043.20000005</v>
      </c>
      <c r="D171" s="137">
        <v>3842298.58</v>
      </c>
      <c r="E171" s="137">
        <v>462583744.62</v>
      </c>
    </row>
    <row r="172" spans="1:5">
      <c r="A172" s="136" t="s">
        <v>2090</v>
      </c>
      <c r="B172" s="136"/>
      <c r="C172" s="137">
        <v>5547784.6100000003</v>
      </c>
      <c r="D172" s="137">
        <v>0</v>
      </c>
      <c r="E172" s="137">
        <v>5547784.6100000003</v>
      </c>
    </row>
    <row r="173" spans="1:5">
      <c r="A173" s="136" t="s">
        <v>2091</v>
      </c>
      <c r="B173" s="136"/>
      <c r="C173" s="137">
        <v>1646068.99</v>
      </c>
      <c r="D173" s="137">
        <v>-83591.97</v>
      </c>
      <c r="E173" s="137">
        <v>1729660.96</v>
      </c>
    </row>
    <row r="174" spans="1:5">
      <c r="A174" s="136" t="s">
        <v>2092</v>
      </c>
      <c r="B174" s="136"/>
      <c r="C174" s="137">
        <v>4630261.9399999995</v>
      </c>
      <c r="D174" s="137">
        <v>-80094.680000000008</v>
      </c>
      <c r="E174" s="137">
        <v>4710356.62</v>
      </c>
    </row>
    <row r="175" spans="1:5">
      <c r="A175" s="136" t="s">
        <v>2093</v>
      </c>
      <c r="B175" s="136"/>
      <c r="C175" s="137">
        <v>-434726.10000000003</v>
      </c>
      <c r="D175" s="137">
        <v>59891.22</v>
      </c>
      <c r="E175" s="137">
        <v>-494617.32</v>
      </c>
    </row>
    <row r="176" spans="1:5">
      <c r="A176" s="136" t="s">
        <v>2094</v>
      </c>
      <c r="B176" s="136"/>
      <c r="C176" s="137">
        <v>477815432.64000005</v>
      </c>
      <c r="D176" s="137">
        <v>3738503.1499999994</v>
      </c>
      <c r="E176" s="137">
        <v>474076929.48999995</v>
      </c>
    </row>
    <row r="177" spans="1:5">
      <c r="A177" s="136" t="s">
        <v>2095</v>
      </c>
      <c r="B177" s="136"/>
      <c r="C177" s="137">
        <v>3210153.45</v>
      </c>
      <c r="D177" s="137">
        <v>0</v>
      </c>
      <c r="E177" s="137">
        <v>3210153.45</v>
      </c>
    </row>
    <row r="178" spans="1:5">
      <c r="A178" s="136" t="s">
        <v>2096</v>
      </c>
      <c r="B178" s="136"/>
      <c r="C178" s="137">
        <v>3210153.45</v>
      </c>
      <c r="D178" s="137">
        <v>0</v>
      </c>
      <c r="E178" s="137">
        <v>3210153.45</v>
      </c>
    </row>
    <row r="179" spans="1:5">
      <c r="A179" s="136" t="s">
        <v>2097</v>
      </c>
      <c r="B179" s="136"/>
      <c r="C179" s="137">
        <v>22604823.239999998</v>
      </c>
      <c r="D179" s="137">
        <v>1056607.06</v>
      </c>
      <c r="E179" s="137">
        <v>21548216.18</v>
      </c>
    </row>
    <row r="180" spans="1:5">
      <c r="A180" s="136" t="s">
        <v>2098</v>
      </c>
      <c r="B180" s="136"/>
      <c r="C180" s="137">
        <v>-3341.48</v>
      </c>
      <c r="D180" s="137">
        <v>0</v>
      </c>
      <c r="E180" s="137">
        <v>-3341.48</v>
      </c>
    </row>
    <row r="181" spans="1:5">
      <c r="A181" s="136" t="s">
        <v>2099</v>
      </c>
      <c r="B181" s="136"/>
      <c r="C181" s="137">
        <v>2460738.33</v>
      </c>
      <c r="D181" s="137">
        <v>0</v>
      </c>
      <c r="E181" s="137">
        <v>2460738.33</v>
      </c>
    </row>
    <row r="182" spans="1:5">
      <c r="A182" s="136" t="s">
        <v>2100</v>
      </c>
      <c r="B182" s="136"/>
      <c r="C182" s="137">
        <v>2635.44</v>
      </c>
      <c r="D182" s="137">
        <v>0</v>
      </c>
      <c r="E182" s="137">
        <v>2635.44</v>
      </c>
    </row>
    <row r="183" spans="1:5">
      <c r="A183" s="136" t="s">
        <v>2101</v>
      </c>
      <c r="B183" s="136"/>
      <c r="C183" s="137">
        <v>25064855.529999997</v>
      </c>
      <c r="D183" s="137">
        <v>1056607.06</v>
      </c>
      <c r="E183" s="137">
        <v>24008248.470000003</v>
      </c>
    </row>
    <row r="184" spans="1:5">
      <c r="A184" s="136" t="s">
        <v>2102</v>
      </c>
      <c r="B184" s="136"/>
      <c r="C184" s="137">
        <v>-212195.83</v>
      </c>
      <c r="D184" s="137">
        <v>13531.800000000001</v>
      </c>
      <c r="E184" s="137">
        <v>-225727.63</v>
      </c>
    </row>
    <row r="185" spans="1:5">
      <c r="A185" s="136" t="s">
        <v>2103</v>
      </c>
      <c r="B185" s="136"/>
      <c r="C185" s="137">
        <v>-212195.83</v>
      </c>
      <c r="D185" s="137">
        <v>13531.800000000001</v>
      </c>
      <c r="E185" s="137">
        <v>-225727.63</v>
      </c>
    </row>
    <row r="186" spans="1:5">
      <c r="A186" s="136" t="s">
        <v>2104</v>
      </c>
      <c r="B186" s="136"/>
      <c r="C186" s="137">
        <v>674730990.5</v>
      </c>
      <c r="D186" s="137">
        <v>-2282856.02</v>
      </c>
      <c r="E186" s="137">
        <v>677013846.51999998</v>
      </c>
    </row>
    <row r="187" spans="1:5">
      <c r="A187" s="136" t="s">
        <v>2105</v>
      </c>
      <c r="B187" s="136"/>
      <c r="C187" s="137">
        <v>45612167.989999995</v>
      </c>
      <c r="D187" s="137">
        <v>14374546.620000001</v>
      </c>
      <c r="E187" s="137">
        <v>31237621.370000001</v>
      </c>
    </row>
    <row r="188" spans="1:5">
      <c r="A188" s="136" t="s">
        <v>2106</v>
      </c>
      <c r="B188" s="136"/>
      <c r="C188" s="137">
        <v>17412148.109999999</v>
      </c>
      <c r="D188" s="137">
        <v>-2191241.06</v>
      </c>
      <c r="E188" s="137">
        <v>19603389.170000002</v>
      </c>
    </row>
    <row r="189" spans="1:5">
      <c r="A189" s="136" t="s">
        <v>2107</v>
      </c>
      <c r="B189" s="136"/>
      <c r="C189" s="137">
        <v>33822152.399999999</v>
      </c>
      <c r="D189" s="137">
        <v>-4021581.7600000002</v>
      </c>
      <c r="E189" s="137">
        <v>37843734.159999996</v>
      </c>
    </row>
    <row r="190" spans="1:5">
      <c r="A190" s="136" t="s">
        <v>2108</v>
      </c>
      <c r="B190" s="136"/>
      <c r="C190" s="137">
        <v>115149.7</v>
      </c>
      <c r="D190" s="137">
        <v>-1362633.7</v>
      </c>
      <c r="E190" s="137">
        <v>1477783.4000000001</v>
      </c>
    </row>
    <row r="191" spans="1:5">
      <c r="A191" s="136" t="s">
        <v>2109</v>
      </c>
      <c r="B191" s="136"/>
      <c r="C191" s="137">
        <v>2172027.88</v>
      </c>
      <c r="D191" s="137">
        <v>2172027.92</v>
      </c>
      <c r="E191" s="137">
        <v>-0.04</v>
      </c>
    </row>
    <row r="192" spans="1:5">
      <c r="A192" s="136" t="s">
        <v>2110</v>
      </c>
      <c r="B192" s="136"/>
      <c r="C192" s="137">
        <v>0</v>
      </c>
      <c r="D192" s="137">
        <v>0</v>
      </c>
      <c r="E192" s="137">
        <v>0</v>
      </c>
    </row>
    <row r="193" spans="1:5">
      <c r="A193" s="136" t="s">
        <v>2111</v>
      </c>
      <c r="B193" s="136"/>
      <c r="C193" s="137">
        <v>533830.45000000007</v>
      </c>
      <c r="D193" s="137">
        <v>-326768.57</v>
      </c>
      <c r="E193" s="137">
        <v>860599.02</v>
      </c>
    </row>
    <row r="194" spans="1:5">
      <c r="A194" s="136" t="s">
        <v>2112</v>
      </c>
      <c r="B194" s="136"/>
      <c r="C194" s="137">
        <v>79905</v>
      </c>
      <c r="D194" s="137">
        <v>0</v>
      </c>
      <c r="E194" s="137">
        <v>79905</v>
      </c>
    </row>
    <row r="195" spans="1:5">
      <c r="A195" s="136" t="s">
        <v>2113</v>
      </c>
      <c r="B195" s="136"/>
      <c r="C195" s="137">
        <v>0</v>
      </c>
      <c r="D195" s="137">
        <v>0</v>
      </c>
      <c r="E195" s="137">
        <v>0</v>
      </c>
    </row>
    <row r="196" spans="1:5">
      <c r="A196" s="136" t="s">
        <v>2114</v>
      </c>
      <c r="B196" s="136"/>
      <c r="C196" s="137"/>
      <c r="D196" s="137">
        <v>184.76</v>
      </c>
      <c r="E196" s="137">
        <v>-184.76</v>
      </c>
    </row>
    <row r="197" spans="1:5">
      <c r="A197" s="136" t="s">
        <v>2115</v>
      </c>
      <c r="B197" s="136"/>
      <c r="C197" s="137">
        <v>99747381.530000001</v>
      </c>
      <c r="D197" s="137">
        <v>8644534.2100000009</v>
      </c>
      <c r="E197" s="137">
        <v>91102847.319999993</v>
      </c>
    </row>
    <row r="198" spans="1:5">
      <c r="A198" s="136" t="s">
        <v>2116</v>
      </c>
      <c r="B198" s="136"/>
      <c r="C198" s="137">
        <v>0</v>
      </c>
      <c r="D198" s="137">
        <v>0</v>
      </c>
      <c r="E198" s="137">
        <v>0</v>
      </c>
    </row>
    <row r="199" spans="1:5">
      <c r="A199" s="136" t="s">
        <v>2117</v>
      </c>
      <c r="B199" s="136"/>
      <c r="C199" s="137"/>
      <c r="D199" s="137">
        <v>865984.97</v>
      </c>
      <c r="E199" s="137">
        <v>-865984.97</v>
      </c>
    </row>
    <row r="200" spans="1:5">
      <c r="A200" s="136" t="s">
        <v>2118</v>
      </c>
      <c r="B200" s="136"/>
      <c r="C200" s="137">
        <v>0</v>
      </c>
      <c r="D200" s="137">
        <v>865984.97</v>
      </c>
      <c r="E200" s="137">
        <v>-865984.97</v>
      </c>
    </row>
    <row r="201" spans="1:5">
      <c r="A201" s="136" t="s">
        <v>2119</v>
      </c>
      <c r="B201" s="136"/>
      <c r="C201" s="137">
        <v>77734432</v>
      </c>
      <c r="D201" s="137">
        <v>77734432</v>
      </c>
      <c r="E201" s="137">
        <v>0</v>
      </c>
    </row>
    <row r="202" spans="1:5">
      <c r="A202" s="136" t="s">
        <v>2120</v>
      </c>
      <c r="B202" s="136"/>
      <c r="C202" s="137">
        <v>77734432</v>
      </c>
      <c r="D202" s="137">
        <v>77734432</v>
      </c>
      <c r="E202" s="137">
        <v>0</v>
      </c>
    </row>
    <row r="203" spans="1:5">
      <c r="A203" s="136" t="s">
        <v>2121</v>
      </c>
      <c r="B203" s="136"/>
      <c r="C203" s="137">
        <v>34297634.450000003</v>
      </c>
      <c r="D203" s="137">
        <v>34297634.450000003</v>
      </c>
      <c r="E203" s="137">
        <v>0</v>
      </c>
    </row>
    <row r="204" spans="1:5">
      <c r="A204" s="136" t="s">
        <v>2122</v>
      </c>
      <c r="B204" s="136"/>
      <c r="C204" s="137">
        <v>112032066.44999999</v>
      </c>
      <c r="D204" s="137">
        <v>112032066.44999999</v>
      </c>
      <c r="E204" s="137">
        <v>0</v>
      </c>
    </row>
    <row r="205" spans="1:5">
      <c r="A205" s="136" t="s">
        <v>2123</v>
      </c>
      <c r="B205" s="136"/>
      <c r="C205" s="137">
        <v>-34297634.450000003</v>
      </c>
      <c r="D205" s="137">
        <v>-34297634.450000003</v>
      </c>
      <c r="E205" s="137">
        <v>0</v>
      </c>
    </row>
    <row r="206" spans="1:5">
      <c r="A206" s="136" t="s">
        <v>2124</v>
      </c>
      <c r="B206" s="136"/>
      <c r="C206" s="137">
        <v>5036813.91</v>
      </c>
      <c r="D206" s="137">
        <v>3258895.65</v>
      </c>
      <c r="E206" s="137">
        <v>1777918.26</v>
      </c>
    </row>
    <row r="207" spans="1:5">
      <c r="A207" s="136" t="s">
        <v>2125</v>
      </c>
      <c r="B207" s="136"/>
      <c r="C207" s="137">
        <v>5036813.91</v>
      </c>
      <c r="D207" s="137">
        <v>3258895.65</v>
      </c>
      <c r="E207" s="137">
        <v>1777918.26</v>
      </c>
    </row>
    <row r="208" spans="1:5">
      <c r="A208" s="136" t="s">
        <v>2126</v>
      </c>
      <c r="B208" s="136"/>
      <c r="C208" s="137">
        <v>1899546881.77</v>
      </c>
      <c r="D208" s="137">
        <v>262261708.49000001</v>
      </c>
      <c r="E208" s="137">
        <v>1637285173.28</v>
      </c>
    </row>
    <row r="209" spans="1:5">
      <c r="A209" s="134" t="s">
        <v>2127</v>
      </c>
      <c r="B209" s="183"/>
      <c r="C209" s="138">
        <v>1899546881.77</v>
      </c>
      <c r="D209" s="138">
        <v>262261708.49000001</v>
      </c>
      <c r="E209" s="138">
        <v>1637285173.28</v>
      </c>
    </row>
    <row r="210" spans="1:5">
      <c r="A210" s="136" t="s">
        <v>2128</v>
      </c>
      <c r="B210" s="136"/>
      <c r="C210" s="137">
        <v>4710161.84</v>
      </c>
      <c r="D210" s="137">
        <v>48826.84</v>
      </c>
      <c r="E210" s="137">
        <v>4661335</v>
      </c>
    </row>
    <row r="211" spans="1:5">
      <c r="A211" s="136" t="s">
        <v>2129</v>
      </c>
      <c r="B211" s="136"/>
      <c r="C211" s="137">
        <v>5603986.8100000005</v>
      </c>
      <c r="D211" s="137">
        <v>16655.399999999998</v>
      </c>
      <c r="E211" s="137">
        <v>5587331.4100000001</v>
      </c>
    </row>
    <row r="212" spans="1:5">
      <c r="A212" s="136" t="s">
        <v>2130</v>
      </c>
      <c r="B212" s="136"/>
      <c r="C212" s="137">
        <v>125610.75</v>
      </c>
      <c r="D212" s="137">
        <v>-1003001.58</v>
      </c>
      <c r="E212" s="137">
        <v>1128612.3299999998</v>
      </c>
    </row>
    <row r="213" spans="1:5">
      <c r="A213" s="136" t="s">
        <v>2131</v>
      </c>
      <c r="B213" s="136"/>
      <c r="C213" s="137">
        <v>106260.51000000001</v>
      </c>
      <c r="D213" s="137">
        <v>16533.780000000002</v>
      </c>
      <c r="E213" s="137">
        <v>89726.73</v>
      </c>
    </row>
    <row r="214" spans="1:5">
      <c r="A214" s="136" t="s">
        <v>2132</v>
      </c>
      <c r="B214" s="136"/>
      <c r="C214" s="137">
        <v>2496468.34</v>
      </c>
      <c r="D214" s="137">
        <v>45008.439999999995</v>
      </c>
      <c r="E214" s="137">
        <v>2451459.9</v>
      </c>
    </row>
    <row r="215" spans="1:5">
      <c r="A215" s="136" t="s">
        <v>2133</v>
      </c>
      <c r="B215" s="136"/>
      <c r="C215" s="137">
        <v>3951031.37</v>
      </c>
      <c r="D215" s="137">
        <v>13372.17</v>
      </c>
      <c r="E215" s="137">
        <v>3937659.2</v>
      </c>
    </row>
    <row r="216" spans="1:5">
      <c r="A216" s="136" t="s">
        <v>2134</v>
      </c>
      <c r="B216" s="136"/>
      <c r="C216" s="137">
        <v>22977.919999999998</v>
      </c>
      <c r="D216" s="137">
        <v>-2871731.41</v>
      </c>
      <c r="E216" s="137">
        <v>2894709.33</v>
      </c>
    </row>
    <row r="217" spans="1:5">
      <c r="A217" s="136" t="s">
        <v>2135</v>
      </c>
      <c r="B217" s="136"/>
      <c r="C217" s="137">
        <v>5840889</v>
      </c>
      <c r="D217" s="137">
        <v>16809.940000000002</v>
      </c>
      <c r="E217" s="137">
        <v>5824079.0599999996</v>
      </c>
    </row>
    <row r="218" spans="1:5">
      <c r="A218" s="136" t="s">
        <v>2136</v>
      </c>
      <c r="B218" s="136"/>
      <c r="C218" s="137">
        <v>3060789.15</v>
      </c>
      <c r="D218" s="137">
        <v>39007.51</v>
      </c>
      <c r="E218" s="137">
        <v>3021781.64</v>
      </c>
    </row>
    <row r="219" spans="1:5">
      <c r="A219" s="136" t="s">
        <v>2137</v>
      </c>
      <c r="B219" s="136"/>
      <c r="C219" s="137">
        <v>5520820.9000000004</v>
      </c>
      <c r="D219" s="137">
        <v>20148.980000000003</v>
      </c>
      <c r="E219" s="137">
        <v>5500671.9199999999</v>
      </c>
    </row>
    <row r="220" spans="1:5">
      <c r="A220" s="136" t="s">
        <v>2138</v>
      </c>
      <c r="B220" s="136"/>
      <c r="C220" s="137">
        <v>1851680.87</v>
      </c>
      <c r="D220" s="137">
        <v>49422.09</v>
      </c>
      <c r="E220" s="137">
        <v>1802258.7799999998</v>
      </c>
    </row>
    <row r="221" spans="1:5">
      <c r="A221" s="136" t="s">
        <v>2139</v>
      </c>
      <c r="B221" s="136"/>
      <c r="C221" s="137">
        <v>3755321.48</v>
      </c>
      <c r="D221" s="137">
        <v>52157.25</v>
      </c>
      <c r="E221" s="137">
        <v>3703164.23</v>
      </c>
    </row>
    <row r="222" spans="1:5">
      <c r="A222" s="136" t="s">
        <v>2140</v>
      </c>
      <c r="B222" s="136"/>
      <c r="C222" s="137">
        <v>0</v>
      </c>
      <c r="D222" s="137">
        <v>0</v>
      </c>
      <c r="E222" s="137">
        <v>0</v>
      </c>
    </row>
    <row r="223" spans="1:5">
      <c r="A223" s="136" t="s">
        <v>2141</v>
      </c>
      <c r="B223" s="136"/>
      <c r="C223" s="137">
        <v>2763121.42</v>
      </c>
      <c r="D223" s="137">
        <v>2763121.42</v>
      </c>
      <c r="E223" s="137">
        <v>0</v>
      </c>
    </row>
    <row r="224" spans="1:5">
      <c r="A224" s="136" t="s">
        <v>2142</v>
      </c>
      <c r="B224" s="136"/>
      <c r="C224" s="137">
        <v>5342291.4000000004</v>
      </c>
      <c r="D224" s="137">
        <v>-2542870.31</v>
      </c>
      <c r="E224" s="137">
        <v>7885161.71</v>
      </c>
    </row>
    <row r="225" spans="1:5">
      <c r="A225" s="136" t="s">
        <v>2143</v>
      </c>
      <c r="B225" s="136"/>
      <c r="C225" s="137">
        <v>2770893.16</v>
      </c>
      <c r="D225" s="137">
        <v>-2158143.77</v>
      </c>
      <c r="E225" s="137">
        <v>4929036.9300000006</v>
      </c>
    </row>
    <row r="226" spans="1:5">
      <c r="A226" s="136" t="s">
        <v>2144</v>
      </c>
      <c r="B226" s="136"/>
      <c r="C226" s="137">
        <v>2669219.6</v>
      </c>
      <c r="D226" s="137">
        <v>51795.96</v>
      </c>
      <c r="E226" s="137">
        <v>2617423.64</v>
      </c>
    </row>
    <row r="227" spans="1:5">
      <c r="A227" s="136" t="s">
        <v>2145</v>
      </c>
      <c r="B227" s="136"/>
      <c r="C227" s="137">
        <v>767575.83000000007</v>
      </c>
      <c r="D227" s="137">
        <v>15351.52</v>
      </c>
      <c r="E227" s="137">
        <v>752224.30999999994</v>
      </c>
    </row>
    <row r="228" spans="1:5">
      <c r="A228" s="136" t="s">
        <v>2146</v>
      </c>
      <c r="B228" s="136"/>
      <c r="C228" s="137">
        <v>922421.63</v>
      </c>
      <c r="D228" s="137">
        <v>8310.1</v>
      </c>
      <c r="E228" s="137">
        <v>914111.52999999991</v>
      </c>
    </row>
    <row r="229" spans="1:5">
      <c r="A229" s="136" t="s">
        <v>2147</v>
      </c>
      <c r="B229" s="136"/>
      <c r="C229" s="137">
        <v>3083605.34</v>
      </c>
      <c r="D229" s="137">
        <v>18635.809999999998</v>
      </c>
      <c r="E229" s="137">
        <v>3064969.53</v>
      </c>
    </row>
    <row r="230" spans="1:5">
      <c r="A230" s="136" t="s">
        <v>2148</v>
      </c>
      <c r="B230" s="136"/>
      <c r="C230" s="137">
        <v>2551752.4900000002</v>
      </c>
      <c r="D230" s="137">
        <v>13019.15</v>
      </c>
      <c r="E230" s="137">
        <v>2538733.34</v>
      </c>
    </row>
    <row r="231" spans="1:5">
      <c r="A231" s="136" t="s">
        <v>2149</v>
      </c>
      <c r="B231" s="136"/>
      <c r="C231" s="137">
        <v>6367010.79</v>
      </c>
      <c r="D231" s="137">
        <v>36494.14</v>
      </c>
      <c r="E231" s="137">
        <v>6330516.6499999994</v>
      </c>
    </row>
    <row r="232" spans="1:5">
      <c r="A232" s="136" t="s">
        <v>2150</v>
      </c>
      <c r="B232" s="136"/>
      <c r="C232" s="137">
        <v>3077487.83</v>
      </c>
      <c r="D232" s="137">
        <v>13529.4</v>
      </c>
      <c r="E232" s="137">
        <v>3063958.43</v>
      </c>
    </row>
    <row r="233" spans="1:5">
      <c r="A233" s="136" t="s">
        <v>2151</v>
      </c>
      <c r="B233" s="136"/>
      <c r="C233" s="137">
        <v>67361378.429999992</v>
      </c>
      <c r="D233" s="137">
        <v>-5337547.17</v>
      </c>
      <c r="E233" s="137">
        <v>72698925.599999994</v>
      </c>
    </row>
    <row r="234" spans="1:5">
      <c r="A234" s="136" t="s">
        <v>2152</v>
      </c>
      <c r="B234" s="136"/>
      <c r="C234" s="137">
        <v>4391049.17</v>
      </c>
      <c r="D234" s="137">
        <v>904368.15999999992</v>
      </c>
      <c r="E234" s="137">
        <v>3486681.0100000002</v>
      </c>
    </row>
    <row r="235" spans="1:5">
      <c r="A235" s="136" t="s">
        <v>2153</v>
      </c>
      <c r="B235" s="136"/>
      <c r="C235" s="137"/>
      <c r="D235" s="137">
        <v>-834801.38</v>
      </c>
      <c r="E235" s="137">
        <v>834801.38</v>
      </c>
    </row>
    <row r="236" spans="1:5">
      <c r="A236" s="136" t="s">
        <v>2154</v>
      </c>
      <c r="B236" s="136"/>
      <c r="C236" s="137">
        <v>4391049.17</v>
      </c>
      <c r="D236" s="137">
        <v>69566.78</v>
      </c>
      <c r="E236" s="137">
        <v>4321482.3899999997</v>
      </c>
    </row>
    <row r="237" spans="1:5">
      <c r="A237" s="136" t="s">
        <v>2155</v>
      </c>
      <c r="B237" s="136"/>
      <c r="C237" s="137">
        <v>71752427.599999994</v>
      </c>
      <c r="D237" s="137">
        <v>-5267980.3899999997</v>
      </c>
      <c r="E237" s="137">
        <v>77020407.99000001</v>
      </c>
    </row>
    <row r="238" spans="1:5">
      <c r="A238" s="136" t="s">
        <v>2156</v>
      </c>
      <c r="B238" s="136"/>
      <c r="C238" s="137">
        <v>1313745.07</v>
      </c>
      <c r="D238" s="137">
        <v>5429.58</v>
      </c>
      <c r="E238" s="137">
        <v>1308315.49</v>
      </c>
    </row>
    <row r="239" spans="1:5">
      <c r="A239" s="136" t="s">
        <v>2157</v>
      </c>
      <c r="B239" s="136"/>
      <c r="C239" s="137">
        <v>1313745.07</v>
      </c>
      <c r="D239" s="137">
        <v>5429.58</v>
      </c>
      <c r="E239" s="137">
        <v>1308315.49</v>
      </c>
    </row>
    <row r="240" spans="1:5">
      <c r="A240" s="136" t="s">
        <v>2158</v>
      </c>
      <c r="B240" s="136"/>
      <c r="C240" s="137">
        <v>163805757.32999998</v>
      </c>
      <c r="D240" s="137">
        <v>-7855123.1500000004</v>
      </c>
      <c r="E240" s="137">
        <v>171660880.47999999</v>
      </c>
    </row>
    <row r="241" spans="1:5">
      <c r="A241" s="136" t="s">
        <v>2159</v>
      </c>
      <c r="B241" s="136"/>
      <c r="C241" s="137">
        <v>163805757.32999998</v>
      </c>
      <c r="D241" s="137">
        <v>-7855123.1500000004</v>
      </c>
      <c r="E241" s="137">
        <v>171660880.47999999</v>
      </c>
    </row>
    <row r="242" spans="1:5">
      <c r="A242" s="136" t="s">
        <v>2160</v>
      </c>
      <c r="B242" s="136"/>
      <c r="C242" s="137">
        <v>-11395745.319999998</v>
      </c>
      <c r="D242" s="137">
        <v>-359864.08999999997</v>
      </c>
      <c r="E242" s="137">
        <v>-11035881.229999999</v>
      </c>
    </row>
    <row r="243" spans="1:5">
      <c r="A243" s="136" t="s">
        <v>2161</v>
      </c>
      <c r="B243" s="136"/>
      <c r="C243" s="137">
        <v>0.15</v>
      </c>
      <c r="D243" s="137">
        <v>0</v>
      </c>
      <c r="E243" s="137">
        <v>0.15</v>
      </c>
    </row>
    <row r="244" spans="1:5">
      <c r="A244" s="136" t="s">
        <v>2162</v>
      </c>
      <c r="B244" s="136"/>
      <c r="C244" s="137">
        <v>11423717.32</v>
      </c>
      <c r="D244" s="137">
        <v>-251986</v>
      </c>
      <c r="E244" s="137">
        <v>11675703.32</v>
      </c>
    </row>
    <row r="245" spans="1:5">
      <c r="A245" s="136" t="s">
        <v>2163</v>
      </c>
      <c r="B245" s="136"/>
      <c r="C245" s="137">
        <v>-0.15</v>
      </c>
      <c r="D245" s="137">
        <v>0</v>
      </c>
      <c r="E245" s="137">
        <v>-0.15</v>
      </c>
    </row>
    <row r="246" spans="1:5">
      <c r="A246" s="136" t="s">
        <v>2164</v>
      </c>
      <c r="B246" s="136"/>
      <c r="C246" s="137">
        <v>11920344.139999999</v>
      </c>
      <c r="D246" s="137">
        <v>-53591.439999999995</v>
      </c>
      <c r="E246" s="137">
        <v>11973935.58</v>
      </c>
    </row>
    <row r="247" spans="1:5">
      <c r="A247" s="136" t="s">
        <v>2165</v>
      </c>
      <c r="B247" s="136"/>
      <c r="C247" s="137">
        <v>17521839</v>
      </c>
      <c r="D247" s="137">
        <v>0</v>
      </c>
      <c r="E247" s="137">
        <v>17521839</v>
      </c>
    </row>
    <row r="248" spans="1:5">
      <c r="A248" s="136" t="s">
        <v>2166</v>
      </c>
      <c r="B248" s="136"/>
      <c r="C248" s="137">
        <v>314567302.38</v>
      </c>
      <c r="D248" s="137">
        <v>164405</v>
      </c>
      <c r="E248" s="137">
        <v>314402897.38</v>
      </c>
    </row>
    <row r="249" spans="1:5">
      <c r="A249" s="136" t="s">
        <v>2167</v>
      </c>
      <c r="B249" s="136"/>
      <c r="C249" s="137">
        <v>40895595.039999999</v>
      </c>
      <c r="D249" s="137">
        <v>608245.09</v>
      </c>
      <c r="E249" s="137">
        <v>40287349.950000003</v>
      </c>
    </row>
    <row r="250" spans="1:5">
      <c r="A250" s="136" t="s">
        <v>2168</v>
      </c>
      <c r="B250" s="136"/>
      <c r="C250" s="137">
        <v>0</v>
      </c>
      <c r="D250" s="137">
        <v>0</v>
      </c>
      <c r="E250" s="137">
        <v>0</v>
      </c>
    </row>
    <row r="251" spans="1:5">
      <c r="A251" s="136" t="s">
        <v>2169</v>
      </c>
      <c r="B251" s="136"/>
      <c r="C251" s="137">
        <v>7292915.3500000006</v>
      </c>
      <c r="D251" s="137">
        <v>0</v>
      </c>
      <c r="E251" s="137">
        <v>7292915.3500000006</v>
      </c>
    </row>
    <row r="252" spans="1:5">
      <c r="A252" s="136" t="s">
        <v>2170</v>
      </c>
      <c r="B252" s="136"/>
      <c r="C252" s="137">
        <v>325834</v>
      </c>
      <c r="D252" s="137">
        <v>-183892</v>
      </c>
      <c r="E252" s="137">
        <v>509726</v>
      </c>
    </row>
    <row r="253" spans="1:5">
      <c r="A253" s="136" t="s">
        <v>2171</v>
      </c>
      <c r="B253" s="136"/>
      <c r="C253" s="137">
        <v>28816599.040000003</v>
      </c>
      <c r="D253" s="137">
        <v>-1284110.0000000002</v>
      </c>
      <c r="E253" s="137">
        <v>30100709.039999999</v>
      </c>
    </row>
    <row r="254" spans="1:5">
      <c r="A254" s="136" t="s">
        <v>2172</v>
      </c>
      <c r="B254" s="136"/>
      <c r="C254" s="137">
        <v>986550</v>
      </c>
      <c r="D254" s="137">
        <v>0</v>
      </c>
      <c r="E254" s="137">
        <v>986550</v>
      </c>
    </row>
    <row r="255" spans="1:5">
      <c r="A255" s="136" t="s">
        <v>2173</v>
      </c>
      <c r="B255" s="136"/>
      <c r="C255" s="137">
        <v>9033494.0700000003</v>
      </c>
      <c r="D255" s="137">
        <v>107737</v>
      </c>
      <c r="E255" s="137">
        <v>8925757.0700000003</v>
      </c>
    </row>
    <row r="256" spans="1:5">
      <c r="A256" s="136" t="s">
        <v>2174</v>
      </c>
      <c r="B256" s="136"/>
      <c r="C256" s="137">
        <v>26941362</v>
      </c>
      <c r="D256" s="137">
        <v>89506</v>
      </c>
      <c r="E256" s="137">
        <v>26851855.999999996</v>
      </c>
    </row>
    <row r="257" spans="1:5">
      <c r="A257" s="136" t="s">
        <v>2175</v>
      </c>
      <c r="B257" s="136"/>
      <c r="C257" s="137">
        <v>-30140046.629999999</v>
      </c>
      <c r="D257" s="137">
        <v>-216834.87</v>
      </c>
      <c r="E257" s="137">
        <v>-29923211.760000002</v>
      </c>
    </row>
    <row r="258" spans="1:5">
      <c r="A258" s="136" t="s">
        <v>2176</v>
      </c>
      <c r="B258" s="136"/>
      <c r="C258" s="137">
        <v>-2602018.42</v>
      </c>
      <c r="D258" s="137">
        <v>0</v>
      </c>
      <c r="E258" s="137">
        <v>-2602018.42</v>
      </c>
    </row>
    <row r="259" spans="1:5">
      <c r="A259" s="136" t="s">
        <v>2177</v>
      </c>
      <c r="B259" s="136"/>
      <c r="C259" s="137">
        <v>-5974546</v>
      </c>
      <c r="D259" s="137">
        <v>543141</v>
      </c>
      <c r="E259" s="137">
        <v>-6517687</v>
      </c>
    </row>
    <row r="260" spans="1:5">
      <c r="A260" s="136" t="s">
        <v>2178</v>
      </c>
      <c r="B260" s="136"/>
      <c r="C260" s="137">
        <v>28348.73</v>
      </c>
      <c r="D260" s="137">
        <v>-299.79000000000002</v>
      </c>
      <c r="E260" s="137">
        <v>28648.519999999997</v>
      </c>
    </row>
    <row r="261" spans="1:5">
      <c r="A261" s="136" t="s">
        <v>2179</v>
      </c>
      <c r="B261" s="136"/>
      <c r="C261" s="137">
        <v>19463496.050000001</v>
      </c>
      <c r="D261" s="137">
        <v>-548252.03999999992</v>
      </c>
      <c r="E261" s="137">
        <v>20011748.09</v>
      </c>
    </row>
    <row r="262" spans="1:5">
      <c r="A262" s="136" t="s">
        <v>2180</v>
      </c>
      <c r="B262" s="136"/>
      <c r="C262" s="137">
        <v>18955794.609999999</v>
      </c>
      <c r="D262" s="137">
        <v>1723516.49</v>
      </c>
      <c r="E262" s="137">
        <v>17232278.120000001</v>
      </c>
    </row>
    <row r="263" spans="1:5">
      <c r="A263" s="136" t="s">
        <v>2181</v>
      </c>
      <c r="B263" s="136"/>
      <c r="C263" s="137">
        <v>0</v>
      </c>
      <c r="D263" s="137">
        <v>0</v>
      </c>
      <c r="E263" s="137">
        <v>0</v>
      </c>
    </row>
    <row r="264" spans="1:5">
      <c r="A264" s="136" t="s">
        <v>2182</v>
      </c>
      <c r="B264" s="136"/>
      <c r="C264" s="137">
        <v>0</v>
      </c>
      <c r="D264" s="137">
        <v>-14973655.199999999</v>
      </c>
      <c r="E264" s="137">
        <v>14973655.199999999</v>
      </c>
    </row>
    <row r="265" spans="1:5">
      <c r="A265" s="136" t="s">
        <v>2183</v>
      </c>
      <c r="B265" s="136"/>
      <c r="C265" s="137">
        <v>-755794828.79999995</v>
      </c>
      <c r="D265" s="137">
        <v>54303064.069999993</v>
      </c>
      <c r="E265" s="137">
        <v>-810097892.87</v>
      </c>
    </row>
    <row r="266" spans="1:5">
      <c r="A266" s="136" t="s">
        <v>2184</v>
      </c>
      <c r="B266" s="136"/>
      <c r="C266" s="137">
        <v>1376042465.3600001</v>
      </c>
      <c r="D266" s="137">
        <v>-8113018.5799999991</v>
      </c>
      <c r="E266" s="137">
        <v>1384155483.9399998</v>
      </c>
    </row>
    <row r="267" spans="1:5">
      <c r="A267" s="136" t="s">
        <v>2185</v>
      </c>
      <c r="B267" s="136"/>
      <c r="C267" s="137">
        <v>7753093.0699999994</v>
      </c>
      <c r="D267" s="137">
        <v>-11228955.76</v>
      </c>
      <c r="E267" s="137">
        <v>18982048.830000002</v>
      </c>
    </row>
    <row r="268" spans="1:5">
      <c r="A268" s="136" t="s">
        <v>2186</v>
      </c>
      <c r="B268" s="136"/>
      <c r="C268" s="137">
        <v>460648795.64999998</v>
      </c>
      <c r="D268" s="137">
        <v>0</v>
      </c>
      <c r="E268" s="137">
        <v>460648795.64999998</v>
      </c>
    </row>
    <row r="269" spans="1:5">
      <c r="A269" s="136" t="s">
        <v>2187</v>
      </c>
      <c r="B269" s="136"/>
      <c r="C269" s="137">
        <v>336026.87000000005</v>
      </c>
      <c r="D269" s="137">
        <v>0</v>
      </c>
      <c r="E269" s="137">
        <v>336026.87000000005</v>
      </c>
    </row>
    <row r="270" spans="1:5">
      <c r="A270" s="136" t="s">
        <v>2188</v>
      </c>
      <c r="B270" s="136"/>
      <c r="C270" s="137">
        <v>24820663.650000002</v>
      </c>
      <c r="D270" s="137">
        <v>1686388.68</v>
      </c>
      <c r="E270" s="137">
        <v>23134274.969999999</v>
      </c>
    </row>
    <row r="271" spans="1:5">
      <c r="A271" s="136" t="s">
        <v>2189</v>
      </c>
      <c r="B271" s="136"/>
      <c r="C271" s="137">
        <v>68789075</v>
      </c>
      <c r="D271" s="137">
        <v>545945</v>
      </c>
      <c r="E271" s="137">
        <v>68243130</v>
      </c>
    </row>
    <row r="272" spans="1:5">
      <c r="A272" s="136" t="s">
        <v>2190</v>
      </c>
      <c r="B272" s="136"/>
      <c r="C272" s="137">
        <v>6517693</v>
      </c>
      <c r="D272" s="137">
        <v>0</v>
      </c>
      <c r="E272" s="137">
        <v>6517693</v>
      </c>
    </row>
    <row r="273" spans="1:5">
      <c r="A273" s="136" t="s">
        <v>2191</v>
      </c>
      <c r="B273" s="136"/>
      <c r="C273" s="137">
        <v>1210459.71</v>
      </c>
      <c r="D273" s="137">
        <v>48418.38</v>
      </c>
      <c r="E273" s="137">
        <v>1162041.3299999998</v>
      </c>
    </row>
    <row r="274" spans="1:5">
      <c r="A274" s="136" t="s">
        <v>2192</v>
      </c>
      <c r="B274" s="136"/>
      <c r="C274" s="137">
        <v>76856175.039999992</v>
      </c>
      <c r="D274" s="137">
        <v>454770.27</v>
      </c>
      <c r="E274" s="137">
        <v>76401404.769999996</v>
      </c>
    </row>
    <row r="275" spans="1:5">
      <c r="A275" s="136" t="s">
        <v>2193</v>
      </c>
      <c r="B275" s="136"/>
      <c r="C275" s="137">
        <v>3540715.3</v>
      </c>
      <c r="D275" s="137">
        <v>17377</v>
      </c>
      <c r="E275" s="137">
        <v>3523338.3</v>
      </c>
    </row>
    <row r="276" spans="1:5">
      <c r="A276" s="136" t="s">
        <v>2194</v>
      </c>
      <c r="B276" s="136"/>
      <c r="C276" s="137">
        <v>1728781169.21</v>
      </c>
      <c r="D276" s="137">
        <v>23078054.210000001</v>
      </c>
      <c r="E276" s="137">
        <v>1705703115</v>
      </c>
    </row>
    <row r="277" spans="1:5">
      <c r="A277" s="136" t="s">
        <v>2195</v>
      </c>
      <c r="B277" s="136"/>
      <c r="C277" s="137">
        <v>1892586926.54</v>
      </c>
      <c r="D277" s="137">
        <v>15222931.060000001</v>
      </c>
      <c r="E277" s="137">
        <v>1877363995.48</v>
      </c>
    </row>
    <row r="278" spans="1:5">
      <c r="A278" s="136" t="s">
        <v>2196</v>
      </c>
      <c r="B278" s="136"/>
      <c r="C278" s="137">
        <v>3850388.7399999998</v>
      </c>
      <c r="D278" s="137">
        <v>1972829.4000000001</v>
      </c>
      <c r="E278" s="137">
        <v>1877559.34</v>
      </c>
    </row>
    <row r="279" spans="1:5">
      <c r="A279" s="136" t="s">
        <v>2197</v>
      </c>
      <c r="B279" s="136"/>
      <c r="C279" s="137">
        <v>3850388.7399999998</v>
      </c>
      <c r="D279" s="137">
        <v>1972829.4000000001</v>
      </c>
      <c r="E279" s="137">
        <v>1877559.34</v>
      </c>
    </row>
    <row r="280" spans="1:5">
      <c r="A280" s="136" t="s">
        <v>2198</v>
      </c>
      <c r="B280" s="136"/>
      <c r="C280" s="137">
        <v>-0.02</v>
      </c>
      <c r="D280" s="137">
        <v>0</v>
      </c>
      <c r="E280" s="137">
        <v>-0.02</v>
      </c>
    </row>
    <row r="281" spans="1:5">
      <c r="A281" s="136" t="s">
        <v>2199</v>
      </c>
      <c r="B281" s="136"/>
      <c r="C281" s="137">
        <v>8044.68</v>
      </c>
      <c r="D281" s="137">
        <v>13958.8</v>
      </c>
      <c r="E281" s="137">
        <v>-5914.12</v>
      </c>
    </row>
    <row r="282" spans="1:5">
      <c r="A282" s="136" t="s">
        <v>2200</v>
      </c>
      <c r="B282" s="136"/>
      <c r="C282" s="137">
        <v>0</v>
      </c>
      <c r="D282" s="137">
        <v>0</v>
      </c>
      <c r="E282" s="137">
        <v>0</v>
      </c>
    </row>
    <row r="283" spans="1:5">
      <c r="A283" s="136" t="s">
        <v>2201</v>
      </c>
      <c r="B283" s="136"/>
      <c r="C283" s="137">
        <v>3050647.58</v>
      </c>
      <c r="D283" s="137">
        <v>3050647.58</v>
      </c>
      <c r="E283" s="137">
        <v>0</v>
      </c>
    </row>
    <row r="284" spans="1:5">
      <c r="A284" s="136" t="s">
        <v>2202</v>
      </c>
      <c r="B284" s="136"/>
      <c r="C284" s="137">
        <v>-57722398.68</v>
      </c>
      <c r="D284" s="137">
        <v>-57722398.539999999</v>
      </c>
      <c r="E284" s="137">
        <v>-0.14000000000000001</v>
      </c>
    </row>
    <row r="285" spans="1:5">
      <c r="A285" s="136" t="s">
        <v>2203</v>
      </c>
      <c r="B285" s="136"/>
      <c r="C285" s="137">
        <v>15034939.57</v>
      </c>
      <c r="D285" s="137">
        <v>15034939.57</v>
      </c>
      <c r="E285" s="137">
        <v>0</v>
      </c>
    </row>
    <row r="286" spans="1:5">
      <c r="A286" s="136" t="s">
        <v>2204</v>
      </c>
      <c r="B286" s="136"/>
      <c r="C286" s="137">
        <v>11529154.620000001</v>
      </c>
      <c r="D286" s="137">
        <v>11529154.620000001</v>
      </c>
      <c r="E286" s="137">
        <v>0</v>
      </c>
    </row>
    <row r="287" spans="1:5">
      <c r="A287" s="136" t="s">
        <v>2205</v>
      </c>
      <c r="B287" s="136"/>
      <c r="C287" s="137">
        <v>5268696.58</v>
      </c>
      <c r="D287" s="137">
        <v>5268696.58</v>
      </c>
      <c r="E287" s="137">
        <v>0</v>
      </c>
    </row>
    <row r="288" spans="1:5">
      <c r="A288" s="136" t="s">
        <v>2206</v>
      </c>
      <c r="B288" s="136"/>
      <c r="C288" s="137">
        <v>9690386.3100000005</v>
      </c>
      <c r="D288" s="137">
        <v>9690386.3100000005</v>
      </c>
      <c r="E288" s="137">
        <v>0</v>
      </c>
    </row>
    <row r="289" spans="1:5">
      <c r="A289" s="136" t="s">
        <v>2207</v>
      </c>
      <c r="B289" s="136"/>
      <c r="C289" s="137">
        <v>-13140529.360000001</v>
      </c>
      <c r="D289" s="137">
        <v>-13134615.08</v>
      </c>
      <c r="E289" s="137">
        <v>-5914.28</v>
      </c>
    </row>
    <row r="290" spans="1:5">
      <c r="A290" s="136" t="s">
        <v>2208</v>
      </c>
      <c r="B290" s="136"/>
      <c r="C290" s="137">
        <v>1563760.05</v>
      </c>
      <c r="D290" s="137">
        <v>-13359.03</v>
      </c>
      <c r="E290" s="137">
        <v>1577119.08</v>
      </c>
    </row>
    <row r="291" spans="1:5">
      <c r="A291" s="136" t="s">
        <v>2209</v>
      </c>
      <c r="B291" s="136"/>
      <c r="C291" s="137">
        <v>5295587.42</v>
      </c>
      <c r="D291" s="137">
        <v>211823.5</v>
      </c>
      <c r="E291" s="137">
        <v>5083763.92</v>
      </c>
    </row>
    <row r="292" spans="1:5">
      <c r="A292" s="136" t="s">
        <v>2210</v>
      </c>
      <c r="B292" s="136"/>
      <c r="C292" s="137">
        <v>0</v>
      </c>
      <c r="D292" s="137">
        <v>0</v>
      </c>
      <c r="E292" s="137">
        <v>0</v>
      </c>
    </row>
    <row r="293" spans="1:5">
      <c r="A293" s="136" t="s">
        <v>2211</v>
      </c>
      <c r="B293" s="136"/>
      <c r="C293" s="137">
        <v>96346403.200000003</v>
      </c>
      <c r="D293" s="137">
        <v>0</v>
      </c>
      <c r="E293" s="137">
        <v>96346403.200000003</v>
      </c>
    </row>
    <row r="294" spans="1:5">
      <c r="A294" s="136" t="s">
        <v>2212</v>
      </c>
      <c r="B294" s="136"/>
      <c r="C294" s="137">
        <v>-2448981.7000000002</v>
      </c>
      <c r="D294" s="137">
        <v>0</v>
      </c>
      <c r="E294" s="137">
        <v>-2448981.7000000002</v>
      </c>
    </row>
    <row r="295" spans="1:5">
      <c r="A295" s="136" t="s">
        <v>2213</v>
      </c>
      <c r="B295" s="136"/>
      <c r="C295" s="137">
        <v>0</v>
      </c>
      <c r="D295" s="137">
        <v>0</v>
      </c>
      <c r="E295" s="137">
        <v>0</v>
      </c>
    </row>
    <row r="296" spans="1:5">
      <c r="A296" s="136" t="s">
        <v>2214</v>
      </c>
      <c r="B296" s="136"/>
      <c r="C296" s="137">
        <v>980350.36</v>
      </c>
      <c r="D296" s="137">
        <v>68042.67</v>
      </c>
      <c r="E296" s="137">
        <v>912307.69000000006</v>
      </c>
    </row>
    <row r="297" spans="1:5">
      <c r="A297" s="136" t="s">
        <v>2215</v>
      </c>
      <c r="B297" s="136"/>
      <c r="C297" s="137">
        <v>1382596.88</v>
      </c>
      <c r="D297" s="137">
        <v>-175135.52</v>
      </c>
      <c r="E297" s="137">
        <v>1557732.4000000001</v>
      </c>
    </row>
    <row r="298" spans="1:5">
      <c r="A298" s="136" t="s">
        <v>2216</v>
      </c>
      <c r="B298" s="136"/>
      <c r="C298" s="137">
        <v>1393986.64</v>
      </c>
      <c r="D298" s="137">
        <v>43199.369999999995</v>
      </c>
      <c r="E298" s="137">
        <v>1350787.2699999998</v>
      </c>
    </row>
    <row r="299" spans="1:5">
      <c r="A299" s="136" t="s">
        <v>2217</v>
      </c>
      <c r="B299" s="136"/>
      <c r="C299" s="137">
        <v>0</v>
      </c>
      <c r="D299" s="137">
        <v>0</v>
      </c>
      <c r="E299" s="137">
        <v>0</v>
      </c>
    </row>
    <row r="300" spans="1:5">
      <c r="A300" s="136" t="s">
        <v>2218</v>
      </c>
      <c r="B300" s="136"/>
      <c r="C300" s="137">
        <v>179370356.84</v>
      </c>
      <c r="D300" s="137">
        <v>137628050.02000001</v>
      </c>
      <c r="E300" s="137">
        <v>41742306.82</v>
      </c>
    </row>
    <row r="301" spans="1:5">
      <c r="A301" s="136" t="s">
        <v>2219</v>
      </c>
      <c r="B301" s="136"/>
      <c r="C301" s="137">
        <v>2521429.7599999998</v>
      </c>
      <c r="D301" s="137">
        <v>102706.68000000001</v>
      </c>
      <c r="E301" s="137">
        <v>2418723.08</v>
      </c>
    </row>
    <row r="302" spans="1:5">
      <c r="A302" s="136" t="s">
        <v>2220</v>
      </c>
      <c r="B302" s="136"/>
      <c r="C302" s="137">
        <v>24064.5</v>
      </c>
      <c r="D302" s="137">
        <v>24064.5</v>
      </c>
      <c r="E302" s="137">
        <v>0</v>
      </c>
    </row>
    <row r="303" spans="1:5">
      <c r="A303" s="136" t="s">
        <v>2221</v>
      </c>
      <c r="B303" s="136"/>
      <c r="C303" s="137">
        <v>0</v>
      </c>
      <c r="D303" s="137">
        <v>0</v>
      </c>
      <c r="E303" s="137">
        <v>0</v>
      </c>
    </row>
    <row r="304" spans="1:5">
      <c r="A304" s="136" t="s">
        <v>2222</v>
      </c>
      <c r="B304" s="136"/>
      <c r="C304" s="137">
        <v>8928751.5300000012</v>
      </c>
      <c r="D304" s="137">
        <v>1679952</v>
      </c>
      <c r="E304" s="137">
        <v>7248799.5299999993</v>
      </c>
    </row>
    <row r="305" spans="1:5">
      <c r="A305" s="136" t="s">
        <v>2223</v>
      </c>
      <c r="B305" s="136"/>
      <c r="C305" s="137">
        <v>-5495661.1899999995</v>
      </c>
      <c r="D305" s="137">
        <v>-672480.94</v>
      </c>
      <c r="E305" s="137">
        <v>-4823180.25</v>
      </c>
    </row>
    <row r="306" spans="1:5">
      <c r="A306" s="136" t="s">
        <v>2224</v>
      </c>
      <c r="B306" s="136"/>
      <c r="C306" s="137">
        <v>280.91999999999996</v>
      </c>
      <c r="D306" s="137">
        <v>-169.35</v>
      </c>
      <c r="E306" s="137">
        <v>450.27</v>
      </c>
    </row>
    <row r="307" spans="1:5">
      <c r="A307" s="136" t="s">
        <v>2225</v>
      </c>
      <c r="B307" s="136"/>
      <c r="C307" s="137">
        <v>289862925.21000004</v>
      </c>
      <c r="D307" s="137">
        <v>138896693.90000001</v>
      </c>
      <c r="E307" s="137">
        <v>150966231.31</v>
      </c>
    </row>
    <row r="308" spans="1:5">
      <c r="A308" s="136" t="s">
        <v>2226</v>
      </c>
      <c r="B308" s="136"/>
      <c r="C308" s="137">
        <v>289862925.21000004</v>
      </c>
      <c r="D308" s="137">
        <v>138896693.90000001</v>
      </c>
      <c r="E308" s="137">
        <v>150966231.31</v>
      </c>
    </row>
    <row r="309" spans="1:5">
      <c r="A309" s="136" t="s">
        <v>2227</v>
      </c>
      <c r="B309" s="136"/>
      <c r="C309" s="137">
        <v>-742040041.27999997</v>
      </c>
      <c r="D309" s="137">
        <v>-6668011.46</v>
      </c>
      <c r="E309" s="137">
        <v>-735372029.81999993</v>
      </c>
    </row>
    <row r="310" spans="1:5">
      <c r="A310" s="136" t="s">
        <v>2228</v>
      </c>
      <c r="B310" s="136"/>
      <c r="C310" s="137">
        <v>-113718813.46000001</v>
      </c>
      <c r="D310" s="137">
        <v>-941094.57000000007</v>
      </c>
      <c r="E310" s="137">
        <v>-112777718.89</v>
      </c>
    </row>
    <row r="311" spans="1:5">
      <c r="A311" s="136" t="s">
        <v>2229</v>
      </c>
      <c r="B311" s="136"/>
      <c r="C311" s="137">
        <v>6393019.1900000004</v>
      </c>
      <c r="D311" s="137">
        <v>0</v>
      </c>
      <c r="E311" s="137">
        <v>6393019.1900000004</v>
      </c>
    </row>
    <row r="312" spans="1:5">
      <c r="A312" s="136" t="s">
        <v>2230</v>
      </c>
      <c r="B312" s="136"/>
      <c r="C312" s="137">
        <v>72008.990000000005</v>
      </c>
      <c r="D312" s="137">
        <v>-173150.61</v>
      </c>
      <c r="E312" s="137">
        <v>245159.6</v>
      </c>
    </row>
    <row r="313" spans="1:5">
      <c r="A313" s="136" t="s">
        <v>2231</v>
      </c>
      <c r="B313" s="136"/>
      <c r="C313" s="137">
        <v>19957.14</v>
      </c>
      <c r="D313" s="137">
        <v>-47988.32</v>
      </c>
      <c r="E313" s="137">
        <v>67945.460000000006</v>
      </c>
    </row>
    <row r="314" spans="1:5">
      <c r="A314" s="136" t="s">
        <v>2232</v>
      </c>
      <c r="B314" s="136"/>
      <c r="C314" s="137">
        <v>-23442884.010000002</v>
      </c>
      <c r="D314" s="137">
        <v>-831743</v>
      </c>
      <c r="E314" s="137">
        <v>-22611141.009999998</v>
      </c>
    </row>
    <row r="315" spans="1:5">
      <c r="A315" s="136" t="s">
        <v>2233</v>
      </c>
      <c r="B315" s="136"/>
      <c r="C315" s="137">
        <v>-84655165.5</v>
      </c>
      <c r="D315" s="137">
        <v>-8686134.0099999998</v>
      </c>
      <c r="E315" s="137">
        <v>-75969031.489999995</v>
      </c>
    </row>
    <row r="316" spans="1:5">
      <c r="A316" s="136" t="s">
        <v>2234</v>
      </c>
      <c r="B316" s="136"/>
      <c r="C316" s="137">
        <v>957371918.93000007</v>
      </c>
      <c r="D316" s="137">
        <v>17348121.969999999</v>
      </c>
      <c r="E316" s="137">
        <v>940023796.95999992</v>
      </c>
    </row>
    <row r="317" spans="1:5">
      <c r="A317" s="136" t="s">
        <v>2235</v>
      </c>
      <c r="B317" s="136"/>
      <c r="C317" s="137">
        <v>200859.09</v>
      </c>
      <c r="D317" s="137">
        <v>88186.89</v>
      </c>
      <c r="E317" s="137">
        <v>112672.2</v>
      </c>
    </row>
    <row r="318" spans="1:5">
      <c r="A318" s="136" t="s">
        <v>2236</v>
      </c>
      <c r="B318" s="136"/>
      <c r="C318" s="137">
        <v>200859.09000000003</v>
      </c>
      <c r="D318" s="137">
        <v>88186.890000000014</v>
      </c>
      <c r="E318" s="137">
        <v>112672.2</v>
      </c>
    </row>
    <row r="319" spans="1:5">
      <c r="A319" s="134" t="s">
        <v>2237</v>
      </c>
      <c r="B319" s="183"/>
      <c r="C319" s="138">
        <v>3203798661.8200002</v>
      </c>
      <c r="D319" s="138">
        <v>155131597.33000001</v>
      </c>
      <c r="E319" s="138">
        <v>3048667064.4900002</v>
      </c>
    </row>
    <row r="320" spans="1:5">
      <c r="A320" s="136" t="s">
        <v>2238</v>
      </c>
      <c r="B320" s="136"/>
      <c r="C320" s="137">
        <v>0</v>
      </c>
      <c r="D320" s="137">
        <v>0</v>
      </c>
      <c r="E320" s="137">
        <v>0</v>
      </c>
    </row>
    <row r="321" spans="1:5">
      <c r="A321" s="136" t="s">
        <v>2239</v>
      </c>
      <c r="B321" s="136"/>
      <c r="C321" s="137">
        <v>0</v>
      </c>
      <c r="D321" s="137">
        <v>0</v>
      </c>
      <c r="E321" s="137">
        <v>0</v>
      </c>
    </row>
    <row r="322" spans="1:5">
      <c r="A322" s="136" t="s">
        <v>2240</v>
      </c>
      <c r="B322" s="136"/>
      <c r="C322" s="137">
        <v>0</v>
      </c>
      <c r="D322" s="137">
        <v>0</v>
      </c>
      <c r="E322" s="137">
        <v>0</v>
      </c>
    </row>
    <row r="323" spans="1:5">
      <c r="A323" s="136" t="s">
        <v>2241</v>
      </c>
      <c r="B323" s="136"/>
      <c r="C323" s="137">
        <v>0</v>
      </c>
      <c r="D323" s="137">
        <v>0</v>
      </c>
      <c r="E323" s="137">
        <v>0</v>
      </c>
    </row>
    <row r="324" spans="1:5">
      <c r="A324" s="134" t="s">
        <v>2242</v>
      </c>
      <c r="B324" s="183"/>
      <c r="C324" s="138">
        <v>0</v>
      </c>
      <c r="D324" s="138">
        <v>0</v>
      </c>
      <c r="E324" s="138">
        <v>0</v>
      </c>
    </row>
    <row r="325" spans="1:5">
      <c r="A325" s="134" t="s">
        <v>2243</v>
      </c>
      <c r="B325" s="183"/>
      <c r="C325" s="139">
        <v>27365832126.400002</v>
      </c>
      <c r="D325" s="139">
        <v>200911881.50999999</v>
      </c>
      <c r="E325" s="139">
        <v>27164920244.889999</v>
      </c>
    </row>
    <row r="326" spans="1:5" ht="14.4">
      <c r="A326" s="134" t="s">
        <v>2244</v>
      </c>
      <c r="B326" s="183"/>
      <c r="C326" s="135"/>
      <c r="D326" s="135"/>
      <c r="E326" s="135"/>
    </row>
    <row r="327" spans="1:5">
      <c r="A327" s="136" t="s">
        <v>2245</v>
      </c>
      <c r="B327" s="136"/>
      <c r="C327" s="137">
        <v>0</v>
      </c>
      <c r="D327" s="137">
        <v>0</v>
      </c>
      <c r="E327" s="137">
        <v>0</v>
      </c>
    </row>
    <row r="328" spans="1:5">
      <c r="A328" s="136" t="s">
        <v>2246</v>
      </c>
      <c r="B328" s="136"/>
      <c r="C328" s="137">
        <v>1590610667.4099998</v>
      </c>
      <c r="D328" s="137">
        <v>0</v>
      </c>
      <c r="E328" s="137">
        <v>1590610667.4099998</v>
      </c>
    </row>
    <row r="329" spans="1:5">
      <c r="A329" s="136" t="s">
        <v>2247</v>
      </c>
      <c r="B329" s="136"/>
      <c r="C329" s="137">
        <v>419213.02</v>
      </c>
      <c r="D329" s="137">
        <v>0</v>
      </c>
      <c r="E329" s="137">
        <v>419213.02</v>
      </c>
    </row>
    <row r="330" spans="1:5">
      <c r="A330" s="136" t="s">
        <v>2248</v>
      </c>
      <c r="B330" s="136"/>
      <c r="C330" s="137">
        <v>326031.83999999997</v>
      </c>
      <c r="D330" s="137">
        <v>0</v>
      </c>
      <c r="E330" s="137">
        <v>326031.83999999997</v>
      </c>
    </row>
    <row r="331" spans="1:5">
      <c r="A331" s="136" t="s">
        <v>2249</v>
      </c>
      <c r="B331" s="136"/>
      <c r="C331" s="137">
        <v>1591355912.27</v>
      </c>
      <c r="D331" s="137">
        <v>0</v>
      </c>
      <c r="E331" s="137">
        <v>1591355912.27</v>
      </c>
    </row>
    <row r="332" spans="1:5">
      <c r="A332" s="136" t="s">
        <v>2250</v>
      </c>
      <c r="B332" s="136"/>
      <c r="C332" s="137">
        <v>7434438282.0300007</v>
      </c>
      <c r="D332" s="137">
        <v>0</v>
      </c>
      <c r="E332" s="137">
        <v>7434438282.0300007</v>
      </c>
    </row>
    <row r="333" spans="1:5">
      <c r="A333" s="136" t="s">
        <v>2251</v>
      </c>
      <c r="B333" s="136"/>
      <c r="C333" s="137">
        <v>186790</v>
      </c>
      <c r="D333" s="137">
        <v>0</v>
      </c>
      <c r="E333" s="137">
        <v>186790</v>
      </c>
    </row>
    <row r="334" spans="1:5">
      <c r="A334" s="136" t="s">
        <v>2252</v>
      </c>
      <c r="B334" s="136"/>
      <c r="C334" s="137">
        <v>893246321.88</v>
      </c>
      <c r="D334" s="137">
        <v>-123187258.25999999</v>
      </c>
      <c r="E334" s="137">
        <v>1016433580.14</v>
      </c>
    </row>
    <row r="335" spans="1:5">
      <c r="A335" s="136" t="s">
        <v>2253</v>
      </c>
      <c r="B335" s="136"/>
      <c r="C335" s="137">
        <v>-736991</v>
      </c>
      <c r="D335" s="137">
        <v>0</v>
      </c>
      <c r="E335" s="137">
        <v>-736991</v>
      </c>
    </row>
    <row r="336" spans="1:5">
      <c r="A336" s="136" t="s">
        <v>2254</v>
      </c>
      <c r="B336" s="136"/>
      <c r="C336" s="137">
        <v>8327134402.9099998</v>
      </c>
      <c r="D336" s="137">
        <v>-123187258.26000001</v>
      </c>
      <c r="E336" s="137">
        <v>8450321661.1700001</v>
      </c>
    </row>
    <row r="337" spans="1:5">
      <c r="A337" s="136" t="s">
        <v>2255</v>
      </c>
      <c r="B337" s="136"/>
      <c r="C337" s="137">
        <v>81851.900000000009</v>
      </c>
      <c r="D337" s="137">
        <v>0</v>
      </c>
      <c r="E337" s="137">
        <v>81851.900000000009</v>
      </c>
    </row>
    <row r="338" spans="1:5">
      <c r="A338" s="136" t="s">
        <v>2256</v>
      </c>
      <c r="B338" s="136"/>
      <c r="C338" s="137">
        <v>-150906940.11000001</v>
      </c>
      <c r="D338" s="137">
        <v>-627527827.45999992</v>
      </c>
      <c r="E338" s="137">
        <v>476620887.34999996</v>
      </c>
    </row>
    <row r="339" spans="1:5">
      <c r="A339" s="136" t="s">
        <v>2257</v>
      </c>
      <c r="B339" s="136"/>
      <c r="C339" s="137">
        <v>150906940.09999999</v>
      </c>
      <c r="D339" s="137">
        <v>627527827.45999992</v>
      </c>
      <c r="E339" s="137">
        <v>-476620887.35999995</v>
      </c>
    </row>
    <row r="340" spans="1:5">
      <c r="A340" s="136" t="s">
        <v>2258</v>
      </c>
      <c r="B340" s="136"/>
      <c r="C340" s="137">
        <v>81851.89</v>
      </c>
      <c r="D340" s="137">
        <v>0</v>
      </c>
      <c r="E340" s="137">
        <v>81851.89</v>
      </c>
    </row>
    <row r="341" spans="1:5">
      <c r="A341" s="136" t="s">
        <v>2259</v>
      </c>
      <c r="B341" s="136"/>
      <c r="C341" s="137">
        <v>0</v>
      </c>
      <c r="D341" s="137">
        <v>0</v>
      </c>
      <c r="E341" s="137">
        <v>0</v>
      </c>
    </row>
    <row r="342" spans="1:5">
      <c r="A342" s="136" t="s">
        <v>2260</v>
      </c>
      <c r="B342" s="136"/>
      <c r="C342" s="137">
        <v>0</v>
      </c>
      <c r="D342" s="137">
        <v>0</v>
      </c>
      <c r="E342" s="137">
        <v>0</v>
      </c>
    </row>
    <row r="343" spans="1:5">
      <c r="A343" s="136" t="s">
        <v>2261</v>
      </c>
      <c r="B343" s="136"/>
      <c r="C343" s="137">
        <v>0</v>
      </c>
      <c r="D343" s="137">
        <v>0</v>
      </c>
      <c r="E343" s="137">
        <v>0</v>
      </c>
    </row>
    <row r="344" spans="1:5">
      <c r="A344" s="136" t="s">
        <v>2262</v>
      </c>
      <c r="B344" s="136"/>
      <c r="C344" s="137">
        <v>641602</v>
      </c>
      <c r="D344" s="137">
        <v>0</v>
      </c>
      <c r="E344" s="137">
        <v>641602</v>
      </c>
    </row>
    <row r="345" spans="1:5">
      <c r="A345" s="136" t="s">
        <v>2263</v>
      </c>
      <c r="B345" s="136"/>
      <c r="C345" s="137">
        <v>0</v>
      </c>
      <c r="D345" s="137">
        <v>0</v>
      </c>
      <c r="E345" s="137">
        <v>0</v>
      </c>
    </row>
    <row r="346" spans="1:5">
      <c r="A346" s="136" t="s">
        <v>2264</v>
      </c>
      <c r="B346" s="136"/>
      <c r="C346" s="137">
        <v>0</v>
      </c>
      <c r="D346" s="137">
        <v>0</v>
      </c>
      <c r="E346" s="137">
        <v>0</v>
      </c>
    </row>
    <row r="347" spans="1:5">
      <c r="A347" s="136" t="s">
        <v>2265</v>
      </c>
      <c r="B347" s="136"/>
      <c r="C347" s="137">
        <v>-370712.27999999997</v>
      </c>
      <c r="D347" s="137">
        <v>-651376.06999999995</v>
      </c>
      <c r="E347" s="137">
        <v>280663.78999999998</v>
      </c>
    </row>
    <row r="348" spans="1:5">
      <c r="A348" s="136" t="s">
        <v>2266</v>
      </c>
      <c r="B348" s="136"/>
      <c r="C348" s="137">
        <v>270889.72000000003</v>
      </c>
      <c r="D348" s="137">
        <v>-651376.07000000007</v>
      </c>
      <c r="E348" s="137">
        <v>922265.79</v>
      </c>
    </row>
    <row r="349" spans="1:5">
      <c r="A349" s="134" t="s">
        <v>2267</v>
      </c>
      <c r="B349" s="183"/>
      <c r="C349" s="138">
        <v>9918843056.789999</v>
      </c>
      <c r="D349" s="138">
        <v>-123838634.33</v>
      </c>
      <c r="E349" s="138">
        <v>10042681691.120001</v>
      </c>
    </row>
    <row r="350" spans="1:5">
      <c r="A350" s="136" t="s">
        <v>2268</v>
      </c>
      <c r="B350" s="136"/>
      <c r="C350" s="137">
        <v>650000000</v>
      </c>
      <c r="D350" s="137">
        <v>0</v>
      </c>
      <c r="E350" s="137">
        <v>650000000</v>
      </c>
    </row>
    <row r="351" spans="1:5">
      <c r="A351" s="136" t="s">
        <v>2269</v>
      </c>
      <c r="B351" s="136"/>
      <c r="C351" s="137">
        <v>499999999.99999994</v>
      </c>
      <c r="D351" s="137">
        <v>0</v>
      </c>
      <c r="E351" s="137">
        <v>499999999.99999994</v>
      </c>
    </row>
    <row r="352" spans="1:5">
      <c r="A352" s="136" t="s">
        <v>2270</v>
      </c>
      <c r="B352" s="136"/>
      <c r="C352" s="137">
        <v>600000000</v>
      </c>
      <c r="D352" s="137">
        <v>0</v>
      </c>
      <c r="E352" s="137">
        <v>600000000</v>
      </c>
    </row>
    <row r="353" spans="1:5">
      <c r="A353" s="136" t="s">
        <v>2271</v>
      </c>
      <c r="B353" s="136"/>
      <c r="C353" s="137">
        <v>400000000</v>
      </c>
      <c r="D353" s="137">
        <v>0</v>
      </c>
      <c r="E353" s="137">
        <v>400000000</v>
      </c>
    </row>
    <row r="354" spans="1:5">
      <c r="A354" s="136" t="s">
        <v>2272</v>
      </c>
      <c r="B354" s="136"/>
      <c r="C354" s="137">
        <v>499999999.99999994</v>
      </c>
      <c r="D354" s="137">
        <v>0</v>
      </c>
      <c r="E354" s="137">
        <v>499999999.99999994</v>
      </c>
    </row>
    <row r="355" spans="1:5">
      <c r="A355" s="136" t="s">
        <v>2273</v>
      </c>
      <c r="B355" s="136"/>
      <c r="C355" s="137">
        <v>499999999.99999994</v>
      </c>
      <c r="D355" s="137">
        <v>0</v>
      </c>
      <c r="E355" s="137">
        <v>499999999.99999994</v>
      </c>
    </row>
    <row r="356" spans="1:5">
      <c r="A356" s="136" t="s">
        <v>2274</v>
      </c>
      <c r="B356" s="136"/>
      <c r="C356" s="137">
        <v>600000000</v>
      </c>
      <c r="D356" s="137">
        <v>0</v>
      </c>
      <c r="E356" s="137">
        <v>600000000</v>
      </c>
    </row>
    <row r="357" spans="1:5">
      <c r="A357" s="136" t="s">
        <v>2275</v>
      </c>
      <c r="B357" s="136"/>
      <c r="C357" s="137">
        <v>650000000</v>
      </c>
      <c r="D357" s="137">
        <v>0</v>
      </c>
      <c r="E357" s="137">
        <v>650000000</v>
      </c>
    </row>
    <row r="358" spans="1:5">
      <c r="A358" s="136" t="s">
        <v>2276</v>
      </c>
      <c r="B358" s="136"/>
      <c r="C358" s="137">
        <v>700000000</v>
      </c>
      <c r="D358" s="137">
        <v>0</v>
      </c>
      <c r="E358" s="137">
        <v>700000000</v>
      </c>
    </row>
    <row r="359" spans="1:5">
      <c r="A359" s="136" t="s">
        <v>2277</v>
      </c>
      <c r="B359" s="136"/>
      <c r="C359" s="137">
        <v>700000000</v>
      </c>
      <c r="D359" s="137">
        <v>0</v>
      </c>
      <c r="E359" s="137">
        <v>700000000</v>
      </c>
    </row>
    <row r="360" spans="1:5">
      <c r="A360" s="136" t="s">
        <v>2278</v>
      </c>
      <c r="B360" s="136"/>
      <c r="C360" s="137">
        <v>600000000</v>
      </c>
      <c r="D360" s="137">
        <v>0</v>
      </c>
      <c r="E360" s="137">
        <v>600000000</v>
      </c>
    </row>
    <row r="361" spans="1:5">
      <c r="A361" s="136" t="s">
        <v>2279</v>
      </c>
      <c r="B361" s="136"/>
      <c r="C361" s="137">
        <v>225000000</v>
      </c>
      <c r="D361" s="137">
        <v>0</v>
      </c>
      <c r="E361" s="137">
        <v>225000000</v>
      </c>
    </row>
    <row r="362" spans="1:5">
      <c r="A362" s="136" t="s">
        <v>2280</v>
      </c>
      <c r="B362" s="136"/>
      <c r="C362" s="137">
        <v>499999999.99999994</v>
      </c>
      <c r="D362" s="137">
        <v>0</v>
      </c>
      <c r="E362" s="137">
        <v>499999999.99999994</v>
      </c>
    </row>
    <row r="363" spans="1:5">
      <c r="A363" s="136" t="s">
        <v>2281</v>
      </c>
      <c r="B363" s="136"/>
      <c r="C363" s="137">
        <v>350000000</v>
      </c>
      <c r="D363" s="137">
        <v>0</v>
      </c>
      <c r="E363" s="137">
        <v>350000000</v>
      </c>
    </row>
    <row r="364" spans="1:5">
      <c r="A364" s="136" t="s">
        <v>2282</v>
      </c>
      <c r="B364" s="136"/>
      <c r="C364" s="137">
        <v>1000000000</v>
      </c>
      <c r="D364" s="137">
        <v>0</v>
      </c>
      <c r="E364" s="137">
        <v>1000000000</v>
      </c>
    </row>
    <row r="365" spans="1:5">
      <c r="A365" s="136" t="s">
        <v>2283</v>
      </c>
      <c r="B365" s="136"/>
      <c r="C365" s="137">
        <v>400000000</v>
      </c>
      <c r="D365" s="137">
        <v>0</v>
      </c>
      <c r="E365" s="137">
        <v>400000000</v>
      </c>
    </row>
    <row r="366" spans="1:5">
      <c r="A366" s="136" t="s">
        <v>2284</v>
      </c>
      <c r="B366" s="136"/>
      <c r="C366" s="137">
        <v>8875000000</v>
      </c>
      <c r="D366" s="137">
        <v>0</v>
      </c>
      <c r="E366" s="137">
        <v>8875000000</v>
      </c>
    </row>
    <row r="367" spans="1:5">
      <c r="A367" s="136" t="s">
        <v>2285</v>
      </c>
      <c r="B367" s="136"/>
      <c r="C367" s="137">
        <v>0</v>
      </c>
      <c r="D367" s="137">
        <v>0</v>
      </c>
      <c r="E367" s="137">
        <v>0</v>
      </c>
    </row>
    <row r="368" spans="1:5">
      <c r="A368" s="136" t="s">
        <v>2286</v>
      </c>
      <c r="B368" s="136"/>
      <c r="C368" s="137">
        <v>0</v>
      </c>
      <c r="D368" s="137">
        <v>0</v>
      </c>
      <c r="E368" s="137">
        <v>0</v>
      </c>
    </row>
    <row r="369" spans="1:5">
      <c r="A369" s="136" t="s">
        <v>2287</v>
      </c>
      <c r="B369" s="136"/>
      <c r="C369" s="137">
        <v>325000000</v>
      </c>
      <c r="D369" s="137">
        <v>0</v>
      </c>
      <c r="E369" s="137">
        <v>325000000</v>
      </c>
    </row>
    <row r="370" spans="1:5">
      <c r="A370" s="136" t="s">
        <v>2288</v>
      </c>
      <c r="B370" s="136"/>
      <c r="C370" s="137">
        <v>0</v>
      </c>
      <c r="D370" s="137">
        <v>0</v>
      </c>
      <c r="E370" s="137">
        <v>0</v>
      </c>
    </row>
    <row r="371" spans="1:5">
      <c r="A371" s="136" t="s">
        <v>2289</v>
      </c>
      <c r="B371" s="136"/>
      <c r="C371" s="137">
        <v>200000000</v>
      </c>
      <c r="D371" s="137">
        <v>200000000</v>
      </c>
      <c r="E371" s="137">
        <v>0</v>
      </c>
    </row>
    <row r="372" spans="1:5">
      <c r="A372" s="136" t="s">
        <v>2290</v>
      </c>
      <c r="B372" s="136"/>
      <c r="C372" s="137">
        <v>0</v>
      </c>
      <c r="D372" s="137">
        <v>-200000000</v>
      </c>
      <c r="E372" s="137">
        <v>200000000</v>
      </c>
    </row>
    <row r="373" spans="1:5">
      <c r="A373" s="136" t="s">
        <v>2291</v>
      </c>
      <c r="B373" s="136"/>
      <c r="C373" s="137">
        <v>150000000</v>
      </c>
      <c r="D373" s="137">
        <v>0</v>
      </c>
      <c r="E373" s="137">
        <v>150000000</v>
      </c>
    </row>
    <row r="374" spans="1:5">
      <c r="A374" s="136" t="s">
        <v>2292</v>
      </c>
      <c r="B374" s="136"/>
      <c r="C374" s="137">
        <v>675000000</v>
      </c>
      <c r="D374" s="137">
        <v>0</v>
      </c>
      <c r="E374" s="137">
        <v>675000000</v>
      </c>
    </row>
    <row r="375" spans="1:5">
      <c r="A375" s="136" t="s">
        <v>2293</v>
      </c>
      <c r="B375" s="136"/>
      <c r="C375" s="137">
        <v>-786177.97</v>
      </c>
      <c r="D375" s="137">
        <v>-8149.7400000000007</v>
      </c>
      <c r="E375" s="137">
        <v>-778028.23</v>
      </c>
    </row>
    <row r="376" spans="1:5">
      <c r="A376" s="136" t="s">
        <v>2294</v>
      </c>
      <c r="B376" s="136"/>
      <c r="C376" s="137">
        <v>-2660492</v>
      </c>
      <c r="D376" s="137">
        <v>-7907.15</v>
      </c>
      <c r="E376" s="137">
        <v>-2652584.85</v>
      </c>
    </row>
    <row r="377" spans="1:5">
      <c r="A377" s="136" t="s">
        <v>2295</v>
      </c>
      <c r="B377" s="136"/>
      <c r="C377" s="137">
        <v>-509668.86999999994</v>
      </c>
      <c r="D377" s="137">
        <v>-9188.74</v>
      </c>
      <c r="E377" s="137">
        <v>-500480.13000000006</v>
      </c>
    </row>
    <row r="378" spans="1:5">
      <c r="A378" s="136" t="s">
        <v>2296</v>
      </c>
      <c r="B378" s="136"/>
      <c r="C378" s="137">
        <v>-455320.03</v>
      </c>
      <c r="D378" s="137">
        <v>-1541.0200000000002</v>
      </c>
      <c r="E378" s="137">
        <v>-453779.00999999995</v>
      </c>
    </row>
    <row r="379" spans="1:5">
      <c r="A379" s="136" t="s">
        <v>2297</v>
      </c>
      <c r="B379" s="136"/>
      <c r="C379" s="137">
        <v>-3077515.96</v>
      </c>
      <c r="D379" s="137">
        <v>-8857.01</v>
      </c>
      <c r="E379" s="137">
        <v>-3068658.95</v>
      </c>
    </row>
    <row r="380" spans="1:5">
      <c r="A380" s="136" t="s">
        <v>2298</v>
      </c>
      <c r="B380" s="136"/>
      <c r="C380" s="137">
        <v>-447416.75</v>
      </c>
      <c r="D380" s="137">
        <v>-5702</v>
      </c>
      <c r="E380" s="137">
        <v>-441714.75</v>
      </c>
    </row>
    <row r="381" spans="1:5">
      <c r="A381" s="136" t="s">
        <v>2299</v>
      </c>
      <c r="B381" s="136"/>
      <c r="C381" s="137">
        <v>-2561249.2999999998</v>
      </c>
      <c r="D381" s="137">
        <v>-9347.6299999999992</v>
      </c>
      <c r="E381" s="137">
        <v>-2551901.67</v>
      </c>
    </row>
    <row r="382" spans="1:5">
      <c r="A382" s="136" t="s">
        <v>2300</v>
      </c>
      <c r="B382" s="136"/>
      <c r="C382" s="137">
        <v>-121463</v>
      </c>
      <c r="D382" s="137">
        <v>-3241.8999999999996</v>
      </c>
      <c r="E382" s="137">
        <v>-118221.09999999999</v>
      </c>
    </row>
    <row r="383" spans="1:5">
      <c r="A383" s="136" t="s">
        <v>2301</v>
      </c>
      <c r="B383" s="136"/>
      <c r="C383" s="137">
        <v>-222291.25</v>
      </c>
      <c r="D383" s="137">
        <v>-3087.38</v>
      </c>
      <c r="E383" s="137">
        <v>-219203.87</v>
      </c>
    </row>
    <row r="384" spans="1:5">
      <c r="A384" s="136" t="s">
        <v>2302</v>
      </c>
      <c r="B384" s="136"/>
      <c r="C384" s="137">
        <v>-4247335.18</v>
      </c>
      <c r="D384" s="137">
        <v>-11815.65</v>
      </c>
      <c r="E384" s="137">
        <v>-4235519.53</v>
      </c>
    </row>
    <row r="385" spans="1:5">
      <c r="A385" s="136" t="s">
        <v>2303</v>
      </c>
      <c r="B385" s="136"/>
      <c r="C385" s="137">
        <v>-1079374.3800000001</v>
      </c>
      <c r="D385" s="137">
        <v>-9034.9500000000007</v>
      </c>
      <c r="E385" s="137">
        <v>-1070339.43</v>
      </c>
    </row>
    <row r="386" spans="1:5">
      <c r="A386" s="136" t="s">
        <v>2304</v>
      </c>
      <c r="B386" s="136"/>
      <c r="C386" s="137">
        <v>-60699.03</v>
      </c>
      <c r="D386" s="137">
        <v>-1213.8499999999999</v>
      </c>
      <c r="E386" s="137">
        <v>-59485.18</v>
      </c>
    </row>
    <row r="387" spans="1:5">
      <c r="A387" s="136" t="s">
        <v>2305</v>
      </c>
      <c r="B387" s="136"/>
      <c r="C387" s="137">
        <v>-175732.33</v>
      </c>
      <c r="D387" s="137">
        <v>-1583.11</v>
      </c>
      <c r="E387" s="137">
        <v>-174149.22</v>
      </c>
    </row>
    <row r="388" spans="1:5">
      <c r="A388" s="136" t="s">
        <v>2306</v>
      </c>
      <c r="B388" s="136"/>
      <c r="C388" s="137">
        <v>-303410.18000000005</v>
      </c>
      <c r="D388" s="137">
        <v>-1833.8400000000001</v>
      </c>
      <c r="E388" s="137">
        <v>-301576.33999999997</v>
      </c>
    </row>
    <row r="389" spans="1:5">
      <c r="A389" s="136" t="s">
        <v>2307</v>
      </c>
      <c r="B389" s="136"/>
      <c r="C389" s="137">
        <v>-794155.22</v>
      </c>
      <c r="D389" s="137">
        <v>-4051.92</v>
      </c>
      <c r="E389" s="137">
        <v>-790103.3</v>
      </c>
    </row>
    <row r="390" spans="1:5">
      <c r="A390" s="136" t="s">
        <v>2308</v>
      </c>
      <c r="B390" s="136"/>
      <c r="C390" s="137">
        <v>-2045671.63</v>
      </c>
      <c r="D390" s="137">
        <v>-11725.48</v>
      </c>
      <c r="E390" s="137">
        <v>-2033946.1500000001</v>
      </c>
    </row>
    <row r="391" spans="1:5">
      <c r="A391" s="136" t="s">
        <v>2309</v>
      </c>
      <c r="B391" s="136"/>
      <c r="C391" s="137">
        <v>-801559.99</v>
      </c>
      <c r="D391" s="137">
        <v>-3523.85</v>
      </c>
      <c r="E391" s="137">
        <v>-798036.14</v>
      </c>
    </row>
    <row r="392" spans="1:5">
      <c r="A392" s="136" t="s">
        <v>2310</v>
      </c>
      <c r="B392" s="136"/>
      <c r="C392" s="137">
        <v>-20349533.07</v>
      </c>
      <c r="D392" s="137">
        <v>-101805.22</v>
      </c>
      <c r="E392" s="137">
        <v>-20247727.850000001</v>
      </c>
    </row>
    <row r="393" spans="1:5">
      <c r="A393" s="134" t="s">
        <v>2311</v>
      </c>
      <c r="B393" s="183"/>
      <c r="C393" s="138">
        <v>9529650466.9300003</v>
      </c>
      <c r="D393" s="138">
        <v>-101805.22</v>
      </c>
      <c r="E393" s="138">
        <v>9529752272.1499996</v>
      </c>
    </row>
    <row r="394" spans="1:5">
      <c r="A394" s="136" t="s">
        <v>2312</v>
      </c>
      <c r="B394" s="136"/>
      <c r="C394" s="137">
        <v>10880134.959999999</v>
      </c>
      <c r="D394" s="137">
        <v>357558.26999999996</v>
      </c>
      <c r="E394" s="137">
        <v>10522576.689999999</v>
      </c>
    </row>
    <row r="395" spans="1:5">
      <c r="A395" s="136" t="s">
        <v>2313</v>
      </c>
      <c r="B395" s="136"/>
      <c r="C395" s="137">
        <v>251518925.83999997</v>
      </c>
      <c r="D395" s="137">
        <v>149742.99000000002</v>
      </c>
      <c r="E395" s="137">
        <v>251369182.84999999</v>
      </c>
    </row>
    <row r="396" spans="1:5">
      <c r="A396" s="136" t="s">
        <v>2314</v>
      </c>
      <c r="B396" s="136"/>
      <c r="C396" s="137">
        <v>262399060.80000001</v>
      </c>
      <c r="D396" s="137">
        <v>507301.25999999995</v>
      </c>
      <c r="E396" s="137">
        <v>261891759.53999999</v>
      </c>
    </row>
    <row r="397" spans="1:5">
      <c r="A397" s="136" t="s">
        <v>2315</v>
      </c>
      <c r="B397" s="136"/>
      <c r="C397" s="137">
        <v>107813858.78</v>
      </c>
      <c r="D397" s="137">
        <v>107813858.78</v>
      </c>
      <c r="E397" s="137">
        <v>0</v>
      </c>
    </row>
    <row r="398" spans="1:5">
      <c r="A398" s="136" t="s">
        <v>2316</v>
      </c>
      <c r="B398" s="136"/>
      <c r="C398" s="137">
        <v>8330774.2800000003</v>
      </c>
      <c r="D398" s="137">
        <v>4830764.05</v>
      </c>
      <c r="E398" s="137">
        <v>3500010.23</v>
      </c>
    </row>
    <row r="399" spans="1:5">
      <c r="A399" s="136" t="s">
        <v>2317</v>
      </c>
      <c r="B399" s="136"/>
      <c r="C399" s="137">
        <v>116144633.06</v>
      </c>
      <c r="D399" s="137">
        <v>112644622.83000001</v>
      </c>
      <c r="E399" s="137">
        <v>3500010.23</v>
      </c>
    </row>
    <row r="400" spans="1:5">
      <c r="A400" s="136" t="s">
        <v>2318</v>
      </c>
      <c r="B400" s="136"/>
      <c r="C400" s="137">
        <v>0</v>
      </c>
      <c r="D400" s="137">
        <v>0</v>
      </c>
      <c r="E400" s="137">
        <v>0</v>
      </c>
    </row>
    <row r="401" spans="1:5">
      <c r="A401" s="136" t="s">
        <v>2319</v>
      </c>
      <c r="B401" s="136"/>
      <c r="C401" s="137">
        <v>14607905.66</v>
      </c>
      <c r="D401" s="137">
        <v>2273126</v>
      </c>
      <c r="E401" s="137">
        <v>12334779.66</v>
      </c>
    </row>
    <row r="402" spans="1:5">
      <c r="A402" s="136" t="s">
        <v>2320</v>
      </c>
      <c r="B402" s="136"/>
      <c r="C402" s="137">
        <v>14607905.66</v>
      </c>
      <c r="D402" s="137">
        <v>2273126</v>
      </c>
      <c r="E402" s="137">
        <v>12334779.66</v>
      </c>
    </row>
    <row r="403" spans="1:5">
      <c r="A403" s="136" t="s">
        <v>2321</v>
      </c>
      <c r="B403" s="136"/>
      <c r="C403" s="137">
        <v>25105243.57</v>
      </c>
      <c r="D403" s="137">
        <v>73532.53</v>
      </c>
      <c r="E403" s="137">
        <v>25031711.039999999</v>
      </c>
    </row>
    <row r="404" spans="1:5">
      <c r="A404" s="136" t="s">
        <v>2322</v>
      </c>
      <c r="B404" s="136"/>
      <c r="C404" s="137">
        <v>37275396.659999996</v>
      </c>
      <c r="D404" s="137">
        <v>456086.53</v>
      </c>
      <c r="E404" s="137">
        <v>36819310.129999995</v>
      </c>
    </row>
    <row r="405" spans="1:5">
      <c r="A405" s="136" t="s">
        <v>2323</v>
      </c>
      <c r="B405" s="136"/>
      <c r="C405" s="137">
        <v>4083081.0500000003</v>
      </c>
      <c r="D405" s="137">
        <v>38763.86</v>
      </c>
      <c r="E405" s="137">
        <v>4044317.1899999995</v>
      </c>
    </row>
    <row r="406" spans="1:5">
      <c r="A406" s="136" t="s">
        <v>2324</v>
      </c>
      <c r="B406" s="136"/>
      <c r="C406" s="137">
        <v>5800793</v>
      </c>
      <c r="D406" s="137">
        <v>-1520398.9100000001</v>
      </c>
      <c r="E406" s="137">
        <v>7321191.9100000001</v>
      </c>
    </row>
    <row r="407" spans="1:5">
      <c r="A407" s="136" t="s">
        <v>2325</v>
      </c>
      <c r="B407" s="136"/>
      <c r="C407" s="137">
        <v>26263346.640000001</v>
      </c>
      <c r="D407" s="137">
        <v>107834.64</v>
      </c>
      <c r="E407" s="137">
        <v>26155511.999999996</v>
      </c>
    </row>
    <row r="408" spans="1:5">
      <c r="A408" s="136" t="s">
        <v>2326</v>
      </c>
      <c r="B408" s="136"/>
      <c r="C408" s="137">
        <v>321562</v>
      </c>
      <c r="D408" s="137">
        <v>16288.000000000002</v>
      </c>
      <c r="E408" s="137">
        <v>305274</v>
      </c>
    </row>
    <row r="409" spans="1:5">
      <c r="A409" s="136" t="s">
        <v>2327</v>
      </c>
      <c r="B409" s="136"/>
      <c r="C409" s="137">
        <v>98849422.920000002</v>
      </c>
      <c r="D409" s="137">
        <v>-827893.35</v>
      </c>
      <c r="E409" s="137">
        <v>99677316.269999996</v>
      </c>
    </row>
    <row r="410" spans="1:5">
      <c r="A410" s="136" t="s">
        <v>2328</v>
      </c>
      <c r="B410" s="136"/>
      <c r="C410" s="137">
        <v>0</v>
      </c>
      <c r="D410" s="137">
        <v>0</v>
      </c>
      <c r="E410" s="137">
        <v>0</v>
      </c>
    </row>
    <row r="411" spans="1:5">
      <c r="A411" s="136" t="s">
        <v>2329</v>
      </c>
      <c r="B411" s="136"/>
      <c r="C411" s="137">
        <v>900864.62</v>
      </c>
      <c r="D411" s="137">
        <v>-127486.20999999999</v>
      </c>
      <c r="E411" s="137">
        <v>1028350.83</v>
      </c>
    </row>
    <row r="412" spans="1:5">
      <c r="A412" s="136" t="s">
        <v>2330</v>
      </c>
      <c r="B412" s="136"/>
      <c r="C412" s="137">
        <v>900864.62</v>
      </c>
      <c r="D412" s="137">
        <v>-127486.20999999999</v>
      </c>
      <c r="E412" s="137">
        <v>1028350.83</v>
      </c>
    </row>
    <row r="413" spans="1:5">
      <c r="A413" s="136" t="s">
        <v>2331</v>
      </c>
      <c r="B413" s="136"/>
      <c r="C413" s="137">
        <v>0</v>
      </c>
      <c r="D413" s="137">
        <v>-14973655.199999999</v>
      </c>
      <c r="E413" s="137">
        <v>14973655.199999999</v>
      </c>
    </row>
    <row r="414" spans="1:5">
      <c r="A414" s="136" t="s">
        <v>2332</v>
      </c>
      <c r="B414" s="136"/>
      <c r="C414" s="137">
        <v>0</v>
      </c>
      <c r="D414" s="137">
        <v>-14973655.199999999</v>
      </c>
      <c r="E414" s="137">
        <v>14973655.199999999</v>
      </c>
    </row>
    <row r="415" spans="1:5">
      <c r="A415" s="136" t="s">
        <v>2333</v>
      </c>
      <c r="B415" s="136"/>
      <c r="C415" s="137">
        <v>21436430.780000001</v>
      </c>
      <c r="D415" s="137">
        <v>-25563.7</v>
      </c>
      <c r="E415" s="137">
        <v>21461994.48</v>
      </c>
    </row>
    <row r="416" spans="1:5">
      <c r="A416" s="136" t="s">
        <v>2334</v>
      </c>
      <c r="B416" s="136"/>
      <c r="C416" s="137">
        <v>262320805.66</v>
      </c>
      <c r="D416" s="137">
        <v>9793721.8099999987</v>
      </c>
      <c r="E416" s="137">
        <v>252527083.84999999</v>
      </c>
    </row>
    <row r="417" spans="1:5">
      <c r="A417" s="136" t="s">
        <v>2335</v>
      </c>
      <c r="B417" s="136"/>
      <c r="C417" s="137">
        <v>283757236.44</v>
      </c>
      <c r="D417" s="137">
        <v>9768158.1099999994</v>
      </c>
      <c r="E417" s="137">
        <v>273989078.33000004</v>
      </c>
    </row>
    <row r="418" spans="1:5">
      <c r="A418" s="134" t="s">
        <v>2336</v>
      </c>
      <c r="B418" s="183"/>
      <c r="C418" s="138">
        <v>776659123.5</v>
      </c>
      <c r="D418" s="138">
        <v>109264173.44</v>
      </c>
      <c r="E418" s="138">
        <v>667394950.05999994</v>
      </c>
    </row>
    <row r="419" spans="1:5">
      <c r="A419" s="136" t="s">
        <v>2337</v>
      </c>
      <c r="B419" s="136"/>
      <c r="C419" s="137">
        <v>249967189.91</v>
      </c>
      <c r="D419" s="137">
        <v>28031951.920000002</v>
      </c>
      <c r="E419" s="137">
        <v>221935237.99000001</v>
      </c>
    </row>
    <row r="420" spans="1:5">
      <c r="A420" s="136" t="s">
        <v>2338</v>
      </c>
      <c r="B420" s="136"/>
      <c r="C420" s="137">
        <v>278665.32</v>
      </c>
      <c r="D420" s="137">
        <v>-119741.76000000001</v>
      </c>
      <c r="E420" s="137">
        <v>398407.07999999996</v>
      </c>
    </row>
    <row r="421" spans="1:5">
      <c r="A421" s="136" t="s">
        <v>2339</v>
      </c>
      <c r="B421" s="136"/>
      <c r="C421" s="137">
        <v>962191.09000000008</v>
      </c>
      <c r="D421" s="137">
        <v>0</v>
      </c>
      <c r="E421" s="137">
        <v>962191.09000000008</v>
      </c>
    </row>
    <row r="422" spans="1:5">
      <c r="A422" s="136" t="s">
        <v>2340</v>
      </c>
      <c r="B422" s="136"/>
      <c r="C422" s="137">
        <v>2598.0299999999997</v>
      </c>
      <c r="D422" s="137">
        <v>0</v>
      </c>
      <c r="E422" s="137">
        <v>2598.0299999999997</v>
      </c>
    </row>
    <row r="423" spans="1:5">
      <c r="A423" s="136" t="s">
        <v>2341</v>
      </c>
      <c r="B423" s="136"/>
      <c r="C423" s="137">
        <v>1396575.46</v>
      </c>
      <c r="D423" s="137">
        <v>-2676230.71</v>
      </c>
      <c r="E423" s="137">
        <v>4072806.17</v>
      </c>
    </row>
    <row r="424" spans="1:5">
      <c r="A424" s="136" t="s">
        <v>2342</v>
      </c>
      <c r="B424" s="136"/>
      <c r="C424" s="137">
        <v>506086.93999999994</v>
      </c>
      <c r="D424" s="137">
        <v>95768.25</v>
      </c>
      <c r="E424" s="137">
        <v>410318.69</v>
      </c>
    </row>
    <row r="425" spans="1:5">
      <c r="A425" s="136" t="s">
        <v>2343</v>
      </c>
      <c r="B425" s="136"/>
      <c r="C425" s="137">
        <v>8566.15</v>
      </c>
      <c r="D425" s="137">
        <v>3119.02</v>
      </c>
      <c r="E425" s="137">
        <v>5447.13</v>
      </c>
    </row>
    <row r="426" spans="1:5">
      <c r="A426" s="136" t="s">
        <v>2344</v>
      </c>
      <c r="B426" s="136"/>
      <c r="C426" s="137">
        <v>3378433.61</v>
      </c>
      <c r="D426" s="137">
        <v>179840.19</v>
      </c>
      <c r="E426" s="137">
        <v>3198593.42</v>
      </c>
    </row>
    <row r="427" spans="1:5">
      <c r="A427" s="136" t="s">
        <v>2345</v>
      </c>
      <c r="B427" s="136"/>
      <c r="C427" s="137">
        <v>0</v>
      </c>
      <c r="D427" s="137">
        <v>0</v>
      </c>
      <c r="E427" s="137">
        <v>0</v>
      </c>
    </row>
    <row r="428" spans="1:5">
      <c r="A428" s="136" t="s">
        <v>2346</v>
      </c>
      <c r="B428" s="136"/>
      <c r="C428" s="137">
        <v>63223.759999999995</v>
      </c>
      <c r="D428" s="137">
        <v>-2089.7800000000002</v>
      </c>
      <c r="E428" s="137">
        <v>65313.540000000008</v>
      </c>
    </row>
    <row r="429" spans="1:5">
      <c r="A429" s="136" t="s">
        <v>2347</v>
      </c>
      <c r="B429" s="136"/>
      <c r="C429" s="137">
        <v>0</v>
      </c>
      <c r="D429" s="137">
        <v>0</v>
      </c>
      <c r="E429" s="137">
        <v>0</v>
      </c>
    </row>
    <row r="430" spans="1:5">
      <c r="A430" s="136" t="s">
        <v>2348</v>
      </c>
      <c r="B430" s="136"/>
      <c r="C430" s="137">
        <v>4534820.01</v>
      </c>
      <c r="D430" s="137">
        <v>-1217723.3800000001</v>
      </c>
      <c r="E430" s="137">
        <v>5752543.3900000006</v>
      </c>
    </row>
    <row r="431" spans="1:5">
      <c r="A431" s="136" t="s">
        <v>2349</v>
      </c>
      <c r="B431" s="136"/>
      <c r="C431" s="137">
        <v>0</v>
      </c>
      <c r="D431" s="137">
        <v>0</v>
      </c>
      <c r="E431" s="137">
        <v>0</v>
      </c>
    </row>
    <row r="432" spans="1:5">
      <c r="A432" s="136" t="s">
        <v>2350</v>
      </c>
      <c r="B432" s="136"/>
      <c r="C432" s="137">
        <v>0</v>
      </c>
      <c r="D432" s="137">
        <v>0</v>
      </c>
      <c r="E432" s="137">
        <v>0</v>
      </c>
    </row>
    <row r="433" spans="1:5">
      <c r="A433" s="136" t="s">
        <v>2351</v>
      </c>
      <c r="B433" s="136"/>
      <c r="C433" s="137">
        <v>81124.789999999994</v>
      </c>
      <c r="D433" s="137">
        <v>1851.04</v>
      </c>
      <c r="E433" s="137">
        <v>79273.75</v>
      </c>
    </row>
    <row r="434" spans="1:5">
      <c r="A434" s="136" t="s">
        <v>2352</v>
      </c>
      <c r="B434" s="136"/>
      <c r="C434" s="137">
        <v>90141.31</v>
      </c>
      <c r="D434" s="137">
        <v>0</v>
      </c>
      <c r="E434" s="137">
        <v>90141.31</v>
      </c>
    </row>
    <row r="435" spans="1:5">
      <c r="A435" s="136" t="s">
        <v>2353</v>
      </c>
      <c r="B435" s="136"/>
      <c r="C435" s="137">
        <v>4706086.1099999994</v>
      </c>
      <c r="D435" s="137">
        <v>-1215872.3400000001</v>
      </c>
      <c r="E435" s="137">
        <v>5921958.4500000002</v>
      </c>
    </row>
    <row r="436" spans="1:5">
      <c r="A436" s="136" t="s">
        <v>2354</v>
      </c>
      <c r="B436" s="136"/>
      <c r="C436" s="137">
        <v>110698115</v>
      </c>
      <c r="D436" s="137">
        <v>72661737.319999993</v>
      </c>
      <c r="E436" s="137">
        <v>38036377.68</v>
      </c>
    </row>
    <row r="437" spans="1:5">
      <c r="A437" s="136" t="s">
        <v>2355</v>
      </c>
      <c r="B437" s="136"/>
      <c r="C437" s="137">
        <v>110698115</v>
      </c>
      <c r="D437" s="137">
        <v>72661737.319999993</v>
      </c>
      <c r="E437" s="137">
        <v>38036377.68</v>
      </c>
    </row>
    <row r="438" spans="1:5">
      <c r="A438" s="136" t="s">
        <v>2356</v>
      </c>
      <c r="B438" s="136"/>
      <c r="C438" s="137">
        <v>418.46000000000004</v>
      </c>
      <c r="D438" s="137">
        <v>0</v>
      </c>
      <c r="E438" s="137">
        <v>418.46000000000004</v>
      </c>
    </row>
    <row r="439" spans="1:5">
      <c r="A439" s="136" t="s">
        <v>2357</v>
      </c>
      <c r="B439" s="136"/>
      <c r="C439" s="137">
        <v>67059324.289999999</v>
      </c>
      <c r="D439" s="137">
        <v>-9398799.0099999998</v>
      </c>
      <c r="E439" s="137">
        <v>76458123.299999997</v>
      </c>
    </row>
    <row r="440" spans="1:5">
      <c r="A440" s="136" t="s">
        <v>2358</v>
      </c>
      <c r="B440" s="136"/>
      <c r="C440" s="137">
        <v>0.74</v>
      </c>
      <c r="D440" s="137">
        <v>0.74</v>
      </c>
      <c r="E440" s="137">
        <v>0</v>
      </c>
    </row>
    <row r="441" spans="1:5">
      <c r="A441" s="136" t="s">
        <v>2359</v>
      </c>
      <c r="B441" s="136"/>
      <c r="C441" s="137">
        <v>41552570.149999999</v>
      </c>
      <c r="D441" s="137">
        <v>-449371.17</v>
      </c>
      <c r="E441" s="137">
        <v>42001941.32</v>
      </c>
    </row>
    <row r="442" spans="1:5">
      <c r="A442" s="136" t="s">
        <v>2360</v>
      </c>
      <c r="B442" s="136"/>
      <c r="C442" s="137">
        <v>201995.62000000002</v>
      </c>
      <c r="D442" s="137">
        <v>0</v>
      </c>
      <c r="E442" s="137">
        <v>201995.62000000002</v>
      </c>
    </row>
    <row r="443" spans="1:5">
      <c r="A443" s="136" t="s">
        <v>2361</v>
      </c>
      <c r="B443" s="136"/>
      <c r="C443" s="137">
        <v>19800</v>
      </c>
      <c r="D443" s="137">
        <v>0</v>
      </c>
      <c r="E443" s="137">
        <v>19800</v>
      </c>
    </row>
    <row r="444" spans="1:5">
      <c r="A444" s="136" t="s">
        <v>2362</v>
      </c>
      <c r="B444" s="136"/>
      <c r="C444" s="137">
        <v>0</v>
      </c>
      <c r="D444" s="137">
        <v>-2862497.44</v>
      </c>
      <c r="E444" s="137">
        <v>2862497.44</v>
      </c>
    </row>
    <row r="445" spans="1:5">
      <c r="A445" s="136" t="s">
        <v>2363</v>
      </c>
      <c r="B445" s="136"/>
      <c r="C445" s="137">
        <v>392086.54</v>
      </c>
      <c r="D445" s="137">
        <v>12870.539999999999</v>
      </c>
      <c r="E445" s="137">
        <v>379216</v>
      </c>
    </row>
    <row r="446" spans="1:5">
      <c r="A446" s="136" t="s">
        <v>2364</v>
      </c>
      <c r="B446" s="136"/>
      <c r="C446" s="137">
        <v>4.6900000000000004</v>
      </c>
      <c r="D446" s="137">
        <v>0</v>
      </c>
      <c r="E446" s="137">
        <v>4.6900000000000004</v>
      </c>
    </row>
    <row r="447" spans="1:5">
      <c r="A447" s="136" t="s">
        <v>2365</v>
      </c>
      <c r="B447" s="136"/>
      <c r="C447" s="137">
        <v>87630407.469999999</v>
      </c>
      <c r="D447" s="137">
        <v>4349290.83</v>
      </c>
      <c r="E447" s="137">
        <v>83281116.640000001</v>
      </c>
    </row>
    <row r="448" spans="1:5">
      <c r="A448" s="136" t="s">
        <v>2366</v>
      </c>
      <c r="B448" s="136"/>
      <c r="C448" s="137">
        <v>47422.43</v>
      </c>
      <c r="D448" s="137">
        <v>0</v>
      </c>
      <c r="E448" s="137">
        <v>47422.43</v>
      </c>
    </row>
    <row r="449" spans="1:5">
      <c r="A449" s="136" t="s">
        <v>2367</v>
      </c>
      <c r="B449" s="136"/>
      <c r="C449" s="137">
        <v>250708834.08000001</v>
      </c>
      <c r="D449" s="137">
        <v>-6146485.4199999999</v>
      </c>
      <c r="E449" s="137">
        <v>256855319.49999997</v>
      </c>
    </row>
    <row r="450" spans="1:5">
      <c r="A450" s="136" t="s">
        <v>2368</v>
      </c>
      <c r="B450" s="136"/>
      <c r="C450" s="137">
        <v>819580595.85000002</v>
      </c>
      <c r="D450" s="137">
        <v>82463491.180000007</v>
      </c>
      <c r="E450" s="137">
        <v>737117104.67000008</v>
      </c>
    </row>
    <row r="451" spans="1:5">
      <c r="A451" s="136" t="s">
        <v>2369</v>
      </c>
      <c r="B451" s="136"/>
      <c r="C451" s="137">
        <v>-0.09</v>
      </c>
      <c r="D451" s="137">
        <v>-152188000</v>
      </c>
      <c r="E451" s="137">
        <v>152187999.91</v>
      </c>
    </row>
    <row r="452" spans="1:5">
      <c r="A452" s="136" t="s">
        <v>2370</v>
      </c>
      <c r="B452" s="136"/>
      <c r="C452" s="137">
        <v>-8.9999999999999983E-2</v>
      </c>
      <c r="D452" s="137">
        <v>-152188000</v>
      </c>
      <c r="E452" s="137">
        <v>152187999.91</v>
      </c>
    </row>
    <row r="453" spans="1:5">
      <c r="A453" s="136" t="s">
        <v>2371</v>
      </c>
      <c r="B453" s="136"/>
      <c r="C453" s="137">
        <v>-94838.14</v>
      </c>
      <c r="D453" s="137">
        <v>-36291.899999999994</v>
      </c>
      <c r="E453" s="137">
        <v>-58546.239999999998</v>
      </c>
    </row>
    <row r="454" spans="1:5">
      <c r="A454" s="136" t="s">
        <v>2372</v>
      </c>
      <c r="B454" s="136"/>
      <c r="C454" s="137">
        <v>-0.01</v>
      </c>
      <c r="D454" s="137">
        <v>-71362.22</v>
      </c>
      <c r="E454" s="137">
        <v>71362.209999999992</v>
      </c>
    </row>
    <row r="455" spans="1:5">
      <c r="A455" s="136" t="s">
        <v>2373</v>
      </c>
      <c r="B455" s="136"/>
      <c r="C455" s="137">
        <v>20702.45</v>
      </c>
      <c r="D455" s="137">
        <v>-1755.6899999999998</v>
      </c>
      <c r="E455" s="137">
        <v>22458.140000000003</v>
      </c>
    </row>
    <row r="456" spans="1:5">
      <c r="A456" s="136" t="s">
        <v>2374</v>
      </c>
      <c r="B456" s="136"/>
      <c r="C456" s="137">
        <v>514727659.93000001</v>
      </c>
      <c r="D456" s="137">
        <v>381369769.37</v>
      </c>
      <c r="E456" s="137">
        <v>133357890.56</v>
      </c>
    </row>
    <row r="457" spans="1:5">
      <c r="A457" s="136" t="s">
        <v>2375</v>
      </c>
      <c r="B457" s="136"/>
      <c r="C457" s="137">
        <v>514653524.22999996</v>
      </c>
      <c r="D457" s="137">
        <v>381260359.56</v>
      </c>
      <c r="E457" s="137">
        <v>133393164.67</v>
      </c>
    </row>
    <row r="458" spans="1:5">
      <c r="A458" s="136" t="s">
        <v>2376</v>
      </c>
      <c r="B458" s="136"/>
      <c r="C458" s="137">
        <v>0</v>
      </c>
      <c r="D458" s="137">
        <v>0</v>
      </c>
      <c r="E458" s="137">
        <v>0</v>
      </c>
    </row>
    <row r="459" spans="1:5">
      <c r="A459" s="136" t="s">
        <v>2377</v>
      </c>
      <c r="B459" s="136"/>
      <c r="C459" s="137">
        <v>1666455.49</v>
      </c>
      <c r="D459" s="137">
        <v>0</v>
      </c>
      <c r="E459" s="137">
        <v>1666455.49</v>
      </c>
    </row>
    <row r="460" spans="1:5">
      <c r="A460" s="136" t="s">
        <v>2378</v>
      </c>
      <c r="B460" s="136"/>
      <c r="C460" s="137">
        <v>163121673.41</v>
      </c>
      <c r="D460" s="137">
        <v>2919815.9099999997</v>
      </c>
      <c r="E460" s="137">
        <v>160201857.5</v>
      </c>
    </row>
    <row r="461" spans="1:5">
      <c r="A461" s="136" t="s">
        <v>2379</v>
      </c>
      <c r="B461" s="136"/>
      <c r="C461" s="137">
        <v>164788128.90000001</v>
      </c>
      <c r="D461" s="137">
        <v>2919815.9099999997</v>
      </c>
      <c r="E461" s="137">
        <v>161868312.99000001</v>
      </c>
    </row>
    <row r="462" spans="1:5">
      <c r="A462" s="136" t="s">
        <v>2380</v>
      </c>
      <c r="B462" s="136"/>
      <c r="C462" s="137">
        <v>-42363948.649999999</v>
      </c>
      <c r="D462" s="137">
        <v>-45192820.029999994</v>
      </c>
      <c r="E462" s="137">
        <v>2828871.38</v>
      </c>
    </row>
    <row r="463" spans="1:5">
      <c r="A463" s="136" t="s">
        <v>2381</v>
      </c>
      <c r="B463" s="136"/>
      <c r="C463" s="137">
        <v>254627.99999999997</v>
      </c>
      <c r="D463" s="137">
        <v>254627.99999999997</v>
      </c>
      <c r="E463" s="137">
        <v>0</v>
      </c>
    </row>
    <row r="464" spans="1:5">
      <c r="A464" s="136" t="s">
        <v>2382</v>
      </c>
      <c r="B464" s="136"/>
      <c r="C464" s="137">
        <v>13108655.260000002</v>
      </c>
      <c r="D464" s="137">
        <v>-402676.76</v>
      </c>
      <c r="E464" s="137">
        <v>13511332.02</v>
      </c>
    </row>
    <row r="465" spans="1:5">
      <c r="A465" s="136" t="s">
        <v>2383</v>
      </c>
      <c r="B465" s="136"/>
      <c r="C465" s="137">
        <v>26952332.619999997</v>
      </c>
      <c r="D465" s="137">
        <v>26960424</v>
      </c>
      <c r="E465" s="137">
        <v>-8091.38</v>
      </c>
    </row>
    <row r="466" spans="1:5">
      <c r="A466" s="136" t="s">
        <v>2384</v>
      </c>
      <c r="B466" s="136"/>
      <c r="C466" s="137">
        <v>33410661.75</v>
      </c>
      <c r="D466" s="137">
        <v>-2155645.15</v>
      </c>
      <c r="E466" s="137">
        <v>35566306.899999999</v>
      </c>
    </row>
    <row r="467" spans="1:5">
      <c r="A467" s="136" t="s">
        <v>2385</v>
      </c>
      <c r="B467" s="136"/>
      <c r="C467" s="137">
        <v>2082939.54</v>
      </c>
      <c r="D467" s="137">
        <v>-345415.45999999996</v>
      </c>
      <c r="E467" s="137">
        <v>2428355</v>
      </c>
    </row>
    <row r="468" spans="1:5">
      <c r="A468" s="136" t="s">
        <v>2386</v>
      </c>
      <c r="B468" s="136"/>
      <c r="C468" s="137">
        <v>6050.65</v>
      </c>
      <c r="D468" s="137">
        <v>-1615.93</v>
      </c>
      <c r="E468" s="137">
        <v>7666.58</v>
      </c>
    </row>
    <row r="469" spans="1:5">
      <c r="A469" s="136" t="s">
        <v>2387</v>
      </c>
      <c r="B469" s="136"/>
      <c r="C469" s="137">
        <v>652666.7699999999</v>
      </c>
      <c r="D469" s="137">
        <v>-901799.43</v>
      </c>
      <c r="E469" s="137">
        <v>1554466.2</v>
      </c>
    </row>
    <row r="470" spans="1:5">
      <c r="A470" s="136" t="s">
        <v>2388</v>
      </c>
      <c r="B470" s="136"/>
      <c r="C470" s="137">
        <v>3580.32</v>
      </c>
      <c r="D470" s="137">
        <v>0</v>
      </c>
      <c r="E470" s="137">
        <v>3580.32</v>
      </c>
    </row>
    <row r="471" spans="1:5">
      <c r="A471" s="136" t="s">
        <v>2389</v>
      </c>
      <c r="B471" s="136"/>
      <c r="C471" s="137">
        <v>2652.1600000000003</v>
      </c>
      <c r="D471" s="137">
        <v>-1438.06</v>
      </c>
      <c r="E471" s="137">
        <v>4090.22</v>
      </c>
    </row>
    <row r="472" spans="1:5">
      <c r="A472" s="136" t="s">
        <v>2390</v>
      </c>
      <c r="B472" s="136"/>
      <c r="C472" s="137">
        <v>-9089248.6300000008</v>
      </c>
      <c r="D472" s="137">
        <v>-195759.21</v>
      </c>
      <c r="E472" s="137">
        <v>-8893489.4199999999</v>
      </c>
    </row>
    <row r="473" spans="1:5">
      <c r="A473" s="136" t="s">
        <v>2391</v>
      </c>
      <c r="B473" s="136"/>
      <c r="C473" s="137">
        <v>-6393019.1900000004</v>
      </c>
      <c r="D473" s="137">
        <v>0</v>
      </c>
      <c r="E473" s="137">
        <v>-6393019.1900000004</v>
      </c>
    </row>
    <row r="474" spans="1:5">
      <c r="A474" s="136" t="s">
        <v>2392</v>
      </c>
      <c r="B474" s="136"/>
      <c r="C474" s="137">
        <v>408530.98</v>
      </c>
      <c r="D474" s="137">
        <v>-62541.599999999991</v>
      </c>
      <c r="E474" s="137">
        <v>471072.58</v>
      </c>
    </row>
    <row r="475" spans="1:5">
      <c r="A475" s="136" t="s">
        <v>2393</v>
      </c>
      <c r="B475" s="136"/>
      <c r="C475" s="137">
        <v>-1308320.52</v>
      </c>
      <c r="D475" s="137">
        <v>-751649.8</v>
      </c>
      <c r="E475" s="137">
        <v>-556670.71999999997</v>
      </c>
    </row>
    <row r="476" spans="1:5">
      <c r="A476" s="136" t="s">
        <v>2394</v>
      </c>
      <c r="B476" s="136"/>
      <c r="C476" s="137">
        <v>2</v>
      </c>
      <c r="D476" s="137">
        <v>0</v>
      </c>
      <c r="E476" s="137">
        <v>2</v>
      </c>
    </row>
    <row r="477" spans="1:5">
      <c r="A477" s="136" t="s">
        <v>2395</v>
      </c>
      <c r="B477" s="136"/>
      <c r="C477" s="137">
        <v>-2</v>
      </c>
      <c r="D477" s="137">
        <v>0</v>
      </c>
      <c r="E477" s="137">
        <v>-2</v>
      </c>
    </row>
    <row r="478" spans="1:5">
      <c r="A478" s="136" t="s">
        <v>2396</v>
      </c>
      <c r="B478" s="136"/>
      <c r="C478" s="137">
        <v>-102332178.87</v>
      </c>
      <c r="D478" s="137">
        <v>-215618240.30000001</v>
      </c>
      <c r="E478" s="137">
        <v>113286061.43000001</v>
      </c>
    </row>
    <row r="479" spans="1:5">
      <c r="A479" s="136" t="s">
        <v>2397</v>
      </c>
      <c r="B479" s="136"/>
      <c r="C479" s="137">
        <v>1</v>
      </c>
      <c r="D479" s="137">
        <v>0</v>
      </c>
      <c r="E479" s="137">
        <v>1</v>
      </c>
    </row>
    <row r="480" spans="1:5">
      <c r="A480" s="136" t="s">
        <v>2398</v>
      </c>
      <c r="B480" s="136"/>
      <c r="C480" s="137">
        <v>6393020.0700000003</v>
      </c>
      <c r="D480" s="137">
        <v>0</v>
      </c>
      <c r="E480" s="137">
        <v>6393020.0700000003</v>
      </c>
    </row>
    <row r="481" spans="1:5">
      <c r="A481" s="136" t="s">
        <v>2399</v>
      </c>
      <c r="B481" s="136"/>
      <c r="C481" s="137">
        <v>-78210996.739999995</v>
      </c>
      <c r="D481" s="137">
        <v>-238414549.72999999</v>
      </c>
      <c r="E481" s="137">
        <v>160203552.99000001</v>
      </c>
    </row>
    <row r="482" spans="1:5">
      <c r="A482" s="136" t="s">
        <v>2400</v>
      </c>
      <c r="B482" s="136"/>
      <c r="C482" s="137">
        <v>-78210996.739999995</v>
      </c>
      <c r="D482" s="137">
        <v>-238414549.72999999</v>
      </c>
      <c r="E482" s="137">
        <v>160203552.99000001</v>
      </c>
    </row>
    <row r="483" spans="1:5">
      <c r="A483" s="136" t="s">
        <v>2401</v>
      </c>
      <c r="B483" s="136"/>
      <c r="C483" s="137">
        <v>0</v>
      </c>
      <c r="D483" s="137">
        <v>0</v>
      </c>
      <c r="E483" s="137">
        <v>0</v>
      </c>
    </row>
    <row r="484" spans="1:5">
      <c r="A484" s="136" t="s">
        <v>2402</v>
      </c>
      <c r="B484" s="136"/>
      <c r="C484" s="137">
        <v>740864.35</v>
      </c>
      <c r="D484" s="137">
        <v>-92442.87</v>
      </c>
      <c r="E484" s="137">
        <v>833307.22</v>
      </c>
    </row>
    <row r="485" spans="1:5">
      <c r="A485" s="136" t="s">
        <v>2403</v>
      </c>
      <c r="B485" s="136"/>
      <c r="C485" s="137">
        <v>541865.49</v>
      </c>
      <c r="D485" s="137">
        <v>-804106.44</v>
      </c>
      <c r="E485" s="137">
        <v>1345971.93</v>
      </c>
    </row>
    <row r="486" spans="1:5">
      <c r="A486" s="136" t="s">
        <v>2404</v>
      </c>
      <c r="B486" s="136"/>
      <c r="C486" s="137">
        <v>107865027.77000001</v>
      </c>
      <c r="D486" s="137">
        <v>26206194.440000001</v>
      </c>
      <c r="E486" s="137">
        <v>81658833.329999998</v>
      </c>
    </row>
    <row r="487" spans="1:5">
      <c r="A487" s="136" t="s">
        <v>2405</v>
      </c>
      <c r="B487" s="136"/>
      <c r="C487" s="137">
        <v>3589883</v>
      </c>
      <c r="D487" s="137">
        <v>1408520.8</v>
      </c>
      <c r="E487" s="137">
        <v>2181362.2000000002</v>
      </c>
    </row>
    <row r="488" spans="1:5">
      <c r="A488" s="136" t="s">
        <v>2406</v>
      </c>
      <c r="B488" s="136"/>
      <c r="C488" s="137">
        <v>0</v>
      </c>
      <c r="D488" s="137">
        <v>0</v>
      </c>
      <c r="E488" s="137">
        <v>0</v>
      </c>
    </row>
    <row r="489" spans="1:5">
      <c r="A489" s="136" t="s">
        <v>2407</v>
      </c>
      <c r="B489" s="136"/>
      <c r="C489" s="137">
        <v>1725934.93</v>
      </c>
      <c r="D489" s="137">
        <v>-87238.720000000001</v>
      </c>
      <c r="E489" s="137">
        <v>1813173.6500000001</v>
      </c>
    </row>
    <row r="490" spans="1:5">
      <c r="A490" s="136" t="s">
        <v>2408</v>
      </c>
      <c r="B490" s="136"/>
      <c r="C490" s="137">
        <v>0</v>
      </c>
      <c r="D490" s="137">
        <v>0</v>
      </c>
      <c r="E490" s="137">
        <v>0</v>
      </c>
    </row>
    <row r="491" spans="1:5">
      <c r="A491" s="136" t="s">
        <v>2409</v>
      </c>
      <c r="B491" s="136"/>
      <c r="C491" s="137">
        <v>114463575.53999999</v>
      </c>
      <c r="D491" s="137">
        <v>26630927.210000001</v>
      </c>
      <c r="E491" s="137">
        <v>87832648.329999998</v>
      </c>
    </row>
    <row r="492" spans="1:5">
      <c r="A492" s="136" t="s">
        <v>2410</v>
      </c>
      <c r="B492" s="136"/>
      <c r="C492" s="137">
        <v>9094.880000000001</v>
      </c>
      <c r="D492" s="137">
        <v>87.710000000000008</v>
      </c>
      <c r="E492" s="137">
        <v>9007.17</v>
      </c>
    </row>
    <row r="493" spans="1:5">
      <c r="A493" s="136" t="s">
        <v>2411</v>
      </c>
      <c r="B493" s="136"/>
      <c r="C493" s="137">
        <v>-918051.53</v>
      </c>
      <c r="D493" s="137">
        <v>-907917.28</v>
      </c>
      <c r="E493" s="137">
        <v>-10134.25</v>
      </c>
    </row>
    <row r="494" spans="1:5">
      <c r="A494" s="136" t="s">
        <v>2412</v>
      </c>
      <c r="B494" s="136"/>
      <c r="C494" s="137">
        <v>-489768.93</v>
      </c>
      <c r="D494" s="137">
        <v>-487952.22</v>
      </c>
      <c r="E494" s="137">
        <v>-1816.71</v>
      </c>
    </row>
    <row r="495" spans="1:5">
      <c r="A495" s="136" t="s">
        <v>2413</v>
      </c>
      <c r="B495" s="136"/>
      <c r="C495" s="137">
        <v>8461769.1600000001</v>
      </c>
      <c r="D495" s="137">
        <v>-91261.97</v>
      </c>
      <c r="E495" s="137">
        <v>8553031.129999999</v>
      </c>
    </row>
    <row r="496" spans="1:5">
      <c r="A496" s="136" t="s">
        <v>2414</v>
      </c>
      <c r="B496" s="136"/>
      <c r="C496" s="137">
        <v>-3037949.96</v>
      </c>
      <c r="D496" s="137">
        <v>0</v>
      </c>
      <c r="E496" s="137">
        <v>-3037949.96</v>
      </c>
    </row>
    <row r="497" spans="1:5">
      <c r="A497" s="136" t="s">
        <v>2415</v>
      </c>
      <c r="B497" s="136"/>
      <c r="C497" s="137">
        <v>324.27</v>
      </c>
      <c r="D497" s="137">
        <v>-826.72</v>
      </c>
      <c r="E497" s="137">
        <v>1150.99</v>
      </c>
    </row>
    <row r="498" spans="1:5">
      <c r="A498" s="136" t="s">
        <v>2416</v>
      </c>
      <c r="B498" s="136"/>
      <c r="C498" s="137">
        <v>1492.18</v>
      </c>
      <c r="D498" s="137">
        <v>-207.77</v>
      </c>
      <c r="E498" s="137">
        <v>1699.95</v>
      </c>
    </row>
    <row r="499" spans="1:5">
      <c r="A499" s="136" t="s">
        <v>2417</v>
      </c>
      <c r="B499" s="136"/>
      <c r="C499" s="137">
        <v>0</v>
      </c>
      <c r="D499" s="137">
        <v>-14226.36</v>
      </c>
      <c r="E499" s="137">
        <v>14226.36</v>
      </c>
    </row>
    <row r="500" spans="1:5">
      <c r="A500" s="136" t="s">
        <v>2418</v>
      </c>
      <c r="B500" s="136"/>
      <c r="C500" s="137">
        <v>16776021.439999999</v>
      </c>
      <c r="D500" s="137">
        <v>-1023540.06</v>
      </c>
      <c r="E500" s="137">
        <v>17799561.5</v>
      </c>
    </row>
    <row r="501" spans="1:5">
      <c r="A501" s="136" t="s">
        <v>2419</v>
      </c>
      <c r="B501" s="136"/>
      <c r="C501" s="137">
        <v>3095118.2399999998</v>
      </c>
      <c r="D501" s="137">
        <v>0</v>
      </c>
      <c r="E501" s="137">
        <v>3095118.2399999998</v>
      </c>
    </row>
    <row r="502" spans="1:5">
      <c r="A502" s="136" t="s">
        <v>2420</v>
      </c>
      <c r="B502" s="136"/>
      <c r="C502" s="137">
        <v>23898049.75</v>
      </c>
      <c r="D502" s="137">
        <v>-2525844.6700000004</v>
      </c>
      <c r="E502" s="137">
        <v>26423894.420000002</v>
      </c>
    </row>
    <row r="503" spans="1:5">
      <c r="A503" s="136" t="s">
        <v>2421</v>
      </c>
      <c r="B503" s="136"/>
      <c r="C503" s="137">
        <v>-18073.25</v>
      </c>
      <c r="D503" s="137">
        <v>-6763.98</v>
      </c>
      <c r="E503" s="137">
        <v>-11309.269999999999</v>
      </c>
    </row>
    <row r="504" spans="1:5">
      <c r="A504" s="136" t="s">
        <v>2422</v>
      </c>
      <c r="B504" s="136"/>
      <c r="C504" s="137">
        <v>-93429.420000000013</v>
      </c>
      <c r="D504" s="137">
        <v>-6948.84</v>
      </c>
      <c r="E504" s="137">
        <v>-86480.58</v>
      </c>
    </row>
    <row r="505" spans="1:5">
      <c r="A505" s="136" t="s">
        <v>2423</v>
      </c>
      <c r="B505" s="136"/>
      <c r="C505" s="137">
        <v>-37115.15</v>
      </c>
      <c r="D505" s="137">
        <v>-30847.439999999999</v>
      </c>
      <c r="E505" s="137">
        <v>-6267.71</v>
      </c>
    </row>
    <row r="506" spans="1:5">
      <c r="A506" s="136" t="s">
        <v>2424</v>
      </c>
      <c r="B506" s="136"/>
      <c r="C506" s="137">
        <v>-8900.7000000000007</v>
      </c>
      <c r="D506" s="137">
        <v>-4184.8200000000006</v>
      </c>
      <c r="E506" s="137">
        <v>-4715.88</v>
      </c>
    </row>
    <row r="507" spans="1:5">
      <c r="A507" s="136" t="s">
        <v>2425</v>
      </c>
      <c r="B507" s="136"/>
      <c r="C507" s="137">
        <v>-198183.75</v>
      </c>
      <c r="D507" s="137">
        <v>-143496.15</v>
      </c>
      <c r="E507" s="137">
        <v>-54687.6</v>
      </c>
    </row>
    <row r="508" spans="1:5">
      <c r="A508" s="136" t="s">
        <v>2426</v>
      </c>
      <c r="B508" s="136"/>
      <c r="C508" s="137">
        <v>11827419.000000002</v>
      </c>
      <c r="D508" s="137">
        <v>5989974</v>
      </c>
      <c r="E508" s="137">
        <v>5837445</v>
      </c>
    </row>
    <row r="509" spans="1:5">
      <c r="A509" s="136" t="s">
        <v>2427</v>
      </c>
      <c r="B509" s="136"/>
      <c r="C509" s="137">
        <v>9923562.3299999982</v>
      </c>
      <c r="D509" s="137">
        <v>3673405.17</v>
      </c>
      <c r="E509" s="137">
        <v>6250157.1600000001</v>
      </c>
    </row>
    <row r="510" spans="1:5">
      <c r="A510" s="136" t="s">
        <v>2428</v>
      </c>
      <c r="B510" s="136"/>
      <c r="C510" s="137">
        <v>14219.82</v>
      </c>
      <c r="D510" s="137">
        <v>0</v>
      </c>
      <c r="E510" s="137">
        <v>14219.82</v>
      </c>
    </row>
    <row r="511" spans="1:5">
      <c r="A511" s="136" t="s">
        <v>2429</v>
      </c>
      <c r="B511" s="136"/>
      <c r="C511" s="137">
        <v>306959.83999999997</v>
      </c>
      <c r="D511" s="137">
        <v>0</v>
      </c>
      <c r="E511" s="137">
        <v>306959.83999999997</v>
      </c>
    </row>
    <row r="512" spans="1:5">
      <c r="A512" s="136" t="s">
        <v>2430</v>
      </c>
      <c r="B512" s="136"/>
      <c r="C512" s="137">
        <v>1021513.53</v>
      </c>
      <c r="D512" s="137">
        <v>-7229521.2800000003</v>
      </c>
      <c r="E512" s="137">
        <v>8251034.8100000005</v>
      </c>
    </row>
    <row r="513" spans="1:5">
      <c r="A513" s="136" t="s">
        <v>2431</v>
      </c>
      <c r="B513" s="136"/>
      <c r="C513" s="137">
        <v>536076.02</v>
      </c>
      <c r="D513" s="137">
        <v>-24035.16</v>
      </c>
      <c r="E513" s="137">
        <v>560111.17999999993</v>
      </c>
    </row>
    <row r="514" spans="1:5">
      <c r="A514" s="136" t="s">
        <v>2432</v>
      </c>
      <c r="B514" s="136"/>
      <c r="C514" s="137">
        <v>141867.92000000001</v>
      </c>
      <c r="D514" s="137">
        <v>-5782.9900000000007</v>
      </c>
      <c r="E514" s="137">
        <v>147650.91</v>
      </c>
    </row>
    <row r="515" spans="1:5">
      <c r="A515" s="136" t="s">
        <v>2433</v>
      </c>
      <c r="B515" s="136"/>
      <c r="C515" s="137">
        <v>5833965.6699999999</v>
      </c>
      <c r="D515" s="137">
        <v>0</v>
      </c>
      <c r="E515" s="137">
        <v>5833965.6699999999</v>
      </c>
    </row>
    <row r="516" spans="1:5">
      <c r="A516" s="136" t="s">
        <v>2434</v>
      </c>
      <c r="B516" s="136"/>
      <c r="C516" s="137">
        <v>533860</v>
      </c>
      <c r="D516" s="137">
        <v>6300</v>
      </c>
      <c r="E516" s="137">
        <v>527560</v>
      </c>
    </row>
    <row r="517" spans="1:5">
      <c r="A517" s="136" t="s">
        <v>2435</v>
      </c>
      <c r="B517" s="136"/>
      <c r="C517" s="137">
        <v>3052973.29</v>
      </c>
      <c r="D517" s="137">
        <v>-59889.919999999998</v>
      </c>
      <c r="E517" s="137">
        <v>3112863.21</v>
      </c>
    </row>
    <row r="518" spans="1:5">
      <c r="A518" s="136" t="s">
        <v>2436</v>
      </c>
      <c r="B518" s="136"/>
      <c r="C518" s="137">
        <v>343747.66000000003</v>
      </c>
      <c r="D518" s="137">
        <v>-238613.83000000002</v>
      </c>
      <c r="E518" s="137">
        <v>582361.49</v>
      </c>
    </row>
    <row r="519" spans="1:5">
      <c r="A519" s="136" t="s">
        <v>2437</v>
      </c>
      <c r="B519" s="136"/>
      <c r="C519" s="137">
        <v>268961.45</v>
      </c>
      <c r="D519" s="137">
        <v>-1089.8</v>
      </c>
      <c r="E519" s="137">
        <v>270051.25</v>
      </c>
    </row>
    <row r="520" spans="1:5">
      <c r="A520" s="136" t="s">
        <v>2438</v>
      </c>
      <c r="B520" s="136"/>
      <c r="C520" s="137">
        <v>1164008.32</v>
      </c>
      <c r="D520" s="137">
        <v>-424825</v>
      </c>
      <c r="E520" s="137">
        <v>1588833.3199999998</v>
      </c>
    </row>
    <row r="521" spans="1:5">
      <c r="A521" s="136" t="s">
        <v>2439</v>
      </c>
      <c r="B521" s="136"/>
      <c r="C521" s="137">
        <v>16296281.810000001</v>
      </c>
      <c r="D521" s="137">
        <v>-4450721.4800000004</v>
      </c>
      <c r="E521" s="137">
        <v>20747003.290000003</v>
      </c>
    </row>
    <row r="522" spans="1:5">
      <c r="A522" s="136" t="s">
        <v>2440</v>
      </c>
      <c r="B522" s="136"/>
      <c r="C522" s="137">
        <v>34927336.990000002</v>
      </c>
      <c r="D522" s="137">
        <v>-977455.71000000008</v>
      </c>
      <c r="E522" s="137">
        <v>35904792.700000003</v>
      </c>
    </row>
    <row r="523" spans="1:5">
      <c r="A523" s="136" t="s">
        <v>2441</v>
      </c>
      <c r="B523" s="136"/>
      <c r="C523" s="137">
        <v>5707415.6500000004</v>
      </c>
      <c r="D523" s="137">
        <v>0</v>
      </c>
      <c r="E523" s="137">
        <v>5707415.6500000004</v>
      </c>
    </row>
    <row r="524" spans="1:5">
      <c r="A524" s="136" t="s">
        <v>2442</v>
      </c>
      <c r="B524" s="136"/>
      <c r="C524" s="137">
        <v>200000</v>
      </c>
      <c r="D524" s="137">
        <v>200000</v>
      </c>
      <c r="E524" s="137">
        <v>0</v>
      </c>
    </row>
    <row r="525" spans="1:5">
      <c r="A525" s="136" t="s">
        <v>2443</v>
      </c>
      <c r="B525" s="136"/>
      <c r="C525" s="137">
        <v>-762317.85</v>
      </c>
      <c r="D525" s="137">
        <v>-4212.04</v>
      </c>
      <c r="E525" s="137">
        <v>-758105.81</v>
      </c>
    </row>
    <row r="526" spans="1:5">
      <c r="A526" s="136" t="s">
        <v>2444</v>
      </c>
      <c r="B526" s="136"/>
      <c r="C526" s="137">
        <v>0</v>
      </c>
      <c r="D526" s="137">
        <v>0</v>
      </c>
      <c r="E526" s="137">
        <v>0</v>
      </c>
    </row>
    <row r="527" spans="1:5">
      <c r="A527" s="136" t="s">
        <v>2445</v>
      </c>
      <c r="B527" s="136"/>
      <c r="C527" s="137">
        <v>0</v>
      </c>
      <c r="D527" s="137">
        <v>0</v>
      </c>
      <c r="E527" s="137">
        <v>0</v>
      </c>
    </row>
    <row r="528" spans="1:5">
      <c r="A528" s="136" t="s">
        <v>2446</v>
      </c>
      <c r="B528" s="136"/>
      <c r="C528" s="137">
        <v>0</v>
      </c>
      <c r="D528" s="137">
        <v>0</v>
      </c>
      <c r="E528" s="137">
        <v>0</v>
      </c>
    </row>
    <row r="529" spans="1:5">
      <c r="A529" s="136" t="s">
        <v>2447</v>
      </c>
      <c r="B529" s="136"/>
      <c r="C529" s="137">
        <v>960771</v>
      </c>
      <c r="D529" s="137">
        <v>144978</v>
      </c>
      <c r="E529" s="137">
        <v>815793</v>
      </c>
    </row>
    <row r="530" spans="1:5">
      <c r="A530" s="136" t="s">
        <v>2448</v>
      </c>
      <c r="B530" s="136"/>
      <c r="C530" s="137">
        <v>91942920.180000007</v>
      </c>
      <c r="D530" s="137">
        <v>-3593731.27</v>
      </c>
      <c r="E530" s="137">
        <v>95536651.450000003</v>
      </c>
    </row>
    <row r="531" spans="1:5">
      <c r="A531" s="136" t="s">
        <v>2449</v>
      </c>
      <c r="B531" s="136"/>
      <c r="C531" s="137">
        <v>860746.11</v>
      </c>
      <c r="D531" s="137">
        <v>-108024.2</v>
      </c>
      <c r="E531" s="137">
        <v>968770.30999999994</v>
      </c>
    </row>
    <row r="532" spans="1:5">
      <c r="A532" s="136" t="s">
        <v>2450</v>
      </c>
      <c r="B532" s="136"/>
      <c r="C532" s="137">
        <v>860746.11</v>
      </c>
      <c r="D532" s="137">
        <v>-108024.2</v>
      </c>
      <c r="E532" s="137">
        <v>968770.30999999994</v>
      </c>
    </row>
    <row r="533" spans="1:5">
      <c r="A533" s="136" t="s">
        <v>2451</v>
      </c>
      <c r="B533" s="136"/>
      <c r="C533" s="137">
        <v>92803666.289999992</v>
      </c>
      <c r="D533" s="137">
        <v>-3701755.4699999997</v>
      </c>
      <c r="E533" s="137">
        <v>96505421.760000005</v>
      </c>
    </row>
    <row r="534" spans="1:5">
      <c r="A534" s="136" t="s">
        <v>2452</v>
      </c>
      <c r="B534" s="136"/>
      <c r="C534" s="137">
        <v>48519525.479999997</v>
      </c>
      <c r="D534" s="137">
        <v>-185661.66999999998</v>
      </c>
      <c r="E534" s="137">
        <v>48705187.149999999</v>
      </c>
    </row>
    <row r="535" spans="1:5">
      <c r="A535" s="136" t="s">
        <v>2453</v>
      </c>
      <c r="B535" s="136"/>
      <c r="C535" s="137">
        <v>9650370.8499999996</v>
      </c>
      <c r="D535" s="137">
        <v>1302963.08</v>
      </c>
      <c r="E535" s="137">
        <v>8347407.7700000005</v>
      </c>
    </row>
    <row r="536" spans="1:5">
      <c r="A536" s="136" t="s">
        <v>2454</v>
      </c>
      <c r="B536" s="136"/>
      <c r="C536" s="137">
        <v>58169896.329999998</v>
      </c>
      <c r="D536" s="137">
        <v>1117301.4100000001</v>
      </c>
      <c r="E536" s="137">
        <v>57052594.920000002</v>
      </c>
    </row>
    <row r="537" spans="1:5">
      <c r="A537" s="136" t="s">
        <v>2455</v>
      </c>
      <c r="B537" s="136"/>
      <c r="C537" s="137">
        <v>0</v>
      </c>
      <c r="D537" s="137">
        <v>-14973655.199999999</v>
      </c>
      <c r="E537" s="137">
        <v>14973655.199999999</v>
      </c>
    </row>
    <row r="538" spans="1:5">
      <c r="A538" s="136" t="s">
        <v>2456</v>
      </c>
      <c r="B538" s="136"/>
      <c r="C538" s="137">
        <v>0</v>
      </c>
      <c r="D538" s="137">
        <v>-14973655.199999999</v>
      </c>
      <c r="E538" s="137">
        <v>14973655.199999999</v>
      </c>
    </row>
    <row r="539" spans="1:5">
      <c r="A539" s="136" t="s">
        <v>2457</v>
      </c>
      <c r="B539" s="136"/>
      <c r="C539" s="137">
        <v>0</v>
      </c>
      <c r="D539" s="137">
        <v>14973655.199999999</v>
      </c>
      <c r="E539" s="137">
        <v>-14973655.199999999</v>
      </c>
    </row>
    <row r="540" spans="1:5">
      <c r="A540" s="136" t="s">
        <v>2458</v>
      </c>
      <c r="B540" s="136"/>
      <c r="C540" s="137">
        <v>0</v>
      </c>
      <c r="D540" s="137">
        <v>0</v>
      </c>
      <c r="E540" s="137">
        <v>0</v>
      </c>
    </row>
    <row r="541" spans="1:5">
      <c r="A541" s="136" t="s">
        <v>2459</v>
      </c>
      <c r="B541" s="136"/>
      <c r="C541" s="137">
        <v>0</v>
      </c>
      <c r="D541" s="137">
        <v>0</v>
      </c>
      <c r="E541" s="137">
        <v>0</v>
      </c>
    </row>
    <row r="542" spans="1:5">
      <c r="A542" s="134" t="s">
        <v>2460</v>
      </c>
      <c r="B542" s="183"/>
      <c r="C542" s="138">
        <v>1710146440.0599999</v>
      </c>
      <c r="D542" s="138">
        <v>97561745.399999991</v>
      </c>
      <c r="E542" s="138">
        <v>1612584694.6599998</v>
      </c>
    </row>
    <row r="543" spans="1:5">
      <c r="A543" s="136" t="s">
        <v>2461</v>
      </c>
      <c r="B543" s="136"/>
      <c r="C543" s="137">
        <v>31484343.800000001</v>
      </c>
      <c r="D543" s="137">
        <v>-1380345.65</v>
      </c>
      <c r="E543" s="137">
        <v>32864689.450000003</v>
      </c>
    </row>
    <row r="544" spans="1:5">
      <c r="A544" s="136" t="s">
        <v>2462</v>
      </c>
      <c r="B544" s="136"/>
      <c r="C544" s="137">
        <v>14717936.279999999</v>
      </c>
      <c r="D544" s="137">
        <v>262715</v>
      </c>
      <c r="E544" s="137">
        <v>14455221.279999999</v>
      </c>
    </row>
    <row r="545" spans="1:5">
      <c r="A545" s="136" t="s">
        <v>2463</v>
      </c>
      <c r="B545" s="136"/>
      <c r="C545" s="137">
        <v>306503.42</v>
      </c>
      <c r="D545" s="137">
        <v>0</v>
      </c>
      <c r="E545" s="137">
        <v>306503.42</v>
      </c>
    </row>
    <row r="546" spans="1:5">
      <c r="A546" s="136" t="s">
        <v>2464</v>
      </c>
      <c r="B546" s="136"/>
      <c r="C546" s="137">
        <v>46508783.5</v>
      </c>
      <c r="D546" s="137">
        <v>-1117630.6500000001</v>
      </c>
      <c r="E546" s="137">
        <v>47626414.149999999</v>
      </c>
    </row>
    <row r="547" spans="1:5">
      <c r="A547" s="136" t="s">
        <v>2465</v>
      </c>
      <c r="B547" s="136"/>
      <c r="C547" s="137">
        <v>235952026.82000002</v>
      </c>
      <c r="D547" s="137">
        <v>-5100000</v>
      </c>
      <c r="E547" s="137">
        <v>241052026.81999999</v>
      </c>
    </row>
    <row r="548" spans="1:5">
      <c r="A548" s="136" t="s">
        <v>2466</v>
      </c>
      <c r="B548" s="136"/>
      <c r="C548" s="137">
        <v>919363.74</v>
      </c>
      <c r="D548" s="137">
        <v>36774.58</v>
      </c>
      <c r="E548" s="137">
        <v>882589.15999999992</v>
      </c>
    </row>
    <row r="549" spans="1:5">
      <c r="A549" s="136" t="s">
        <v>2467</v>
      </c>
      <c r="B549" s="136"/>
      <c r="C549" s="137">
        <v>236871390.56</v>
      </c>
      <c r="D549" s="137">
        <v>-5063225.42</v>
      </c>
      <c r="E549" s="137">
        <v>241934615.97999999</v>
      </c>
    </row>
    <row r="550" spans="1:5">
      <c r="A550" s="136" t="s">
        <v>2468</v>
      </c>
      <c r="B550" s="136"/>
      <c r="C550" s="137">
        <v>489363.3</v>
      </c>
      <c r="D550" s="137">
        <v>489363.22</v>
      </c>
      <c r="E550" s="137">
        <v>0.08</v>
      </c>
    </row>
    <row r="551" spans="1:5">
      <c r="A551" s="136" t="s">
        <v>2469</v>
      </c>
      <c r="B551" s="136"/>
      <c r="C551" s="137">
        <v>3675150.28</v>
      </c>
      <c r="D551" s="137">
        <v>0</v>
      </c>
      <c r="E551" s="137">
        <v>3675150.28</v>
      </c>
    </row>
    <row r="552" spans="1:5">
      <c r="A552" s="136" t="s">
        <v>2470</v>
      </c>
      <c r="B552" s="136"/>
      <c r="C552" s="137">
        <v>999369.42999999993</v>
      </c>
      <c r="D552" s="137">
        <v>9423.3799999999992</v>
      </c>
      <c r="E552" s="137">
        <v>989946.05</v>
      </c>
    </row>
    <row r="553" spans="1:5">
      <c r="A553" s="136" t="s">
        <v>2471</v>
      </c>
      <c r="B553" s="136"/>
      <c r="C553" s="137">
        <v>9325773.4900000002</v>
      </c>
      <c r="D553" s="137">
        <v>395094.29</v>
      </c>
      <c r="E553" s="137">
        <v>8930679.1999999993</v>
      </c>
    </row>
    <row r="554" spans="1:5">
      <c r="A554" s="136" t="s">
        <v>2472</v>
      </c>
      <c r="B554" s="136"/>
      <c r="C554" s="137">
        <v>16091161.379999999</v>
      </c>
      <c r="D554" s="137">
        <v>22504.230000000003</v>
      </c>
      <c r="E554" s="137">
        <v>16068657.15</v>
      </c>
    </row>
    <row r="555" spans="1:5">
      <c r="A555" s="136" t="s">
        <v>2473</v>
      </c>
      <c r="B555" s="136"/>
      <c r="C555" s="137">
        <v>0</v>
      </c>
      <c r="D555" s="137">
        <v>-1777492.38</v>
      </c>
      <c r="E555" s="137">
        <v>1777492.38</v>
      </c>
    </row>
    <row r="556" spans="1:5">
      <c r="A556" s="136" t="s">
        <v>2474</v>
      </c>
      <c r="B556" s="136"/>
      <c r="C556" s="137">
        <v>0</v>
      </c>
      <c r="D556" s="137">
        <v>-2683303.0500000003</v>
      </c>
      <c r="E556" s="137">
        <v>2683303.0500000003</v>
      </c>
    </row>
    <row r="557" spans="1:5">
      <c r="A557" s="136" t="s">
        <v>2475</v>
      </c>
      <c r="B557" s="136"/>
      <c r="C557" s="137">
        <v>0</v>
      </c>
      <c r="D557" s="137">
        <v>-4021581.7600000002</v>
      </c>
      <c r="E557" s="137">
        <v>4021581.7600000002</v>
      </c>
    </row>
    <row r="558" spans="1:5">
      <c r="A558" s="136" t="s">
        <v>2476</v>
      </c>
      <c r="B558" s="136"/>
      <c r="C558" s="137">
        <v>3918467.06</v>
      </c>
      <c r="D558" s="137">
        <v>8238.73</v>
      </c>
      <c r="E558" s="137">
        <v>3910228.33</v>
      </c>
    </row>
    <row r="559" spans="1:5">
      <c r="A559" s="136" t="s">
        <v>2477</v>
      </c>
      <c r="B559" s="136"/>
      <c r="C559" s="137">
        <v>30798.42</v>
      </c>
      <c r="D559" s="137">
        <v>-4192.3899999999994</v>
      </c>
      <c r="E559" s="137">
        <v>34990.81</v>
      </c>
    </row>
    <row r="560" spans="1:5">
      <c r="A560" s="136" t="s">
        <v>2478</v>
      </c>
      <c r="B560" s="136"/>
      <c r="C560" s="137">
        <v>3462645.92</v>
      </c>
      <c r="D560" s="137">
        <v>-2127754.7399999998</v>
      </c>
      <c r="E560" s="137">
        <v>5590400.6599999992</v>
      </c>
    </row>
    <row r="561" spans="1:5">
      <c r="A561" s="136" t="s">
        <v>2479</v>
      </c>
      <c r="B561" s="136"/>
      <c r="C561" s="137">
        <v>0</v>
      </c>
      <c r="D561" s="137">
        <v>0</v>
      </c>
      <c r="E561" s="137">
        <v>0</v>
      </c>
    </row>
    <row r="562" spans="1:5">
      <c r="A562" s="136" t="s">
        <v>2480</v>
      </c>
      <c r="B562" s="136"/>
      <c r="C562" s="137">
        <v>280640.45</v>
      </c>
      <c r="D562" s="137">
        <v>8684.8799999999992</v>
      </c>
      <c r="E562" s="137">
        <v>271955.57</v>
      </c>
    </row>
    <row r="563" spans="1:5">
      <c r="A563" s="136" t="s">
        <v>2481</v>
      </c>
      <c r="B563" s="136"/>
      <c r="C563" s="137">
        <v>-7.0000000000000007E-2</v>
      </c>
      <c r="D563" s="137">
        <v>0</v>
      </c>
      <c r="E563" s="137">
        <v>-7.0000000000000007E-2</v>
      </c>
    </row>
    <row r="564" spans="1:5">
      <c r="A564" s="136" t="s">
        <v>2482</v>
      </c>
      <c r="B564" s="136"/>
      <c r="C564" s="137">
        <v>0</v>
      </c>
      <c r="D564" s="137">
        <v>0</v>
      </c>
      <c r="E564" s="137">
        <v>0</v>
      </c>
    </row>
    <row r="565" spans="1:5">
      <c r="A565" s="136" t="s">
        <v>2483</v>
      </c>
      <c r="B565" s="136"/>
      <c r="C565" s="137">
        <v>150906939.31</v>
      </c>
      <c r="D565" s="137">
        <v>627527827.45999992</v>
      </c>
      <c r="E565" s="137">
        <v>-476620888.14999998</v>
      </c>
    </row>
    <row r="566" spans="1:5">
      <c r="A566" s="136" t="s">
        <v>2484</v>
      </c>
      <c r="B566" s="136"/>
      <c r="C566" s="137">
        <v>-150906940.09999999</v>
      </c>
      <c r="D566" s="137">
        <v>-627527827.45999992</v>
      </c>
      <c r="E566" s="137">
        <v>476620887.35999995</v>
      </c>
    </row>
    <row r="567" spans="1:5">
      <c r="A567" s="136" t="s">
        <v>2485</v>
      </c>
      <c r="B567" s="136"/>
      <c r="C567" s="137">
        <v>0</v>
      </c>
      <c r="D567" s="137">
        <v>0</v>
      </c>
      <c r="E567" s="137">
        <v>0</v>
      </c>
    </row>
    <row r="568" spans="1:5">
      <c r="A568" s="136" t="s">
        <v>2486</v>
      </c>
      <c r="B568" s="136"/>
      <c r="C568" s="137">
        <v>38273368.869999997</v>
      </c>
      <c r="D568" s="137">
        <v>-9681015.5899999999</v>
      </c>
      <c r="E568" s="137">
        <v>47954384.460000001</v>
      </c>
    </row>
    <row r="569" spans="1:5">
      <c r="A569" s="136" t="s">
        <v>2487</v>
      </c>
      <c r="B569" s="136"/>
      <c r="C569" s="137">
        <v>38273368.869999997</v>
      </c>
      <c r="D569" s="137">
        <v>-9681015.5899999999</v>
      </c>
      <c r="E569" s="137">
        <v>47954384.460000001</v>
      </c>
    </row>
    <row r="570" spans="1:5">
      <c r="A570" s="136" t="s">
        <v>2488</v>
      </c>
      <c r="B570" s="136"/>
      <c r="C570" s="137">
        <v>34297634.450000003</v>
      </c>
      <c r="D570" s="137">
        <v>34297634.450000003</v>
      </c>
      <c r="E570" s="137">
        <v>0</v>
      </c>
    </row>
    <row r="571" spans="1:5">
      <c r="A571" s="136" t="s">
        <v>2489</v>
      </c>
      <c r="B571" s="136"/>
      <c r="C571" s="137">
        <v>34023419</v>
      </c>
      <c r="D571" s="137">
        <v>-939040.99999999988</v>
      </c>
      <c r="E571" s="137">
        <v>34962460</v>
      </c>
    </row>
    <row r="572" spans="1:5">
      <c r="A572" s="136" t="s">
        <v>2490</v>
      </c>
      <c r="B572" s="136"/>
      <c r="C572" s="137">
        <v>-199999999.88</v>
      </c>
      <c r="D572" s="137">
        <v>0</v>
      </c>
      <c r="E572" s="137">
        <v>-199999999.88</v>
      </c>
    </row>
    <row r="573" spans="1:5">
      <c r="A573" s="136" t="s">
        <v>2491</v>
      </c>
      <c r="B573" s="136"/>
      <c r="C573" s="137">
        <v>77749432.75</v>
      </c>
      <c r="D573" s="137">
        <v>45639254.579999998</v>
      </c>
      <c r="E573" s="137">
        <v>32110178.169999998</v>
      </c>
    </row>
    <row r="574" spans="1:5">
      <c r="A574" s="136" t="s">
        <v>2492</v>
      </c>
      <c r="B574" s="136"/>
      <c r="C574" s="137">
        <v>29000000</v>
      </c>
      <c r="D574" s="137">
        <v>0</v>
      </c>
      <c r="E574" s="137">
        <v>29000000</v>
      </c>
    </row>
    <row r="575" spans="1:5">
      <c r="A575" s="136" t="s">
        <v>2493</v>
      </c>
      <c r="B575" s="136"/>
      <c r="C575" s="137">
        <v>17205.25</v>
      </c>
      <c r="D575" s="137">
        <v>17205.25</v>
      </c>
      <c r="E575" s="137">
        <v>0</v>
      </c>
    </row>
    <row r="576" spans="1:5">
      <c r="A576" s="136" t="s">
        <v>2494</v>
      </c>
      <c r="B576" s="136"/>
      <c r="C576" s="137">
        <v>10497620.489999998</v>
      </c>
      <c r="D576" s="137">
        <v>1323492.0099999998</v>
      </c>
      <c r="E576" s="137">
        <v>9174128.4800000004</v>
      </c>
    </row>
    <row r="577" spans="1:5">
      <c r="A577" s="136" t="s">
        <v>2495</v>
      </c>
      <c r="B577" s="136"/>
      <c r="C577" s="137">
        <v>1042386</v>
      </c>
      <c r="D577" s="137">
        <v>-182815</v>
      </c>
      <c r="E577" s="137">
        <v>1225201</v>
      </c>
    </row>
    <row r="578" spans="1:5">
      <c r="A578" s="136" t="s">
        <v>2496</v>
      </c>
      <c r="B578" s="136"/>
      <c r="C578" s="137">
        <v>7187749.6600000001</v>
      </c>
      <c r="D578" s="137">
        <v>162529.57</v>
      </c>
      <c r="E578" s="137">
        <v>7025220.0900000008</v>
      </c>
    </row>
    <row r="579" spans="1:5">
      <c r="A579" s="136" t="s">
        <v>2497</v>
      </c>
      <c r="B579" s="136"/>
      <c r="C579" s="137">
        <v>0</v>
      </c>
      <c r="D579" s="137">
        <v>0</v>
      </c>
      <c r="E579" s="137">
        <v>0</v>
      </c>
    </row>
    <row r="580" spans="1:5">
      <c r="A580" s="136" t="s">
        <v>2498</v>
      </c>
      <c r="B580" s="136"/>
      <c r="C580" s="137">
        <v>0</v>
      </c>
      <c r="D580" s="137">
        <v>0</v>
      </c>
      <c r="E580" s="137">
        <v>0</v>
      </c>
    </row>
    <row r="581" spans="1:5">
      <c r="A581" s="136" t="s">
        <v>2499</v>
      </c>
      <c r="B581" s="136"/>
      <c r="C581" s="137">
        <v>112421838.52000001</v>
      </c>
      <c r="D581" s="137">
        <v>620076.16999999993</v>
      </c>
      <c r="E581" s="137">
        <v>111801762.34999999</v>
      </c>
    </row>
    <row r="582" spans="1:5">
      <c r="A582" s="136" t="s">
        <v>2500</v>
      </c>
      <c r="B582" s="136"/>
      <c r="C582" s="137">
        <v>7325613.1200000001</v>
      </c>
      <c r="D582" s="137">
        <v>-9608.41</v>
      </c>
      <c r="E582" s="137">
        <v>7335221.5299999993</v>
      </c>
    </row>
    <row r="583" spans="1:5">
      <c r="A583" s="136" t="s">
        <v>2501</v>
      </c>
      <c r="B583" s="136"/>
      <c r="C583" s="137">
        <v>0</v>
      </c>
      <c r="D583" s="137">
        <v>0</v>
      </c>
      <c r="E583" s="137">
        <v>0</v>
      </c>
    </row>
    <row r="584" spans="1:5">
      <c r="A584" s="136" t="s">
        <v>2502</v>
      </c>
      <c r="B584" s="136"/>
      <c r="C584" s="137">
        <v>5036813.91</v>
      </c>
      <c r="D584" s="137">
        <v>3258895.65</v>
      </c>
      <c r="E584" s="137">
        <v>1777918.26</v>
      </c>
    </row>
    <row r="585" spans="1:5">
      <c r="A585" s="136" t="s">
        <v>2503</v>
      </c>
      <c r="B585" s="136"/>
      <c r="C585" s="137">
        <v>76755146.510000005</v>
      </c>
      <c r="D585" s="137">
        <v>-20392446.460000001</v>
      </c>
      <c r="E585" s="137">
        <v>97147592.969999999</v>
      </c>
    </row>
    <row r="586" spans="1:5">
      <c r="A586" s="136" t="s">
        <v>2504</v>
      </c>
      <c r="B586" s="136"/>
      <c r="C586" s="137">
        <v>77734432</v>
      </c>
      <c r="D586" s="137">
        <v>77734432</v>
      </c>
      <c r="E586" s="137">
        <v>0</v>
      </c>
    </row>
    <row r="587" spans="1:5">
      <c r="A587" s="136" t="s">
        <v>2505</v>
      </c>
      <c r="B587" s="136"/>
      <c r="C587" s="137">
        <v>7700238.5599999996</v>
      </c>
      <c r="D587" s="137">
        <v>-247182.97</v>
      </c>
      <c r="E587" s="137">
        <v>7947421.5300000003</v>
      </c>
    </row>
    <row r="588" spans="1:5">
      <c r="A588" s="136" t="s">
        <v>2506</v>
      </c>
      <c r="B588" s="136"/>
      <c r="C588" s="137">
        <v>680789530.10000002</v>
      </c>
      <c r="D588" s="137">
        <v>141282425.84</v>
      </c>
      <c r="E588" s="137">
        <v>539507104.25999999</v>
      </c>
    </row>
    <row r="589" spans="1:5">
      <c r="A589" s="136" t="s">
        <v>2507</v>
      </c>
      <c r="B589" s="136"/>
      <c r="C589" s="137">
        <v>509371737.15999997</v>
      </c>
      <c r="D589" s="137">
        <v>3193058.84</v>
      </c>
      <c r="E589" s="137">
        <v>506178678.31999999</v>
      </c>
    </row>
    <row r="590" spans="1:5">
      <c r="A590" s="136" t="s">
        <v>2508</v>
      </c>
      <c r="B590" s="136"/>
      <c r="C590" s="137">
        <v>172929164.91999999</v>
      </c>
      <c r="D590" s="137">
        <v>1084027.5</v>
      </c>
      <c r="E590" s="137">
        <v>171845137.42000002</v>
      </c>
    </row>
    <row r="591" spans="1:5">
      <c r="A591" s="136" t="s">
        <v>2509</v>
      </c>
      <c r="B591" s="136"/>
      <c r="C591" s="137">
        <v>-2723378.79</v>
      </c>
      <c r="D591" s="137">
        <v>-1911037.08</v>
      </c>
      <c r="E591" s="137">
        <v>-812341.71000000008</v>
      </c>
    </row>
    <row r="592" spans="1:5">
      <c r="A592" s="136" t="s">
        <v>2510</v>
      </c>
      <c r="B592" s="136"/>
      <c r="C592" s="137">
        <v>-80252912.349999994</v>
      </c>
      <c r="D592" s="137">
        <v>1718939.25</v>
      </c>
      <c r="E592" s="137">
        <v>-81971851.599999994</v>
      </c>
    </row>
    <row r="593" spans="1:5">
      <c r="A593" s="136" t="s">
        <v>2511</v>
      </c>
      <c r="B593" s="136"/>
      <c r="C593" s="137">
        <v>-759830435.63999999</v>
      </c>
      <c r="D593" s="137">
        <v>-647110.01</v>
      </c>
      <c r="E593" s="137">
        <v>-759183325.63</v>
      </c>
    </row>
    <row r="594" spans="1:5">
      <c r="A594" s="136" t="s">
        <v>2512</v>
      </c>
      <c r="B594" s="136"/>
      <c r="C594" s="137">
        <v>1440619965.74</v>
      </c>
      <c r="D594" s="137">
        <v>141929535.84999999</v>
      </c>
      <c r="E594" s="137">
        <v>1298690429.8900001</v>
      </c>
    </row>
    <row r="595" spans="1:5">
      <c r="A595" s="136" t="s">
        <v>2513</v>
      </c>
      <c r="B595" s="136"/>
      <c r="C595" s="137">
        <v>0.55000000000000004</v>
      </c>
      <c r="D595" s="137">
        <v>0</v>
      </c>
      <c r="E595" s="137">
        <v>0.55000000000000004</v>
      </c>
    </row>
    <row r="596" spans="1:5">
      <c r="A596" s="136" t="s">
        <v>2514</v>
      </c>
      <c r="B596" s="136"/>
      <c r="C596" s="137">
        <v>0.17</v>
      </c>
      <c r="D596" s="137">
        <v>0</v>
      </c>
      <c r="E596" s="137">
        <v>0.17</v>
      </c>
    </row>
    <row r="597" spans="1:5">
      <c r="A597" s="136" t="s">
        <v>2515</v>
      </c>
      <c r="B597" s="136"/>
      <c r="C597" s="137">
        <v>0.71999999999999986</v>
      </c>
      <c r="D597" s="137">
        <v>0</v>
      </c>
      <c r="E597" s="137">
        <v>0.71999999999999986</v>
      </c>
    </row>
    <row r="598" spans="1:5">
      <c r="A598" s="136" t="s">
        <v>2516</v>
      </c>
      <c r="B598" s="136"/>
      <c r="C598" s="137">
        <v>2232438413.0900002</v>
      </c>
      <c r="D598" s="137">
        <v>-15289767.720000001</v>
      </c>
      <c r="E598" s="137">
        <v>2247728180.8099999</v>
      </c>
    </row>
    <row r="599" spans="1:5">
      <c r="A599" s="136" t="s">
        <v>2517</v>
      </c>
      <c r="B599" s="136"/>
      <c r="C599" s="137">
        <v>606091379.87</v>
      </c>
      <c r="D599" s="137">
        <v>-4635725.12</v>
      </c>
      <c r="E599" s="137">
        <v>610727104.99000001</v>
      </c>
    </row>
    <row r="600" spans="1:5">
      <c r="A600" s="136" t="s">
        <v>2518</v>
      </c>
      <c r="B600" s="136"/>
      <c r="C600" s="137">
        <v>2838529792.96</v>
      </c>
      <c r="D600" s="137">
        <v>-19925492.84</v>
      </c>
      <c r="E600" s="137">
        <v>2858455285.7999997</v>
      </c>
    </row>
    <row r="601" spans="1:5">
      <c r="A601" s="136" t="s">
        <v>2519</v>
      </c>
      <c r="B601" s="136"/>
      <c r="C601" s="137">
        <v>649700728.47000003</v>
      </c>
      <c r="D601" s="137">
        <v>9704620.1999999993</v>
      </c>
      <c r="E601" s="137">
        <v>639996108.26999998</v>
      </c>
    </row>
    <row r="602" spans="1:5">
      <c r="A602" s="136" t="s">
        <v>2520</v>
      </c>
      <c r="B602" s="136"/>
      <c r="C602" s="137">
        <v>180029008.28999999</v>
      </c>
      <c r="D602" s="137">
        <v>2179610.67</v>
      </c>
      <c r="E602" s="137">
        <v>177849397.62</v>
      </c>
    </row>
    <row r="603" spans="1:5">
      <c r="A603" s="136" t="s">
        <v>2521</v>
      </c>
      <c r="B603" s="136"/>
      <c r="C603" s="137">
        <v>829729736.76000011</v>
      </c>
      <c r="D603" s="137">
        <v>11884230.870000001</v>
      </c>
      <c r="E603" s="137">
        <v>817845505.88999999</v>
      </c>
    </row>
    <row r="604" spans="1:5">
      <c r="A604" s="134" t="s">
        <v>2522</v>
      </c>
      <c r="B604" s="183"/>
      <c r="C604" s="138">
        <v>5430533039.1099997</v>
      </c>
      <c r="D604" s="138">
        <v>118026402.22</v>
      </c>
      <c r="E604" s="138">
        <v>5312506636.8900003</v>
      </c>
    </row>
    <row r="605" spans="1:5">
      <c r="A605" s="136" t="s">
        <v>2523</v>
      </c>
      <c r="B605" s="136"/>
      <c r="C605" s="137">
        <v>0</v>
      </c>
      <c r="D605" s="137">
        <v>0</v>
      </c>
      <c r="E605" s="137">
        <v>0</v>
      </c>
    </row>
    <row r="606" spans="1:5">
      <c r="A606" s="136" t="s">
        <v>2524</v>
      </c>
      <c r="B606" s="136"/>
      <c r="C606" s="137">
        <v>0</v>
      </c>
      <c r="D606" s="137">
        <v>0</v>
      </c>
      <c r="E606" s="137">
        <v>0</v>
      </c>
    </row>
    <row r="607" spans="1:5">
      <c r="A607" s="136" t="s">
        <v>2525</v>
      </c>
      <c r="B607" s="136"/>
      <c r="C607" s="137">
        <v>0</v>
      </c>
      <c r="D607" s="137">
        <v>0</v>
      </c>
      <c r="E607" s="137">
        <v>0</v>
      </c>
    </row>
    <row r="608" spans="1:5">
      <c r="A608" s="136" t="s">
        <v>2526</v>
      </c>
      <c r="B608" s="136"/>
      <c r="C608" s="137">
        <v>0</v>
      </c>
      <c r="D608" s="137">
        <v>0</v>
      </c>
      <c r="E608" s="137">
        <v>0</v>
      </c>
    </row>
    <row r="609" spans="1:5">
      <c r="A609" s="136" t="s">
        <v>2527</v>
      </c>
      <c r="B609" s="136"/>
      <c r="C609" s="137">
        <v>0</v>
      </c>
      <c r="D609" s="137">
        <v>0</v>
      </c>
      <c r="E609" s="137">
        <v>0</v>
      </c>
    </row>
    <row r="610" spans="1:5">
      <c r="A610" s="136" t="s">
        <v>2528</v>
      </c>
      <c r="B610" s="136"/>
      <c r="C610" s="137">
        <v>0</v>
      </c>
      <c r="D610" s="137">
        <v>0</v>
      </c>
      <c r="E610" s="137">
        <v>0</v>
      </c>
    </row>
    <row r="611" spans="1:5">
      <c r="A611" s="136" t="s">
        <v>2529</v>
      </c>
      <c r="B611" s="136"/>
      <c r="C611" s="137">
        <v>0</v>
      </c>
      <c r="D611" s="137">
        <v>0</v>
      </c>
      <c r="E611" s="137">
        <v>0</v>
      </c>
    </row>
    <row r="612" spans="1:5">
      <c r="A612" s="134" t="s">
        <v>2530</v>
      </c>
      <c r="B612" s="183"/>
      <c r="C612" s="138">
        <v>0</v>
      </c>
      <c r="D612" s="138">
        <v>0</v>
      </c>
      <c r="E612" s="138">
        <v>0</v>
      </c>
    </row>
    <row r="613" spans="1:5">
      <c r="A613" s="134" t="s">
        <v>2531</v>
      </c>
      <c r="B613" s="183"/>
      <c r="C613" s="139">
        <v>27365832126.389999</v>
      </c>
      <c r="D613" s="139">
        <v>200911881.50999999</v>
      </c>
      <c r="E613" s="139">
        <v>27164920244.880001</v>
      </c>
    </row>
    <row r="614" spans="1:5" ht="14.4">
      <c r="A614" s="135" t="s">
        <v>1767</v>
      </c>
      <c r="B614" s="135"/>
      <c r="C614" s="135"/>
      <c r="D614" s="135"/>
      <c r="E614" s="135"/>
    </row>
    <row r="615" spans="1:5">
      <c r="A615" s="134" t="s">
        <v>2532</v>
      </c>
      <c r="B615" s="183"/>
      <c r="C615" s="139"/>
      <c r="D615" s="139"/>
      <c r="E615" s="139"/>
    </row>
    <row r="616" spans="1:5">
      <c r="A616" s="136" t="s">
        <v>2533</v>
      </c>
      <c r="B616" s="136"/>
      <c r="C616" s="137">
        <v>3662219551.6500001</v>
      </c>
      <c r="D616" s="137">
        <v>-263919574.64999998</v>
      </c>
      <c r="E616" s="137">
        <v>3926139126.3000002</v>
      </c>
    </row>
    <row r="617" spans="1:5">
      <c r="A617" s="136" t="s">
        <v>2534</v>
      </c>
      <c r="B617" s="136"/>
      <c r="C617" s="137">
        <v>1587615193.6300001</v>
      </c>
      <c r="D617" s="137">
        <v>-128932555.85000001</v>
      </c>
      <c r="E617" s="137">
        <v>1716547749.48</v>
      </c>
    </row>
    <row r="618" spans="1:5">
      <c r="A618" s="136" t="s">
        <v>2535</v>
      </c>
      <c r="B618" s="136"/>
      <c r="C618" s="137">
        <v>334633443.19</v>
      </c>
      <c r="D618" s="137">
        <v>-32329677.319999997</v>
      </c>
      <c r="E618" s="137">
        <v>366963120.50999999</v>
      </c>
    </row>
    <row r="619" spans="1:5">
      <c r="A619" s="136" t="s">
        <v>2536</v>
      </c>
      <c r="B619" s="136"/>
      <c r="C619" s="137">
        <v>3452164.58</v>
      </c>
      <c r="D619" s="137">
        <v>-327478.61</v>
      </c>
      <c r="E619" s="137">
        <v>3779643.19</v>
      </c>
    </row>
    <row r="620" spans="1:5">
      <c r="A620" s="136" t="s">
        <v>2537</v>
      </c>
      <c r="B620" s="136"/>
      <c r="C620" s="137">
        <v>390737689.44</v>
      </c>
      <c r="D620" s="137">
        <v>-33554698.07</v>
      </c>
      <c r="E620" s="137">
        <v>424292387.50999999</v>
      </c>
    </row>
    <row r="621" spans="1:5">
      <c r="A621" s="136" t="s">
        <v>2538</v>
      </c>
      <c r="B621" s="136"/>
      <c r="C621" s="137">
        <v>-1322.98</v>
      </c>
      <c r="D621" s="137">
        <v>1795.54</v>
      </c>
      <c r="E621" s="137">
        <v>-3118.52</v>
      </c>
    </row>
    <row r="622" spans="1:5">
      <c r="A622" s="136" t="s">
        <v>2539</v>
      </c>
      <c r="B622" s="136"/>
      <c r="C622" s="137">
        <v>139094532.19999999</v>
      </c>
      <c r="D622" s="137">
        <v>-9151528.8499999996</v>
      </c>
      <c r="E622" s="137">
        <v>148246061.04999998</v>
      </c>
    </row>
    <row r="623" spans="1:5">
      <c r="A623" s="136" t="s">
        <v>2540</v>
      </c>
      <c r="B623" s="136"/>
      <c r="C623" s="137">
        <v>30130.560000000001</v>
      </c>
      <c r="D623" s="137">
        <v>-6974.9900000000007</v>
      </c>
      <c r="E623" s="137">
        <v>37105.549999999996</v>
      </c>
    </row>
    <row r="624" spans="1:5">
      <c r="A624" s="136" t="s">
        <v>2541</v>
      </c>
      <c r="B624" s="136"/>
      <c r="C624" s="137">
        <v>-136.71</v>
      </c>
      <c r="D624" s="137">
        <v>0</v>
      </c>
      <c r="E624" s="137">
        <v>-136.71</v>
      </c>
    </row>
    <row r="625" spans="1:5">
      <c r="A625" s="136" t="s">
        <v>2542</v>
      </c>
      <c r="B625" s="136"/>
      <c r="C625" s="137">
        <v>6117781245.5599995</v>
      </c>
      <c r="D625" s="137">
        <v>-468220692.80000001</v>
      </c>
      <c r="E625" s="137">
        <v>6586001938.3599997</v>
      </c>
    </row>
    <row r="626" spans="1:5">
      <c r="A626" s="136" t="s">
        <v>2543</v>
      </c>
      <c r="B626" s="136"/>
      <c r="C626" s="137">
        <v>13912500.98</v>
      </c>
      <c r="D626" s="137">
        <v>-1156561</v>
      </c>
      <c r="E626" s="137">
        <v>15069061.98</v>
      </c>
    </row>
    <row r="627" spans="1:5">
      <c r="A627" s="136" t="s">
        <v>2544</v>
      </c>
      <c r="B627" s="136"/>
      <c r="C627" s="137">
        <v>12953431.430000002</v>
      </c>
      <c r="D627" s="137">
        <v>-1066766.67</v>
      </c>
      <c r="E627" s="137">
        <v>14020198.100000001</v>
      </c>
    </row>
    <row r="628" spans="1:5">
      <c r="A628" s="136" t="s">
        <v>2545</v>
      </c>
      <c r="B628" s="136"/>
      <c r="C628" s="137">
        <v>81686288.810000002</v>
      </c>
      <c r="D628" s="137">
        <v>-7793668.669999999</v>
      </c>
      <c r="E628" s="137">
        <v>89479957.480000004</v>
      </c>
    </row>
    <row r="629" spans="1:5">
      <c r="A629" s="136" t="s">
        <v>2546</v>
      </c>
      <c r="B629" s="136"/>
      <c r="C629" s="137">
        <v>4322440.05</v>
      </c>
      <c r="D629" s="137">
        <v>-412437.39</v>
      </c>
      <c r="E629" s="137">
        <v>4734877.4399999995</v>
      </c>
    </row>
    <row r="630" spans="1:5">
      <c r="A630" s="136" t="s">
        <v>2547</v>
      </c>
      <c r="B630" s="136"/>
      <c r="C630" s="137">
        <v>127387.36</v>
      </c>
      <c r="D630" s="137">
        <v>-18458.260000000002</v>
      </c>
      <c r="E630" s="137">
        <v>145845.62</v>
      </c>
    </row>
    <row r="631" spans="1:5">
      <c r="A631" s="136" t="s">
        <v>2548</v>
      </c>
      <c r="B631" s="136"/>
      <c r="C631" s="137">
        <v>269828.57</v>
      </c>
      <c r="D631" s="137">
        <v>-18752.36</v>
      </c>
      <c r="E631" s="137">
        <v>288580.93000000005</v>
      </c>
    </row>
    <row r="632" spans="1:5">
      <c r="A632" s="136" t="s">
        <v>2549</v>
      </c>
      <c r="B632" s="136"/>
      <c r="C632" s="137">
        <v>38500</v>
      </c>
      <c r="D632" s="137">
        <v>-3500</v>
      </c>
      <c r="E632" s="137">
        <v>42000</v>
      </c>
    </row>
    <row r="633" spans="1:5">
      <c r="A633" s="136" t="s">
        <v>2550</v>
      </c>
      <c r="B633" s="136"/>
      <c r="C633" s="137">
        <v>247266.07</v>
      </c>
      <c r="D633" s="137">
        <v>-4597.67</v>
      </c>
      <c r="E633" s="137">
        <v>251863.74000000002</v>
      </c>
    </row>
    <row r="634" spans="1:5">
      <c r="A634" s="136" t="s">
        <v>2551</v>
      </c>
      <c r="B634" s="136"/>
      <c r="C634" s="137"/>
      <c r="D634" s="137">
        <v>0</v>
      </c>
      <c r="E634" s="137">
        <v>0</v>
      </c>
    </row>
    <row r="635" spans="1:5">
      <c r="A635" s="136" t="s">
        <v>2552</v>
      </c>
      <c r="B635" s="136"/>
      <c r="C635" s="137">
        <v>9387817.3399999999</v>
      </c>
      <c r="D635" s="137">
        <v>-874648.69000000006</v>
      </c>
      <c r="E635" s="137">
        <v>10262466.029999999</v>
      </c>
    </row>
    <row r="636" spans="1:5">
      <c r="A636" s="136" t="s">
        <v>2553</v>
      </c>
      <c r="B636" s="136"/>
      <c r="C636" s="137">
        <v>1946121.62</v>
      </c>
      <c r="D636" s="137">
        <v>-7936.2599999999993</v>
      </c>
      <c r="E636" s="137">
        <v>1954057.8800000001</v>
      </c>
    </row>
    <row r="637" spans="1:5">
      <c r="A637" s="136" t="s">
        <v>2554</v>
      </c>
      <c r="B637" s="136"/>
      <c r="C637" s="137">
        <v>4559018.7</v>
      </c>
      <c r="D637" s="137">
        <v>-381839.51</v>
      </c>
      <c r="E637" s="137">
        <v>4940858.21</v>
      </c>
    </row>
    <row r="638" spans="1:5">
      <c r="A638" s="136" t="s">
        <v>2555</v>
      </c>
      <c r="B638" s="136"/>
      <c r="C638" s="137">
        <v>46842.68</v>
      </c>
      <c r="D638" s="137">
        <v>121828.16</v>
      </c>
      <c r="E638" s="137">
        <v>-74985.48</v>
      </c>
    </row>
    <row r="639" spans="1:5">
      <c r="A639" s="136" t="s">
        <v>2556</v>
      </c>
      <c r="B639" s="136"/>
      <c r="C639" s="137">
        <v>-19959178.259999998</v>
      </c>
      <c r="D639" s="137">
        <v>-17691161</v>
      </c>
      <c r="E639" s="137">
        <v>-2268017.2600000002</v>
      </c>
    </row>
    <row r="640" spans="1:5">
      <c r="A640" s="136" t="s">
        <v>2557</v>
      </c>
      <c r="B640" s="136"/>
      <c r="C640" s="137">
        <v>312174.67000000004</v>
      </c>
      <c r="D640" s="137">
        <v>-58044.3</v>
      </c>
      <c r="E640" s="137">
        <v>370218.97</v>
      </c>
    </row>
    <row r="641" spans="1:5">
      <c r="A641" s="136" t="s">
        <v>2558</v>
      </c>
      <c r="B641" s="136"/>
      <c r="C641" s="137">
        <v>8980.5300000000007</v>
      </c>
      <c r="D641" s="137">
        <v>-870.99</v>
      </c>
      <c r="E641" s="137">
        <v>9851.5199999999986</v>
      </c>
    </row>
    <row r="642" spans="1:5">
      <c r="A642" s="136" t="s">
        <v>2559</v>
      </c>
      <c r="B642" s="136"/>
      <c r="C642" s="137">
        <v>0</v>
      </c>
      <c r="D642" s="137">
        <v>0</v>
      </c>
      <c r="E642" s="137">
        <v>0</v>
      </c>
    </row>
    <row r="643" spans="1:5">
      <c r="A643" s="136" t="s">
        <v>2560</v>
      </c>
      <c r="B643" s="136"/>
      <c r="C643" s="137">
        <v>4905.8599999999997</v>
      </c>
      <c r="D643" s="137">
        <v>0</v>
      </c>
      <c r="E643" s="137">
        <v>4905.8599999999997</v>
      </c>
    </row>
    <row r="644" spans="1:5">
      <c r="A644" s="136" t="s">
        <v>2561</v>
      </c>
      <c r="B644" s="136"/>
      <c r="C644" s="137">
        <v>1101728.2</v>
      </c>
      <c r="D644" s="137">
        <v>-98377.69</v>
      </c>
      <c r="E644" s="137">
        <v>1200105.8899999999</v>
      </c>
    </row>
    <row r="645" spans="1:5">
      <c r="A645" s="136" t="s">
        <v>2562</v>
      </c>
      <c r="B645" s="136"/>
      <c r="C645" s="137">
        <v>141837143.75</v>
      </c>
      <c r="D645" s="137">
        <v>-10160932.729999999</v>
      </c>
      <c r="E645" s="137">
        <v>151998076.47999999</v>
      </c>
    </row>
    <row r="646" spans="1:5">
      <c r="A646" s="136" t="s">
        <v>2563</v>
      </c>
      <c r="B646" s="136"/>
      <c r="C646" s="137">
        <v>3638385.9</v>
      </c>
      <c r="D646" s="137">
        <v>-265276.01</v>
      </c>
      <c r="E646" s="137">
        <v>3903661.91</v>
      </c>
    </row>
    <row r="647" spans="1:5">
      <c r="A647" s="136" t="s">
        <v>2564</v>
      </c>
      <c r="B647" s="136"/>
      <c r="C647" s="137">
        <v>6618256.1199999992</v>
      </c>
      <c r="D647" s="137">
        <v>-461034.33</v>
      </c>
      <c r="E647" s="137">
        <v>7079290.4500000002</v>
      </c>
    </row>
    <row r="648" spans="1:5">
      <c r="A648" s="136" t="s">
        <v>2565</v>
      </c>
      <c r="B648" s="136"/>
      <c r="C648" s="137">
        <v>5100297.29</v>
      </c>
      <c r="D648" s="137">
        <v>-376897.93</v>
      </c>
      <c r="E648" s="137">
        <v>5477195.2199999997</v>
      </c>
    </row>
    <row r="649" spans="1:5">
      <c r="A649" s="136" t="s">
        <v>2566</v>
      </c>
      <c r="B649" s="136"/>
      <c r="C649" s="137">
        <v>132688.72</v>
      </c>
      <c r="D649" s="137">
        <v>-7878.7199999999993</v>
      </c>
      <c r="E649" s="137">
        <v>140567.44</v>
      </c>
    </row>
    <row r="650" spans="1:5">
      <c r="A650" s="136" t="s">
        <v>2567</v>
      </c>
      <c r="B650" s="136"/>
      <c r="C650" s="137">
        <v>407679.95999999996</v>
      </c>
      <c r="D650" s="137">
        <v>-24207.01</v>
      </c>
      <c r="E650" s="137">
        <v>431886.97</v>
      </c>
    </row>
    <row r="651" spans="1:5">
      <c r="A651" s="136" t="s">
        <v>2568</v>
      </c>
      <c r="B651" s="136"/>
      <c r="C651" s="137">
        <v>2398860.2600000002</v>
      </c>
      <c r="D651" s="137">
        <v>-24387.940000000002</v>
      </c>
      <c r="E651" s="137">
        <v>2423248.2000000002</v>
      </c>
    </row>
    <row r="652" spans="1:5">
      <c r="A652" s="136" t="s">
        <v>2569</v>
      </c>
      <c r="B652" s="136"/>
      <c r="C652" s="137">
        <v>342.24</v>
      </c>
      <c r="D652" s="137">
        <v>-31.250000000000004</v>
      </c>
      <c r="E652" s="137">
        <v>373.48999999999995</v>
      </c>
    </row>
    <row r="653" spans="1:5">
      <c r="A653" s="136" t="s">
        <v>2570</v>
      </c>
      <c r="B653" s="136"/>
      <c r="C653" s="137">
        <v>1175807.75</v>
      </c>
      <c r="D653" s="137">
        <v>-17205.25</v>
      </c>
      <c r="E653" s="137">
        <v>1193013</v>
      </c>
    </row>
    <row r="654" spans="1:5">
      <c r="A654" s="136" t="s">
        <v>2571</v>
      </c>
      <c r="B654" s="136"/>
      <c r="C654" s="137">
        <v>6471.92</v>
      </c>
      <c r="D654" s="137">
        <v>-58.24</v>
      </c>
      <c r="E654" s="137">
        <v>6530.16</v>
      </c>
    </row>
    <row r="655" spans="1:5">
      <c r="A655" s="136" t="s">
        <v>2572</v>
      </c>
      <c r="B655" s="136"/>
      <c r="C655" s="137">
        <v>18491</v>
      </c>
      <c r="D655" s="137">
        <v>-1372.6799999999998</v>
      </c>
      <c r="E655" s="137">
        <v>19863.68</v>
      </c>
    </row>
    <row r="656" spans="1:5">
      <c r="A656" s="136" t="s">
        <v>2573</v>
      </c>
      <c r="B656" s="136"/>
      <c r="C656" s="137">
        <v>1041811.0000000001</v>
      </c>
      <c r="D656" s="137">
        <v>0</v>
      </c>
      <c r="E656" s="137">
        <v>1041811.0000000001</v>
      </c>
    </row>
    <row r="657" spans="1:5">
      <c r="A657" s="136" t="s">
        <v>2574</v>
      </c>
      <c r="B657" s="136"/>
      <c r="C657" s="137">
        <v>273342290.52000004</v>
      </c>
      <c r="D657" s="137">
        <v>-40805074.390000001</v>
      </c>
      <c r="E657" s="137">
        <v>314147364.91000003</v>
      </c>
    </row>
    <row r="658" spans="1:5">
      <c r="A658" s="136" t="s">
        <v>2575</v>
      </c>
      <c r="B658" s="136"/>
      <c r="C658" s="137">
        <v>6391123536.0799999</v>
      </c>
      <c r="D658" s="137">
        <v>-509025767.18999994</v>
      </c>
      <c r="E658" s="137">
        <v>6900149303.2700005</v>
      </c>
    </row>
    <row r="659" spans="1:5">
      <c r="A659" s="136" t="s">
        <v>2576</v>
      </c>
      <c r="B659" s="136"/>
      <c r="C659" s="137">
        <v>6391123536.0799999</v>
      </c>
      <c r="D659" s="137">
        <v>-509025767.18999994</v>
      </c>
      <c r="E659" s="137">
        <v>6900149303.2700005</v>
      </c>
    </row>
    <row r="660" spans="1:5">
      <c r="A660" s="136" t="s">
        <v>2577</v>
      </c>
      <c r="B660" s="136"/>
      <c r="C660" s="137">
        <v>84473738.620000005</v>
      </c>
      <c r="D660" s="137">
        <v>-3085026.07</v>
      </c>
      <c r="E660" s="137">
        <v>87558764.689999998</v>
      </c>
    </row>
    <row r="661" spans="1:5">
      <c r="A661" s="136" t="s">
        <v>2578</v>
      </c>
      <c r="B661" s="136"/>
      <c r="C661" s="137">
        <v>183553917.81999999</v>
      </c>
      <c r="D661" s="137">
        <v>-10852671.449999999</v>
      </c>
      <c r="E661" s="137">
        <v>194406589.27000001</v>
      </c>
    </row>
    <row r="662" spans="1:5">
      <c r="A662" s="136" t="s">
        <v>2579</v>
      </c>
      <c r="B662" s="136"/>
      <c r="C662" s="137">
        <v>9223230</v>
      </c>
      <c r="D662" s="137">
        <v>-522806.81</v>
      </c>
      <c r="E662" s="137">
        <v>9746036.8100000005</v>
      </c>
    </row>
    <row r="663" spans="1:5">
      <c r="A663" s="136" t="s">
        <v>2580</v>
      </c>
      <c r="B663" s="136"/>
      <c r="C663" s="137">
        <v>23100</v>
      </c>
      <c r="D663" s="137">
        <v>-2100</v>
      </c>
      <c r="E663" s="137">
        <v>25200</v>
      </c>
    </row>
    <row r="664" spans="1:5">
      <c r="A664" s="136" t="s">
        <v>2581</v>
      </c>
      <c r="B664" s="136"/>
      <c r="C664" s="137">
        <v>277273986.44</v>
      </c>
      <c r="D664" s="137">
        <v>-14462604.33</v>
      </c>
      <c r="E664" s="137">
        <v>291736590.76999998</v>
      </c>
    </row>
    <row r="665" spans="1:5">
      <c r="A665" s="136" t="s">
        <v>2582</v>
      </c>
      <c r="B665" s="136"/>
      <c r="C665" s="137">
        <v>961933911.23000002</v>
      </c>
      <c r="D665" s="137">
        <v>-78483677.359999999</v>
      </c>
      <c r="E665" s="137">
        <v>1040417588.59</v>
      </c>
    </row>
    <row r="666" spans="1:5">
      <c r="A666" s="136" t="s">
        <v>2583</v>
      </c>
      <c r="B666" s="136"/>
      <c r="C666" s="137">
        <v>8864285.2000000011</v>
      </c>
      <c r="D666" s="137">
        <v>-261178.87000000002</v>
      </c>
      <c r="E666" s="137">
        <v>9125464.0700000003</v>
      </c>
    </row>
    <row r="667" spans="1:5">
      <c r="A667" s="136" t="s">
        <v>2584</v>
      </c>
      <c r="B667" s="136"/>
      <c r="C667" s="137">
        <v>970798196.43000007</v>
      </c>
      <c r="D667" s="137">
        <v>-78744856.230000004</v>
      </c>
      <c r="E667" s="137">
        <v>1049543052.66</v>
      </c>
    </row>
    <row r="668" spans="1:5">
      <c r="A668" s="136" t="s">
        <v>2585</v>
      </c>
      <c r="B668" s="136"/>
      <c r="C668" s="137">
        <v>1248072182.8699999</v>
      </c>
      <c r="D668" s="137">
        <v>-93207460.560000002</v>
      </c>
      <c r="E668" s="137">
        <v>1341279643.4300001</v>
      </c>
    </row>
    <row r="669" spans="1:5">
      <c r="A669" s="136" t="s">
        <v>2586</v>
      </c>
      <c r="B669" s="136"/>
      <c r="C669" s="137">
        <v>79373094.540000007</v>
      </c>
      <c r="D669" s="137">
        <v>-1412630.96</v>
      </c>
      <c r="E669" s="137">
        <v>80785725.5</v>
      </c>
    </row>
    <row r="670" spans="1:5">
      <c r="A670" s="136" t="s">
        <v>2587</v>
      </c>
      <c r="B670" s="136"/>
      <c r="C670" s="137">
        <v>1298747.8899999999</v>
      </c>
      <c r="D670" s="137">
        <v>-124313.29000000001</v>
      </c>
      <c r="E670" s="137">
        <v>1423061.1800000002</v>
      </c>
    </row>
    <row r="671" spans="1:5">
      <c r="A671" s="136" t="s">
        <v>2588</v>
      </c>
      <c r="B671" s="136"/>
      <c r="C671" s="137">
        <v>80671842.430000007</v>
      </c>
      <c r="D671" s="137">
        <v>-1536944.25</v>
      </c>
      <c r="E671" s="137">
        <v>82208786.680000007</v>
      </c>
    </row>
    <row r="672" spans="1:5">
      <c r="A672" s="136" t="s">
        <v>2589</v>
      </c>
      <c r="B672" s="136"/>
      <c r="C672" s="137">
        <v>30953.26</v>
      </c>
      <c r="D672" s="137">
        <v>26.650000000000002</v>
      </c>
      <c r="E672" s="137">
        <v>30926.61</v>
      </c>
    </row>
    <row r="673" spans="1:5">
      <c r="A673" s="136" t="s">
        <v>2590</v>
      </c>
      <c r="B673" s="136"/>
      <c r="C673" s="137">
        <v>120087879.19</v>
      </c>
      <c r="D673" s="137">
        <v>-10231147.039999999</v>
      </c>
      <c r="E673" s="137">
        <v>130319026.23</v>
      </c>
    </row>
    <row r="674" spans="1:5">
      <c r="A674" s="136" t="s">
        <v>2591</v>
      </c>
      <c r="B674" s="136"/>
      <c r="C674" s="137">
        <v>411035564.83000004</v>
      </c>
      <c r="D674" s="137">
        <v>-36853839.899999999</v>
      </c>
      <c r="E674" s="137">
        <v>447889404.72999996</v>
      </c>
    </row>
    <row r="675" spans="1:5">
      <c r="A675" s="136" t="s">
        <v>2592</v>
      </c>
      <c r="B675" s="136"/>
      <c r="C675" s="137">
        <v>611826239.71000004</v>
      </c>
      <c r="D675" s="137">
        <v>-48621904.539999999</v>
      </c>
      <c r="E675" s="137">
        <v>660448144.25</v>
      </c>
    </row>
    <row r="676" spans="1:5">
      <c r="A676" s="136" t="s">
        <v>2593</v>
      </c>
      <c r="B676" s="136"/>
      <c r="C676" s="137">
        <v>57945224.280000001</v>
      </c>
      <c r="D676" s="137">
        <v>-19556043.629999999</v>
      </c>
      <c r="E676" s="137">
        <v>77501267.909999996</v>
      </c>
    </row>
    <row r="677" spans="1:5">
      <c r="A677" s="136" t="s">
        <v>2594</v>
      </c>
      <c r="B677" s="136"/>
      <c r="C677" s="137">
        <v>520</v>
      </c>
      <c r="D677" s="137">
        <v>-261.02</v>
      </c>
      <c r="E677" s="137">
        <v>781.02</v>
      </c>
    </row>
    <row r="678" spans="1:5">
      <c r="A678" s="136" t="s">
        <v>2595</v>
      </c>
      <c r="B678" s="136"/>
      <c r="C678" s="137">
        <v>3767.39</v>
      </c>
      <c r="D678" s="137">
        <v>-53</v>
      </c>
      <c r="E678" s="137">
        <v>3820.39</v>
      </c>
    </row>
    <row r="679" spans="1:5">
      <c r="A679" s="136" t="s">
        <v>2596</v>
      </c>
      <c r="B679" s="136"/>
      <c r="C679" s="137">
        <v>2098255.7000000002</v>
      </c>
      <c r="D679" s="137">
        <v>372678.8</v>
      </c>
      <c r="E679" s="137">
        <v>1725576.9</v>
      </c>
    </row>
    <row r="680" spans="1:5">
      <c r="A680" s="136" t="s">
        <v>2597</v>
      </c>
      <c r="B680" s="136"/>
      <c r="C680" s="137">
        <v>89.83</v>
      </c>
      <c r="D680" s="137">
        <v>0</v>
      </c>
      <c r="E680" s="137">
        <v>89.83</v>
      </c>
    </row>
    <row r="681" spans="1:5">
      <c r="A681" s="136" t="s">
        <v>2598</v>
      </c>
      <c r="B681" s="136"/>
      <c r="C681" s="137">
        <v>40.630000000000003</v>
      </c>
      <c r="D681" s="137">
        <v>-1.51</v>
      </c>
      <c r="E681" s="137">
        <v>42.14</v>
      </c>
    </row>
    <row r="682" spans="1:5">
      <c r="A682" s="136" t="s">
        <v>2599</v>
      </c>
      <c r="B682" s="136"/>
      <c r="C682" s="137">
        <v>3907156.17</v>
      </c>
      <c r="D682" s="137">
        <v>-659948.24</v>
      </c>
      <c r="E682" s="137">
        <v>4567104.41</v>
      </c>
    </row>
    <row r="683" spans="1:5">
      <c r="A683" s="136" t="s">
        <v>2600</v>
      </c>
      <c r="B683" s="136"/>
      <c r="C683" s="137">
        <v>1081.45</v>
      </c>
      <c r="D683" s="137">
        <v>-47.97</v>
      </c>
      <c r="E683" s="137">
        <v>1129.42</v>
      </c>
    </row>
    <row r="684" spans="1:5">
      <c r="A684" s="136" t="s">
        <v>2601</v>
      </c>
      <c r="B684" s="136"/>
      <c r="C684" s="137">
        <v>2348220.0500000003</v>
      </c>
      <c r="D684" s="137">
        <v>-256290.33</v>
      </c>
      <c r="E684" s="137">
        <v>2604510.38</v>
      </c>
    </row>
    <row r="685" spans="1:5">
      <c r="A685" s="136" t="s">
        <v>2602</v>
      </c>
      <c r="B685" s="136"/>
      <c r="C685" s="137">
        <v>3836676.5</v>
      </c>
      <c r="D685" s="137">
        <v>-440014.26</v>
      </c>
      <c r="E685" s="137">
        <v>4276690.76</v>
      </c>
    </row>
    <row r="686" spans="1:5">
      <c r="A686" s="136" t="s">
        <v>2603</v>
      </c>
      <c r="B686" s="136"/>
      <c r="C686" s="137">
        <v>-1337131.1400000001</v>
      </c>
      <c r="D686" s="137">
        <v>113697.52</v>
      </c>
      <c r="E686" s="137">
        <v>-1450828.66</v>
      </c>
    </row>
    <row r="687" spans="1:5">
      <c r="A687" s="136" t="s">
        <v>2604</v>
      </c>
      <c r="B687" s="136"/>
      <c r="C687" s="137">
        <v>34483433.780000001</v>
      </c>
      <c r="D687" s="137">
        <v>-3906002.89</v>
      </c>
      <c r="E687" s="137">
        <v>38389436.670000002</v>
      </c>
    </row>
    <row r="688" spans="1:5">
      <c r="A688" s="136" t="s">
        <v>2605</v>
      </c>
      <c r="B688" s="136"/>
      <c r="C688" s="137">
        <v>40428.839999999997</v>
      </c>
      <c r="D688" s="137">
        <v>-4903.97</v>
      </c>
      <c r="E688" s="137">
        <v>45332.81</v>
      </c>
    </row>
    <row r="689" spans="1:5">
      <c r="A689" s="136" t="s">
        <v>2606</v>
      </c>
      <c r="B689" s="136"/>
      <c r="C689" s="137">
        <v>19423982.09</v>
      </c>
      <c r="D689" s="137">
        <v>-11381724.33</v>
      </c>
      <c r="E689" s="137">
        <v>30805706.419999998</v>
      </c>
    </row>
    <row r="690" spans="1:5">
      <c r="A690" s="136" t="s">
        <v>2607</v>
      </c>
      <c r="B690" s="136"/>
      <c r="C690" s="137">
        <v>1523334.72</v>
      </c>
      <c r="D690" s="137">
        <v>-158326.19</v>
      </c>
      <c r="E690" s="137">
        <v>1681660.9100000001</v>
      </c>
    </row>
    <row r="691" spans="1:5">
      <c r="A691" s="136" t="s">
        <v>2608</v>
      </c>
      <c r="B691" s="136"/>
      <c r="C691" s="137">
        <v>128900.93000000001</v>
      </c>
      <c r="D691" s="137">
        <v>2099.6800000000003</v>
      </c>
      <c r="E691" s="137">
        <v>126801.25000000001</v>
      </c>
    </row>
    <row r="692" spans="1:5">
      <c r="A692" s="136" t="s">
        <v>2609</v>
      </c>
      <c r="B692" s="136"/>
      <c r="C692" s="137">
        <v>19733824</v>
      </c>
      <c r="D692" s="137">
        <v>-1793984.0000000002</v>
      </c>
      <c r="E692" s="137">
        <v>21527808</v>
      </c>
    </row>
    <row r="693" spans="1:5">
      <c r="A693" s="136" t="s">
        <v>2610</v>
      </c>
      <c r="B693" s="136"/>
      <c r="C693" s="137">
        <v>334849030.34999996</v>
      </c>
      <c r="D693" s="137">
        <v>-31087056.300000001</v>
      </c>
      <c r="E693" s="137">
        <v>365936086.64999998</v>
      </c>
    </row>
    <row r="694" spans="1:5">
      <c r="A694" s="136" t="s">
        <v>2611</v>
      </c>
      <c r="B694" s="136"/>
      <c r="C694" s="137">
        <v>1875254.8900000001</v>
      </c>
      <c r="D694" s="137">
        <v>2593648.2800000003</v>
      </c>
      <c r="E694" s="137">
        <v>-718393.39</v>
      </c>
    </row>
    <row r="695" spans="1:5">
      <c r="A695" s="136" t="s">
        <v>2612</v>
      </c>
      <c r="B695" s="136"/>
      <c r="C695" s="137">
        <v>2034670.7500000002</v>
      </c>
      <c r="D695" s="137">
        <v>400028.65</v>
      </c>
      <c r="E695" s="137">
        <v>1634642.1</v>
      </c>
    </row>
    <row r="696" spans="1:5">
      <c r="A696" s="136" t="s">
        <v>2613</v>
      </c>
      <c r="B696" s="136"/>
      <c r="C696" s="137">
        <v>4158483.1199999996</v>
      </c>
      <c r="D696" s="137">
        <v>-378043.92</v>
      </c>
      <c r="E696" s="137">
        <v>4536527.04</v>
      </c>
    </row>
    <row r="697" spans="1:5">
      <c r="A697" s="136" t="s">
        <v>2614</v>
      </c>
      <c r="B697" s="136"/>
      <c r="C697" s="137">
        <v>1034352.88</v>
      </c>
      <c r="D697" s="137">
        <v>-94032.08</v>
      </c>
      <c r="E697" s="137">
        <v>1128384.96</v>
      </c>
    </row>
    <row r="698" spans="1:5">
      <c r="A698" s="136" t="s">
        <v>2615</v>
      </c>
      <c r="B698" s="136"/>
      <c r="C698" s="137">
        <v>96298.03</v>
      </c>
      <c r="D698" s="137">
        <v>-8141.4400000000005</v>
      </c>
      <c r="E698" s="137">
        <v>104439.47</v>
      </c>
    </row>
    <row r="699" spans="1:5">
      <c r="A699" s="136" t="s">
        <v>2616</v>
      </c>
      <c r="B699" s="136"/>
      <c r="C699" s="137">
        <v>1695.02</v>
      </c>
      <c r="D699" s="137">
        <v>0</v>
      </c>
      <c r="E699" s="137">
        <v>1695.02</v>
      </c>
    </row>
    <row r="700" spans="1:5">
      <c r="A700" s="136" t="s">
        <v>2617</v>
      </c>
      <c r="B700" s="136"/>
      <c r="C700" s="137">
        <v>188799.94</v>
      </c>
      <c r="D700" s="137">
        <v>-17163.63</v>
      </c>
      <c r="E700" s="137">
        <v>205963.57</v>
      </c>
    </row>
    <row r="701" spans="1:5">
      <c r="A701" s="136" t="s">
        <v>2618</v>
      </c>
      <c r="B701" s="136"/>
      <c r="C701" s="137">
        <v>69808487.189999998</v>
      </c>
      <c r="D701" s="137">
        <v>-9840169.3000000007</v>
      </c>
      <c r="E701" s="137">
        <v>79648656.49000001</v>
      </c>
    </row>
    <row r="702" spans="1:5">
      <c r="A702" s="136" t="s">
        <v>2619</v>
      </c>
      <c r="B702" s="136"/>
      <c r="C702" s="137">
        <v>9.61</v>
      </c>
      <c r="D702" s="137">
        <v>-2227.8999999999996</v>
      </c>
      <c r="E702" s="137">
        <v>2237.5099999999998</v>
      </c>
    </row>
    <row r="703" spans="1:5">
      <c r="A703" s="136" t="s">
        <v>2620</v>
      </c>
      <c r="B703" s="136"/>
      <c r="C703" s="137">
        <v>3916.6</v>
      </c>
      <c r="D703" s="137">
        <v>-2792.3399999999997</v>
      </c>
      <c r="E703" s="137">
        <v>6708.9400000000005</v>
      </c>
    </row>
    <row r="704" spans="1:5">
      <c r="A704" s="136" t="s">
        <v>2621</v>
      </c>
      <c r="B704" s="136"/>
      <c r="C704" s="137">
        <v>-32958154.460000001</v>
      </c>
      <c r="D704" s="137">
        <v>-1669113.1099999999</v>
      </c>
      <c r="E704" s="137">
        <v>-31289041.349999998</v>
      </c>
    </row>
    <row r="705" spans="1:5">
      <c r="A705" s="136" t="s">
        <v>2622</v>
      </c>
      <c r="B705" s="136"/>
      <c r="C705" s="137">
        <v>-43277668.089999996</v>
      </c>
      <c r="D705" s="137">
        <v>3941775.95</v>
      </c>
      <c r="E705" s="137">
        <v>-47219444.039999999</v>
      </c>
    </row>
    <row r="706" spans="1:5">
      <c r="A706" s="136" t="s">
        <v>2623</v>
      </c>
      <c r="B706" s="136"/>
      <c r="C706" s="137">
        <v>6536415.4799999995</v>
      </c>
      <c r="D706" s="137">
        <v>-349696.61</v>
      </c>
      <c r="E706" s="137">
        <v>6886112.0899999999</v>
      </c>
    </row>
    <row r="707" spans="1:5">
      <c r="A707" s="136" t="s">
        <v>2624</v>
      </c>
      <c r="B707" s="136"/>
      <c r="C707" s="137">
        <v>214229.73</v>
      </c>
      <c r="D707" s="137">
        <v>-19475.43</v>
      </c>
      <c r="E707" s="137">
        <v>233705.16</v>
      </c>
    </row>
    <row r="708" spans="1:5">
      <c r="A708" s="136" t="s">
        <v>2625</v>
      </c>
      <c r="B708" s="136"/>
      <c r="C708" s="137">
        <v>-1101104.45</v>
      </c>
      <c r="D708" s="137">
        <v>101090.92</v>
      </c>
      <c r="E708" s="137">
        <v>-1202195.3700000001</v>
      </c>
    </row>
    <row r="709" spans="1:5">
      <c r="A709" s="136" t="s">
        <v>2626</v>
      </c>
      <c r="B709" s="136"/>
      <c r="C709" s="137">
        <v>4318380.17</v>
      </c>
      <c r="D709" s="137">
        <v>-226584.27</v>
      </c>
      <c r="E709" s="137">
        <v>4544964.4400000004</v>
      </c>
    </row>
    <row r="710" spans="1:5">
      <c r="A710" s="136" t="s">
        <v>2627</v>
      </c>
      <c r="B710" s="136"/>
      <c r="C710" s="137">
        <v>-14233199.15</v>
      </c>
      <c r="D710" s="137">
        <v>852382</v>
      </c>
      <c r="E710" s="137">
        <v>-15085581.15</v>
      </c>
    </row>
    <row r="711" spans="1:5">
      <c r="A711" s="136" t="s">
        <v>2628</v>
      </c>
      <c r="B711" s="136"/>
      <c r="C711" s="137">
        <v>682164.35</v>
      </c>
      <c r="D711" s="137">
        <v>-54.7</v>
      </c>
      <c r="E711" s="137">
        <v>682219.04999999993</v>
      </c>
    </row>
    <row r="712" spans="1:5">
      <c r="A712" s="136" t="s">
        <v>2629</v>
      </c>
      <c r="B712" s="136"/>
      <c r="C712" s="137">
        <v>89524.28</v>
      </c>
      <c r="D712" s="137">
        <v>0</v>
      </c>
      <c r="E712" s="137">
        <v>89524.28</v>
      </c>
    </row>
    <row r="713" spans="1:5">
      <c r="A713" s="136" t="s">
        <v>2630</v>
      </c>
      <c r="B713" s="136"/>
      <c r="C713" s="137">
        <v>408857.07</v>
      </c>
      <c r="D713" s="137">
        <v>-78023.53</v>
      </c>
      <c r="E713" s="137">
        <v>486880.6</v>
      </c>
    </row>
    <row r="714" spans="1:5">
      <c r="A714" s="136" t="s">
        <v>2631</v>
      </c>
      <c r="B714" s="136"/>
      <c r="C714" s="137">
        <v>642530.55000000005</v>
      </c>
      <c r="D714" s="137">
        <v>-85862.06</v>
      </c>
      <c r="E714" s="137">
        <v>728392.61</v>
      </c>
    </row>
    <row r="715" spans="1:5">
      <c r="A715" s="136" t="s">
        <v>2632</v>
      </c>
      <c r="B715" s="136"/>
      <c r="C715" s="137">
        <v>37669.629999999997</v>
      </c>
      <c r="D715" s="137">
        <v>-5245.88</v>
      </c>
      <c r="E715" s="137">
        <v>42915.51</v>
      </c>
    </row>
    <row r="716" spans="1:5">
      <c r="A716" s="136" t="s">
        <v>2633</v>
      </c>
      <c r="B716" s="136"/>
      <c r="C716" s="137">
        <v>331.52000000000004</v>
      </c>
      <c r="D716" s="137">
        <v>-51.980000000000004</v>
      </c>
      <c r="E716" s="137">
        <v>383.5</v>
      </c>
    </row>
    <row r="717" spans="1:5">
      <c r="A717" s="136" t="s">
        <v>2634</v>
      </c>
      <c r="B717" s="136"/>
      <c r="C717" s="137">
        <v>660861.14</v>
      </c>
      <c r="D717" s="137">
        <v>-222664.24000000002</v>
      </c>
      <c r="E717" s="137">
        <v>883525.38</v>
      </c>
    </row>
    <row r="718" spans="1:5">
      <c r="A718" s="136" t="s">
        <v>2635</v>
      </c>
      <c r="B718" s="136"/>
      <c r="C718" s="137">
        <v>8673.5499999999993</v>
      </c>
      <c r="D718" s="137">
        <v>-2560.17</v>
      </c>
      <c r="E718" s="137">
        <v>11233.720000000001</v>
      </c>
    </row>
    <row r="719" spans="1:5">
      <c r="A719" s="136" t="s">
        <v>2636</v>
      </c>
      <c r="B719" s="136"/>
      <c r="C719" s="137">
        <v>14035871.580000002</v>
      </c>
      <c r="D719" s="137">
        <v>-1348846.23</v>
      </c>
      <c r="E719" s="137">
        <v>15384717.810000001</v>
      </c>
    </row>
    <row r="720" spans="1:5">
      <c r="A720" s="136" t="s">
        <v>2637</v>
      </c>
      <c r="B720" s="136"/>
      <c r="C720" s="137">
        <v>-2408389.71</v>
      </c>
      <c r="D720" s="137">
        <v>216181.83000000002</v>
      </c>
      <c r="E720" s="137">
        <v>-2624571.5399999996</v>
      </c>
    </row>
    <row r="721" spans="1:5">
      <c r="A721" s="136" t="s">
        <v>2638</v>
      </c>
      <c r="B721" s="136"/>
      <c r="C721" s="137"/>
      <c r="D721" s="137">
        <v>0</v>
      </c>
      <c r="E721" s="137">
        <v>0</v>
      </c>
    </row>
    <row r="722" spans="1:5">
      <c r="A722" s="136" t="s">
        <v>2639</v>
      </c>
      <c r="B722" s="136"/>
      <c r="C722" s="137">
        <v>8949492.9900000002</v>
      </c>
      <c r="D722" s="137">
        <v>-911266.45</v>
      </c>
      <c r="E722" s="137">
        <v>9860759.4399999995</v>
      </c>
    </row>
    <row r="723" spans="1:5">
      <c r="A723" s="136" t="s">
        <v>2640</v>
      </c>
      <c r="B723" s="136"/>
      <c r="C723" s="137">
        <v>500795289.77999997</v>
      </c>
      <c r="D723" s="137">
        <v>-75913089.280000001</v>
      </c>
      <c r="E723" s="137">
        <v>576708379.05999994</v>
      </c>
    </row>
    <row r="724" spans="1:5">
      <c r="A724" s="136" t="s">
        <v>2641</v>
      </c>
      <c r="B724" s="136"/>
      <c r="C724" s="137">
        <v>11190162.809999999</v>
      </c>
      <c r="D724" s="137">
        <v>-865778.82000000007</v>
      </c>
      <c r="E724" s="137">
        <v>12055941.629999999</v>
      </c>
    </row>
    <row r="725" spans="1:5">
      <c r="A725" s="136" t="s">
        <v>2642</v>
      </c>
      <c r="B725" s="136"/>
      <c r="C725" s="137">
        <v>1344734.7899999998</v>
      </c>
      <c r="D725" s="137">
        <v>-120408.69</v>
      </c>
      <c r="E725" s="137">
        <v>1465143.48</v>
      </c>
    </row>
    <row r="726" spans="1:5">
      <c r="A726" s="136" t="s">
        <v>2643</v>
      </c>
      <c r="B726" s="136"/>
      <c r="C726" s="137">
        <v>476241.13</v>
      </c>
      <c r="D726" s="137">
        <v>-44648.229999999996</v>
      </c>
      <c r="E726" s="137">
        <v>520889.36000000004</v>
      </c>
    </row>
    <row r="727" spans="1:5">
      <c r="A727" s="136" t="s">
        <v>2644</v>
      </c>
      <c r="B727" s="136"/>
      <c r="C727" s="137">
        <v>215419.4</v>
      </c>
      <c r="D727" s="137">
        <v>-16109.75</v>
      </c>
      <c r="E727" s="137">
        <v>231529.15</v>
      </c>
    </row>
    <row r="728" spans="1:5">
      <c r="A728" s="136" t="s">
        <v>2645</v>
      </c>
      <c r="B728" s="136"/>
      <c r="C728" s="137">
        <v>1836139.37</v>
      </c>
      <c r="D728" s="137">
        <v>1105.07</v>
      </c>
      <c r="E728" s="137">
        <v>1835034.3</v>
      </c>
    </row>
    <row r="729" spans="1:5">
      <c r="A729" s="136" t="s">
        <v>2646</v>
      </c>
      <c r="B729" s="136"/>
      <c r="C729" s="137">
        <v>26088202.75</v>
      </c>
      <c r="D729" s="137">
        <v>-2924524.9200000004</v>
      </c>
      <c r="E729" s="137">
        <v>29012727.669999998</v>
      </c>
    </row>
    <row r="730" spans="1:5">
      <c r="A730" s="136" t="s">
        <v>2647</v>
      </c>
      <c r="B730" s="136"/>
      <c r="C730" s="137">
        <v>2077.36</v>
      </c>
      <c r="D730" s="137">
        <v>0</v>
      </c>
      <c r="E730" s="137">
        <v>2077.36</v>
      </c>
    </row>
    <row r="731" spans="1:5">
      <c r="A731" s="136" t="s">
        <v>2648</v>
      </c>
      <c r="B731" s="136"/>
      <c r="C731" s="137">
        <v>41152977.609999999</v>
      </c>
      <c r="D731" s="137">
        <v>-3970365.3400000003</v>
      </c>
      <c r="E731" s="137">
        <v>45123342.950000003</v>
      </c>
    </row>
    <row r="732" spans="1:5">
      <c r="A732" s="136" t="s">
        <v>2649</v>
      </c>
      <c r="B732" s="136"/>
      <c r="C732" s="137">
        <v>161840.85999999999</v>
      </c>
      <c r="D732" s="137">
        <v>-7920.3399999999992</v>
      </c>
      <c r="E732" s="137">
        <v>169761.2</v>
      </c>
    </row>
    <row r="733" spans="1:5">
      <c r="A733" s="136" t="s">
        <v>2650</v>
      </c>
      <c r="B733" s="136"/>
      <c r="C733" s="137">
        <v>777615.33000000007</v>
      </c>
      <c r="D733" s="137">
        <v>-91853.200000000012</v>
      </c>
      <c r="E733" s="137">
        <v>869468.53</v>
      </c>
    </row>
    <row r="734" spans="1:5">
      <c r="A734" s="136" t="s">
        <v>2651</v>
      </c>
      <c r="B734" s="136"/>
      <c r="C734" s="137">
        <v>16510817.840000002</v>
      </c>
      <c r="D734" s="137">
        <v>-1217173.42</v>
      </c>
      <c r="E734" s="137">
        <v>17727991.259999998</v>
      </c>
    </row>
    <row r="735" spans="1:5">
      <c r="A735" s="136" t="s">
        <v>2652</v>
      </c>
      <c r="B735" s="136"/>
      <c r="C735" s="137">
        <v>14840018.619999999</v>
      </c>
      <c r="D735" s="137">
        <v>-1469471.8199999998</v>
      </c>
      <c r="E735" s="137">
        <v>16309490.439999999</v>
      </c>
    </row>
    <row r="736" spans="1:5">
      <c r="A736" s="136" t="s">
        <v>2653</v>
      </c>
      <c r="B736" s="136"/>
      <c r="C736" s="137">
        <v>8515105.1099999994</v>
      </c>
      <c r="D736" s="137">
        <v>-892305.09</v>
      </c>
      <c r="E736" s="137">
        <v>9407410.1999999993</v>
      </c>
    </row>
    <row r="737" spans="1:5">
      <c r="A737" s="136" t="s">
        <v>2654</v>
      </c>
      <c r="B737" s="136"/>
      <c r="C737" s="137">
        <v>13259619.5</v>
      </c>
      <c r="D737" s="137">
        <v>-1326130.1599999999</v>
      </c>
      <c r="E737" s="137">
        <v>14585749.66</v>
      </c>
    </row>
    <row r="738" spans="1:5">
      <c r="A738" s="136" t="s">
        <v>2655</v>
      </c>
      <c r="B738" s="136"/>
      <c r="C738" s="137">
        <v>619944.35</v>
      </c>
      <c r="D738" s="137">
        <v>-97034.62</v>
      </c>
      <c r="E738" s="137">
        <v>716978.97000000009</v>
      </c>
    </row>
    <row r="739" spans="1:5">
      <c r="A739" s="136" t="s">
        <v>2656</v>
      </c>
      <c r="B739" s="136"/>
      <c r="C739" s="137">
        <v>32105939.739999998</v>
      </c>
      <c r="D739" s="137">
        <v>-475275.33</v>
      </c>
      <c r="E739" s="137">
        <v>32581215.07</v>
      </c>
    </row>
    <row r="740" spans="1:5">
      <c r="A740" s="136" t="s">
        <v>2657</v>
      </c>
      <c r="B740" s="136"/>
      <c r="C740" s="137">
        <v>859046.04</v>
      </c>
      <c r="D740" s="137">
        <v>-166711.72999999998</v>
      </c>
      <c r="E740" s="137">
        <v>1025757.7700000001</v>
      </c>
    </row>
    <row r="741" spans="1:5">
      <c r="A741" s="136" t="s">
        <v>2658</v>
      </c>
      <c r="B741" s="136"/>
      <c r="C741" s="137">
        <v>2430.7099999999996</v>
      </c>
      <c r="D741" s="137">
        <v>-458.96999999999997</v>
      </c>
      <c r="E741" s="137">
        <v>2889.68</v>
      </c>
    </row>
    <row r="742" spans="1:5">
      <c r="A742" s="136" t="s">
        <v>2659</v>
      </c>
      <c r="B742" s="136"/>
      <c r="C742" s="137">
        <v>87652378.100000009</v>
      </c>
      <c r="D742" s="137">
        <v>-5744334.6800000006</v>
      </c>
      <c r="E742" s="137">
        <v>93396712.780000001</v>
      </c>
    </row>
    <row r="743" spans="1:5">
      <c r="A743" s="136" t="s">
        <v>2660</v>
      </c>
      <c r="B743" s="136"/>
      <c r="C743" s="137"/>
      <c r="D743" s="137">
        <v>-1625</v>
      </c>
      <c r="E743" s="137">
        <v>1625</v>
      </c>
    </row>
    <row r="744" spans="1:5">
      <c r="A744" s="136" t="s">
        <v>2661</v>
      </c>
      <c r="B744" s="136"/>
      <c r="C744" s="137">
        <v>201178.62</v>
      </c>
      <c r="D744" s="137">
        <v>0</v>
      </c>
      <c r="E744" s="137">
        <v>201178.62</v>
      </c>
    </row>
    <row r="745" spans="1:5">
      <c r="A745" s="136" t="s">
        <v>2662</v>
      </c>
      <c r="B745" s="136"/>
      <c r="C745" s="137">
        <v>11632514.48</v>
      </c>
      <c r="D745" s="137">
        <v>-1076670.6100000001</v>
      </c>
      <c r="E745" s="137">
        <v>12709185.09</v>
      </c>
    </row>
    <row r="746" spans="1:5">
      <c r="A746" s="136" t="s">
        <v>2663</v>
      </c>
      <c r="B746" s="136"/>
      <c r="C746" s="137">
        <v>2900128.95</v>
      </c>
      <c r="D746" s="137">
        <v>-316464.89</v>
      </c>
      <c r="E746" s="137">
        <v>3216593.84</v>
      </c>
    </row>
    <row r="747" spans="1:5">
      <c r="A747" s="136" t="s">
        <v>2664</v>
      </c>
      <c r="B747" s="136"/>
      <c r="C747" s="137">
        <v>94368433.820000008</v>
      </c>
      <c r="D747" s="137">
        <v>-8562484.1099999994</v>
      </c>
      <c r="E747" s="137">
        <v>102930917.92999999</v>
      </c>
    </row>
    <row r="748" spans="1:5">
      <c r="A748" s="136" t="s">
        <v>2665</v>
      </c>
      <c r="B748" s="136"/>
      <c r="C748" s="137">
        <v>2462666.88</v>
      </c>
      <c r="D748" s="137">
        <v>1367040.01</v>
      </c>
      <c r="E748" s="137">
        <v>1095626.8699999999</v>
      </c>
    </row>
    <row r="749" spans="1:5">
      <c r="A749" s="136" t="s">
        <v>2666</v>
      </c>
      <c r="B749" s="136"/>
      <c r="C749" s="137">
        <v>3902352</v>
      </c>
      <c r="D749" s="137">
        <v>-318728</v>
      </c>
      <c r="E749" s="137">
        <v>4221080</v>
      </c>
    </row>
    <row r="750" spans="1:5">
      <c r="A750" s="136" t="s">
        <v>2667</v>
      </c>
      <c r="B750" s="136"/>
      <c r="C750" s="137">
        <v>560114.47000000009</v>
      </c>
      <c r="D750" s="137">
        <v>-28814.93</v>
      </c>
      <c r="E750" s="137">
        <v>588929.4</v>
      </c>
    </row>
    <row r="751" spans="1:5">
      <c r="A751" s="136" t="s">
        <v>2668</v>
      </c>
      <c r="B751" s="136"/>
      <c r="C751" s="137">
        <v>116027389.21999998</v>
      </c>
      <c r="D751" s="137">
        <v>-8937747.5300000012</v>
      </c>
      <c r="E751" s="137">
        <v>124965136.75</v>
      </c>
    </row>
    <row r="752" spans="1:5">
      <c r="A752" s="136" t="s">
        <v>2669</v>
      </c>
      <c r="B752" s="136"/>
      <c r="C752" s="137">
        <v>863441.48</v>
      </c>
      <c r="D752" s="137">
        <v>-325054.83999999997</v>
      </c>
      <c r="E752" s="137">
        <v>1188496.3199999998</v>
      </c>
    </row>
    <row r="753" spans="1:5">
      <c r="A753" s="136" t="s">
        <v>2670</v>
      </c>
      <c r="B753" s="136"/>
      <c r="C753" s="137">
        <v>3080594.56</v>
      </c>
      <c r="D753" s="137">
        <v>-227267.24</v>
      </c>
      <c r="E753" s="137">
        <v>3307861.8</v>
      </c>
    </row>
    <row r="754" spans="1:5">
      <c r="A754" s="136" t="s">
        <v>2671</v>
      </c>
      <c r="B754" s="136"/>
      <c r="C754" s="137">
        <v>180563.66999999998</v>
      </c>
      <c r="D754" s="137">
        <v>-7138.92</v>
      </c>
      <c r="E754" s="137">
        <v>187702.59</v>
      </c>
    </row>
    <row r="755" spans="1:5">
      <c r="A755" s="136" t="s">
        <v>2672</v>
      </c>
      <c r="B755" s="136"/>
      <c r="C755" s="137">
        <v>4296643.55</v>
      </c>
      <c r="D755" s="137">
        <v>-298437.57</v>
      </c>
      <c r="E755" s="137">
        <v>4595081.12</v>
      </c>
    </row>
    <row r="756" spans="1:5">
      <c r="A756" s="136" t="s">
        <v>2673</v>
      </c>
      <c r="B756" s="136"/>
      <c r="C756" s="137">
        <v>534987.61</v>
      </c>
      <c r="D756" s="137">
        <v>-28189.27</v>
      </c>
      <c r="E756" s="137">
        <v>563176.88</v>
      </c>
    </row>
    <row r="757" spans="1:5">
      <c r="A757" s="136" t="s">
        <v>2674</v>
      </c>
      <c r="B757" s="136"/>
      <c r="C757" s="137">
        <v>4097519.89</v>
      </c>
      <c r="D757" s="137">
        <v>-307317.63</v>
      </c>
      <c r="E757" s="137">
        <v>4404837.5199999996</v>
      </c>
    </row>
    <row r="758" spans="1:5">
      <c r="A758" s="136" t="s">
        <v>2675</v>
      </c>
      <c r="B758" s="136"/>
      <c r="C758" s="137">
        <v>289976.65000000002</v>
      </c>
      <c r="D758" s="137">
        <v>-11051.66</v>
      </c>
      <c r="E758" s="137">
        <v>301028.31</v>
      </c>
    </row>
    <row r="759" spans="1:5">
      <c r="A759" s="136" t="s">
        <v>2676</v>
      </c>
      <c r="B759" s="136"/>
      <c r="C759" s="137">
        <v>5501963.5</v>
      </c>
      <c r="D759" s="137">
        <v>-535536.52</v>
      </c>
      <c r="E759" s="137">
        <v>6037500.0199999996</v>
      </c>
    </row>
    <row r="760" spans="1:5">
      <c r="A760" s="136" t="s">
        <v>2677</v>
      </c>
      <c r="B760" s="136"/>
      <c r="C760" s="137">
        <v>4240579.2300000004</v>
      </c>
      <c r="D760" s="137">
        <v>-460174.74</v>
      </c>
      <c r="E760" s="137">
        <v>4700753.97</v>
      </c>
    </row>
    <row r="761" spans="1:5">
      <c r="A761" s="136" t="s">
        <v>2678</v>
      </c>
      <c r="B761" s="136"/>
      <c r="C761" s="137">
        <v>25739955.370000001</v>
      </c>
      <c r="D761" s="137">
        <v>504452.45999999996</v>
      </c>
      <c r="E761" s="137">
        <v>25235502.91</v>
      </c>
    </row>
    <row r="762" spans="1:5">
      <c r="A762" s="136" t="s">
        <v>2679</v>
      </c>
      <c r="B762" s="136"/>
      <c r="C762" s="137">
        <v>201000</v>
      </c>
      <c r="D762" s="137">
        <v>0</v>
      </c>
      <c r="E762" s="137">
        <v>201000</v>
      </c>
    </row>
    <row r="763" spans="1:5">
      <c r="A763" s="136" t="s">
        <v>2680</v>
      </c>
      <c r="B763" s="136"/>
      <c r="C763" s="137">
        <v>1439017.65</v>
      </c>
      <c r="D763" s="137">
        <v>312316.31999999995</v>
      </c>
      <c r="E763" s="137">
        <v>1126701.33</v>
      </c>
    </row>
    <row r="764" spans="1:5">
      <c r="A764" s="136" t="s">
        <v>2681</v>
      </c>
      <c r="B764" s="136"/>
      <c r="C764" s="137">
        <v>50466243.160000004</v>
      </c>
      <c r="D764" s="137">
        <v>-1383399.61</v>
      </c>
      <c r="E764" s="137">
        <v>51849642.770000003</v>
      </c>
    </row>
    <row r="765" spans="1:5">
      <c r="A765" s="136" t="s">
        <v>2682</v>
      </c>
      <c r="B765" s="136"/>
      <c r="C765" s="137">
        <v>2.81</v>
      </c>
      <c r="D765" s="137">
        <v>0</v>
      </c>
      <c r="E765" s="137">
        <v>2.81</v>
      </c>
    </row>
    <row r="766" spans="1:5">
      <c r="A766" s="136" t="s">
        <v>2683</v>
      </c>
      <c r="B766" s="136"/>
      <c r="C766" s="137">
        <v>2.81</v>
      </c>
      <c r="D766" s="137">
        <v>0</v>
      </c>
      <c r="E766" s="137">
        <v>2.81</v>
      </c>
    </row>
    <row r="767" spans="1:5">
      <c r="A767" s="136" t="s">
        <v>2684</v>
      </c>
      <c r="B767" s="136"/>
      <c r="C767" s="137">
        <v>1.74</v>
      </c>
      <c r="D767" s="137">
        <v>0</v>
      </c>
      <c r="E767" s="137">
        <v>1.74</v>
      </c>
    </row>
    <row r="768" spans="1:5">
      <c r="A768" s="136" t="s">
        <v>2685</v>
      </c>
      <c r="B768" s="136"/>
      <c r="C768" s="137">
        <v>0.87</v>
      </c>
      <c r="D768" s="137">
        <v>0</v>
      </c>
      <c r="E768" s="137">
        <v>0.87</v>
      </c>
    </row>
    <row r="769" spans="1:5">
      <c r="A769" s="136" t="s">
        <v>2686</v>
      </c>
      <c r="B769" s="136"/>
      <c r="C769" s="137">
        <v>0.28999999999999998</v>
      </c>
      <c r="D769" s="137">
        <v>0</v>
      </c>
      <c r="E769" s="137">
        <v>0.28999999999999998</v>
      </c>
    </row>
    <row r="770" spans="1:5">
      <c r="A770" s="136" t="s">
        <v>2687</v>
      </c>
      <c r="B770" s="136"/>
      <c r="C770" s="137">
        <v>-17815.98</v>
      </c>
      <c r="D770" s="137">
        <v>-11.66</v>
      </c>
      <c r="E770" s="137">
        <v>-17804.32</v>
      </c>
    </row>
    <row r="771" spans="1:5">
      <c r="A771" s="136" t="s">
        <v>2688</v>
      </c>
      <c r="B771" s="136"/>
      <c r="C771" s="137">
        <v>-17813.079999999998</v>
      </c>
      <c r="D771" s="137">
        <v>-11.66</v>
      </c>
      <c r="E771" s="137">
        <v>-17801.420000000002</v>
      </c>
    </row>
    <row r="772" spans="1:5">
      <c r="A772" s="136" t="s">
        <v>2689</v>
      </c>
      <c r="B772" s="136"/>
      <c r="C772" s="137">
        <v>1807704.86</v>
      </c>
      <c r="D772" s="137">
        <v>-158479.75</v>
      </c>
      <c r="E772" s="137">
        <v>1966184.6099999999</v>
      </c>
    </row>
    <row r="773" spans="1:5">
      <c r="A773" s="136" t="s">
        <v>2690</v>
      </c>
      <c r="B773" s="136"/>
      <c r="C773" s="137">
        <v>266945.06</v>
      </c>
      <c r="D773" s="137">
        <v>-5941.99</v>
      </c>
      <c r="E773" s="137">
        <v>272887.05</v>
      </c>
    </row>
    <row r="774" spans="1:5">
      <c r="A774" s="136" t="s">
        <v>2691</v>
      </c>
      <c r="B774" s="136"/>
      <c r="C774" s="137">
        <v>2074649.9200000002</v>
      </c>
      <c r="D774" s="137">
        <v>-164421.74</v>
      </c>
      <c r="E774" s="137">
        <v>2239071.6599999997</v>
      </c>
    </row>
    <row r="775" spans="1:5">
      <c r="A775" s="136" t="s">
        <v>2692</v>
      </c>
      <c r="B775" s="136"/>
      <c r="C775" s="137">
        <v>8.77</v>
      </c>
      <c r="D775" s="137">
        <v>0</v>
      </c>
      <c r="E775" s="137">
        <v>8.77</v>
      </c>
    </row>
    <row r="776" spans="1:5">
      <c r="A776" s="136" t="s">
        <v>2693</v>
      </c>
      <c r="B776" s="136"/>
      <c r="C776" s="137">
        <v>5561650.8399999999</v>
      </c>
      <c r="D776" s="137">
        <v>-1117710.8099999998</v>
      </c>
      <c r="E776" s="137">
        <v>6679361.6500000004</v>
      </c>
    </row>
    <row r="777" spans="1:5">
      <c r="A777" s="136" t="s">
        <v>2694</v>
      </c>
      <c r="B777" s="136"/>
      <c r="C777" s="137">
        <v>112460.34</v>
      </c>
      <c r="D777" s="137">
        <v>-5929.29</v>
      </c>
      <c r="E777" s="137">
        <v>118389.62999999999</v>
      </c>
    </row>
    <row r="778" spans="1:5">
      <c r="A778" s="136" t="s">
        <v>2695</v>
      </c>
      <c r="B778" s="136"/>
      <c r="C778" s="137">
        <v>190044.28</v>
      </c>
      <c r="D778" s="137">
        <v>-42332.86</v>
      </c>
      <c r="E778" s="137">
        <v>232377.14</v>
      </c>
    </row>
    <row r="779" spans="1:5">
      <c r="A779" s="136" t="s">
        <v>2696</v>
      </c>
      <c r="B779" s="136"/>
      <c r="C779" s="137">
        <v>293099.43</v>
      </c>
      <c r="D779" s="137">
        <v>-10742.37</v>
      </c>
      <c r="E779" s="137">
        <v>303841.8</v>
      </c>
    </row>
    <row r="780" spans="1:5">
      <c r="A780" s="136" t="s">
        <v>2697</v>
      </c>
      <c r="B780" s="136"/>
      <c r="C780" s="137">
        <v>6157263.6600000001</v>
      </c>
      <c r="D780" s="137">
        <v>-1176715.33</v>
      </c>
      <c r="E780" s="137">
        <v>7333978.9899999993</v>
      </c>
    </row>
    <row r="781" spans="1:5">
      <c r="A781" s="136" t="s">
        <v>2698</v>
      </c>
      <c r="B781" s="136"/>
      <c r="C781" s="137">
        <v>5329860.3600000003</v>
      </c>
      <c r="D781" s="137">
        <v>-125163.43</v>
      </c>
      <c r="E781" s="137">
        <v>5455023.79</v>
      </c>
    </row>
    <row r="782" spans="1:5">
      <c r="A782" s="136" t="s">
        <v>2699</v>
      </c>
      <c r="B782" s="136"/>
      <c r="C782" s="137">
        <v>678044.59</v>
      </c>
      <c r="D782" s="137">
        <v>-55583.549999999996</v>
      </c>
      <c r="E782" s="137">
        <v>733628.1399999999</v>
      </c>
    </row>
    <row r="783" spans="1:5">
      <c r="A783" s="136" t="s">
        <v>2700</v>
      </c>
      <c r="B783" s="136"/>
      <c r="C783" s="137">
        <v>-4653713.84</v>
      </c>
      <c r="D783" s="137">
        <v>431989.05</v>
      </c>
      <c r="E783" s="137">
        <v>-5085702.8900000006</v>
      </c>
    </row>
    <row r="784" spans="1:5">
      <c r="A784" s="136" t="s">
        <v>2701</v>
      </c>
      <c r="B784" s="136"/>
      <c r="C784" s="137">
        <v>2034168.74</v>
      </c>
      <c r="D784" s="137">
        <v>-122661.22</v>
      </c>
      <c r="E784" s="137">
        <v>2156829.96</v>
      </c>
    </row>
    <row r="785" spans="1:5">
      <c r="A785" s="136" t="s">
        <v>2702</v>
      </c>
      <c r="B785" s="136"/>
      <c r="C785" s="137">
        <v>6199944.0599999996</v>
      </c>
      <c r="D785" s="137">
        <v>-458190.93</v>
      </c>
      <c r="E785" s="137">
        <v>6658134.9900000002</v>
      </c>
    </row>
    <row r="786" spans="1:5">
      <c r="A786" s="136" t="s">
        <v>2703</v>
      </c>
      <c r="B786" s="136"/>
      <c r="C786" s="137">
        <v>-2909550.17</v>
      </c>
      <c r="D786" s="137">
        <v>436802.5</v>
      </c>
      <c r="E786" s="137">
        <v>-3346352.67</v>
      </c>
    </row>
    <row r="787" spans="1:5">
      <c r="A787" s="136" t="s">
        <v>2704</v>
      </c>
      <c r="B787" s="136"/>
      <c r="C787" s="137">
        <v>539222.04</v>
      </c>
      <c r="D787" s="137">
        <v>-42904.630000000005</v>
      </c>
      <c r="E787" s="137">
        <v>582126.67000000004</v>
      </c>
    </row>
    <row r="788" spans="1:5">
      <c r="A788" s="136" t="s">
        <v>2705</v>
      </c>
      <c r="B788" s="136"/>
      <c r="C788" s="137">
        <v>1277120.9200000002</v>
      </c>
      <c r="D788" s="137">
        <v>-129686.34</v>
      </c>
      <c r="E788" s="137">
        <v>1406807.26</v>
      </c>
    </row>
    <row r="789" spans="1:5">
      <c r="A789" s="136" t="s">
        <v>2706</v>
      </c>
      <c r="B789" s="136"/>
      <c r="C789" s="137">
        <v>1.75</v>
      </c>
      <c r="D789" s="137">
        <v>0</v>
      </c>
      <c r="E789" s="137">
        <v>1.75</v>
      </c>
    </row>
    <row r="790" spans="1:5">
      <c r="A790" s="136" t="s">
        <v>2707</v>
      </c>
      <c r="B790" s="136"/>
      <c r="C790" s="137">
        <v>68907.540000000008</v>
      </c>
      <c r="D790" s="137">
        <v>-6005.0300000000007</v>
      </c>
      <c r="E790" s="137">
        <v>74912.570000000007</v>
      </c>
    </row>
    <row r="791" spans="1:5">
      <c r="A791" s="136" t="s">
        <v>2708</v>
      </c>
      <c r="B791" s="136"/>
      <c r="C791" s="137">
        <v>3734995.7600000002</v>
      </c>
      <c r="D791" s="137">
        <v>-303920.14999999997</v>
      </c>
      <c r="E791" s="137">
        <v>4038915.9099999997</v>
      </c>
    </row>
    <row r="792" spans="1:5">
      <c r="A792" s="136" t="s">
        <v>2709</v>
      </c>
      <c r="B792" s="136"/>
      <c r="C792" s="137">
        <v>248446.36</v>
      </c>
      <c r="D792" s="137">
        <v>-100563.56</v>
      </c>
      <c r="E792" s="137">
        <v>349009.91999999998</v>
      </c>
    </row>
    <row r="793" spans="1:5">
      <c r="A793" s="136" t="s">
        <v>2710</v>
      </c>
      <c r="B793" s="136"/>
      <c r="C793" s="137">
        <v>12547448.109999999</v>
      </c>
      <c r="D793" s="137">
        <v>-475887.29</v>
      </c>
      <c r="E793" s="137">
        <v>13023335.4</v>
      </c>
    </row>
    <row r="794" spans="1:5">
      <c r="A794" s="136" t="s">
        <v>2711</v>
      </c>
      <c r="B794" s="136"/>
      <c r="C794" s="137">
        <v>21769.74</v>
      </c>
      <c r="D794" s="137">
        <v>-1607.9</v>
      </c>
      <c r="E794" s="137">
        <v>23377.64</v>
      </c>
    </row>
    <row r="795" spans="1:5">
      <c r="A795" s="136" t="s">
        <v>2712</v>
      </c>
      <c r="B795" s="136"/>
      <c r="C795" s="137">
        <v>4139317.7699999996</v>
      </c>
      <c r="D795" s="137">
        <v>-1269823.53</v>
      </c>
      <c r="E795" s="137">
        <v>5409141.2999999998</v>
      </c>
    </row>
    <row r="796" spans="1:5">
      <c r="A796" s="136" t="s">
        <v>2713</v>
      </c>
      <c r="B796" s="136"/>
      <c r="C796" s="137">
        <v>2886239.75</v>
      </c>
      <c r="D796" s="137">
        <v>-48059.549999999996</v>
      </c>
      <c r="E796" s="137">
        <v>2934299.3</v>
      </c>
    </row>
    <row r="797" spans="1:5">
      <c r="A797" s="136" t="s">
        <v>2714</v>
      </c>
      <c r="B797" s="136"/>
      <c r="C797" s="137">
        <v>1088618.6600000001</v>
      </c>
      <c r="D797" s="137">
        <v>-73225.430000000008</v>
      </c>
      <c r="E797" s="137">
        <v>1161844.0900000001</v>
      </c>
    </row>
    <row r="798" spans="1:5">
      <c r="A798" s="136" t="s">
        <v>2715</v>
      </c>
      <c r="B798" s="136"/>
      <c r="C798" s="137">
        <v>332678.27</v>
      </c>
      <c r="D798" s="137">
        <v>-37884.450000000004</v>
      </c>
      <c r="E798" s="137">
        <v>370562.72</v>
      </c>
    </row>
    <row r="799" spans="1:5">
      <c r="A799" s="136" t="s">
        <v>2716</v>
      </c>
      <c r="B799" s="136"/>
      <c r="C799" s="137">
        <v>0</v>
      </c>
      <c r="D799" s="137">
        <v>0</v>
      </c>
      <c r="E799" s="137">
        <v>0</v>
      </c>
    </row>
    <row r="800" spans="1:5">
      <c r="A800" s="136" t="s">
        <v>2717</v>
      </c>
      <c r="B800" s="136"/>
      <c r="C800" s="137">
        <v>0</v>
      </c>
      <c r="D800" s="137">
        <v>0</v>
      </c>
      <c r="E800" s="137">
        <v>0</v>
      </c>
    </row>
    <row r="801" spans="1:5">
      <c r="A801" s="136" t="s">
        <v>2718</v>
      </c>
      <c r="B801" s="136"/>
      <c r="C801" s="137">
        <v>1739146.29</v>
      </c>
      <c r="D801" s="137">
        <v>1739146.29</v>
      </c>
      <c r="E801" s="137">
        <v>0</v>
      </c>
    </row>
    <row r="802" spans="1:5">
      <c r="A802" s="136" t="s">
        <v>2719</v>
      </c>
      <c r="B802" s="136"/>
      <c r="C802" s="137">
        <v>1900074.02</v>
      </c>
      <c r="D802" s="137">
        <v>1900074.02</v>
      </c>
      <c r="E802" s="137">
        <v>0</v>
      </c>
    </row>
    <row r="803" spans="1:5">
      <c r="A803" s="136" t="s">
        <v>2720</v>
      </c>
      <c r="B803" s="136"/>
      <c r="C803" s="137">
        <v>940493.43</v>
      </c>
      <c r="D803" s="137">
        <v>-25175.629999999997</v>
      </c>
      <c r="E803" s="137">
        <v>965669.05999999994</v>
      </c>
    </row>
    <row r="804" spans="1:5">
      <c r="A804" s="136" t="s">
        <v>2721</v>
      </c>
      <c r="B804" s="136"/>
      <c r="C804" s="137">
        <v>976764.26</v>
      </c>
      <c r="D804" s="137">
        <v>-4000.5299999999997</v>
      </c>
      <c r="E804" s="137">
        <v>980764.79</v>
      </c>
    </row>
    <row r="805" spans="1:5">
      <c r="A805" s="136" t="s">
        <v>2722</v>
      </c>
      <c r="B805" s="136"/>
      <c r="C805" s="137">
        <v>7122857.8099999996</v>
      </c>
      <c r="D805" s="137">
        <v>98872.33</v>
      </c>
      <c r="E805" s="137">
        <v>7023985.4800000004</v>
      </c>
    </row>
    <row r="806" spans="1:5">
      <c r="A806" s="136" t="s">
        <v>2723</v>
      </c>
      <c r="B806" s="136"/>
      <c r="C806" s="137">
        <v>4864072.32</v>
      </c>
      <c r="D806" s="137">
        <v>-231626.52</v>
      </c>
      <c r="E806" s="137">
        <v>5095698.84</v>
      </c>
    </row>
    <row r="807" spans="1:5">
      <c r="A807" s="136" t="s">
        <v>2724</v>
      </c>
      <c r="B807" s="136"/>
      <c r="C807" s="137">
        <v>19498.87</v>
      </c>
      <c r="D807" s="137">
        <v>-1096.47</v>
      </c>
      <c r="E807" s="137">
        <v>20595.34</v>
      </c>
    </row>
    <row r="808" spans="1:5">
      <c r="A808" s="136" t="s">
        <v>2725</v>
      </c>
      <c r="B808" s="136"/>
      <c r="C808" s="137">
        <v>379694.31</v>
      </c>
      <c r="D808" s="137">
        <v>-13673.67</v>
      </c>
      <c r="E808" s="137">
        <v>393367.98</v>
      </c>
    </row>
    <row r="809" spans="1:5">
      <c r="A809" s="136" t="s">
        <v>2726</v>
      </c>
      <c r="B809" s="136"/>
      <c r="C809" s="137">
        <v>26411225.5</v>
      </c>
      <c r="D809" s="137">
        <v>2031918.96</v>
      </c>
      <c r="E809" s="137">
        <v>24379306.540000003</v>
      </c>
    </row>
    <row r="810" spans="1:5">
      <c r="A810" s="136" t="s">
        <v>2727</v>
      </c>
      <c r="B810" s="136"/>
      <c r="C810" s="137">
        <v>843267054.78999996</v>
      </c>
      <c r="D810" s="137">
        <v>-95734053.5</v>
      </c>
      <c r="E810" s="137">
        <v>939001108.28999996</v>
      </c>
    </row>
    <row r="811" spans="1:5">
      <c r="A811" s="136" t="s">
        <v>2728</v>
      </c>
      <c r="B811" s="136"/>
      <c r="C811" s="137">
        <v>0</v>
      </c>
      <c r="D811" s="137">
        <v>0</v>
      </c>
      <c r="E811" s="137">
        <v>0</v>
      </c>
    </row>
    <row r="812" spans="1:5">
      <c r="A812" s="136" t="s">
        <v>2729</v>
      </c>
      <c r="B812" s="136"/>
      <c r="C812" s="137">
        <v>0</v>
      </c>
      <c r="D812" s="137">
        <v>0</v>
      </c>
      <c r="E812" s="137">
        <v>0</v>
      </c>
    </row>
    <row r="813" spans="1:5">
      <c r="A813" s="136" t="s">
        <v>2730</v>
      </c>
      <c r="B813" s="136"/>
      <c r="C813" s="137">
        <v>2703165477.3699999</v>
      </c>
      <c r="D813" s="137">
        <v>-237563418.60000002</v>
      </c>
      <c r="E813" s="137">
        <v>2940728895.9699998</v>
      </c>
    </row>
    <row r="814" spans="1:5">
      <c r="A814" s="136" t="s">
        <v>2731</v>
      </c>
      <c r="B814" s="136"/>
      <c r="C814" s="137">
        <v>823936013.74000001</v>
      </c>
      <c r="D814" s="137">
        <v>-76960716.159999996</v>
      </c>
      <c r="E814" s="137">
        <v>900896729.89999998</v>
      </c>
    </row>
    <row r="815" spans="1:5">
      <c r="A815" s="136" t="s">
        <v>2732</v>
      </c>
      <c r="B815" s="136"/>
      <c r="C815" s="137">
        <v>-42713</v>
      </c>
      <c r="D815" s="137">
        <v>3883</v>
      </c>
      <c r="E815" s="137">
        <v>-46596</v>
      </c>
    </row>
    <row r="816" spans="1:5">
      <c r="A816" s="136" t="s">
        <v>2733</v>
      </c>
      <c r="B816" s="136"/>
      <c r="C816" s="137"/>
      <c r="D816" s="137">
        <v>0</v>
      </c>
      <c r="E816" s="137">
        <v>0</v>
      </c>
    </row>
    <row r="817" spans="1:5">
      <c r="A817" s="136" t="s">
        <v>2734</v>
      </c>
      <c r="B817" s="136"/>
      <c r="C817" s="137">
        <v>0</v>
      </c>
      <c r="D817" s="137">
        <v>0</v>
      </c>
      <c r="E817" s="137">
        <v>0</v>
      </c>
    </row>
    <row r="818" spans="1:5">
      <c r="A818" s="136" t="s">
        <v>2735</v>
      </c>
      <c r="B818" s="136"/>
      <c r="C818" s="137">
        <v>131361.38</v>
      </c>
      <c r="D818" s="137">
        <v>141954.79999999999</v>
      </c>
      <c r="E818" s="137">
        <v>-10593.42</v>
      </c>
    </row>
    <row r="819" spans="1:5">
      <c r="A819" s="136" t="s">
        <v>2736</v>
      </c>
      <c r="B819" s="136"/>
      <c r="C819" s="137">
        <v>824024662.12</v>
      </c>
      <c r="D819" s="137">
        <v>-76814878.359999999</v>
      </c>
      <c r="E819" s="137">
        <v>900839540.48000002</v>
      </c>
    </row>
    <row r="820" spans="1:5">
      <c r="A820" s="136" t="s">
        <v>2737</v>
      </c>
      <c r="B820" s="136"/>
      <c r="C820" s="137">
        <v>824024662.12</v>
      </c>
      <c r="D820" s="137">
        <v>-76814878.359999999</v>
      </c>
      <c r="E820" s="137">
        <v>900839540.48000002</v>
      </c>
    </row>
    <row r="821" spans="1:5">
      <c r="A821" s="136" t="s">
        <v>2738</v>
      </c>
      <c r="B821" s="136"/>
      <c r="C821" s="137">
        <v>37493063.780000001</v>
      </c>
      <c r="D821" s="137">
        <v>-3836715.71</v>
      </c>
      <c r="E821" s="137">
        <v>41329779.490000002</v>
      </c>
    </row>
    <row r="822" spans="1:5">
      <c r="A822" s="136" t="s">
        <v>2739</v>
      </c>
      <c r="B822" s="136"/>
      <c r="C822" s="137">
        <v>37493063.780000001</v>
      </c>
      <c r="D822" s="137">
        <v>-3836715.71</v>
      </c>
      <c r="E822" s="137">
        <v>41329779.490000002</v>
      </c>
    </row>
    <row r="823" spans="1:5">
      <c r="A823" s="136" t="s">
        <v>2740</v>
      </c>
      <c r="B823" s="136"/>
      <c r="C823" s="137">
        <v>37493063.780000001</v>
      </c>
      <c r="D823" s="137">
        <v>-3836715.71</v>
      </c>
      <c r="E823" s="137">
        <v>41329779.490000002</v>
      </c>
    </row>
    <row r="824" spans="1:5">
      <c r="A824" s="136" t="s">
        <v>2741</v>
      </c>
      <c r="B824" s="136"/>
      <c r="C824" s="137">
        <v>4466161.26</v>
      </c>
      <c r="D824" s="137">
        <v>-1678390.32</v>
      </c>
      <c r="E824" s="137">
        <v>6144551.5800000001</v>
      </c>
    </row>
    <row r="825" spans="1:5">
      <c r="A825" s="136" t="s">
        <v>2742</v>
      </c>
      <c r="B825" s="136"/>
      <c r="C825" s="137">
        <v>14123535</v>
      </c>
      <c r="D825" s="137">
        <v>-786219</v>
      </c>
      <c r="E825" s="137">
        <v>14909754</v>
      </c>
    </row>
    <row r="826" spans="1:5">
      <c r="A826" s="136" t="s">
        <v>2743</v>
      </c>
      <c r="B826" s="136"/>
      <c r="C826" s="137">
        <v>2548773.59</v>
      </c>
      <c r="D826" s="137">
        <v>-211823.5</v>
      </c>
      <c r="E826" s="137">
        <v>2760597.09</v>
      </c>
    </row>
    <row r="827" spans="1:5">
      <c r="A827" s="136" t="s">
        <v>2744</v>
      </c>
      <c r="B827" s="136"/>
      <c r="C827" s="137">
        <v>-13539.519999999999</v>
      </c>
      <c r="D827" s="137">
        <v>0</v>
      </c>
      <c r="E827" s="137">
        <v>-13539.519999999999</v>
      </c>
    </row>
    <row r="828" spans="1:5">
      <c r="A828" s="136" t="s">
        <v>2745</v>
      </c>
      <c r="B828" s="136"/>
      <c r="C828" s="137">
        <v>1517168.1800000002</v>
      </c>
      <c r="D828" s="137">
        <v>-137924.38</v>
      </c>
      <c r="E828" s="137">
        <v>1655092.56</v>
      </c>
    </row>
    <row r="829" spans="1:5">
      <c r="A829" s="136" t="s">
        <v>2746</v>
      </c>
      <c r="B829" s="136"/>
      <c r="C829" s="137">
        <v>-1123772</v>
      </c>
      <c r="D829" s="137">
        <v>-187838</v>
      </c>
      <c r="E829" s="137">
        <v>-935934</v>
      </c>
    </row>
    <row r="830" spans="1:5">
      <c r="A830" s="136" t="s">
        <v>2747</v>
      </c>
      <c r="B830" s="136"/>
      <c r="C830" s="137">
        <v>59725.39</v>
      </c>
      <c r="D830" s="137">
        <v>-5429.58</v>
      </c>
      <c r="E830" s="137">
        <v>65154.97</v>
      </c>
    </row>
    <row r="831" spans="1:5">
      <c r="A831" s="136" t="s">
        <v>2748</v>
      </c>
      <c r="B831" s="136"/>
      <c r="C831" s="137">
        <v>612851.70000000007</v>
      </c>
      <c r="D831" s="137">
        <v>-36321.719999999994</v>
      </c>
      <c r="E831" s="137">
        <v>649173.42000000004</v>
      </c>
    </row>
    <row r="832" spans="1:5">
      <c r="A832" s="136" t="s">
        <v>2749</v>
      </c>
      <c r="B832" s="136"/>
      <c r="C832" s="137">
        <v>5002472.96</v>
      </c>
      <c r="D832" s="137">
        <v>-454770.27</v>
      </c>
      <c r="E832" s="137">
        <v>5457243.2299999995</v>
      </c>
    </row>
    <row r="833" spans="1:5">
      <c r="A833" s="136" t="s">
        <v>2750</v>
      </c>
      <c r="B833" s="136"/>
      <c r="C833" s="137">
        <v>11979946</v>
      </c>
      <c r="D833" s="137">
        <v>-1089086</v>
      </c>
      <c r="E833" s="137">
        <v>13069032</v>
      </c>
    </row>
    <row r="834" spans="1:5">
      <c r="A834" s="136" t="s">
        <v>2751</v>
      </c>
      <c r="B834" s="136"/>
      <c r="C834" s="137">
        <v>1348769.66</v>
      </c>
      <c r="D834" s="137">
        <v>9558989.8000000007</v>
      </c>
      <c r="E834" s="137">
        <v>-8210220.1399999997</v>
      </c>
    </row>
    <row r="835" spans="1:5">
      <c r="A835" s="136" t="s">
        <v>2752</v>
      </c>
      <c r="B835" s="136"/>
      <c r="C835" s="137">
        <v>780865971.48000002</v>
      </c>
      <c r="D835" s="137">
        <v>-48835529.640000001</v>
      </c>
      <c r="E835" s="137">
        <v>829701501.12</v>
      </c>
    </row>
    <row r="836" spans="1:5">
      <c r="A836" s="136" t="s">
        <v>2753</v>
      </c>
      <c r="B836" s="136"/>
      <c r="C836" s="137">
        <v>821388063.70000005</v>
      </c>
      <c r="D836" s="137">
        <v>-43864342.609999999</v>
      </c>
      <c r="E836" s="137">
        <v>865252406.31000006</v>
      </c>
    </row>
    <row r="837" spans="1:5">
      <c r="A837" s="136" t="s">
        <v>2754</v>
      </c>
      <c r="B837" s="136"/>
      <c r="C837" s="137">
        <v>363495.17</v>
      </c>
      <c r="D837" s="137">
        <v>-218473.16999999998</v>
      </c>
      <c r="E837" s="137">
        <v>581968.34</v>
      </c>
    </row>
    <row r="838" spans="1:5">
      <c r="A838" s="136" t="s">
        <v>2755</v>
      </c>
      <c r="B838" s="136"/>
      <c r="C838" s="137">
        <v>-363495.17000000004</v>
      </c>
      <c r="D838" s="137">
        <v>218473.17</v>
      </c>
      <c r="E838" s="137">
        <v>-581968.34</v>
      </c>
    </row>
    <row r="839" spans="1:5">
      <c r="A839" s="136" t="s">
        <v>2756</v>
      </c>
      <c r="B839" s="136"/>
      <c r="C839" s="137">
        <v>84008.87</v>
      </c>
      <c r="D839" s="137">
        <v>-7637.17</v>
      </c>
      <c r="E839" s="137">
        <v>91646.04</v>
      </c>
    </row>
    <row r="840" spans="1:5">
      <c r="A840" s="136" t="s">
        <v>2757</v>
      </c>
      <c r="B840" s="136"/>
      <c r="C840" s="137">
        <v>84008.87000000001</v>
      </c>
      <c r="D840" s="137">
        <v>-7637.17</v>
      </c>
      <c r="E840" s="137">
        <v>91646.040000000008</v>
      </c>
    </row>
    <row r="841" spans="1:5">
      <c r="A841" s="136" t="s">
        <v>2758</v>
      </c>
      <c r="B841" s="136"/>
      <c r="C841" s="137">
        <v>626024.27</v>
      </c>
      <c r="D841" s="137">
        <v>-45250.81</v>
      </c>
      <c r="E841" s="137">
        <v>671275.08</v>
      </c>
    </row>
    <row r="842" spans="1:5">
      <c r="A842" s="136" t="s">
        <v>2759</v>
      </c>
      <c r="B842" s="136"/>
      <c r="C842" s="137">
        <v>626024.27</v>
      </c>
      <c r="D842" s="137">
        <v>-45250.810000000005</v>
      </c>
      <c r="E842" s="137">
        <v>671275.08000000007</v>
      </c>
    </row>
    <row r="843" spans="1:5">
      <c r="A843" s="136" t="s">
        <v>2760</v>
      </c>
      <c r="B843" s="136"/>
      <c r="C843" s="137">
        <v>-93750000</v>
      </c>
      <c r="D843" s="137">
        <v>47250000</v>
      </c>
      <c r="E843" s="137">
        <v>-141000000</v>
      </c>
    </row>
    <row r="844" spans="1:5">
      <c r="A844" s="136" t="s">
        <v>2761</v>
      </c>
      <c r="B844" s="136"/>
      <c r="C844" s="137">
        <v>-14125210</v>
      </c>
      <c r="D844" s="137">
        <v>1284110.0000000002</v>
      </c>
      <c r="E844" s="137">
        <v>-15409320</v>
      </c>
    </row>
    <row r="845" spans="1:5">
      <c r="A845" s="136" t="s">
        <v>2762</v>
      </c>
      <c r="B845" s="136"/>
      <c r="C845" s="137">
        <v>-107875210</v>
      </c>
      <c r="D845" s="137">
        <v>48534110</v>
      </c>
      <c r="E845" s="137">
        <v>-156409320</v>
      </c>
    </row>
    <row r="846" spans="1:5">
      <c r="A846" s="136" t="s">
        <v>2763</v>
      </c>
      <c r="B846" s="136"/>
      <c r="C846" s="137">
        <v>1575377117.5699999</v>
      </c>
      <c r="D846" s="137">
        <v>-75816241.49000001</v>
      </c>
      <c r="E846" s="137">
        <v>1651193359.0600002</v>
      </c>
    </row>
    <row r="847" spans="1:5">
      <c r="A847" s="136" t="s">
        <v>2764</v>
      </c>
      <c r="B847" s="136"/>
      <c r="C847" s="137">
        <v>3817188.52</v>
      </c>
      <c r="D847" s="137">
        <v>-296408.99</v>
      </c>
      <c r="E847" s="137">
        <v>4113597.5100000002</v>
      </c>
    </row>
    <row r="848" spans="1:5">
      <c r="A848" s="136" t="s">
        <v>2765</v>
      </c>
      <c r="B848" s="136"/>
      <c r="C848" s="137">
        <v>75077.149999999994</v>
      </c>
      <c r="D848" s="137">
        <v>16284.820000000002</v>
      </c>
      <c r="E848" s="137">
        <v>58792.33</v>
      </c>
    </row>
    <row r="849" spans="1:5">
      <c r="A849" s="136" t="s">
        <v>2766</v>
      </c>
      <c r="B849" s="136"/>
      <c r="C849" s="137">
        <v>22367812.440000001</v>
      </c>
      <c r="D849" s="137">
        <v>-3005729.29</v>
      </c>
      <c r="E849" s="137">
        <v>25373541.73</v>
      </c>
    </row>
    <row r="850" spans="1:5">
      <c r="A850" s="136" t="s">
        <v>2767</v>
      </c>
      <c r="B850" s="136"/>
      <c r="C850" s="137">
        <v>1.03</v>
      </c>
      <c r="D850" s="137">
        <v>0</v>
      </c>
      <c r="E850" s="137">
        <v>1.03</v>
      </c>
    </row>
    <row r="851" spans="1:5">
      <c r="A851" s="136" t="s">
        <v>2768</v>
      </c>
      <c r="B851" s="136"/>
      <c r="C851" s="137">
        <v>7901518.9299999997</v>
      </c>
      <c r="D851" s="137">
        <v>-795950.34</v>
      </c>
      <c r="E851" s="137">
        <v>8697469.2699999996</v>
      </c>
    </row>
    <row r="852" spans="1:5">
      <c r="A852" s="136" t="s">
        <v>2769</v>
      </c>
      <c r="B852" s="136"/>
      <c r="C852" s="137">
        <v>66658.41</v>
      </c>
      <c r="D852" s="137">
        <v>-19.84</v>
      </c>
      <c r="E852" s="137">
        <v>66678.25</v>
      </c>
    </row>
    <row r="853" spans="1:5">
      <c r="A853" s="136" t="s">
        <v>2770</v>
      </c>
      <c r="B853" s="136"/>
      <c r="C853" s="137">
        <v>3221247.62</v>
      </c>
      <c r="D853" s="137">
        <v>-1932844.6900000002</v>
      </c>
      <c r="E853" s="137">
        <v>5154092.3099999996</v>
      </c>
    </row>
    <row r="854" spans="1:5">
      <c r="A854" s="136" t="s">
        <v>2771</v>
      </c>
      <c r="B854" s="136"/>
      <c r="C854" s="137">
        <v>30.26</v>
      </c>
      <c r="D854" s="137">
        <v>0</v>
      </c>
      <c r="E854" s="137">
        <v>30.26</v>
      </c>
    </row>
    <row r="855" spans="1:5">
      <c r="A855" s="136" t="s">
        <v>2772</v>
      </c>
      <c r="B855" s="136"/>
      <c r="C855" s="137">
        <v>1814476.7</v>
      </c>
      <c r="D855" s="137">
        <v>-947224.48</v>
      </c>
      <c r="E855" s="137">
        <v>2761701.18</v>
      </c>
    </row>
    <row r="856" spans="1:5">
      <c r="A856" s="136" t="s">
        <v>2773</v>
      </c>
      <c r="B856" s="136"/>
      <c r="C856" s="137">
        <v>3575.71</v>
      </c>
      <c r="D856" s="137">
        <v>0</v>
      </c>
      <c r="E856" s="137">
        <v>3575.71</v>
      </c>
    </row>
    <row r="857" spans="1:5">
      <c r="A857" s="136" t="s">
        <v>2774</v>
      </c>
      <c r="B857" s="136"/>
      <c r="C857" s="137">
        <v>39267586.769999996</v>
      </c>
      <c r="D857" s="137">
        <v>-6961892.8099999996</v>
      </c>
      <c r="E857" s="137">
        <v>46229479.579999998</v>
      </c>
    </row>
    <row r="858" spans="1:5">
      <c r="A858" s="136" t="s">
        <v>2775</v>
      </c>
      <c r="B858" s="136"/>
      <c r="C858" s="137">
        <v>48371.390000000007</v>
      </c>
      <c r="D858" s="137">
        <v>0</v>
      </c>
      <c r="E858" s="137">
        <v>48371.390000000007</v>
      </c>
    </row>
    <row r="859" spans="1:5">
      <c r="A859" s="136" t="s">
        <v>2776</v>
      </c>
      <c r="B859" s="136"/>
      <c r="C859" s="137">
        <v>82765.820000000007</v>
      </c>
      <c r="D859" s="137">
        <v>-15060.16</v>
      </c>
      <c r="E859" s="137">
        <v>97825.98</v>
      </c>
    </row>
    <row r="860" spans="1:5">
      <c r="A860" s="136" t="s">
        <v>2777</v>
      </c>
      <c r="B860" s="136"/>
      <c r="C860" s="137">
        <v>372904.48000000004</v>
      </c>
      <c r="D860" s="137">
        <v>-5288.5099999999993</v>
      </c>
      <c r="E860" s="137">
        <v>378192.99000000005</v>
      </c>
    </row>
    <row r="861" spans="1:5">
      <c r="A861" s="136" t="s">
        <v>2778</v>
      </c>
      <c r="B861" s="136"/>
      <c r="C861" s="137">
        <v>1388842.2799999998</v>
      </c>
      <c r="D861" s="137">
        <v>-39854.909999999996</v>
      </c>
      <c r="E861" s="137">
        <v>1428697.19</v>
      </c>
    </row>
    <row r="862" spans="1:5">
      <c r="A862" s="136" t="s">
        <v>2779</v>
      </c>
      <c r="B862" s="136"/>
      <c r="C862" s="137">
        <v>606459.62</v>
      </c>
      <c r="D862" s="137">
        <v>-46865.87</v>
      </c>
      <c r="E862" s="137">
        <v>653325.49</v>
      </c>
    </row>
    <row r="863" spans="1:5">
      <c r="A863" s="136" t="s">
        <v>2780</v>
      </c>
      <c r="B863" s="136"/>
      <c r="C863" s="137">
        <v>3137036.84</v>
      </c>
      <c r="D863" s="137">
        <v>-164635.82999999999</v>
      </c>
      <c r="E863" s="137">
        <v>3301672.67</v>
      </c>
    </row>
    <row r="864" spans="1:5">
      <c r="A864" s="136" t="s">
        <v>2781</v>
      </c>
      <c r="B864" s="136"/>
      <c r="C864" s="137">
        <v>11596340.02</v>
      </c>
      <c r="D864" s="137">
        <v>-1389384.6300000001</v>
      </c>
      <c r="E864" s="137">
        <v>12985724.649999999</v>
      </c>
    </row>
    <row r="865" spans="1:5">
      <c r="A865" s="136" t="s">
        <v>2782</v>
      </c>
      <c r="B865" s="136"/>
      <c r="C865" s="137">
        <v>449005.54</v>
      </c>
      <c r="D865" s="137">
        <v>-28349.14</v>
      </c>
      <c r="E865" s="137">
        <v>477354.68</v>
      </c>
    </row>
    <row r="866" spans="1:5">
      <c r="A866" s="136" t="s">
        <v>2783</v>
      </c>
      <c r="B866" s="136"/>
      <c r="C866" s="137">
        <v>-114163.32</v>
      </c>
      <c r="D866" s="137">
        <v>0</v>
      </c>
      <c r="E866" s="137">
        <v>-114163.32</v>
      </c>
    </row>
    <row r="867" spans="1:5">
      <c r="A867" s="136" t="s">
        <v>2784</v>
      </c>
      <c r="B867" s="136"/>
      <c r="C867" s="137">
        <v>17567562.669999998</v>
      </c>
      <c r="D867" s="137">
        <v>-1689439.05</v>
      </c>
      <c r="E867" s="137">
        <v>19257001.719999999</v>
      </c>
    </row>
    <row r="868" spans="1:5">
      <c r="A868" s="136" t="s">
        <v>2785</v>
      </c>
      <c r="B868" s="136"/>
      <c r="C868" s="137">
        <v>1654320.86</v>
      </c>
      <c r="D868" s="137">
        <v>-24527.420000000002</v>
      </c>
      <c r="E868" s="137">
        <v>1678848.28</v>
      </c>
    </row>
    <row r="869" spans="1:5">
      <c r="A869" s="136" t="s">
        <v>2786</v>
      </c>
      <c r="B869" s="136"/>
      <c r="C869" s="137">
        <v>378418.27999999997</v>
      </c>
      <c r="D869" s="137">
        <v>-55744.29</v>
      </c>
      <c r="E869" s="137">
        <v>434162.57</v>
      </c>
    </row>
    <row r="870" spans="1:5">
      <c r="A870" s="136" t="s">
        <v>2787</v>
      </c>
      <c r="B870" s="136"/>
      <c r="C870" s="137">
        <v>17003.25</v>
      </c>
      <c r="D870" s="137">
        <v>-2199.5699999999997</v>
      </c>
      <c r="E870" s="137">
        <v>19202.82</v>
      </c>
    </row>
    <row r="871" spans="1:5">
      <c r="A871" s="136" t="s">
        <v>2788</v>
      </c>
      <c r="B871" s="136"/>
      <c r="C871" s="137">
        <v>2906598.71</v>
      </c>
      <c r="D871" s="137">
        <v>-308422.71000000002</v>
      </c>
      <c r="E871" s="137">
        <v>3215021.42</v>
      </c>
    </row>
    <row r="872" spans="1:5">
      <c r="A872" s="136" t="s">
        <v>2789</v>
      </c>
      <c r="B872" s="136"/>
      <c r="C872" s="137">
        <v>26864981.559999999</v>
      </c>
      <c r="D872" s="137">
        <v>521123.36</v>
      </c>
      <c r="E872" s="137">
        <v>26343858.200000003</v>
      </c>
    </row>
    <row r="873" spans="1:5">
      <c r="A873" s="136" t="s">
        <v>2790</v>
      </c>
      <c r="B873" s="136"/>
      <c r="C873" s="137">
        <v>40866794.960000001</v>
      </c>
      <c r="D873" s="137">
        <v>-2896134.94</v>
      </c>
      <c r="E873" s="137">
        <v>43762929.899999999</v>
      </c>
    </row>
    <row r="874" spans="1:5">
      <c r="A874" s="136" t="s">
        <v>2791</v>
      </c>
      <c r="B874" s="136"/>
      <c r="C874" s="137">
        <v>5809865.25</v>
      </c>
      <c r="D874" s="137">
        <v>-555952.44999999995</v>
      </c>
      <c r="E874" s="137">
        <v>6365817.7000000002</v>
      </c>
    </row>
    <row r="875" spans="1:5">
      <c r="A875" s="136" t="s">
        <v>2792</v>
      </c>
      <c r="B875" s="136"/>
      <c r="C875" s="137">
        <v>158592.85</v>
      </c>
      <c r="D875" s="137">
        <v>-16498.23</v>
      </c>
      <c r="E875" s="137">
        <v>175091.08000000002</v>
      </c>
    </row>
    <row r="876" spans="1:5">
      <c r="A876" s="136" t="s">
        <v>2793</v>
      </c>
      <c r="B876" s="136"/>
      <c r="C876" s="137">
        <v>6119.1500000000005</v>
      </c>
      <c r="D876" s="137">
        <v>-41.13</v>
      </c>
      <c r="E876" s="137">
        <v>6160.28</v>
      </c>
    </row>
    <row r="877" spans="1:5">
      <c r="A877" s="136" t="s">
        <v>2794</v>
      </c>
      <c r="B877" s="136"/>
      <c r="C877" s="137">
        <v>1017231.01</v>
      </c>
      <c r="D877" s="137">
        <v>-291174.87</v>
      </c>
      <c r="E877" s="137">
        <v>1308405.8800000001</v>
      </c>
    </row>
    <row r="878" spans="1:5">
      <c r="A878" s="136" t="s">
        <v>2795</v>
      </c>
      <c r="B878" s="136"/>
      <c r="C878" s="137">
        <v>1814817.66</v>
      </c>
      <c r="D878" s="137">
        <v>-256432.43</v>
      </c>
      <c r="E878" s="137">
        <v>2071250.09</v>
      </c>
    </row>
    <row r="879" spans="1:5">
      <c r="A879" s="136" t="s">
        <v>2796</v>
      </c>
      <c r="B879" s="136"/>
      <c r="C879" s="137">
        <v>218585.96</v>
      </c>
      <c r="D879" s="137">
        <v>-142306.56999999998</v>
      </c>
      <c r="E879" s="137">
        <v>360892.52999999997</v>
      </c>
    </row>
    <row r="880" spans="1:5">
      <c r="A880" s="136" t="s">
        <v>2797</v>
      </c>
      <c r="B880" s="136"/>
      <c r="C880" s="137">
        <v>81713329.5</v>
      </c>
      <c r="D880" s="137">
        <v>-4028311.25</v>
      </c>
      <c r="E880" s="137">
        <v>85741640.75</v>
      </c>
    </row>
    <row r="881" spans="1:5">
      <c r="A881" s="136" t="s">
        <v>2798</v>
      </c>
      <c r="B881" s="136"/>
      <c r="C881" s="137">
        <v>8294466.5800000001</v>
      </c>
      <c r="D881" s="137">
        <v>-1478351.3499999999</v>
      </c>
      <c r="E881" s="137">
        <v>9772817.9299999997</v>
      </c>
    </row>
    <row r="882" spans="1:5">
      <c r="A882" s="136" t="s">
        <v>2799</v>
      </c>
      <c r="B882" s="136"/>
      <c r="C882" s="137">
        <v>7914525.0200000005</v>
      </c>
      <c r="D882" s="137">
        <v>-468904.12</v>
      </c>
      <c r="E882" s="137">
        <v>8383429.1399999997</v>
      </c>
    </row>
    <row r="883" spans="1:5">
      <c r="A883" s="136" t="s">
        <v>2800</v>
      </c>
      <c r="B883" s="136"/>
      <c r="C883" s="137">
        <v>9446417.7599999998</v>
      </c>
      <c r="D883" s="137">
        <v>-2116890.85</v>
      </c>
      <c r="E883" s="137">
        <v>11563308.610000001</v>
      </c>
    </row>
    <row r="884" spans="1:5">
      <c r="A884" s="136" t="s">
        <v>2801</v>
      </c>
      <c r="B884" s="136"/>
      <c r="C884" s="137">
        <v>25250028.73</v>
      </c>
      <c r="D884" s="137">
        <v>-3083600.7800000003</v>
      </c>
      <c r="E884" s="137">
        <v>28333629.509999998</v>
      </c>
    </row>
    <row r="885" spans="1:5">
      <c r="A885" s="136" t="s">
        <v>2802</v>
      </c>
      <c r="B885" s="136"/>
      <c r="C885" s="137">
        <v>50905438.089999996</v>
      </c>
      <c r="D885" s="137">
        <v>-7147747.1000000006</v>
      </c>
      <c r="E885" s="137">
        <v>58053185.189999998</v>
      </c>
    </row>
    <row r="886" spans="1:5">
      <c r="A886" s="136" t="s">
        <v>2803</v>
      </c>
      <c r="B886" s="136"/>
      <c r="C886" s="137">
        <v>94891.61</v>
      </c>
      <c r="D886" s="137">
        <v>-28188.080000000002</v>
      </c>
      <c r="E886" s="137">
        <v>123079.69</v>
      </c>
    </row>
    <row r="887" spans="1:5">
      <c r="A887" s="136" t="s">
        <v>2804</v>
      </c>
      <c r="B887" s="136"/>
      <c r="C887" s="137">
        <v>19060.199999999997</v>
      </c>
      <c r="D887" s="137">
        <v>3352.0099999999998</v>
      </c>
      <c r="E887" s="137">
        <v>15708.19</v>
      </c>
    </row>
    <row r="888" spans="1:5">
      <c r="A888" s="136" t="s">
        <v>2805</v>
      </c>
      <c r="B888" s="136"/>
      <c r="C888" s="137">
        <v>113951.81000000001</v>
      </c>
      <c r="D888" s="137">
        <v>-24836.070000000003</v>
      </c>
      <c r="E888" s="137">
        <v>138787.88000000003</v>
      </c>
    </row>
    <row r="889" spans="1:5">
      <c r="A889" s="136" t="s">
        <v>2806</v>
      </c>
      <c r="B889" s="136"/>
      <c r="C889" s="137">
        <v>10256.730000000001</v>
      </c>
      <c r="D889" s="137">
        <v>0</v>
      </c>
      <c r="E889" s="137">
        <v>10256.730000000001</v>
      </c>
    </row>
    <row r="890" spans="1:5">
      <c r="A890" s="136" t="s">
        <v>2807</v>
      </c>
      <c r="B890" s="136"/>
      <c r="C890" s="137">
        <v>10256.73</v>
      </c>
      <c r="D890" s="137">
        <v>0</v>
      </c>
      <c r="E890" s="137">
        <v>10256.73</v>
      </c>
    </row>
    <row r="891" spans="1:5">
      <c r="A891" s="136" t="s">
        <v>2808</v>
      </c>
      <c r="B891" s="136"/>
      <c r="C891" s="137">
        <v>7599.11</v>
      </c>
      <c r="D891" s="137">
        <v>-1192.0200000000002</v>
      </c>
      <c r="E891" s="137">
        <v>8791.1299999999992</v>
      </c>
    </row>
    <row r="892" spans="1:5">
      <c r="A892" s="136" t="s">
        <v>2809</v>
      </c>
      <c r="B892" s="136"/>
      <c r="C892" s="137">
        <v>1013.3100000000001</v>
      </c>
      <c r="D892" s="137">
        <v>0</v>
      </c>
      <c r="E892" s="137">
        <v>1013.3100000000001</v>
      </c>
    </row>
    <row r="893" spans="1:5">
      <c r="A893" s="136" t="s">
        <v>2810</v>
      </c>
      <c r="B893" s="136"/>
      <c r="C893" s="137">
        <v>8612.42</v>
      </c>
      <c r="D893" s="137">
        <v>-1192.02</v>
      </c>
      <c r="E893" s="137">
        <v>9804.44</v>
      </c>
    </row>
    <row r="894" spans="1:5">
      <c r="A894" s="136" t="s">
        <v>2811</v>
      </c>
      <c r="B894" s="136"/>
      <c r="C894" s="137">
        <v>189586737.99000001</v>
      </c>
      <c r="D894" s="137">
        <v>-19853418.300000001</v>
      </c>
      <c r="E894" s="137">
        <v>209440156.29000002</v>
      </c>
    </row>
    <row r="895" spans="1:5">
      <c r="A895" s="136" t="s">
        <v>2812</v>
      </c>
      <c r="B895" s="136"/>
      <c r="C895" s="137">
        <v>1385965.63</v>
      </c>
      <c r="D895" s="137">
        <v>289373.51</v>
      </c>
      <c r="E895" s="137">
        <v>1096592.1200000001</v>
      </c>
    </row>
    <row r="896" spans="1:5">
      <c r="A896" s="136" t="s">
        <v>2813</v>
      </c>
      <c r="B896" s="136"/>
      <c r="C896" s="137">
        <v>173253664.34</v>
      </c>
      <c r="D896" s="137">
        <v>27445063.510000002</v>
      </c>
      <c r="E896" s="137">
        <v>145808600.82999998</v>
      </c>
    </row>
    <row r="897" spans="1:5">
      <c r="A897" s="136" t="s">
        <v>2814</v>
      </c>
      <c r="B897" s="136"/>
      <c r="C897" s="137">
        <v>147166186.98000002</v>
      </c>
      <c r="D897" s="137">
        <v>-11586728.84</v>
      </c>
      <c r="E897" s="137">
        <v>158752915.81999999</v>
      </c>
    </row>
    <row r="898" spans="1:5">
      <c r="A898" s="136" t="s">
        <v>2815</v>
      </c>
      <c r="B898" s="136"/>
      <c r="C898" s="137">
        <v>-591.6</v>
      </c>
      <c r="D898" s="137">
        <v>60</v>
      </c>
      <c r="E898" s="137">
        <v>-651.6</v>
      </c>
    </row>
    <row r="899" spans="1:5">
      <c r="A899" s="136" t="s">
        <v>2816</v>
      </c>
      <c r="B899" s="136"/>
      <c r="C899" s="137">
        <v>84651.67</v>
      </c>
      <c r="D899" s="137">
        <v>-1615.93</v>
      </c>
      <c r="E899" s="137">
        <v>86267.599999999991</v>
      </c>
    </row>
    <row r="900" spans="1:5">
      <c r="A900" s="136" t="s">
        <v>2817</v>
      </c>
      <c r="B900" s="136"/>
      <c r="C900" s="137">
        <v>595654.13</v>
      </c>
      <c r="D900" s="137">
        <v>316132.74</v>
      </c>
      <c r="E900" s="137">
        <v>279521.38999999996</v>
      </c>
    </row>
    <row r="901" spans="1:5">
      <c r="A901" s="136" t="s">
        <v>2818</v>
      </c>
      <c r="B901" s="136"/>
      <c r="C901" s="137">
        <v>24090217.390000001</v>
      </c>
      <c r="D901" s="137">
        <v>-2585613.0300000003</v>
      </c>
      <c r="E901" s="137">
        <v>26675830.420000002</v>
      </c>
    </row>
    <row r="902" spans="1:5">
      <c r="A902" s="136" t="s">
        <v>2819</v>
      </c>
      <c r="B902" s="136"/>
      <c r="C902" s="137">
        <v>147292897.09999999</v>
      </c>
      <c r="D902" s="137">
        <v>-11228004.879999999</v>
      </c>
      <c r="E902" s="137">
        <v>158520901.97999999</v>
      </c>
    </row>
    <row r="903" spans="1:5">
      <c r="A903" s="136" t="s">
        <v>2820</v>
      </c>
      <c r="B903" s="136"/>
      <c r="C903" s="137">
        <v>499784.76</v>
      </c>
      <c r="D903" s="137">
        <v>855115.16999999993</v>
      </c>
      <c r="E903" s="137">
        <v>-355330.41</v>
      </c>
    </row>
    <row r="904" spans="1:5">
      <c r="A904" s="136" t="s">
        <v>2821</v>
      </c>
      <c r="B904" s="136"/>
      <c r="C904" s="137">
        <v>-11796765</v>
      </c>
      <c r="D904" s="137">
        <v>-320177.18000000005</v>
      </c>
      <c r="E904" s="137">
        <v>-11476587.819999998</v>
      </c>
    </row>
    <row r="905" spans="1:5">
      <c r="A905" s="136" t="s">
        <v>2822</v>
      </c>
      <c r="B905" s="136"/>
      <c r="C905" s="137">
        <v>482571665.40000004</v>
      </c>
      <c r="D905" s="137">
        <v>3183605.0700000003</v>
      </c>
      <c r="E905" s="137">
        <v>479388060.33000004</v>
      </c>
    </row>
    <row r="906" spans="1:5">
      <c r="A906" s="136" t="s">
        <v>2823</v>
      </c>
      <c r="B906" s="136"/>
      <c r="C906" s="137">
        <v>4950700998.3299999</v>
      </c>
      <c r="D906" s="137">
        <v>-330049473.31999999</v>
      </c>
      <c r="E906" s="137">
        <v>5280750471.6500006</v>
      </c>
    </row>
    <row r="907" spans="1:5">
      <c r="A907" s="136" t="s">
        <v>2824</v>
      </c>
      <c r="B907" s="136"/>
      <c r="C907" s="137">
        <v>254528789.56</v>
      </c>
      <c r="D907" s="137">
        <v>-12328242.470000001</v>
      </c>
      <c r="E907" s="137">
        <v>266857032.03</v>
      </c>
    </row>
    <row r="908" spans="1:5">
      <c r="A908" s="136" t="s">
        <v>2825</v>
      </c>
      <c r="B908" s="136"/>
      <c r="C908" s="137">
        <v>254528789.56</v>
      </c>
      <c r="D908" s="137">
        <v>-12328242.470000001</v>
      </c>
      <c r="E908" s="137">
        <v>266857032.03</v>
      </c>
    </row>
    <row r="909" spans="1:5">
      <c r="A909" s="136" t="s">
        <v>2826</v>
      </c>
      <c r="B909" s="136"/>
      <c r="C909" s="137">
        <v>6723417.5800000001</v>
      </c>
      <c r="D909" s="137">
        <v>-751649.8</v>
      </c>
      <c r="E909" s="137">
        <v>7475067.3799999999</v>
      </c>
    </row>
    <row r="910" spans="1:5">
      <c r="A910" s="136" t="s">
        <v>2827</v>
      </c>
      <c r="B910" s="136"/>
      <c r="C910" s="137">
        <v>6723417.5800000001</v>
      </c>
      <c r="D910" s="137">
        <v>-751649.8</v>
      </c>
      <c r="E910" s="137">
        <v>7475067.3799999999</v>
      </c>
    </row>
    <row r="911" spans="1:5">
      <c r="A911" s="136" t="s">
        <v>2828</v>
      </c>
      <c r="B911" s="136"/>
      <c r="C911" s="137">
        <v>261252207.13999999</v>
      </c>
      <c r="D911" s="137">
        <v>-13079892.270000001</v>
      </c>
      <c r="E911" s="137">
        <v>274332099.40999997</v>
      </c>
    </row>
    <row r="912" spans="1:5">
      <c r="A912" s="136" t="s">
        <v>2829</v>
      </c>
      <c r="B912" s="136"/>
      <c r="C912" s="137">
        <v>68977172</v>
      </c>
      <c r="D912" s="137">
        <v>3375211.08</v>
      </c>
      <c r="E912" s="137">
        <v>65601960.920000002</v>
      </c>
    </row>
    <row r="913" spans="1:5">
      <c r="A913" s="136" t="s">
        <v>2830</v>
      </c>
      <c r="B913" s="136"/>
      <c r="C913" s="137">
        <v>4168519.57</v>
      </c>
      <c r="D913" s="137">
        <v>-62541.599999999991</v>
      </c>
      <c r="E913" s="137">
        <v>4231061.1700000009</v>
      </c>
    </row>
    <row r="914" spans="1:5">
      <c r="A914" s="136" t="s">
        <v>2831</v>
      </c>
      <c r="B914" s="136"/>
      <c r="C914" s="137">
        <v>73145691.570000008</v>
      </c>
      <c r="D914" s="137">
        <v>3312669.4800000004</v>
      </c>
      <c r="E914" s="137">
        <v>69833022.089999989</v>
      </c>
    </row>
    <row r="915" spans="1:5">
      <c r="A915" s="136" t="s">
        <v>53</v>
      </c>
      <c r="B915" s="136"/>
      <c r="C915" s="137">
        <v>467895559.51999998</v>
      </c>
      <c r="D915" s="137">
        <v>-39713103.919999994</v>
      </c>
      <c r="E915" s="137">
        <v>507608663.44</v>
      </c>
    </row>
    <row r="916" spans="1:5">
      <c r="A916" s="136" t="s">
        <v>48</v>
      </c>
      <c r="B916" s="136"/>
      <c r="C916" s="137">
        <v>120118653.14000002</v>
      </c>
      <c r="D916" s="137">
        <v>-17885862.830000002</v>
      </c>
      <c r="E916" s="137">
        <v>138004515.97</v>
      </c>
    </row>
    <row r="917" spans="1:5">
      <c r="A917" s="136" t="s">
        <v>54</v>
      </c>
      <c r="B917" s="136"/>
      <c r="C917" s="137">
        <v>40421769.100000001</v>
      </c>
      <c r="D917" s="137">
        <v>616426.32999999996</v>
      </c>
      <c r="E917" s="137">
        <v>39805342.770000003</v>
      </c>
    </row>
    <row r="918" spans="1:5">
      <c r="A918" s="136" t="s">
        <v>49</v>
      </c>
      <c r="B918" s="136"/>
      <c r="C918" s="137">
        <v>8724086.6899999995</v>
      </c>
      <c r="D918" s="137">
        <v>62541.599999999999</v>
      </c>
      <c r="E918" s="137">
        <v>8661545.0899999999</v>
      </c>
    </row>
    <row r="919" spans="1:5">
      <c r="A919" s="136" t="s">
        <v>58</v>
      </c>
      <c r="B919" s="136"/>
      <c r="C919" s="137">
        <v>1044723.87</v>
      </c>
      <c r="D919" s="137">
        <v>0</v>
      </c>
      <c r="E919" s="137">
        <v>1044723.87</v>
      </c>
    </row>
    <row r="920" spans="1:5">
      <c r="A920" s="136" t="s">
        <v>2832</v>
      </c>
      <c r="B920" s="136"/>
      <c r="C920" s="137">
        <v>638204792.32000005</v>
      </c>
      <c r="D920" s="137">
        <v>-56919998.82</v>
      </c>
      <c r="E920" s="137">
        <v>695124791.13999999</v>
      </c>
    </row>
    <row r="921" spans="1:5">
      <c r="A921" s="136" t="s">
        <v>55</v>
      </c>
      <c r="B921" s="136"/>
      <c r="C921" s="137">
        <v>-536452887.38</v>
      </c>
      <c r="D921" s="137">
        <v>25560370.819999997</v>
      </c>
      <c r="E921" s="137">
        <v>-562013258.20000005</v>
      </c>
    </row>
    <row r="922" spans="1:5">
      <c r="A922" s="136" t="s">
        <v>50</v>
      </c>
      <c r="B922" s="136"/>
      <c r="C922" s="137">
        <v>-127591399.06999999</v>
      </c>
      <c r="D922" s="137">
        <v>6421594.7700000005</v>
      </c>
      <c r="E922" s="137">
        <v>-134012993.83999999</v>
      </c>
    </row>
    <row r="923" spans="1:5">
      <c r="A923" s="136" t="s">
        <v>56</v>
      </c>
      <c r="B923" s="136"/>
      <c r="C923" s="137">
        <v>-51468233.159999996</v>
      </c>
      <c r="D923" s="137">
        <v>130067.13</v>
      </c>
      <c r="E923" s="137">
        <v>-51598300.289999999</v>
      </c>
    </row>
    <row r="924" spans="1:5">
      <c r="A924" s="136" t="s">
        <v>51</v>
      </c>
      <c r="B924" s="136"/>
      <c r="C924" s="137">
        <v>-12523373.4</v>
      </c>
      <c r="D924" s="137">
        <v>0</v>
      </c>
      <c r="E924" s="137">
        <v>-12523373.4</v>
      </c>
    </row>
    <row r="925" spans="1:5">
      <c r="A925" s="136" t="s">
        <v>57</v>
      </c>
      <c r="B925" s="136"/>
      <c r="C925" s="137">
        <v>-21861774</v>
      </c>
      <c r="D925" s="137">
        <v>3193058.84</v>
      </c>
      <c r="E925" s="137">
        <v>-25054832.84</v>
      </c>
    </row>
    <row r="926" spans="1:5">
      <c r="A926" s="136" t="s">
        <v>2833</v>
      </c>
      <c r="B926" s="136"/>
      <c r="C926" s="137">
        <v>-749897667.00999999</v>
      </c>
      <c r="D926" s="137">
        <v>35305091.560000002</v>
      </c>
      <c r="E926" s="137">
        <v>-785202758.57000005</v>
      </c>
    </row>
    <row r="927" spans="1:5">
      <c r="A927" s="136" t="s">
        <v>2834</v>
      </c>
      <c r="B927" s="136"/>
      <c r="C927" s="137">
        <v>-111692874.69000001</v>
      </c>
      <c r="D927" s="137">
        <v>-21614907.260000002</v>
      </c>
      <c r="E927" s="137">
        <v>-90077967.429999992</v>
      </c>
    </row>
    <row r="928" spans="1:5">
      <c r="A928" s="136" t="s">
        <v>2835</v>
      </c>
      <c r="B928" s="136"/>
      <c r="C928" s="137">
        <v>-404520.42000000004</v>
      </c>
      <c r="D928" s="137">
        <v>36774.58</v>
      </c>
      <c r="E928" s="137">
        <v>-441295</v>
      </c>
    </row>
    <row r="929" spans="1:6">
      <c r="A929" s="136" t="s">
        <v>2836</v>
      </c>
      <c r="B929" s="136"/>
      <c r="C929" s="137">
        <v>-404520.42000000004</v>
      </c>
      <c r="D929" s="137">
        <v>36774.58</v>
      </c>
      <c r="E929" s="137">
        <v>-441295.00000000006</v>
      </c>
    </row>
    <row r="930" spans="1:6">
      <c r="A930" s="136" t="s">
        <v>2837</v>
      </c>
      <c r="B930" s="136"/>
      <c r="C930" s="137">
        <v>222300503.59999999</v>
      </c>
      <c r="D930" s="137">
        <v>-31345355.469999999</v>
      </c>
      <c r="E930" s="137">
        <v>253645859.06999999</v>
      </c>
      <c r="F930" s="286">
        <f>E930</f>
        <v>253645859.06999999</v>
      </c>
    </row>
    <row r="931" spans="1:6">
      <c r="A931" s="136" t="s">
        <v>2838</v>
      </c>
      <c r="B931" s="136"/>
      <c r="C931" s="137">
        <v>5173001501.9300003</v>
      </c>
      <c r="D931" s="137">
        <v>-361394828.78999996</v>
      </c>
      <c r="E931" s="137">
        <v>5534396330.7199993</v>
      </c>
    </row>
    <row r="932" spans="1:6">
      <c r="A932" s="136" t="s">
        <v>2839</v>
      </c>
      <c r="B932" s="136"/>
      <c r="C932" s="137">
        <v>1218122034.1500001</v>
      </c>
      <c r="D932" s="137">
        <v>-147630938.40000001</v>
      </c>
      <c r="E932" s="137">
        <v>1365752972.55</v>
      </c>
    </row>
    <row r="933" spans="1:6">
      <c r="A933" s="136" t="s">
        <v>2840</v>
      </c>
      <c r="B933" s="136"/>
      <c r="C933" s="137">
        <v>19391.559999999998</v>
      </c>
      <c r="D933" s="137">
        <v>0</v>
      </c>
      <c r="E933" s="137">
        <v>19391.559999999998</v>
      </c>
    </row>
    <row r="934" spans="1:6">
      <c r="A934" s="136" t="s">
        <v>2841</v>
      </c>
      <c r="B934" s="136"/>
      <c r="C934" s="137">
        <v>19391.560000000001</v>
      </c>
      <c r="D934" s="137">
        <v>0</v>
      </c>
      <c r="E934" s="137">
        <v>19391.560000000001</v>
      </c>
    </row>
    <row r="935" spans="1:6">
      <c r="A935" s="136" t="s">
        <v>2842</v>
      </c>
      <c r="B935" s="136"/>
      <c r="C935" s="137">
        <v>-132386.74</v>
      </c>
      <c r="D935" s="137">
        <v>16695.259999999998</v>
      </c>
      <c r="E935" s="137">
        <v>-149082</v>
      </c>
    </row>
    <row r="936" spans="1:6">
      <c r="A936" s="136" t="s">
        <v>2843</v>
      </c>
      <c r="B936" s="136"/>
      <c r="C936" s="137">
        <v>-132386.74000000002</v>
      </c>
      <c r="D936" s="137">
        <v>16695.259999999998</v>
      </c>
      <c r="E936" s="137">
        <v>-149082</v>
      </c>
    </row>
    <row r="937" spans="1:6">
      <c r="A937" s="136" t="s">
        <v>2844</v>
      </c>
      <c r="B937" s="136"/>
      <c r="C937" s="137">
        <v>814673.17</v>
      </c>
      <c r="D937" s="137">
        <v>-254036.76</v>
      </c>
      <c r="E937" s="137">
        <v>1068709.93</v>
      </c>
    </row>
    <row r="938" spans="1:6">
      <c r="A938" s="136" t="s">
        <v>2845</v>
      </c>
      <c r="B938" s="136"/>
      <c r="C938" s="137">
        <v>141025.49</v>
      </c>
      <c r="D938" s="137">
        <v>-209715.82</v>
      </c>
      <c r="E938" s="137">
        <v>350741.31</v>
      </c>
    </row>
    <row r="939" spans="1:6">
      <c r="A939" s="136" t="s">
        <v>2846</v>
      </c>
      <c r="B939" s="136"/>
      <c r="C939" s="137">
        <v>2006514</v>
      </c>
      <c r="D939" s="137">
        <v>-1678512.8800000001</v>
      </c>
      <c r="E939" s="137">
        <v>3685026.88</v>
      </c>
    </row>
    <row r="940" spans="1:6">
      <c r="A940" s="136" t="s">
        <v>2847</v>
      </c>
      <c r="B940" s="136"/>
      <c r="C940" s="137">
        <v>184609.37000000002</v>
      </c>
      <c r="D940" s="137">
        <v>-16782.669999999998</v>
      </c>
      <c r="E940" s="137">
        <v>201392.03999999998</v>
      </c>
    </row>
    <row r="941" spans="1:6">
      <c r="A941" s="136" t="s">
        <v>2848</v>
      </c>
      <c r="B941" s="136"/>
      <c r="C941" s="137">
        <v>3146822.0300000003</v>
      </c>
      <c r="D941" s="137">
        <v>-2159048.13</v>
      </c>
      <c r="E941" s="137">
        <v>5305870.16</v>
      </c>
    </row>
    <row r="942" spans="1:6">
      <c r="A942" s="136" t="s">
        <v>2849</v>
      </c>
      <c r="B942" s="136"/>
      <c r="C942" s="137">
        <v>13403562.719999999</v>
      </c>
      <c r="D942" s="137">
        <v>-1669847.8299999998</v>
      </c>
      <c r="E942" s="137">
        <v>15073410.549999999</v>
      </c>
    </row>
    <row r="943" spans="1:6">
      <c r="A943" s="136" t="s">
        <v>2850</v>
      </c>
      <c r="B943" s="136"/>
      <c r="C943" s="137">
        <v>13403562.719999999</v>
      </c>
      <c r="D943" s="137">
        <v>-1669847.8299999998</v>
      </c>
      <c r="E943" s="137">
        <v>15073410.549999999</v>
      </c>
    </row>
    <row r="944" spans="1:6">
      <c r="A944" s="136" t="s">
        <v>2851</v>
      </c>
      <c r="B944" s="136"/>
      <c r="C944" s="137">
        <v>521678.99999999994</v>
      </c>
      <c r="D944" s="137">
        <v>-46574.47</v>
      </c>
      <c r="E944" s="137">
        <v>568253.47</v>
      </c>
    </row>
    <row r="945" spans="1:5">
      <c r="A945" s="136" t="s">
        <v>2852</v>
      </c>
      <c r="B945" s="136"/>
      <c r="C945" s="137">
        <v>-521679.00000000006</v>
      </c>
      <c r="D945" s="137">
        <v>46574.470000000008</v>
      </c>
      <c r="E945" s="137">
        <v>-568253.47</v>
      </c>
    </row>
    <row r="946" spans="1:5">
      <c r="A946" s="136" t="s">
        <v>2853</v>
      </c>
      <c r="B946" s="136"/>
      <c r="C946" s="137">
        <v>-584993.1</v>
      </c>
      <c r="D946" s="137">
        <v>0</v>
      </c>
      <c r="E946" s="137">
        <v>-584993.1</v>
      </c>
    </row>
    <row r="947" spans="1:5">
      <c r="A947" s="136" t="s">
        <v>2854</v>
      </c>
      <c r="B947" s="136"/>
      <c r="C947" s="137">
        <v>34899.56</v>
      </c>
      <c r="D947" s="137">
        <v>0</v>
      </c>
      <c r="E947" s="137">
        <v>34899.56</v>
      </c>
    </row>
    <row r="948" spans="1:5">
      <c r="A948" s="136" t="s">
        <v>2855</v>
      </c>
      <c r="B948" s="136"/>
      <c r="C948" s="137">
        <v>-99134.3</v>
      </c>
      <c r="D948" s="137">
        <v>-99134.3</v>
      </c>
      <c r="E948" s="137">
        <v>0</v>
      </c>
    </row>
    <row r="949" spans="1:5">
      <c r="A949" s="136" t="s">
        <v>2856</v>
      </c>
      <c r="B949" s="136"/>
      <c r="C949" s="137">
        <v>22743.22</v>
      </c>
      <c r="D949" s="137">
        <v>-2046.9999999999998</v>
      </c>
      <c r="E949" s="137">
        <v>24790.22</v>
      </c>
    </row>
    <row r="950" spans="1:5">
      <c r="A950" s="136" t="s">
        <v>2857</v>
      </c>
      <c r="B950" s="136"/>
      <c r="C950" s="137">
        <v>22743.22</v>
      </c>
      <c r="D950" s="137">
        <v>-2046.9999999999998</v>
      </c>
      <c r="E950" s="137">
        <v>24790.22</v>
      </c>
    </row>
    <row r="951" spans="1:5">
      <c r="A951" s="136" t="s">
        <v>2858</v>
      </c>
      <c r="B951" s="136"/>
      <c r="C951" s="137">
        <v>1935298.66</v>
      </c>
      <c r="D951" s="137">
        <v>0</v>
      </c>
      <c r="E951" s="137">
        <v>1935298.66</v>
      </c>
    </row>
    <row r="952" spans="1:5">
      <c r="A952" s="136" t="s">
        <v>2859</v>
      </c>
      <c r="B952" s="136"/>
      <c r="C952" s="137">
        <v>2385183.5700000003</v>
      </c>
      <c r="D952" s="137">
        <v>-216834.87000000002</v>
      </c>
      <c r="E952" s="137">
        <v>2602018.44</v>
      </c>
    </row>
    <row r="953" spans="1:5">
      <c r="A953" s="136" t="s">
        <v>2860</v>
      </c>
      <c r="B953" s="136"/>
      <c r="C953" s="137">
        <v>208696.62</v>
      </c>
      <c r="D953" s="137">
        <v>-1221227.5899999999</v>
      </c>
      <c r="E953" s="137">
        <v>1429924.21</v>
      </c>
    </row>
    <row r="954" spans="1:5">
      <c r="A954" s="136" t="s">
        <v>2861</v>
      </c>
      <c r="B954" s="136"/>
      <c r="C954" s="137">
        <v>4166983.0700000003</v>
      </c>
      <c r="D954" s="137">
        <v>-23481.15</v>
      </c>
      <c r="E954" s="137">
        <v>4190464.22</v>
      </c>
    </row>
    <row r="955" spans="1:5">
      <c r="A955" s="136" t="s">
        <v>2862</v>
      </c>
      <c r="B955" s="136"/>
      <c r="C955" s="137">
        <v>8046934.0800000001</v>
      </c>
      <c r="D955" s="137">
        <v>-1560677.9100000001</v>
      </c>
      <c r="E955" s="137">
        <v>9607611.9900000002</v>
      </c>
    </row>
    <row r="956" spans="1:5">
      <c r="A956" s="136" t="s">
        <v>2863</v>
      </c>
      <c r="B956" s="136"/>
      <c r="C956" s="137">
        <v>1568006.77</v>
      </c>
      <c r="D956" s="137">
        <v>-216941.22999999998</v>
      </c>
      <c r="E956" s="137">
        <v>1784948</v>
      </c>
    </row>
    <row r="957" spans="1:5">
      <c r="A957" s="136" t="s">
        <v>2864</v>
      </c>
      <c r="B957" s="136"/>
      <c r="C957" s="137">
        <v>1568006.77</v>
      </c>
      <c r="D957" s="137">
        <v>-216941.22999999998</v>
      </c>
      <c r="E957" s="137">
        <v>1784948</v>
      </c>
    </row>
    <row r="958" spans="1:5">
      <c r="A958" s="136" t="s">
        <v>2865</v>
      </c>
      <c r="B958" s="136"/>
      <c r="C958" s="137">
        <v>263377.24</v>
      </c>
      <c r="D958" s="137">
        <v>-70189.34</v>
      </c>
      <c r="E958" s="137">
        <v>333566.58</v>
      </c>
    </row>
    <row r="959" spans="1:5">
      <c r="A959" s="136" t="s">
        <v>2866</v>
      </c>
      <c r="B959" s="136"/>
      <c r="C959" s="137">
        <v>119383.99</v>
      </c>
      <c r="D959" s="137">
        <v>-21525.59</v>
      </c>
      <c r="E959" s="137">
        <v>140909.58000000002</v>
      </c>
    </row>
    <row r="960" spans="1:5">
      <c r="A960" s="136" t="s">
        <v>2867</v>
      </c>
      <c r="B960" s="136"/>
      <c r="C960" s="137">
        <v>2500</v>
      </c>
      <c r="D960" s="137">
        <v>0</v>
      </c>
      <c r="E960" s="137">
        <v>2500</v>
      </c>
    </row>
    <row r="961" spans="1:5">
      <c r="A961" s="136" t="s">
        <v>2868</v>
      </c>
      <c r="B961" s="136"/>
      <c r="C961" s="137">
        <v>-58191056.119999997</v>
      </c>
      <c r="D961" s="137">
        <v>5101953.1000000006</v>
      </c>
      <c r="E961" s="137">
        <v>-63293009.219999999</v>
      </c>
    </row>
    <row r="962" spans="1:5">
      <c r="A962" s="136" t="s">
        <v>2869</v>
      </c>
      <c r="B962" s="136"/>
      <c r="C962" s="137">
        <v>58576317.350000001</v>
      </c>
      <c r="D962" s="137">
        <v>-5193668.03</v>
      </c>
      <c r="E962" s="137">
        <v>63769985.380000003</v>
      </c>
    </row>
    <row r="963" spans="1:5">
      <c r="A963" s="136" t="s">
        <v>2870</v>
      </c>
      <c r="B963" s="136"/>
      <c r="C963" s="137">
        <v>385.73</v>
      </c>
      <c r="D963" s="137">
        <v>0</v>
      </c>
      <c r="E963" s="137">
        <v>385.73</v>
      </c>
    </row>
    <row r="964" spans="1:5">
      <c r="A964" s="136" t="s">
        <v>2871</v>
      </c>
      <c r="B964" s="136"/>
      <c r="C964" s="137">
        <v>26601298.66</v>
      </c>
      <c r="D964" s="137">
        <v>-1051603.95</v>
      </c>
      <c r="E964" s="137">
        <v>27652902.609999999</v>
      </c>
    </row>
    <row r="965" spans="1:5">
      <c r="A965" s="136" t="s">
        <v>2872</v>
      </c>
      <c r="B965" s="136"/>
      <c r="C965" s="137">
        <v>26601684.390000001</v>
      </c>
      <c r="D965" s="137">
        <v>-1051603.95</v>
      </c>
      <c r="E965" s="137">
        <v>27653288.34</v>
      </c>
    </row>
    <row r="966" spans="1:5">
      <c r="A966" s="136" t="s">
        <v>2873</v>
      </c>
      <c r="B966" s="136"/>
      <c r="C966" s="137">
        <v>-31974632.959999997</v>
      </c>
      <c r="D966" s="137">
        <v>4142064.08</v>
      </c>
      <c r="E966" s="137">
        <v>-36116697.039999999</v>
      </c>
    </row>
    <row r="967" spans="1:5">
      <c r="A967" s="136" t="s">
        <v>2874</v>
      </c>
      <c r="B967" s="136"/>
      <c r="C967" s="137">
        <v>41067894.809999995</v>
      </c>
      <c r="D967" s="137">
        <v>-5873108.75</v>
      </c>
      <c r="E967" s="137">
        <v>46941003.559999995</v>
      </c>
    </row>
    <row r="968" spans="1:5">
      <c r="A968" s="136" t="s">
        <v>2875</v>
      </c>
      <c r="B968" s="136"/>
      <c r="C968" s="137"/>
      <c r="D968" s="137">
        <v>-154.73000000000002</v>
      </c>
      <c r="E968" s="137">
        <v>154.73000000000002</v>
      </c>
    </row>
    <row r="969" spans="1:5">
      <c r="A969" s="136" t="s">
        <v>2876</v>
      </c>
      <c r="B969" s="136"/>
      <c r="C969" s="137">
        <v>-9461960.870000001</v>
      </c>
      <c r="D969" s="137">
        <v>-558120.27</v>
      </c>
      <c r="E969" s="137">
        <v>-8903840.5999999996</v>
      </c>
    </row>
    <row r="970" spans="1:5">
      <c r="A970" s="136" t="s">
        <v>2877</v>
      </c>
      <c r="B970" s="136"/>
      <c r="C970" s="137">
        <v>-9461960.870000001</v>
      </c>
      <c r="D970" s="137">
        <v>-558275</v>
      </c>
      <c r="E970" s="137">
        <v>-8903685.8699999992</v>
      </c>
    </row>
    <row r="971" spans="1:5">
      <c r="A971" s="136" t="s">
        <v>2878</v>
      </c>
      <c r="B971" s="136"/>
      <c r="C971" s="137">
        <v>48004540.390000001</v>
      </c>
      <c r="D971" s="137">
        <v>-10243584.450000001</v>
      </c>
      <c r="E971" s="137">
        <v>58248124.840000004</v>
      </c>
    </row>
    <row r="972" spans="1:5">
      <c r="A972" s="136" t="s">
        <v>2879</v>
      </c>
      <c r="B972" s="136"/>
      <c r="C972" s="137">
        <v>-282275.69</v>
      </c>
      <c r="D972" s="137">
        <v>54411.66</v>
      </c>
      <c r="E972" s="137">
        <v>-336687.35</v>
      </c>
    </row>
    <row r="973" spans="1:5">
      <c r="A973" s="136" t="s">
        <v>2880</v>
      </c>
      <c r="B973" s="136"/>
      <c r="C973" s="137">
        <v>282275.69000000006</v>
      </c>
      <c r="D973" s="137">
        <v>-54411.66</v>
      </c>
      <c r="E973" s="137">
        <v>336687.35000000003</v>
      </c>
    </row>
    <row r="974" spans="1:5">
      <c r="A974" s="136" t="s">
        <v>2881</v>
      </c>
      <c r="B974" s="136"/>
      <c r="C974" s="137">
        <v>9152.2200000000012</v>
      </c>
      <c r="D974" s="137">
        <v>-832.02</v>
      </c>
      <c r="E974" s="137">
        <v>9984.24</v>
      </c>
    </row>
    <row r="975" spans="1:5">
      <c r="A975" s="136" t="s">
        <v>2882</v>
      </c>
      <c r="B975" s="136"/>
      <c r="C975" s="137">
        <v>713815.08</v>
      </c>
      <c r="D975" s="137">
        <v>-64892.279999999992</v>
      </c>
      <c r="E975" s="137">
        <v>778707.36</v>
      </c>
    </row>
    <row r="976" spans="1:5">
      <c r="A976" s="136" t="s">
        <v>2883</v>
      </c>
      <c r="B976" s="136"/>
      <c r="C976" s="137">
        <v>722967.3</v>
      </c>
      <c r="D976" s="137">
        <v>-65724.3</v>
      </c>
      <c r="E976" s="137">
        <v>788691.60000000009</v>
      </c>
    </row>
    <row r="977" spans="1:5">
      <c r="A977" s="136" t="s">
        <v>2884</v>
      </c>
      <c r="B977" s="136"/>
      <c r="C977" s="137">
        <v>3979048.3499999996</v>
      </c>
      <c r="D977" s="137">
        <v>-1050903.6200000001</v>
      </c>
      <c r="E977" s="137">
        <v>5029951.9700000007</v>
      </c>
    </row>
    <row r="978" spans="1:5">
      <c r="A978" s="136" t="s">
        <v>2885</v>
      </c>
      <c r="B978" s="136"/>
      <c r="C978" s="137">
        <v>3979048.3499999996</v>
      </c>
      <c r="D978" s="137">
        <v>-1050903.6200000001</v>
      </c>
      <c r="E978" s="137">
        <v>5029951.9700000007</v>
      </c>
    </row>
    <row r="979" spans="1:5">
      <c r="A979" s="136" t="s">
        <v>2886</v>
      </c>
      <c r="B979" s="136"/>
      <c r="C979" s="137">
        <v>2855755.08</v>
      </c>
      <c r="D979" s="137">
        <v>2042557.25</v>
      </c>
      <c r="E979" s="137">
        <v>813197.83</v>
      </c>
    </row>
    <row r="980" spans="1:5">
      <c r="A980" s="136" t="s">
        <v>2887</v>
      </c>
      <c r="B980" s="136"/>
      <c r="C980" s="137">
        <v>2855755.08</v>
      </c>
      <c r="D980" s="137">
        <v>2042557.25</v>
      </c>
      <c r="E980" s="137">
        <v>813197.83</v>
      </c>
    </row>
    <row r="981" spans="1:5">
      <c r="A981" s="136" t="s">
        <v>2888</v>
      </c>
      <c r="B981" s="136"/>
      <c r="C981" s="137">
        <v>87004.41</v>
      </c>
      <c r="D981" s="137">
        <v>0</v>
      </c>
      <c r="E981" s="137">
        <v>87004.41</v>
      </c>
    </row>
    <row r="982" spans="1:5">
      <c r="A982" s="136" t="s">
        <v>2889</v>
      </c>
      <c r="B982" s="136"/>
      <c r="C982" s="137">
        <v>87004.410000000018</v>
      </c>
      <c r="D982" s="137">
        <v>0</v>
      </c>
      <c r="E982" s="137">
        <v>87004.410000000018</v>
      </c>
    </row>
    <row r="983" spans="1:5">
      <c r="A983" s="136" t="s">
        <v>2890</v>
      </c>
      <c r="B983" s="136"/>
      <c r="C983" s="137">
        <v>3671503.8099999996</v>
      </c>
      <c r="D983" s="137">
        <v>-434740.55</v>
      </c>
      <c r="E983" s="137">
        <v>4106244.3600000003</v>
      </c>
    </row>
    <row r="984" spans="1:5">
      <c r="A984" s="136" t="s">
        <v>2891</v>
      </c>
      <c r="B984" s="136"/>
      <c r="C984" s="137">
        <v>3671503.8099999996</v>
      </c>
      <c r="D984" s="137">
        <v>-434740.55</v>
      </c>
      <c r="E984" s="137">
        <v>4106244.3600000003</v>
      </c>
    </row>
    <row r="985" spans="1:5">
      <c r="A985" s="136" t="s">
        <v>2892</v>
      </c>
      <c r="B985" s="136"/>
      <c r="C985" s="137">
        <v>4041046.56</v>
      </c>
      <c r="D985" s="137">
        <v>192962.12</v>
      </c>
      <c r="E985" s="137">
        <v>3848084.44</v>
      </c>
    </row>
    <row r="986" spans="1:5">
      <c r="A986" s="136" t="s">
        <v>2893</v>
      </c>
      <c r="B986" s="136"/>
      <c r="C986" s="137">
        <v>4041046.56</v>
      </c>
      <c r="D986" s="137">
        <v>192962.12</v>
      </c>
      <c r="E986" s="137">
        <v>3848084.44</v>
      </c>
    </row>
    <row r="987" spans="1:5">
      <c r="A987" s="136" t="s">
        <v>2894</v>
      </c>
      <c r="B987" s="136"/>
      <c r="C987" s="137">
        <v>0</v>
      </c>
      <c r="D987" s="137">
        <v>0</v>
      </c>
      <c r="E987" s="137">
        <v>0</v>
      </c>
    </row>
    <row r="988" spans="1:5">
      <c r="A988" s="136" t="s">
        <v>2895</v>
      </c>
      <c r="B988" s="136"/>
      <c r="C988" s="137">
        <v>0</v>
      </c>
      <c r="D988" s="137">
        <v>0</v>
      </c>
      <c r="E988" s="137">
        <v>0</v>
      </c>
    </row>
    <row r="989" spans="1:5">
      <c r="A989" s="136" t="s">
        <v>2896</v>
      </c>
      <c r="B989" s="136"/>
      <c r="C989" s="137">
        <v>-1348001.9</v>
      </c>
      <c r="D989" s="137">
        <v>-2647.48</v>
      </c>
      <c r="E989" s="137">
        <v>-1345354.42</v>
      </c>
    </row>
    <row r="990" spans="1:5">
      <c r="A990" s="136" t="s">
        <v>2897</v>
      </c>
      <c r="B990" s="136"/>
      <c r="C990" s="137">
        <v>2693044.6599999997</v>
      </c>
      <c r="D990" s="137">
        <v>190314.64</v>
      </c>
      <c r="E990" s="137">
        <v>2502730.02</v>
      </c>
    </row>
    <row r="991" spans="1:5">
      <c r="A991" s="136" t="s">
        <v>2898</v>
      </c>
      <c r="B991" s="136"/>
      <c r="C991" s="137">
        <v>14009323.609999999</v>
      </c>
      <c r="D991" s="137">
        <v>681503.41999999993</v>
      </c>
      <c r="E991" s="137">
        <v>13327820.189999999</v>
      </c>
    </row>
    <row r="992" spans="1:5">
      <c r="A992" s="136" t="s">
        <v>2899</v>
      </c>
      <c r="B992" s="136"/>
      <c r="C992" s="137">
        <v>14291599.300000001</v>
      </c>
      <c r="D992" s="137">
        <v>627091.76</v>
      </c>
      <c r="E992" s="137">
        <v>13664507.540000001</v>
      </c>
    </row>
    <row r="993" spans="1:5">
      <c r="A993" s="136" t="s">
        <v>2900</v>
      </c>
      <c r="B993" s="136"/>
      <c r="C993" s="137">
        <v>254627.99999999997</v>
      </c>
      <c r="D993" s="137">
        <v>-23148</v>
      </c>
      <c r="E993" s="137">
        <v>277776</v>
      </c>
    </row>
    <row r="994" spans="1:5">
      <c r="A994" s="136" t="s">
        <v>2901</v>
      </c>
      <c r="B994" s="136"/>
      <c r="C994" s="137">
        <v>254628</v>
      </c>
      <c r="D994" s="137">
        <v>-23148</v>
      </c>
      <c r="E994" s="137">
        <v>277776.00000000006</v>
      </c>
    </row>
    <row r="995" spans="1:5">
      <c r="A995" s="136" t="s">
        <v>2902</v>
      </c>
      <c r="B995" s="136"/>
      <c r="C995" s="137">
        <v>3821106.94</v>
      </c>
      <c r="D995" s="137">
        <v>-1633179.95</v>
      </c>
      <c r="E995" s="137">
        <v>5454286.8900000006</v>
      </c>
    </row>
    <row r="996" spans="1:5">
      <c r="A996" s="136" t="s">
        <v>2903</v>
      </c>
      <c r="B996" s="136"/>
      <c r="C996" s="137">
        <v>-782973.35000000009</v>
      </c>
      <c r="D996" s="137">
        <v>0</v>
      </c>
      <c r="E996" s="137">
        <v>-782973.35000000009</v>
      </c>
    </row>
    <row r="997" spans="1:5">
      <c r="A997" s="136" t="s">
        <v>2904</v>
      </c>
      <c r="B997" s="136"/>
      <c r="C997" s="137">
        <v>3038133.5900000003</v>
      </c>
      <c r="D997" s="137">
        <v>-1633179.95</v>
      </c>
      <c r="E997" s="137">
        <v>4671313.54</v>
      </c>
    </row>
    <row r="998" spans="1:5">
      <c r="A998" s="136" t="s">
        <v>2905</v>
      </c>
      <c r="B998" s="136"/>
      <c r="C998" s="137">
        <v>-205064.47999999998</v>
      </c>
      <c r="D998" s="137">
        <v>0</v>
      </c>
      <c r="E998" s="137">
        <v>-205064.47999999998</v>
      </c>
    </row>
    <row r="999" spans="1:5">
      <c r="A999" s="136" t="s">
        <v>2906</v>
      </c>
      <c r="B999" s="136"/>
      <c r="C999" s="137">
        <v>-205064.48</v>
      </c>
      <c r="D999" s="137">
        <v>0</v>
      </c>
      <c r="E999" s="137">
        <v>-205064.48</v>
      </c>
    </row>
    <row r="1000" spans="1:5">
      <c r="A1000" s="136" t="s">
        <v>2907</v>
      </c>
      <c r="B1000" s="136"/>
      <c r="C1000" s="137">
        <v>1047076.94</v>
      </c>
      <c r="D1000" s="137">
        <v>-450498.61</v>
      </c>
      <c r="E1000" s="137">
        <v>1497575.55</v>
      </c>
    </row>
    <row r="1001" spans="1:5">
      <c r="A1001" s="136" t="s">
        <v>2908</v>
      </c>
      <c r="B1001" s="136"/>
      <c r="C1001" s="137">
        <v>1047076.94</v>
      </c>
      <c r="D1001" s="137">
        <v>-450498.61</v>
      </c>
      <c r="E1001" s="137">
        <v>1497575.55</v>
      </c>
    </row>
    <row r="1002" spans="1:5">
      <c r="A1002" s="136" t="s">
        <v>2909</v>
      </c>
      <c r="B1002" s="136"/>
      <c r="C1002" s="137">
        <v>-22.93</v>
      </c>
      <c r="D1002" s="137">
        <v>0</v>
      </c>
      <c r="E1002" s="137">
        <v>-22.93</v>
      </c>
    </row>
    <row r="1003" spans="1:5">
      <c r="A1003" s="136" t="s">
        <v>2910</v>
      </c>
      <c r="B1003" s="136"/>
      <c r="C1003" s="137">
        <v>-22.929999999999996</v>
      </c>
      <c r="D1003" s="137">
        <v>0</v>
      </c>
      <c r="E1003" s="137">
        <v>-22.929999999999996</v>
      </c>
    </row>
    <row r="1004" spans="1:5">
      <c r="A1004" s="136" t="s">
        <v>2911</v>
      </c>
      <c r="B1004" s="136"/>
      <c r="C1004" s="137">
        <v>841989.53</v>
      </c>
      <c r="D1004" s="137">
        <v>-450498.61</v>
      </c>
      <c r="E1004" s="137">
        <v>1292488.1400000001</v>
      </c>
    </row>
    <row r="1005" spans="1:5">
      <c r="A1005" s="136" t="s">
        <v>2912</v>
      </c>
      <c r="B1005" s="136"/>
      <c r="C1005" s="137">
        <v>3880123.12</v>
      </c>
      <c r="D1005" s="137">
        <v>-2083678.5599999998</v>
      </c>
      <c r="E1005" s="137">
        <v>5963801.6800000006</v>
      </c>
    </row>
    <row r="1006" spans="1:5">
      <c r="A1006" s="136" t="s">
        <v>2913</v>
      </c>
      <c r="B1006" s="136"/>
      <c r="C1006" s="137">
        <v>1266551.8999999999</v>
      </c>
      <c r="D1006" s="137">
        <v>-158779.94999999998</v>
      </c>
      <c r="E1006" s="137">
        <v>1425331.8499999999</v>
      </c>
    </row>
    <row r="1007" spans="1:5">
      <c r="A1007" s="136" t="s">
        <v>2914</v>
      </c>
      <c r="B1007" s="136"/>
      <c r="C1007" s="137">
        <v>128453.70999999999</v>
      </c>
      <c r="D1007" s="137">
        <v>0</v>
      </c>
      <c r="E1007" s="137">
        <v>128453.70999999999</v>
      </c>
    </row>
    <row r="1008" spans="1:5">
      <c r="A1008" s="136" t="s">
        <v>2915</v>
      </c>
      <c r="B1008" s="136"/>
      <c r="C1008" s="137">
        <v>351022.19</v>
      </c>
      <c r="D1008" s="137">
        <v>-44005.54</v>
      </c>
      <c r="E1008" s="137">
        <v>395027.73</v>
      </c>
    </row>
    <row r="1009" spans="1:6">
      <c r="A1009" s="136" t="s">
        <v>2916</v>
      </c>
      <c r="B1009" s="136"/>
      <c r="C1009" s="137">
        <v>35600.68</v>
      </c>
      <c r="D1009" s="137">
        <v>0</v>
      </c>
      <c r="E1009" s="137">
        <v>35600.68</v>
      </c>
    </row>
    <row r="1010" spans="1:6">
      <c r="A1010" s="136" t="s">
        <v>2917</v>
      </c>
      <c r="B1010" s="136"/>
      <c r="C1010" s="137">
        <v>1781628.48</v>
      </c>
      <c r="D1010" s="137">
        <v>-202785.49</v>
      </c>
      <c r="E1010" s="137">
        <v>1984413.9699999997</v>
      </c>
    </row>
    <row r="1011" spans="1:6">
      <c r="A1011" s="136" t="s">
        <v>2918</v>
      </c>
      <c r="B1011" s="136"/>
      <c r="C1011" s="137">
        <v>-290974.12</v>
      </c>
      <c r="D1011" s="137">
        <v>40465.86</v>
      </c>
      <c r="E1011" s="137">
        <v>-331439.98</v>
      </c>
    </row>
    <row r="1012" spans="1:6">
      <c r="A1012" s="136" t="s">
        <v>2919</v>
      </c>
      <c r="B1012" s="136"/>
      <c r="C1012" s="137">
        <v>-235166.62</v>
      </c>
      <c r="D1012" s="137">
        <v>0</v>
      </c>
      <c r="E1012" s="137">
        <v>-235166.62</v>
      </c>
    </row>
    <row r="1013" spans="1:6">
      <c r="A1013" s="136" t="s">
        <v>2920</v>
      </c>
      <c r="B1013" s="136"/>
      <c r="C1013" s="137">
        <v>-80642.86</v>
      </c>
      <c r="D1013" s="137">
        <v>11215.039999999999</v>
      </c>
      <c r="E1013" s="137">
        <v>-91857.9</v>
      </c>
    </row>
    <row r="1014" spans="1:6">
      <c r="A1014" s="136" t="s">
        <v>2921</v>
      </c>
      <c r="B1014" s="136"/>
      <c r="C1014" s="137">
        <v>-65175.939999999995</v>
      </c>
      <c r="D1014" s="137">
        <v>0</v>
      </c>
      <c r="E1014" s="137">
        <v>-65175.939999999995</v>
      </c>
    </row>
    <row r="1015" spans="1:6">
      <c r="A1015" s="136" t="s">
        <v>2922</v>
      </c>
      <c r="B1015" s="136"/>
      <c r="C1015" s="137">
        <v>-671959.54000000015</v>
      </c>
      <c r="D1015" s="137">
        <v>51680.900000000009</v>
      </c>
      <c r="E1015" s="137">
        <v>-723640.44000000006</v>
      </c>
    </row>
    <row r="1016" spans="1:6">
      <c r="A1016" s="136" t="s">
        <v>2923</v>
      </c>
      <c r="B1016" s="136"/>
      <c r="C1016" s="137">
        <v>1109668.94</v>
      </c>
      <c r="D1016" s="137">
        <v>-151104.59</v>
      </c>
      <c r="E1016" s="137">
        <v>1260773.53</v>
      </c>
      <c r="F1016" s="286">
        <f>E1016+E1005</f>
        <v>7224575.2100000009</v>
      </c>
    </row>
    <row r="1017" spans="1:6">
      <c r="A1017" s="136" t="s">
        <v>2924</v>
      </c>
      <c r="B1017" s="136"/>
      <c r="C1017" s="137">
        <v>5244420.0599999996</v>
      </c>
      <c r="D1017" s="137">
        <v>-2257931.15</v>
      </c>
      <c r="E1017" s="137">
        <v>7502351.21</v>
      </c>
    </row>
    <row r="1018" spans="1:6">
      <c r="A1018" s="136" t="s">
        <v>2925</v>
      </c>
      <c r="B1018" s="136"/>
      <c r="C1018" s="137">
        <v>28468521.029999997</v>
      </c>
      <c r="D1018" s="137">
        <v>-8612745.0600000005</v>
      </c>
      <c r="E1018" s="137">
        <v>37081266.090000004</v>
      </c>
    </row>
    <row r="1019" spans="1:6">
      <c r="A1019" s="136" t="s">
        <v>2926</v>
      </c>
      <c r="B1019" s="136"/>
      <c r="C1019" s="137">
        <v>1246590555.1800001</v>
      </c>
      <c r="D1019" s="137">
        <v>-156243683.46000001</v>
      </c>
      <c r="E1019" s="137">
        <v>1402834238.6399999</v>
      </c>
    </row>
    <row r="1020" spans="1:6">
      <c r="A1020" s="136" t="s">
        <v>2927</v>
      </c>
      <c r="B1020" s="136"/>
      <c r="C1020" s="137">
        <v>560781.28</v>
      </c>
      <c r="D1020" s="137">
        <v>-51795.96</v>
      </c>
      <c r="E1020" s="137">
        <v>612577.24</v>
      </c>
    </row>
    <row r="1021" spans="1:6">
      <c r="A1021" s="136" t="s">
        <v>2928</v>
      </c>
      <c r="B1021" s="136"/>
      <c r="C1021" s="137">
        <v>905791</v>
      </c>
      <c r="D1021" s="137">
        <v>-101805.22</v>
      </c>
      <c r="E1021" s="137">
        <v>1007596.22</v>
      </c>
    </row>
    <row r="1022" spans="1:6">
      <c r="A1022" s="136" t="s">
        <v>2929</v>
      </c>
      <c r="B1022" s="136"/>
      <c r="C1022" s="137">
        <v>4705681.1700000009</v>
      </c>
      <c r="D1022" s="137">
        <v>-514566.57</v>
      </c>
      <c r="E1022" s="137">
        <v>5220247.7399999993</v>
      </c>
    </row>
    <row r="1023" spans="1:6">
      <c r="A1023" s="136" t="s">
        <v>2930</v>
      </c>
      <c r="B1023" s="136"/>
      <c r="C1023" s="137">
        <v>6172253.4500000002</v>
      </c>
      <c r="D1023" s="137">
        <v>-668167.75</v>
      </c>
      <c r="E1023" s="137">
        <v>6840421.2000000002</v>
      </c>
    </row>
    <row r="1024" spans="1:6">
      <c r="A1024" s="136" t="s">
        <v>2931</v>
      </c>
      <c r="B1024" s="136"/>
      <c r="C1024" s="137">
        <v>704748.16999999993</v>
      </c>
      <c r="D1024" s="137">
        <v>-69566.78</v>
      </c>
      <c r="E1024" s="137">
        <v>774314.95</v>
      </c>
    </row>
    <row r="1025" spans="1:5">
      <c r="A1025" s="136" t="s">
        <v>2932</v>
      </c>
      <c r="B1025" s="136"/>
      <c r="C1025" s="137">
        <v>704748.17</v>
      </c>
      <c r="D1025" s="137">
        <v>-69566.780000000013</v>
      </c>
      <c r="E1025" s="137">
        <v>774314.95000000007</v>
      </c>
    </row>
    <row r="1026" spans="1:5">
      <c r="A1026" s="136" t="s">
        <v>2933</v>
      </c>
      <c r="B1026" s="136"/>
      <c r="C1026" s="137">
        <v>6877001.6199999992</v>
      </c>
      <c r="D1026" s="137">
        <v>-737734.53</v>
      </c>
      <c r="E1026" s="137">
        <v>7614736.1499999994</v>
      </c>
    </row>
    <row r="1027" spans="1:5">
      <c r="A1027" s="136" t="s">
        <v>2934</v>
      </c>
      <c r="B1027" s="136"/>
      <c r="C1027" s="137">
        <v>26398906.890000001</v>
      </c>
      <c r="D1027" s="137">
        <v>-93792.37999999999</v>
      </c>
      <c r="E1027" s="137">
        <v>26492699.27</v>
      </c>
    </row>
    <row r="1028" spans="1:5">
      <c r="A1028" s="136" t="s">
        <v>2935</v>
      </c>
      <c r="B1028" s="136"/>
      <c r="C1028" s="137">
        <v>26398906.890000001</v>
      </c>
      <c r="D1028" s="137">
        <v>-93792.37999999999</v>
      </c>
      <c r="E1028" s="137">
        <v>26492699.27</v>
      </c>
    </row>
    <row r="1029" spans="1:5">
      <c r="A1029" s="136" t="s">
        <v>2936</v>
      </c>
      <c r="B1029" s="136"/>
      <c r="C1029" s="137">
        <v>8.77</v>
      </c>
      <c r="D1029" s="137">
        <v>0</v>
      </c>
      <c r="E1029" s="137">
        <v>8.77</v>
      </c>
    </row>
    <row r="1030" spans="1:5">
      <c r="A1030" s="136" t="s">
        <v>2937</v>
      </c>
      <c r="B1030" s="136"/>
      <c r="C1030" s="137">
        <v>337494.34</v>
      </c>
      <c r="D1030" s="137">
        <v>-50088.310000000005</v>
      </c>
      <c r="E1030" s="137">
        <v>387582.64999999997</v>
      </c>
    </row>
    <row r="1031" spans="1:5">
      <c r="A1031" s="136" t="s">
        <v>2938</v>
      </c>
      <c r="B1031" s="136"/>
      <c r="C1031" s="137">
        <v>4814487.88</v>
      </c>
      <c r="D1031" s="137">
        <v>-492614.44</v>
      </c>
      <c r="E1031" s="137">
        <v>5307102.3199999994</v>
      </c>
    </row>
    <row r="1032" spans="1:5">
      <c r="A1032" s="136" t="s">
        <v>2939</v>
      </c>
      <c r="B1032" s="136"/>
      <c r="C1032" s="137">
        <v>-48556143.93</v>
      </c>
      <c r="D1032" s="137">
        <v>2389090.94</v>
      </c>
      <c r="E1032" s="137">
        <v>-50945234.869999997</v>
      </c>
    </row>
    <row r="1033" spans="1:5">
      <c r="A1033" s="136" t="s">
        <v>2940</v>
      </c>
      <c r="B1033" s="136"/>
      <c r="C1033" s="137">
        <v>3362010.4099999997</v>
      </c>
      <c r="D1033" s="137">
        <v>1320899.1100000001</v>
      </c>
      <c r="E1033" s="137">
        <v>2041111.3</v>
      </c>
    </row>
    <row r="1034" spans="1:5">
      <c r="A1034" s="136" t="s">
        <v>2941</v>
      </c>
      <c r="B1034" s="136"/>
      <c r="C1034" s="137">
        <v>-40042142.530000001</v>
      </c>
      <c r="D1034" s="137">
        <v>3167287.3</v>
      </c>
      <c r="E1034" s="137">
        <v>-43209429.829999998</v>
      </c>
    </row>
    <row r="1035" spans="1:5">
      <c r="A1035" s="136" t="s">
        <v>2942</v>
      </c>
      <c r="B1035" s="136"/>
      <c r="C1035" s="137">
        <v>-13643235.640000001</v>
      </c>
      <c r="D1035" s="137">
        <v>3073494.92</v>
      </c>
      <c r="E1035" s="137">
        <v>-16716730.560000001</v>
      </c>
    </row>
    <row r="1036" spans="1:5">
      <c r="A1036" s="136" t="s">
        <v>2943</v>
      </c>
      <c r="B1036" s="136"/>
      <c r="C1036" s="137">
        <v>-5096490.6100000003</v>
      </c>
      <c r="D1036" s="137">
        <v>637570.94999999995</v>
      </c>
      <c r="E1036" s="137">
        <v>-5734061.5600000005</v>
      </c>
    </row>
    <row r="1037" spans="1:5">
      <c r="A1037" s="136" t="s">
        <v>2944</v>
      </c>
      <c r="B1037" s="136"/>
      <c r="C1037" s="137">
        <v>-5096490.6100000003</v>
      </c>
      <c r="D1037" s="137">
        <v>637570.94999999995</v>
      </c>
      <c r="E1037" s="137">
        <v>-5734061.5600000005</v>
      </c>
    </row>
    <row r="1038" spans="1:5">
      <c r="A1038" s="136" t="s">
        <v>2945</v>
      </c>
      <c r="B1038" s="136"/>
      <c r="C1038" s="137">
        <v>16906791.390000001</v>
      </c>
      <c r="D1038" s="137">
        <v>-1813173.65</v>
      </c>
      <c r="E1038" s="137">
        <v>18719965.039999999</v>
      </c>
    </row>
    <row r="1039" spans="1:5">
      <c r="A1039" s="136" t="s">
        <v>2946</v>
      </c>
      <c r="B1039" s="136"/>
      <c r="C1039" s="137">
        <v>348300166.53999996</v>
      </c>
      <c r="D1039" s="137">
        <v>-34216582.890000001</v>
      </c>
      <c r="E1039" s="137">
        <v>382516749.43000001</v>
      </c>
    </row>
    <row r="1040" spans="1:5">
      <c r="A1040" s="136" t="s">
        <v>2947</v>
      </c>
      <c r="B1040" s="136"/>
      <c r="C1040" s="137">
        <v>365206957.93000001</v>
      </c>
      <c r="D1040" s="137">
        <v>-36029756.539999999</v>
      </c>
      <c r="E1040" s="137">
        <v>401236714.47000003</v>
      </c>
    </row>
    <row r="1041" spans="1:7">
      <c r="A1041" s="136" t="s">
        <v>2948</v>
      </c>
      <c r="B1041" s="136"/>
      <c r="C1041" s="137">
        <v>365206957.93000001</v>
      </c>
      <c r="D1041" s="137">
        <v>-36029756.539999999</v>
      </c>
      <c r="E1041" s="137">
        <v>401236714.47000003</v>
      </c>
    </row>
    <row r="1042" spans="1:7">
      <c r="A1042" s="136" t="s">
        <v>2949</v>
      </c>
      <c r="B1042" s="136"/>
      <c r="C1042" s="137">
        <v>353344233.30000001</v>
      </c>
      <c r="D1042" s="137">
        <v>-33056425.199999999</v>
      </c>
      <c r="E1042" s="137">
        <v>386400658.5</v>
      </c>
    </row>
    <row r="1043" spans="1:7">
      <c r="A1043" s="136" t="s">
        <v>2950</v>
      </c>
      <c r="B1043" s="136"/>
      <c r="C1043" s="137">
        <v>893246321.88</v>
      </c>
      <c r="D1043" s="137">
        <v>-123187258.25999999</v>
      </c>
      <c r="E1043" s="137">
        <v>1016433580.14</v>
      </c>
    </row>
    <row r="1044" spans="1:7">
      <c r="A1044" s="136" t="s">
        <v>2951</v>
      </c>
      <c r="B1044" s="136"/>
      <c r="C1044" s="137">
        <v>0</v>
      </c>
      <c r="D1044" s="137">
        <v>0</v>
      </c>
      <c r="E1044" s="137">
        <v>0</v>
      </c>
    </row>
    <row r="1045" spans="1:7">
      <c r="A1045" s="136" t="s">
        <v>2952</v>
      </c>
      <c r="B1045" s="136"/>
      <c r="C1045" s="137">
        <v>0</v>
      </c>
      <c r="D1045" s="137">
        <v>0</v>
      </c>
      <c r="E1045" s="137">
        <v>0</v>
      </c>
    </row>
    <row r="1046" spans="1:7">
      <c r="A1046" s="136" t="s">
        <v>2953</v>
      </c>
      <c r="B1046" s="136"/>
      <c r="C1046" s="137">
        <v>0</v>
      </c>
      <c r="D1046" s="137">
        <v>0</v>
      </c>
      <c r="E1046" s="137">
        <v>0</v>
      </c>
    </row>
    <row r="1047" spans="1:7">
      <c r="A1047" s="136" t="s">
        <v>2954</v>
      </c>
      <c r="B1047" s="136"/>
      <c r="C1047" s="137">
        <v>0</v>
      </c>
      <c r="D1047" s="137">
        <v>0</v>
      </c>
      <c r="E1047" s="137">
        <v>0</v>
      </c>
    </row>
    <row r="1048" spans="1:7">
      <c r="A1048" s="136" t="s">
        <v>2955</v>
      </c>
      <c r="B1048" s="136"/>
      <c r="C1048" s="137">
        <v>0</v>
      </c>
      <c r="D1048" s="137">
        <v>0</v>
      </c>
      <c r="E1048" s="137">
        <v>0</v>
      </c>
    </row>
    <row r="1049" spans="1:7">
      <c r="A1049" s="136" t="s">
        <v>2956</v>
      </c>
      <c r="B1049" s="136"/>
      <c r="C1049" s="137">
        <v>0</v>
      </c>
      <c r="D1049" s="137">
        <v>0</v>
      </c>
      <c r="E1049" s="137">
        <v>0</v>
      </c>
    </row>
    <row r="1050" spans="1:7">
      <c r="A1050" s="136" t="s">
        <v>2957</v>
      </c>
      <c r="B1050" s="136"/>
      <c r="C1050" s="137">
        <v>0</v>
      </c>
      <c r="D1050" s="137">
        <v>0</v>
      </c>
      <c r="E1050" s="137">
        <v>0</v>
      </c>
    </row>
    <row r="1051" spans="1:7">
      <c r="A1051" s="134" t="s">
        <v>2958</v>
      </c>
      <c r="B1051" s="183"/>
      <c r="C1051" s="139">
        <v>893246321.88</v>
      </c>
      <c r="D1051" s="139">
        <v>-123187258.25999999</v>
      </c>
      <c r="E1051" s="139">
        <v>1016433580.14</v>
      </c>
    </row>
    <row r="1054" spans="1:7" ht="14.4">
      <c r="D1054" t="s">
        <v>3718</v>
      </c>
      <c r="E1054" s="246">
        <f>E1051</f>
        <v>1016433580.14</v>
      </c>
      <c r="F1054" s="246">
        <f>F1016+F930</f>
        <v>260870434.28</v>
      </c>
      <c r="G1054" s="213"/>
    </row>
    <row r="1055" spans="1:7" ht="14.4">
      <c r="D1055" t="s">
        <v>3719</v>
      </c>
      <c r="E1055" s="246">
        <f>E932</f>
        <v>1365752972.55</v>
      </c>
      <c r="F1055" s="246">
        <f>F930</f>
        <v>253645859.06999999</v>
      </c>
      <c r="G1055" s="213"/>
    </row>
    <row r="1056" spans="1:7" ht="14.4">
      <c r="D1056" t="s">
        <v>3720</v>
      </c>
      <c r="E1056" s="246">
        <f>E1054-E1055</f>
        <v>-349319392.40999997</v>
      </c>
      <c r="F1056" s="246">
        <f>F1054-F1055</f>
        <v>7224575.2100000083</v>
      </c>
      <c r="G1056" s="246">
        <f>SUM(E1056:F1056)</f>
        <v>-342094817.19999993</v>
      </c>
    </row>
  </sheetData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  <drawing r:id="rId2"/>
  <legacyDrawing r:id="rId3"/>
  <controls>
    <mc:AlternateContent xmlns:mc="http://schemas.openxmlformats.org/markup-compatibility/2006">
      <mc:Choice Requires="x14">
        <control shapeId="43009" r:id="rId4" name="Control 1">
          <control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228600</xdr:rowOff>
              </to>
            </anchor>
          </controlPr>
        </control>
      </mc:Choice>
      <mc:Fallback>
        <control shapeId="43009" r:id="rId4" name="Control 1"/>
      </mc:Fallback>
    </mc:AlternateContent>
    <mc:AlternateContent xmlns:mc="http://schemas.openxmlformats.org/markup-compatibility/2006">
      <mc:Choice Requires="x14">
        <control shapeId="43010" r:id="rId6" name="Control 2">
          <controlPr defaultSize="0" autoPict="0" r:id="rId7">
            <anchor moveWithCells="1">
              <from>
                <xdr:col>0</xdr:col>
                <xdr:colOff>617220</xdr:colOff>
                <xdr:row>0</xdr:row>
                <xdr:rowOff>0</xdr:rowOff>
              </from>
              <to>
                <xdr:col>0</xdr:col>
                <xdr:colOff>1531620</xdr:colOff>
                <xdr:row>0</xdr:row>
                <xdr:rowOff>228600</xdr:rowOff>
              </to>
            </anchor>
          </controlPr>
        </control>
      </mc:Choice>
      <mc:Fallback>
        <control shapeId="43010" r:id="rId6" name="Control 2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DF259-C141-409C-9FD8-1292BC3D0FFC}">
  <sheetPr>
    <tabColor theme="9" tint="0.59999389629810485"/>
  </sheetPr>
  <dimension ref="A1:S131"/>
  <sheetViews>
    <sheetView tabSelected="1" topLeftCell="A2" zoomScale="90" zoomScaleNormal="90" workbookViewId="0">
      <pane ySplit="5" topLeftCell="A7" activePane="bottomLeft" state="frozen"/>
      <selection activeCell="J81" sqref="J81"/>
      <selection pane="bottomLeft" activeCell="J81" sqref="J81"/>
    </sheetView>
  </sheetViews>
  <sheetFormatPr defaultColWidth="10.109375" defaultRowHeight="13.2"/>
  <cols>
    <col min="1" max="1" width="56.6640625" style="211" customWidth="1"/>
    <col min="2" max="2" width="18.44140625" style="189" customWidth="1"/>
    <col min="3" max="3" width="15.77734375" style="189" bestFit="1" customWidth="1"/>
    <col min="4" max="4" width="14.77734375" style="189" customWidth="1"/>
    <col min="5" max="5" width="14.77734375" style="189" bestFit="1" customWidth="1"/>
    <col min="6" max="6" width="13.6640625" style="189" bestFit="1" customWidth="1"/>
    <col min="7" max="7" width="14.44140625" style="189" customWidth="1"/>
    <col min="8" max="8" width="13.6640625" style="189" bestFit="1" customWidth="1"/>
    <col min="9" max="9" width="14.77734375" style="189" bestFit="1" customWidth="1"/>
    <col min="10" max="11" width="13.44140625" style="189" bestFit="1" customWidth="1"/>
    <col min="12" max="12" width="18" style="190" customWidth="1"/>
    <col min="13" max="13" width="4.33203125" style="189" customWidth="1"/>
    <col min="14" max="14" width="17.6640625" style="189" bestFit="1" customWidth="1"/>
    <col min="15" max="15" width="21" style="189" bestFit="1" customWidth="1"/>
    <col min="16" max="16" width="15.77734375" style="189" bestFit="1" customWidth="1"/>
    <col min="17" max="17" width="13.6640625" style="189" bestFit="1" customWidth="1"/>
    <col min="18" max="18" width="10.109375" style="189"/>
    <col min="19" max="19" width="14.6640625" style="189" bestFit="1" customWidth="1"/>
    <col min="20" max="16384" width="10.109375" style="189"/>
  </cols>
  <sheetData>
    <row r="1" spans="1:17" hidden="1">
      <c r="A1" s="188" t="s">
        <v>1767</v>
      </c>
    </row>
    <row r="2" spans="1:17" ht="18" hidden="1" customHeight="1">
      <c r="A2" s="188"/>
    </row>
    <row r="3" spans="1:17">
      <c r="A3" s="188"/>
      <c r="B3" s="189">
        <v>50220</v>
      </c>
      <c r="D3" s="189">
        <v>50229</v>
      </c>
      <c r="E3" s="189">
        <v>50240</v>
      </c>
      <c r="G3" s="189">
        <v>50250</v>
      </c>
      <c r="H3" s="189">
        <v>50255</v>
      </c>
      <c r="I3" s="189">
        <v>50992</v>
      </c>
    </row>
    <row r="4" spans="1:17" hidden="1">
      <c r="A4" s="188"/>
    </row>
    <row r="5" spans="1:17">
      <c r="A5" s="188"/>
      <c r="B5" s="191" t="s">
        <v>1769</v>
      </c>
      <c r="C5" s="191" t="s">
        <v>1770</v>
      </c>
      <c r="D5" s="191">
        <v>50229</v>
      </c>
      <c r="E5" s="191" t="s">
        <v>1771</v>
      </c>
      <c r="F5" s="191" t="s">
        <v>1772</v>
      </c>
      <c r="G5" s="191">
        <v>50250</v>
      </c>
      <c r="H5" s="191">
        <v>50255</v>
      </c>
      <c r="I5" s="191" t="s">
        <v>1773</v>
      </c>
      <c r="J5" s="191" t="s">
        <v>1774</v>
      </c>
      <c r="K5" s="191">
        <v>50270</v>
      </c>
      <c r="L5" s="191" t="s">
        <v>1775</v>
      </c>
      <c r="N5" s="165" t="s">
        <v>1776</v>
      </c>
      <c r="P5" s="165" t="s">
        <v>1777</v>
      </c>
      <c r="Q5" s="165" t="s">
        <v>259</v>
      </c>
    </row>
    <row r="6" spans="1:17">
      <c r="A6" s="188" t="s">
        <v>1778</v>
      </c>
      <c r="B6" s="192">
        <v>-10418837</v>
      </c>
      <c r="C6" s="192">
        <v>1289905155</v>
      </c>
      <c r="D6" s="192">
        <v>0</v>
      </c>
      <c r="E6" s="192">
        <v>54998689</v>
      </c>
      <c r="F6" s="192">
        <v>-28388564</v>
      </c>
      <c r="G6" s="192">
        <v>-186074</v>
      </c>
      <c r="H6" s="192">
        <v>-13621</v>
      </c>
      <c r="I6" s="192">
        <v>1229281</v>
      </c>
      <c r="J6" s="192">
        <v>-29939504</v>
      </c>
      <c r="K6" s="192">
        <v>66877</v>
      </c>
      <c r="L6" s="193">
        <f>SUM(B6:K6)</f>
        <v>1277253402</v>
      </c>
    </row>
    <row r="7" spans="1:17">
      <c r="A7" s="188" t="s">
        <v>1779</v>
      </c>
      <c r="B7" s="192">
        <f>B6*21%</f>
        <v>-2187955.77</v>
      </c>
      <c r="C7" s="192">
        <f t="shared" ref="C7:K7" si="0">C6*21%</f>
        <v>270880082.55000001</v>
      </c>
      <c r="D7" s="192">
        <f t="shared" si="0"/>
        <v>0</v>
      </c>
      <c r="E7" s="192">
        <f t="shared" si="0"/>
        <v>11549724.689999999</v>
      </c>
      <c r="F7" s="192">
        <f t="shared" si="0"/>
        <v>-5961598.4399999995</v>
      </c>
      <c r="G7" s="192">
        <f t="shared" si="0"/>
        <v>-39075.54</v>
      </c>
      <c r="H7" s="192">
        <f t="shared" si="0"/>
        <v>-2860.41</v>
      </c>
      <c r="I7" s="192">
        <f t="shared" si="0"/>
        <v>258149.00999999998</v>
      </c>
      <c r="J7" s="192">
        <f t="shared" si="0"/>
        <v>-6287295.8399999999</v>
      </c>
      <c r="K7" s="192">
        <f t="shared" si="0"/>
        <v>14044.17</v>
      </c>
      <c r="L7" s="193">
        <f>SUM(B7:K7)</f>
        <v>268223214.41999996</v>
      </c>
    </row>
    <row r="8" spans="1:17">
      <c r="A8" s="188"/>
      <c r="B8" s="192"/>
      <c r="C8" s="192"/>
      <c r="D8" s="192"/>
      <c r="E8" s="192"/>
      <c r="F8" s="192"/>
      <c r="G8" s="192"/>
      <c r="H8" s="192"/>
      <c r="I8" s="192"/>
      <c r="J8" s="192"/>
      <c r="K8" s="192"/>
    </row>
    <row r="9" spans="1:17">
      <c r="A9" s="194" t="s">
        <v>1780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</row>
    <row r="10" spans="1:17">
      <c r="A10" s="195" t="s">
        <v>1781</v>
      </c>
      <c r="B10" s="192">
        <v>-1534909</v>
      </c>
      <c r="C10" s="192">
        <v>69257537</v>
      </c>
      <c r="D10" s="192">
        <v>0</v>
      </c>
      <c r="E10" s="192">
        <v>3024928</v>
      </c>
      <c r="F10" s="192">
        <v>-2008903</v>
      </c>
      <c r="G10" s="192">
        <v>15569</v>
      </c>
      <c r="H10" s="192">
        <v>-749</v>
      </c>
      <c r="I10" s="192">
        <v>5895</v>
      </c>
      <c r="J10" s="192">
        <v>-1646673</v>
      </c>
      <c r="K10" s="192">
        <v>1662</v>
      </c>
      <c r="L10" s="193">
        <f t="shared" ref="L10:L11" si="1">SUM(B10:K10)</f>
        <v>67114357</v>
      </c>
    </row>
    <row r="11" spans="1:17">
      <c r="A11" s="195" t="s">
        <v>1782</v>
      </c>
      <c r="B11" s="192">
        <v>303170</v>
      </c>
      <c r="C11" s="192">
        <v>3543990</v>
      </c>
      <c r="D11" s="192">
        <v>0</v>
      </c>
      <c r="E11" s="192">
        <v>0</v>
      </c>
      <c r="F11" s="192">
        <v>447532</v>
      </c>
      <c r="G11" s="192">
        <v>-25803</v>
      </c>
      <c r="H11" s="192">
        <v>0</v>
      </c>
      <c r="I11" s="192">
        <v>0</v>
      </c>
      <c r="J11" s="192">
        <v>0</v>
      </c>
      <c r="K11" s="192">
        <v>0</v>
      </c>
      <c r="L11" s="193">
        <f t="shared" si="1"/>
        <v>4268889</v>
      </c>
    </row>
    <row r="12" spans="1:17">
      <c r="A12" s="195" t="s">
        <v>1783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92"/>
    </row>
    <row r="13" spans="1:17">
      <c r="A13" s="195" t="s">
        <v>1784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</row>
    <row r="14" spans="1:17">
      <c r="A14" s="195" t="s">
        <v>1785</v>
      </c>
      <c r="B14" s="192"/>
      <c r="C14" s="192"/>
      <c r="D14" s="192"/>
      <c r="E14" s="192"/>
      <c r="F14" s="192"/>
      <c r="G14" s="192"/>
      <c r="H14" s="192"/>
      <c r="I14" s="192"/>
      <c r="J14" s="192"/>
      <c r="K14" s="192"/>
    </row>
    <row r="15" spans="1:17">
      <c r="A15" s="195" t="s">
        <v>1786</v>
      </c>
      <c r="B15" s="192"/>
      <c r="C15" s="192"/>
      <c r="D15" s="192"/>
      <c r="E15" s="192"/>
      <c r="F15" s="192"/>
      <c r="G15" s="192"/>
      <c r="H15" s="192"/>
      <c r="I15" s="192"/>
      <c r="J15" s="192"/>
      <c r="K15" s="192"/>
    </row>
    <row r="16" spans="1:17">
      <c r="A16" s="195" t="s">
        <v>1787</v>
      </c>
      <c r="B16" s="192"/>
      <c r="C16" s="192"/>
      <c r="D16" s="192"/>
      <c r="E16" s="192"/>
      <c r="F16" s="192"/>
      <c r="G16" s="192"/>
      <c r="H16" s="192"/>
      <c r="I16" s="192"/>
      <c r="J16" s="192"/>
      <c r="K16" s="192"/>
    </row>
    <row r="17" spans="1:13">
      <c r="A17" s="195" t="s">
        <v>1788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</row>
    <row r="18" spans="1:13">
      <c r="A18" s="195" t="s">
        <v>1789</v>
      </c>
      <c r="B18" s="192"/>
      <c r="C18" s="192"/>
      <c r="D18" s="192"/>
      <c r="E18" s="192"/>
      <c r="F18" s="192"/>
      <c r="G18" s="192"/>
      <c r="H18" s="192"/>
      <c r="I18" s="192"/>
      <c r="J18" s="192"/>
      <c r="K18" s="192"/>
    </row>
    <row r="19" spans="1:13">
      <c r="A19" s="195" t="s">
        <v>1790</v>
      </c>
      <c r="B19" s="192"/>
      <c r="C19" s="192"/>
      <c r="D19" s="192"/>
      <c r="E19" s="192"/>
      <c r="F19" s="192"/>
      <c r="G19" s="192"/>
      <c r="H19" s="192"/>
      <c r="I19" s="192"/>
      <c r="J19" s="192"/>
      <c r="K19" s="192"/>
    </row>
    <row r="20" spans="1:13">
      <c r="A20" s="195" t="s">
        <v>1791</v>
      </c>
      <c r="B20" s="192"/>
      <c r="C20" s="192"/>
      <c r="D20" s="192"/>
      <c r="E20" s="192"/>
      <c r="F20" s="192"/>
      <c r="G20" s="192"/>
      <c r="H20" s="192"/>
      <c r="I20" s="192"/>
      <c r="J20" s="192"/>
      <c r="K20" s="192"/>
    </row>
    <row r="21" spans="1:13">
      <c r="A21" s="195" t="s">
        <v>1792</v>
      </c>
      <c r="B21" s="192"/>
      <c r="C21" s="192"/>
      <c r="D21" s="192"/>
      <c r="E21" s="192"/>
      <c r="F21" s="192"/>
      <c r="G21" s="192"/>
      <c r="H21" s="192"/>
      <c r="I21" s="192"/>
      <c r="J21" s="192"/>
      <c r="K21" s="192"/>
    </row>
    <row r="22" spans="1:13">
      <c r="A22" s="195" t="s">
        <v>1793</v>
      </c>
      <c r="B22" s="192"/>
      <c r="C22" s="192"/>
      <c r="D22" s="192"/>
      <c r="E22" s="192"/>
      <c r="F22" s="192"/>
      <c r="G22" s="192"/>
      <c r="H22" s="192"/>
      <c r="I22" s="192"/>
      <c r="J22" s="192"/>
      <c r="K22" s="192"/>
    </row>
    <row r="23" spans="1:13">
      <c r="A23" s="195" t="s">
        <v>1794</v>
      </c>
      <c r="B23" s="192"/>
      <c r="C23" s="192"/>
      <c r="D23" s="192"/>
      <c r="E23" s="192"/>
      <c r="F23" s="192"/>
      <c r="G23" s="192"/>
      <c r="H23" s="192"/>
      <c r="I23" s="192"/>
      <c r="J23" s="192"/>
      <c r="K23" s="192"/>
    </row>
    <row r="24" spans="1:13">
      <c r="A24" s="195" t="s">
        <v>1795</v>
      </c>
      <c r="B24" s="192"/>
      <c r="C24" s="192"/>
      <c r="D24" s="192"/>
      <c r="E24" s="192"/>
      <c r="F24" s="192"/>
      <c r="G24" s="192"/>
      <c r="H24" s="192"/>
      <c r="I24" s="192"/>
      <c r="J24" s="192"/>
      <c r="K24" s="192"/>
    </row>
    <row r="25" spans="1:13">
      <c r="A25" s="195" t="s">
        <v>1796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3">
        <f t="shared" ref="L25:L26" si="2">SUM(B25:K25)</f>
        <v>0</v>
      </c>
    </row>
    <row r="26" spans="1:13">
      <c r="A26" s="195" t="s">
        <v>1797</v>
      </c>
      <c r="B26" s="192">
        <v>0</v>
      </c>
      <c r="C26" s="192">
        <v>0</v>
      </c>
      <c r="D26" s="192">
        <v>0</v>
      </c>
      <c r="E26" s="192">
        <v>0</v>
      </c>
      <c r="F26" s="192">
        <v>0</v>
      </c>
      <c r="G26" s="192">
        <v>0</v>
      </c>
      <c r="H26" s="192">
        <v>0</v>
      </c>
      <c r="I26" s="192">
        <v>0</v>
      </c>
      <c r="J26" s="192">
        <v>0</v>
      </c>
      <c r="K26" s="192">
        <v>0</v>
      </c>
      <c r="L26" s="193">
        <f t="shared" si="2"/>
        <v>0</v>
      </c>
    </row>
    <row r="27" spans="1:13">
      <c r="A27" s="195" t="s">
        <v>1798</v>
      </c>
      <c r="B27" s="192"/>
      <c r="C27" s="192"/>
      <c r="D27" s="192"/>
      <c r="E27" s="192"/>
      <c r="F27" s="192"/>
      <c r="G27" s="192"/>
      <c r="H27" s="192"/>
      <c r="I27" s="192"/>
      <c r="J27" s="192"/>
      <c r="K27" s="192"/>
    </row>
    <row r="28" spans="1:13">
      <c r="A28" s="195" t="s">
        <v>1799</v>
      </c>
      <c r="B28" s="192"/>
      <c r="C28" s="192"/>
      <c r="D28" s="192"/>
      <c r="E28" s="192"/>
      <c r="F28" s="192"/>
      <c r="G28" s="192"/>
      <c r="H28" s="192"/>
      <c r="I28" s="192"/>
      <c r="J28" s="192"/>
      <c r="K28" s="192"/>
    </row>
    <row r="29" spans="1:13">
      <c r="A29" s="195" t="s">
        <v>1800</v>
      </c>
      <c r="B29" s="192"/>
      <c r="C29" s="192"/>
      <c r="D29" s="192"/>
      <c r="E29" s="192"/>
      <c r="F29" s="192"/>
      <c r="G29" s="192"/>
      <c r="H29" s="192"/>
      <c r="I29" s="192"/>
      <c r="J29" s="192"/>
      <c r="K29" s="192"/>
    </row>
    <row r="30" spans="1:13">
      <c r="A30" s="195" t="s">
        <v>1801</v>
      </c>
      <c r="B30" s="192">
        <v>0</v>
      </c>
      <c r="C30" s="192">
        <v>0</v>
      </c>
      <c r="D30" s="192">
        <v>0</v>
      </c>
      <c r="E30" s="192">
        <v>0</v>
      </c>
      <c r="F30" s="192">
        <v>0</v>
      </c>
      <c r="G30" s="192">
        <v>0</v>
      </c>
      <c r="H30" s="192">
        <v>0</v>
      </c>
      <c r="I30" s="192">
        <v>0</v>
      </c>
      <c r="J30" s="192">
        <v>0</v>
      </c>
      <c r="K30" s="192">
        <v>0</v>
      </c>
      <c r="L30" s="193">
        <f>SUM(B30:K30)</f>
        <v>0</v>
      </c>
      <c r="M30" s="192"/>
    </row>
    <row r="31" spans="1:13">
      <c r="A31" s="195" t="s">
        <v>1802</v>
      </c>
      <c r="B31" s="192"/>
      <c r="C31" s="192"/>
      <c r="D31" s="192"/>
      <c r="E31" s="192"/>
      <c r="F31" s="192"/>
      <c r="G31" s="192"/>
      <c r="H31" s="192"/>
      <c r="I31" s="192"/>
      <c r="J31" s="192"/>
      <c r="K31" s="192"/>
    </row>
    <row r="32" spans="1:13">
      <c r="A32" s="195" t="s">
        <v>1803</v>
      </c>
      <c r="B32" s="192"/>
      <c r="C32" s="192"/>
      <c r="D32" s="192"/>
      <c r="E32" s="192"/>
      <c r="F32" s="192"/>
      <c r="G32" s="192"/>
      <c r="H32" s="192"/>
      <c r="I32" s="192"/>
      <c r="J32" s="192"/>
      <c r="K32" s="192"/>
    </row>
    <row r="33" spans="1:17">
      <c r="A33" s="195" t="s">
        <v>1804</v>
      </c>
      <c r="B33" s="192">
        <v>-205064</v>
      </c>
      <c r="C33" s="192">
        <v>4231061</v>
      </c>
      <c r="D33" s="192">
        <v>0</v>
      </c>
      <c r="E33" s="192">
        <v>0</v>
      </c>
      <c r="F33" s="192">
        <v>0</v>
      </c>
      <c r="G33" s="192">
        <v>-35128</v>
      </c>
      <c r="H33" s="192">
        <v>0</v>
      </c>
      <c r="I33" s="192">
        <v>0</v>
      </c>
      <c r="J33" s="192">
        <v>0</v>
      </c>
      <c r="K33" s="192">
        <v>0</v>
      </c>
      <c r="L33" s="193">
        <f t="shared" ref="L33:L34" si="3">SUM(B33:K33)</f>
        <v>3990869</v>
      </c>
      <c r="N33" s="196">
        <f>C33</f>
        <v>4231061</v>
      </c>
      <c r="P33" s="277">
        <f>'Historical Year'!F103*1000</f>
        <v>4231061.1700000009</v>
      </c>
      <c r="Q33" s="196">
        <f>N33-P33</f>
        <v>-0.17000000085681677</v>
      </c>
    </row>
    <row r="34" spans="1:17">
      <c r="A34" s="195" t="s">
        <v>1805</v>
      </c>
      <c r="B34" s="192">
        <v>-29575</v>
      </c>
      <c r="C34" s="192">
        <v>-3861828</v>
      </c>
      <c r="D34" s="192">
        <v>0</v>
      </c>
      <c r="E34" s="192">
        <v>0</v>
      </c>
      <c r="F34" s="192">
        <v>0</v>
      </c>
      <c r="G34" s="192">
        <v>35128</v>
      </c>
      <c r="H34" s="192">
        <v>0</v>
      </c>
      <c r="I34" s="192">
        <v>0</v>
      </c>
      <c r="J34" s="192">
        <v>0</v>
      </c>
      <c r="K34" s="192">
        <v>0</v>
      </c>
      <c r="L34" s="193">
        <f t="shared" si="3"/>
        <v>-3856275</v>
      </c>
      <c r="N34" s="196">
        <f>C34</f>
        <v>-3861828</v>
      </c>
      <c r="O34" s="164"/>
      <c r="P34" s="277">
        <f>'Historical Year'!L103*1000</f>
        <v>-3861828.310000001</v>
      </c>
      <c r="Q34" s="196">
        <f>N34-P34</f>
        <v>0.31000000098720193</v>
      </c>
    </row>
    <row r="35" spans="1:17">
      <c r="A35" s="195" t="s">
        <v>1806</v>
      </c>
      <c r="B35" s="192"/>
      <c r="C35" s="192"/>
      <c r="D35" s="192"/>
      <c r="E35" s="192"/>
      <c r="F35" s="192"/>
      <c r="G35" s="192"/>
      <c r="H35" s="192"/>
      <c r="I35" s="192"/>
      <c r="J35" s="192"/>
      <c r="K35" s="192"/>
    </row>
    <row r="36" spans="1:17">
      <c r="A36" s="195" t="s">
        <v>1807</v>
      </c>
      <c r="B36" s="192"/>
      <c r="C36" s="192"/>
      <c r="D36" s="192"/>
      <c r="E36" s="192"/>
      <c r="F36" s="192"/>
      <c r="G36" s="192"/>
      <c r="H36" s="192"/>
      <c r="I36" s="192"/>
      <c r="J36" s="192"/>
      <c r="K36" s="192"/>
    </row>
    <row r="37" spans="1:17">
      <c r="A37" s="195" t="s">
        <v>1808</v>
      </c>
      <c r="B37" s="192"/>
      <c r="C37" s="192"/>
      <c r="D37" s="192"/>
      <c r="E37" s="192"/>
      <c r="F37" s="192"/>
      <c r="G37" s="192"/>
      <c r="H37" s="192"/>
      <c r="I37" s="192"/>
      <c r="J37" s="192"/>
      <c r="K37" s="192"/>
    </row>
    <row r="38" spans="1:17">
      <c r="A38" s="198" t="s">
        <v>1809</v>
      </c>
      <c r="B38" s="192"/>
      <c r="C38" s="192"/>
      <c r="D38" s="192"/>
      <c r="E38" s="192"/>
      <c r="F38" s="192"/>
      <c r="G38" s="192"/>
      <c r="H38" s="192"/>
      <c r="I38" s="192"/>
      <c r="J38" s="192"/>
      <c r="K38" s="192"/>
    </row>
    <row r="39" spans="1:17">
      <c r="A39" s="198" t="s">
        <v>1810</v>
      </c>
      <c r="B39" s="192"/>
      <c r="C39" s="192"/>
      <c r="D39" s="192"/>
      <c r="E39" s="192"/>
      <c r="F39" s="192"/>
      <c r="G39" s="192"/>
      <c r="H39" s="192"/>
      <c r="I39" s="192"/>
      <c r="J39" s="192"/>
      <c r="K39" s="192"/>
    </row>
    <row r="40" spans="1:17">
      <c r="A40" s="195" t="s">
        <v>1811</v>
      </c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200"/>
    </row>
    <row r="41" spans="1:17">
      <c r="A41" s="188" t="s">
        <v>1812</v>
      </c>
      <c r="B41" s="192">
        <f>SUM(B10:B40)</f>
        <v>-1466378</v>
      </c>
      <c r="C41" s="192">
        <f t="shared" ref="C41:K41" si="4">SUM(C10:C40)</f>
        <v>73170760</v>
      </c>
      <c r="D41" s="192">
        <f t="shared" si="4"/>
        <v>0</v>
      </c>
      <c r="E41" s="192">
        <f t="shared" si="4"/>
        <v>3024928</v>
      </c>
      <c r="F41" s="192">
        <f t="shared" si="4"/>
        <v>-1561371</v>
      </c>
      <c r="G41" s="192">
        <f t="shared" si="4"/>
        <v>-10234</v>
      </c>
      <c r="H41" s="192">
        <f t="shared" si="4"/>
        <v>-749</v>
      </c>
      <c r="I41" s="192">
        <f t="shared" si="4"/>
        <v>5895</v>
      </c>
      <c r="J41" s="192">
        <f t="shared" si="4"/>
        <v>-1646673</v>
      </c>
      <c r="K41" s="192">
        <f t="shared" si="4"/>
        <v>1662</v>
      </c>
      <c r="L41" s="193">
        <f>SUM(B41:K41)</f>
        <v>71517840</v>
      </c>
    </row>
    <row r="42" spans="1:17">
      <c r="A42" s="188" t="s">
        <v>1813</v>
      </c>
      <c r="B42" s="192">
        <f>B41*0.79</f>
        <v>-1158438.6200000001</v>
      </c>
      <c r="C42" s="192">
        <f t="shared" ref="C42:L42" si="5">C41*0.79</f>
        <v>57804900.400000006</v>
      </c>
      <c r="D42" s="192">
        <f t="shared" si="5"/>
        <v>0</v>
      </c>
      <c r="E42" s="192">
        <f t="shared" si="5"/>
        <v>2389693.12</v>
      </c>
      <c r="F42" s="192">
        <f t="shared" si="5"/>
        <v>-1233483.0900000001</v>
      </c>
      <c r="G42" s="192">
        <f t="shared" si="5"/>
        <v>-8084.8600000000006</v>
      </c>
      <c r="H42" s="192">
        <f t="shared" si="5"/>
        <v>-591.71</v>
      </c>
      <c r="I42" s="192">
        <f t="shared" si="5"/>
        <v>4657.05</v>
      </c>
      <c r="J42" s="192">
        <f t="shared" si="5"/>
        <v>-1300871.6700000002</v>
      </c>
      <c r="K42" s="192">
        <f t="shared" si="5"/>
        <v>1312.98</v>
      </c>
      <c r="L42" s="192">
        <f t="shared" si="5"/>
        <v>56499093.600000001</v>
      </c>
    </row>
    <row r="43" spans="1:17">
      <c r="A43" s="188" t="s">
        <v>1814</v>
      </c>
      <c r="B43" s="192"/>
      <c r="C43" s="201"/>
      <c r="D43" s="192"/>
      <c r="E43" s="192"/>
      <c r="F43" s="192"/>
      <c r="G43" s="201"/>
      <c r="H43" s="192"/>
      <c r="I43" s="192"/>
      <c r="J43" s="192"/>
      <c r="K43" s="192"/>
    </row>
    <row r="44" spans="1:17">
      <c r="A44" s="188"/>
      <c r="B44" s="192"/>
      <c r="C44" s="192"/>
      <c r="D44" s="192"/>
      <c r="E44" s="192"/>
      <c r="F44" s="192"/>
      <c r="G44" s="192"/>
      <c r="H44" s="192"/>
      <c r="I44" s="192"/>
      <c r="J44" s="192"/>
      <c r="K44" s="192"/>
    </row>
    <row r="45" spans="1:17">
      <c r="A45" s="188"/>
      <c r="B45" s="192"/>
      <c r="C45" s="192"/>
      <c r="D45" s="192"/>
      <c r="E45" s="192"/>
      <c r="F45" s="192"/>
      <c r="G45" s="192"/>
      <c r="H45" s="192"/>
      <c r="I45" s="192"/>
      <c r="J45" s="192"/>
      <c r="K45" s="192"/>
    </row>
    <row r="46" spans="1:17">
      <c r="A46" s="194" t="s">
        <v>1815</v>
      </c>
      <c r="B46" s="192"/>
      <c r="C46" s="192"/>
      <c r="D46" s="192"/>
      <c r="E46" s="192"/>
      <c r="F46" s="192"/>
      <c r="G46" s="192"/>
      <c r="H46" s="192"/>
      <c r="I46" s="192"/>
      <c r="J46" s="192"/>
      <c r="K46" s="192"/>
    </row>
    <row r="47" spans="1:17">
      <c r="A47" s="202" t="s">
        <v>1816</v>
      </c>
      <c r="B47" s="192"/>
      <c r="C47" s="192"/>
      <c r="D47" s="192"/>
      <c r="E47" s="192"/>
      <c r="F47" s="192"/>
      <c r="G47" s="192"/>
      <c r="H47" s="192"/>
      <c r="I47" s="192"/>
      <c r="J47" s="192"/>
      <c r="K47" s="192"/>
    </row>
    <row r="48" spans="1:17">
      <c r="A48" s="202" t="s">
        <v>1817</v>
      </c>
      <c r="B48" s="192"/>
      <c r="C48" s="192"/>
      <c r="D48" s="192"/>
      <c r="E48" s="192"/>
      <c r="F48" s="192"/>
      <c r="G48" s="192"/>
      <c r="H48" s="192"/>
      <c r="I48" s="192"/>
      <c r="J48" s="192"/>
      <c r="K48" s="192"/>
    </row>
    <row r="49" spans="1:12">
      <c r="A49" s="202" t="s">
        <v>1818</v>
      </c>
      <c r="B49" s="192"/>
      <c r="C49" s="192"/>
      <c r="D49" s="192"/>
      <c r="E49" s="192"/>
      <c r="F49" s="192"/>
      <c r="G49" s="192"/>
      <c r="H49" s="192"/>
      <c r="I49" s="192"/>
      <c r="J49" s="192"/>
      <c r="K49" s="192"/>
    </row>
    <row r="50" spans="1:12">
      <c r="A50" s="188" t="s">
        <v>1819</v>
      </c>
      <c r="B50" s="192"/>
      <c r="C50" s="192"/>
      <c r="D50" s="192"/>
      <c r="E50" s="192"/>
      <c r="F50" s="192"/>
      <c r="G50" s="192"/>
      <c r="H50" s="192"/>
      <c r="I50" s="192"/>
      <c r="J50" s="192"/>
      <c r="K50" s="192"/>
    </row>
    <row r="51" spans="1:12">
      <c r="A51" s="188"/>
      <c r="B51" s="192"/>
      <c r="C51" s="192"/>
      <c r="D51" s="192"/>
      <c r="E51" s="192"/>
      <c r="F51" s="192"/>
      <c r="G51" s="192"/>
      <c r="H51" s="192"/>
      <c r="I51" s="192"/>
      <c r="J51" s="192"/>
      <c r="K51" s="192"/>
    </row>
    <row r="52" spans="1:12">
      <c r="A52" s="188" t="s">
        <v>1820</v>
      </c>
      <c r="B52" s="192"/>
      <c r="C52" s="192"/>
      <c r="D52" s="192"/>
      <c r="E52" s="192"/>
      <c r="F52" s="192"/>
      <c r="G52" s="192"/>
      <c r="H52" s="192"/>
      <c r="I52" s="192"/>
      <c r="J52" s="192"/>
      <c r="K52" s="192"/>
    </row>
    <row r="53" spans="1:12">
      <c r="A53" s="194" t="s">
        <v>1821</v>
      </c>
      <c r="B53" s="192"/>
      <c r="C53" s="192"/>
      <c r="D53" s="192"/>
      <c r="E53" s="192"/>
      <c r="F53" s="192"/>
      <c r="G53" s="192"/>
      <c r="H53" s="192"/>
      <c r="I53" s="192"/>
      <c r="J53" s="192"/>
      <c r="K53" s="192"/>
    </row>
    <row r="54" spans="1:12">
      <c r="A54" s="202" t="s">
        <v>1822</v>
      </c>
      <c r="B54" s="192">
        <v>0</v>
      </c>
      <c r="C54" s="192">
        <v>0</v>
      </c>
      <c r="D54" s="192">
        <v>0</v>
      </c>
      <c r="E54" s="192">
        <v>0</v>
      </c>
      <c r="F54" s="192">
        <v>0</v>
      </c>
      <c r="G54" s="192">
        <v>0</v>
      </c>
      <c r="H54" s="192">
        <v>0</v>
      </c>
      <c r="I54" s="192">
        <v>0</v>
      </c>
      <c r="J54" s="192">
        <v>0</v>
      </c>
      <c r="K54" s="192">
        <v>0</v>
      </c>
      <c r="L54" s="193">
        <f t="shared" ref="L54:L113" si="6">SUM(B54:K54)</f>
        <v>0</v>
      </c>
    </row>
    <row r="55" spans="1:12">
      <c r="A55" s="202" t="s">
        <v>1823</v>
      </c>
      <c r="B55" s="192">
        <v>9984</v>
      </c>
      <c r="C55" s="192">
        <v>0</v>
      </c>
      <c r="D55" s="192">
        <v>0</v>
      </c>
      <c r="E55" s="192">
        <v>0</v>
      </c>
      <c r="F55" s="192">
        <v>0</v>
      </c>
      <c r="G55" s="192">
        <v>0</v>
      </c>
      <c r="H55" s="192">
        <v>0</v>
      </c>
      <c r="I55" s="192">
        <v>0</v>
      </c>
      <c r="J55" s="192">
        <v>0</v>
      </c>
      <c r="K55" s="192">
        <v>0</v>
      </c>
      <c r="L55" s="193">
        <f t="shared" si="6"/>
        <v>9984</v>
      </c>
    </row>
    <row r="56" spans="1:12">
      <c r="A56" s="202" t="s">
        <v>1824</v>
      </c>
      <c r="B56" s="192">
        <v>0</v>
      </c>
      <c r="C56" s="192">
        <v>33146198</v>
      </c>
      <c r="D56" s="192">
        <v>0</v>
      </c>
      <c r="E56" s="192">
        <v>0</v>
      </c>
      <c r="F56" s="192">
        <v>0</v>
      </c>
      <c r="G56" s="192">
        <v>0</v>
      </c>
      <c r="H56" s="192">
        <v>0</v>
      </c>
      <c r="I56" s="192">
        <v>0</v>
      </c>
      <c r="J56" s="192">
        <v>0</v>
      </c>
      <c r="K56" s="192">
        <v>0</v>
      </c>
      <c r="L56" s="193">
        <f t="shared" si="6"/>
        <v>33146198</v>
      </c>
    </row>
    <row r="57" spans="1:12">
      <c r="A57" s="202" t="s">
        <v>1825</v>
      </c>
      <c r="B57" s="192">
        <v>-15073411</v>
      </c>
      <c r="C57" s="192">
        <v>0</v>
      </c>
      <c r="D57" s="192">
        <v>0</v>
      </c>
      <c r="E57" s="192">
        <v>0</v>
      </c>
      <c r="F57" s="192">
        <v>0</v>
      </c>
      <c r="G57" s="192">
        <v>0</v>
      </c>
      <c r="H57" s="192">
        <v>0</v>
      </c>
      <c r="I57" s="192">
        <v>0</v>
      </c>
      <c r="J57" s="192">
        <v>0</v>
      </c>
      <c r="K57" s="192">
        <v>0</v>
      </c>
      <c r="L57" s="193">
        <f t="shared" si="6"/>
        <v>-15073411</v>
      </c>
    </row>
    <row r="58" spans="1:12">
      <c r="A58" s="202" t="s">
        <v>1826</v>
      </c>
      <c r="B58" s="192">
        <v>0</v>
      </c>
      <c r="C58" s="192">
        <v>0</v>
      </c>
      <c r="D58" s="192">
        <v>0</v>
      </c>
      <c r="E58" s="192">
        <v>0</v>
      </c>
      <c r="F58" s="192">
        <v>0</v>
      </c>
      <c r="G58" s="192">
        <v>0</v>
      </c>
      <c r="H58" s="192">
        <v>0</v>
      </c>
      <c r="I58" s="192">
        <v>0</v>
      </c>
      <c r="J58" s="192">
        <v>0</v>
      </c>
      <c r="K58" s="192">
        <v>0</v>
      </c>
      <c r="L58" s="193">
        <f t="shared" si="6"/>
        <v>0</v>
      </c>
    </row>
    <row r="59" spans="1:12">
      <c r="A59" s="202" t="s">
        <v>1827</v>
      </c>
      <c r="B59" s="192">
        <v>0</v>
      </c>
      <c r="C59" s="192">
        <v>0</v>
      </c>
      <c r="D59" s="192">
        <v>0</v>
      </c>
      <c r="E59" s="192">
        <v>0</v>
      </c>
      <c r="F59" s="192">
        <v>0</v>
      </c>
      <c r="G59" s="192">
        <v>0</v>
      </c>
      <c r="H59" s="192">
        <v>0</v>
      </c>
      <c r="I59" s="192">
        <v>-1935299</v>
      </c>
      <c r="J59" s="192">
        <v>0</v>
      </c>
      <c r="K59" s="192">
        <v>0</v>
      </c>
      <c r="L59" s="193">
        <f t="shared" si="6"/>
        <v>-1935299</v>
      </c>
    </row>
    <row r="60" spans="1:12">
      <c r="A60" s="202" t="s">
        <v>1828</v>
      </c>
      <c r="B60" s="192">
        <v>0</v>
      </c>
      <c r="C60" s="192">
        <v>0</v>
      </c>
      <c r="D60" s="192">
        <v>0</v>
      </c>
      <c r="E60" s="192">
        <v>0</v>
      </c>
      <c r="F60" s="192">
        <v>0</v>
      </c>
      <c r="G60" s="192">
        <v>0</v>
      </c>
      <c r="H60" s="192">
        <v>0</v>
      </c>
      <c r="I60" s="192">
        <v>0</v>
      </c>
      <c r="J60" s="192">
        <v>0</v>
      </c>
      <c r="K60" s="192">
        <v>0</v>
      </c>
      <c r="L60" s="193">
        <f t="shared" si="6"/>
        <v>0</v>
      </c>
    </row>
    <row r="61" spans="1:12">
      <c r="A61" s="202" t="s">
        <v>1829</v>
      </c>
      <c r="B61" s="192">
        <v>0</v>
      </c>
      <c r="C61" s="192">
        <v>0</v>
      </c>
      <c r="D61" s="192">
        <v>0</v>
      </c>
      <c r="E61" s="192">
        <v>0</v>
      </c>
      <c r="F61" s="192">
        <v>0</v>
      </c>
      <c r="G61" s="192">
        <v>0</v>
      </c>
      <c r="H61" s="192">
        <v>0</v>
      </c>
      <c r="I61" s="192">
        <v>0</v>
      </c>
      <c r="J61" s="192">
        <v>0</v>
      </c>
      <c r="K61" s="192">
        <v>0</v>
      </c>
      <c r="L61" s="193">
        <f t="shared" si="6"/>
        <v>0</v>
      </c>
    </row>
    <row r="62" spans="1:12">
      <c r="A62" s="202" t="s">
        <v>1830</v>
      </c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3">
        <f t="shared" si="6"/>
        <v>0</v>
      </c>
    </row>
    <row r="63" spans="1:12">
      <c r="A63" s="202" t="s">
        <v>1831</v>
      </c>
      <c r="B63" s="192">
        <v>0</v>
      </c>
      <c r="C63" s="192">
        <v>0</v>
      </c>
      <c r="D63" s="192">
        <v>0</v>
      </c>
      <c r="E63" s="192">
        <v>0</v>
      </c>
      <c r="F63" s="192">
        <v>0</v>
      </c>
      <c r="G63" s="192">
        <v>0</v>
      </c>
      <c r="H63" s="192">
        <v>0</v>
      </c>
      <c r="I63" s="192">
        <v>0</v>
      </c>
      <c r="J63" s="192">
        <v>0</v>
      </c>
      <c r="K63" s="192">
        <v>0</v>
      </c>
      <c r="L63" s="193">
        <f t="shared" si="6"/>
        <v>0</v>
      </c>
    </row>
    <row r="64" spans="1:12">
      <c r="A64" s="202" t="s">
        <v>1832</v>
      </c>
      <c r="B64" s="192">
        <v>0</v>
      </c>
      <c r="C64" s="192">
        <v>0</v>
      </c>
      <c r="D64" s="192">
        <v>0</v>
      </c>
      <c r="E64" s="192">
        <v>0</v>
      </c>
      <c r="F64" s="192">
        <v>0</v>
      </c>
      <c r="G64" s="192">
        <v>0</v>
      </c>
      <c r="H64" s="192">
        <v>0</v>
      </c>
      <c r="I64" s="192">
        <v>813198</v>
      </c>
      <c r="J64" s="192">
        <v>0</v>
      </c>
      <c r="K64" s="192">
        <v>0</v>
      </c>
      <c r="L64" s="193">
        <f t="shared" si="6"/>
        <v>813198</v>
      </c>
    </row>
    <row r="65" spans="1:12">
      <c r="A65" s="202" t="s">
        <v>1833</v>
      </c>
      <c r="B65" s="192">
        <v>0</v>
      </c>
      <c r="C65" s="192">
        <v>0</v>
      </c>
      <c r="D65" s="192">
        <v>0</v>
      </c>
      <c r="E65" s="192">
        <v>0</v>
      </c>
      <c r="F65" s="192">
        <v>0</v>
      </c>
      <c r="G65" s="192">
        <v>0</v>
      </c>
      <c r="H65" s="192">
        <v>0</v>
      </c>
      <c r="I65" s="192">
        <v>0</v>
      </c>
      <c r="J65" s="192">
        <v>0</v>
      </c>
      <c r="K65" s="192">
        <v>0</v>
      </c>
      <c r="L65" s="193">
        <f t="shared" si="6"/>
        <v>0</v>
      </c>
    </row>
    <row r="66" spans="1:12">
      <c r="A66" s="202" t="s">
        <v>1834</v>
      </c>
      <c r="B66" s="192">
        <v>0</v>
      </c>
      <c r="C66" s="192">
        <v>0</v>
      </c>
      <c r="D66" s="192">
        <v>0</v>
      </c>
      <c r="E66" s="192">
        <v>0</v>
      </c>
      <c r="F66" s="192">
        <v>0</v>
      </c>
      <c r="G66" s="192">
        <v>0</v>
      </c>
      <c r="H66" s="192">
        <v>0</v>
      </c>
      <c r="I66" s="192">
        <v>0</v>
      </c>
      <c r="J66" s="192">
        <v>0</v>
      </c>
      <c r="K66" s="192">
        <v>0</v>
      </c>
      <c r="L66" s="193">
        <f t="shared" si="6"/>
        <v>0</v>
      </c>
    </row>
    <row r="67" spans="1:12">
      <c r="A67" s="202" t="s">
        <v>1835</v>
      </c>
      <c r="B67" s="192">
        <v>0</v>
      </c>
      <c r="C67" s="192">
        <v>-946251</v>
      </c>
      <c r="D67" s="192">
        <v>0</v>
      </c>
      <c r="E67" s="192">
        <v>0</v>
      </c>
      <c r="F67" s="192">
        <v>0</v>
      </c>
      <c r="G67" s="192">
        <v>0</v>
      </c>
      <c r="H67" s="192">
        <v>0</v>
      </c>
      <c r="I67" s="192">
        <v>0</v>
      </c>
      <c r="J67" s="192">
        <v>0</v>
      </c>
      <c r="K67" s="192">
        <v>0</v>
      </c>
      <c r="L67" s="193">
        <f t="shared" si="6"/>
        <v>-946251</v>
      </c>
    </row>
    <row r="68" spans="1:12">
      <c r="A68" s="202" t="s">
        <v>1836</v>
      </c>
      <c r="B68" s="192">
        <v>0</v>
      </c>
      <c r="C68" s="192">
        <v>0</v>
      </c>
      <c r="D68" s="192">
        <v>0</v>
      </c>
      <c r="E68" s="192">
        <v>0</v>
      </c>
      <c r="F68" s="192">
        <v>0</v>
      </c>
      <c r="G68" s="192">
        <v>0</v>
      </c>
      <c r="H68" s="192">
        <v>0</v>
      </c>
      <c r="I68" s="192">
        <v>0</v>
      </c>
      <c r="J68" s="192">
        <v>0</v>
      </c>
      <c r="K68" s="192">
        <v>0</v>
      </c>
      <c r="L68" s="193">
        <f t="shared" si="6"/>
        <v>0</v>
      </c>
    </row>
    <row r="69" spans="1:12">
      <c r="A69" s="202" t="s">
        <v>1837</v>
      </c>
      <c r="B69" s="192">
        <v>3000000</v>
      </c>
      <c r="C69" s="192">
        <v>0</v>
      </c>
      <c r="D69" s="192">
        <v>0</v>
      </c>
      <c r="E69" s="192">
        <v>0</v>
      </c>
      <c r="F69" s="192">
        <v>0</v>
      </c>
      <c r="G69" s="192">
        <v>0</v>
      </c>
      <c r="H69" s="192">
        <v>0</v>
      </c>
      <c r="I69" s="192">
        <v>0</v>
      </c>
      <c r="J69" s="192">
        <v>0</v>
      </c>
      <c r="K69" s="192">
        <v>0</v>
      </c>
      <c r="L69" s="193">
        <f t="shared" si="6"/>
        <v>3000000</v>
      </c>
    </row>
    <row r="70" spans="1:12">
      <c r="A70" s="202" t="s">
        <v>1838</v>
      </c>
      <c r="B70" s="192">
        <v>0</v>
      </c>
      <c r="C70" s="192">
        <v>0</v>
      </c>
      <c r="D70" s="192">
        <v>0</v>
      </c>
      <c r="E70" s="192">
        <v>0</v>
      </c>
      <c r="F70" s="192">
        <v>0</v>
      </c>
      <c r="G70" s="192">
        <v>0</v>
      </c>
      <c r="H70" s="192">
        <v>0</v>
      </c>
      <c r="I70" s="192">
        <v>0</v>
      </c>
      <c r="J70" s="192">
        <v>0</v>
      </c>
      <c r="K70" s="192">
        <v>0</v>
      </c>
      <c r="L70" s="193">
        <f t="shared" si="6"/>
        <v>0</v>
      </c>
    </row>
    <row r="71" spans="1:12">
      <c r="A71" s="202" t="s">
        <v>1839</v>
      </c>
      <c r="B71" s="192">
        <v>0</v>
      </c>
      <c r="C71" s="192">
        <v>1300000</v>
      </c>
      <c r="D71" s="192">
        <v>0</v>
      </c>
      <c r="E71" s="192">
        <v>0</v>
      </c>
      <c r="F71" s="192">
        <v>0</v>
      </c>
      <c r="G71" s="192">
        <v>0</v>
      </c>
      <c r="H71" s="192">
        <v>0</v>
      </c>
      <c r="I71" s="192">
        <v>0</v>
      </c>
      <c r="J71" s="192">
        <v>0</v>
      </c>
      <c r="K71" s="192">
        <v>0</v>
      </c>
      <c r="L71" s="193">
        <f t="shared" si="6"/>
        <v>1300000</v>
      </c>
    </row>
    <row r="72" spans="1:12">
      <c r="A72" s="202" t="s">
        <v>1840</v>
      </c>
      <c r="B72" s="192">
        <v>0</v>
      </c>
      <c r="C72" s="192">
        <v>0</v>
      </c>
      <c r="D72" s="192">
        <v>0</v>
      </c>
      <c r="E72" s="192">
        <v>0</v>
      </c>
      <c r="F72" s="192">
        <v>0</v>
      </c>
      <c r="G72" s="192">
        <v>0</v>
      </c>
      <c r="H72" s="192">
        <v>0</v>
      </c>
      <c r="I72" s="192">
        <v>0</v>
      </c>
      <c r="J72" s="192">
        <v>0</v>
      </c>
      <c r="K72" s="192">
        <v>0</v>
      </c>
      <c r="L72" s="193">
        <f t="shared" si="6"/>
        <v>0</v>
      </c>
    </row>
    <row r="73" spans="1:12">
      <c r="A73" s="202" t="s">
        <v>1841</v>
      </c>
      <c r="B73" s="192">
        <v>0</v>
      </c>
      <c r="C73" s="192">
        <v>0</v>
      </c>
      <c r="D73" s="192">
        <v>0</v>
      </c>
      <c r="E73" s="192">
        <v>0</v>
      </c>
      <c r="F73" s="192">
        <v>0</v>
      </c>
      <c r="G73" s="192">
        <v>0</v>
      </c>
      <c r="H73" s="192">
        <v>0</v>
      </c>
      <c r="I73" s="192">
        <v>0</v>
      </c>
      <c r="J73" s="192">
        <v>0</v>
      </c>
      <c r="K73" s="192">
        <v>0</v>
      </c>
      <c r="L73" s="193">
        <f t="shared" si="6"/>
        <v>0</v>
      </c>
    </row>
    <row r="74" spans="1:12">
      <c r="A74" s="202" t="s">
        <v>1842</v>
      </c>
      <c r="B74" s="192">
        <v>0</v>
      </c>
      <c r="C74" s="192">
        <v>0</v>
      </c>
      <c r="D74" s="192">
        <v>0</v>
      </c>
      <c r="E74" s="192">
        <v>0</v>
      </c>
      <c r="F74" s="192">
        <v>0</v>
      </c>
      <c r="G74" s="192">
        <v>0</v>
      </c>
      <c r="H74" s="192">
        <v>0</v>
      </c>
      <c r="I74" s="192">
        <v>0</v>
      </c>
      <c r="J74" s="192">
        <v>0</v>
      </c>
      <c r="K74" s="192">
        <v>0</v>
      </c>
      <c r="L74" s="193">
        <f t="shared" si="6"/>
        <v>0</v>
      </c>
    </row>
    <row r="75" spans="1:12">
      <c r="A75" s="202" t="s">
        <v>1843</v>
      </c>
      <c r="B75" s="192">
        <v>0</v>
      </c>
      <c r="C75" s="192">
        <v>0</v>
      </c>
      <c r="D75" s="192">
        <v>0</v>
      </c>
      <c r="E75" s="192">
        <v>0</v>
      </c>
      <c r="F75" s="192">
        <v>0</v>
      </c>
      <c r="G75" s="192">
        <v>0</v>
      </c>
      <c r="H75" s="192">
        <v>0</v>
      </c>
      <c r="I75" s="192">
        <v>0</v>
      </c>
      <c r="J75" s="192">
        <v>0</v>
      </c>
      <c r="K75" s="192">
        <v>0</v>
      </c>
      <c r="L75" s="193">
        <f t="shared" si="6"/>
        <v>0</v>
      </c>
    </row>
    <row r="76" spans="1:12">
      <c r="A76" s="202" t="s">
        <v>1844</v>
      </c>
      <c r="B76" s="192">
        <v>0</v>
      </c>
      <c r="C76" s="192">
        <v>0</v>
      </c>
      <c r="D76" s="192">
        <v>0</v>
      </c>
      <c r="E76" s="192">
        <v>0</v>
      </c>
      <c r="F76" s="192">
        <v>0</v>
      </c>
      <c r="G76" s="192">
        <v>0</v>
      </c>
      <c r="H76" s="192">
        <v>0</v>
      </c>
      <c r="I76" s="192">
        <v>0</v>
      </c>
      <c r="J76" s="192">
        <v>0</v>
      </c>
      <c r="K76" s="192">
        <v>0</v>
      </c>
      <c r="L76" s="193">
        <f t="shared" si="6"/>
        <v>0</v>
      </c>
    </row>
    <row r="77" spans="1:12">
      <c r="A77" s="202" t="s">
        <v>1845</v>
      </c>
      <c r="B77" s="192">
        <v>87004</v>
      </c>
      <c r="C77" s="192">
        <v>0</v>
      </c>
      <c r="D77" s="192">
        <v>0</v>
      </c>
      <c r="E77" s="192">
        <v>0</v>
      </c>
      <c r="F77" s="192">
        <v>0</v>
      </c>
      <c r="G77" s="192">
        <v>0</v>
      </c>
      <c r="H77" s="192">
        <v>0</v>
      </c>
      <c r="I77" s="192">
        <v>0</v>
      </c>
      <c r="J77" s="192">
        <v>0</v>
      </c>
      <c r="K77" s="192">
        <v>0</v>
      </c>
      <c r="L77" s="193">
        <f t="shared" si="6"/>
        <v>87004</v>
      </c>
    </row>
    <row r="78" spans="1:12">
      <c r="A78" s="202" t="s">
        <v>1846</v>
      </c>
      <c r="B78" s="192">
        <v>0</v>
      </c>
      <c r="C78" s="192">
        <v>0</v>
      </c>
      <c r="D78" s="192">
        <v>0</v>
      </c>
      <c r="E78" s="192">
        <v>0</v>
      </c>
      <c r="F78" s="192">
        <v>0</v>
      </c>
      <c r="G78" s="192">
        <v>0</v>
      </c>
      <c r="H78" s="192">
        <v>0</v>
      </c>
      <c r="I78" s="192">
        <v>0</v>
      </c>
      <c r="J78" s="192">
        <v>0</v>
      </c>
      <c r="K78" s="192">
        <v>0</v>
      </c>
      <c r="L78" s="193">
        <f t="shared" si="6"/>
        <v>0</v>
      </c>
    </row>
    <row r="79" spans="1:12">
      <c r="A79" s="202" t="s">
        <v>1847</v>
      </c>
      <c r="B79" s="192">
        <v>0</v>
      </c>
      <c r="C79" s="192">
        <v>0</v>
      </c>
      <c r="D79" s="192">
        <v>0</v>
      </c>
      <c r="E79" s="192">
        <v>0</v>
      </c>
      <c r="F79" s="192">
        <v>0</v>
      </c>
      <c r="G79" s="192">
        <v>0</v>
      </c>
      <c r="H79" s="192">
        <v>0</v>
      </c>
      <c r="I79" s="192">
        <v>0</v>
      </c>
      <c r="J79" s="192">
        <v>0</v>
      </c>
      <c r="K79" s="192">
        <v>0</v>
      </c>
      <c r="L79" s="193">
        <f t="shared" si="6"/>
        <v>0</v>
      </c>
    </row>
    <row r="80" spans="1:12">
      <c r="A80" s="202" t="s">
        <v>1848</v>
      </c>
      <c r="B80" s="192">
        <v>0</v>
      </c>
      <c r="C80" s="192">
        <v>0</v>
      </c>
      <c r="D80" s="192">
        <v>0</v>
      </c>
      <c r="E80" s="192">
        <v>0</v>
      </c>
      <c r="F80" s="192">
        <v>0</v>
      </c>
      <c r="G80" s="192">
        <v>0</v>
      </c>
      <c r="H80" s="192">
        <v>0</v>
      </c>
      <c r="I80" s="192">
        <v>0</v>
      </c>
      <c r="J80" s="192">
        <v>0</v>
      </c>
      <c r="K80" s="192">
        <v>0</v>
      </c>
      <c r="L80" s="193">
        <f t="shared" si="6"/>
        <v>0</v>
      </c>
    </row>
    <row r="81" spans="1:17">
      <c r="A81" s="202" t="s">
        <v>1849</v>
      </c>
      <c r="B81" s="192">
        <v>0</v>
      </c>
      <c r="C81" s="192">
        <v>0</v>
      </c>
      <c r="D81" s="192">
        <v>0</v>
      </c>
      <c r="E81" s="192">
        <v>0</v>
      </c>
      <c r="F81" s="192">
        <v>0</v>
      </c>
      <c r="G81" s="192">
        <v>0</v>
      </c>
      <c r="H81" s="192">
        <v>0</v>
      </c>
      <c r="I81" s="192">
        <v>0</v>
      </c>
      <c r="J81" s="192">
        <v>0</v>
      </c>
      <c r="K81" s="192">
        <v>0</v>
      </c>
      <c r="L81" s="193">
        <f t="shared" si="6"/>
        <v>0</v>
      </c>
    </row>
    <row r="82" spans="1:17">
      <c r="A82" s="202" t="s">
        <v>1850</v>
      </c>
      <c r="B82" s="192">
        <v>0</v>
      </c>
      <c r="C82" s="192">
        <v>0</v>
      </c>
      <c r="D82" s="192">
        <v>0</v>
      </c>
      <c r="E82" s="192">
        <v>0</v>
      </c>
      <c r="F82" s="192">
        <v>0</v>
      </c>
      <c r="G82" s="192">
        <v>0</v>
      </c>
      <c r="H82" s="192">
        <v>0</v>
      </c>
      <c r="I82" s="192">
        <v>0</v>
      </c>
      <c r="J82" s="192">
        <v>0</v>
      </c>
      <c r="K82" s="192">
        <v>0</v>
      </c>
      <c r="L82" s="193">
        <f t="shared" si="6"/>
        <v>0</v>
      </c>
    </row>
    <row r="83" spans="1:17">
      <c r="A83" s="202" t="s">
        <v>1851</v>
      </c>
      <c r="B83" s="192">
        <v>0</v>
      </c>
      <c r="C83" s="192">
        <v>0</v>
      </c>
      <c r="D83" s="192">
        <v>0</v>
      </c>
      <c r="E83" s="192">
        <v>0</v>
      </c>
      <c r="F83" s="192">
        <v>0</v>
      </c>
      <c r="G83" s="192">
        <v>0</v>
      </c>
      <c r="H83" s="192">
        <v>0</v>
      </c>
      <c r="I83" s="192">
        <v>0</v>
      </c>
      <c r="J83" s="192">
        <v>0</v>
      </c>
      <c r="K83" s="192">
        <v>0</v>
      </c>
      <c r="L83" s="193">
        <f t="shared" si="6"/>
        <v>0</v>
      </c>
    </row>
    <row r="84" spans="1:17">
      <c r="A84" s="202" t="s">
        <v>1852</v>
      </c>
      <c r="B84" s="192">
        <v>0</v>
      </c>
      <c r="C84" s="192">
        <v>0</v>
      </c>
      <c r="D84" s="192">
        <v>0</v>
      </c>
      <c r="E84" s="192">
        <v>0</v>
      </c>
      <c r="F84" s="192">
        <v>0</v>
      </c>
      <c r="G84" s="192">
        <v>0</v>
      </c>
      <c r="H84" s="192">
        <v>0</v>
      </c>
      <c r="I84" s="192">
        <v>0</v>
      </c>
      <c r="J84" s="192">
        <v>0</v>
      </c>
      <c r="K84" s="192">
        <v>0</v>
      </c>
      <c r="L84" s="193">
        <f t="shared" si="6"/>
        <v>0</v>
      </c>
    </row>
    <row r="85" spans="1:17">
      <c r="A85" s="202" t="s">
        <v>1853</v>
      </c>
      <c r="B85" s="192">
        <v>0</v>
      </c>
      <c r="C85" s="192">
        <v>0</v>
      </c>
      <c r="D85" s="192">
        <v>0</v>
      </c>
      <c r="E85" s="192">
        <v>0</v>
      </c>
      <c r="F85" s="192">
        <v>0</v>
      </c>
      <c r="G85" s="192">
        <v>0</v>
      </c>
      <c r="H85" s="192">
        <v>0</v>
      </c>
      <c r="I85" s="192">
        <v>0</v>
      </c>
      <c r="J85" s="192">
        <v>0</v>
      </c>
      <c r="K85" s="192">
        <v>0</v>
      </c>
      <c r="L85" s="193">
        <f t="shared" si="6"/>
        <v>0</v>
      </c>
    </row>
    <row r="86" spans="1:17">
      <c r="A86" s="202" t="s">
        <v>1854</v>
      </c>
      <c r="B86" s="192">
        <v>0</v>
      </c>
      <c r="C86" s="192">
        <v>0</v>
      </c>
      <c r="D86" s="192">
        <v>0</v>
      </c>
      <c r="E86" s="192">
        <v>0</v>
      </c>
      <c r="F86" s="192">
        <v>0</v>
      </c>
      <c r="G86" s="192">
        <v>0</v>
      </c>
      <c r="H86" s="192">
        <v>0</v>
      </c>
      <c r="I86" s="192">
        <v>0</v>
      </c>
      <c r="J86" s="192">
        <v>0</v>
      </c>
      <c r="K86" s="192">
        <v>0</v>
      </c>
      <c r="L86" s="193">
        <f t="shared" si="6"/>
        <v>0</v>
      </c>
    </row>
    <row r="87" spans="1:17">
      <c r="A87" s="202" t="s">
        <v>1855</v>
      </c>
      <c r="B87" s="192">
        <v>0</v>
      </c>
      <c r="C87" s="192">
        <v>259022</v>
      </c>
      <c r="D87" s="192">
        <v>0</v>
      </c>
      <c r="E87" s="192">
        <v>0</v>
      </c>
      <c r="F87" s="192">
        <v>0</v>
      </c>
      <c r="G87" s="192">
        <v>0</v>
      </c>
      <c r="H87" s="192">
        <v>0</v>
      </c>
      <c r="I87" s="192">
        <v>0</v>
      </c>
      <c r="J87" s="192">
        <v>0</v>
      </c>
      <c r="K87" s="192">
        <v>0</v>
      </c>
      <c r="L87" s="193">
        <f t="shared" si="6"/>
        <v>259022</v>
      </c>
    </row>
    <row r="88" spans="1:17">
      <c r="A88" s="202" t="s">
        <v>1856</v>
      </c>
      <c r="B88" s="199">
        <v>0</v>
      </c>
      <c r="C88" s="199">
        <v>0</v>
      </c>
      <c r="D88" s="199">
        <v>0</v>
      </c>
      <c r="E88" s="199">
        <v>0</v>
      </c>
      <c r="F88" s="199">
        <v>0</v>
      </c>
      <c r="G88" s="199">
        <v>0</v>
      </c>
      <c r="H88" s="199">
        <v>0</v>
      </c>
      <c r="I88" s="199">
        <v>0</v>
      </c>
      <c r="J88" s="199">
        <v>0</v>
      </c>
      <c r="K88" s="199">
        <v>0</v>
      </c>
      <c r="L88" s="203">
        <f t="shared" si="6"/>
        <v>0</v>
      </c>
    </row>
    <row r="89" spans="1:17">
      <c r="A89" s="188" t="s">
        <v>1857</v>
      </c>
      <c r="B89" s="192">
        <f>SUM(B54:B88)</f>
        <v>-11976423</v>
      </c>
      <c r="C89" s="192">
        <f t="shared" ref="C89:L89" si="7">SUM(C54:C88)</f>
        <v>33758969</v>
      </c>
      <c r="D89" s="192">
        <f t="shared" si="7"/>
        <v>0</v>
      </c>
      <c r="E89" s="192">
        <f t="shared" si="7"/>
        <v>0</v>
      </c>
      <c r="F89" s="192">
        <f t="shared" si="7"/>
        <v>0</v>
      </c>
      <c r="G89" s="192">
        <f t="shared" si="7"/>
        <v>0</v>
      </c>
      <c r="H89" s="192">
        <f t="shared" si="7"/>
        <v>0</v>
      </c>
      <c r="I89" s="192">
        <f t="shared" si="7"/>
        <v>-1122101</v>
      </c>
      <c r="J89" s="192">
        <f t="shared" si="7"/>
        <v>0</v>
      </c>
      <c r="K89" s="192">
        <f t="shared" si="7"/>
        <v>0</v>
      </c>
      <c r="L89" s="204">
        <f t="shared" si="7"/>
        <v>20660445</v>
      </c>
      <c r="N89" s="196">
        <f>C89</f>
        <v>33758969</v>
      </c>
      <c r="P89" s="196">
        <f>'Historical Year'!G78*1000</f>
        <v>33758969</v>
      </c>
      <c r="Q89" s="196">
        <f>N89-P89</f>
        <v>0</v>
      </c>
    </row>
    <row r="90" spans="1:17">
      <c r="A90" s="188" t="s">
        <v>1858</v>
      </c>
      <c r="B90" s="192">
        <f>B89*0.21</f>
        <v>-2515048.83</v>
      </c>
      <c r="C90" s="192">
        <f t="shared" ref="C90:K90" si="8">C89*0.21</f>
        <v>7089383.4899999993</v>
      </c>
      <c r="D90" s="192">
        <f t="shared" si="8"/>
        <v>0</v>
      </c>
      <c r="E90" s="192">
        <f t="shared" si="8"/>
        <v>0</v>
      </c>
      <c r="F90" s="192">
        <f t="shared" si="8"/>
        <v>0</v>
      </c>
      <c r="G90" s="192">
        <f t="shared" si="8"/>
        <v>0</v>
      </c>
      <c r="H90" s="192">
        <f t="shared" si="8"/>
        <v>0</v>
      </c>
      <c r="I90" s="192">
        <f t="shared" si="8"/>
        <v>-235641.21</v>
      </c>
      <c r="J90" s="192">
        <f t="shared" si="8"/>
        <v>0</v>
      </c>
      <c r="K90" s="192">
        <f t="shared" si="8"/>
        <v>0</v>
      </c>
      <c r="L90" s="193">
        <f t="shared" si="6"/>
        <v>4338693.4499999993</v>
      </c>
    </row>
    <row r="91" spans="1:17">
      <c r="A91" s="188"/>
      <c r="B91" s="192"/>
      <c r="C91" s="192"/>
      <c r="D91" s="192"/>
      <c r="E91" s="192"/>
      <c r="F91" s="192"/>
      <c r="G91" s="192"/>
      <c r="H91" s="192"/>
      <c r="I91" s="192"/>
      <c r="J91" s="192"/>
      <c r="K91" s="192"/>
      <c r="L91" s="193">
        <f t="shared" si="6"/>
        <v>0</v>
      </c>
    </row>
    <row r="92" spans="1:17">
      <c r="A92" s="194" t="s">
        <v>1859</v>
      </c>
      <c r="B92" s="192"/>
      <c r="C92" s="192"/>
      <c r="D92" s="192"/>
      <c r="E92" s="192"/>
      <c r="F92" s="192"/>
      <c r="G92" s="192"/>
      <c r="H92" s="192"/>
      <c r="I92" s="192"/>
      <c r="J92" s="192"/>
      <c r="K92" s="192"/>
      <c r="L92" s="193">
        <f t="shared" si="6"/>
        <v>0</v>
      </c>
      <c r="P92" s="278"/>
    </row>
    <row r="93" spans="1:17">
      <c r="A93" s="202" t="s">
        <v>1860</v>
      </c>
      <c r="B93" s="192">
        <v>-782973</v>
      </c>
      <c r="C93" s="192">
        <v>7475067</v>
      </c>
      <c r="D93" s="192">
        <v>0</v>
      </c>
      <c r="E93" s="192">
        <v>0</v>
      </c>
      <c r="F93" s="192">
        <v>0</v>
      </c>
      <c r="G93" s="192">
        <v>-13753</v>
      </c>
      <c r="H93" s="192">
        <v>0</v>
      </c>
      <c r="I93" s="192">
        <v>0</v>
      </c>
      <c r="J93" s="192">
        <v>0</v>
      </c>
      <c r="K93" s="192">
        <v>0</v>
      </c>
      <c r="L93" s="193">
        <f t="shared" si="6"/>
        <v>6678341</v>
      </c>
      <c r="N93" s="196">
        <f t="shared" ref="N93:N96" si="9">C93</f>
        <v>7475067</v>
      </c>
      <c r="P93" s="278">
        <f>'Historical Year'!G112*1000</f>
        <v>7475067.3799999999</v>
      </c>
      <c r="Q93" s="196">
        <f>N93-P93</f>
        <v>-0.37999999988824129</v>
      </c>
    </row>
    <row r="94" spans="1:17">
      <c r="A94" s="202" t="s">
        <v>1862</v>
      </c>
      <c r="B94" s="192">
        <v>-112923.75</v>
      </c>
      <c r="C94" s="192">
        <v>-14467442.880000001</v>
      </c>
      <c r="D94" s="192">
        <v>0</v>
      </c>
      <c r="E94" s="192">
        <v>0</v>
      </c>
      <c r="F94" s="192">
        <v>0</v>
      </c>
      <c r="G94" s="192">
        <v>13752.880000000001</v>
      </c>
      <c r="H94" s="192">
        <v>0</v>
      </c>
      <c r="I94" s="192">
        <v>0</v>
      </c>
      <c r="J94" s="192">
        <v>0</v>
      </c>
      <c r="K94" s="192">
        <v>0</v>
      </c>
      <c r="L94" s="193">
        <f t="shared" si="6"/>
        <v>-14566613.75</v>
      </c>
      <c r="N94" s="196">
        <f t="shared" si="9"/>
        <v>-14467442.880000001</v>
      </c>
      <c r="O94" s="197"/>
      <c r="P94" s="278">
        <f>'Historical Year'!M112*1000-'12.2023 SEC DBR'!H103</f>
        <v>-13422719.595099997</v>
      </c>
      <c r="Q94" s="196">
        <f>N94+N105-P94</f>
        <v>0.71509999595582485</v>
      </c>
    </row>
    <row r="95" spans="1:17">
      <c r="A95" s="202" t="s">
        <v>1863</v>
      </c>
      <c r="B95" s="192"/>
      <c r="C95" s="192"/>
      <c r="D95" s="192"/>
      <c r="E95" s="192"/>
      <c r="F95" s="192"/>
      <c r="G95" s="192"/>
      <c r="H95" s="192"/>
      <c r="I95" s="192"/>
      <c r="J95" s="192"/>
      <c r="K95" s="192"/>
      <c r="L95" s="193">
        <f t="shared" si="6"/>
        <v>0</v>
      </c>
      <c r="O95" s="164"/>
    </row>
    <row r="96" spans="1:17">
      <c r="A96" s="202" t="s">
        <v>1864</v>
      </c>
      <c r="B96" s="192">
        <v>0</v>
      </c>
      <c r="C96" s="192">
        <v>-3115362</v>
      </c>
      <c r="D96" s="192">
        <v>0</v>
      </c>
      <c r="E96" s="192">
        <v>0</v>
      </c>
      <c r="F96" s="192">
        <v>0</v>
      </c>
      <c r="G96" s="192">
        <v>0</v>
      </c>
      <c r="H96" s="192">
        <v>0</v>
      </c>
      <c r="I96" s="192">
        <v>0</v>
      </c>
      <c r="J96" s="192">
        <v>0</v>
      </c>
      <c r="K96" s="192">
        <v>0</v>
      </c>
      <c r="L96" s="193">
        <f t="shared" si="6"/>
        <v>-3115362</v>
      </c>
      <c r="N96" s="196">
        <f t="shared" si="9"/>
        <v>-3115362</v>
      </c>
      <c r="P96" s="278">
        <f>'Historical Year'!M116*1000</f>
        <v>-3115362</v>
      </c>
      <c r="Q96" s="196">
        <f>N96-P96</f>
        <v>0</v>
      </c>
    </row>
    <row r="97" spans="1:19">
      <c r="A97" s="202" t="s">
        <v>1865</v>
      </c>
      <c r="B97" s="192"/>
      <c r="C97" s="192"/>
      <c r="D97" s="192"/>
      <c r="E97" s="192"/>
      <c r="F97" s="192"/>
      <c r="G97" s="192"/>
      <c r="H97" s="192"/>
      <c r="I97" s="192"/>
      <c r="J97" s="192"/>
      <c r="K97" s="192"/>
      <c r="L97" s="193">
        <f t="shared" si="6"/>
        <v>0</v>
      </c>
    </row>
    <row r="98" spans="1:19">
      <c r="A98" s="202" t="s">
        <v>1866</v>
      </c>
      <c r="B98" s="192"/>
      <c r="C98" s="192"/>
      <c r="D98" s="192"/>
      <c r="E98" s="192"/>
      <c r="F98" s="192"/>
      <c r="G98" s="192"/>
      <c r="H98" s="192"/>
      <c r="I98" s="192"/>
      <c r="J98" s="192"/>
      <c r="K98" s="192"/>
      <c r="L98" s="193">
        <f t="shared" si="6"/>
        <v>0</v>
      </c>
    </row>
    <row r="99" spans="1:19">
      <c r="A99" s="202" t="s">
        <v>1867</v>
      </c>
      <c r="B99" s="192">
        <v>0</v>
      </c>
      <c r="C99" s="192">
        <v>0</v>
      </c>
      <c r="D99" s="192">
        <v>0</v>
      </c>
      <c r="E99" s="192">
        <v>0</v>
      </c>
      <c r="F99" s="192">
        <v>0</v>
      </c>
      <c r="G99" s="192">
        <v>0</v>
      </c>
      <c r="H99" s="192">
        <v>0</v>
      </c>
      <c r="I99" s="192">
        <v>0</v>
      </c>
      <c r="J99" s="192">
        <v>0</v>
      </c>
      <c r="K99" s="192">
        <v>0</v>
      </c>
      <c r="L99" s="193">
        <f t="shared" si="6"/>
        <v>0</v>
      </c>
    </row>
    <row r="100" spans="1:19">
      <c r="A100" s="202" t="s">
        <v>1868</v>
      </c>
      <c r="B100" s="192">
        <v>0</v>
      </c>
      <c r="C100" s="192">
        <v>-441295</v>
      </c>
      <c r="D100" s="192"/>
      <c r="E100" s="192"/>
      <c r="F100" s="192"/>
      <c r="G100" s="192"/>
      <c r="H100" s="192"/>
      <c r="I100" s="192"/>
      <c r="J100" s="192"/>
      <c r="K100" s="192"/>
      <c r="L100" s="193">
        <f t="shared" si="6"/>
        <v>-441295</v>
      </c>
      <c r="N100" s="196">
        <f t="shared" ref="N100" si="10">C100</f>
        <v>-441295</v>
      </c>
      <c r="P100" s="278">
        <f>'Historical Year'!M124*1000</f>
        <v>-441295</v>
      </c>
      <c r="Q100" s="196">
        <f>N100-P100</f>
        <v>0</v>
      </c>
    </row>
    <row r="101" spans="1:19">
      <c r="A101" s="202" t="s">
        <v>1870</v>
      </c>
      <c r="B101" s="192">
        <v>0</v>
      </c>
      <c r="C101" s="192">
        <v>0</v>
      </c>
      <c r="D101" s="192">
        <v>0</v>
      </c>
      <c r="E101" s="192">
        <v>0</v>
      </c>
      <c r="F101" s="192">
        <v>0</v>
      </c>
      <c r="G101" s="192">
        <v>0</v>
      </c>
      <c r="H101" s="192">
        <v>0</v>
      </c>
      <c r="I101" s="192">
        <v>0</v>
      </c>
      <c r="J101" s="192">
        <v>0</v>
      </c>
      <c r="K101" s="192">
        <v>0</v>
      </c>
      <c r="L101" s="193">
        <f t="shared" si="6"/>
        <v>0</v>
      </c>
    </row>
    <row r="102" spans="1:19">
      <c r="A102" s="202" t="s">
        <v>1871</v>
      </c>
      <c r="B102" s="192">
        <v>0</v>
      </c>
      <c r="C102" s="192">
        <v>-21100000</v>
      </c>
      <c r="D102" s="192">
        <v>0</v>
      </c>
      <c r="E102" s="192">
        <v>0</v>
      </c>
      <c r="F102" s="192">
        <v>0</v>
      </c>
      <c r="G102" s="192">
        <v>0</v>
      </c>
      <c r="H102" s="192">
        <v>0</v>
      </c>
      <c r="I102" s="192">
        <v>0</v>
      </c>
      <c r="J102" s="192">
        <v>0</v>
      </c>
      <c r="K102" s="192">
        <v>0</v>
      </c>
      <c r="L102" s="193">
        <f t="shared" si="6"/>
        <v>-21100000</v>
      </c>
      <c r="N102" s="196">
        <f>C102+C103-'12.2023 SEC DBR'!H103</f>
        <v>-25054833</v>
      </c>
      <c r="P102" s="278">
        <f>'Historical Year'!M113*1000</f>
        <v>-25054832.84</v>
      </c>
      <c r="Q102" s="196">
        <f>N102-P102</f>
        <v>-0.16000000014901161</v>
      </c>
      <c r="S102" s="276"/>
    </row>
    <row r="103" spans="1:19">
      <c r="A103" s="202" t="s">
        <v>1873</v>
      </c>
      <c r="B103" s="192">
        <v>0</v>
      </c>
      <c r="C103" s="192">
        <v>-2091331</v>
      </c>
      <c r="D103" s="192">
        <v>0</v>
      </c>
      <c r="E103" s="192">
        <v>0</v>
      </c>
      <c r="F103" s="192">
        <v>0</v>
      </c>
      <c r="G103" s="192">
        <v>0</v>
      </c>
      <c r="H103" s="192">
        <v>0</v>
      </c>
      <c r="I103" s="192">
        <v>0</v>
      </c>
      <c r="J103" s="192">
        <v>0</v>
      </c>
      <c r="K103" s="192">
        <v>0</v>
      </c>
      <c r="L103" s="193">
        <f t="shared" si="6"/>
        <v>-2091331</v>
      </c>
    </row>
    <row r="104" spans="1:19">
      <c r="A104" s="202" t="s">
        <v>1875</v>
      </c>
      <c r="B104" s="192">
        <v>0</v>
      </c>
      <c r="C104" s="192"/>
      <c r="D104" s="192"/>
      <c r="E104" s="192"/>
      <c r="F104" s="192"/>
      <c r="G104" s="192"/>
      <c r="H104" s="192"/>
      <c r="I104" s="192"/>
      <c r="J104" s="192"/>
      <c r="K104" s="192"/>
      <c r="L104" s="193">
        <f t="shared" si="6"/>
        <v>0</v>
      </c>
    </row>
    <row r="105" spans="1:19">
      <c r="A105" s="202" t="s">
        <v>1876</v>
      </c>
      <c r="B105" s="192">
        <v>0</v>
      </c>
      <c r="C105" s="192">
        <v>1044724</v>
      </c>
      <c r="D105" s="192">
        <v>0</v>
      </c>
      <c r="E105" s="192">
        <v>0</v>
      </c>
      <c r="F105" s="192">
        <v>0</v>
      </c>
      <c r="G105" s="192">
        <v>0</v>
      </c>
      <c r="H105" s="192">
        <v>0</v>
      </c>
      <c r="I105" s="192">
        <v>0</v>
      </c>
      <c r="J105" s="192">
        <v>0</v>
      </c>
      <c r="K105" s="192">
        <v>0</v>
      </c>
      <c r="L105" s="193">
        <f t="shared" si="6"/>
        <v>1044724</v>
      </c>
      <c r="N105" s="196">
        <f>C105</f>
        <v>1044724</v>
      </c>
      <c r="P105" s="278"/>
      <c r="Q105" s="196"/>
    </row>
    <row r="106" spans="1:19">
      <c r="A106" s="202" t="s">
        <v>1877</v>
      </c>
      <c r="B106" s="192"/>
      <c r="C106" s="192"/>
      <c r="D106" s="192"/>
      <c r="E106" s="192"/>
      <c r="F106" s="192"/>
      <c r="G106" s="192"/>
      <c r="H106" s="192"/>
      <c r="I106" s="192"/>
      <c r="J106" s="192"/>
      <c r="K106" s="192"/>
      <c r="L106" s="193">
        <f t="shared" si="6"/>
        <v>0</v>
      </c>
    </row>
    <row r="107" spans="1:19">
      <c r="A107" s="202" t="s">
        <v>1878</v>
      </c>
      <c r="B107" s="192"/>
      <c r="C107" s="192"/>
      <c r="D107" s="192"/>
      <c r="E107" s="192"/>
      <c r="F107" s="192"/>
      <c r="G107" s="192"/>
      <c r="H107" s="192"/>
      <c r="I107" s="192"/>
      <c r="J107" s="192"/>
      <c r="K107" s="192"/>
      <c r="L107" s="193">
        <f t="shared" si="6"/>
        <v>0</v>
      </c>
    </row>
    <row r="108" spans="1:19">
      <c r="A108" s="202" t="s">
        <v>1879</v>
      </c>
      <c r="B108" s="192"/>
      <c r="C108" s="192"/>
      <c r="D108" s="192"/>
      <c r="E108" s="192"/>
      <c r="F108" s="192"/>
      <c r="G108" s="192"/>
      <c r="H108" s="192"/>
      <c r="I108" s="192"/>
      <c r="J108" s="192"/>
      <c r="K108" s="192"/>
      <c r="L108" s="193">
        <f t="shared" si="6"/>
        <v>0</v>
      </c>
    </row>
    <row r="109" spans="1:19">
      <c r="A109" s="202" t="s">
        <v>1880</v>
      </c>
      <c r="B109" s="192"/>
      <c r="C109" s="192"/>
      <c r="D109" s="192"/>
      <c r="E109" s="192"/>
      <c r="F109" s="192"/>
      <c r="G109" s="192"/>
      <c r="H109" s="192"/>
      <c r="I109" s="192"/>
      <c r="J109" s="192"/>
      <c r="K109" s="192"/>
      <c r="L109" s="193">
        <f t="shared" si="6"/>
        <v>0</v>
      </c>
    </row>
    <row r="110" spans="1:19">
      <c r="A110" s="202" t="s">
        <v>1881</v>
      </c>
      <c r="B110" s="192"/>
      <c r="C110" s="192">
        <v>-34657596</v>
      </c>
      <c r="D110" s="192"/>
      <c r="E110" s="192"/>
      <c r="F110" s="192"/>
      <c r="G110" s="192"/>
      <c r="H110" s="192"/>
      <c r="I110" s="192"/>
      <c r="J110" s="192"/>
      <c r="K110" s="192"/>
      <c r="L110" s="193">
        <f t="shared" si="6"/>
        <v>-34657596</v>
      </c>
      <c r="N110" s="196">
        <f>C110</f>
        <v>-34657596</v>
      </c>
      <c r="P110" s="278">
        <f>('Historical Year'!G115+'Historical Year'!M115+'Historical Year'!M118)*1000</f>
        <v>-34657596</v>
      </c>
      <c r="Q110" s="196">
        <f>N110-P110</f>
        <v>0</v>
      </c>
    </row>
    <row r="111" spans="1:19">
      <c r="A111" s="202" t="s">
        <v>1882</v>
      </c>
      <c r="B111" s="192"/>
      <c r="C111" s="192"/>
      <c r="D111" s="192"/>
      <c r="E111" s="192"/>
      <c r="F111" s="192"/>
      <c r="G111" s="192"/>
      <c r="H111" s="192"/>
      <c r="I111" s="192"/>
      <c r="J111" s="192"/>
      <c r="K111" s="192"/>
      <c r="L111" s="193">
        <f t="shared" si="6"/>
        <v>0</v>
      </c>
    </row>
    <row r="112" spans="1:19">
      <c r="A112" s="202" t="s">
        <v>1883</v>
      </c>
      <c r="B112" s="192"/>
      <c r="C112" s="192"/>
      <c r="D112" s="192"/>
      <c r="E112" s="192"/>
      <c r="F112" s="192"/>
      <c r="G112" s="192"/>
      <c r="H112" s="192"/>
      <c r="I112" s="192"/>
      <c r="J112" s="192"/>
      <c r="K112" s="192"/>
      <c r="L112" s="193">
        <f t="shared" si="6"/>
        <v>0</v>
      </c>
    </row>
    <row r="113" spans="1:17">
      <c r="A113" s="188" t="s">
        <v>1884</v>
      </c>
      <c r="B113" s="192"/>
      <c r="C113" s="192">
        <v>7977</v>
      </c>
      <c r="D113" s="192">
        <v>0</v>
      </c>
      <c r="E113" s="192">
        <v>0</v>
      </c>
      <c r="F113" s="192">
        <v>0</v>
      </c>
      <c r="G113" s="192">
        <v>0</v>
      </c>
      <c r="H113" s="192"/>
      <c r="I113" s="192"/>
      <c r="J113" s="192">
        <v>0</v>
      </c>
      <c r="K113" s="192">
        <v>0</v>
      </c>
      <c r="L113" s="203">
        <f t="shared" si="6"/>
        <v>7977</v>
      </c>
      <c r="N113" s="196">
        <f>C113</f>
        <v>7977</v>
      </c>
      <c r="P113" s="278">
        <f>'Historical Year'!G120*1000</f>
        <v>7977</v>
      </c>
      <c r="Q113" s="196">
        <f>N113-P113</f>
        <v>0</v>
      </c>
    </row>
    <row r="114" spans="1:17">
      <c r="A114" s="188" t="s">
        <v>1885</v>
      </c>
      <c r="B114" s="205">
        <f>SUM(B93:B113)</f>
        <v>-895896.75</v>
      </c>
      <c r="C114" s="205">
        <f t="shared" ref="C114:I114" si="11">SUM(C93:C113)</f>
        <v>-67345258.879999995</v>
      </c>
      <c r="D114" s="205">
        <f t="shared" si="11"/>
        <v>0</v>
      </c>
      <c r="E114" s="205">
        <f t="shared" si="11"/>
        <v>0</v>
      </c>
      <c r="F114" s="205">
        <f t="shared" si="11"/>
        <v>0</v>
      </c>
      <c r="G114" s="205">
        <f t="shared" si="11"/>
        <v>-0.11999999999898137</v>
      </c>
      <c r="H114" s="205">
        <f t="shared" si="11"/>
        <v>0</v>
      </c>
      <c r="I114" s="205">
        <f t="shared" si="11"/>
        <v>0</v>
      </c>
      <c r="J114" s="205">
        <f>SUM(J93:J113)</f>
        <v>0</v>
      </c>
      <c r="K114" s="205">
        <f>SUM(K93:K113)</f>
        <v>0</v>
      </c>
      <c r="L114" s="193">
        <f>SUM(B114:K114)</f>
        <v>-68241155.75</v>
      </c>
    </row>
    <row r="115" spans="1:17">
      <c r="A115" s="188"/>
      <c r="B115" s="206"/>
      <c r="C115" s="199"/>
      <c r="D115" s="199"/>
      <c r="E115" s="199"/>
      <c r="F115" s="199"/>
      <c r="G115" s="199"/>
      <c r="H115" s="199"/>
      <c r="I115" s="199"/>
      <c r="J115" s="199"/>
      <c r="K115" s="199"/>
      <c r="L115" s="200"/>
    </row>
    <row r="116" spans="1:17">
      <c r="A116" s="188" t="s">
        <v>1886</v>
      </c>
      <c r="B116" s="207">
        <f>B90+B114</f>
        <v>-3410945.58</v>
      </c>
      <c r="C116" s="207">
        <f t="shared" ref="C116:K116" si="12">C90+C114</f>
        <v>-60255875.389999993</v>
      </c>
      <c r="D116" s="207">
        <f t="shared" si="12"/>
        <v>0</v>
      </c>
      <c r="E116" s="207">
        <f t="shared" si="12"/>
        <v>0</v>
      </c>
      <c r="F116" s="207">
        <f t="shared" si="12"/>
        <v>0</v>
      </c>
      <c r="G116" s="207">
        <f t="shared" si="12"/>
        <v>-0.11999999999898137</v>
      </c>
      <c r="H116" s="207">
        <f t="shared" si="12"/>
        <v>0</v>
      </c>
      <c r="I116" s="207">
        <f t="shared" si="12"/>
        <v>-235641.21</v>
      </c>
      <c r="J116" s="207">
        <f t="shared" si="12"/>
        <v>0</v>
      </c>
      <c r="K116" s="207">
        <f t="shared" si="12"/>
        <v>0</v>
      </c>
      <c r="L116" s="193">
        <f>SUM(B116:K116)</f>
        <v>-63902462.29999999</v>
      </c>
    </row>
    <row r="117" spans="1:17">
      <c r="A117" s="188"/>
      <c r="B117" s="206"/>
      <c r="C117" s="199"/>
      <c r="D117" s="199"/>
      <c r="E117" s="199"/>
      <c r="F117" s="199"/>
      <c r="G117" s="199"/>
      <c r="H117" s="199"/>
      <c r="I117" s="199"/>
      <c r="J117" s="199"/>
      <c r="K117" s="199"/>
      <c r="L117" s="200"/>
    </row>
    <row r="118" spans="1:17">
      <c r="A118" s="188" t="s">
        <v>1887</v>
      </c>
      <c r="B118" s="208">
        <f>B116+B50+B42+B7</f>
        <v>-6757339.9700000007</v>
      </c>
      <c r="C118" s="208">
        <f>C116+C50+C42+C7</f>
        <v>268429107.56000003</v>
      </c>
      <c r="D118" s="208">
        <f t="shared" ref="D118:K118" si="13">D116+D50+D42+D7</f>
        <v>0</v>
      </c>
      <c r="E118" s="208">
        <f t="shared" si="13"/>
        <v>13939417.809999999</v>
      </c>
      <c r="F118" s="208">
        <f t="shared" si="13"/>
        <v>-7195081.5299999993</v>
      </c>
      <c r="G118" s="208">
        <f t="shared" si="13"/>
        <v>-47160.520000000004</v>
      </c>
      <c r="H118" s="208">
        <f t="shared" si="13"/>
        <v>-3452.12</v>
      </c>
      <c r="I118" s="208">
        <f t="shared" si="13"/>
        <v>27164.849999999977</v>
      </c>
      <c r="J118" s="208">
        <f t="shared" si="13"/>
        <v>-7588167.5099999998</v>
      </c>
      <c r="K118" s="208">
        <f t="shared" si="13"/>
        <v>15357.15</v>
      </c>
      <c r="L118" s="193">
        <f>SUM(B118:K118)</f>
        <v>260819845.72000003</v>
      </c>
    </row>
    <row r="119" spans="1:17">
      <c r="A119" s="188"/>
      <c r="B119" s="208"/>
      <c r="C119" s="192"/>
      <c r="D119" s="192"/>
      <c r="E119" s="192"/>
      <c r="F119" s="192"/>
      <c r="G119" s="192"/>
      <c r="H119" s="192"/>
      <c r="I119" s="192"/>
      <c r="J119" s="192"/>
      <c r="K119" s="192"/>
    </row>
    <row r="120" spans="1:17">
      <c r="A120" s="188" t="s">
        <v>1888</v>
      </c>
      <c r="B120" s="209">
        <v>-6757341</v>
      </c>
      <c r="C120" s="209">
        <v>268429108</v>
      </c>
      <c r="D120" s="209">
        <v>0</v>
      </c>
      <c r="E120" s="209">
        <v>13939418</v>
      </c>
      <c r="F120" s="209">
        <v>-7195082</v>
      </c>
      <c r="G120" s="209">
        <v>-47160</v>
      </c>
      <c r="H120" s="209">
        <v>-3452</v>
      </c>
      <c r="I120" s="209">
        <v>27165</v>
      </c>
      <c r="J120" s="209">
        <v>-7588167</v>
      </c>
      <c r="K120" s="209">
        <v>15357</v>
      </c>
      <c r="L120" s="203">
        <f>SUM(B120:K120)</f>
        <v>260819846</v>
      </c>
      <c r="N120" s="196">
        <f>C120+F120+J120</f>
        <v>253645859</v>
      </c>
      <c r="P120" s="282">
        <f>'Historical Year'!U130*1000</f>
        <v>253645859.07000002</v>
      </c>
      <c r="Q120" s="196">
        <f>N120-P120</f>
        <v>-7.0000022649765015E-2</v>
      </c>
    </row>
    <row r="121" spans="1:17">
      <c r="A121" s="188" t="s">
        <v>1889</v>
      </c>
      <c r="B121" s="205">
        <f>B118-B120</f>
        <v>1.0299999993294477</v>
      </c>
      <c r="C121" s="205">
        <f>C118-C120</f>
        <v>-0.43999996781349182</v>
      </c>
      <c r="D121" s="205">
        <f t="shared" ref="D121:K121" si="14">D118-D120</f>
        <v>0</v>
      </c>
      <c r="E121" s="205">
        <f t="shared" si="14"/>
        <v>-0.19000000134110451</v>
      </c>
      <c r="F121" s="205">
        <f t="shared" si="14"/>
        <v>0.47000000067055225</v>
      </c>
      <c r="G121" s="205">
        <f t="shared" si="14"/>
        <v>-0.52000000000407454</v>
      </c>
      <c r="H121" s="205">
        <f t="shared" si="14"/>
        <v>-0.11999999999989086</v>
      </c>
      <c r="I121" s="205">
        <f t="shared" si="14"/>
        <v>-0.15000000002328306</v>
      </c>
      <c r="J121" s="205">
        <f t="shared" si="14"/>
        <v>-0.50999999977648258</v>
      </c>
      <c r="K121" s="205">
        <f t="shared" si="14"/>
        <v>0.1499999999996362</v>
      </c>
      <c r="L121" s="193">
        <f>SUM(B121:K121)</f>
        <v>-0.27999996895869117</v>
      </c>
    </row>
    <row r="122" spans="1:17">
      <c r="A122" s="188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N122" s="283"/>
      <c r="O122" s="283"/>
      <c r="P122" s="284"/>
    </row>
    <row r="123" spans="1:17">
      <c r="A123" s="188" t="s">
        <v>1890</v>
      </c>
      <c r="B123" s="210">
        <f>IF(B120=0,0,B120/B6)</f>
        <v>0.64856960522561202</v>
      </c>
      <c r="C123" s="210">
        <f t="shared" ref="C123:K123" si="15">IF(C120=0,0,C120/C6)</f>
        <v>0.20809988002567523</v>
      </c>
      <c r="D123" s="210">
        <v>0</v>
      </c>
      <c r="E123" s="210">
        <f t="shared" si="15"/>
        <v>0.25345000496284559</v>
      </c>
      <c r="F123" s="210">
        <f t="shared" si="15"/>
        <v>0.25345001599940031</v>
      </c>
      <c r="G123" s="210">
        <f t="shared" si="15"/>
        <v>0.25344755312402595</v>
      </c>
      <c r="H123" s="210">
        <f t="shared" si="15"/>
        <v>0.253432200278981</v>
      </c>
      <c r="I123" s="210">
        <f t="shared" si="15"/>
        <v>2.2098283468141133E-2</v>
      </c>
      <c r="J123" s="210">
        <f t="shared" si="15"/>
        <v>0.2534499903538816</v>
      </c>
      <c r="K123" s="210">
        <f t="shared" si="15"/>
        <v>0.22963051572289428</v>
      </c>
      <c r="N123" s="284"/>
      <c r="O123" s="284"/>
      <c r="P123" s="284"/>
    </row>
    <row r="124" spans="1:17">
      <c r="N124" s="285"/>
      <c r="O124" s="284"/>
      <c r="P124" s="284"/>
    </row>
    <row r="125" spans="1:17">
      <c r="B125" s="212">
        <f>B41/B6</f>
        <v>0.14074296392198093</v>
      </c>
      <c r="C125" s="212">
        <f t="shared" ref="C125:F125" si="16">C41/C6</f>
        <v>5.6725690037264791E-2</v>
      </c>
      <c r="D125" s="212">
        <v>0</v>
      </c>
      <c r="E125" s="212">
        <f t="shared" si="16"/>
        <v>5.5000001909136419E-2</v>
      </c>
      <c r="F125" s="212">
        <f t="shared" si="16"/>
        <v>5.4999999295490959E-2</v>
      </c>
      <c r="G125" s="212">
        <f>G41/G6</f>
        <v>5.4999623805582723E-2</v>
      </c>
      <c r="H125" s="212">
        <f t="shared" ref="H125:L125" si="17">H41/H6</f>
        <v>5.498862051244402E-2</v>
      </c>
      <c r="I125" s="212">
        <f t="shared" si="17"/>
        <v>4.7954861418992075E-3</v>
      </c>
      <c r="J125" s="212">
        <f t="shared" si="17"/>
        <v>5.500000935219234E-2</v>
      </c>
      <c r="K125" s="212">
        <f t="shared" si="17"/>
        <v>2.4851593223380236E-2</v>
      </c>
      <c r="L125" s="212">
        <f t="shared" si="17"/>
        <v>5.5993462133679249E-2</v>
      </c>
      <c r="N125" s="319" t="s">
        <v>3821</v>
      </c>
    </row>
    <row r="126" spans="1:17">
      <c r="N126" s="278">
        <f>C94</f>
        <v>-14467442.880000001</v>
      </c>
      <c r="O126" s="189" t="s">
        <v>3816</v>
      </c>
    </row>
    <row r="127" spans="1:17">
      <c r="N127" s="278">
        <f>L105</f>
        <v>1044724</v>
      </c>
      <c r="O127" s="189" t="s">
        <v>3817</v>
      </c>
    </row>
    <row r="128" spans="1:17" s="190" customFormat="1">
      <c r="A128" s="211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M128" s="189"/>
      <c r="N128" s="278">
        <f>L102+L103-N102-1</f>
        <v>1863501</v>
      </c>
      <c r="O128" s="189" t="s">
        <v>3818</v>
      </c>
    </row>
    <row r="129" spans="1:15" s="190" customFormat="1">
      <c r="A129" s="211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M129" s="189"/>
      <c r="N129" s="318">
        <f>N126+N128+N127</f>
        <v>-11559217.880000001</v>
      </c>
      <c r="O129" s="189" t="s">
        <v>3819</v>
      </c>
    </row>
    <row r="130" spans="1:15" s="190" customFormat="1">
      <c r="A130" s="211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M130" s="189"/>
      <c r="N130" s="278">
        <f>'Historical Year'!M112*1000</f>
        <v>-11559217.595099997</v>
      </c>
      <c r="O130" s="189" t="s">
        <v>3820</v>
      </c>
    </row>
    <row r="131" spans="1:15" s="190" customFormat="1">
      <c r="A131" s="211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M131" s="189"/>
      <c r="N131" s="318">
        <f>N130-N129</f>
        <v>0.28490000404417515</v>
      </c>
      <c r="O131" s="189" t="s">
        <v>259</v>
      </c>
    </row>
  </sheetData>
  <pageMargins left="0.5" right="0.5" top="0.75" bottom="0.5" header="0.3" footer="0.3"/>
  <pageSetup scale="75" fitToHeight="2" orientation="landscape" r:id="rId1"/>
  <headerFooter>
    <oddHeader xml:space="preserve">&amp;RDEF’s Response to OPC POD 1 (1-26)
Q7
Page &amp;P of &amp;N
</oddHeader>
    <oddFooter>&amp;R20240025-OPCPOD1-00004252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4A6E4-3A06-4A35-BAC7-B180F3487334}">
  <sheetPr>
    <tabColor theme="9" tint="0.59999389629810485"/>
  </sheetPr>
  <dimension ref="A1:F69"/>
  <sheetViews>
    <sheetView tabSelected="1" workbookViewId="0">
      <pane ySplit="6" topLeftCell="A49" activePane="bottomLeft" state="frozen"/>
      <selection activeCell="J81" sqref="J81"/>
      <selection pane="bottomLeft" activeCell="J81" sqref="J81"/>
    </sheetView>
  </sheetViews>
  <sheetFormatPr defaultColWidth="8.77734375" defaultRowHeight="14.4"/>
  <cols>
    <col min="1" max="1" width="8.6640625" style="213" customWidth="1"/>
    <col min="2" max="2" width="47.109375" style="213" customWidth="1"/>
    <col min="3" max="6" width="15.6640625" style="213" customWidth="1"/>
    <col min="7" max="16384" width="8.77734375" style="213"/>
  </cols>
  <sheetData>
    <row r="1" spans="1:6" ht="23.4">
      <c r="C1" s="214" t="s">
        <v>3581</v>
      </c>
    </row>
    <row r="3" spans="1:6" ht="15" thickBot="1">
      <c r="A3" s="215"/>
      <c r="B3" s="215"/>
      <c r="C3" s="216" t="s">
        <v>1919</v>
      </c>
      <c r="D3" s="215"/>
      <c r="E3" s="215"/>
      <c r="F3" s="215"/>
    </row>
    <row r="5" spans="1:6">
      <c r="A5" s="217" t="s">
        <v>1767</v>
      </c>
      <c r="B5" s="218" t="s">
        <v>1767</v>
      </c>
      <c r="C5" s="219" t="s">
        <v>1927</v>
      </c>
      <c r="D5" s="219" t="s">
        <v>3582</v>
      </c>
      <c r="E5" s="219" t="s">
        <v>1927</v>
      </c>
      <c r="F5" s="220" t="s">
        <v>3583</v>
      </c>
    </row>
    <row r="6" spans="1:6" ht="28.8">
      <c r="A6" s="217" t="s">
        <v>3584</v>
      </c>
      <c r="B6" s="218" t="s">
        <v>1892</v>
      </c>
      <c r="C6" s="220" t="s">
        <v>1922</v>
      </c>
      <c r="D6" s="220" t="s">
        <v>1922</v>
      </c>
      <c r="E6" s="220" t="s">
        <v>3585</v>
      </c>
      <c r="F6" s="220" t="s">
        <v>3585</v>
      </c>
    </row>
    <row r="7" spans="1:6">
      <c r="A7" s="221" t="s">
        <v>3586</v>
      </c>
      <c r="B7" s="222" t="s">
        <v>1893</v>
      </c>
      <c r="C7" s="223">
        <v>6900149303.2700005</v>
      </c>
      <c r="D7" s="223">
        <v>6204032960.7799997</v>
      </c>
      <c r="E7" s="223">
        <v>1543713339.29</v>
      </c>
      <c r="F7" s="223">
        <v>1421807474.1900001</v>
      </c>
    </row>
    <row r="8" spans="1:6">
      <c r="A8" s="221" t="s">
        <v>3587</v>
      </c>
      <c r="B8" s="222" t="s">
        <v>3588</v>
      </c>
      <c r="C8" s="223">
        <v>2940728895.9699998</v>
      </c>
      <c r="D8" s="223">
        <v>4158770051.1400003</v>
      </c>
      <c r="E8" s="223">
        <v>717635786.88999999</v>
      </c>
      <c r="F8" s="223">
        <v>953859503.39999998</v>
      </c>
    </row>
    <row r="9" spans="1:6">
      <c r="A9" s="221" t="s">
        <v>3589</v>
      </c>
      <c r="B9" s="222" t="s">
        <v>1894</v>
      </c>
      <c r="C9" s="223">
        <v>209440156.29000002</v>
      </c>
      <c r="D9" s="223">
        <v>256562081.78</v>
      </c>
      <c r="E9" s="223">
        <v>49917550.289999999</v>
      </c>
      <c r="F9" s="223">
        <v>65469346.390000008</v>
      </c>
    </row>
    <row r="10" spans="1:6">
      <c r="A10" s="221" t="s">
        <v>3590</v>
      </c>
      <c r="B10" s="222" t="s">
        <v>3591</v>
      </c>
      <c r="C10" s="223">
        <v>900839540.48000002</v>
      </c>
      <c r="D10" s="223">
        <v>832398951.44999993</v>
      </c>
      <c r="E10" s="223">
        <v>229643265.94999999</v>
      </c>
      <c r="F10" s="223">
        <v>213511229.21000001</v>
      </c>
    </row>
    <row r="11" spans="1:6">
      <c r="A11" s="221" t="s">
        <v>3592</v>
      </c>
      <c r="B11" s="222" t="s">
        <v>1895</v>
      </c>
      <c r="C11" s="223"/>
      <c r="D11" s="223"/>
      <c r="E11" s="223"/>
      <c r="F11" s="223"/>
    </row>
    <row r="12" spans="1:6">
      <c r="A12" s="221" t="s">
        <v>3593</v>
      </c>
      <c r="B12" s="222" t="s">
        <v>3594</v>
      </c>
      <c r="C12" s="223">
        <v>41329779.490000002</v>
      </c>
      <c r="D12" s="223">
        <v>36934290.75</v>
      </c>
      <c r="E12" s="223">
        <v>11399518.67</v>
      </c>
      <c r="F12" s="223">
        <v>9328655.370000001</v>
      </c>
    </row>
    <row r="13" spans="1:6">
      <c r="A13" s="221" t="s">
        <v>3595</v>
      </c>
      <c r="B13" s="222" t="s">
        <v>3596</v>
      </c>
      <c r="C13" s="223">
        <v>91646.040000000008</v>
      </c>
      <c r="D13" s="223">
        <v>91646.040000000008</v>
      </c>
      <c r="E13" s="223">
        <v>22911.510000000002</v>
      </c>
      <c r="F13" s="223">
        <v>22911.510000000002</v>
      </c>
    </row>
    <row r="14" spans="1:6">
      <c r="A14" s="221" t="s">
        <v>3597</v>
      </c>
      <c r="B14" s="222" t="s">
        <v>3598</v>
      </c>
      <c r="C14" s="223"/>
      <c r="D14" s="223"/>
      <c r="E14" s="223"/>
      <c r="F14" s="223"/>
    </row>
    <row r="15" spans="1:6">
      <c r="A15" s="221" t="s">
        <v>3599</v>
      </c>
      <c r="B15" s="222" t="s">
        <v>1896</v>
      </c>
      <c r="C15" s="223">
        <v>865252406.31000006</v>
      </c>
      <c r="D15" s="223">
        <v>-879891369.07999992</v>
      </c>
      <c r="E15" s="223">
        <v>166443015.22999999</v>
      </c>
      <c r="F15" s="223">
        <v>-185468715.78999999</v>
      </c>
    </row>
    <row r="16" spans="1:6">
      <c r="A16" s="221" t="s">
        <v>3600</v>
      </c>
      <c r="B16" s="222" t="s">
        <v>1897</v>
      </c>
      <c r="C16" s="223">
        <v>-156409320</v>
      </c>
      <c r="D16" s="223">
        <v>-14691389.039999999</v>
      </c>
      <c r="E16" s="223">
        <v>-51102329.999999993</v>
      </c>
      <c r="F16" s="223">
        <v>-3672847.26</v>
      </c>
    </row>
    <row r="17" spans="1:6">
      <c r="A17" s="221" t="s">
        <v>3601</v>
      </c>
      <c r="B17" s="222" t="s">
        <v>1898</v>
      </c>
      <c r="C17" s="223">
        <v>479388060.33000004</v>
      </c>
      <c r="D17" s="223">
        <v>420985565.83999997</v>
      </c>
      <c r="E17" s="223">
        <v>77043648.429999992</v>
      </c>
      <c r="F17" s="223">
        <v>85769956.719999999</v>
      </c>
    </row>
    <row r="18" spans="1:6">
      <c r="A18" s="221" t="s">
        <v>3602</v>
      </c>
      <c r="B18" s="222" t="s">
        <v>3603</v>
      </c>
      <c r="C18" s="223">
        <v>274332099.40999997</v>
      </c>
      <c r="D18" s="223">
        <v>-45889127.549999997</v>
      </c>
      <c r="E18" s="223">
        <v>-88857649.760000005</v>
      </c>
      <c r="F18" s="223">
        <v>-9915045.5</v>
      </c>
    </row>
    <row r="19" spans="1:6">
      <c r="A19" s="221" t="s">
        <v>3604</v>
      </c>
      <c r="B19" s="222" t="s">
        <v>3605</v>
      </c>
      <c r="C19" s="223">
        <v>69833022.089999989</v>
      </c>
      <c r="D19" s="223">
        <v>-26113315.729999997</v>
      </c>
      <c r="E19" s="223">
        <v>-37741167.710000001</v>
      </c>
      <c r="F19" s="223">
        <v>-7633880.9399999995</v>
      </c>
    </row>
    <row r="20" spans="1:6">
      <c r="A20" s="221" t="s">
        <v>3606</v>
      </c>
      <c r="B20" s="222" t="s">
        <v>1899</v>
      </c>
      <c r="C20" s="223">
        <v>694521504.73000002</v>
      </c>
      <c r="D20" s="223">
        <v>881609917.99000001</v>
      </c>
      <c r="E20" s="223">
        <v>146943872.68000001</v>
      </c>
      <c r="F20" s="223">
        <v>262629867.09999999</v>
      </c>
    </row>
    <row r="21" spans="1:6">
      <c r="A21" s="221" t="s">
        <v>3607</v>
      </c>
      <c r="B21" s="222" t="s">
        <v>3608</v>
      </c>
      <c r="C21" s="223">
        <v>-784599472.15999997</v>
      </c>
      <c r="D21" s="223">
        <v>-597839423.33000004</v>
      </c>
      <c r="E21" s="223">
        <v>25393109.410000004</v>
      </c>
      <c r="F21" s="223">
        <v>-213312998.62999997</v>
      </c>
    </row>
    <row r="22" spans="1:6">
      <c r="A22" s="221" t="s">
        <v>3609</v>
      </c>
      <c r="B22" s="222" t="s">
        <v>1900</v>
      </c>
      <c r="C22" s="223">
        <v>-441295.00000000006</v>
      </c>
      <c r="D22" s="223">
        <v>-441295.00000000006</v>
      </c>
      <c r="E22" s="223">
        <v>-110323.75000000001</v>
      </c>
      <c r="F22" s="223">
        <v>-110323.75000000001</v>
      </c>
    </row>
    <row r="23" spans="1:6">
      <c r="A23" s="221" t="s">
        <v>3610</v>
      </c>
      <c r="B23" s="222" t="s">
        <v>3611</v>
      </c>
      <c r="C23" s="223">
        <v>-581968.34</v>
      </c>
      <c r="D23" s="223">
        <v>-699218.68</v>
      </c>
      <c r="E23" s="223">
        <v>-218473.17</v>
      </c>
      <c r="F23" s="223">
        <v>-192140.01</v>
      </c>
    </row>
    <row r="24" spans="1:6">
      <c r="A24" s="221" t="s">
        <v>3612</v>
      </c>
      <c r="B24" s="222" t="s">
        <v>3613</v>
      </c>
      <c r="C24" s="223"/>
      <c r="D24" s="223">
        <v>0.10999999999999999</v>
      </c>
      <c r="E24" s="223"/>
      <c r="F24" s="223">
        <v>9.9999999999999992E-2</v>
      </c>
    </row>
    <row r="25" spans="1:6">
      <c r="A25" s="221" t="s">
        <v>3614</v>
      </c>
      <c r="B25" s="222" t="s">
        <v>1901</v>
      </c>
      <c r="C25" s="223"/>
      <c r="D25" s="223"/>
      <c r="E25" s="223"/>
      <c r="F25" s="223"/>
    </row>
    <row r="26" spans="1:6">
      <c r="A26" s="221" t="s">
        <v>3615</v>
      </c>
      <c r="B26" s="222" t="s">
        <v>1902</v>
      </c>
      <c r="C26" s="223">
        <v>671275.08000000007</v>
      </c>
      <c r="D26" s="223">
        <v>925855.23</v>
      </c>
      <c r="E26" s="223">
        <v>145836.22000000003</v>
      </c>
      <c r="F26" s="223">
        <v>203828.84000000003</v>
      </c>
    </row>
    <row r="27" spans="1:6">
      <c r="A27" s="224" t="s">
        <v>3616</v>
      </c>
      <c r="B27" s="225" t="s">
        <v>3617</v>
      </c>
      <c r="C27" s="226">
        <v>5534396330.7199993</v>
      </c>
      <c r="D27" s="226">
        <v>5022713221.9200001</v>
      </c>
      <c r="E27" s="226">
        <v>1246558570.8900001</v>
      </c>
      <c r="F27" s="226">
        <v>1170489346.76</v>
      </c>
    </row>
    <row r="28" spans="1:6">
      <c r="A28" s="225" t="s">
        <v>3618</v>
      </c>
      <c r="B28" s="225" t="s">
        <v>83</v>
      </c>
      <c r="C28" s="226">
        <v>1365752972.55</v>
      </c>
      <c r="D28" s="226">
        <v>1181319738.8600001</v>
      </c>
      <c r="E28" s="226">
        <v>297154768.39999998</v>
      </c>
      <c r="F28" s="226">
        <v>251318127.43000004</v>
      </c>
    </row>
    <row r="29" spans="1:6">
      <c r="A29" s="221" t="s">
        <v>3619</v>
      </c>
      <c r="B29" s="222" t="s">
        <v>3620</v>
      </c>
      <c r="C29" s="223">
        <v>-8903685.8699999992</v>
      </c>
      <c r="D29" s="223">
        <v>1289808.6300000001</v>
      </c>
      <c r="E29" s="223">
        <v>455648.54000000004</v>
      </c>
      <c r="F29" s="223">
        <v>3781384.8000000003</v>
      </c>
    </row>
    <row r="30" spans="1:6">
      <c r="A30" s="221" t="s">
        <v>3621</v>
      </c>
      <c r="B30" s="222" t="s">
        <v>3622</v>
      </c>
      <c r="C30" s="223">
        <v>19391.560000000001</v>
      </c>
      <c r="D30" s="223">
        <v>12185.67</v>
      </c>
      <c r="E30" s="223">
        <v>-74.760000000000005</v>
      </c>
      <c r="F30" s="223">
        <v>3386.32</v>
      </c>
    </row>
    <row r="31" spans="1:6">
      <c r="A31" s="221" t="s">
        <v>3623</v>
      </c>
      <c r="B31" s="222" t="s">
        <v>1903</v>
      </c>
      <c r="C31" s="223">
        <v>63769985.380000003</v>
      </c>
      <c r="D31" s="223">
        <v>58574780.200000003</v>
      </c>
      <c r="E31" s="223">
        <v>16378390.470000001</v>
      </c>
      <c r="F31" s="223">
        <v>15169426.969999999</v>
      </c>
    </row>
    <row r="32" spans="1:6">
      <c r="A32" s="221" t="s">
        <v>3624</v>
      </c>
      <c r="B32" s="222" t="s">
        <v>1904</v>
      </c>
      <c r="C32" s="223">
        <v>27653288.34</v>
      </c>
      <c r="D32" s="223">
        <v>26728416.749999996</v>
      </c>
      <c r="E32" s="223">
        <v>6466910.4900000002</v>
      </c>
      <c r="F32" s="223">
        <v>6897152.9100000001</v>
      </c>
    </row>
    <row r="33" spans="1:6">
      <c r="A33" s="221" t="s">
        <v>3625</v>
      </c>
      <c r="B33" s="222" t="s">
        <v>3626</v>
      </c>
      <c r="C33" s="223">
        <v>-568253.47</v>
      </c>
      <c r="D33" s="223">
        <v>-382870.47000000003</v>
      </c>
      <c r="E33" s="223">
        <v>-139723.69</v>
      </c>
      <c r="F33" s="223">
        <v>-136214.46000000002</v>
      </c>
    </row>
    <row r="34" spans="1:6">
      <c r="A34" s="221" t="s">
        <v>3627</v>
      </c>
      <c r="B34" s="222" t="s">
        <v>1905</v>
      </c>
      <c r="C34" s="223">
        <v>-149082</v>
      </c>
      <c r="D34" s="223">
        <v>-144446.88</v>
      </c>
      <c r="E34" s="223">
        <v>-143069.52000000002</v>
      </c>
      <c r="F34" s="223">
        <v>-149435.05000000002</v>
      </c>
    </row>
    <row r="35" spans="1:6">
      <c r="A35" s="221" t="s">
        <v>3628</v>
      </c>
      <c r="B35" s="222" t="s">
        <v>1906</v>
      </c>
      <c r="C35" s="223">
        <v>5305870.16</v>
      </c>
      <c r="D35" s="223">
        <v>1373923.31</v>
      </c>
      <c r="E35" s="223">
        <v>4289718.2</v>
      </c>
      <c r="F35" s="223">
        <v>518901.79</v>
      </c>
    </row>
    <row r="36" spans="1:6">
      <c r="A36" s="221" t="s">
        <v>3629</v>
      </c>
      <c r="B36" s="222" t="s">
        <v>3630</v>
      </c>
      <c r="C36" s="223">
        <v>15073410.549999999</v>
      </c>
      <c r="D36" s="223">
        <v>16387830.749999998</v>
      </c>
      <c r="E36" s="223">
        <v>4774761.51</v>
      </c>
      <c r="F36" s="223">
        <v>2934824.1999999997</v>
      </c>
    </row>
    <row r="37" spans="1:6">
      <c r="A37" s="221" t="s">
        <v>3631</v>
      </c>
      <c r="B37" s="222" t="s">
        <v>3632</v>
      </c>
      <c r="C37" s="223">
        <v>9607611.9900000002</v>
      </c>
      <c r="D37" s="223">
        <v>46827202.43</v>
      </c>
      <c r="E37" s="223">
        <v>1630426.73</v>
      </c>
      <c r="F37" s="223">
        <v>12689042.619999999</v>
      </c>
    </row>
    <row r="38" spans="1:6">
      <c r="A38" s="221" t="s">
        <v>3633</v>
      </c>
      <c r="B38" s="222" t="s">
        <v>3634</v>
      </c>
      <c r="C38" s="223">
        <v>1784948</v>
      </c>
      <c r="D38" s="223">
        <v>1193748.6399999999</v>
      </c>
      <c r="E38" s="223">
        <v>693488.71</v>
      </c>
      <c r="F38" s="223">
        <v>-3100027.35</v>
      </c>
    </row>
    <row r="39" spans="1:6">
      <c r="A39" s="224" t="s">
        <v>3635</v>
      </c>
      <c r="B39" s="225" t="s">
        <v>3636</v>
      </c>
      <c r="C39" s="226">
        <v>58248124.840000004</v>
      </c>
      <c r="D39" s="226">
        <v>98379374.189999998</v>
      </c>
      <c r="E39" s="226">
        <v>21472805.219999999</v>
      </c>
      <c r="F39" s="226">
        <v>24807364.289999999</v>
      </c>
    </row>
    <row r="40" spans="1:6">
      <c r="A40" s="221" t="s">
        <v>3637</v>
      </c>
      <c r="B40" s="222" t="s">
        <v>1907</v>
      </c>
      <c r="C40" s="223">
        <v>336687.35000000003</v>
      </c>
      <c r="D40" s="223">
        <v>8731.2100000000009</v>
      </c>
      <c r="E40" s="223">
        <v>238884.82</v>
      </c>
      <c r="F40" s="223">
        <v>-105507.18000000001</v>
      </c>
    </row>
    <row r="41" spans="1:6">
      <c r="A41" s="221" t="s">
        <v>3638</v>
      </c>
      <c r="B41" s="222" t="s">
        <v>1908</v>
      </c>
      <c r="C41" s="223">
        <v>788691.60000000009</v>
      </c>
      <c r="D41" s="223">
        <v>788691.60000000009</v>
      </c>
      <c r="E41" s="223">
        <v>197172.90000000002</v>
      </c>
      <c r="F41" s="223">
        <v>197172.90000000002</v>
      </c>
    </row>
    <row r="42" spans="1:6">
      <c r="A42" s="221" t="s">
        <v>3639</v>
      </c>
      <c r="B42" s="222" t="s">
        <v>1909</v>
      </c>
      <c r="C42" s="223">
        <v>5029951.9700000007</v>
      </c>
      <c r="D42" s="223">
        <v>6122915.6699999999</v>
      </c>
      <c r="E42" s="223">
        <v>1605759.46</v>
      </c>
      <c r="F42" s="223">
        <v>3364566.3699999996</v>
      </c>
    </row>
    <row r="43" spans="1:6">
      <c r="A43" s="221" t="s">
        <v>3640</v>
      </c>
      <c r="B43" s="222" t="s">
        <v>1910</v>
      </c>
      <c r="C43" s="223">
        <v>813197.83</v>
      </c>
      <c r="D43" s="223">
        <v>8032607.9399999995</v>
      </c>
      <c r="E43" s="223">
        <v>452457.46000000008</v>
      </c>
      <c r="F43" s="223">
        <v>190228.90000000002</v>
      </c>
    </row>
    <row r="44" spans="1:6">
      <c r="A44" s="221" t="s">
        <v>3641</v>
      </c>
      <c r="B44" s="222" t="s">
        <v>1911</v>
      </c>
      <c r="C44" s="223">
        <v>87004.410000000018</v>
      </c>
      <c r="D44" s="223">
        <v>61603.430000000008</v>
      </c>
      <c r="E44" s="223">
        <v>0</v>
      </c>
      <c r="F44" s="223">
        <v>52544.43</v>
      </c>
    </row>
    <row r="45" spans="1:6">
      <c r="A45" s="221" t="s">
        <v>3642</v>
      </c>
      <c r="B45" s="222" t="s">
        <v>3643</v>
      </c>
      <c r="C45" s="223">
        <v>4106244.3600000003</v>
      </c>
      <c r="D45" s="223">
        <v>3642187.25</v>
      </c>
      <c r="E45" s="223">
        <v>1071698.27</v>
      </c>
      <c r="F45" s="223">
        <v>1098859.58</v>
      </c>
    </row>
    <row r="46" spans="1:6">
      <c r="A46" s="221" t="s">
        <v>3644</v>
      </c>
      <c r="B46" s="222" t="s">
        <v>1912</v>
      </c>
      <c r="C46" s="223">
        <v>2502730.02</v>
      </c>
      <c r="D46" s="223">
        <v>4427268.03</v>
      </c>
      <c r="E46" s="223">
        <v>-1858210.07</v>
      </c>
      <c r="F46" s="223">
        <v>4163179.5499999993</v>
      </c>
    </row>
    <row r="47" spans="1:6">
      <c r="A47" s="224" t="s">
        <v>3645</v>
      </c>
      <c r="B47" s="225" t="s">
        <v>3646</v>
      </c>
      <c r="C47" s="226">
        <v>13664507.540000001</v>
      </c>
      <c r="D47" s="226">
        <v>23084005.129999999</v>
      </c>
      <c r="E47" s="226">
        <v>1707762.84</v>
      </c>
      <c r="F47" s="226">
        <v>8961044.5500000007</v>
      </c>
    </row>
    <row r="48" spans="1:6">
      <c r="A48" s="221" t="s">
        <v>3647</v>
      </c>
      <c r="B48" s="222" t="s">
        <v>1913</v>
      </c>
      <c r="C48" s="223">
        <v>277776.00000000006</v>
      </c>
      <c r="D48" s="223">
        <v>241284</v>
      </c>
      <c r="E48" s="223">
        <v>69444.000000000015</v>
      </c>
      <c r="F48" s="223">
        <v>60321</v>
      </c>
    </row>
    <row r="49" spans="1:6">
      <c r="A49" s="221" t="s">
        <v>3648</v>
      </c>
      <c r="B49" s="222" t="s">
        <v>3649</v>
      </c>
      <c r="C49" s="223">
        <v>4671313.54</v>
      </c>
      <c r="D49" s="223">
        <v>9283571.2800000012</v>
      </c>
      <c r="E49" s="223">
        <v>2846352.19</v>
      </c>
      <c r="F49" s="223">
        <v>3989241.1700000004</v>
      </c>
    </row>
    <row r="50" spans="1:6">
      <c r="A50" s="221" t="s">
        <v>3650</v>
      </c>
      <c r="B50" s="222" t="s">
        <v>3651</v>
      </c>
      <c r="C50" s="223">
        <v>1292488.1400000001</v>
      </c>
      <c r="D50" s="223">
        <v>2664968.15</v>
      </c>
      <c r="E50" s="223">
        <v>786726.88000000012</v>
      </c>
      <c r="F50" s="223">
        <v>1105609.78</v>
      </c>
    </row>
    <row r="51" spans="1:6">
      <c r="A51" s="221" t="s">
        <v>3652</v>
      </c>
      <c r="B51" s="222" t="s">
        <v>3653</v>
      </c>
      <c r="C51" s="223">
        <v>1984413.9699999997</v>
      </c>
      <c r="D51" s="223">
        <v>2277978.36</v>
      </c>
      <c r="E51" s="223">
        <v>576852.91999999993</v>
      </c>
      <c r="F51" s="223">
        <v>-473246.41</v>
      </c>
    </row>
    <row r="52" spans="1:6">
      <c r="A52" s="221" t="s">
        <v>3654</v>
      </c>
      <c r="B52" s="222" t="s">
        <v>3655</v>
      </c>
      <c r="C52" s="223">
        <v>-723640.44000000006</v>
      </c>
      <c r="D52" s="223">
        <v>-671499.44000000006</v>
      </c>
      <c r="E52" s="223">
        <v>-108183.46000000002</v>
      </c>
      <c r="F52" s="223">
        <v>-608983.97</v>
      </c>
    </row>
    <row r="53" spans="1:6">
      <c r="A53" s="221" t="s">
        <v>3656</v>
      </c>
      <c r="B53" s="222" t="s">
        <v>3657</v>
      </c>
      <c r="C53" s="223"/>
      <c r="D53" s="223"/>
      <c r="E53" s="223"/>
      <c r="F53" s="223"/>
    </row>
    <row r="54" spans="1:6">
      <c r="A54" s="221" t="s">
        <v>3658</v>
      </c>
      <c r="B54" s="222" t="s">
        <v>3659</v>
      </c>
      <c r="C54" s="223">
        <v>7502351.21</v>
      </c>
      <c r="D54" s="223">
        <v>13796302.350000001</v>
      </c>
      <c r="E54" s="223">
        <v>4171192.53</v>
      </c>
      <c r="F54" s="223">
        <v>4072941.57</v>
      </c>
    </row>
    <row r="55" spans="1:6">
      <c r="A55" s="224" t="s">
        <v>3660</v>
      </c>
      <c r="B55" s="225" t="s">
        <v>3661</v>
      </c>
      <c r="C55" s="226">
        <v>37081266.090000004</v>
      </c>
      <c r="D55" s="226">
        <v>61499066.710000001</v>
      </c>
      <c r="E55" s="226">
        <v>15593849.85</v>
      </c>
      <c r="F55" s="226">
        <v>11773378.17</v>
      </c>
    </row>
    <row r="56" spans="1:6">
      <c r="A56" s="221" t="s">
        <v>3662</v>
      </c>
      <c r="B56" s="222" t="s">
        <v>1914</v>
      </c>
      <c r="C56" s="223">
        <v>401236714.47000003</v>
      </c>
      <c r="D56" s="223">
        <v>319792896.33000004</v>
      </c>
      <c r="E56" s="223">
        <v>105939910.39000002</v>
      </c>
      <c r="F56" s="223">
        <v>90109138.319999993</v>
      </c>
    </row>
    <row r="57" spans="1:6">
      <c r="A57" s="221" t="s">
        <v>3663</v>
      </c>
      <c r="B57" s="222" t="s">
        <v>1915</v>
      </c>
      <c r="C57" s="223">
        <v>6840421.2000000002</v>
      </c>
      <c r="D57" s="223">
        <v>5835688.1399999997</v>
      </c>
      <c r="E57" s="223">
        <v>1837735.28</v>
      </c>
      <c r="F57" s="223">
        <v>1606961.06</v>
      </c>
    </row>
    <row r="58" spans="1:6">
      <c r="A58" s="221" t="s">
        <v>3664</v>
      </c>
      <c r="B58" s="222" t="s">
        <v>1916</v>
      </c>
      <c r="C58" s="223">
        <v>774314.95000000007</v>
      </c>
      <c r="D58" s="223">
        <v>839459.87</v>
      </c>
      <c r="E58" s="223">
        <v>208700.34</v>
      </c>
      <c r="F58" s="223">
        <v>209864.97</v>
      </c>
    </row>
    <row r="59" spans="1:6">
      <c r="A59" s="221" t="s">
        <v>3665</v>
      </c>
      <c r="B59" s="222" t="s">
        <v>3666</v>
      </c>
      <c r="C59" s="223"/>
      <c r="D59" s="223"/>
      <c r="E59" s="223"/>
      <c r="F59" s="223"/>
    </row>
    <row r="60" spans="1:6">
      <c r="A60" s="221" t="s">
        <v>3667</v>
      </c>
      <c r="B60" s="222" t="s">
        <v>1917</v>
      </c>
      <c r="C60" s="223">
        <v>26492699.27</v>
      </c>
      <c r="D60" s="223">
        <v>8738389.3200000003</v>
      </c>
      <c r="E60" s="223">
        <v>765939.53</v>
      </c>
      <c r="F60" s="223">
        <v>4001376.5300000003</v>
      </c>
    </row>
    <row r="61" spans="1:6">
      <c r="A61" s="221" t="s">
        <v>3668</v>
      </c>
      <c r="B61" s="222" t="s">
        <v>1918</v>
      </c>
      <c r="C61" s="223">
        <v>-43209429.829999998</v>
      </c>
      <c r="D61" s="223">
        <v>5648137.2700000005</v>
      </c>
      <c r="E61" s="223">
        <v>-5858977.6299999999</v>
      </c>
      <c r="F61" s="223">
        <v>2377824.12</v>
      </c>
    </row>
    <row r="62" spans="1:6">
      <c r="A62" s="221" t="s">
        <v>3669</v>
      </c>
      <c r="B62" s="222" t="s">
        <v>3670</v>
      </c>
      <c r="C62" s="223">
        <v>-5734061.5600000005</v>
      </c>
      <c r="D62" s="223">
        <v>-6640594.54</v>
      </c>
      <c r="E62" s="223">
        <v>-1821398.8900000001</v>
      </c>
      <c r="F62" s="223">
        <v>-1178137.26</v>
      </c>
    </row>
    <row r="63" spans="1:6">
      <c r="A63" s="221" t="s">
        <v>3671</v>
      </c>
      <c r="B63" s="222" t="s">
        <v>3672</v>
      </c>
      <c r="C63" s="223">
        <v>386400658.5</v>
      </c>
      <c r="D63" s="223">
        <v>334213976.38999999</v>
      </c>
      <c r="E63" s="223">
        <v>101071909.02000001</v>
      </c>
      <c r="F63" s="223">
        <v>97127027.739999995</v>
      </c>
    </row>
    <row r="64" spans="1:6">
      <c r="A64" s="224" t="s">
        <v>3673</v>
      </c>
      <c r="B64" s="225" t="s">
        <v>3674</v>
      </c>
      <c r="C64" s="226">
        <v>1016433580.14</v>
      </c>
      <c r="D64" s="226">
        <v>908604829.17999995</v>
      </c>
      <c r="E64" s="226">
        <v>211676709.23000002</v>
      </c>
      <c r="F64" s="226">
        <v>165964477.86000001</v>
      </c>
    </row>
    <row r="65" spans="1:6">
      <c r="A65" s="221" t="s">
        <v>3675</v>
      </c>
      <c r="B65" s="222" t="s">
        <v>3676</v>
      </c>
      <c r="C65" s="223"/>
      <c r="D65" s="223"/>
      <c r="E65" s="223"/>
      <c r="F65" s="223"/>
    </row>
    <row r="66" spans="1:6">
      <c r="A66" s="221" t="s">
        <v>3677</v>
      </c>
      <c r="B66" s="222" t="s">
        <v>3678</v>
      </c>
      <c r="C66" s="223"/>
      <c r="D66" s="223"/>
      <c r="E66" s="223"/>
      <c r="F66" s="223"/>
    </row>
    <row r="67" spans="1:6">
      <c r="A67" s="221" t="s">
        <v>3679</v>
      </c>
      <c r="B67" s="222" t="s">
        <v>3680</v>
      </c>
      <c r="C67" s="223"/>
      <c r="D67" s="223"/>
      <c r="E67" s="223"/>
      <c r="F67" s="223"/>
    </row>
    <row r="68" spans="1:6">
      <c r="A68" s="221" t="s">
        <v>3681</v>
      </c>
      <c r="B68" s="222" t="s">
        <v>3682</v>
      </c>
      <c r="C68" s="223"/>
      <c r="D68" s="223"/>
      <c r="E68" s="223"/>
      <c r="F68" s="223"/>
    </row>
    <row r="69" spans="1:6">
      <c r="A69" s="224" t="s">
        <v>3683</v>
      </c>
      <c r="B69" s="225" t="s">
        <v>3684</v>
      </c>
      <c r="C69" s="226">
        <v>1016433580.14</v>
      </c>
      <c r="D69" s="226">
        <v>908604829.17999995</v>
      </c>
      <c r="E69" s="226">
        <v>211676709.23000002</v>
      </c>
      <c r="F69" s="226">
        <v>165964477.86000001</v>
      </c>
    </row>
  </sheetData>
  <pageMargins left="0.5" right="0.5" top="0.75" bottom="0.5" header="0.3" footer="0.3"/>
  <pageSetup scale="75" fitToHeight="0" orientation="landscape" r:id="rId1"/>
  <headerFooter>
    <oddHeader xml:space="preserve">&amp;RDEF’s Response to OPC POD 1 (1-26)
Q7
Page &amp;P of &amp;N
</oddHeader>
    <oddFooter>&amp;R20240025-OPCPOD1-00004252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64B5F-BEF3-499F-B861-AEB608331E2D}">
  <sheetPr>
    <tabColor theme="9" tint="0.59999389629810485"/>
  </sheetPr>
  <dimension ref="A1:F1108"/>
  <sheetViews>
    <sheetView tabSelected="1" workbookViewId="0">
      <pane xSplit="1" ySplit="9" topLeftCell="B1098" activePane="bottomRight" state="frozen"/>
      <selection activeCell="J81" sqref="J81"/>
      <selection pane="topRight" activeCell="J81" sqref="J81"/>
      <selection pane="bottomLeft" activeCell="J81" sqref="J81"/>
      <selection pane="bottomRight" activeCell="J81" sqref="J81"/>
    </sheetView>
  </sheetViews>
  <sheetFormatPr defaultColWidth="8.77734375" defaultRowHeight="14.4"/>
  <cols>
    <col min="1" max="1" width="62.77734375" style="213" customWidth="1"/>
    <col min="2" max="2" width="17.77734375" style="213" customWidth="1"/>
    <col min="3" max="3" width="15.6640625" style="213" customWidth="1"/>
    <col min="4" max="4" width="18.44140625" style="213" customWidth="1"/>
    <col min="5" max="5" width="14.44140625" style="213" customWidth="1"/>
    <col min="6" max="6" width="15.77734375" style="213" bestFit="1" customWidth="1"/>
    <col min="7" max="16384" width="8.77734375" style="213"/>
  </cols>
  <sheetData>
    <row r="1" spans="1:4" ht="23.4">
      <c r="B1" s="214" t="s">
        <v>1919</v>
      </c>
    </row>
    <row r="3" spans="1:4">
      <c r="B3" s="227" t="s">
        <v>1920</v>
      </c>
    </row>
    <row r="4" spans="1:4">
      <c r="B4" s="227" t="s">
        <v>3685</v>
      </c>
    </row>
    <row r="5" spans="1:4" ht="15" thickBot="1">
      <c r="A5" s="215"/>
      <c r="B5" s="216" t="s">
        <v>1922</v>
      </c>
      <c r="C5" s="215"/>
      <c r="D5" s="215"/>
    </row>
    <row r="7" spans="1:4" ht="15.6">
      <c r="A7" s="213" t="s">
        <v>1923</v>
      </c>
      <c r="B7" s="228" t="s">
        <v>1924</v>
      </c>
      <c r="C7" s="228" t="s">
        <v>1924</v>
      </c>
      <c r="D7" s="228" t="s">
        <v>1924</v>
      </c>
    </row>
    <row r="8" spans="1:4" ht="15.6">
      <c r="A8" s="213" t="s">
        <v>1923</v>
      </c>
      <c r="B8" s="229" t="s">
        <v>3582</v>
      </c>
      <c r="C8" s="228" t="s">
        <v>1926</v>
      </c>
      <c r="D8" s="229" t="s">
        <v>1927</v>
      </c>
    </row>
    <row r="9" spans="1:4" ht="15.6">
      <c r="A9" s="213" t="s">
        <v>1923</v>
      </c>
      <c r="B9" s="228" t="s">
        <v>1922</v>
      </c>
      <c r="C9" s="228" t="s">
        <v>1922</v>
      </c>
      <c r="D9" s="228" t="s">
        <v>1922</v>
      </c>
    </row>
    <row r="10" spans="1:4">
      <c r="A10" s="230" t="s">
        <v>1928</v>
      </c>
      <c r="B10" s="231"/>
      <c r="C10" s="231"/>
      <c r="D10" s="231"/>
    </row>
    <row r="11" spans="1:4">
      <c r="A11" s="232" t="s">
        <v>1929</v>
      </c>
      <c r="B11" s="223">
        <v>20283681318.600002</v>
      </c>
      <c r="C11" s="223">
        <v>1629144848.1100001</v>
      </c>
      <c r="D11" s="223">
        <v>21912826166.709999</v>
      </c>
    </row>
    <row r="12" spans="1:4">
      <c r="A12" s="232" t="s">
        <v>1930</v>
      </c>
      <c r="B12" s="223">
        <v>25397736.120000001</v>
      </c>
      <c r="C12" s="223">
        <v>-7811869.6399999997</v>
      </c>
      <c r="D12" s="223">
        <v>17585866.48</v>
      </c>
    </row>
    <row r="13" spans="1:4">
      <c r="A13" s="232" t="s">
        <v>1931</v>
      </c>
      <c r="B13" s="223"/>
      <c r="C13" s="223">
        <v>0</v>
      </c>
      <c r="D13" s="223">
        <v>0</v>
      </c>
    </row>
    <row r="14" spans="1:4">
      <c r="A14" s="232" t="s">
        <v>1932</v>
      </c>
      <c r="B14" s="223">
        <v>43263724.82</v>
      </c>
      <c r="C14" s="223">
        <v>-11970.71</v>
      </c>
      <c r="D14" s="223">
        <v>43251754.109999999</v>
      </c>
    </row>
    <row r="15" spans="1:4">
      <c r="A15" s="232" t="s">
        <v>1933</v>
      </c>
      <c r="B15" s="223">
        <v>-2489592.16</v>
      </c>
      <c r="C15" s="223">
        <v>0</v>
      </c>
      <c r="D15" s="223">
        <v>-2489592.16</v>
      </c>
    </row>
    <row r="16" spans="1:4">
      <c r="A16" s="232" t="s">
        <v>1934</v>
      </c>
      <c r="B16" s="223">
        <v>20349853187.380001</v>
      </c>
      <c r="C16" s="223">
        <v>1621321007.76</v>
      </c>
      <c r="D16" s="223">
        <v>21971174195.139999</v>
      </c>
    </row>
    <row r="17" spans="1:4">
      <c r="A17" s="232" t="s">
        <v>1935</v>
      </c>
      <c r="B17" s="223">
        <v>20325435.300000001</v>
      </c>
      <c r="C17" s="223">
        <v>0</v>
      </c>
      <c r="D17" s="223">
        <v>20325435.300000001</v>
      </c>
    </row>
    <row r="18" spans="1:4">
      <c r="A18" s="232" t="s">
        <v>1936</v>
      </c>
      <c r="B18" s="223">
        <v>20325435.300000001</v>
      </c>
      <c r="C18" s="223">
        <v>0</v>
      </c>
      <c r="D18" s="223">
        <v>20325435.300000001</v>
      </c>
    </row>
    <row r="19" spans="1:4">
      <c r="A19" s="232" t="s">
        <v>1937</v>
      </c>
      <c r="B19" s="223">
        <v>2531240</v>
      </c>
      <c r="C19" s="223">
        <v>0</v>
      </c>
      <c r="D19" s="223">
        <v>2531240</v>
      </c>
    </row>
    <row r="20" spans="1:4">
      <c r="A20" s="232" t="s">
        <v>1938</v>
      </c>
      <c r="B20" s="223">
        <v>2531240</v>
      </c>
      <c r="C20" s="223">
        <v>0</v>
      </c>
      <c r="D20" s="223">
        <v>2531240</v>
      </c>
    </row>
    <row r="21" spans="1:4">
      <c r="A21" s="232" t="s">
        <v>1939</v>
      </c>
      <c r="B21" s="223">
        <v>235782330.40000001</v>
      </c>
      <c r="C21" s="223">
        <v>0</v>
      </c>
      <c r="D21" s="223">
        <v>235782330.40000001</v>
      </c>
    </row>
    <row r="22" spans="1:4">
      <c r="A22" s="232" t="s">
        <v>1940</v>
      </c>
      <c r="B22" s="223">
        <v>422472187.16000003</v>
      </c>
      <c r="C22" s="223">
        <v>91526217.730000004</v>
      </c>
      <c r="D22" s="223">
        <v>513998404.88999999</v>
      </c>
    </row>
    <row r="23" spans="1:4">
      <c r="A23" s="232" t="s">
        <v>1941</v>
      </c>
      <c r="B23" s="223">
        <v>-152132983.78</v>
      </c>
      <c r="C23" s="223">
        <v>-20430143.77</v>
      </c>
      <c r="D23" s="223">
        <v>-172563127.54999998</v>
      </c>
    </row>
    <row r="24" spans="1:4">
      <c r="A24" s="232" t="s">
        <v>1942</v>
      </c>
      <c r="B24" s="223">
        <v>-164150594.74000001</v>
      </c>
      <c r="C24" s="223">
        <v>-50816801.559999995</v>
      </c>
      <c r="D24" s="223">
        <v>-214967396.29999998</v>
      </c>
    </row>
    <row r="25" spans="1:4">
      <c r="A25" s="232" t="s">
        <v>1943</v>
      </c>
      <c r="B25" s="223">
        <v>341970939.04000002</v>
      </c>
      <c r="C25" s="223">
        <v>20279272.399999999</v>
      </c>
      <c r="D25" s="223">
        <v>362250211.44</v>
      </c>
    </row>
    <row r="26" spans="1:4">
      <c r="A26" s="232" t="s">
        <v>1944</v>
      </c>
      <c r="B26" s="223">
        <v>-13.73</v>
      </c>
      <c r="C26" s="223">
        <v>109162.93</v>
      </c>
      <c r="D26" s="223">
        <v>109149.2</v>
      </c>
    </row>
    <row r="27" spans="1:4">
      <c r="A27" s="232" t="s">
        <v>1945</v>
      </c>
      <c r="B27" s="223">
        <v>129702876.80000001</v>
      </c>
      <c r="C27" s="223">
        <v>-67624987.120000005</v>
      </c>
      <c r="D27" s="223">
        <v>62077889.68</v>
      </c>
    </row>
    <row r="28" spans="1:4">
      <c r="A28" s="232" t="s">
        <v>1946</v>
      </c>
      <c r="B28" s="223">
        <v>129702863.07000001</v>
      </c>
      <c r="C28" s="223">
        <v>-67515824.189999998</v>
      </c>
      <c r="D28" s="223">
        <v>62187038.880000003</v>
      </c>
    </row>
    <row r="29" spans="1:4">
      <c r="A29" s="232" t="s">
        <v>1947</v>
      </c>
      <c r="B29" s="223">
        <v>3580458572.04</v>
      </c>
      <c r="C29" s="223">
        <v>287852449.00999999</v>
      </c>
      <c r="D29" s="223">
        <v>3868311021.0499997</v>
      </c>
    </row>
    <row r="30" spans="1:4">
      <c r="A30" s="232" t="s">
        <v>1948</v>
      </c>
      <c r="B30" s="223"/>
      <c r="C30" s="223">
        <v>0</v>
      </c>
      <c r="D30" s="223">
        <v>0</v>
      </c>
    </row>
    <row r="31" spans="1:4">
      <c r="A31" s="232" t="s">
        <v>1949</v>
      </c>
      <c r="B31" s="223">
        <v>3580458572.04</v>
      </c>
      <c r="C31" s="223">
        <v>287852449.00999999</v>
      </c>
      <c r="D31" s="223">
        <v>3868311021.0499997</v>
      </c>
    </row>
    <row r="32" spans="1:4">
      <c r="A32" s="232" t="s">
        <v>1950</v>
      </c>
      <c r="B32" s="223">
        <v>4074989049.4499998</v>
      </c>
      <c r="C32" s="223">
        <v>240615897.22</v>
      </c>
      <c r="D32" s="223">
        <v>4315604946.6700001</v>
      </c>
    </row>
    <row r="33" spans="1:4">
      <c r="A33" s="232" t="s">
        <v>1951</v>
      </c>
      <c r="B33" s="223">
        <v>24424842236.830002</v>
      </c>
      <c r="C33" s="223">
        <v>1861936904.9799998</v>
      </c>
      <c r="D33" s="223">
        <v>26286779141.810001</v>
      </c>
    </row>
    <row r="34" spans="1:4">
      <c r="A34" s="232" t="s">
        <v>1952</v>
      </c>
      <c r="B34" s="223">
        <v>1697952913.9199998</v>
      </c>
      <c r="C34" s="223">
        <v>542338920.50999999</v>
      </c>
      <c r="D34" s="223">
        <v>2240291834.4299998</v>
      </c>
    </row>
    <row r="35" spans="1:4">
      <c r="A35" s="232" t="s">
        <v>1953</v>
      </c>
      <c r="B35" s="223">
        <v>57834787.140000001</v>
      </c>
      <c r="C35" s="223">
        <v>-19163924.109999999</v>
      </c>
      <c r="D35" s="223">
        <v>38670863.030000001</v>
      </c>
    </row>
    <row r="36" spans="1:4">
      <c r="A36" s="232" t="s">
        <v>1954</v>
      </c>
      <c r="B36" s="223">
        <v>1755787701.0599999</v>
      </c>
      <c r="C36" s="223">
        <v>523174996.39999998</v>
      </c>
      <c r="D36" s="223">
        <v>2278962697.46</v>
      </c>
    </row>
    <row r="37" spans="1:4">
      <c r="A37" s="232" t="s">
        <v>1955</v>
      </c>
      <c r="B37" s="223">
        <v>26180629937.890003</v>
      </c>
      <c r="C37" s="223">
        <v>2385111901.3800001</v>
      </c>
      <c r="D37" s="223">
        <v>28565741839.27</v>
      </c>
    </row>
    <row r="38" spans="1:4">
      <c r="A38" s="232" t="s">
        <v>1956</v>
      </c>
      <c r="B38" s="223">
        <v>-210915237.47</v>
      </c>
      <c r="C38" s="223">
        <v>-25444146.199999999</v>
      </c>
      <c r="D38" s="223">
        <v>-236359383.66999999</v>
      </c>
    </row>
    <row r="39" spans="1:4">
      <c r="A39" s="232" t="s">
        <v>1957</v>
      </c>
      <c r="B39" s="223">
        <v>-7251613.5499999998</v>
      </c>
      <c r="C39" s="223">
        <v>-880337.64</v>
      </c>
      <c r="D39" s="223">
        <v>-8131951.1900000004</v>
      </c>
    </row>
    <row r="40" spans="1:4">
      <c r="A40" s="232" t="s">
        <v>1958</v>
      </c>
      <c r="B40" s="223">
        <v>-218166851.01999998</v>
      </c>
      <c r="C40" s="223">
        <v>-26324483.84</v>
      </c>
      <c r="D40" s="223">
        <v>-244491334.86000001</v>
      </c>
    </row>
    <row r="41" spans="1:4">
      <c r="A41" s="232" t="s">
        <v>1959</v>
      </c>
      <c r="B41" s="223">
        <v>-171490625.63999999</v>
      </c>
      <c r="C41" s="223">
        <v>31522407.229999997</v>
      </c>
      <c r="D41" s="223">
        <v>-139968218.41</v>
      </c>
    </row>
    <row r="42" spans="1:4">
      <c r="A42" s="232" t="s">
        <v>3686</v>
      </c>
      <c r="B42" s="223">
        <v>0</v>
      </c>
      <c r="C42" s="223">
        <v>0</v>
      </c>
      <c r="D42" s="223"/>
    </row>
    <row r="43" spans="1:4">
      <c r="A43" s="232" t="s">
        <v>1960</v>
      </c>
      <c r="B43" s="223">
        <v>-171490625.63999999</v>
      </c>
      <c r="C43" s="223">
        <v>31522407.229999997</v>
      </c>
      <c r="D43" s="223">
        <v>-139968218.41</v>
      </c>
    </row>
    <row r="44" spans="1:4">
      <c r="A44" s="232" t="s">
        <v>1961</v>
      </c>
      <c r="B44" s="223">
        <v>-5771054402.3199997</v>
      </c>
      <c r="C44" s="223">
        <v>-691956996.53999996</v>
      </c>
      <c r="D44" s="223">
        <v>-6463011398.8599997</v>
      </c>
    </row>
    <row r="45" spans="1:4">
      <c r="A45" s="232" t="s">
        <v>1962</v>
      </c>
      <c r="B45" s="223">
        <v>591381</v>
      </c>
      <c r="C45" s="223">
        <v>46596</v>
      </c>
      <c r="D45" s="223">
        <v>637977</v>
      </c>
    </row>
    <row r="46" spans="1:4">
      <c r="A46" s="232" t="s">
        <v>1963</v>
      </c>
      <c r="B46" s="223">
        <v>322058749.00999999</v>
      </c>
      <c r="C46" s="223">
        <v>-31202162.509999998</v>
      </c>
      <c r="D46" s="223">
        <v>290856586.5</v>
      </c>
    </row>
    <row r="47" spans="1:4">
      <c r="A47" s="232" t="s">
        <v>1964</v>
      </c>
      <c r="B47" s="223">
        <v>1682762</v>
      </c>
      <c r="C47" s="223">
        <v>0</v>
      </c>
      <c r="D47" s="223">
        <v>1682762</v>
      </c>
    </row>
    <row r="48" spans="1:4">
      <c r="A48" s="232" t="s">
        <v>1965</v>
      </c>
      <c r="B48" s="223">
        <v>24601329.84</v>
      </c>
      <c r="C48" s="223">
        <v>-5350533.5999999996</v>
      </c>
      <c r="D48" s="223">
        <v>19250796.239999998</v>
      </c>
    </row>
    <row r="49" spans="1:4">
      <c r="A49" s="232" t="s">
        <v>1966</v>
      </c>
      <c r="B49" s="223">
        <v>23354011</v>
      </c>
      <c r="C49" s="223">
        <v>0</v>
      </c>
      <c r="D49" s="223">
        <v>23354011</v>
      </c>
    </row>
    <row r="50" spans="1:4">
      <c r="A50" s="232" t="s">
        <v>1967</v>
      </c>
      <c r="B50" s="223">
        <v>406957.10000000003</v>
      </c>
      <c r="C50" s="223">
        <v>0</v>
      </c>
      <c r="D50" s="223">
        <v>406957.10000000003</v>
      </c>
    </row>
    <row r="51" spans="1:4">
      <c r="A51" s="232" t="s">
        <v>1968</v>
      </c>
      <c r="B51" s="223">
        <v>-7546604.4900000002</v>
      </c>
      <c r="C51" s="223">
        <v>-810719.82000000007</v>
      </c>
      <c r="D51" s="223">
        <v>-8357324.3099999996</v>
      </c>
    </row>
    <row r="52" spans="1:4">
      <c r="A52" s="232" t="s">
        <v>1969</v>
      </c>
      <c r="B52" s="223">
        <v>162980100.36000001</v>
      </c>
      <c r="C52" s="223">
        <v>19608655.400000002</v>
      </c>
      <c r="D52" s="223">
        <v>182588755.76000002</v>
      </c>
    </row>
    <row r="53" spans="1:4">
      <c r="A53" s="232" t="s">
        <v>1970</v>
      </c>
      <c r="B53" s="223"/>
      <c r="C53" s="223">
        <v>0</v>
      </c>
      <c r="D53" s="223">
        <v>0</v>
      </c>
    </row>
    <row r="54" spans="1:4">
      <c r="A54" s="232" t="s">
        <v>1971</v>
      </c>
      <c r="B54" s="223">
        <v>0</v>
      </c>
      <c r="C54" s="223">
        <v>0</v>
      </c>
      <c r="D54" s="223">
        <v>0</v>
      </c>
    </row>
    <row r="55" spans="1:4">
      <c r="A55" s="232" t="s">
        <v>1972</v>
      </c>
      <c r="B55" s="223">
        <v>0</v>
      </c>
      <c r="C55" s="223">
        <v>0</v>
      </c>
      <c r="D55" s="223">
        <v>0</v>
      </c>
    </row>
    <row r="56" spans="1:4">
      <c r="A56" s="232" t="s">
        <v>1973</v>
      </c>
      <c r="B56" s="223">
        <v>0</v>
      </c>
      <c r="C56" s="223">
        <v>0</v>
      </c>
      <c r="D56" s="223">
        <v>0</v>
      </c>
    </row>
    <row r="57" spans="1:4">
      <c r="A57" s="232" t="s">
        <v>1974</v>
      </c>
      <c r="B57" s="223">
        <v>0</v>
      </c>
      <c r="C57" s="223">
        <v>0</v>
      </c>
      <c r="D57" s="223">
        <v>0</v>
      </c>
    </row>
    <row r="58" spans="1:4">
      <c r="A58" s="232" t="s">
        <v>1975</v>
      </c>
      <c r="B58" s="223">
        <v>-4149505.3899999997</v>
      </c>
      <c r="C58" s="223">
        <v>-1845430.63</v>
      </c>
      <c r="D58" s="223">
        <v>-5994936.0200000005</v>
      </c>
    </row>
    <row r="59" spans="1:4">
      <c r="A59" s="232" t="s">
        <v>1976</v>
      </c>
      <c r="B59" s="223">
        <v>-369709788.27999997</v>
      </c>
      <c r="C59" s="223">
        <v>-129710491.24999999</v>
      </c>
      <c r="D59" s="223">
        <v>-499420279.53000003</v>
      </c>
    </row>
    <row r="60" spans="1:4">
      <c r="A60" s="232" t="s">
        <v>1977</v>
      </c>
      <c r="B60" s="223">
        <v>-991.98</v>
      </c>
      <c r="C60" s="223">
        <v>-114763.57</v>
      </c>
      <c r="D60" s="223">
        <v>-115755.55</v>
      </c>
    </row>
    <row r="61" spans="1:4">
      <c r="A61" s="232" t="s">
        <v>1978</v>
      </c>
      <c r="B61" s="223">
        <v>-2510576.9</v>
      </c>
      <c r="C61" s="223">
        <v>-20663.099999999999</v>
      </c>
      <c r="D61" s="223">
        <v>-2531240</v>
      </c>
    </row>
    <row r="62" spans="1:4">
      <c r="A62" s="232" t="s">
        <v>1979</v>
      </c>
      <c r="B62" s="223">
        <v>-5950042837.1500006</v>
      </c>
      <c r="C62" s="223">
        <v>-547817918.56000006</v>
      </c>
      <c r="D62" s="223">
        <v>-6497860755.71</v>
      </c>
    </row>
    <row r="63" spans="1:4">
      <c r="A63" s="232" t="s">
        <v>1980</v>
      </c>
      <c r="B63" s="223">
        <v>-6339700313.8100004</v>
      </c>
      <c r="C63" s="223">
        <v>-542619995.16999996</v>
      </c>
      <c r="D63" s="223">
        <v>-6882320308.9800005</v>
      </c>
    </row>
    <row r="64" spans="1:4">
      <c r="A64" s="232" t="s">
        <v>1981</v>
      </c>
      <c r="B64" s="223">
        <v>19840929624.079998</v>
      </c>
      <c r="C64" s="223">
        <v>1842491906.21</v>
      </c>
      <c r="D64" s="223">
        <v>21683421530.290001</v>
      </c>
    </row>
    <row r="65" spans="1:4">
      <c r="A65" s="230" t="s">
        <v>1982</v>
      </c>
      <c r="B65" s="233">
        <v>19840929624.079998</v>
      </c>
      <c r="C65" s="233">
        <v>1842491906.21</v>
      </c>
      <c r="D65" s="233">
        <v>21683421530.290001</v>
      </c>
    </row>
    <row r="66" spans="1:4">
      <c r="A66" s="232" t="s">
        <v>1983</v>
      </c>
      <c r="B66" s="223">
        <v>22215015.950000003</v>
      </c>
      <c r="C66" s="223">
        <v>68099755.519999996</v>
      </c>
      <c r="D66" s="223">
        <v>90314771.469999999</v>
      </c>
    </row>
    <row r="67" spans="1:4">
      <c r="A67" s="232" t="s">
        <v>1984</v>
      </c>
      <c r="B67" s="223">
        <v>459776.89</v>
      </c>
      <c r="C67" s="223">
        <v>260904.29</v>
      </c>
      <c r="D67" s="223">
        <v>720681.17999999993</v>
      </c>
    </row>
    <row r="68" spans="1:4">
      <c r="A68" s="232" t="s">
        <v>1985</v>
      </c>
      <c r="B68" s="223">
        <v>278986.53000000003</v>
      </c>
      <c r="C68" s="223">
        <v>-264206.32999999996</v>
      </c>
      <c r="D68" s="223">
        <v>14780.2</v>
      </c>
    </row>
    <row r="69" spans="1:4">
      <c r="A69" s="232" t="s">
        <v>1986</v>
      </c>
      <c r="B69" s="223">
        <v>22953779.370000001</v>
      </c>
      <c r="C69" s="223">
        <v>68096453.480000004</v>
      </c>
      <c r="D69" s="223">
        <v>91050232.849999994</v>
      </c>
    </row>
    <row r="70" spans="1:4">
      <c r="A70" s="232" t="s">
        <v>1987</v>
      </c>
      <c r="B70" s="223">
        <v>-10337117.050000001</v>
      </c>
      <c r="C70" s="223">
        <v>-515538.57</v>
      </c>
      <c r="D70" s="223">
        <v>-10852655.620000001</v>
      </c>
    </row>
    <row r="71" spans="1:4">
      <c r="A71" s="232" t="s">
        <v>3687</v>
      </c>
      <c r="B71" s="223">
        <v>0</v>
      </c>
      <c r="C71" s="223">
        <v>0</v>
      </c>
      <c r="D71" s="223"/>
    </row>
    <row r="72" spans="1:4">
      <c r="A72" s="232" t="s">
        <v>1988</v>
      </c>
      <c r="B72" s="223">
        <v>-10337117.050000001</v>
      </c>
      <c r="C72" s="223">
        <v>-515538.57</v>
      </c>
      <c r="D72" s="223">
        <v>-10852655.620000001</v>
      </c>
    </row>
    <row r="73" spans="1:4">
      <c r="A73" s="232" t="s">
        <v>1989</v>
      </c>
      <c r="B73" s="223">
        <v>12616662.319999998</v>
      </c>
      <c r="C73" s="223">
        <v>67580914.909999996</v>
      </c>
      <c r="D73" s="223">
        <v>80197577.230000004</v>
      </c>
    </row>
    <row r="74" spans="1:4">
      <c r="A74" s="232" t="s">
        <v>1990</v>
      </c>
      <c r="B74" s="223">
        <v>6697564.1699999999</v>
      </c>
      <c r="C74" s="223">
        <v>220757.74</v>
      </c>
      <c r="D74" s="223">
        <v>6918321.9100000001</v>
      </c>
    </row>
    <row r="75" spans="1:4">
      <c r="A75" s="232" t="s">
        <v>1991</v>
      </c>
      <c r="B75" s="223">
        <v>-144446.88</v>
      </c>
      <c r="C75" s="223">
        <v>-4635.12</v>
      </c>
      <c r="D75" s="223">
        <v>-149082</v>
      </c>
    </row>
    <row r="76" spans="1:4">
      <c r="A76" s="232" t="s">
        <v>1992</v>
      </c>
      <c r="B76" s="223">
        <v>0</v>
      </c>
      <c r="C76" s="223">
        <v>0</v>
      </c>
      <c r="D76" s="223">
        <v>0</v>
      </c>
    </row>
    <row r="77" spans="1:4">
      <c r="A77" s="232" t="s">
        <v>1993</v>
      </c>
      <c r="B77" s="223">
        <v>0</v>
      </c>
      <c r="C77" s="223">
        <v>0</v>
      </c>
      <c r="D77" s="223">
        <v>0</v>
      </c>
    </row>
    <row r="78" spans="1:4">
      <c r="A78" s="232" t="s">
        <v>1994</v>
      </c>
      <c r="B78" s="223">
        <v>6553117.29</v>
      </c>
      <c r="C78" s="223">
        <v>216122.62</v>
      </c>
      <c r="D78" s="223">
        <v>6769239.9100000001</v>
      </c>
    </row>
    <row r="79" spans="1:4">
      <c r="A79" s="232" t="s">
        <v>1995</v>
      </c>
      <c r="B79" s="223">
        <v>1362872.04</v>
      </c>
      <c r="C79" s="223">
        <v>-584993.1</v>
      </c>
      <c r="D79" s="223">
        <v>777878.94</v>
      </c>
    </row>
    <row r="80" spans="1:4">
      <c r="A80" s="232" t="s">
        <v>1996</v>
      </c>
      <c r="B80" s="223">
        <v>1362872.04</v>
      </c>
      <c r="C80" s="223">
        <v>-584993.10000000009</v>
      </c>
      <c r="D80" s="223">
        <v>777878.94000000006</v>
      </c>
    </row>
    <row r="81" spans="1:4">
      <c r="A81" s="232" t="s">
        <v>1997</v>
      </c>
      <c r="B81" s="223">
        <v>43765394.359999999</v>
      </c>
      <c r="C81" s="223">
        <v>147452.16999999998</v>
      </c>
      <c r="D81" s="223">
        <v>43912846.530000001</v>
      </c>
    </row>
    <row r="82" spans="1:4">
      <c r="A82" s="232" t="s">
        <v>1998</v>
      </c>
      <c r="B82" s="223">
        <v>77675184.820000008</v>
      </c>
      <c r="C82" s="223">
        <v>23545022.440000001</v>
      </c>
      <c r="D82" s="223">
        <v>101220207.25999999</v>
      </c>
    </row>
    <row r="83" spans="1:4">
      <c r="A83" s="232" t="s">
        <v>1999</v>
      </c>
      <c r="B83" s="223">
        <v>21099551.25</v>
      </c>
      <c r="C83" s="223">
        <v>-1067021.5699999998</v>
      </c>
      <c r="D83" s="223">
        <v>20032529.68</v>
      </c>
    </row>
    <row r="84" spans="1:4">
      <c r="A84" s="232" t="s">
        <v>2000</v>
      </c>
      <c r="B84" s="223">
        <v>-2679992.0299999998</v>
      </c>
      <c r="C84" s="223">
        <v>418178.56</v>
      </c>
      <c r="D84" s="223">
        <v>-2261813.4700000002</v>
      </c>
    </row>
    <row r="85" spans="1:4">
      <c r="A85" s="232" t="s">
        <v>2001</v>
      </c>
      <c r="B85" s="223">
        <v>0</v>
      </c>
      <c r="C85" s="223">
        <v>0</v>
      </c>
      <c r="D85" s="223">
        <v>0</v>
      </c>
    </row>
    <row r="86" spans="1:4">
      <c r="A86" s="232" t="s">
        <v>2002</v>
      </c>
      <c r="B86" s="223">
        <v>-19415104.27</v>
      </c>
      <c r="C86" s="223">
        <v>8373086.3199999994</v>
      </c>
      <c r="D86" s="223">
        <v>-11042017.949999999</v>
      </c>
    </row>
    <row r="87" spans="1:4">
      <c r="A87" s="232" t="s">
        <v>2003</v>
      </c>
      <c r="B87" s="223">
        <v>293033167.13999999</v>
      </c>
      <c r="C87" s="223">
        <v>-74378297.530000001</v>
      </c>
      <c r="D87" s="223">
        <v>218654869.60999998</v>
      </c>
    </row>
    <row r="88" spans="1:4">
      <c r="A88" s="232" t="s">
        <v>2004</v>
      </c>
      <c r="B88" s="223">
        <v>54581492.939999998</v>
      </c>
      <c r="C88" s="223">
        <v>1224939.4099999999</v>
      </c>
      <c r="D88" s="223">
        <v>55806432.350000001</v>
      </c>
    </row>
    <row r="89" spans="1:4">
      <c r="A89" s="232" t="s">
        <v>2005</v>
      </c>
      <c r="B89" s="223">
        <v>468059694.20999998</v>
      </c>
      <c r="C89" s="223">
        <v>-41736640.200000003</v>
      </c>
      <c r="D89" s="223">
        <v>426323054.01000005</v>
      </c>
    </row>
    <row r="90" spans="1:4">
      <c r="A90" s="232" t="s">
        <v>2006</v>
      </c>
      <c r="B90" s="223">
        <v>24950157.169999998</v>
      </c>
      <c r="C90" s="223">
        <v>-1207049.49</v>
      </c>
      <c r="D90" s="223">
        <v>23743107.680000003</v>
      </c>
    </row>
    <row r="91" spans="1:4">
      <c r="A91" s="232" t="s">
        <v>2007</v>
      </c>
      <c r="B91" s="223">
        <v>18939905.02</v>
      </c>
      <c r="C91" s="223">
        <v>107672405.8</v>
      </c>
      <c r="D91" s="223">
        <v>126612310.82000001</v>
      </c>
    </row>
    <row r="92" spans="1:4">
      <c r="A92" s="232" t="s">
        <v>2008</v>
      </c>
      <c r="B92" s="223">
        <v>196687699.03999999</v>
      </c>
      <c r="C92" s="223">
        <v>-76426062.239999995</v>
      </c>
      <c r="D92" s="223">
        <v>120261636.80000001</v>
      </c>
    </row>
    <row r="93" spans="1:4">
      <c r="A93" s="232" t="s">
        <v>2009</v>
      </c>
      <c r="B93" s="223">
        <v>240577761.23000002</v>
      </c>
      <c r="C93" s="223">
        <v>30039294.069999997</v>
      </c>
      <c r="D93" s="223">
        <v>270617055.30000001</v>
      </c>
    </row>
    <row r="94" spans="1:4">
      <c r="A94" s="232" t="s">
        <v>2010</v>
      </c>
      <c r="B94" s="223">
        <v>708637455.43999994</v>
      </c>
      <c r="C94" s="223">
        <v>-11697346.130000001</v>
      </c>
      <c r="D94" s="223">
        <v>696940109.31000006</v>
      </c>
    </row>
    <row r="95" spans="1:4">
      <c r="A95" s="232" t="s">
        <v>2011</v>
      </c>
      <c r="B95" s="223">
        <v>716553444.76999998</v>
      </c>
      <c r="C95" s="223">
        <v>-12066216.610000001</v>
      </c>
      <c r="D95" s="223">
        <v>704487228.16000009</v>
      </c>
    </row>
    <row r="96" spans="1:4">
      <c r="A96" s="232" t="s">
        <v>2012</v>
      </c>
      <c r="B96" s="223"/>
      <c r="C96" s="223">
        <v>0</v>
      </c>
      <c r="D96" s="223">
        <v>0</v>
      </c>
    </row>
    <row r="97" spans="1:4">
      <c r="A97" s="232" t="s">
        <v>2013</v>
      </c>
      <c r="B97" s="223"/>
      <c r="C97" s="223">
        <v>0</v>
      </c>
      <c r="D97" s="223">
        <v>0</v>
      </c>
    </row>
    <row r="98" spans="1:4">
      <c r="A98" s="230" t="s">
        <v>2014</v>
      </c>
      <c r="B98" s="233">
        <v>729170107.09000003</v>
      </c>
      <c r="C98" s="233">
        <v>55514698.300000004</v>
      </c>
      <c r="D98" s="233">
        <v>784684805.38999999</v>
      </c>
    </row>
    <row r="99" spans="1:4">
      <c r="A99" s="232" t="s">
        <v>2015</v>
      </c>
      <c r="B99" s="223">
        <v>-4535110.6900000004</v>
      </c>
      <c r="C99" s="223">
        <v>1068168.08</v>
      </c>
      <c r="D99" s="223">
        <v>-3466942.6100000003</v>
      </c>
    </row>
    <row r="100" spans="1:4">
      <c r="A100" s="232" t="s">
        <v>2016</v>
      </c>
      <c r="B100" s="223">
        <v>42285014.210000001</v>
      </c>
      <c r="C100" s="223">
        <v>-4248635.8899999997</v>
      </c>
      <c r="D100" s="223">
        <v>38036378.32</v>
      </c>
    </row>
    <row r="101" spans="1:4">
      <c r="A101" s="232" t="s">
        <v>3688</v>
      </c>
      <c r="B101" s="223">
        <v>0</v>
      </c>
      <c r="C101" s="223">
        <v>0</v>
      </c>
      <c r="D101" s="223"/>
    </row>
    <row r="102" spans="1:4">
      <c r="A102" s="232" t="s">
        <v>3689</v>
      </c>
      <c r="B102" s="223">
        <v>0</v>
      </c>
      <c r="C102" s="223">
        <v>0</v>
      </c>
      <c r="D102" s="223"/>
    </row>
    <row r="103" spans="1:4">
      <c r="A103" s="232" t="s">
        <v>2017</v>
      </c>
      <c r="B103" s="223">
        <v>11454829.049999999</v>
      </c>
      <c r="C103" s="223">
        <v>-3411424.59</v>
      </c>
      <c r="D103" s="223">
        <v>8043404.46</v>
      </c>
    </row>
    <row r="104" spans="1:4">
      <c r="A104" s="232" t="s">
        <v>2018</v>
      </c>
      <c r="B104" s="223">
        <v>7511.47</v>
      </c>
      <c r="C104" s="223">
        <v>-905.68999999999994</v>
      </c>
      <c r="D104" s="223">
        <v>6605.7800000000007</v>
      </c>
    </row>
    <row r="105" spans="1:4">
      <c r="A105" s="232" t="s">
        <v>2019</v>
      </c>
      <c r="B105" s="223">
        <v>8626.5500000000011</v>
      </c>
      <c r="C105" s="223">
        <v>0</v>
      </c>
      <c r="D105" s="223">
        <v>8626.5500000000011</v>
      </c>
    </row>
    <row r="106" spans="1:4">
      <c r="A106" s="232" t="s">
        <v>2020</v>
      </c>
      <c r="B106" s="223">
        <v>-1710136.5899999999</v>
      </c>
      <c r="C106" s="223">
        <v>-109907.7</v>
      </c>
      <c r="D106" s="223">
        <v>-1820044.29</v>
      </c>
    </row>
    <row r="107" spans="1:4">
      <c r="A107" s="232" t="s">
        <v>2021</v>
      </c>
      <c r="B107" s="223">
        <v>2605856.4300000002</v>
      </c>
      <c r="C107" s="223">
        <v>-2709350.27</v>
      </c>
      <c r="D107" s="223">
        <v>-103493.84</v>
      </c>
    </row>
    <row r="108" spans="1:4">
      <c r="A108" s="232" t="s">
        <v>2022</v>
      </c>
      <c r="B108" s="223">
        <v>-23632785.629999999</v>
      </c>
      <c r="C108" s="223">
        <v>-9013111.3100000005</v>
      </c>
      <c r="D108" s="223">
        <v>-32645896.940000001</v>
      </c>
    </row>
    <row r="109" spans="1:4">
      <c r="A109" s="232" t="s">
        <v>2023</v>
      </c>
      <c r="B109" s="223">
        <v>20438219.859999999</v>
      </c>
      <c r="C109" s="223">
        <v>-2375952.9900000002</v>
      </c>
      <c r="D109" s="223">
        <v>18062266.870000001</v>
      </c>
    </row>
    <row r="110" spans="1:4">
      <c r="A110" s="232" t="s">
        <v>2024</v>
      </c>
      <c r="B110" s="223">
        <v>-1932092.7999999998</v>
      </c>
      <c r="C110" s="223">
        <v>-367975.44999999995</v>
      </c>
      <c r="D110" s="223">
        <v>-2300068.25</v>
      </c>
    </row>
    <row r="111" spans="1:4">
      <c r="A111" s="232" t="s">
        <v>2025</v>
      </c>
      <c r="B111" s="223">
        <v>44989931.859999999</v>
      </c>
      <c r="C111" s="223">
        <v>-21169095.810000002</v>
      </c>
      <c r="D111" s="223">
        <v>23820836.050000001</v>
      </c>
    </row>
    <row r="112" spans="1:4">
      <c r="A112" s="232" t="s">
        <v>2026</v>
      </c>
      <c r="B112" s="223">
        <v>44989931.859999999</v>
      </c>
      <c r="C112" s="223">
        <v>-21169095.810000002</v>
      </c>
      <c r="D112" s="223">
        <v>23820836.050000001</v>
      </c>
    </row>
    <row r="113" spans="1:4">
      <c r="A113" s="232" t="s">
        <v>2027</v>
      </c>
      <c r="B113" s="223">
        <v>0</v>
      </c>
      <c r="C113" s="223">
        <v>0</v>
      </c>
      <c r="D113" s="223">
        <v>0</v>
      </c>
    </row>
    <row r="114" spans="1:4">
      <c r="A114" s="232" t="s">
        <v>2028</v>
      </c>
      <c r="B114" s="223">
        <v>0</v>
      </c>
      <c r="C114" s="223">
        <v>0</v>
      </c>
      <c r="D114" s="223">
        <v>0</v>
      </c>
    </row>
    <row r="115" spans="1:4">
      <c r="A115" s="232" t="s">
        <v>2029</v>
      </c>
      <c r="B115" s="223">
        <v>3452561.15</v>
      </c>
      <c r="C115" s="223">
        <v>-3452561.15</v>
      </c>
      <c r="D115" s="223">
        <v>0</v>
      </c>
    </row>
    <row r="116" spans="1:4">
      <c r="A116" s="232" t="s">
        <v>2030</v>
      </c>
      <c r="B116" s="223">
        <v>2379918.6199999996</v>
      </c>
      <c r="C116" s="223">
        <v>0</v>
      </c>
      <c r="D116" s="223">
        <v>2379918.6199999996</v>
      </c>
    </row>
    <row r="117" spans="1:4">
      <c r="A117" s="232" t="s">
        <v>2031</v>
      </c>
      <c r="B117" s="223"/>
      <c r="C117" s="223">
        <v>0</v>
      </c>
      <c r="D117" s="223">
        <v>0</v>
      </c>
    </row>
    <row r="118" spans="1:4">
      <c r="A118" s="232" t="s">
        <v>2032</v>
      </c>
      <c r="B118" s="223">
        <v>16782482.460000001</v>
      </c>
      <c r="C118" s="223">
        <v>-5988649.1899999995</v>
      </c>
      <c r="D118" s="223">
        <v>10793833.27</v>
      </c>
    </row>
    <row r="119" spans="1:4">
      <c r="A119" s="232" t="s">
        <v>2033</v>
      </c>
      <c r="B119" s="223">
        <v>1220803.79</v>
      </c>
      <c r="C119" s="223">
        <v>440821.64</v>
      </c>
      <c r="D119" s="223">
        <v>1661625.43</v>
      </c>
    </row>
    <row r="120" spans="1:4">
      <c r="A120" s="232" t="s">
        <v>2034</v>
      </c>
      <c r="B120" s="223">
        <v>419649618.87999994</v>
      </c>
      <c r="C120" s="223">
        <v>-24095885.239999998</v>
      </c>
      <c r="D120" s="223">
        <v>395553733.63999999</v>
      </c>
    </row>
    <row r="121" spans="1:4">
      <c r="A121" s="232" t="s">
        <v>2035</v>
      </c>
      <c r="B121" s="223">
        <v>7710492.0099999998</v>
      </c>
      <c r="C121" s="223">
        <v>-7710492.0099999998</v>
      </c>
      <c r="D121" s="223">
        <v>0</v>
      </c>
    </row>
    <row r="122" spans="1:4">
      <c r="A122" s="232" t="s">
        <v>2036</v>
      </c>
      <c r="B122" s="223">
        <v>561369.27</v>
      </c>
      <c r="C122" s="223">
        <v>57541.86</v>
      </c>
      <c r="D122" s="223">
        <v>618911.13</v>
      </c>
    </row>
    <row r="123" spans="1:4">
      <c r="A123" s="232" t="s">
        <v>2037</v>
      </c>
      <c r="B123" s="223">
        <v>24260720.540000003</v>
      </c>
      <c r="C123" s="223">
        <v>-15964884.32</v>
      </c>
      <c r="D123" s="223">
        <v>8295836.2199999997</v>
      </c>
    </row>
    <row r="124" spans="1:4">
      <c r="A124" s="232" t="s">
        <v>2038</v>
      </c>
      <c r="B124" s="223">
        <v>4593194.5100000007</v>
      </c>
      <c r="C124" s="223">
        <v>-3882833.4499999997</v>
      </c>
      <c r="D124" s="223">
        <v>710361.06</v>
      </c>
    </row>
    <row r="125" spans="1:4">
      <c r="A125" s="232" t="s">
        <v>2039</v>
      </c>
      <c r="B125" s="223">
        <v>31948246.449999999</v>
      </c>
      <c r="C125" s="223">
        <v>3259860.93</v>
      </c>
      <c r="D125" s="223">
        <v>35208107.379999995</v>
      </c>
    </row>
    <row r="126" spans="1:4">
      <c r="A126" s="232" t="s">
        <v>2040</v>
      </c>
      <c r="B126" s="223">
        <v>177432.94</v>
      </c>
      <c r="C126" s="223">
        <v>-67399.069999999992</v>
      </c>
      <c r="D126" s="223">
        <v>110033.87</v>
      </c>
    </row>
    <row r="127" spans="1:4">
      <c r="A127" s="232" t="s">
        <v>2041</v>
      </c>
      <c r="B127" s="223">
        <v>5203569.6499999994</v>
      </c>
      <c r="C127" s="223">
        <v>-318425.40000000002</v>
      </c>
      <c r="D127" s="223">
        <v>4885144.25</v>
      </c>
    </row>
    <row r="128" spans="1:4">
      <c r="A128" s="232" t="s">
        <v>2042</v>
      </c>
      <c r="B128" s="223">
        <v>277680.05</v>
      </c>
      <c r="C128" s="223">
        <v>-277680.05</v>
      </c>
      <c r="D128" s="223">
        <v>0</v>
      </c>
    </row>
    <row r="129" spans="1:4">
      <c r="A129" s="232" t="s">
        <v>2043</v>
      </c>
      <c r="B129" s="223">
        <v>518218090.31999999</v>
      </c>
      <c r="C129" s="223">
        <v>-58000585.449999996</v>
      </c>
      <c r="D129" s="223">
        <v>460217504.86999995</v>
      </c>
    </row>
    <row r="130" spans="1:4">
      <c r="A130" s="232" t="s">
        <v>2044</v>
      </c>
      <c r="B130" s="223">
        <v>2493495.56</v>
      </c>
      <c r="C130" s="223">
        <v>604567.16</v>
      </c>
      <c r="D130" s="223">
        <v>3098062.7199999997</v>
      </c>
    </row>
    <row r="131" spans="1:4">
      <c r="A131" s="232" t="s">
        <v>2045</v>
      </c>
      <c r="B131" s="223">
        <v>217492.83</v>
      </c>
      <c r="C131" s="223">
        <v>211688.16</v>
      </c>
      <c r="D131" s="223">
        <v>429180.99</v>
      </c>
    </row>
    <row r="132" spans="1:4">
      <c r="A132" s="232" t="s">
        <v>2046</v>
      </c>
      <c r="B132" s="223">
        <v>0</v>
      </c>
      <c r="C132" s="223">
        <v>0</v>
      </c>
      <c r="D132" s="223">
        <v>0</v>
      </c>
    </row>
    <row r="133" spans="1:4">
      <c r="A133" s="232" t="s">
        <v>2047</v>
      </c>
      <c r="B133" s="223">
        <v>16483793.319999998</v>
      </c>
      <c r="C133" s="223">
        <v>-16469567.16</v>
      </c>
      <c r="D133" s="223">
        <v>14226.16</v>
      </c>
    </row>
    <row r="134" spans="1:4">
      <c r="A134" s="232" t="s">
        <v>2048</v>
      </c>
      <c r="B134" s="223">
        <v>1409129</v>
      </c>
      <c r="C134" s="223">
        <v>1401532</v>
      </c>
      <c r="D134" s="223">
        <v>2810661</v>
      </c>
    </row>
    <row r="135" spans="1:4">
      <c r="A135" s="232" t="s">
        <v>2049</v>
      </c>
      <c r="B135" s="223">
        <v>20490578.75</v>
      </c>
      <c r="C135" s="223">
        <v>1886672.97</v>
      </c>
      <c r="D135" s="223">
        <v>22377251.719999999</v>
      </c>
    </row>
    <row r="136" spans="1:4">
      <c r="A136" s="232" t="s">
        <v>2050</v>
      </c>
      <c r="B136" s="223"/>
      <c r="C136" s="223">
        <v>168186.72</v>
      </c>
      <c r="D136" s="223">
        <v>168186.72</v>
      </c>
    </row>
    <row r="137" spans="1:4">
      <c r="A137" s="232" t="s">
        <v>2051</v>
      </c>
      <c r="B137" s="223">
        <v>11883449.219999999</v>
      </c>
      <c r="C137" s="223">
        <v>-3631653.2399999998</v>
      </c>
      <c r="D137" s="223">
        <v>8251795.9799999995</v>
      </c>
    </row>
    <row r="138" spans="1:4">
      <c r="A138" s="232" t="s">
        <v>2052</v>
      </c>
      <c r="B138" s="223">
        <v>14549.86</v>
      </c>
      <c r="C138" s="223">
        <v>342.03999999999996</v>
      </c>
      <c r="D138" s="223">
        <v>14891.9</v>
      </c>
    </row>
    <row r="139" spans="1:4">
      <c r="A139" s="232" t="s">
        <v>2053</v>
      </c>
      <c r="B139" s="223">
        <v>19800</v>
      </c>
      <c r="C139" s="223">
        <v>0</v>
      </c>
      <c r="D139" s="223">
        <v>19800</v>
      </c>
    </row>
    <row r="140" spans="1:4">
      <c r="A140" s="232" t="s">
        <v>2054</v>
      </c>
      <c r="B140" s="223">
        <v>-3343981.0500000003</v>
      </c>
      <c r="C140" s="223">
        <v>3343981.41</v>
      </c>
      <c r="D140" s="223">
        <v>0.36</v>
      </c>
    </row>
    <row r="141" spans="1:4">
      <c r="A141" s="232" t="s">
        <v>2055</v>
      </c>
      <c r="B141" s="223">
        <v>0</v>
      </c>
      <c r="C141" s="223">
        <v>0</v>
      </c>
      <c r="D141" s="223">
        <v>0</v>
      </c>
    </row>
    <row r="142" spans="1:4">
      <c r="A142" s="232" t="s">
        <v>2056</v>
      </c>
      <c r="B142" s="223">
        <v>49668307.490000002</v>
      </c>
      <c r="C142" s="223">
        <v>-12484249.940000001</v>
      </c>
      <c r="D142" s="223">
        <v>37184057.550000004</v>
      </c>
    </row>
    <row r="143" spans="1:4">
      <c r="A143" s="232" t="s">
        <v>2057</v>
      </c>
      <c r="B143" s="223">
        <v>-47032078.620000005</v>
      </c>
      <c r="C143" s="223">
        <v>56102699.859999999</v>
      </c>
      <c r="D143" s="223">
        <v>9070621.2400000002</v>
      </c>
    </row>
    <row r="144" spans="1:4">
      <c r="A144" s="232" t="s">
        <v>2058</v>
      </c>
      <c r="B144" s="223"/>
      <c r="C144" s="223">
        <v>0</v>
      </c>
      <c r="D144" s="223">
        <v>0</v>
      </c>
    </row>
    <row r="145" spans="1:4">
      <c r="A145" s="232" t="s">
        <v>2059</v>
      </c>
      <c r="B145" s="223">
        <v>-109722743.3</v>
      </c>
      <c r="C145" s="223">
        <v>223343655.88000003</v>
      </c>
      <c r="D145" s="223">
        <v>113620912.58000001</v>
      </c>
    </row>
    <row r="146" spans="1:4">
      <c r="A146" s="232" t="s">
        <v>2060</v>
      </c>
      <c r="B146" s="223">
        <v>168140589.03999999</v>
      </c>
      <c r="C146" s="223">
        <v>-35095180.969999999</v>
      </c>
      <c r="D146" s="223">
        <v>133045408.07000001</v>
      </c>
    </row>
    <row r="147" spans="1:4">
      <c r="A147" s="232" t="s">
        <v>2061</v>
      </c>
      <c r="B147" s="223"/>
      <c r="C147" s="223">
        <v>6121.5</v>
      </c>
      <c r="D147" s="223">
        <v>6121.5</v>
      </c>
    </row>
    <row r="148" spans="1:4">
      <c r="A148" s="232" t="s">
        <v>2062</v>
      </c>
      <c r="B148" s="223">
        <v>299512.38</v>
      </c>
      <c r="C148" s="223">
        <v>12500.039999999999</v>
      </c>
      <c r="D148" s="223">
        <v>312012.42000000004</v>
      </c>
    </row>
    <row r="149" spans="1:4">
      <c r="A149" s="232" t="s">
        <v>2063</v>
      </c>
      <c r="B149" s="223">
        <v>0</v>
      </c>
      <c r="C149" s="223">
        <v>0</v>
      </c>
      <c r="D149" s="223">
        <v>0</v>
      </c>
    </row>
    <row r="150" spans="1:4">
      <c r="A150" s="232" t="s">
        <v>2064</v>
      </c>
      <c r="B150" s="223">
        <v>31868.85</v>
      </c>
      <c r="C150" s="223">
        <v>450161.88</v>
      </c>
      <c r="D150" s="223">
        <v>482030.73</v>
      </c>
    </row>
    <row r="151" spans="1:4">
      <c r="A151" s="232" t="s">
        <v>2065</v>
      </c>
      <c r="B151" s="223"/>
      <c r="C151" s="223">
        <v>0</v>
      </c>
      <c r="D151" s="223">
        <v>0</v>
      </c>
    </row>
    <row r="152" spans="1:4">
      <c r="A152" s="232" t="s">
        <v>2066</v>
      </c>
      <c r="B152" s="223">
        <v>11717148.350000001</v>
      </c>
      <c r="C152" s="223">
        <v>244819958.19</v>
      </c>
      <c r="D152" s="223">
        <v>256537106.53999999</v>
      </c>
    </row>
    <row r="153" spans="1:4">
      <c r="A153" s="232" t="s">
        <v>2067</v>
      </c>
      <c r="B153" s="223">
        <v>73536.759999999995</v>
      </c>
      <c r="C153" s="223">
        <v>114328.67</v>
      </c>
      <c r="D153" s="223">
        <v>187865.43</v>
      </c>
    </row>
    <row r="154" spans="1:4">
      <c r="A154" s="232" t="s">
        <v>2068</v>
      </c>
      <c r="B154" s="223">
        <v>73536.760000000009</v>
      </c>
      <c r="C154" s="223">
        <v>114328.67</v>
      </c>
      <c r="D154" s="223">
        <v>187865.43000000002</v>
      </c>
    </row>
    <row r="155" spans="1:4">
      <c r="A155" s="232" t="s">
        <v>2069</v>
      </c>
      <c r="B155" s="223">
        <v>122821339.25999999</v>
      </c>
      <c r="C155" s="223">
        <v>-2268017.2599999998</v>
      </c>
      <c r="D155" s="223">
        <v>120553321.99999999</v>
      </c>
    </row>
    <row r="156" spans="1:4">
      <c r="A156" s="232" t="s">
        <v>2070</v>
      </c>
      <c r="B156" s="223">
        <v>122821339.25999999</v>
      </c>
      <c r="C156" s="223">
        <v>-2268017.2599999998</v>
      </c>
      <c r="D156" s="223">
        <v>120553321.99999999</v>
      </c>
    </row>
    <row r="157" spans="1:4">
      <c r="A157" s="232" t="s">
        <v>2071</v>
      </c>
      <c r="B157" s="223"/>
      <c r="C157" s="223">
        <v>0</v>
      </c>
      <c r="D157" s="223">
        <v>0</v>
      </c>
    </row>
    <row r="158" spans="1:4">
      <c r="A158" s="232" t="s">
        <v>2072</v>
      </c>
      <c r="B158" s="223"/>
      <c r="C158" s="223">
        <v>0</v>
      </c>
      <c r="D158" s="223">
        <v>0</v>
      </c>
    </row>
    <row r="159" spans="1:4">
      <c r="A159" s="232" t="s">
        <v>2073</v>
      </c>
      <c r="B159" s="223">
        <v>702498422.18000007</v>
      </c>
      <c r="C159" s="223">
        <v>172181434.21000001</v>
      </c>
      <c r="D159" s="223">
        <v>874679856.38999999</v>
      </c>
    </row>
    <row r="160" spans="1:4">
      <c r="A160" s="232" t="s">
        <v>2074</v>
      </c>
      <c r="B160" s="223">
        <v>-26802409</v>
      </c>
      <c r="C160" s="223">
        <v>7957596.21</v>
      </c>
      <c r="D160" s="223">
        <v>-18844812.789999999</v>
      </c>
    </row>
    <row r="161" spans="1:4">
      <c r="A161" s="232" t="s">
        <v>2075</v>
      </c>
      <c r="B161" s="223">
        <v>-736991</v>
      </c>
      <c r="C161" s="223">
        <v>0</v>
      </c>
      <c r="D161" s="223">
        <v>-736991</v>
      </c>
    </row>
    <row r="162" spans="1:4">
      <c r="A162" s="232" t="s">
        <v>2076</v>
      </c>
      <c r="B162" s="223">
        <v>-179278.79</v>
      </c>
      <c r="C162" s="223">
        <v>179353.79</v>
      </c>
      <c r="D162" s="223">
        <v>75</v>
      </c>
    </row>
    <row r="163" spans="1:4">
      <c r="A163" s="232" t="s">
        <v>2077</v>
      </c>
      <c r="B163" s="223">
        <v>-8401958.1899999995</v>
      </c>
      <c r="C163" s="223">
        <v>-2260459.31</v>
      </c>
      <c r="D163" s="223">
        <v>-10662417.500000002</v>
      </c>
    </row>
    <row r="164" spans="1:4">
      <c r="A164" s="232" t="s">
        <v>2078</v>
      </c>
      <c r="B164" s="223">
        <v>-36120636.980000004</v>
      </c>
      <c r="C164" s="223">
        <v>5876490.6899999995</v>
      </c>
      <c r="D164" s="223">
        <v>-30244146.289999999</v>
      </c>
    </row>
    <row r="165" spans="1:4">
      <c r="A165" s="232" t="s">
        <v>2079</v>
      </c>
      <c r="B165" s="223">
        <v>666377785.19999993</v>
      </c>
      <c r="C165" s="223">
        <v>178057924.90000001</v>
      </c>
      <c r="D165" s="223">
        <v>844435710.10000002</v>
      </c>
    </row>
    <row r="166" spans="1:4">
      <c r="A166" s="232" t="s">
        <v>2080</v>
      </c>
      <c r="B166" s="223">
        <v>60410786.610000007</v>
      </c>
      <c r="C166" s="223">
        <v>-14157672.420000002</v>
      </c>
      <c r="D166" s="223">
        <v>46253114.190000005</v>
      </c>
    </row>
    <row r="167" spans="1:4">
      <c r="A167" s="232" t="s">
        <v>2081</v>
      </c>
      <c r="B167" s="223">
        <v>26881687.760000002</v>
      </c>
      <c r="C167" s="223">
        <v>953767.39</v>
      </c>
      <c r="D167" s="223">
        <v>27835455.149999999</v>
      </c>
    </row>
    <row r="168" spans="1:4">
      <c r="A168" s="232" t="s">
        <v>2082</v>
      </c>
      <c r="B168" s="223">
        <v>3196902.45</v>
      </c>
      <c r="C168" s="223">
        <v>-334405.01</v>
      </c>
      <c r="D168" s="223">
        <v>2862497.44</v>
      </c>
    </row>
    <row r="169" spans="1:4">
      <c r="A169" s="232" t="s">
        <v>2083</v>
      </c>
      <c r="B169" s="223">
        <v>90489376.820000008</v>
      </c>
      <c r="C169" s="223">
        <v>-13538310.039999999</v>
      </c>
      <c r="D169" s="223">
        <v>76951066.780000001</v>
      </c>
    </row>
    <row r="170" spans="1:4">
      <c r="A170" s="232" t="s">
        <v>2084</v>
      </c>
      <c r="B170" s="223">
        <v>69207956.859999999</v>
      </c>
      <c r="C170" s="223">
        <v>25306867.530000001</v>
      </c>
      <c r="D170" s="223">
        <v>94514824.390000001</v>
      </c>
    </row>
    <row r="171" spans="1:4">
      <c r="A171" s="232" t="s">
        <v>2085</v>
      </c>
      <c r="B171" s="223">
        <v>69207956.859999999</v>
      </c>
      <c r="C171" s="223">
        <v>25306867.530000001</v>
      </c>
      <c r="D171" s="223">
        <v>94514824.390000001</v>
      </c>
    </row>
    <row r="172" spans="1:4">
      <c r="A172" s="232" t="s">
        <v>2086</v>
      </c>
      <c r="B172" s="223">
        <v>13011993.83</v>
      </c>
      <c r="C172" s="223">
        <v>-8533642.2599999998</v>
      </c>
      <c r="D172" s="223">
        <v>4478351.57</v>
      </c>
    </row>
    <row r="173" spans="1:4">
      <c r="A173" s="232" t="s">
        <v>2087</v>
      </c>
      <c r="B173" s="223">
        <v>13011993.83</v>
      </c>
      <c r="C173" s="223">
        <v>-8533642.2599999998</v>
      </c>
      <c r="D173" s="223">
        <v>4478351.57</v>
      </c>
    </row>
    <row r="174" spans="1:4">
      <c r="A174" s="232" t="s">
        <v>2088</v>
      </c>
      <c r="B174" s="223">
        <v>172709327.50999999</v>
      </c>
      <c r="C174" s="223">
        <v>3234915.23</v>
      </c>
      <c r="D174" s="223">
        <v>175944242.74000001</v>
      </c>
    </row>
    <row r="175" spans="1:4">
      <c r="A175" s="232" t="s">
        <v>2089</v>
      </c>
      <c r="B175" s="223">
        <v>372912415.94</v>
      </c>
      <c r="C175" s="223">
        <v>89671328.680000007</v>
      </c>
      <c r="D175" s="223">
        <v>462583744.62</v>
      </c>
    </row>
    <row r="176" spans="1:4">
      <c r="A176" s="232" t="s">
        <v>2090</v>
      </c>
      <c r="B176" s="223">
        <v>3631123.98</v>
      </c>
      <c r="C176" s="223">
        <v>1916660.6300000001</v>
      </c>
      <c r="D176" s="223">
        <v>5547784.6100000003</v>
      </c>
    </row>
    <row r="177" spans="1:4">
      <c r="A177" s="232" t="s">
        <v>2091</v>
      </c>
      <c r="B177" s="223">
        <v>1562606.61</v>
      </c>
      <c r="C177" s="223">
        <v>167054.35</v>
      </c>
      <c r="D177" s="223">
        <v>1729660.96</v>
      </c>
    </row>
    <row r="178" spans="1:4">
      <c r="A178" s="232" t="s">
        <v>2092</v>
      </c>
      <c r="B178" s="223">
        <v>4025385.02</v>
      </c>
      <c r="C178" s="223">
        <v>684971.6</v>
      </c>
      <c r="D178" s="223">
        <v>4710356.62</v>
      </c>
    </row>
    <row r="179" spans="1:4">
      <c r="A179" s="232" t="s">
        <v>2093</v>
      </c>
      <c r="B179" s="223">
        <v>-789803.09</v>
      </c>
      <c r="C179" s="223">
        <v>295185.77</v>
      </c>
      <c r="D179" s="223">
        <v>-494617.32</v>
      </c>
    </row>
    <row r="180" spans="1:4">
      <c r="A180" s="232" t="s">
        <v>2094</v>
      </c>
      <c r="B180" s="223">
        <v>381341728.45999998</v>
      </c>
      <c r="C180" s="223">
        <v>92735201.030000001</v>
      </c>
      <c r="D180" s="223">
        <v>474076929.48999995</v>
      </c>
    </row>
    <row r="181" spans="1:4">
      <c r="A181" s="232" t="s">
        <v>3690</v>
      </c>
      <c r="B181" s="223">
        <v>0</v>
      </c>
      <c r="C181" s="223">
        <v>0</v>
      </c>
      <c r="D181" s="223"/>
    </row>
    <row r="182" spans="1:4">
      <c r="A182" s="232" t="s">
        <v>2095</v>
      </c>
      <c r="B182" s="223">
        <v>3210153.45</v>
      </c>
      <c r="C182" s="223">
        <v>0</v>
      </c>
      <c r="D182" s="223">
        <v>3210153.45</v>
      </c>
    </row>
    <row r="183" spans="1:4">
      <c r="A183" s="232" t="s">
        <v>2096</v>
      </c>
      <c r="B183" s="223">
        <v>3210153.45</v>
      </c>
      <c r="C183" s="223">
        <v>0</v>
      </c>
      <c r="D183" s="223">
        <v>3210153.45</v>
      </c>
    </row>
    <row r="184" spans="1:4">
      <c r="A184" s="232" t="s">
        <v>2097</v>
      </c>
      <c r="B184" s="223">
        <v>16459554.560000001</v>
      </c>
      <c r="C184" s="223">
        <v>5088661.62</v>
      </c>
      <c r="D184" s="223">
        <v>21548216.18</v>
      </c>
    </row>
    <row r="185" spans="1:4">
      <c r="A185" s="232" t="s">
        <v>2098</v>
      </c>
      <c r="B185" s="223">
        <v>-3341.48</v>
      </c>
      <c r="C185" s="223">
        <v>0</v>
      </c>
      <c r="D185" s="223">
        <v>-3341.48</v>
      </c>
    </row>
    <row r="186" spans="1:4">
      <c r="A186" s="232" t="s">
        <v>2099</v>
      </c>
      <c r="B186" s="223">
        <v>2460738.33</v>
      </c>
      <c r="C186" s="223">
        <v>0</v>
      </c>
      <c r="D186" s="223">
        <v>2460738.33</v>
      </c>
    </row>
    <row r="187" spans="1:4">
      <c r="A187" s="232" t="s">
        <v>2100</v>
      </c>
      <c r="B187" s="223">
        <v>2635.44</v>
      </c>
      <c r="C187" s="223">
        <v>0</v>
      </c>
      <c r="D187" s="223">
        <v>2635.44</v>
      </c>
    </row>
    <row r="188" spans="1:4">
      <c r="A188" s="232" t="s">
        <v>2101</v>
      </c>
      <c r="B188" s="223">
        <v>18919586.849999998</v>
      </c>
      <c r="C188" s="223">
        <v>5088661.62</v>
      </c>
      <c r="D188" s="223">
        <v>24008248.470000003</v>
      </c>
    </row>
    <row r="189" spans="1:4">
      <c r="A189" s="232" t="s">
        <v>2102</v>
      </c>
      <c r="B189" s="223">
        <v>-71643.819999999992</v>
      </c>
      <c r="C189" s="223">
        <v>-154083.81000000003</v>
      </c>
      <c r="D189" s="223">
        <v>-225727.63</v>
      </c>
    </row>
    <row r="190" spans="1:4">
      <c r="A190" s="232" t="s">
        <v>2103</v>
      </c>
      <c r="B190" s="223">
        <v>-71643.820000000007</v>
      </c>
      <c r="C190" s="223">
        <v>-154083.81000000003</v>
      </c>
      <c r="D190" s="223">
        <v>-225727.63</v>
      </c>
    </row>
    <row r="191" spans="1:4">
      <c r="A191" s="232" t="s">
        <v>2104</v>
      </c>
      <c r="B191" s="223">
        <v>576109152.45000005</v>
      </c>
      <c r="C191" s="223">
        <v>100904694.07000001</v>
      </c>
      <c r="D191" s="223">
        <v>677013846.51999998</v>
      </c>
    </row>
    <row r="192" spans="1:4">
      <c r="A192" s="232" t="s">
        <v>2105</v>
      </c>
      <c r="B192" s="223">
        <v>37566735.390000001</v>
      </c>
      <c r="C192" s="223">
        <v>-6329114.0200000005</v>
      </c>
      <c r="D192" s="223">
        <v>31237621.370000001</v>
      </c>
    </row>
    <row r="193" spans="1:4">
      <c r="A193" s="232" t="s">
        <v>2106</v>
      </c>
      <c r="B193" s="223">
        <v>6168018.9900000002</v>
      </c>
      <c r="C193" s="223">
        <v>13435370.180000002</v>
      </c>
      <c r="D193" s="223">
        <v>19603389.170000002</v>
      </c>
    </row>
    <row r="194" spans="1:4">
      <c r="A194" s="232" t="s">
        <v>2107</v>
      </c>
      <c r="B194" s="223">
        <v>21767190.699999999</v>
      </c>
      <c r="C194" s="223">
        <v>16076543.460000001</v>
      </c>
      <c r="D194" s="223">
        <v>37843734.159999996</v>
      </c>
    </row>
    <row r="195" spans="1:4">
      <c r="A195" s="232" t="s">
        <v>2108</v>
      </c>
      <c r="B195" s="223">
        <v>1016920.67</v>
      </c>
      <c r="C195" s="223">
        <v>460862.73</v>
      </c>
      <c r="D195" s="223">
        <v>1477783.4000000001</v>
      </c>
    </row>
    <row r="196" spans="1:4">
      <c r="A196" s="232" t="s">
        <v>2109</v>
      </c>
      <c r="B196" s="223">
        <v>0</v>
      </c>
      <c r="C196" s="223">
        <v>-0.04</v>
      </c>
      <c r="D196" s="223">
        <v>-0.04</v>
      </c>
    </row>
    <row r="197" spans="1:4">
      <c r="A197" s="232" t="s">
        <v>2110</v>
      </c>
      <c r="B197" s="223">
        <v>0</v>
      </c>
      <c r="C197" s="223">
        <v>0</v>
      </c>
      <c r="D197" s="223">
        <v>0</v>
      </c>
    </row>
    <row r="198" spans="1:4">
      <c r="A198" s="232" t="s">
        <v>2111</v>
      </c>
      <c r="B198" s="223">
        <v>581020.05000000005</v>
      </c>
      <c r="C198" s="223">
        <v>279578.96999999997</v>
      </c>
      <c r="D198" s="223">
        <v>860599.02</v>
      </c>
    </row>
    <row r="199" spans="1:4">
      <c r="A199" s="232" t="s">
        <v>2112</v>
      </c>
      <c r="B199" s="223">
        <v>79905</v>
      </c>
      <c r="C199" s="223">
        <v>0</v>
      </c>
      <c r="D199" s="223">
        <v>79905</v>
      </c>
    </row>
    <row r="200" spans="1:4">
      <c r="A200" s="232" t="s">
        <v>2113</v>
      </c>
      <c r="B200" s="223">
        <v>-225.27</v>
      </c>
      <c r="C200" s="223">
        <v>225.27</v>
      </c>
      <c r="D200" s="223">
        <v>0</v>
      </c>
    </row>
    <row r="201" spans="1:4">
      <c r="A201" s="232" t="s">
        <v>2114</v>
      </c>
      <c r="B201" s="223"/>
      <c r="C201" s="223">
        <v>-184.76</v>
      </c>
      <c r="D201" s="223">
        <v>-184.76</v>
      </c>
    </row>
    <row r="202" spans="1:4">
      <c r="A202" s="232" t="s">
        <v>2115</v>
      </c>
      <c r="B202" s="223">
        <v>67179565.530000001</v>
      </c>
      <c r="C202" s="223">
        <v>23923281.790000003</v>
      </c>
      <c r="D202" s="223">
        <v>91102847.319999993</v>
      </c>
    </row>
    <row r="203" spans="1:4">
      <c r="A203" s="232" t="s">
        <v>2116</v>
      </c>
      <c r="B203" s="223">
        <v>0</v>
      </c>
      <c r="C203" s="223">
        <v>0</v>
      </c>
      <c r="D203" s="223">
        <v>0</v>
      </c>
    </row>
    <row r="204" spans="1:4">
      <c r="A204" s="232" t="s">
        <v>2117</v>
      </c>
      <c r="B204" s="223"/>
      <c r="C204" s="223">
        <v>-865984.97</v>
      </c>
      <c r="D204" s="223">
        <v>-865984.97</v>
      </c>
    </row>
    <row r="205" spans="1:4">
      <c r="A205" s="232" t="s">
        <v>2118</v>
      </c>
      <c r="B205" s="223">
        <v>0</v>
      </c>
      <c r="C205" s="223">
        <v>-865984.97</v>
      </c>
      <c r="D205" s="223">
        <v>-865984.97</v>
      </c>
    </row>
    <row r="206" spans="1:4">
      <c r="A206" s="232" t="s">
        <v>2119</v>
      </c>
      <c r="B206" s="223">
        <v>17162290.380000003</v>
      </c>
      <c r="C206" s="223">
        <v>-17162290.380000003</v>
      </c>
      <c r="D206" s="223">
        <v>0</v>
      </c>
    </row>
    <row r="207" spans="1:4">
      <c r="A207" s="232" t="s">
        <v>2120</v>
      </c>
      <c r="B207" s="223">
        <v>17162290.380000003</v>
      </c>
      <c r="C207" s="223">
        <v>-17162290.380000003</v>
      </c>
      <c r="D207" s="223">
        <v>0</v>
      </c>
    </row>
    <row r="208" spans="1:4">
      <c r="A208" s="232" t="s">
        <v>2121</v>
      </c>
      <c r="B208" s="223"/>
      <c r="C208" s="223">
        <v>0</v>
      </c>
      <c r="D208" s="223">
        <v>0</v>
      </c>
    </row>
    <row r="209" spans="1:4">
      <c r="A209" s="232" t="s">
        <v>2122</v>
      </c>
      <c r="B209" s="223">
        <v>17162290.380000003</v>
      </c>
      <c r="C209" s="223">
        <v>-17162290.380000003</v>
      </c>
      <c r="D209" s="223">
        <v>0</v>
      </c>
    </row>
    <row r="210" spans="1:4">
      <c r="A210" s="232" t="s">
        <v>2123</v>
      </c>
      <c r="B210" s="223"/>
      <c r="C210" s="223">
        <v>0</v>
      </c>
      <c r="D210" s="223">
        <v>0</v>
      </c>
    </row>
    <row r="211" spans="1:4">
      <c r="A211" s="232" t="s">
        <v>2124</v>
      </c>
      <c r="B211" s="223">
        <v>0</v>
      </c>
      <c r="C211" s="223">
        <v>1777918.26</v>
      </c>
      <c r="D211" s="223">
        <v>1777918.26</v>
      </c>
    </row>
    <row r="212" spans="1:4">
      <c r="A212" s="232" t="s">
        <v>2125</v>
      </c>
      <c r="B212" s="223">
        <v>0</v>
      </c>
      <c r="C212" s="223">
        <v>1777918.26</v>
      </c>
      <c r="D212" s="223">
        <v>1777918.26</v>
      </c>
    </row>
    <row r="213" spans="1:4">
      <c r="A213" s="232" t="s">
        <v>2126</v>
      </c>
      <c r="B213" s="223">
        <v>1371818725.4200001</v>
      </c>
      <c r="C213" s="223">
        <v>265466447.85999998</v>
      </c>
      <c r="D213" s="223">
        <v>1637285173.28</v>
      </c>
    </row>
    <row r="214" spans="1:4">
      <c r="A214" s="230" t="s">
        <v>2127</v>
      </c>
      <c r="B214" s="233">
        <v>1371818725.4200001</v>
      </c>
      <c r="C214" s="233">
        <v>265466447.85999998</v>
      </c>
      <c r="D214" s="233">
        <v>1637285173.28</v>
      </c>
    </row>
    <row r="215" spans="1:4">
      <c r="A215" s="232" t="s">
        <v>2128</v>
      </c>
      <c r="B215" s="223">
        <v>5247257</v>
      </c>
      <c r="C215" s="223">
        <v>-585922</v>
      </c>
      <c r="D215" s="223">
        <v>4661335</v>
      </c>
    </row>
    <row r="216" spans="1:4">
      <c r="A216" s="232" t="s">
        <v>2129</v>
      </c>
      <c r="B216" s="223">
        <v>5787196.1999999993</v>
      </c>
      <c r="C216" s="223">
        <v>-199864.79</v>
      </c>
      <c r="D216" s="223">
        <v>5587331.4100000001</v>
      </c>
    </row>
    <row r="217" spans="1:4">
      <c r="A217" s="232" t="s">
        <v>2130</v>
      </c>
      <c r="B217" s="223">
        <v>61098.38</v>
      </c>
      <c r="C217" s="223">
        <v>1067513.95</v>
      </c>
      <c r="D217" s="223">
        <v>1128612.3299999998</v>
      </c>
    </row>
    <row r="218" spans="1:4">
      <c r="A218" s="232" t="s">
        <v>2131</v>
      </c>
      <c r="B218" s="223">
        <v>45370.39</v>
      </c>
      <c r="C218" s="223">
        <v>44356.34</v>
      </c>
      <c r="D218" s="223">
        <v>89726.73</v>
      </c>
    </row>
    <row r="219" spans="1:4">
      <c r="A219" s="232" t="s">
        <v>2132</v>
      </c>
      <c r="B219" s="223">
        <v>2991561.23</v>
      </c>
      <c r="C219" s="223">
        <v>-540101.32999999996</v>
      </c>
      <c r="D219" s="223">
        <v>2451459.9</v>
      </c>
    </row>
    <row r="220" spans="1:4">
      <c r="A220" s="232" t="s">
        <v>2133</v>
      </c>
      <c r="B220" s="223">
        <v>4098125.27</v>
      </c>
      <c r="C220" s="223">
        <v>-160466.07</v>
      </c>
      <c r="D220" s="223">
        <v>3937659.2</v>
      </c>
    </row>
    <row r="221" spans="1:4">
      <c r="A221" s="232" t="s">
        <v>2134</v>
      </c>
      <c r="B221" s="223"/>
      <c r="C221" s="223">
        <v>2894709.33</v>
      </c>
      <c r="D221" s="223">
        <v>2894709.33</v>
      </c>
    </row>
    <row r="222" spans="1:4">
      <c r="A222" s="232" t="s">
        <v>2135</v>
      </c>
      <c r="B222" s="223">
        <v>6020686.2999999998</v>
      </c>
      <c r="C222" s="223">
        <v>-196607.24</v>
      </c>
      <c r="D222" s="223">
        <v>5824079.0599999996</v>
      </c>
    </row>
    <row r="223" spans="1:4">
      <c r="A223" s="232" t="s">
        <v>2136</v>
      </c>
      <c r="B223" s="223">
        <v>3489871.7399999998</v>
      </c>
      <c r="C223" s="223">
        <v>-468090.1</v>
      </c>
      <c r="D223" s="223">
        <v>3021781.64</v>
      </c>
    </row>
    <row r="224" spans="1:4">
      <c r="A224" s="232" t="s">
        <v>2137</v>
      </c>
      <c r="B224" s="223">
        <v>5742459.6900000004</v>
      </c>
      <c r="C224" s="223">
        <v>-241787.77000000002</v>
      </c>
      <c r="D224" s="223">
        <v>5500671.9199999999</v>
      </c>
    </row>
    <row r="225" spans="1:4">
      <c r="A225" s="232" t="s">
        <v>2138</v>
      </c>
      <c r="B225" s="223">
        <v>2395323.8199999998</v>
      </c>
      <c r="C225" s="223">
        <v>-593065.04</v>
      </c>
      <c r="D225" s="223">
        <v>1802258.7799999998</v>
      </c>
    </row>
    <row r="226" spans="1:4">
      <c r="A226" s="232" t="s">
        <v>2139</v>
      </c>
      <c r="B226" s="223">
        <v>4329051.1500000004</v>
      </c>
      <c r="C226" s="223">
        <v>-625886.92000000004</v>
      </c>
      <c r="D226" s="223">
        <v>3703164.23</v>
      </c>
    </row>
    <row r="227" spans="1:4">
      <c r="A227" s="232" t="s">
        <v>2140</v>
      </c>
      <c r="B227" s="223">
        <v>68707.3</v>
      </c>
      <c r="C227" s="223">
        <v>-68707.3</v>
      </c>
      <c r="D227" s="223">
        <v>0</v>
      </c>
    </row>
    <row r="228" spans="1:4">
      <c r="A228" s="232" t="s">
        <v>2141</v>
      </c>
      <c r="B228" s="223"/>
      <c r="C228" s="223">
        <v>0</v>
      </c>
      <c r="D228" s="223">
        <v>0</v>
      </c>
    </row>
    <row r="229" spans="1:4">
      <c r="A229" s="232" t="s">
        <v>2142</v>
      </c>
      <c r="B229" s="223"/>
      <c r="C229" s="223">
        <v>7885161.71</v>
      </c>
      <c r="D229" s="223">
        <v>7885161.71</v>
      </c>
    </row>
    <row r="230" spans="1:4">
      <c r="A230" s="232" t="s">
        <v>2143</v>
      </c>
      <c r="B230" s="223"/>
      <c r="C230" s="223">
        <v>4929036.9300000006</v>
      </c>
      <c r="D230" s="223">
        <v>4929036.9300000006</v>
      </c>
    </row>
    <row r="231" spans="1:4">
      <c r="A231" s="232" t="s">
        <v>2144</v>
      </c>
      <c r="B231" s="223">
        <v>2392250.88</v>
      </c>
      <c r="C231" s="223">
        <v>225172.76</v>
      </c>
      <c r="D231" s="223">
        <v>2617423.64</v>
      </c>
    </row>
    <row r="232" spans="1:4">
      <c r="A232" s="232" t="s">
        <v>2145</v>
      </c>
      <c r="B232" s="223">
        <v>936442.5</v>
      </c>
      <c r="C232" s="223">
        <v>-184218.19</v>
      </c>
      <c r="D232" s="223">
        <v>752224.30999999994</v>
      </c>
    </row>
    <row r="233" spans="1:4">
      <c r="A233" s="232" t="s">
        <v>2146</v>
      </c>
      <c r="B233" s="223">
        <v>1013832.78</v>
      </c>
      <c r="C233" s="223">
        <v>-99721.25</v>
      </c>
      <c r="D233" s="223">
        <v>914111.52999999991</v>
      </c>
    </row>
    <row r="234" spans="1:4">
      <c r="A234" s="232" t="s">
        <v>2147</v>
      </c>
      <c r="B234" s="223">
        <v>3288599.25</v>
      </c>
      <c r="C234" s="223">
        <v>-223629.72</v>
      </c>
      <c r="D234" s="223">
        <v>3064969.53</v>
      </c>
    </row>
    <row r="235" spans="1:4">
      <c r="A235" s="232" t="s">
        <v>2148</v>
      </c>
      <c r="B235" s="223">
        <v>2694963.09</v>
      </c>
      <c r="C235" s="223">
        <v>-156229.75</v>
      </c>
      <c r="D235" s="223">
        <v>2538733.34</v>
      </c>
    </row>
    <row r="236" spans="1:4">
      <c r="A236" s="232" t="s">
        <v>2149</v>
      </c>
      <c r="B236" s="223">
        <v>6768446.3200000003</v>
      </c>
      <c r="C236" s="223">
        <v>-437929.67000000004</v>
      </c>
      <c r="D236" s="223">
        <v>6330516.6499999994</v>
      </c>
    </row>
    <row r="237" spans="1:4">
      <c r="A237" s="232" t="s">
        <v>2150</v>
      </c>
      <c r="B237" s="223">
        <v>3226311.2600000002</v>
      </c>
      <c r="C237" s="223">
        <v>-162352.83000000002</v>
      </c>
      <c r="D237" s="223">
        <v>3063958.43</v>
      </c>
    </row>
    <row r="238" spans="1:4">
      <c r="A238" s="232" t="s">
        <v>2151</v>
      </c>
      <c r="B238" s="223">
        <v>60597554.549999997</v>
      </c>
      <c r="C238" s="223">
        <v>12101371.050000001</v>
      </c>
      <c r="D238" s="223">
        <v>72698925.599999994</v>
      </c>
    </row>
    <row r="239" spans="1:4">
      <c r="A239" s="232" t="s">
        <v>2152</v>
      </c>
      <c r="B239" s="223">
        <v>5095797.34</v>
      </c>
      <c r="C239" s="223">
        <v>-1609116.33</v>
      </c>
      <c r="D239" s="223">
        <v>3486681.0100000002</v>
      </c>
    </row>
    <row r="240" spans="1:4">
      <c r="A240" s="232" t="s">
        <v>2153</v>
      </c>
      <c r="B240" s="223"/>
      <c r="C240" s="223">
        <v>834801.38</v>
      </c>
      <c r="D240" s="223">
        <v>834801.38</v>
      </c>
    </row>
    <row r="241" spans="1:4">
      <c r="A241" s="232" t="s">
        <v>2154</v>
      </c>
      <c r="B241" s="223">
        <v>5095797.34</v>
      </c>
      <c r="C241" s="223">
        <v>-774314.95</v>
      </c>
      <c r="D241" s="223">
        <v>4321482.3899999997</v>
      </c>
    </row>
    <row r="242" spans="1:4">
      <c r="A242" s="232" t="s">
        <v>2155</v>
      </c>
      <c r="B242" s="223">
        <v>65693351.890000001</v>
      </c>
      <c r="C242" s="223">
        <v>11327056.1</v>
      </c>
      <c r="D242" s="223">
        <v>77020407.99000001</v>
      </c>
    </row>
    <row r="243" spans="1:4">
      <c r="A243" s="232" t="s">
        <v>2156</v>
      </c>
      <c r="B243" s="223">
        <v>1373470.46</v>
      </c>
      <c r="C243" s="223">
        <v>-65154.97</v>
      </c>
      <c r="D243" s="223">
        <v>1308315.49</v>
      </c>
    </row>
    <row r="244" spans="1:4">
      <c r="A244" s="232" t="s">
        <v>2157</v>
      </c>
      <c r="B244" s="223">
        <v>1373470.46</v>
      </c>
      <c r="C244" s="223">
        <v>-65154.97</v>
      </c>
      <c r="D244" s="223">
        <v>1308315.49</v>
      </c>
    </row>
    <row r="245" spans="1:4">
      <c r="A245" s="232" t="s">
        <v>2158</v>
      </c>
      <c r="B245" s="223">
        <v>169069374.71000001</v>
      </c>
      <c r="C245" s="223">
        <v>2591505.77</v>
      </c>
      <c r="D245" s="223">
        <v>171660880.47999999</v>
      </c>
    </row>
    <row r="246" spans="1:4">
      <c r="A246" s="232" t="s">
        <v>2159</v>
      </c>
      <c r="B246" s="223">
        <v>169069374.71000001</v>
      </c>
      <c r="C246" s="223">
        <v>2591505.77</v>
      </c>
      <c r="D246" s="223">
        <v>171660880.47999999</v>
      </c>
    </row>
    <row r="247" spans="1:4">
      <c r="A247" s="232" t="s">
        <v>2160</v>
      </c>
      <c r="B247" s="223">
        <v>-16028862.629999999</v>
      </c>
      <c r="C247" s="223">
        <v>4992981.4000000004</v>
      </c>
      <c r="D247" s="223">
        <v>-11035881.229999999</v>
      </c>
    </row>
    <row r="248" spans="1:4">
      <c r="A248" s="232" t="s">
        <v>2161</v>
      </c>
      <c r="B248" s="223">
        <v>-13530.79</v>
      </c>
      <c r="C248" s="223">
        <v>13530.94</v>
      </c>
      <c r="D248" s="223">
        <v>0.15</v>
      </c>
    </row>
    <row r="249" spans="1:4">
      <c r="A249" s="232" t="s">
        <v>2162</v>
      </c>
      <c r="B249" s="223">
        <v>11660365.800000001</v>
      </c>
      <c r="C249" s="223">
        <v>-1093930.48</v>
      </c>
      <c r="D249" s="223">
        <v>10566435.32</v>
      </c>
    </row>
    <row r="250" spans="1:4">
      <c r="A250" s="232" t="s">
        <v>2163</v>
      </c>
      <c r="B250" s="223">
        <v>-0.15</v>
      </c>
      <c r="C250" s="223">
        <v>0</v>
      </c>
      <c r="D250" s="223">
        <v>-0.15</v>
      </c>
    </row>
    <row r="251" spans="1:4">
      <c r="A251" s="232" t="s">
        <v>2164</v>
      </c>
      <c r="B251" s="223">
        <v>11075799.24</v>
      </c>
      <c r="C251" s="223">
        <v>898136.34</v>
      </c>
      <c r="D251" s="223">
        <v>11973935.58</v>
      </c>
    </row>
    <row r="252" spans="1:4">
      <c r="A252" s="232" t="s">
        <v>2165</v>
      </c>
      <c r="B252" s="223">
        <v>17521839</v>
      </c>
      <c r="C252" s="223">
        <v>0</v>
      </c>
      <c r="D252" s="223">
        <v>17521839</v>
      </c>
    </row>
    <row r="253" spans="1:4">
      <c r="A253" s="232" t="s">
        <v>2166</v>
      </c>
      <c r="B253" s="223">
        <v>316375757.38</v>
      </c>
      <c r="C253" s="223">
        <v>8488184.4399999995</v>
      </c>
      <c r="D253" s="223">
        <v>324863941.81999999</v>
      </c>
    </row>
    <row r="254" spans="1:4">
      <c r="A254" s="232" t="s">
        <v>2167</v>
      </c>
      <c r="B254" s="223">
        <v>47586291.049999997</v>
      </c>
      <c r="C254" s="223">
        <v>-7298941.1000000006</v>
      </c>
      <c r="D254" s="223">
        <v>40287349.950000003</v>
      </c>
    </row>
    <row r="255" spans="1:4">
      <c r="A255" s="232" t="s">
        <v>2168</v>
      </c>
      <c r="B255" s="223">
        <v>18570146.829999998</v>
      </c>
      <c r="C255" s="223">
        <v>-18570146.829999998</v>
      </c>
      <c r="D255" s="223">
        <v>0</v>
      </c>
    </row>
    <row r="256" spans="1:4">
      <c r="A256" s="232" t="s">
        <v>2169</v>
      </c>
      <c r="B256" s="223">
        <v>7292915.3500000006</v>
      </c>
      <c r="C256" s="223">
        <v>0</v>
      </c>
      <c r="D256" s="223">
        <v>7292915.3500000006</v>
      </c>
    </row>
    <row r="257" spans="1:4">
      <c r="A257" s="232" t="s">
        <v>2170</v>
      </c>
      <c r="B257" s="223"/>
      <c r="C257" s="223">
        <v>509726</v>
      </c>
      <c r="D257" s="223">
        <v>509726</v>
      </c>
    </row>
    <row r="258" spans="1:4">
      <c r="A258" s="232" t="s">
        <v>2171</v>
      </c>
      <c r="B258" s="223">
        <v>14691389.039999999</v>
      </c>
      <c r="C258" s="223">
        <v>15409320</v>
      </c>
      <c r="D258" s="223">
        <v>30100709.039999999</v>
      </c>
    </row>
    <row r="259" spans="1:4">
      <c r="A259" s="232" t="s">
        <v>2172</v>
      </c>
      <c r="B259" s="223">
        <v>0</v>
      </c>
      <c r="C259" s="223">
        <v>986550</v>
      </c>
      <c r="D259" s="223">
        <v>986550</v>
      </c>
    </row>
    <row r="260" spans="1:4">
      <c r="A260" s="232" t="s">
        <v>2173</v>
      </c>
      <c r="B260" s="223">
        <v>10218601.07</v>
      </c>
      <c r="C260" s="223">
        <v>-1292844.0000000002</v>
      </c>
      <c r="D260" s="223">
        <v>8925757.0700000003</v>
      </c>
    </row>
    <row r="261" spans="1:4">
      <c r="A261" s="232" t="s">
        <v>2174</v>
      </c>
      <c r="B261" s="223">
        <v>27925928</v>
      </c>
      <c r="C261" s="223">
        <v>-1074072</v>
      </c>
      <c r="D261" s="223">
        <v>26851855.999999996</v>
      </c>
    </row>
    <row r="262" spans="1:4">
      <c r="A262" s="232" t="s">
        <v>3691</v>
      </c>
      <c r="B262" s="223">
        <v>0</v>
      </c>
      <c r="C262" s="223">
        <v>0</v>
      </c>
      <c r="D262" s="223"/>
    </row>
    <row r="263" spans="1:4">
      <c r="A263" s="232" t="s">
        <v>2175</v>
      </c>
      <c r="B263" s="223">
        <v>-35127248.619999997</v>
      </c>
      <c r="C263" s="223">
        <v>5204036.8600000003</v>
      </c>
      <c r="D263" s="223">
        <v>-29923211.760000002</v>
      </c>
    </row>
    <row r="264" spans="1:4">
      <c r="A264" s="232" t="s">
        <v>3692</v>
      </c>
      <c r="B264" s="223">
        <v>0</v>
      </c>
      <c r="C264" s="223">
        <v>0</v>
      </c>
      <c r="D264" s="223"/>
    </row>
    <row r="265" spans="1:4">
      <c r="A265" s="232" t="s">
        <v>2176</v>
      </c>
      <c r="B265" s="223"/>
      <c r="C265" s="223">
        <v>-2602018.42</v>
      </c>
      <c r="D265" s="223">
        <v>-2602018.42</v>
      </c>
    </row>
    <row r="266" spans="1:4">
      <c r="A266" s="232" t="s">
        <v>2177</v>
      </c>
      <c r="B266" s="223"/>
      <c r="C266" s="223">
        <v>-6517687</v>
      </c>
      <c r="D266" s="223">
        <v>-6517687</v>
      </c>
    </row>
    <row r="267" spans="1:4">
      <c r="A267" s="232" t="s">
        <v>2178</v>
      </c>
      <c r="B267" s="223">
        <v>525070.39999999991</v>
      </c>
      <c r="C267" s="223">
        <v>-496421.88000000006</v>
      </c>
      <c r="D267" s="223">
        <v>28648.519999999997</v>
      </c>
    </row>
    <row r="268" spans="1:4">
      <c r="A268" s="232" t="s">
        <v>2179</v>
      </c>
      <c r="B268" s="223">
        <v>24241726.68</v>
      </c>
      <c r="C268" s="223">
        <v>-4229978.59</v>
      </c>
      <c r="D268" s="223">
        <v>20011748.09</v>
      </c>
    </row>
    <row r="269" spans="1:4">
      <c r="A269" s="232" t="s">
        <v>2180</v>
      </c>
      <c r="B269" s="223">
        <v>14626957.5</v>
      </c>
      <c r="C269" s="223">
        <v>2605320.62</v>
      </c>
      <c r="D269" s="223">
        <v>17232278.120000001</v>
      </c>
    </row>
    <row r="270" spans="1:4">
      <c r="A270" s="232" t="s">
        <v>2181</v>
      </c>
      <c r="B270" s="223">
        <v>0</v>
      </c>
      <c r="C270" s="223">
        <v>0</v>
      </c>
      <c r="D270" s="223">
        <v>0</v>
      </c>
    </row>
    <row r="271" spans="1:4">
      <c r="A271" s="232" t="s">
        <v>2182</v>
      </c>
      <c r="B271" s="223"/>
      <c r="C271" s="223">
        <v>14973655.199999999</v>
      </c>
      <c r="D271" s="223">
        <v>14973655.199999999</v>
      </c>
    </row>
    <row r="272" spans="1:4">
      <c r="A272" s="232" t="s">
        <v>2183</v>
      </c>
      <c r="B272" s="223">
        <v>1327723250.02</v>
      </c>
      <c r="C272" s="223">
        <v>-2137821142.8900001</v>
      </c>
      <c r="D272" s="223">
        <v>-810097892.87</v>
      </c>
    </row>
    <row r="273" spans="1:4">
      <c r="A273" s="232" t="s">
        <v>2184</v>
      </c>
      <c r="B273" s="223">
        <v>27252500.77</v>
      </c>
      <c r="C273" s="223">
        <v>1356902983.1700001</v>
      </c>
      <c r="D273" s="223">
        <v>1384155483.9399998</v>
      </c>
    </row>
    <row r="274" spans="1:4">
      <c r="A274" s="232" t="s">
        <v>2185</v>
      </c>
      <c r="B274" s="223">
        <v>3076948.58</v>
      </c>
      <c r="C274" s="223">
        <v>15905100.25</v>
      </c>
      <c r="D274" s="223">
        <v>18982048.830000002</v>
      </c>
    </row>
    <row r="275" spans="1:4">
      <c r="A275" s="232" t="s">
        <v>2186</v>
      </c>
      <c r="B275" s="223">
        <v>460648795.64999998</v>
      </c>
      <c r="C275" s="223">
        <v>0</v>
      </c>
      <c r="D275" s="223">
        <v>460648795.64999998</v>
      </c>
    </row>
    <row r="276" spans="1:4">
      <c r="A276" s="232" t="s">
        <v>2187</v>
      </c>
      <c r="B276" s="223">
        <v>336026.87000000005</v>
      </c>
      <c r="C276" s="223">
        <v>0</v>
      </c>
      <c r="D276" s="223">
        <v>336026.87000000005</v>
      </c>
    </row>
    <row r="277" spans="1:4">
      <c r="A277" s="232" t="s">
        <v>2188</v>
      </c>
      <c r="B277" s="223">
        <v>29127465.09</v>
      </c>
      <c r="C277" s="223">
        <v>-5993190.1200000001</v>
      </c>
      <c r="D277" s="223">
        <v>23134274.969999999</v>
      </c>
    </row>
    <row r="278" spans="1:4">
      <c r="A278" s="232" t="s">
        <v>2189</v>
      </c>
      <c r="B278" s="223">
        <v>74794470</v>
      </c>
      <c r="C278" s="223">
        <v>-6551340</v>
      </c>
      <c r="D278" s="223">
        <v>68243130</v>
      </c>
    </row>
    <row r="279" spans="1:4">
      <c r="A279" s="232" t="s">
        <v>2190</v>
      </c>
      <c r="B279" s="223">
        <v>6517698</v>
      </c>
      <c r="C279" s="223">
        <v>-5</v>
      </c>
      <c r="D279" s="223">
        <v>6517693</v>
      </c>
    </row>
    <row r="280" spans="1:4">
      <c r="A280" s="232" t="s">
        <v>3693</v>
      </c>
      <c r="B280" s="223">
        <v>230.28</v>
      </c>
      <c r="C280" s="223">
        <v>-230.28</v>
      </c>
      <c r="D280" s="223"/>
    </row>
    <row r="281" spans="1:4">
      <c r="A281" s="232" t="s">
        <v>3694</v>
      </c>
      <c r="B281" s="223">
        <v>0</v>
      </c>
      <c r="C281" s="223">
        <v>0</v>
      </c>
      <c r="D281" s="223"/>
    </row>
    <row r="282" spans="1:4">
      <c r="A282" s="232" t="s">
        <v>2191</v>
      </c>
      <c r="B282" s="223">
        <v>1743061.89</v>
      </c>
      <c r="C282" s="223">
        <v>-581020.56000000006</v>
      </c>
      <c r="D282" s="223">
        <v>1162041.3299999998</v>
      </c>
    </row>
    <row r="283" spans="1:4">
      <c r="A283" s="232" t="s">
        <v>2192</v>
      </c>
      <c r="B283" s="223"/>
      <c r="C283" s="223">
        <v>76401404.769999996</v>
      </c>
      <c r="D283" s="223">
        <v>76401404.769999996</v>
      </c>
    </row>
    <row r="284" spans="1:4">
      <c r="A284" s="232" t="s">
        <v>2193</v>
      </c>
      <c r="B284" s="223">
        <v>3731862.3</v>
      </c>
      <c r="C284" s="223">
        <v>456498.82999999996</v>
      </c>
      <c r="D284" s="223">
        <v>4188361.1299999994</v>
      </c>
    </row>
    <row r="285" spans="1:4">
      <c r="A285" s="232" t="s">
        <v>3695</v>
      </c>
      <c r="B285" s="223">
        <v>0</v>
      </c>
      <c r="C285" s="223">
        <v>0</v>
      </c>
      <c r="D285" s="223"/>
    </row>
    <row r="286" spans="1:4">
      <c r="A286" s="232" t="s">
        <v>2194</v>
      </c>
      <c r="B286" s="223">
        <v>2406095454.5999999</v>
      </c>
      <c r="C286" s="223">
        <v>-690375540.32999992</v>
      </c>
      <c r="D286" s="223">
        <v>1715719914.27</v>
      </c>
    </row>
    <row r="287" spans="1:4">
      <c r="A287" s="232" t="s">
        <v>3696</v>
      </c>
      <c r="B287" s="223">
        <v>-2850425.83</v>
      </c>
      <c r="C287" s="223">
        <v>2850425.83</v>
      </c>
      <c r="D287" s="223"/>
    </row>
    <row r="288" spans="1:4">
      <c r="A288" s="232" t="s">
        <v>2195</v>
      </c>
      <c r="B288" s="223">
        <v>2572314403.48</v>
      </c>
      <c r="C288" s="223">
        <v>-684933608.73000002</v>
      </c>
      <c r="D288" s="223">
        <v>1887380794.75</v>
      </c>
    </row>
    <row r="289" spans="1:4">
      <c r="A289" s="232" t="s">
        <v>2196</v>
      </c>
      <c r="B289" s="223">
        <v>5261412.97</v>
      </c>
      <c r="C289" s="223">
        <v>-3383853.6300000004</v>
      </c>
      <c r="D289" s="223">
        <v>1877559.34</v>
      </c>
    </row>
    <row r="290" spans="1:4">
      <c r="A290" s="232" t="s">
        <v>2197</v>
      </c>
      <c r="B290" s="223">
        <v>5261412.97</v>
      </c>
      <c r="C290" s="223">
        <v>-3383853.6300000004</v>
      </c>
      <c r="D290" s="223">
        <v>1877559.34</v>
      </c>
    </row>
    <row r="291" spans="1:4">
      <c r="A291" s="232" t="s">
        <v>2198</v>
      </c>
      <c r="B291" s="223">
        <v>-0.02</v>
      </c>
      <c r="C291" s="223">
        <v>0</v>
      </c>
      <c r="D291" s="223">
        <v>-0.02</v>
      </c>
    </row>
    <row r="292" spans="1:4">
      <c r="A292" s="232" t="s">
        <v>2199</v>
      </c>
      <c r="B292" s="223">
        <v>8474.92</v>
      </c>
      <c r="C292" s="223">
        <v>-14389.04</v>
      </c>
      <c r="D292" s="223">
        <v>-5914.12</v>
      </c>
    </row>
    <row r="293" spans="1:4">
      <c r="A293" s="232" t="s">
        <v>2200</v>
      </c>
      <c r="B293" s="223">
        <v>0</v>
      </c>
      <c r="C293" s="223">
        <v>0</v>
      </c>
      <c r="D293" s="223">
        <v>0</v>
      </c>
    </row>
    <row r="294" spans="1:4">
      <c r="A294" s="232" t="s">
        <v>2201</v>
      </c>
      <c r="B294" s="223">
        <v>0</v>
      </c>
      <c r="C294" s="223">
        <v>0</v>
      </c>
      <c r="D294" s="223">
        <v>0</v>
      </c>
    </row>
    <row r="295" spans="1:4">
      <c r="A295" s="232" t="s">
        <v>2202</v>
      </c>
      <c r="B295" s="223">
        <v>0</v>
      </c>
      <c r="C295" s="223">
        <v>-0.14000000000000001</v>
      </c>
      <c r="D295" s="223">
        <v>-0.14000000000000001</v>
      </c>
    </row>
    <row r="296" spans="1:4">
      <c r="A296" s="232" t="s">
        <v>2203</v>
      </c>
      <c r="B296" s="223">
        <v>0</v>
      </c>
      <c r="C296" s="223">
        <v>0</v>
      </c>
      <c r="D296" s="223">
        <v>0</v>
      </c>
    </row>
    <row r="297" spans="1:4">
      <c r="A297" s="232" t="s">
        <v>2204</v>
      </c>
      <c r="B297" s="223">
        <v>0</v>
      </c>
      <c r="C297" s="223">
        <v>0</v>
      </c>
      <c r="D297" s="223">
        <v>0</v>
      </c>
    </row>
    <row r="298" spans="1:4">
      <c r="A298" s="232" t="s">
        <v>2205</v>
      </c>
      <c r="B298" s="223">
        <v>0</v>
      </c>
      <c r="C298" s="223">
        <v>0</v>
      </c>
      <c r="D298" s="223">
        <v>0</v>
      </c>
    </row>
    <row r="299" spans="1:4">
      <c r="A299" s="232" t="s">
        <v>2206</v>
      </c>
      <c r="B299" s="223">
        <v>0</v>
      </c>
      <c r="C299" s="223">
        <v>0</v>
      </c>
      <c r="D299" s="223">
        <v>0</v>
      </c>
    </row>
    <row r="300" spans="1:4">
      <c r="A300" s="232" t="s">
        <v>2207</v>
      </c>
      <c r="B300" s="223">
        <v>8474.9000000000015</v>
      </c>
      <c r="C300" s="223">
        <v>-14389.18</v>
      </c>
      <c r="D300" s="223">
        <v>-5914.28</v>
      </c>
    </row>
    <row r="301" spans="1:4">
      <c r="A301" s="232" t="s">
        <v>2208</v>
      </c>
      <c r="B301" s="223">
        <v>814469.08</v>
      </c>
      <c r="C301" s="223">
        <v>762650</v>
      </c>
      <c r="D301" s="223">
        <v>1577119.08</v>
      </c>
    </row>
    <row r="302" spans="1:4">
      <c r="A302" s="232" t="s">
        <v>2209</v>
      </c>
      <c r="B302" s="223">
        <v>6969500.4399999995</v>
      </c>
      <c r="C302" s="223">
        <v>-1885736.52</v>
      </c>
      <c r="D302" s="223">
        <v>5083763.92</v>
      </c>
    </row>
    <row r="303" spans="1:4">
      <c r="A303" s="232" t="s">
        <v>2210</v>
      </c>
      <c r="B303" s="223">
        <v>0</v>
      </c>
      <c r="C303" s="223">
        <v>0</v>
      </c>
      <c r="D303" s="223">
        <v>0</v>
      </c>
    </row>
    <row r="304" spans="1:4">
      <c r="A304" s="232" t="s">
        <v>2211</v>
      </c>
      <c r="B304" s="223">
        <v>96346403.200000003</v>
      </c>
      <c r="C304" s="223">
        <v>0</v>
      </c>
      <c r="D304" s="223">
        <v>96346403.200000003</v>
      </c>
    </row>
    <row r="305" spans="1:4">
      <c r="A305" s="232" t="s">
        <v>2212</v>
      </c>
      <c r="B305" s="223">
        <v>-2448981.7000000002</v>
      </c>
      <c r="C305" s="223">
        <v>0</v>
      </c>
      <c r="D305" s="223">
        <v>-2448981.7000000002</v>
      </c>
    </row>
    <row r="306" spans="1:4">
      <c r="A306" s="232" t="s">
        <v>2213</v>
      </c>
      <c r="B306" s="223">
        <v>81858648</v>
      </c>
      <c r="C306" s="223">
        <v>-81858648</v>
      </c>
      <c r="D306" s="223">
        <v>0</v>
      </c>
    </row>
    <row r="307" spans="1:4">
      <c r="A307" s="232" t="s">
        <v>2214</v>
      </c>
      <c r="B307" s="223">
        <v>844498.21</v>
      </c>
      <c r="C307" s="223">
        <v>67809.48</v>
      </c>
      <c r="D307" s="223">
        <v>912307.69000000006</v>
      </c>
    </row>
    <row r="308" spans="1:4">
      <c r="A308" s="232" t="s">
        <v>2215</v>
      </c>
      <c r="B308" s="223">
        <v>1014894.58</v>
      </c>
      <c r="C308" s="223">
        <v>542837.81999999995</v>
      </c>
      <c r="D308" s="223">
        <v>1557732.4000000001</v>
      </c>
    </row>
    <row r="309" spans="1:4">
      <c r="A309" s="232" t="s">
        <v>2216</v>
      </c>
      <c r="B309" s="223">
        <v>1869179.71</v>
      </c>
      <c r="C309" s="223">
        <v>-518392.44</v>
      </c>
      <c r="D309" s="223">
        <v>1350787.2699999998</v>
      </c>
    </row>
    <row r="310" spans="1:4">
      <c r="A310" s="232" t="s">
        <v>2217</v>
      </c>
      <c r="B310" s="223">
        <v>174703.33000000002</v>
      </c>
      <c r="C310" s="223">
        <v>-174703.33000000002</v>
      </c>
      <c r="D310" s="223">
        <v>0</v>
      </c>
    </row>
    <row r="311" spans="1:4">
      <c r="A311" s="232" t="s">
        <v>2218</v>
      </c>
      <c r="B311" s="223">
        <v>408101242.89000005</v>
      </c>
      <c r="C311" s="223">
        <v>-366358936.06999999</v>
      </c>
      <c r="D311" s="223">
        <v>41742306.82</v>
      </c>
    </row>
    <row r="312" spans="1:4">
      <c r="A312" s="232" t="s">
        <v>2219</v>
      </c>
      <c r="B312" s="223">
        <v>3128787.04</v>
      </c>
      <c r="C312" s="223">
        <v>-710063.96</v>
      </c>
      <c r="D312" s="223">
        <v>2418723.08</v>
      </c>
    </row>
    <row r="313" spans="1:4">
      <c r="A313" s="232" t="s">
        <v>2220</v>
      </c>
      <c r="B313" s="223">
        <v>0</v>
      </c>
      <c r="C313" s="223">
        <v>0</v>
      </c>
      <c r="D313" s="223">
        <v>0</v>
      </c>
    </row>
    <row r="314" spans="1:4">
      <c r="A314" s="232" t="s">
        <v>2221</v>
      </c>
      <c r="B314" s="223">
        <v>36</v>
      </c>
      <c r="C314" s="223">
        <v>-36</v>
      </c>
      <c r="D314" s="223">
        <v>0</v>
      </c>
    </row>
    <row r="315" spans="1:4">
      <c r="A315" s="232" t="s">
        <v>2222</v>
      </c>
      <c r="B315" s="223">
        <v>8928751.5300000012</v>
      </c>
      <c r="C315" s="223">
        <v>-1679952</v>
      </c>
      <c r="D315" s="223">
        <v>7248799.5299999993</v>
      </c>
    </row>
    <row r="316" spans="1:4">
      <c r="A316" s="232" t="s">
        <v>2223</v>
      </c>
      <c r="B316" s="223">
        <v>-5182935.2</v>
      </c>
      <c r="C316" s="223">
        <v>359754.95</v>
      </c>
      <c r="D316" s="223">
        <v>-4823180.25</v>
      </c>
    </row>
    <row r="317" spans="1:4">
      <c r="A317" s="232" t="s">
        <v>3697</v>
      </c>
      <c r="B317" s="223">
        <v>0</v>
      </c>
      <c r="C317" s="223">
        <v>0</v>
      </c>
      <c r="D317" s="223"/>
    </row>
    <row r="318" spans="1:4">
      <c r="A318" s="232" t="s">
        <v>2224</v>
      </c>
      <c r="B318" s="223">
        <v>0</v>
      </c>
      <c r="C318" s="223">
        <v>450.27</v>
      </c>
      <c r="D318" s="223">
        <v>450.27</v>
      </c>
    </row>
    <row r="319" spans="1:4">
      <c r="A319" s="232" t="s">
        <v>2225</v>
      </c>
      <c r="B319" s="223">
        <v>602419197.11000001</v>
      </c>
      <c r="C319" s="223">
        <v>-451452965.80000001</v>
      </c>
      <c r="D319" s="223">
        <v>150966231.31</v>
      </c>
    </row>
    <row r="320" spans="1:4">
      <c r="A320" s="232" t="s">
        <v>2226</v>
      </c>
      <c r="B320" s="223">
        <v>602419197.11000001</v>
      </c>
      <c r="C320" s="223">
        <v>-451452965.80000001</v>
      </c>
      <c r="D320" s="223">
        <v>150966231.31</v>
      </c>
    </row>
    <row r="321" spans="1:4">
      <c r="A321" s="232" t="s">
        <v>2227</v>
      </c>
      <c r="B321" s="223">
        <v>-709668716.83000004</v>
      </c>
      <c r="C321" s="223">
        <v>-25615152.539999999</v>
      </c>
      <c r="D321" s="223">
        <v>-735283869.37</v>
      </c>
    </row>
    <row r="322" spans="1:4">
      <c r="A322" s="232" t="s">
        <v>2228</v>
      </c>
      <c r="B322" s="223">
        <v>-123847441.81</v>
      </c>
      <c r="C322" s="223">
        <v>11094156.4</v>
      </c>
      <c r="D322" s="223">
        <v>-112753285.41000001</v>
      </c>
    </row>
    <row r="323" spans="1:4">
      <c r="A323" s="232" t="s">
        <v>2229</v>
      </c>
      <c r="B323" s="223">
        <v>5348295.32</v>
      </c>
      <c r="C323" s="223">
        <v>1044723.87</v>
      </c>
      <c r="D323" s="223">
        <v>6393019.1900000004</v>
      </c>
    </row>
    <row r="324" spans="1:4">
      <c r="A324" s="232" t="s">
        <v>2230</v>
      </c>
      <c r="B324" s="223">
        <v>1844745.18</v>
      </c>
      <c r="C324" s="223">
        <v>-1599585.5799999998</v>
      </c>
      <c r="D324" s="223">
        <v>245159.6</v>
      </c>
    </row>
    <row r="325" spans="1:4">
      <c r="A325" s="232" t="s">
        <v>2231</v>
      </c>
      <c r="B325" s="223">
        <v>511267.24</v>
      </c>
      <c r="C325" s="223">
        <v>-443321.77999999997</v>
      </c>
      <c r="D325" s="223">
        <v>67945.460000000006</v>
      </c>
    </row>
    <row r="326" spans="1:4">
      <c r="A326" s="232" t="s">
        <v>2232</v>
      </c>
      <c r="B326" s="223">
        <v>-73994043.010000005</v>
      </c>
      <c r="C326" s="223">
        <v>51382902</v>
      </c>
      <c r="D326" s="223">
        <v>-22611141.009999998</v>
      </c>
    </row>
    <row r="327" spans="1:4">
      <c r="A327" s="232" t="s">
        <v>2233</v>
      </c>
      <c r="B327" s="223">
        <v>-77140922.719999999</v>
      </c>
      <c r="C327" s="223">
        <v>1171891.23</v>
      </c>
      <c r="D327" s="223">
        <v>-75969031.489999995</v>
      </c>
    </row>
    <row r="328" spans="1:4">
      <c r="A328" s="232" t="s">
        <v>2234</v>
      </c>
      <c r="B328" s="223">
        <v>976946816.63</v>
      </c>
      <c r="C328" s="223">
        <v>-37035613.600000001</v>
      </c>
      <c r="D328" s="223">
        <v>939911203.03000009</v>
      </c>
    </row>
    <row r="329" spans="1:4">
      <c r="A329" s="232" t="s">
        <v>2235</v>
      </c>
      <c r="B329" s="223">
        <v>0</v>
      </c>
      <c r="C329" s="223">
        <v>112672.2</v>
      </c>
      <c r="D329" s="223">
        <v>112672.2</v>
      </c>
    </row>
    <row r="330" spans="1:4">
      <c r="A330" s="232" t="s">
        <v>2236</v>
      </c>
      <c r="B330" s="223">
        <v>0</v>
      </c>
      <c r="C330" s="223">
        <v>112672.2</v>
      </c>
      <c r="D330" s="223">
        <v>112672.2</v>
      </c>
    </row>
    <row r="331" spans="1:4">
      <c r="A331" s="230" t="s">
        <v>2237</v>
      </c>
      <c r="B331" s="233">
        <v>4224017127.4400001</v>
      </c>
      <c r="C331" s="233">
        <v>-1165445857.6100001</v>
      </c>
      <c r="D331" s="233">
        <v>3058571269.8299999</v>
      </c>
    </row>
    <row r="332" spans="1:4">
      <c r="A332" s="232" t="s">
        <v>2238</v>
      </c>
      <c r="B332" s="223">
        <v>264.40999999999997</v>
      </c>
      <c r="C332" s="223">
        <v>-264.40999999999997</v>
      </c>
      <c r="D332" s="223">
        <v>0</v>
      </c>
    </row>
    <row r="333" spans="1:4">
      <c r="A333" s="232" t="s">
        <v>2239</v>
      </c>
      <c r="B333" s="223">
        <v>264.40999999999997</v>
      </c>
      <c r="C333" s="223">
        <v>-264.40999999999997</v>
      </c>
      <c r="D333" s="223">
        <v>0</v>
      </c>
    </row>
    <row r="334" spans="1:4">
      <c r="A334" s="232" t="s">
        <v>2240</v>
      </c>
      <c r="B334" s="223">
        <v>913.54</v>
      </c>
      <c r="C334" s="223">
        <v>-913.54</v>
      </c>
      <c r="D334" s="223">
        <v>0</v>
      </c>
    </row>
    <row r="335" spans="1:4">
      <c r="A335" s="232" t="s">
        <v>2241</v>
      </c>
      <c r="B335" s="223">
        <v>913.54</v>
      </c>
      <c r="C335" s="223">
        <v>-913.54</v>
      </c>
      <c r="D335" s="223">
        <v>0</v>
      </c>
    </row>
    <row r="336" spans="1:4">
      <c r="A336" s="230" t="s">
        <v>2242</v>
      </c>
      <c r="B336" s="233">
        <v>1177.9499999999998</v>
      </c>
      <c r="C336" s="233">
        <v>-1177.9499999999998</v>
      </c>
      <c r="D336" s="233">
        <v>0</v>
      </c>
    </row>
    <row r="337" spans="1:4">
      <c r="A337" s="230" t="s">
        <v>2243</v>
      </c>
      <c r="B337" s="226">
        <v>26165936761.98</v>
      </c>
      <c r="C337" s="226">
        <v>998026016.80999994</v>
      </c>
      <c r="D337" s="226">
        <v>27163962778.790001</v>
      </c>
    </row>
    <row r="338" spans="1:4">
      <c r="A338" s="230" t="s">
        <v>2244</v>
      </c>
      <c r="B338" s="231"/>
      <c r="C338" s="231"/>
      <c r="D338" s="231"/>
    </row>
    <row r="339" spans="1:4">
      <c r="A339" s="232" t="s">
        <v>2245</v>
      </c>
      <c r="B339" s="223">
        <v>0</v>
      </c>
      <c r="C339" s="223">
        <v>0</v>
      </c>
      <c r="D339" s="223">
        <v>0</v>
      </c>
    </row>
    <row r="340" spans="1:4">
      <c r="A340" s="232" t="s">
        <v>2246</v>
      </c>
      <c r="B340" s="223">
        <v>1590290115.8899999</v>
      </c>
      <c r="C340" s="223">
        <v>320551.52</v>
      </c>
      <c r="D340" s="223">
        <v>1590610667.4099998</v>
      </c>
    </row>
    <row r="341" spans="1:4">
      <c r="A341" s="232" t="s">
        <v>2247</v>
      </c>
      <c r="B341" s="223">
        <v>419213.02</v>
      </c>
      <c r="C341" s="223">
        <v>0</v>
      </c>
      <c r="D341" s="223">
        <v>419213.02</v>
      </c>
    </row>
    <row r="342" spans="1:4">
      <c r="A342" s="232" t="s">
        <v>2248</v>
      </c>
      <c r="B342" s="223">
        <v>326031.83999999997</v>
      </c>
      <c r="C342" s="223">
        <v>0</v>
      </c>
      <c r="D342" s="223">
        <v>326031.83999999997</v>
      </c>
    </row>
    <row r="343" spans="1:4">
      <c r="A343" s="232" t="s">
        <v>2249</v>
      </c>
      <c r="B343" s="223">
        <v>1591035360.75</v>
      </c>
      <c r="C343" s="223">
        <v>320551.52</v>
      </c>
      <c r="D343" s="223">
        <v>1591355912.27</v>
      </c>
    </row>
    <row r="344" spans="1:4">
      <c r="A344" s="232" t="s">
        <v>2250</v>
      </c>
      <c r="B344" s="223">
        <v>6525689004.8500004</v>
      </c>
      <c r="C344" s="223">
        <v>908749277.17999995</v>
      </c>
      <c r="D344" s="223">
        <v>7434438282.0300007</v>
      </c>
    </row>
    <row r="345" spans="1:4">
      <c r="A345" s="232" t="s">
        <v>2251</v>
      </c>
      <c r="B345" s="223">
        <v>186790</v>
      </c>
      <c r="C345" s="223">
        <v>0</v>
      </c>
      <c r="D345" s="223">
        <v>186790</v>
      </c>
    </row>
    <row r="346" spans="1:4">
      <c r="A346" s="232" t="s">
        <v>2252</v>
      </c>
      <c r="B346" s="223">
        <v>908604829.17999995</v>
      </c>
      <c r="C346" s="223">
        <v>107828750.95999999</v>
      </c>
      <c r="D346" s="223">
        <v>1016433580.14</v>
      </c>
    </row>
    <row r="347" spans="1:4">
      <c r="A347" s="232" t="s">
        <v>2253</v>
      </c>
      <c r="B347" s="223">
        <v>-736991</v>
      </c>
      <c r="C347" s="223">
        <v>0</v>
      </c>
      <c r="D347" s="223">
        <v>-736991</v>
      </c>
    </row>
    <row r="348" spans="1:4">
      <c r="A348" s="232" t="s">
        <v>3698</v>
      </c>
      <c r="B348" s="223">
        <v>0</v>
      </c>
      <c r="C348" s="223">
        <v>0</v>
      </c>
      <c r="D348" s="223"/>
    </row>
    <row r="349" spans="1:4">
      <c r="A349" s="232" t="s">
        <v>2254</v>
      </c>
      <c r="B349" s="223">
        <v>7433743633.0299997</v>
      </c>
      <c r="C349" s="223">
        <v>1016578028.1400001</v>
      </c>
      <c r="D349" s="223">
        <v>8450321661.1700001</v>
      </c>
    </row>
    <row r="350" spans="1:4">
      <c r="A350" s="232" t="s">
        <v>2255</v>
      </c>
      <c r="B350" s="223">
        <v>226299.9</v>
      </c>
      <c r="C350" s="223">
        <v>-144448</v>
      </c>
      <c r="D350" s="223">
        <v>81851.900000000009</v>
      </c>
    </row>
    <row r="351" spans="1:4">
      <c r="A351" s="232" t="s">
        <v>2256</v>
      </c>
      <c r="B351" s="223">
        <v>215889267.32999998</v>
      </c>
      <c r="C351" s="223">
        <v>261044102.50999999</v>
      </c>
      <c r="D351" s="223">
        <v>476933369.83999997</v>
      </c>
    </row>
    <row r="352" spans="1:4">
      <c r="A352" s="232" t="s">
        <v>2257</v>
      </c>
      <c r="B352" s="223">
        <v>-215889267.34</v>
      </c>
      <c r="C352" s="223">
        <v>-261044102.50999999</v>
      </c>
      <c r="D352" s="223">
        <v>-476933369.85000002</v>
      </c>
    </row>
    <row r="353" spans="1:4">
      <c r="A353" s="232" t="s">
        <v>2258</v>
      </c>
      <c r="B353" s="223">
        <v>226299.89</v>
      </c>
      <c r="C353" s="223">
        <v>-144448</v>
      </c>
      <c r="D353" s="223">
        <v>81851.89</v>
      </c>
    </row>
    <row r="354" spans="1:4">
      <c r="A354" s="232" t="s">
        <v>2259</v>
      </c>
      <c r="B354" s="223">
        <v>0</v>
      </c>
      <c r="C354" s="223">
        <v>0</v>
      </c>
      <c r="D354" s="223">
        <v>0</v>
      </c>
    </row>
    <row r="355" spans="1:4">
      <c r="A355" s="232" t="s">
        <v>2260</v>
      </c>
      <c r="B355" s="223">
        <v>0</v>
      </c>
      <c r="C355" s="223">
        <v>0</v>
      </c>
      <c r="D355" s="223">
        <v>0</v>
      </c>
    </row>
    <row r="356" spans="1:4">
      <c r="A356" s="232" t="s">
        <v>2261</v>
      </c>
      <c r="B356" s="223">
        <v>0</v>
      </c>
      <c r="C356" s="223">
        <v>0</v>
      </c>
      <c r="D356" s="223">
        <v>0</v>
      </c>
    </row>
    <row r="357" spans="1:4">
      <c r="A357" s="232" t="s">
        <v>2262</v>
      </c>
      <c r="B357" s="223">
        <v>641602</v>
      </c>
      <c r="C357" s="223">
        <v>0</v>
      </c>
      <c r="D357" s="223">
        <v>641602</v>
      </c>
    </row>
    <row r="358" spans="1:4">
      <c r="A358" s="232" t="s">
        <v>2263</v>
      </c>
      <c r="B358" s="223">
        <v>0</v>
      </c>
      <c r="C358" s="223">
        <v>0</v>
      </c>
      <c r="D358" s="223">
        <v>0</v>
      </c>
    </row>
    <row r="359" spans="1:4">
      <c r="A359" s="232" t="s">
        <v>2264</v>
      </c>
      <c r="B359" s="223">
        <v>0</v>
      </c>
      <c r="C359" s="223">
        <v>0</v>
      </c>
      <c r="D359" s="223">
        <v>0</v>
      </c>
    </row>
    <row r="360" spans="1:4">
      <c r="A360" s="232" t="s">
        <v>2265</v>
      </c>
      <c r="B360" s="223">
        <v>-2748575.8800000004</v>
      </c>
      <c r="C360" s="223">
        <v>3029239.67</v>
      </c>
      <c r="D360" s="223">
        <v>280663.78999999998</v>
      </c>
    </row>
    <row r="361" spans="1:4">
      <c r="A361" s="232" t="s">
        <v>2266</v>
      </c>
      <c r="B361" s="223">
        <v>-2106973.8800000004</v>
      </c>
      <c r="C361" s="223">
        <v>3029239.67</v>
      </c>
      <c r="D361" s="223">
        <v>922265.79</v>
      </c>
    </row>
    <row r="362" spans="1:4">
      <c r="A362" s="230" t="s">
        <v>2267</v>
      </c>
      <c r="B362" s="233">
        <v>9022898319.789999</v>
      </c>
      <c r="C362" s="233">
        <v>1019783371.3299999</v>
      </c>
      <c r="D362" s="233">
        <v>10042681691.120001</v>
      </c>
    </row>
    <row r="363" spans="1:4">
      <c r="A363" s="232" t="s">
        <v>2268</v>
      </c>
      <c r="B363" s="223">
        <v>650000000</v>
      </c>
      <c r="C363" s="223">
        <v>0</v>
      </c>
      <c r="D363" s="223">
        <v>650000000</v>
      </c>
    </row>
    <row r="364" spans="1:4">
      <c r="A364" s="232" t="s">
        <v>2269</v>
      </c>
      <c r="B364" s="223">
        <v>499999999.99999994</v>
      </c>
      <c r="C364" s="223">
        <v>0</v>
      </c>
      <c r="D364" s="223">
        <v>499999999.99999994</v>
      </c>
    </row>
    <row r="365" spans="1:4">
      <c r="A365" s="232" t="s">
        <v>2270</v>
      </c>
      <c r="B365" s="223">
        <v>600000000</v>
      </c>
      <c r="C365" s="223">
        <v>0</v>
      </c>
      <c r="D365" s="223">
        <v>600000000</v>
      </c>
    </row>
    <row r="366" spans="1:4">
      <c r="A366" s="232" t="s">
        <v>2271</v>
      </c>
      <c r="B366" s="223">
        <v>400000000</v>
      </c>
      <c r="C366" s="223">
        <v>0</v>
      </c>
      <c r="D366" s="223">
        <v>400000000</v>
      </c>
    </row>
    <row r="367" spans="1:4">
      <c r="A367" s="232" t="s">
        <v>2272</v>
      </c>
      <c r="B367" s="223">
        <v>499999999.99999994</v>
      </c>
      <c r="C367" s="223">
        <v>0</v>
      </c>
      <c r="D367" s="223">
        <v>499999999.99999994</v>
      </c>
    </row>
    <row r="368" spans="1:4">
      <c r="A368" s="232" t="s">
        <v>2273</v>
      </c>
      <c r="B368" s="223">
        <v>499999999.99999994</v>
      </c>
      <c r="C368" s="223">
        <v>0</v>
      </c>
      <c r="D368" s="223">
        <v>499999999.99999994</v>
      </c>
    </row>
    <row r="369" spans="1:4">
      <c r="A369" s="232" t="s">
        <v>2274</v>
      </c>
      <c r="B369" s="223">
        <v>600000000</v>
      </c>
      <c r="C369" s="223">
        <v>0</v>
      </c>
      <c r="D369" s="223">
        <v>600000000</v>
      </c>
    </row>
    <row r="370" spans="1:4">
      <c r="A370" s="232" t="s">
        <v>2275</v>
      </c>
      <c r="B370" s="223">
        <v>650000000</v>
      </c>
      <c r="C370" s="223">
        <v>0</v>
      </c>
      <c r="D370" s="223">
        <v>650000000</v>
      </c>
    </row>
    <row r="371" spans="1:4">
      <c r="A371" s="232" t="s">
        <v>2276</v>
      </c>
      <c r="B371" s="223">
        <v>700000000</v>
      </c>
      <c r="C371" s="223">
        <v>0</v>
      </c>
      <c r="D371" s="223">
        <v>700000000</v>
      </c>
    </row>
    <row r="372" spans="1:4">
      <c r="A372" s="232" t="s">
        <v>2277</v>
      </c>
      <c r="B372" s="223"/>
      <c r="C372" s="223">
        <v>700000000</v>
      </c>
      <c r="D372" s="223">
        <v>700000000</v>
      </c>
    </row>
    <row r="373" spans="1:4">
      <c r="A373" s="232" t="s">
        <v>2278</v>
      </c>
      <c r="B373" s="223"/>
      <c r="C373" s="223">
        <v>600000000</v>
      </c>
      <c r="D373" s="223">
        <v>600000000</v>
      </c>
    </row>
    <row r="374" spans="1:4">
      <c r="A374" s="232" t="s">
        <v>2279</v>
      </c>
      <c r="B374" s="223">
        <v>225000000</v>
      </c>
      <c r="C374" s="223">
        <v>0</v>
      </c>
      <c r="D374" s="223">
        <v>225000000</v>
      </c>
    </row>
    <row r="375" spans="1:4">
      <c r="A375" s="232" t="s">
        <v>2280</v>
      </c>
      <c r="B375" s="223">
        <v>499999999.99999994</v>
      </c>
      <c r="C375" s="223">
        <v>0</v>
      </c>
      <c r="D375" s="223">
        <v>499999999.99999994</v>
      </c>
    </row>
    <row r="376" spans="1:4">
      <c r="A376" s="232" t="s">
        <v>2281</v>
      </c>
      <c r="B376" s="223">
        <v>350000000</v>
      </c>
      <c r="C376" s="223">
        <v>0</v>
      </c>
      <c r="D376" s="223">
        <v>350000000</v>
      </c>
    </row>
    <row r="377" spans="1:4">
      <c r="A377" s="232" t="s">
        <v>2282</v>
      </c>
      <c r="B377" s="223">
        <v>1000000000</v>
      </c>
      <c r="C377" s="223">
        <v>0</v>
      </c>
      <c r="D377" s="223">
        <v>1000000000</v>
      </c>
    </row>
    <row r="378" spans="1:4">
      <c r="A378" s="232" t="s">
        <v>2283</v>
      </c>
      <c r="B378" s="223">
        <v>400000000</v>
      </c>
      <c r="C378" s="223">
        <v>0</v>
      </c>
      <c r="D378" s="223">
        <v>400000000</v>
      </c>
    </row>
    <row r="379" spans="1:4">
      <c r="A379" s="232" t="s">
        <v>2284</v>
      </c>
      <c r="B379" s="223">
        <v>7575000000</v>
      </c>
      <c r="C379" s="223">
        <v>1300000000</v>
      </c>
      <c r="D379" s="223">
        <v>8875000000</v>
      </c>
    </row>
    <row r="380" spans="1:4">
      <c r="A380" s="232" t="s">
        <v>2285</v>
      </c>
      <c r="B380" s="223">
        <v>0</v>
      </c>
      <c r="C380" s="223">
        <v>0</v>
      </c>
      <c r="D380" s="223">
        <v>0</v>
      </c>
    </row>
    <row r="381" spans="1:4">
      <c r="A381" s="232" t="s">
        <v>2286</v>
      </c>
      <c r="B381" s="223">
        <v>0</v>
      </c>
      <c r="C381" s="223">
        <v>0</v>
      </c>
      <c r="D381" s="223">
        <v>0</v>
      </c>
    </row>
    <row r="382" spans="1:4">
      <c r="A382" s="232" t="s">
        <v>2287</v>
      </c>
      <c r="B382" s="223">
        <v>249999999.99999997</v>
      </c>
      <c r="C382" s="223">
        <v>75000000</v>
      </c>
      <c r="D382" s="223">
        <v>325000000</v>
      </c>
    </row>
    <row r="383" spans="1:4">
      <c r="A383" s="232" t="s">
        <v>2288</v>
      </c>
      <c r="B383" s="223">
        <v>800000000</v>
      </c>
      <c r="C383" s="223">
        <v>-800000000</v>
      </c>
      <c r="D383" s="223">
        <v>0</v>
      </c>
    </row>
    <row r="384" spans="1:4">
      <c r="A384" s="232" t="s">
        <v>2289</v>
      </c>
      <c r="B384" s="223"/>
      <c r="C384" s="223">
        <v>0</v>
      </c>
      <c r="D384" s="223">
        <v>0</v>
      </c>
    </row>
    <row r="385" spans="1:4">
      <c r="A385" s="232" t="s">
        <v>2290</v>
      </c>
      <c r="B385" s="223"/>
      <c r="C385" s="223">
        <v>200000000</v>
      </c>
      <c r="D385" s="223">
        <v>200000000</v>
      </c>
    </row>
    <row r="386" spans="1:4">
      <c r="A386" s="232" t="s">
        <v>2291</v>
      </c>
      <c r="B386" s="223">
        <v>150000000</v>
      </c>
      <c r="C386" s="223">
        <v>0</v>
      </c>
      <c r="D386" s="223">
        <v>150000000</v>
      </c>
    </row>
    <row r="387" spans="1:4">
      <c r="A387" s="232" t="s">
        <v>2292</v>
      </c>
      <c r="B387" s="223">
        <v>1200000000</v>
      </c>
      <c r="C387" s="223">
        <v>-525000000.00000006</v>
      </c>
      <c r="D387" s="223">
        <v>675000000</v>
      </c>
    </row>
    <row r="388" spans="1:4">
      <c r="A388" s="232" t="s">
        <v>2293</v>
      </c>
      <c r="B388" s="223">
        <v>-2744325.08</v>
      </c>
      <c r="C388" s="223">
        <v>1966296.85</v>
      </c>
      <c r="D388" s="223">
        <v>-778028.23</v>
      </c>
    </row>
    <row r="389" spans="1:4">
      <c r="A389" s="232" t="s">
        <v>2294</v>
      </c>
      <c r="B389" s="223">
        <v>-878970.64</v>
      </c>
      <c r="C389" s="223">
        <v>-1773614.2100000002</v>
      </c>
      <c r="D389" s="223">
        <v>-2652584.85</v>
      </c>
    </row>
    <row r="390" spans="1:4">
      <c r="A390" s="232" t="s">
        <v>2295</v>
      </c>
      <c r="B390" s="223">
        <v>-610745.03</v>
      </c>
      <c r="C390" s="223">
        <v>110264.9</v>
      </c>
      <c r="D390" s="223">
        <v>-500480.13000000006</v>
      </c>
    </row>
    <row r="391" spans="1:4">
      <c r="A391" s="232" t="s">
        <v>2296</v>
      </c>
      <c r="B391" s="223">
        <v>-472271.25</v>
      </c>
      <c r="C391" s="223">
        <v>18492.240000000002</v>
      </c>
      <c r="D391" s="223">
        <v>-453779.00999999995</v>
      </c>
    </row>
    <row r="392" spans="1:4">
      <c r="A392" s="232" t="s">
        <v>2297</v>
      </c>
      <c r="B392" s="223">
        <v>-3174943.08</v>
      </c>
      <c r="C392" s="223">
        <v>106284.13</v>
      </c>
      <c r="D392" s="223">
        <v>-3068658.95</v>
      </c>
    </row>
    <row r="393" spans="1:4">
      <c r="A393" s="232" t="s">
        <v>2298</v>
      </c>
      <c r="B393" s="223">
        <v>-510138.72</v>
      </c>
      <c r="C393" s="223">
        <v>68423.97</v>
      </c>
      <c r="D393" s="223">
        <v>-441714.75</v>
      </c>
    </row>
    <row r="394" spans="1:4">
      <c r="A394" s="232" t="s">
        <v>2299</v>
      </c>
      <c r="B394" s="223">
        <v>-2664073.17</v>
      </c>
      <c r="C394" s="223">
        <v>112171.5</v>
      </c>
      <c r="D394" s="223">
        <v>-2551901.67</v>
      </c>
    </row>
    <row r="395" spans="1:4">
      <c r="A395" s="232" t="s">
        <v>2300</v>
      </c>
      <c r="B395" s="223">
        <v>-157123.84999999998</v>
      </c>
      <c r="C395" s="223">
        <v>38902.75</v>
      </c>
      <c r="D395" s="223">
        <v>-118221.09999999999</v>
      </c>
    </row>
    <row r="396" spans="1:4">
      <c r="A396" s="232" t="s">
        <v>2301</v>
      </c>
      <c r="B396" s="223">
        <v>-256252.42</v>
      </c>
      <c r="C396" s="223">
        <v>37048.549999999996</v>
      </c>
      <c r="D396" s="223">
        <v>-219203.87</v>
      </c>
    </row>
    <row r="397" spans="1:4">
      <c r="A397" s="232" t="s">
        <v>2302</v>
      </c>
      <c r="B397" s="223"/>
      <c r="C397" s="223">
        <v>-4235519.53</v>
      </c>
      <c r="D397" s="223">
        <v>-4235519.53</v>
      </c>
    </row>
    <row r="398" spans="1:4">
      <c r="A398" s="232" t="s">
        <v>2303</v>
      </c>
      <c r="B398" s="223"/>
      <c r="C398" s="223">
        <v>-1070339.43</v>
      </c>
      <c r="D398" s="223">
        <v>-1070339.43</v>
      </c>
    </row>
    <row r="399" spans="1:4">
      <c r="A399" s="232" t="s">
        <v>2304</v>
      </c>
      <c r="B399" s="223">
        <v>-74051.360000000001</v>
      </c>
      <c r="C399" s="223">
        <v>14566.18</v>
      </c>
      <c r="D399" s="223">
        <v>-59485.18</v>
      </c>
    </row>
    <row r="400" spans="1:4">
      <c r="A400" s="232" t="s">
        <v>2305</v>
      </c>
      <c r="B400" s="223">
        <v>-193146.45</v>
      </c>
      <c r="C400" s="223">
        <v>18997.23</v>
      </c>
      <c r="D400" s="223">
        <v>-174149.22</v>
      </c>
    </row>
    <row r="401" spans="1:4">
      <c r="A401" s="232" t="s">
        <v>2306</v>
      </c>
      <c r="B401" s="223">
        <v>-323582.45</v>
      </c>
      <c r="C401" s="223">
        <v>22006.11</v>
      </c>
      <c r="D401" s="223">
        <v>-301576.33999999997</v>
      </c>
    </row>
    <row r="402" spans="1:4">
      <c r="A402" s="232" t="s">
        <v>2307</v>
      </c>
      <c r="B402" s="223">
        <v>-838726.28999999992</v>
      </c>
      <c r="C402" s="223">
        <v>48622.990000000005</v>
      </c>
      <c r="D402" s="223">
        <v>-790103.3</v>
      </c>
    </row>
    <row r="403" spans="1:4">
      <c r="A403" s="232" t="s">
        <v>2308</v>
      </c>
      <c r="B403" s="223">
        <v>-2174651.9</v>
      </c>
      <c r="C403" s="223">
        <v>140705.75</v>
      </c>
      <c r="D403" s="223">
        <v>-2033946.1500000001</v>
      </c>
    </row>
    <row r="404" spans="1:4">
      <c r="A404" s="232" t="s">
        <v>2309</v>
      </c>
      <c r="B404" s="223">
        <v>-840322.38</v>
      </c>
      <c r="C404" s="223">
        <v>42286.239999999998</v>
      </c>
      <c r="D404" s="223">
        <v>-798036.14</v>
      </c>
    </row>
    <row r="405" spans="1:4">
      <c r="A405" s="232" t="s">
        <v>2310</v>
      </c>
      <c r="B405" s="223">
        <v>-15913324.069999998</v>
      </c>
      <c r="C405" s="223">
        <v>-4334403.78</v>
      </c>
      <c r="D405" s="223">
        <v>-20247727.850000001</v>
      </c>
    </row>
    <row r="406" spans="1:4">
      <c r="A406" s="230" t="s">
        <v>2311</v>
      </c>
      <c r="B406" s="233">
        <v>8759086675.9300003</v>
      </c>
      <c r="C406" s="233">
        <v>770665596.22000003</v>
      </c>
      <c r="D406" s="233">
        <v>9529752272.1499996</v>
      </c>
    </row>
    <row r="407" spans="1:4">
      <c r="A407" s="232" t="s">
        <v>2312</v>
      </c>
      <c r="B407" s="223">
        <v>18869984.460000001</v>
      </c>
      <c r="C407" s="223">
        <v>-8347407.7700000005</v>
      </c>
      <c r="D407" s="223">
        <v>10522576.689999999</v>
      </c>
    </row>
    <row r="408" spans="1:4">
      <c r="A408" s="232" t="s">
        <v>2313</v>
      </c>
      <c r="B408" s="223">
        <v>210959379.47</v>
      </c>
      <c r="C408" s="223">
        <v>40409803.380000003</v>
      </c>
      <c r="D408" s="223">
        <v>251369182.84999999</v>
      </c>
    </row>
    <row r="409" spans="1:4">
      <c r="A409" s="232" t="s">
        <v>2314</v>
      </c>
      <c r="B409" s="223">
        <v>229829363.93000001</v>
      </c>
      <c r="C409" s="223">
        <v>32062395.610000003</v>
      </c>
      <c r="D409" s="223">
        <v>261891759.53999999</v>
      </c>
    </row>
    <row r="410" spans="1:4">
      <c r="A410" s="232" t="s">
        <v>2315</v>
      </c>
      <c r="B410" s="223">
        <v>107890460.79000001</v>
      </c>
      <c r="C410" s="223">
        <v>-107890460.79000001</v>
      </c>
      <c r="D410" s="223">
        <v>0</v>
      </c>
    </row>
    <row r="411" spans="1:4">
      <c r="A411" s="232" t="s">
        <v>2316</v>
      </c>
      <c r="B411" s="223">
        <v>4998946.58</v>
      </c>
      <c r="C411" s="223">
        <v>-1498936.35</v>
      </c>
      <c r="D411" s="223">
        <v>3500010.23</v>
      </c>
    </row>
    <row r="412" spans="1:4">
      <c r="A412" s="232" t="s">
        <v>2317</v>
      </c>
      <c r="B412" s="223">
        <v>112889407.37</v>
      </c>
      <c r="C412" s="223">
        <v>-109389397.13999999</v>
      </c>
      <c r="D412" s="223">
        <v>3500010.23</v>
      </c>
    </row>
    <row r="413" spans="1:4">
      <c r="A413" s="232" t="s">
        <v>3699</v>
      </c>
      <c r="B413" s="223">
        <v>0</v>
      </c>
      <c r="C413" s="223">
        <v>0</v>
      </c>
      <c r="D413" s="223"/>
    </row>
    <row r="414" spans="1:4">
      <c r="A414" s="232" t="s">
        <v>2318</v>
      </c>
      <c r="B414" s="223">
        <v>-1695.02</v>
      </c>
      <c r="C414" s="223">
        <v>1695.02</v>
      </c>
      <c r="D414" s="223">
        <v>0</v>
      </c>
    </row>
    <row r="415" spans="1:4">
      <c r="A415" s="232" t="s">
        <v>2319</v>
      </c>
      <c r="B415" s="223">
        <v>14607905.66</v>
      </c>
      <c r="C415" s="223">
        <v>-2273126</v>
      </c>
      <c r="D415" s="223">
        <v>12334779.66</v>
      </c>
    </row>
    <row r="416" spans="1:4">
      <c r="A416" s="232" t="s">
        <v>2320</v>
      </c>
      <c r="B416" s="223">
        <v>14606210.640000001</v>
      </c>
      <c r="C416" s="223">
        <v>-2271430.98</v>
      </c>
      <c r="D416" s="223">
        <v>12334779.66</v>
      </c>
    </row>
    <row r="417" spans="1:4">
      <c r="A417" s="232" t="s">
        <v>2321</v>
      </c>
      <c r="B417" s="223">
        <v>22781729.789999999</v>
      </c>
      <c r="C417" s="223">
        <v>-100465.75</v>
      </c>
      <c r="D417" s="223">
        <v>22681264.039999999</v>
      </c>
    </row>
    <row r="418" spans="1:4">
      <c r="A418" s="232" t="s">
        <v>2322</v>
      </c>
      <c r="B418" s="223">
        <v>46027880.699999996</v>
      </c>
      <c r="C418" s="223">
        <v>-9812266.5700000003</v>
      </c>
      <c r="D418" s="223">
        <v>36215614.130000003</v>
      </c>
    </row>
    <row r="419" spans="1:4">
      <c r="A419" s="232" t="s">
        <v>2323</v>
      </c>
      <c r="B419" s="223">
        <v>4650735.38</v>
      </c>
      <c r="C419" s="223">
        <v>-606418.18999999994</v>
      </c>
      <c r="D419" s="223">
        <v>4044317.1899999995</v>
      </c>
    </row>
    <row r="420" spans="1:4">
      <c r="A420" s="232" t="s">
        <v>2324</v>
      </c>
      <c r="B420" s="223">
        <v>7232380.1299999999</v>
      </c>
      <c r="C420" s="223">
        <v>88811.78</v>
      </c>
      <c r="D420" s="223">
        <v>7321191.9100000001</v>
      </c>
    </row>
    <row r="421" spans="1:4">
      <c r="A421" s="232" t="s">
        <v>2325</v>
      </c>
      <c r="B421" s="223">
        <v>24757246.599999998</v>
      </c>
      <c r="C421" s="223">
        <v>-864535.60000000009</v>
      </c>
      <c r="D421" s="223">
        <v>23892711.000000004</v>
      </c>
    </row>
    <row r="422" spans="1:4">
      <c r="A422" s="232" t="s">
        <v>3700</v>
      </c>
      <c r="B422" s="223">
        <v>0</v>
      </c>
      <c r="C422" s="223">
        <v>0</v>
      </c>
      <c r="D422" s="223"/>
    </row>
    <row r="423" spans="1:4">
      <c r="A423" s="232" t="s">
        <v>2326</v>
      </c>
      <c r="B423" s="223">
        <v>321562</v>
      </c>
      <c r="C423" s="223">
        <v>-16288.000000000002</v>
      </c>
      <c r="D423" s="223">
        <v>305274</v>
      </c>
    </row>
    <row r="424" spans="1:4">
      <c r="A424" s="232" t="s">
        <v>2327</v>
      </c>
      <c r="B424" s="223">
        <v>105771534.59999999</v>
      </c>
      <c r="C424" s="223">
        <v>-11311162.33</v>
      </c>
      <c r="D424" s="223">
        <v>94460372.269999996</v>
      </c>
    </row>
    <row r="425" spans="1:4">
      <c r="A425" s="232" t="s">
        <v>3701</v>
      </c>
      <c r="B425" s="223">
        <v>0</v>
      </c>
      <c r="C425" s="223">
        <v>0</v>
      </c>
      <c r="D425" s="223"/>
    </row>
    <row r="426" spans="1:4">
      <c r="A426" s="232" t="s">
        <v>2328</v>
      </c>
      <c r="B426" s="223">
        <v>1490767.34</v>
      </c>
      <c r="C426" s="223">
        <v>-1490767.34</v>
      </c>
      <c r="D426" s="223">
        <v>0</v>
      </c>
    </row>
    <row r="427" spans="1:4">
      <c r="A427" s="232" t="s">
        <v>2329</v>
      </c>
      <c r="B427" s="223">
        <v>903472.03</v>
      </c>
      <c r="C427" s="223">
        <v>124878.8</v>
      </c>
      <c r="D427" s="223">
        <v>1028350.83</v>
      </c>
    </row>
    <row r="428" spans="1:4">
      <c r="A428" s="232" t="s">
        <v>2330</v>
      </c>
      <c r="B428" s="223">
        <v>2394239.37</v>
      </c>
      <c r="C428" s="223">
        <v>-1365888.54</v>
      </c>
      <c r="D428" s="223">
        <v>1028350.83</v>
      </c>
    </row>
    <row r="429" spans="1:4">
      <c r="A429" s="232" t="s">
        <v>2331</v>
      </c>
      <c r="B429" s="223"/>
      <c r="C429" s="223">
        <v>14973655.199999999</v>
      </c>
      <c r="D429" s="223">
        <v>14973655.199999999</v>
      </c>
    </row>
    <row r="430" spans="1:4">
      <c r="A430" s="232" t="s">
        <v>2332</v>
      </c>
      <c r="B430" s="223"/>
      <c r="C430" s="223">
        <v>14973655.199999999</v>
      </c>
      <c r="D430" s="223">
        <v>14973655.199999999</v>
      </c>
    </row>
    <row r="431" spans="1:4">
      <c r="A431" s="232" t="s">
        <v>2333</v>
      </c>
      <c r="B431" s="223">
        <v>28994603.09</v>
      </c>
      <c r="C431" s="223">
        <v>-7532608.6100000003</v>
      </c>
      <c r="D431" s="223">
        <v>21461994.48</v>
      </c>
    </row>
    <row r="432" spans="1:4">
      <c r="A432" s="232" t="s">
        <v>2334</v>
      </c>
      <c r="B432" s="223">
        <v>328396573.25</v>
      </c>
      <c r="C432" s="223">
        <v>-75869489.400000006</v>
      </c>
      <c r="D432" s="223">
        <v>252527083.84999999</v>
      </c>
    </row>
    <row r="433" spans="1:4">
      <c r="A433" s="232" t="s">
        <v>2335</v>
      </c>
      <c r="B433" s="223">
        <v>357391176.34000003</v>
      </c>
      <c r="C433" s="223">
        <v>-83402098.010000005</v>
      </c>
      <c r="D433" s="223">
        <v>273989078.33000004</v>
      </c>
    </row>
    <row r="434" spans="1:4">
      <c r="A434" s="230" t="s">
        <v>2336</v>
      </c>
      <c r="B434" s="233">
        <v>822881932.25</v>
      </c>
      <c r="C434" s="233">
        <v>-160703926.19</v>
      </c>
      <c r="D434" s="233">
        <v>662178006.06000006</v>
      </c>
    </row>
    <row r="435" spans="1:4">
      <c r="A435" s="232" t="s">
        <v>2337</v>
      </c>
      <c r="B435" s="223">
        <v>202544029.09999999</v>
      </c>
      <c r="C435" s="223">
        <v>19391208.890000001</v>
      </c>
      <c r="D435" s="223">
        <v>221935237.99000001</v>
      </c>
    </row>
    <row r="436" spans="1:4">
      <c r="A436" s="232" t="s">
        <v>2338</v>
      </c>
      <c r="B436" s="223">
        <v>409113.44</v>
      </c>
      <c r="C436" s="223">
        <v>-10706.36</v>
      </c>
      <c r="D436" s="223">
        <v>398407.07999999996</v>
      </c>
    </row>
    <row r="437" spans="1:4">
      <c r="A437" s="232" t="s">
        <v>2339</v>
      </c>
      <c r="B437" s="223">
        <v>1157460.01</v>
      </c>
      <c r="C437" s="223">
        <v>-195268.91999999998</v>
      </c>
      <c r="D437" s="223">
        <v>962191.09000000008</v>
      </c>
    </row>
    <row r="438" spans="1:4">
      <c r="A438" s="232" t="s">
        <v>2340</v>
      </c>
      <c r="B438" s="223">
        <v>2598.0299999999997</v>
      </c>
      <c r="C438" s="223">
        <v>0</v>
      </c>
      <c r="D438" s="223">
        <v>2598.0299999999997</v>
      </c>
    </row>
    <row r="439" spans="1:4">
      <c r="A439" s="232" t="s">
        <v>2341</v>
      </c>
      <c r="B439" s="223">
        <v>5214462.0199999996</v>
      </c>
      <c r="C439" s="223">
        <v>-1141655.8499999999</v>
      </c>
      <c r="D439" s="223">
        <v>4072806.17</v>
      </c>
    </row>
    <row r="440" spans="1:4">
      <c r="A440" s="232" t="s">
        <v>2342</v>
      </c>
      <c r="B440" s="223">
        <v>503791.52999999997</v>
      </c>
      <c r="C440" s="223">
        <v>-93472.84</v>
      </c>
      <c r="D440" s="223">
        <v>410318.69</v>
      </c>
    </row>
    <row r="441" spans="1:4">
      <c r="A441" s="232" t="s">
        <v>2343</v>
      </c>
      <c r="B441" s="223">
        <v>56143.33</v>
      </c>
      <c r="C441" s="223">
        <v>-50696.2</v>
      </c>
      <c r="D441" s="223">
        <v>5447.13</v>
      </c>
    </row>
    <row r="442" spans="1:4">
      <c r="A442" s="232" t="s">
        <v>2344</v>
      </c>
      <c r="B442" s="223">
        <v>6149725.79</v>
      </c>
      <c r="C442" s="223">
        <v>-2951132.3699999996</v>
      </c>
      <c r="D442" s="223">
        <v>3198593.42</v>
      </c>
    </row>
    <row r="443" spans="1:4">
      <c r="A443" s="232" t="s">
        <v>2345</v>
      </c>
      <c r="B443" s="223"/>
      <c r="C443" s="223">
        <v>0</v>
      </c>
      <c r="D443" s="223">
        <v>0</v>
      </c>
    </row>
    <row r="444" spans="1:4">
      <c r="A444" s="232" t="s">
        <v>2346</v>
      </c>
      <c r="B444" s="223">
        <v>106699.94</v>
      </c>
      <c r="C444" s="223">
        <v>-41386.400000000001</v>
      </c>
      <c r="D444" s="223">
        <v>65313.540000000008</v>
      </c>
    </row>
    <row r="445" spans="1:4">
      <c r="A445" s="232" t="s">
        <v>2347</v>
      </c>
      <c r="B445" s="223">
        <v>23083965.030000001</v>
      </c>
      <c r="C445" s="223">
        <v>-23083965.030000001</v>
      </c>
      <c r="D445" s="223">
        <v>0</v>
      </c>
    </row>
    <row r="446" spans="1:4">
      <c r="A446" s="232" t="s">
        <v>2348</v>
      </c>
      <c r="B446" s="223">
        <v>6699772.4800000004</v>
      </c>
      <c r="C446" s="223">
        <v>-947229.09</v>
      </c>
      <c r="D446" s="223">
        <v>5752543.3900000006</v>
      </c>
    </row>
    <row r="447" spans="1:4">
      <c r="A447" s="232" t="s">
        <v>2349</v>
      </c>
      <c r="B447" s="223">
        <v>0</v>
      </c>
      <c r="C447" s="223">
        <v>0</v>
      </c>
      <c r="D447" s="223">
        <v>0</v>
      </c>
    </row>
    <row r="448" spans="1:4">
      <c r="A448" s="232" t="s">
        <v>2350</v>
      </c>
      <c r="B448" s="223">
        <v>0</v>
      </c>
      <c r="C448" s="223">
        <v>0</v>
      </c>
      <c r="D448" s="223">
        <v>0</v>
      </c>
    </row>
    <row r="449" spans="1:4">
      <c r="A449" s="232" t="s">
        <v>2351</v>
      </c>
      <c r="B449" s="223">
        <v>-10958.640000000001</v>
      </c>
      <c r="C449" s="223">
        <v>90232.39</v>
      </c>
      <c r="D449" s="223">
        <v>79273.75</v>
      </c>
    </row>
    <row r="450" spans="1:4">
      <c r="A450" s="232" t="s">
        <v>2352</v>
      </c>
      <c r="B450" s="223">
        <v>403678.5</v>
      </c>
      <c r="C450" s="223">
        <v>-313537.19</v>
      </c>
      <c r="D450" s="223">
        <v>90141.31</v>
      </c>
    </row>
    <row r="451" spans="1:4">
      <c r="A451" s="232" t="s">
        <v>3702</v>
      </c>
      <c r="B451" s="223">
        <v>0</v>
      </c>
      <c r="C451" s="223">
        <v>0</v>
      </c>
      <c r="D451" s="223"/>
    </row>
    <row r="452" spans="1:4">
      <c r="A452" s="232" t="s">
        <v>2353</v>
      </c>
      <c r="B452" s="223">
        <v>7092492.3399999999</v>
      </c>
      <c r="C452" s="223">
        <v>-1170533.8900000001</v>
      </c>
      <c r="D452" s="223">
        <v>5921958.4500000002</v>
      </c>
    </row>
    <row r="453" spans="1:4">
      <c r="A453" s="232" t="s">
        <v>2354</v>
      </c>
      <c r="B453" s="223">
        <v>42285013.57</v>
      </c>
      <c r="C453" s="223">
        <v>-4248635.8899999997</v>
      </c>
      <c r="D453" s="223">
        <v>38036377.68</v>
      </c>
    </row>
    <row r="454" spans="1:4">
      <c r="A454" s="232" t="s">
        <v>2355</v>
      </c>
      <c r="B454" s="223">
        <v>42285013.57</v>
      </c>
      <c r="C454" s="223">
        <v>-4248635.8899999997</v>
      </c>
      <c r="D454" s="223">
        <v>38036377.68</v>
      </c>
    </row>
    <row r="455" spans="1:4">
      <c r="A455" s="232" t="s">
        <v>2356</v>
      </c>
      <c r="B455" s="223">
        <v>418.46000000000004</v>
      </c>
      <c r="C455" s="223">
        <v>0</v>
      </c>
      <c r="D455" s="223">
        <v>418.46000000000004</v>
      </c>
    </row>
    <row r="456" spans="1:4">
      <c r="A456" s="232" t="s">
        <v>2357</v>
      </c>
      <c r="B456" s="223">
        <v>183745063.66999999</v>
      </c>
      <c r="C456" s="223">
        <v>-107286940.36999999</v>
      </c>
      <c r="D456" s="223">
        <v>76458123.299999997</v>
      </c>
    </row>
    <row r="457" spans="1:4">
      <c r="A457" s="232" t="s">
        <v>2358</v>
      </c>
      <c r="B457" s="223">
        <v>2372492.7399999998</v>
      </c>
      <c r="C457" s="223">
        <v>-2372492.7399999998</v>
      </c>
      <c r="D457" s="223">
        <v>0</v>
      </c>
    </row>
    <row r="458" spans="1:4">
      <c r="A458" s="232" t="s">
        <v>2359</v>
      </c>
      <c r="B458" s="223">
        <v>46871038.019999996</v>
      </c>
      <c r="C458" s="223">
        <v>-4869096.7</v>
      </c>
      <c r="D458" s="223">
        <v>42001941.32</v>
      </c>
    </row>
    <row r="459" spans="1:4">
      <c r="A459" s="232" t="s">
        <v>2360</v>
      </c>
      <c r="B459" s="223">
        <v>201995.62000000002</v>
      </c>
      <c r="C459" s="223">
        <v>0</v>
      </c>
      <c r="D459" s="223">
        <v>201995.62000000002</v>
      </c>
    </row>
    <row r="460" spans="1:4">
      <c r="A460" s="232" t="s">
        <v>2361</v>
      </c>
      <c r="B460" s="223">
        <v>19800</v>
      </c>
      <c r="C460" s="223">
        <v>0</v>
      </c>
      <c r="D460" s="223">
        <v>19800</v>
      </c>
    </row>
    <row r="461" spans="1:4">
      <c r="A461" s="232" t="s">
        <v>2362</v>
      </c>
      <c r="B461" s="223">
        <v>3196902.45</v>
      </c>
      <c r="C461" s="223">
        <v>-334405.01</v>
      </c>
      <c r="D461" s="223">
        <v>2862497.44</v>
      </c>
    </row>
    <row r="462" spans="1:4">
      <c r="A462" s="232" t="s">
        <v>2363</v>
      </c>
      <c r="B462" s="223">
        <v>514502.23999999993</v>
      </c>
      <c r="C462" s="223">
        <v>-135286.24000000002</v>
      </c>
      <c r="D462" s="223">
        <v>379216</v>
      </c>
    </row>
    <row r="463" spans="1:4">
      <c r="A463" s="232" t="s">
        <v>2364</v>
      </c>
      <c r="B463" s="223">
        <v>4.6900000000000004</v>
      </c>
      <c r="C463" s="223">
        <v>0</v>
      </c>
      <c r="D463" s="223">
        <v>4.6900000000000004</v>
      </c>
    </row>
    <row r="464" spans="1:4">
      <c r="A464" s="232" t="s">
        <v>2365</v>
      </c>
      <c r="B464" s="223">
        <v>180294084.84999999</v>
      </c>
      <c r="C464" s="223">
        <v>-97012968.210000008</v>
      </c>
      <c r="D464" s="223">
        <v>83281116.640000001</v>
      </c>
    </row>
    <row r="465" spans="1:4">
      <c r="A465" s="232" t="s">
        <v>2366</v>
      </c>
      <c r="B465" s="223">
        <v>47422.43</v>
      </c>
      <c r="C465" s="223">
        <v>0</v>
      </c>
      <c r="D465" s="223">
        <v>47422.43</v>
      </c>
    </row>
    <row r="466" spans="1:4">
      <c r="A466" s="232" t="s">
        <v>2367</v>
      </c>
      <c r="B466" s="223">
        <v>175595375.77000001</v>
      </c>
      <c r="C466" s="223">
        <v>81259943.730000004</v>
      </c>
      <c r="D466" s="223">
        <v>256855319.49999997</v>
      </c>
    </row>
    <row r="467" spans="1:4">
      <c r="A467" s="232" t="s">
        <v>2368</v>
      </c>
      <c r="B467" s="223">
        <v>881464595.07000005</v>
      </c>
      <c r="C467" s="223">
        <v>-144347490.40000001</v>
      </c>
      <c r="D467" s="223">
        <v>737117104.67000008</v>
      </c>
    </row>
    <row r="468" spans="1:4">
      <c r="A468" s="232" t="s">
        <v>2369</v>
      </c>
      <c r="B468" s="223">
        <v>604923999.90999997</v>
      </c>
      <c r="C468" s="223">
        <v>-452735999.99999994</v>
      </c>
      <c r="D468" s="223">
        <v>152187999.91</v>
      </c>
    </row>
    <row r="469" spans="1:4">
      <c r="A469" s="232" t="s">
        <v>2370</v>
      </c>
      <c r="B469" s="223">
        <v>604923999.90999997</v>
      </c>
      <c r="C469" s="223">
        <v>-452735999.99999994</v>
      </c>
      <c r="D469" s="223">
        <v>152187999.91</v>
      </c>
    </row>
    <row r="470" spans="1:4">
      <c r="A470" s="232" t="s">
        <v>2371</v>
      </c>
      <c r="B470" s="223">
        <v>-53265.78</v>
      </c>
      <c r="C470" s="223">
        <v>-5280.46</v>
      </c>
      <c r="D470" s="223">
        <v>-58546.239999999998</v>
      </c>
    </row>
    <row r="471" spans="1:4">
      <c r="A471" s="232" t="s">
        <v>2372</v>
      </c>
      <c r="B471" s="223">
        <v>154786.59999999998</v>
      </c>
      <c r="C471" s="223">
        <v>-83424.39</v>
      </c>
      <c r="D471" s="223">
        <v>71362.209999999992</v>
      </c>
    </row>
    <row r="472" spans="1:4">
      <c r="A472" s="232" t="s">
        <v>2373</v>
      </c>
      <c r="B472" s="223">
        <v>10998.68</v>
      </c>
      <c r="C472" s="223">
        <v>11459.46</v>
      </c>
      <c r="D472" s="223">
        <v>22458.140000000003</v>
      </c>
    </row>
    <row r="473" spans="1:4">
      <c r="A473" s="232" t="s">
        <v>2374</v>
      </c>
      <c r="B473" s="223">
        <v>168140589.03999999</v>
      </c>
      <c r="C473" s="223">
        <v>-35095180.969999999</v>
      </c>
      <c r="D473" s="223">
        <v>133045408.07000001</v>
      </c>
    </row>
    <row r="474" spans="1:4">
      <c r="A474" s="232" t="s">
        <v>2375</v>
      </c>
      <c r="B474" s="223">
        <v>168253108.53999999</v>
      </c>
      <c r="C474" s="223">
        <v>-35172426.359999999</v>
      </c>
      <c r="D474" s="223">
        <v>133080682.17999999</v>
      </c>
    </row>
    <row r="475" spans="1:4">
      <c r="A475" s="232" t="s">
        <v>2376</v>
      </c>
      <c r="B475" s="223">
        <v>198690903.14000002</v>
      </c>
      <c r="C475" s="223">
        <v>-198690903.14000002</v>
      </c>
      <c r="D475" s="223">
        <v>0</v>
      </c>
    </row>
    <row r="476" spans="1:4">
      <c r="A476" s="232" t="s">
        <v>2377</v>
      </c>
      <c r="B476" s="223">
        <v>1666455.49</v>
      </c>
      <c r="C476" s="223">
        <v>0</v>
      </c>
      <c r="D476" s="223">
        <v>1666455.49</v>
      </c>
    </row>
    <row r="477" spans="1:4">
      <c r="A477" s="232" t="s">
        <v>2378</v>
      </c>
      <c r="B477" s="223">
        <v>-17569871.800000001</v>
      </c>
      <c r="C477" s="223">
        <v>177771729.29999998</v>
      </c>
      <c r="D477" s="223">
        <v>160201857.5</v>
      </c>
    </row>
    <row r="478" spans="1:4">
      <c r="A478" s="232" t="s">
        <v>2379</v>
      </c>
      <c r="B478" s="223">
        <v>182787486.83000001</v>
      </c>
      <c r="C478" s="223">
        <v>-20919173.84</v>
      </c>
      <c r="D478" s="223">
        <v>161868312.99000001</v>
      </c>
    </row>
    <row r="479" spans="1:4">
      <c r="A479" s="232" t="s">
        <v>2380</v>
      </c>
      <c r="B479" s="223">
        <v>-11196829.949999999</v>
      </c>
      <c r="C479" s="223">
        <v>14025701.329999998</v>
      </c>
      <c r="D479" s="223">
        <v>2828871.38</v>
      </c>
    </row>
    <row r="480" spans="1:4">
      <c r="A480" s="232" t="s">
        <v>2381</v>
      </c>
      <c r="B480" s="223">
        <v>0</v>
      </c>
      <c r="C480" s="223">
        <v>0</v>
      </c>
      <c r="D480" s="223">
        <v>0</v>
      </c>
    </row>
    <row r="481" spans="1:4">
      <c r="A481" s="232" t="s">
        <v>2382</v>
      </c>
      <c r="B481" s="223">
        <v>12292233.540000001</v>
      </c>
      <c r="C481" s="223">
        <v>1219098.48</v>
      </c>
      <c r="D481" s="223">
        <v>13511332.02</v>
      </c>
    </row>
    <row r="482" spans="1:4">
      <c r="A482" s="232" t="s">
        <v>2383</v>
      </c>
      <c r="B482" s="223">
        <v>-7934.78</v>
      </c>
      <c r="C482" s="223">
        <v>-156.6</v>
      </c>
      <c r="D482" s="223">
        <v>-8091.38</v>
      </c>
    </row>
    <row r="483" spans="1:4">
      <c r="A483" s="232" t="s">
        <v>2384</v>
      </c>
      <c r="B483" s="223">
        <v>16868741.719999999</v>
      </c>
      <c r="C483" s="223">
        <v>18697565.18</v>
      </c>
      <c r="D483" s="223">
        <v>35566306.899999999</v>
      </c>
    </row>
    <row r="484" spans="1:4">
      <c r="A484" s="232" t="s">
        <v>2385</v>
      </c>
      <c r="B484" s="223">
        <v>2006974.4999999998</v>
      </c>
      <c r="C484" s="223">
        <v>421380.5</v>
      </c>
      <c r="D484" s="223">
        <v>2428355</v>
      </c>
    </row>
    <row r="485" spans="1:4">
      <c r="A485" s="232" t="s">
        <v>2386</v>
      </c>
      <c r="B485" s="223">
        <v>3726.7999999999997</v>
      </c>
      <c r="C485" s="223">
        <v>3939.7799999999997</v>
      </c>
      <c r="D485" s="223">
        <v>7666.58</v>
      </c>
    </row>
    <row r="486" spans="1:4">
      <c r="A486" s="232" t="s">
        <v>2387</v>
      </c>
      <c r="B486" s="223">
        <v>1978624.5999999999</v>
      </c>
      <c r="C486" s="223">
        <v>-424158.4</v>
      </c>
      <c r="D486" s="223">
        <v>1554466.2</v>
      </c>
    </row>
    <row r="487" spans="1:4">
      <c r="A487" s="232" t="s">
        <v>2388</v>
      </c>
      <c r="B487" s="223">
        <v>-5420016</v>
      </c>
      <c r="C487" s="223">
        <v>5423596.3200000003</v>
      </c>
      <c r="D487" s="223">
        <v>3580.32</v>
      </c>
    </row>
    <row r="488" spans="1:4">
      <c r="A488" s="232" t="s">
        <v>2389</v>
      </c>
      <c r="B488" s="223">
        <v>4738.55</v>
      </c>
      <c r="C488" s="223">
        <v>-648.33000000000004</v>
      </c>
      <c r="D488" s="223">
        <v>4090.22</v>
      </c>
    </row>
    <row r="489" spans="1:4">
      <c r="A489" s="232" t="s">
        <v>2390</v>
      </c>
      <c r="B489" s="223">
        <v>-5661217.6000000006</v>
      </c>
      <c r="C489" s="223">
        <v>-3232271.82</v>
      </c>
      <c r="D489" s="223">
        <v>-8893489.4199999999</v>
      </c>
    </row>
    <row r="490" spans="1:4">
      <c r="A490" s="232" t="s">
        <v>2391</v>
      </c>
      <c r="B490" s="223">
        <v>-5348295.32</v>
      </c>
      <c r="C490" s="223">
        <v>-1044723.87</v>
      </c>
      <c r="D490" s="223">
        <v>-6393019.1900000004</v>
      </c>
    </row>
    <row r="491" spans="1:4">
      <c r="A491" s="232" t="s">
        <v>3703</v>
      </c>
      <c r="B491" s="223">
        <v>0</v>
      </c>
      <c r="C491" s="223">
        <v>0</v>
      </c>
      <c r="D491" s="223"/>
    </row>
    <row r="492" spans="1:4">
      <c r="A492" s="232" t="s">
        <v>2392</v>
      </c>
      <c r="B492" s="223">
        <v>0</v>
      </c>
      <c r="C492" s="223">
        <v>471072.58</v>
      </c>
      <c r="D492" s="223">
        <v>471072.58</v>
      </c>
    </row>
    <row r="493" spans="1:4">
      <c r="A493" s="232" t="s">
        <v>2393</v>
      </c>
      <c r="B493" s="223">
        <v>0.04</v>
      </c>
      <c r="C493" s="223">
        <v>-556670.76</v>
      </c>
      <c r="D493" s="223">
        <v>-556670.71999999997</v>
      </c>
    </row>
    <row r="494" spans="1:4">
      <c r="A494" s="232" t="s">
        <v>3704</v>
      </c>
      <c r="B494" s="223">
        <v>0</v>
      </c>
      <c r="C494" s="223">
        <v>0</v>
      </c>
      <c r="D494" s="223"/>
    </row>
    <row r="495" spans="1:4">
      <c r="A495" s="232" t="s">
        <v>2394</v>
      </c>
      <c r="B495" s="223">
        <v>2</v>
      </c>
      <c r="C495" s="223">
        <v>0</v>
      </c>
      <c r="D495" s="223">
        <v>2</v>
      </c>
    </row>
    <row r="496" spans="1:4">
      <c r="A496" s="232" t="s">
        <v>2395</v>
      </c>
      <c r="B496" s="223">
        <v>-2</v>
      </c>
      <c r="C496" s="223">
        <v>0</v>
      </c>
      <c r="D496" s="223">
        <v>-2</v>
      </c>
    </row>
    <row r="497" spans="1:4">
      <c r="A497" s="232" t="s">
        <v>2396</v>
      </c>
      <c r="B497" s="223">
        <v>-5925804.3700000001</v>
      </c>
      <c r="C497" s="223">
        <v>119211865.8</v>
      </c>
      <c r="D497" s="223">
        <v>113286061.43000001</v>
      </c>
    </row>
    <row r="498" spans="1:4">
      <c r="A498" s="232" t="s">
        <v>2397</v>
      </c>
      <c r="B498" s="223">
        <v>1</v>
      </c>
      <c r="C498" s="223">
        <v>0</v>
      </c>
      <c r="D498" s="223">
        <v>1</v>
      </c>
    </row>
    <row r="499" spans="1:4">
      <c r="A499" s="232" t="s">
        <v>2398</v>
      </c>
      <c r="B499" s="223">
        <v>5348296.2</v>
      </c>
      <c r="C499" s="223">
        <v>1044723.87</v>
      </c>
      <c r="D499" s="223">
        <v>6393020.0700000003</v>
      </c>
    </row>
    <row r="500" spans="1:4">
      <c r="A500" s="232" t="s">
        <v>2399</v>
      </c>
      <c r="B500" s="223">
        <v>4943238.9300000006</v>
      </c>
      <c r="C500" s="223">
        <v>155260314.06</v>
      </c>
      <c r="D500" s="223">
        <v>160203552.99000001</v>
      </c>
    </row>
    <row r="501" spans="1:4">
      <c r="A501" s="232" t="s">
        <v>2400</v>
      </c>
      <c r="B501" s="223">
        <v>4943238.9300000006</v>
      </c>
      <c r="C501" s="223">
        <v>155260314.06</v>
      </c>
      <c r="D501" s="223">
        <v>160203552.99000001</v>
      </c>
    </row>
    <row r="502" spans="1:4">
      <c r="A502" s="232" t="s">
        <v>2401</v>
      </c>
      <c r="B502" s="223">
        <v>1165700.01</v>
      </c>
      <c r="C502" s="223">
        <v>-1165700.01</v>
      </c>
      <c r="D502" s="223">
        <v>0</v>
      </c>
    </row>
    <row r="503" spans="1:4">
      <c r="A503" s="232" t="s">
        <v>2402</v>
      </c>
      <c r="B503" s="223">
        <v>510124.50999999995</v>
      </c>
      <c r="C503" s="223">
        <v>323182.71000000002</v>
      </c>
      <c r="D503" s="223">
        <v>833307.22</v>
      </c>
    </row>
    <row r="504" spans="1:4">
      <c r="A504" s="232" t="s">
        <v>2403</v>
      </c>
      <c r="B504" s="223">
        <v>87393.85</v>
      </c>
      <c r="C504" s="223">
        <v>1258578.08</v>
      </c>
      <c r="D504" s="223">
        <v>1345971.93</v>
      </c>
    </row>
    <row r="505" spans="1:4">
      <c r="A505" s="232" t="s">
        <v>2404</v>
      </c>
      <c r="B505" s="223"/>
      <c r="C505" s="223">
        <v>81658833.329999998</v>
      </c>
      <c r="D505" s="223">
        <v>81658833.329999998</v>
      </c>
    </row>
    <row r="506" spans="1:4">
      <c r="A506" s="232" t="s">
        <v>2405</v>
      </c>
      <c r="B506" s="223">
        <v>3257805.49</v>
      </c>
      <c r="C506" s="223">
        <v>-1076443.29</v>
      </c>
      <c r="D506" s="223">
        <v>2181362.2000000002</v>
      </c>
    </row>
    <row r="507" spans="1:4">
      <c r="A507" s="232" t="s">
        <v>2406</v>
      </c>
      <c r="B507" s="223">
        <v>0</v>
      </c>
      <c r="C507" s="223">
        <v>0</v>
      </c>
      <c r="D507" s="223">
        <v>0</v>
      </c>
    </row>
    <row r="508" spans="1:4">
      <c r="A508" s="232" t="s">
        <v>2407</v>
      </c>
      <c r="B508" s="223"/>
      <c r="C508" s="223">
        <v>1813173.6500000001</v>
      </c>
      <c r="D508" s="223">
        <v>1813173.6500000001</v>
      </c>
    </row>
    <row r="509" spans="1:4">
      <c r="A509" s="232" t="s">
        <v>2408</v>
      </c>
      <c r="B509" s="223">
        <v>75755553.99000001</v>
      </c>
      <c r="C509" s="223">
        <v>-75755553.99000001</v>
      </c>
      <c r="D509" s="223">
        <v>0</v>
      </c>
    </row>
    <row r="510" spans="1:4">
      <c r="A510" s="232" t="s">
        <v>2409</v>
      </c>
      <c r="B510" s="223">
        <v>80776577.849999994</v>
      </c>
      <c r="C510" s="223">
        <v>7056070.4799999995</v>
      </c>
      <c r="D510" s="223">
        <v>87832648.329999998</v>
      </c>
    </row>
    <row r="511" spans="1:4">
      <c r="A511" s="232" t="s">
        <v>2410</v>
      </c>
      <c r="B511" s="223">
        <v>6633.02</v>
      </c>
      <c r="C511" s="223">
        <v>2374.15</v>
      </c>
      <c r="D511" s="223">
        <v>9007.17</v>
      </c>
    </row>
    <row r="512" spans="1:4">
      <c r="A512" s="232" t="s">
        <v>2411</v>
      </c>
      <c r="B512" s="223">
        <v>4651.62</v>
      </c>
      <c r="C512" s="223">
        <v>-14785.869999999999</v>
      </c>
      <c r="D512" s="223">
        <v>-10134.25</v>
      </c>
    </row>
    <row r="513" spans="1:4">
      <c r="A513" s="232" t="s">
        <v>2412</v>
      </c>
      <c r="B513" s="223">
        <v>496.56</v>
      </c>
      <c r="C513" s="223">
        <v>-2313.27</v>
      </c>
      <c r="D513" s="223">
        <v>-1816.71</v>
      </c>
    </row>
    <row r="514" spans="1:4">
      <c r="A514" s="232" t="s">
        <v>2413</v>
      </c>
      <c r="B514" s="223">
        <v>7891106.25</v>
      </c>
      <c r="C514" s="223">
        <v>661924.88</v>
      </c>
      <c r="D514" s="223">
        <v>8553031.129999999</v>
      </c>
    </row>
    <row r="515" spans="1:4">
      <c r="A515" s="232" t="s">
        <v>2414</v>
      </c>
      <c r="B515" s="223">
        <v>-2609185.17</v>
      </c>
      <c r="C515" s="223">
        <v>-428764.79</v>
      </c>
      <c r="D515" s="223">
        <v>-3037949.96</v>
      </c>
    </row>
    <row r="516" spans="1:4">
      <c r="A516" s="232" t="s">
        <v>2415</v>
      </c>
      <c r="B516" s="223">
        <v>344.40999999999997</v>
      </c>
      <c r="C516" s="223">
        <v>806.58</v>
      </c>
      <c r="D516" s="223">
        <v>1150.99</v>
      </c>
    </row>
    <row r="517" spans="1:4">
      <c r="A517" s="232" t="s">
        <v>2416</v>
      </c>
      <c r="B517" s="223">
        <v>1470.5500000000002</v>
      </c>
      <c r="C517" s="223">
        <v>229.4</v>
      </c>
      <c r="D517" s="223">
        <v>1699.95</v>
      </c>
    </row>
    <row r="518" spans="1:4">
      <c r="A518" s="232" t="s">
        <v>2417</v>
      </c>
      <c r="B518" s="223">
        <v>-7927862.8399999999</v>
      </c>
      <c r="C518" s="223">
        <v>7942089.2000000002</v>
      </c>
      <c r="D518" s="223">
        <v>14226.36</v>
      </c>
    </row>
    <row r="519" spans="1:4">
      <c r="A519" s="232" t="s">
        <v>2418</v>
      </c>
      <c r="B519" s="223">
        <v>25268384.349999998</v>
      </c>
      <c r="C519" s="223">
        <v>-7468822.8499999996</v>
      </c>
      <c r="D519" s="223">
        <v>17799561.5</v>
      </c>
    </row>
    <row r="520" spans="1:4">
      <c r="A520" s="232" t="s">
        <v>2419</v>
      </c>
      <c r="B520" s="223">
        <v>2666353.4500000002</v>
      </c>
      <c r="C520" s="223">
        <v>428764.79</v>
      </c>
      <c r="D520" s="223">
        <v>3095118.2399999998</v>
      </c>
    </row>
    <row r="521" spans="1:4">
      <c r="A521" s="232" t="s">
        <v>2420</v>
      </c>
      <c r="B521" s="223">
        <v>25302392.199999999</v>
      </c>
      <c r="C521" s="223">
        <v>1121502.22</v>
      </c>
      <c r="D521" s="223">
        <v>26423894.420000002</v>
      </c>
    </row>
    <row r="522" spans="1:4">
      <c r="A522" s="232" t="s">
        <v>2421</v>
      </c>
      <c r="B522" s="223">
        <v>-11847.97</v>
      </c>
      <c r="C522" s="223">
        <v>538.70000000000005</v>
      </c>
      <c r="D522" s="223">
        <v>-11309.269999999999</v>
      </c>
    </row>
    <row r="523" spans="1:4">
      <c r="A523" s="232" t="s">
        <v>2422</v>
      </c>
      <c r="B523" s="223">
        <v>-9748.02</v>
      </c>
      <c r="C523" s="223">
        <v>-76732.56</v>
      </c>
      <c r="D523" s="223">
        <v>-86480.58</v>
      </c>
    </row>
    <row r="524" spans="1:4">
      <c r="A524" s="232" t="s">
        <v>2423</v>
      </c>
      <c r="B524" s="223">
        <v>-8290.75</v>
      </c>
      <c r="C524" s="223">
        <v>2023.04</v>
      </c>
      <c r="D524" s="223">
        <v>-6267.71</v>
      </c>
    </row>
    <row r="525" spans="1:4">
      <c r="A525" s="232" t="s">
        <v>2424</v>
      </c>
      <c r="B525" s="223">
        <v>-4183.91</v>
      </c>
      <c r="C525" s="223">
        <v>-531.97</v>
      </c>
      <c r="D525" s="223">
        <v>-4715.88</v>
      </c>
    </row>
    <row r="526" spans="1:4">
      <c r="A526" s="232" t="s">
        <v>2425</v>
      </c>
      <c r="B526" s="223">
        <v>45.330000000000005</v>
      </c>
      <c r="C526" s="223">
        <v>-54732.93</v>
      </c>
      <c r="D526" s="223">
        <v>-54687.6</v>
      </c>
    </row>
    <row r="527" spans="1:4">
      <c r="A527" s="232" t="s">
        <v>3705</v>
      </c>
      <c r="B527" s="223">
        <v>0</v>
      </c>
      <c r="C527" s="223">
        <v>0</v>
      </c>
      <c r="D527" s="223"/>
    </row>
    <row r="528" spans="1:4">
      <c r="A528" s="232" t="s">
        <v>2426</v>
      </c>
      <c r="B528" s="223">
        <v>4942718</v>
      </c>
      <c r="C528" s="223">
        <v>894727</v>
      </c>
      <c r="D528" s="223">
        <v>5837445</v>
      </c>
    </row>
    <row r="529" spans="1:4">
      <c r="A529" s="232" t="s">
        <v>2427</v>
      </c>
      <c r="B529" s="223">
        <v>5873031.9800000004</v>
      </c>
      <c r="C529" s="223">
        <v>377125.18</v>
      </c>
      <c r="D529" s="223">
        <v>6250157.1600000001</v>
      </c>
    </row>
    <row r="530" spans="1:4">
      <c r="A530" s="232" t="s">
        <v>2428</v>
      </c>
      <c r="B530" s="223">
        <v>0</v>
      </c>
      <c r="C530" s="223">
        <v>14219.82</v>
      </c>
      <c r="D530" s="223">
        <v>14219.82</v>
      </c>
    </row>
    <row r="531" spans="1:4">
      <c r="A531" s="232" t="s">
        <v>2429</v>
      </c>
      <c r="B531" s="223">
        <v>35793.5</v>
      </c>
      <c r="C531" s="223">
        <v>271166.33999999997</v>
      </c>
      <c r="D531" s="223">
        <v>306959.83999999997</v>
      </c>
    </row>
    <row r="532" spans="1:4">
      <c r="A532" s="232" t="s">
        <v>2430</v>
      </c>
      <c r="B532" s="223">
        <v>1850495.08</v>
      </c>
      <c r="C532" s="223">
        <v>6400539.7300000004</v>
      </c>
      <c r="D532" s="223">
        <v>8251034.8100000005</v>
      </c>
    </row>
    <row r="533" spans="1:4">
      <c r="A533" s="232" t="s">
        <v>2431</v>
      </c>
      <c r="B533" s="223">
        <v>526304.08000000007</v>
      </c>
      <c r="C533" s="223">
        <v>33807.1</v>
      </c>
      <c r="D533" s="223">
        <v>560111.17999999993</v>
      </c>
    </row>
    <row r="534" spans="1:4">
      <c r="A534" s="232" t="s">
        <v>2432</v>
      </c>
      <c r="B534" s="223"/>
      <c r="C534" s="223">
        <v>147650.91</v>
      </c>
      <c r="D534" s="223">
        <v>147650.91</v>
      </c>
    </row>
    <row r="535" spans="1:4">
      <c r="A535" s="232" t="s">
        <v>2433</v>
      </c>
      <c r="B535" s="223">
        <v>8774891.0800000001</v>
      </c>
      <c r="C535" s="223">
        <v>-2940925.41</v>
      </c>
      <c r="D535" s="223">
        <v>5833965.6699999999</v>
      </c>
    </row>
    <row r="536" spans="1:4">
      <c r="A536" s="232" t="s">
        <v>2434</v>
      </c>
      <c r="B536" s="223">
        <v>533860</v>
      </c>
      <c r="C536" s="223">
        <v>-6300</v>
      </c>
      <c r="D536" s="223">
        <v>527560</v>
      </c>
    </row>
    <row r="537" spans="1:4">
      <c r="A537" s="232" t="s">
        <v>2435</v>
      </c>
      <c r="B537" s="223"/>
      <c r="C537" s="223">
        <v>3112863.21</v>
      </c>
      <c r="D537" s="223">
        <v>3112863.21</v>
      </c>
    </row>
    <row r="538" spans="1:4">
      <c r="A538" s="232" t="s">
        <v>2436</v>
      </c>
      <c r="B538" s="223">
        <v>632953.39</v>
      </c>
      <c r="C538" s="223">
        <v>-50591.9</v>
      </c>
      <c r="D538" s="223">
        <v>582361.49</v>
      </c>
    </row>
    <row r="539" spans="1:4">
      <c r="A539" s="232" t="s">
        <v>2437</v>
      </c>
      <c r="B539" s="223">
        <v>256973.65000000002</v>
      </c>
      <c r="C539" s="223">
        <v>13077.6</v>
      </c>
      <c r="D539" s="223">
        <v>270051.25</v>
      </c>
    </row>
    <row r="540" spans="1:4">
      <c r="A540" s="232" t="s">
        <v>2438</v>
      </c>
      <c r="B540" s="223">
        <v>-385.94</v>
      </c>
      <c r="C540" s="223">
        <v>1589219.26</v>
      </c>
      <c r="D540" s="223">
        <v>1588833.3199999998</v>
      </c>
    </row>
    <row r="541" spans="1:4">
      <c r="A541" s="232" t="s">
        <v>2439</v>
      </c>
      <c r="B541" s="223">
        <v>30073063.440000001</v>
      </c>
      <c r="C541" s="223">
        <v>-9326060.1500000004</v>
      </c>
      <c r="D541" s="223">
        <v>20747003.290000003</v>
      </c>
    </row>
    <row r="542" spans="1:4">
      <c r="A542" s="232" t="s">
        <v>2440</v>
      </c>
      <c r="B542" s="223">
        <v>35370601.190000005</v>
      </c>
      <c r="C542" s="223">
        <v>534191.51</v>
      </c>
      <c r="D542" s="223">
        <v>35904792.700000003</v>
      </c>
    </row>
    <row r="543" spans="1:4">
      <c r="A543" s="232" t="s">
        <v>2441</v>
      </c>
      <c r="B543" s="223">
        <v>5707415.6500000004</v>
      </c>
      <c r="C543" s="223">
        <v>0</v>
      </c>
      <c r="D543" s="223">
        <v>5707415.6500000004</v>
      </c>
    </row>
    <row r="544" spans="1:4">
      <c r="A544" s="232" t="s">
        <v>2442</v>
      </c>
      <c r="B544" s="223"/>
      <c r="C544" s="223">
        <v>0</v>
      </c>
      <c r="D544" s="223">
        <v>0</v>
      </c>
    </row>
    <row r="545" spans="1:4">
      <c r="A545" s="232" t="s">
        <v>3706</v>
      </c>
      <c r="B545" s="223">
        <v>0</v>
      </c>
      <c r="C545" s="223">
        <v>0</v>
      </c>
      <c r="D545" s="223"/>
    </row>
    <row r="546" spans="1:4">
      <c r="A546" s="232" t="s">
        <v>2443</v>
      </c>
      <c r="B546" s="223">
        <v>-583622.30000000005</v>
      </c>
      <c r="C546" s="223">
        <v>-174483.51</v>
      </c>
      <c r="D546" s="223">
        <v>-758105.81</v>
      </c>
    </row>
    <row r="547" spans="1:4">
      <c r="A547" s="232" t="s">
        <v>2444</v>
      </c>
      <c r="B547" s="223">
        <v>490545</v>
      </c>
      <c r="C547" s="223">
        <v>-149754</v>
      </c>
      <c r="D547" s="223">
        <v>340791</v>
      </c>
    </row>
    <row r="548" spans="1:4">
      <c r="A548" s="232" t="s">
        <v>2445</v>
      </c>
      <c r="B548" s="223">
        <v>1835644</v>
      </c>
      <c r="C548" s="223">
        <v>9231</v>
      </c>
      <c r="D548" s="223">
        <v>1844875</v>
      </c>
    </row>
    <row r="549" spans="1:4">
      <c r="A549" s="232" t="s">
        <v>2446</v>
      </c>
      <c r="B549" s="223">
        <v>2876004</v>
      </c>
      <c r="C549" s="223">
        <v>-41491</v>
      </c>
      <c r="D549" s="223">
        <v>2834513</v>
      </c>
    </row>
    <row r="550" spans="1:4">
      <c r="A550" s="232" t="s">
        <v>2447</v>
      </c>
      <c r="B550" s="223">
        <v>960771</v>
      </c>
      <c r="C550" s="223">
        <v>-144978</v>
      </c>
      <c r="D550" s="223">
        <v>815793</v>
      </c>
    </row>
    <row r="551" spans="1:4">
      <c r="A551" s="232" t="s">
        <v>2448</v>
      </c>
      <c r="B551" s="223">
        <v>100123031.47999999</v>
      </c>
      <c r="C551" s="223">
        <v>433798.97</v>
      </c>
      <c r="D551" s="223">
        <v>100556830.45</v>
      </c>
    </row>
    <row r="552" spans="1:4">
      <c r="A552" s="232" t="s">
        <v>2449</v>
      </c>
      <c r="B552" s="223">
        <v>1006335.5199999999</v>
      </c>
      <c r="C552" s="223">
        <v>-37565.21</v>
      </c>
      <c r="D552" s="223">
        <v>968770.30999999994</v>
      </c>
    </row>
    <row r="553" spans="1:4">
      <c r="A553" s="232" t="s">
        <v>2450</v>
      </c>
      <c r="B553" s="223">
        <v>1006335.5199999999</v>
      </c>
      <c r="C553" s="223">
        <v>-37565.21</v>
      </c>
      <c r="D553" s="223">
        <v>968770.30999999994</v>
      </c>
    </row>
    <row r="554" spans="1:4">
      <c r="A554" s="232" t="s">
        <v>2451</v>
      </c>
      <c r="B554" s="223">
        <v>101129367.00000001</v>
      </c>
      <c r="C554" s="223">
        <v>396233.76</v>
      </c>
      <c r="D554" s="223">
        <v>101525600.76000001</v>
      </c>
    </row>
    <row r="555" spans="1:4">
      <c r="A555" s="232" t="s">
        <v>2452</v>
      </c>
      <c r="B555" s="223">
        <v>45527682.789999999</v>
      </c>
      <c r="C555" s="223">
        <v>3177504.36</v>
      </c>
      <c r="D555" s="223">
        <v>48705187.149999999</v>
      </c>
    </row>
    <row r="556" spans="1:4">
      <c r="A556" s="232" t="s">
        <v>2453</v>
      </c>
      <c r="B556" s="223">
        <v>22169815.090000004</v>
      </c>
      <c r="C556" s="223">
        <v>-13822407.32</v>
      </c>
      <c r="D556" s="223">
        <v>8347407.7700000005</v>
      </c>
    </row>
    <row r="557" spans="1:4">
      <c r="A557" s="232" t="s">
        <v>2454</v>
      </c>
      <c r="B557" s="223">
        <v>67697497.879999995</v>
      </c>
      <c r="C557" s="223">
        <v>-10644902.960000001</v>
      </c>
      <c r="D557" s="223">
        <v>57052594.920000002</v>
      </c>
    </row>
    <row r="558" spans="1:4">
      <c r="A558" s="232" t="s">
        <v>2455</v>
      </c>
      <c r="B558" s="223"/>
      <c r="C558" s="223">
        <v>14973655.199999999</v>
      </c>
      <c r="D558" s="223">
        <v>14973655.199999999</v>
      </c>
    </row>
    <row r="559" spans="1:4">
      <c r="A559" s="232" t="s">
        <v>2456</v>
      </c>
      <c r="B559" s="223"/>
      <c r="C559" s="223">
        <v>14973655.199999999</v>
      </c>
      <c r="D559" s="223">
        <v>14973655.199999999</v>
      </c>
    </row>
    <row r="560" spans="1:4">
      <c r="A560" s="232" t="s">
        <v>2457</v>
      </c>
      <c r="B560" s="223"/>
      <c r="C560" s="223">
        <v>-14973655.199999999</v>
      </c>
      <c r="D560" s="223">
        <v>-14973655.199999999</v>
      </c>
    </row>
    <row r="561" spans="1:4">
      <c r="A561" s="232" t="s">
        <v>2458</v>
      </c>
      <c r="B561" s="223">
        <v>18570146.829999998</v>
      </c>
      <c r="C561" s="223">
        <v>-18570146.829999998</v>
      </c>
      <c r="D561" s="223">
        <v>0</v>
      </c>
    </row>
    <row r="562" spans="1:4">
      <c r="A562" s="232" t="s">
        <v>2459</v>
      </c>
      <c r="B562" s="223">
        <v>18570146.829999998</v>
      </c>
      <c r="C562" s="223">
        <v>-18570146.829999998</v>
      </c>
      <c r="D562" s="223">
        <v>0</v>
      </c>
    </row>
    <row r="563" spans="1:4">
      <c r="A563" s="230" t="s">
        <v>2460</v>
      </c>
      <c r="B563" s="233">
        <v>2135848411.0400002</v>
      </c>
      <c r="C563" s="233">
        <v>-518556019.87</v>
      </c>
      <c r="D563" s="233">
        <v>1617292391.1700001</v>
      </c>
    </row>
    <row r="564" spans="1:4">
      <c r="A564" s="232" t="s">
        <v>2461</v>
      </c>
      <c r="B564" s="223">
        <v>21358587.040000003</v>
      </c>
      <c r="C564" s="223">
        <v>11506102.409999998</v>
      </c>
      <c r="D564" s="223">
        <v>32864689.450000003</v>
      </c>
    </row>
    <row r="565" spans="1:4">
      <c r="A565" s="232" t="s">
        <v>2462</v>
      </c>
      <c r="B565" s="223">
        <v>26845470.380000003</v>
      </c>
      <c r="C565" s="223">
        <v>-12390249.1</v>
      </c>
      <c r="D565" s="223">
        <v>14455221.279999999</v>
      </c>
    </row>
    <row r="566" spans="1:4">
      <c r="A566" s="232" t="s">
        <v>2463</v>
      </c>
      <c r="B566" s="223">
        <v>301317.83</v>
      </c>
      <c r="C566" s="223">
        <v>5185.59</v>
      </c>
      <c r="D566" s="223">
        <v>306503.42</v>
      </c>
    </row>
    <row r="567" spans="1:4">
      <c r="A567" s="232" t="s">
        <v>2464</v>
      </c>
      <c r="B567" s="223">
        <v>48505375.250000007</v>
      </c>
      <c r="C567" s="223">
        <v>-878961.10000000009</v>
      </c>
      <c r="D567" s="223">
        <v>47626414.149999999</v>
      </c>
    </row>
    <row r="568" spans="1:4">
      <c r="A568" s="232" t="s">
        <v>2465</v>
      </c>
      <c r="B568" s="223">
        <v>232230452.51999998</v>
      </c>
      <c r="C568" s="223">
        <v>8821574.3000000007</v>
      </c>
      <c r="D568" s="223">
        <v>241052026.81999999</v>
      </c>
    </row>
    <row r="569" spans="1:4">
      <c r="A569" s="232" t="s">
        <v>2466</v>
      </c>
      <c r="B569" s="223">
        <v>1323884.1599999999</v>
      </c>
      <c r="C569" s="223">
        <v>-441295</v>
      </c>
      <c r="D569" s="223">
        <v>882589.15999999992</v>
      </c>
    </row>
    <row r="570" spans="1:4">
      <c r="A570" s="232" t="s">
        <v>2467</v>
      </c>
      <c r="B570" s="223">
        <v>233554336.68000001</v>
      </c>
      <c r="C570" s="223">
        <v>8380279.2999999998</v>
      </c>
      <c r="D570" s="223">
        <v>241934615.97999999</v>
      </c>
    </row>
    <row r="571" spans="1:4">
      <c r="A571" s="232" t="s">
        <v>2468</v>
      </c>
      <c r="B571" s="223">
        <v>0.08</v>
      </c>
      <c r="C571" s="223">
        <v>0</v>
      </c>
      <c r="D571" s="223">
        <v>0.08</v>
      </c>
    </row>
    <row r="572" spans="1:4">
      <c r="A572" s="232" t="s">
        <v>2469</v>
      </c>
      <c r="B572" s="223">
        <v>10043833.539999999</v>
      </c>
      <c r="C572" s="223">
        <v>-6368683.2599999998</v>
      </c>
      <c r="D572" s="223">
        <v>3675150.28</v>
      </c>
    </row>
    <row r="573" spans="1:4">
      <c r="A573" s="232" t="s">
        <v>2470</v>
      </c>
      <c r="B573" s="223">
        <v>1072539.76</v>
      </c>
      <c r="C573" s="223">
        <v>-82593.710000000006</v>
      </c>
      <c r="D573" s="223">
        <v>989946.05</v>
      </c>
    </row>
    <row r="574" spans="1:4">
      <c r="A574" s="232" t="s">
        <v>2471</v>
      </c>
      <c r="B574" s="223">
        <v>10014222.6</v>
      </c>
      <c r="C574" s="223">
        <v>-1083543.4000000001</v>
      </c>
      <c r="D574" s="223">
        <v>8930679.1999999993</v>
      </c>
    </row>
    <row r="575" spans="1:4">
      <c r="A575" s="232" t="s">
        <v>2472</v>
      </c>
      <c r="B575" s="223">
        <v>21062129.990000002</v>
      </c>
      <c r="C575" s="223">
        <v>-4993472.84</v>
      </c>
      <c r="D575" s="223">
        <v>16068657.15</v>
      </c>
    </row>
    <row r="576" spans="1:4">
      <c r="A576" s="232" t="s">
        <v>2473</v>
      </c>
      <c r="B576" s="223">
        <v>2180060.48</v>
      </c>
      <c r="C576" s="223">
        <v>-402568.1</v>
      </c>
      <c r="D576" s="223">
        <v>1777492.38</v>
      </c>
    </row>
    <row r="577" spans="1:4">
      <c r="A577" s="232" t="s">
        <v>2474</v>
      </c>
      <c r="B577" s="223">
        <v>3137151.86</v>
      </c>
      <c r="C577" s="223">
        <v>-453848.81</v>
      </c>
      <c r="D577" s="223">
        <v>2683303.0500000003</v>
      </c>
    </row>
    <row r="578" spans="1:4">
      <c r="A578" s="232" t="s">
        <v>2475</v>
      </c>
      <c r="B578" s="223">
        <v>3594345.71</v>
      </c>
      <c r="C578" s="223">
        <v>427236.05</v>
      </c>
      <c r="D578" s="223">
        <v>4021581.7600000002</v>
      </c>
    </row>
    <row r="579" spans="1:4">
      <c r="A579" s="232" t="s">
        <v>2476</v>
      </c>
      <c r="B579" s="223">
        <v>3751246.48</v>
      </c>
      <c r="C579" s="223">
        <v>-88498.32</v>
      </c>
      <c r="D579" s="223">
        <v>3662748.16</v>
      </c>
    </row>
    <row r="580" spans="1:4">
      <c r="A580" s="232" t="s">
        <v>2477</v>
      </c>
      <c r="B580" s="223">
        <v>55752.46</v>
      </c>
      <c r="C580" s="223">
        <v>-20761.650000000001</v>
      </c>
      <c r="D580" s="223">
        <v>34990.81</v>
      </c>
    </row>
    <row r="581" spans="1:4">
      <c r="A581" s="232" t="s">
        <v>2478</v>
      </c>
      <c r="B581" s="223"/>
      <c r="C581" s="223">
        <v>5590400.6599999992</v>
      </c>
      <c r="D581" s="223">
        <v>5590400.6599999992</v>
      </c>
    </row>
    <row r="582" spans="1:4">
      <c r="A582" s="232" t="s">
        <v>2479</v>
      </c>
      <c r="B582" s="223"/>
      <c r="C582" s="223">
        <v>0</v>
      </c>
      <c r="D582" s="223">
        <v>0</v>
      </c>
    </row>
    <row r="583" spans="1:4">
      <c r="A583" s="232" t="s">
        <v>2480</v>
      </c>
      <c r="B583" s="223">
        <v>149841.07</v>
      </c>
      <c r="C583" s="223">
        <v>122114.5</v>
      </c>
      <c r="D583" s="223">
        <v>271955.57</v>
      </c>
    </row>
    <row r="584" spans="1:4">
      <c r="A584" s="232" t="s">
        <v>2481</v>
      </c>
      <c r="B584" s="223">
        <v>0</v>
      </c>
      <c r="C584" s="223">
        <v>-7.0000000000000007E-2</v>
      </c>
      <c r="D584" s="223">
        <v>-7.0000000000000007E-2</v>
      </c>
    </row>
    <row r="585" spans="1:4">
      <c r="A585" s="232" t="s">
        <v>2482</v>
      </c>
      <c r="B585" s="223">
        <v>0</v>
      </c>
      <c r="C585" s="223">
        <v>0</v>
      </c>
      <c r="D585" s="223">
        <v>0</v>
      </c>
    </row>
    <row r="586" spans="1:4">
      <c r="A586" s="232" t="s">
        <v>2483</v>
      </c>
      <c r="B586" s="223">
        <v>-215889268.16</v>
      </c>
      <c r="C586" s="223">
        <v>-261044102.47999999</v>
      </c>
      <c r="D586" s="223">
        <v>-476933370.63999999</v>
      </c>
    </row>
    <row r="587" spans="1:4">
      <c r="A587" s="232" t="s">
        <v>2484</v>
      </c>
      <c r="B587" s="223">
        <v>215889267.34</v>
      </c>
      <c r="C587" s="223">
        <v>261044102.50999999</v>
      </c>
      <c r="D587" s="223">
        <v>476933369.85000002</v>
      </c>
    </row>
    <row r="588" spans="1:4">
      <c r="A588" s="232" t="s">
        <v>2485</v>
      </c>
      <c r="B588" s="223">
        <v>0</v>
      </c>
      <c r="C588" s="223">
        <v>0</v>
      </c>
      <c r="D588" s="223">
        <v>0</v>
      </c>
    </row>
    <row r="589" spans="1:4">
      <c r="A589" s="232" t="s">
        <v>2486</v>
      </c>
      <c r="B589" s="223">
        <v>55061123.210000001</v>
      </c>
      <c r="C589" s="223">
        <v>-7354218.9199999999</v>
      </c>
      <c r="D589" s="223">
        <v>47706904.290000007</v>
      </c>
    </row>
    <row r="590" spans="1:4">
      <c r="A590" s="232" t="s">
        <v>2487</v>
      </c>
      <c r="B590" s="223">
        <v>55061123.210000001</v>
      </c>
      <c r="C590" s="223">
        <v>-7354218.9199999999</v>
      </c>
      <c r="D590" s="223">
        <v>47706904.290000007</v>
      </c>
    </row>
    <row r="591" spans="1:4">
      <c r="A591" s="232" t="s">
        <v>2488</v>
      </c>
      <c r="B591" s="223"/>
      <c r="C591" s="223">
        <v>0</v>
      </c>
      <c r="D591" s="223">
        <v>0</v>
      </c>
    </row>
    <row r="592" spans="1:4">
      <c r="A592" s="232" t="s">
        <v>2489</v>
      </c>
      <c r="B592" s="223">
        <v>18725849</v>
      </c>
      <c r="C592" s="223">
        <v>16236611</v>
      </c>
      <c r="D592" s="223">
        <v>34962460</v>
      </c>
    </row>
    <row r="593" spans="1:4">
      <c r="A593" s="232" t="s">
        <v>2490</v>
      </c>
      <c r="B593" s="223">
        <v>-199999999.88</v>
      </c>
      <c r="C593" s="223">
        <v>0</v>
      </c>
      <c r="D593" s="223">
        <v>-199999999.88</v>
      </c>
    </row>
    <row r="594" spans="1:4">
      <c r="A594" s="232" t="s">
        <v>2491</v>
      </c>
      <c r="B594" s="223">
        <v>153781233.13</v>
      </c>
      <c r="C594" s="223">
        <v>-121671054.95999999</v>
      </c>
      <c r="D594" s="223">
        <v>32110178.169999998</v>
      </c>
    </row>
    <row r="595" spans="1:4">
      <c r="A595" s="232" t="s">
        <v>2492</v>
      </c>
      <c r="B595" s="223">
        <v>29000000</v>
      </c>
      <c r="C595" s="223">
        <v>0</v>
      </c>
      <c r="D595" s="223">
        <v>29000000</v>
      </c>
    </row>
    <row r="596" spans="1:4">
      <c r="A596" s="232" t="s">
        <v>2493</v>
      </c>
      <c r="B596" s="223">
        <v>206463</v>
      </c>
      <c r="C596" s="223">
        <v>-206463</v>
      </c>
      <c r="D596" s="223">
        <v>0</v>
      </c>
    </row>
    <row r="597" spans="1:4">
      <c r="A597" s="232" t="s">
        <v>3707</v>
      </c>
      <c r="B597" s="223">
        <v>0</v>
      </c>
      <c r="C597" s="223">
        <v>0</v>
      </c>
      <c r="D597" s="223"/>
    </row>
    <row r="598" spans="1:4">
      <c r="A598" s="232" t="s">
        <v>2494</v>
      </c>
      <c r="B598" s="223">
        <v>7725497.8700000001</v>
      </c>
      <c r="C598" s="223">
        <v>1448630.61</v>
      </c>
      <c r="D598" s="223">
        <v>9174128.4800000004</v>
      </c>
    </row>
    <row r="599" spans="1:4">
      <c r="A599" s="232" t="s">
        <v>2495</v>
      </c>
      <c r="B599" s="223">
        <v>2149172</v>
      </c>
      <c r="C599" s="223">
        <v>-923971</v>
      </c>
      <c r="D599" s="223">
        <v>1225201</v>
      </c>
    </row>
    <row r="600" spans="1:4">
      <c r="A600" s="232" t="s">
        <v>2496</v>
      </c>
      <c r="B600" s="223">
        <v>6102743.1099999994</v>
      </c>
      <c r="C600" s="223">
        <v>922476.98</v>
      </c>
      <c r="D600" s="223">
        <v>7025220.0900000008</v>
      </c>
    </row>
    <row r="601" spans="1:4">
      <c r="A601" s="232" t="s">
        <v>2497</v>
      </c>
      <c r="B601" s="223">
        <v>9472262.0099999998</v>
      </c>
      <c r="C601" s="223">
        <v>-9472262.0099999998</v>
      </c>
      <c r="D601" s="223">
        <v>0</v>
      </c>
    </row>
    <row r="602" spans="1:4">
      <c r="A602" s="232" t="s">
        <v>2498</v>
      </c>
      <c r="B602" s="223">
        <v>0</v>
      </c>
      <c r="C602" s="223">
        <v>0</v>
      </c>
      <c r="D602" s="223">
        <v>0</v>
      </c>
    </row>
    <row r="603" spans="1:4">
      <c r="A603" s="232" t="s">
        <v>2499</v>
      </c>
      <c r="B603" s="223"/>
      <c r="C603" s="223">
        <v>111801762.34999999</v>
      </c>
      <c r="D603" s="223">
        <v>111801762.34999999</v>
      </c>
    </row>
    <row r="604" spans="1:4">
      <c r="A604" s="232" t="s">
        <v>2500</v>
      </c>
      <c r="B604" s="223"/>
      <c r="C604" s="223">
        <v>7335221.5299999993</v>
      </c>
      <c r="D604" s="223">
        <v>7335221.5299999993</v>
      </c>
    </row>
    <row r="605" spans="1:4">
      <c r="A605" s="232" t="s">
        <v>2501</v>
      </c>
      <c r="B605" s="223">
        <v>-83476.86</v>
      </c>
      <c r="C605" s="223">
        <v>83476.86</v>
      </c>
      <c r="D605" s="223">
        <v>0</v>
      </c>
    </row>
    <row r="606" spans="1:4">
      <c r="A606" s="232" t="s">
        <v>2502</v>
      </c>
      <c r="B606" s="223">
        <v>0</v>
      </c>
      <c r="C606" s="223">
        <v>1777918.26</v>
      </c>
      <c r="D606" s="223">
        <v>1777918.26</v>
      </c>
    </row>
    <row r="607" spans="1:4">
      <c r="A607" s="232" t="s">
        <v>2503</v>
      </c>
      <c r="B607" s="223">
        <v>67558303.030000001</v>
      </c>
      <c r="C607" s="223">
        <v>29589289.939999998</v>
      </c>
      <c r="D607" s="223">
        <v>97147592.969999999</v>
      </c>
    </row>
    <row r="608" spans="1:4">
      <c r="A608" s="232" t="s">
        <v>2504</v>
      </c>
      <c r="B608" s="223">
        <v>17162290.380000003</v>
      </c>
      <c r="C608" s="223">
        <v>-17162290.380000003</v>
      </c>
      <c r="D608" s="223">
        <v>0</v>
      </c>
    </row>
    <row r="609" spans="1:4">
      <c r="A609" s="232" t="s">
        <v>2505</v>
      </c>
      <c r="B609" s="223">
        <v>6958689.6499999994</v>
      </c>
      <c r="C609" s="223">
        <v>988731.88</v>
      </c>
      <c r="D609" s="223">
        <v>7947421.5300000003</v>
      </c>
    </row>
    <row r="610" spans="1:4">
      <c r="A610" s="232" t="s">
        <v>2506</v>
      </c>
      <c r="B610" s="223">
        <v>518759026.19999999</v>
      </c>
      <c r="C610" s="223">
        <v>20748078.059999999</v>
      </c>
      <c r="D610" s="223">
        <v>539507104.25999999</v>
      </c>
    </row>
    <row r="611" spans="1:4">
      <c r="A611" s="232" t="s">
        <v>2507</v>
      </c>
      <c r="B611" s="223">
        <v>531233511.16000003</v>
      </c>
      <c r="C611" s="223">
        <v>-25054832.84</v>
      </c>
      <c r="D611" s="223">
        <v>506178678.31999999</v>
      </c>
    </row>
    <row r="612" spans="1:4">
      <c r="A612" s="232" t="s">
        <v>2508</v>
      </c>
      <c r="B612" s="223">
        <v>180351128</v>
      </c>
      <c r="C612" s="223">
        <v>-8505990.5800000001</v>
      </c>
      <c r="D612" s="223">
        <v>171845137.42000002</v>
      </c>
    </row>
    <row r="613" spans="1:4">
      <c r="A613" s="232" t="s">
        <v>2509</v>
      </c>
      <c r="B613" s="223">
        <v>13829277.290000001</v>
      </c>
      <c r="C613" s="223">
        <v>-14641619</v>
      </c>
      <c r="D613" s="223">
        <v>-812341.71000000008</v>
      </c>
    </row>
    <row r="614" spans="1:4">
      <c r="A614" s="232" t="s">
        <v>2510</v>
      </c>
      <c r="B614" s="223">
        <v>-79126788.640000001</v>
      </c>
      <c r="C614" s="223">
        <v>-2845062.96</v>
      </c>
      <c r="D614" s="223">
        <v>-81971851.599999994</v>
      </c>
    </row>
    <row r="615" spans="1:4">
      <c r="A615" s="232" t="s">
        <v>2511</v>
      </c>
      <c r="B615" s="223">
        <v>-804540705.09000003</v>
      </c>
      <c r="C615" s="223">
        <v>45357379.460000001</v>
      </c>
      <c r="D615" s="223">
        <v>-759183325.63</v>
      </c>
    </row>
    <row r="616" spans="1:4">
      <c r="A616" s="232" t="s">
        <v>2512</v>
      </c>
      <c r="B616" s="223">
        <v>1323299731.29</v>
      </c>
      <c r="C616" s="223">
        <v>-24609301.400000002</v>
      </c>
      <c r="D616" s="223">
        <v>1298690429.8900001</v>
      </c>
    </row>
    <row r="617" spans="1:4">
      <c r="A617" s="232" t="s">
        <v>2513</v>
      </c>
      <c r="B617" s="223">
        <v>0.55000000000000004</v>
      </c>
      <c r="C617" s="223">
        <v>0</v>
      </c>
      <c r="D617" s="223">
        <v>0.55000000000000004</v>
      </c>
    </row>
    <row r="618" spans="1:4">
      <c r="A618" s="232" t="s">
        <v>2514</v>
      </c>
      <c r="B618" s="223">
        <v>0.17</v>
      </c>
      <c r="C618" s="223">
        <v>0</v>
      </c>
      <c r="D618" s="223">
        <v>0.17</v>
      </c>
    </row>
    <row r="619" spans="1:4">
      <c r="A619" s="232" t="s">
        <v>2515</v>
      </c>
      <c r="B619" s="223">
        <v>0.71999999999999986</v>
      </c>
      <c r="C619" s="223">
        <v>0</v>
      </c>
      <c r="D619" s="223">
        <v>0.71999999999999986</v>
      </c>
    </row>
    <row r="620" spans="1:4">
      <c r="A620" s="232" t="s">
        <v>2516</v>
      </c>
      <c r="B620" s="223">
        <v>2108474575.8200002</v>
      </c>
      <c r="C620" s="223">
        <v>139253604.99000001</v>
      </c>
      <c r="D620" s="223">
        <v>2247728180.8099999</v>
      </c>
    </row>
    <row r="621" spans="1:4">
      <c r="A621" s="232" t="s">
        <v>2517</v>
      </c>
      <c r="B621" s="223">
        <v>560694332.70000005</v>
      </c>
      <c r="C621" s="223">
        <v>50032772.289999999</v>
      </c>
      <c r="D621" s="223">
        <v>610727104.99000001</v>
      </c>
    </row>
    <row r="622" spans="1:4">
      <c r="A622" s="232" t="s">
        <v>2518</v>
      </c>
      <c r="B622" s="223">
        <v>2669168908.52</v>
      </c>
      <c r="C622" s="223">
        <v>189286377.28</v>
      </c>
      <c r="D622" s="223">
        <v>2858455285.7999997</v>
      </c>
    </row>
    <row r="623" spans="1:4">
      <c r="A623" s="232" t="s">
        <v>2519</v>
      </c>
      <c r="B623" s="223">
        <v>857868196.39999998</v>
      </c>
      <c r="C623" s="223">
        <v>-218043313.54000002</v>
      </c>
      <c r="D623" s="223">
        <v>639824882.86000001</v>
      </c>
    </row>
    <row r="624" spans="1:4">
      <c r="A624" s="232" t="s">
        <v>2520</v>
      </c>
      <c r="B624" s="223">
        <v>237763750.86000001</v>
      </c>
      <c r="C624" s="223">
        <v>-59943866.269999996</v>
      </c>
      <c r="D624" s="223">
        <v>177819884.59</v>
      </c>
    </row>
    <row r="625" spans="1:4">
      <c r="A625" s="232" t="s">
        <v>2521</v>
      </c>
      <c r="B625" s="223">
        <v>1095631947.26</v>
      </c>
      <c r="C625" s="223">
        <v>-277987179.81</v>
      </c>
      <c r="D625" s="223">
        <v>817644767.44999993</v>
      </c>
    </row>
    <row r="626" spans="1:4">
      <c r="A626" s="230" t="s">
        <v>2522</v>
      </c>
      <c r="B626" s="233">
        <v>5425221422.9300003</v>
      </c>
      <c r="C626" s="233">
        <v>-113163004.64999999</v>
      </c>
      <c r="D626" s="233">
        <v>5312058418.2799997</v>
      </c>
    </row>
    <row r="627" spans="1:4">
      <c r="A627" s="232" t="s">
        <v>2523</v>
      </c>
      <c r="B627" s="223">
        <v>0</v>
      </c>
      <c r="C627" s="223">
        <v>0</v>
      </c>
      <c r="D627" s="223">
        <v>0</v>
      </c>
    </row>
    <row r="628" spans="1:4">
      <c r="A628" s="232" t="s">
        <v>3708</v>
      </c>
      <c r="B628" s="223">
        <v>0</v>
      </c>
      <c r="C628" s="223">
        <v>0</v>
      </c>
      <c r="D628" s="223"/>
    </row>
    <row r="629" spans="1:4">
      <c r="A629" s="232" t="s">
        <v>2524</v>
      </c>
      <c r="B629" s="223">
        <v>0</v>
      </c>
      <c r="C629" s="223">
        <v>0</v>
      </c>
      <c r="D629" s="223">
        <v>0</v>
      </c>
    </row>
    <row r="630" spans="1:4">
      <c r="A630" s="232" t="s">
        <v>2525</v>
      </c>
      <c r="B630" s="223">
        <v>0</v>
      </c>
      <c r="C630" s="223">
        <v>0</v>
      </c>
      <c r="D630" s="223">
        <v>0</v>
      </c>
    </row>
    <row r="631" spans="1:4">
      <c r="A631" s="232" t="s">
        <v>2526</v>
      </c>
      <c r="B631" s="223">
        <v>0</v>
      </c>
      <c r="C631" s="223">
        <v>0</v>
      </c>
      <c r="D631" s="223">
        <v>0</v>
      </c>
    </row>
    <row r="632" spans="1:4">
      <c r="A632" s="232" t="s">
        <v>2527</v>
      </c>
      <c r="B632" s="223">
        <v>0</v>
      </c>
      <c r="C632" s="223">
        <v>0</v>
      </c>
      <c r="D632" s="223">
        <v>0</v>
      </c>
    </row>
    <row r="633" spans="1:4">
      <c r="A633" s="232" t="s">
        <v>2528</v>
      </c>
      <c r="B633" s="223">
        <v>0</v>
      </c>
      <c r="C633" s="223">
        <v>0</v>
      </c>
      <c r="D633" s="223">
        <v>0</v>
      </c>
    </row>
    <row r="634" spans="1:4">
      <c r="A634" s="232" t="s">
        <v>2529</v>
      </c>
      <c r="B634" s="223">
        <v>0</v>
      </c>
      <c r="C634" s="223">
        <v>0</v>
      </c>
      <c r="D634" s="223">
        <v>0</v>
      </c>
    </row>
    <row r="635" spans="1:4">
      <c r="A635" s="230" t="s">
        <v>2530</v>
      </c>
      <c r="B635" s="233">
        <v>0</v>
      </c>
      <c r="C635" s="233">
        <v>0</v>
      </c>
      <c r="D635" s="233">
        <v>0</v>
      </c>
    </row>
    <row r="636" spans="1:4">
      <c r="A636" s="230" t="s">
        <v>2531</v>
      </c>
      <c r="B636" s="226">
        <v>26165936761.939999</v>
      </c>
      <c r="C636" s="226">
        <v>998026016.84000003</v>
      </c>
      <c r="D636" s="226">
        <v>27163962778.780003</v>
      </c>
    </row>
    <row r="637" spans="1:4">
      <c r="A637" s="231" t="s">
        <v>1767</v>
      </c>
      <c r="B637" s="231"/>
      <c r="C637" s="231"/>
      <c r="D637" s="231"/>
    </row>
    <row r="638" spans="1:4">
      <c r="A638" s="230" t="s">
        <v>2532</v>
      </c>
      <c r="B638" s="226"/>
      <c r="C638" s="226"/>
      <c r="D638" s="226"/>
    </row>
    <row r="639" spans="1:4">
      <c r="A639" s="232" t="s">
        <v>2533</v>
      </c>
      <c r="B639" s="223">
        <v>3335666246.6900001</v>
      </c>
      <c r="C639" s="223">
        <v>590472879.61000001</v>
      </c>
      <c r="D639" s="223">
        <v>3926139126.3000002</v>
      </c>
    </row>
    <row r="640" spans="1:4">
      <c r="A640" s="232" t="s">
        <v>2534</v>
      </c>
      <c r="B640" s="223">
        <v>1408552331.1700001</v>
      </c>
      <c r="C640" s="223">
        <v>307995418.31</v>
      </c>
      <c r="D640" s="223">
        <v>1716547749.48</v>
      </c>
    </row>
    <row r="641" spans="1:4">
      <c r="A641" s="232" t="s">
        <v>2535</v>
      </c>
      <c r="B641" s="223">
        <v>316218898.50999999</v>
      </c>
      <c r="C641" s="223">
        <v>50744221.999999993</v>
      </c>
      <c r="D641" s="223">
        <v>366963120.50999999</v>
      </c>
    </row>
    <row r="642" spans="1:4">
      <c r="A642" s="232" t="s">
        <v>2536</v>
      </c>
      <c r="B642" s="223">
        <v>3252339.96</v>
      </c>
      <c r="C642" s="223">
        <v>527303.23</v>
      </c>
      <c r="D642" s="223">
        <v>3779643.19</v>
      </c>
    </row>
    <row r="643" spans="1:4">
      <c r="A643" s="232" t="s">
        <v>2537</v>
      </c>
      <c r="B643" s="223">
        <v>355943041.79000002</v>
      </c>
      <c r="C643" s="223">
        <v>68349345.719999999</v>
      </c>
      <c r="D643" s="223">
        <v>424292387.50999999</v>
      </c>
    </row>
    <row r="644" spans="1:4">
      <c r="A644" s="232" t="s">
        <v>2538</v>
      </c>
      <c r="B644" s="223"/>
      <c r="C644" s="223">
        <v>-3118.52</v>
      </c>
      <c r="D644" s="223">
        <v>-3118.52</v>
      </c>
    </row>
    <row r="645" spans="1:4">
      <c r="A645" s="232" t="s">
        <v>2539</v>
      </c>
      <c r="B645" s="223">
        <v>438852095.23999995</v>
      </c>
      <c r="C645" s="223">
        <v>-290606034.19</v>
      </c>
      <c r="D645" s="223">
        <v>148246061.04999998</v>
      </c>
    </row>
    <row r="646" spans="1:4">
      <c r="A646" s="232" t="s">
        <v>2540</v>
      </c>
      <c r="B646" s="223"/>
      <c r="C646" s="223">
        <v>37105.549999999996</v>
      </c>
      <c r="D646" s="223">
        <v>37105.549999999996</v>
      </c>
    </row>
    <row r="647" spans="1:4">
      <c r="A647" s="232" t="s">
        <v>2541</v>
      </c>
      <c r="B647" s="223">
        <v>-610.4</v>
      </c>
      <c r="C647" s="223">
        <v>473.69</v>
      </c>
      <c r="D647" s="223">
        <v>-136.71</v>
      </c>
    </row>
    <row r="648" spans="1:4">
      <c r="A648" s="232" t="s">
        <v>2542</v>
      </c>
      <c r="B648" s="223">
        <v>5858484342.96</v>
      </c>
      <c r="C648" s="223">
        <v>727517595.39999998</v>
      </c>
      <c r="D648" s="223">
        <v>6586001938.3599997</v>
      </c>
    </row>
    <row r="649" spans="1:4">
      <c r="A649" s="232" t="s">
        <v>2543</v>
      </c>
      <c r="B649" s="223">
        <v>12677394.82</v>
      </c>
      <c r="C649" s="223">
        <v>2391667.16</v>
      </c>
      <c r="D649" s="223">
        <v>15069061.98</v>
      </c>
    </row>
    <row r="650" spans="1:4">
      <c r="A650" s="232" t="s">
        <v>2544</v>
      </c>
      <c r="B650" s="223">
        <v>11173058.869999999</v>
      </c>
      <c r="C650" s="223">
        <v>2847139.23</v>
      </c>
      <c r="D650" s="223">
        <v>14020198.100000001</v>
      </c>
    </row>
    <row r="651" spans="1:4">
      <c r="A651" s="232" t="s">
        <v>2545</v>
      </c>
      <c r="B651" s="223">
        <v>77242274.5</v>
      </c>
      <c r="C651" s="223">
        <v>12237682.98</v>
      </c>
      <c r="D651" s="223">
        <v>89479957.480000004</v>
      </c>
    </row>
    <row r="652" spans="1:4">
      <c r="A652" s="232" t="s">
        <v>2546</v>
      </c>
      <c r="B652" s="223">
        <v>4887751.67</v>
      </c>
      <c r="C652" s="223">
        <v>-152874.23000000001</v>
      </c>
      <c r="D652" s="223">
        <v>4734877.4399999995</v>
      </c>
    </row>
    <row r="653" spans="1:4">
      <c r="A653" s="232" t="s">
        <v>2547</v>
      </c>
      <c r="B653" s="223">
        <v>178631.87</v>
      </c>
      <c r="C653" s="223">
        <v>-32786.25</v>
      </c>
      <c r="D653" s="223">
        <v>145845.62</v>
      </c>
    </row>
    <row r="654" spans="1:4">
      <c r="A654" s="232" t="s">
        <v>2548</v>
      </c>
      <c r="B654" s="223">
        <v>294358.44</v>
      </c>
      <c r="C654" s="223">
        <v>-5777.51</v>
      </c>
      <c r="D654" s="223">
        <v>288580.93000000005</v>
      </c>
    </row>
    <row r="655" spans="1:4">
      <c r="A655" s="232" t="s">
        <v>2549</v>
      </c>
      <c r="B655" s="223">
        <v>10500</v>
      </c>
      <c r="C655" s="223">
        <v>31499.999999999996</v>
      </c>
      <c r="D655" s="223">
        <v>42000</v>
      </c>
    </row>
    <row r="656" spans="1:4">
      <c r="A656" s="232" t="s">
        <v>2550</v>
      </c>
      <c r="B656" s="223">
        <v>306559.06</v>
      </c>
      <c r="C656" s="223">
        <v>-54695.32</v>
      </c>
      <c r="D656" s="223">
        <v>251863.74000000002</v>
      </c>
    </row>
    <row r="657" spans="1:4">
      <c r="A657" s="232" t="s">
        <v>2551</v>
      </c>
      <c r="B657" s="223"/>
      <c r="C657" s="223">
        <v>0</v>
      </c>
      <c r="D657" s="223">
        <v>0</v>
      </c>
    </row>
    <row r="658" spans="1:4">
      <c r="A658" s="232" t="s">
        <v>2552</v>
      </c>
      <c r="B658" s="223">
        <v>9101283.3499999996</v>
      </c>
      <c r="C658" s="223">
        <v>1161182.6800000002</v>
      </c>
      <c r="D658" s="223">
        <v>10262466.029999999</v>
      </c>
    </row>
    <row r="659" spans="1:4">
      <c r="A659" s="232" t="s">
        <v>2553</v>
      </c>
      <c r="B659" s="223">
        <v>2015407.35</v>
      </c>
      <c r="C659" s="223">
        <v>-61349.47</v>
      </c>
      <c r="D659" s="223">
        <v>1954057.8800000001</v>
      </c>
    </row>
    <row r="660" spans="1:4">
      <c r="A660" s="232" t="s">
        <v>2554</v>
      </c>
      <c r="B660" s="223">
        <v>4401085.68</v>
      </c>
      <c r="C660" s="223">
        <v>539772.53</v>
      </c>
      <c r="D660" s="223">
        <v>4940858.21</v>
      </c>
    </row>
    <row r="661" spans="1:4">
      <c r="A661" s="232" t="s">
        <v>2555</v>
      </c>
      <c r="B661" s="223">
        <v>36402.879999999997</v>
      </c>
      <c r="C661" s="223">
        <v>-111388.36</v>
      </c>
      <c r="D661" s="223">
        <v>-74985.48</v>
      </c>
    </row>
    <row r="662" spans="1:4">
      <c r="A662" s="232" t="s">
        <v>2556</v>
      </c>
      <c r="B662" s="223">
        <v>48968692.780000001</v>
      </c>
      <c r="C662" s="223">
        <v>-51236710.039999999</v>
      </c>
      <c r="D662" s="223">
        <v>-2268017.2600000002</v>
      </c>
    </row>
    <row r="663" spans="1:4">
      <c r="A663" s="232" t="s">
        <v>2557</v>
      </c>
      <c r="B663" s="223">
        <v>277057.95</v>
      </c>
      <c r="C663" s="223">
        <v>93161.01999999999</v>
      </c>
      <c r="D663" s="223">
        <v>370218.97</v>
      </c>
    </row>
    <row r="664" spans="1:4">
      <c r="A664" s="232" t="s">
        <v>2558</v>
      </c>
      <c r="B664" s="223">
        <v>9706.42</v>
      </c>
      <c r="C664" s="223">
        <v>145.1</v>
      </c>
      <c r="D664" s="223">
        <v>9851.5199999999986</v>
      </c>
    </row>
    <row r="665" spans="1:4">
      <c r="A665" s="232" t="s">
        <v>2559</v>
      </c>
      <c r="B665" s="223">
        <v>143811.72</v>
      </c>
      <c r="C665" s="223">
        <v>-143811.72</v>
      </c>
      <c r="D665" s="223">
        <v>0</v>
      </c>
    </row>
    <row r="666" spans="1:4">
      <c r="A666" s="232" t="s">
        <v>2560</v>
      </c>
      <c r="B666" s="223">
        <v>16693.12</v>
      </c>
      <c r="C666" s="223">
        <v>-11787.26</v>
      </c>
      <c r="D666" s="223">
        <v>4905.8599999999997</v>
      </c>
    </row>
    <row r="667" spans="1:4">
      <c r="A667" s="232" t="s">
        <v>2561</v>
      </c>
      <c r="B667" s="223">
        <v>1119659.67</v>
      </c>
      <c r="C667" s="223">
        <v>80446.22</v>
      </c>
      <c r="D667" s="223">
        <v>1200105.8899999999</v>
      </c>
    </row>
    <row r="668" spans="1:4">
      <c r="A668" s="232" t="s">
        <v>2562</v>
      </c>
      <c r="B668" s="223">
        <v>147590040.44</v>
      </c>
      <c r="C668" s="223">
        <v>4408036.04</v>
      </c>
      <c r="D668" s="223">
        <v>151998076.47999999</v>
      </c>
    </row>
    <row r="669" spans="1:4">
      <c r="A669" s="232" t="s">
        <v>2563</v>
      </c>
      <c r="B669" s="223">
        <v>3872213.73</v>
      </c>
      <c r="C669" s="223">
        <v>31448.180000000004</v>
      </c>
      <c r="D669" s="223">
        <v>3903661.91</v>
      </c>
    </row>
    <row r="670" spans="1:4">
      <c r="A670" s="232" t="s">
        <v>2564</v>
      </c>
      <c r="B670" s="223">
        <v>6378959.9900000002</v>
      </c>
      <c r="C670" s="223">
        <v>700330.46</v>
      </c>
      <c r="D670" s="223">
        <v>7079290.4500000002</v>
      </c>
    </row>
    <row r="671" spans="1:4">
      <c r="A671" s="232" t="s">
        <v>2565</v>
      </c>
      <c r="B671" s="223">
        <v>5386425.4100000001</v>
      </c>
      <c r="C671" s="223">
        <v>90769.81</v>
      </c>
      <c r="D671" s="223">
        <v>5477195.2199999997</v>
      </c>
    </row>
    <row r="672" spans="1:4">
      <c r="A672" s="232" t="s">
        <v>2566</v>
      </c>
      <c r="B672" s="223">
        <v>163521.84000000003</v>
      </c>
      <c r="C672" s="223">
        <v>-22954.399999999998</v>
      </c>
      <c r="D672" s="223">
        <v>140567.44</v>
      </c>
    </row>
    <row r="673" spans="1:4">
      <c r="A673" s="232" t="s">
        <v>2567</v>
      </c>
      <c r="B673" s="223">
        <v>502413.35</v>
      </c>
      <c r="C673" s="223">
        <v>-70526.38</v>
      </c>
      <c r="D673" s="223">
        <v>431886.97</v>
      </c>
    </row>
    <row r="674" spans="1:4">
      <c r="A674" s="232" t="s">
        <v>2568</v>
      </c>
      <c r="B674" s="223">
        <v>5472483.9100000001</v>
      </c>
      <c r="C674" s="223">
        <v>-3049235.71</v>
      </c>
      <c r="D674" s="223">
        <v>2423248.2000000002</v>
      </c>
    </row>
    <row r="675" spans="1:4">
      <c r="A675" s="232" t="s">
        <v>2569</v>
      </c>
      <c r="B675" s="223"/>
      <c r="C675" s="223">
        <v>373.48999999999995</v>
      </c>
      <c r="D675" s="223">
        <v>373.48999999999995</v>
      </c>
    </row>
    <row r="676" spans="1:4">
      <c r="A676" s="232" t="s">
        <v>2570</v>
      </c>
      <c r="B676" s="223">
        <v>-2346958.0399999996</v>
      </c>
      <c r="C676" s="223">
        <v>3539971.04</v>
      </c>
      <c r="D676" s="223">
        <v>1193013</v>
      </c>
    </row>
    <row r="677" spans="1:4">
      <c r="A677" s="232" t="s">
        <v>2571</v>
      </c>
      <c r="B677" s="223"/>
      <c r="C677" s="223">
        <v>6530.16</v>
      </c>
      <c r="D677" s="223">
        <v>6530.16</v>
      </c>
    </row>
    <row r="678" spans="1:4">
      <c r="A678" s="232" t="s">
        <v>2572</v>
      </c>
      <c r="B678" s="223">
        <v>30156.039999999997</v>
      </c>
      <c r="C678" s="223">
        <v>-10292.36</v>
      </c>
      <c r="D678" s="223">
        <v>19863.68</v>
      </c>
    </row>
    <row r="679" spans="1:4">
      <c r="A679" s="232" t="s">
        <v>2573</v>
      </c>
      <c r="B679" s="223">
        <v>5639031</v>
      </c>
      <c r="C679" s="223">
        <v>-4597220</v>
      </c>
      <c r="D679" s="223">
        <v>1041811.0000000001</v>
      </c>
    </row>
    <row r="680" spans="1:4">
      <c r="A680" s="232" t="s">
        <v>2574</v>
      </c>
      <c r="B680" s="223">
        <v>345548617.81999999</v>
      </c>
      <c r="C680" s="223">
        <v>-31401252.91</v>
      </c>
      <c r="D680" s="223">
        <v>314147364.91000003</v>
      </c>
    </row>
    <row r="681" spans="1:4">
      <c r="A681" s="232" t="s">
        <v>2575</v>
      </c>
      <c r="B681" s="223">
        <v>6204032960.7799997</v>
      </c>
      <c r="C681" s="223">
        <v>696116342.49000001</v>
      </c>
      <c r="D681" s="223">
        <v>6900149303.2700005</v>
      </c>
    </row>
    <row r="682" spans="1:4">
      <c r="A682" s="232" t="s">
        <v>2576</v>
      </c>
      <c r="B682" s="223">
        <v>6204032960.7799997</v>
      </c>
      <c r="C682" s="223">
        <v>696116342.49000001</v>
      </c>
      <c r="D682" s="223">
        <v>6900149303.2700005</v>
      </c>
    </row>
    <row r="683" spans="1:4">
      <c r="A683" s="232" t="s">
        <v>3125</v>
      </c>
      <c r="B683" s="223">
        <v>21859.73</v>
      </c>
      <c r="C683" s="223">
        <v>-21859.73</v>
      </c>
      <c r="D683" s="223"/>
    </row>
    <row r="684" spans="1:4">
      <c r="A684" s="232" t="s">
        <v>2577</v>
      </c>
      <c r="B684" s="223">
        <v>216180894.75</v>
      </c>
      <c r="C684" s="223">
        <v>-128622130.05999999</v>
      </c>
      <c r="D684" s="223">
        <v>87558764.689999998</v>
      </c>
    </row>
    <row r="685" spans="1:4">
      <c r="A685" s="232" t="s">
        <v>2578</v>
      </c>
      <c r="B685" s="223">
        <v>222474100.88999999</v>
      </c>
      <c r="C685" s="223">
        <v>-28067511.620000001</v>
      </c>
      <c r="D685" s="223">
        <v>194406589.27000001</v>
      </c>
    </row>
    <row r="686" spans="1:4">
      <c r="A686" s="232" t="s">
        <v>2579</v>
      </c>
      <c r="B686" s="223">
        <v>24019466.260000002</v>
      </c>
      <c r="C686" s="223">
        <v>-14273429.450000001</v>
      </c>
      <c r="D686" s="223">
        <v>9746036.8100000005</v>
      </c>
    </row>
    <row r="687" spans="1:4">
      <c r="A687" s="232" t="s">
        <v>3127</v>
      </c>
      <c r="B687" s="223">
        <v>2630</v>
      </c>
      <c r="C687" s="223">
        <v>-2630</v>
      </c>
      <c r="D687" s="223"/>
    </row>
    <row r="688" spans="1:4">
      <c r="A688" s="232" t="s">
        <v>2580</v>
      </c>
      <c r="B688" s="223">
        <v>25200</v>
      </c>
      <c r="C688" s="223">
        <v>0</v>
      </c>
      <c r="D688" s="223">
        <v>25200</v>
      </c>
    </row>
    <row r="689" spans="1:4">
      <c r="A689" s="232" t="s">
        <v>2581</v>
      </c>
      <c r="B689" s="223">
        <v>462724151.63</v>
      </c>
      <c r="C689" s="223">
        <v>-170987560.86000001</v>
      </c>
      <c r="D689" s="223">
        <v>291736590.76999998</v>
      </c>
    </row>
    <row r="690" spans="1:4">
      <c r="A690" s="232" t="s">
        <v>2582</v>
      </c>
      <c r="B690" s="223">
        <v>2146488605.3999999</v>
      </c>
      <c r="C690" s="223">
        <v>-1106071016.8099999</v>
      </c>
      <c r="D690" s="223">
        <v>1040417588.59</v>
      </c>
    </row>
    <row r="691" spans="1:4">
      <c r="A691" s="232" t="s">
        <v>3128</v>
      </c>
      <c r="B691" s="223">
        <v>-16760896</v>
      </c>
      <c r="C691" s="223">
        <v>16760896</v>
      </c>
      <c r="D691" s="223"/>
    </row>
    <row r="692" spans="1:4">
      <c r="A692" s="232" t="s">
        <v>2583</v>
      </c>
      <c r="B692" s="223">
        <v>16381118.15</v>
      </c>
      <c r="C692" s="223">
        <v>-7255654.0800000001</v>
      </c>
      <c r="D692" s="223">
        <v>9125464.0700000003</v>
      </c>
    </row>
    <row r="693" spans="1:4">
      <c r="A693" s="232" t="s">
        <v>2584</v>
      </c>
      <c r="B693" s="223">
        <v>2146108827.5500002</v>
      </c>
      <c r="C693" s="223">
        <v>-1096565774.8900001</v>
      </c>
      <c r="D693" s="223">
        <v>1049543052.66</v>
      </c>
    </row>
    <row r="694" spans="1:4">
      <c r="A694" s="232" t="s">
        <v>2585</v>
      </c>
      <c r="B694" s="223">
        <v>2608832979.1799998</v>
      </c>
      <c r="C694" s="223">
        <v>-1267553335.75</v>
      </c>
      <c r="D694" s="223">
        <v>1341279643.4300001</v>
      </c>
    </row>
    <row r="695" spans="1:4">
      <c r="A695" s="232" t="s">
        <v>2586</v>
      </c>
      <c r="B695" s="223">
        <v>310589018.35000002</v>
      </c>
      <c r="C695" s="223">
        <v>-229803292.84999999</v>
      </c>
      <c r="D695" s="223">
        <v>80785725.5</v>
      </c>
    </row>
    <row r="696" spans="1:4">
      <c r="A696" s="232" t="s">
        <v>2587</v>
      </c>
      <c r="B696" s="223">
        <v>6102444.4500000002</v>
      </c>
      <c r="C696" s="223">
        <v>-4679383.2700000005</v>
      </c>
      <c r="D696" s="223">
        <v>1423061.1800000002</v>
      </c>
    </row>
    <row r="697" spans="1:4">
      <c r="A697" s="232" t="s">
        <v>2588</v>
      </c>
      <c r="B697" s="223">
        <v>316691462.80000001</v>
      </c>
      <c r="C697" s="223">
        <v>-234482676.12</v>
      </c>
      <c r="D697" s="223">
        <v>82208786.680000007</v>
      </c>
    </row>
    <row r="698" spans="1:4">
      <c r="A698" s="232" t="s">
        <v>2589</v>
      </c>
      <c r="B698" s="223">
        <v>144917.75</v>
      </c>
      <c r="C698" s="223">
        <v>-113991.14</v>
      </c>
      <c r="D698" s="223">
        <v>30926.61</v>
      </c>
    </row>
    <row r="699" spans="1:4">
      <c r="A699" s="232" t="s">
        <v>2590</v>
      </c>
      <c r="B699" s="223">
        <v>152734285.40000001</v>
      </c>
      <c r="C699" s="223">
        <v>-22415259.170000002</v>
      </c>
      <c r="D699" s="223">
        <v>130319026.23</v>
      </c>
    </row>
    <row r="700" spans="1:4">
      <c r="A700" s="232" t="s">
        <v>2591</v>
      </c>
      <c r="B700" s="223">
        <v>427361540.94999999</v>
      </c>
      <c r="C700" s="223">
        <v>20527863.780000001</v>
      </c>
      <c r="D700" s="223">
        <v>447889404.72999996</v>
      </c>
    </row>
    <row r="701" spans="1:4">
      <c r="A701" s="232" t="s">
        <v>2592</v>
      </c>
      <c r="B701" s="223">
        <v>896932206.9000001</v>
      </c>
      <c r="C701" s="223">
        <v>-236484062.65000001</v>
      </c>
      <c r="D701" s="223">
        <v>660448144.25</v>
      </c>
    </row>
    <row r="702" spans="1:4">
      <c r="A702" s="232" t="s">
        <v>3114</v>
      </c>
      <c r="B702" s="223">
        <v>-50</v>
      </c>
      <c r="C702" s="223">
        <v>50</v>
      </c>
      <c r="D702" s="223"/>
    </row>
    <row r="703" spans="1:4">
      <c r="A703" s="232" t="s">
        <v>3115</v>
      </c>
      <c r="B703" s="223">
        <v>4767.79</v>
      </c>
      <c r="C703" s="223">
        <v>-4767.79</v>
      </c>
      <c r="D703" s="223"/>
    </row>
    <row r="704" spans="1:4">
      <c r="A704" s="232" t="s">
        <v>2593</v>
      </c>
      <c r="B704" s="223">
        <v>77003559.689999998</v>
      </c>
      <c r="C704" s="223">
        <v>497708.22</v>
      </c>
      <c r="D704" s="223">
        <v>77501267.909999996</v>
      </c>
    </row>
    <row r="705" spans="1:4">
      <c r="A705" s="232" t="s">
        <v>2594</v>
      </c>
      <c r="B705" s="223"/>
      <c r="C705" s="223">
        <v>781.02</v>
      </c>
      <c r="D705" s="223">
        <v>781.02</v>
      </c>
    </row>
    <row r="706" spans="1:4">
      <c r="A706" s="232" t="s">
        <v>2595</v>
      </c>
      <c r="B706" s="223">
        <v>2615.39</v>
      </c>
      <c r="C706" s="223">
        <v>1205</v>
      </c>
      <c r="D706" s="223">
        <v>3820.39</v>
      </c>
    </row>
    <row r="707" spans="1:4">
      <c r="A707" s="232" t="s">
        <v>2596</v>
      </c>
      <c r="B707" s="223">
        <v>2439074.5500000003</v>
      </c>
      <c r="C707" s="223">
        <v>-713497.65</v>
      </c>
      <c r="D707" s="223">
        <v>1725576.9</v>
      </c>
    </row>
    <row r="708" spans="1:4">
      <c r="A708" s="232" t="s">
        <v>2597</v>
      </c>
      <c r="B708" s="223">
        <v>182.9</v>
      </c>
      <c r="C708" s="223">
        <v>-93.070000000000007</v>
      </c>
      <c r="D708" s="223">
        <v>89.83</v>
      </c>
    </row>
    <row r="709" spans="1:4">
      <c r="A709" s="232" t="s">
        <v>2598</v>
      </c>
      <c r="B709" s="223">
        <v>87.13</v>
      </c>
      <c r="C709" s="223">
        <v>-44.99</v>
      </c>
      <c r="D709" s="223">
        <v>42.14</v>
      </c>
    </row>
    <row r="710" spans="1:4">
      <c r="A710" s="232" t="s">
        <v>2599</v>
      </c>
      <c r="B710" s="223">
        <v>6142255.4800000004</v>
      </c>
      <c r="C710" s="223">
        <v>-1575151.07</v>
      </c>
      <c r="D710" s="223">
        <v>4567104.41</v>
      </c>
    </row>
    <row r="711" spans="1:4">
      <c r="A711" s="232" t="s">
        <v>2600</v>
      </c>
      <c r="B711" s="223">
        <v>522.09</v>
      </c>
      <c r="C711" s="223">
        <v>607.33000000000004</v>
      </c>
      <c r="D711" s="223">
        <v>1129.42</v>
      </c>
    </row>
    <row r="712" spans="1:4">
      <c r="A712" s="232" t="s">
        <v>2601</v>
      </c>
      <c r="B712" s="223">
        <v>3551754.23</v>
      </c>
      <c r="C712" s="223">
        <v>-947243.85</v>
      </c>
      <c r="D712" s="223">
        <v>2604510.38</v>
      </c>
    </row>
    <row r="713" spans="1:4">
      <c r="A713" s="232" t="s">
        <v>2602</v>
      </c>
      <c r="B713" s="223">
        <v>4019121.3000000003</v>
      </c>
      <c r="C713" s="223">
        <v>257569.46</v>
      </c>
      <c r="D713" s="223">
        <v>4276690.76</v>
      </c>
    </row>
    <row r="714" spans="1:4">
      <c r="A714" s="232" t="s">
        <v>2603</v>
      </c>
      <c r="B714" s="223">
        <v>-1069441.82</v>
      </c>
      <c r="C714" s="223">
        <v>-381386.84</v>
      </c>
      <c r="D714" s="223">
        <v>-1450828.66</v>
      </c>
    </row>
    <row r="715" spans="1:4">
      <c r="A715" s="232" t="s">
        <v>2604</v>
      </c>
      <c r="B715" s="223">
        <v>35651499.420000002</v>
      </c>
      <c r="C715" s="223">
        <v>2737937.2500000005</v>
      </c>
      <c r="D715" s="223">
        <v>38389436.670000002</v>
      </c>
    </row>
    <row r="716" spans="1:4">
      <c r="A716" s="232" t="s">
        <v>2605</v>
      </c>
      <c r="B716" s="223">
        <v>37995.15</v>
      </c>
      <c r="C716" s="223">
        <v>7337.66</v>
      </c>
      <c r="D716" s="223">
        <v>45332.81</v>
      </c>
    </row>
    <row r="717" spans="1:4">
      <c r="A717" s="232" t="s">
        <v>2606</v>
      </c>
      <c r="B717" s="223">
        <v>32681135.879999999</v>
      </c>
      <c r="C717" s="223">
        <v>-1875429.46</v>
      </c>
      <c r="D717" s="223">
        <v>30805706.419999998</v>
      </c>
    </row>
    <row r="718" spans="1:4">
      <c r="A718" s="232" t="s">
        <v>2607</v>
      </c>
      <c r="B718" s="223">
        <v>1320286.8900000001</v>
      </c>
      <c r="C718" s="223">
        <v>361374.02</v>
      </c>
      <c r="D718" s="223">
        <v>1681660.9100000001</v>
      </c>
    </row>
    <row r="719" spans="1:4">
      <c r="A719" s="232" t="s">
        <v>2608</v>
      </c>
      <c r="B719" s="223">
        <v>88318.58</v>
      </c>
      <c r="C719" s="223">
        <v>38482.67</v>
      </c>
      <c r="D719" s="223">
        <v>126801.25000000001</v>
      </c>
    </row>
    <row r="720" spans="1:4">
      <c r="A720" s="232" t="s">
        <v>2609</v>
      </c>
      <c r="B720" s="223">
        <v>18157167</v>
      </c>
      <c r="C720" s="223">
        <v>3370641</v>
      </c>
      <c r="D720" s="223">
        <v>21527808</v>
      </c>
    </row>
    <row r="721" spans="1:4">
      <c r="A721" s="232" t="s">
        <v>2610</v>
      </c>
      <c r="B721" s="223">
        <v>67866833.25</v>
      </c>
      <c r="C721" s="223">
        <v>298069253.39999998</v>
      </c>
      <c r="D721" s="223">
        <v>365936086.64999998</v>
      </c>
    </row>
    <row r="722" spans="1:4">
      <c r="A722" s="232" t="s">
        <v>2611</v>
      </c>
      <c r="B722" s="223">
        <v>2642416.08</v>
      </c>
      <c r="C722" s="223">
        <v>-3360809.47</v>
      </c>
      <c r="D722" s="223">
        <v>-718393.39</v>
      </c>
    </row>
    <row r="723" spans="1:4">
      <c r="A723" s="232" t="s">
        <v>2612</v>
      </c>
      <c r="B723" s="223">
        <v>-1119311.72</v>
      </c>
      <c r="C723" s="223">
        <v>2753953.82</v>
      </c>
      <c r="D723" s="223">
        <v>1634642.1</v>
      </c>
    </row>
    <row r="724" spans="1:4">
      <c r="A724" s="232" t="s">
        <v>2613</v>
      </c>
      <c r="B724" s="223">
        <v>3860412</v>
      </c>
      <c r="C724" s="223">
        <v>676115.03999999992</v>
      </c>
      <c r="D724" s="223">
        <v>4536527.04</v>
      </c>
    </row>
    <row r="725" spans="1:4">
      <c r="A725" s="232" t="s">
        <v>2614</v>
      </c>
      <c r="B725" s="223"/>
      <c r="C725" s="223">
        <v>1128384.96</v>
      </c>
      <c r="D725" s="223">
        <v>1128384.96</v>
      </c>
    </row>
    <row r="726" spans="1:4">
      <c r="A726" s="232" t="s">
        <v>2615</v>
      </c>
      <c r="B726" s="223">
        <v>78993.03</v>
      </c>
      <c r="C726" s="223">
        <v>25446.440000000002</v>
      </c>
      <c r="D726" s="223">
        <v>104439.47</v>
      </c>
    </row>
    <row r="727" spans="1:4">
      <c r="A727" s="232" t="s">
        <v>2616</v>
      </c>
      <c r="B727" s="223">
        <v>-1650000</v>
      </c>
      <c r="C727" s="223">
        <v>1651695.02</v>
      </c>
      <c r="D727" s="223">
        <v>1695.02</v>
      </c>
    </row>
    <row r="728" spans="1:4">
      <c r="A728" s="232" t="s">
        <v>2617</v>
      </c>
      <c r="B728" s="223">
        <v>187425.83000000002</v>
      </c>
      <c r="C728" s="223">
        <v>18537.739999999998</v>
      </c>
      <c r="D728" s="223">
        <v>205963.57</v>
      </c>
    </row>
    <row r="729" spans="1:4">
      <c r="A729" s="232" t="s">
        <v>2618</v>
      </c>
      <c r="B729" s="223">
        <v>77732425.539999992</v>
      </c>
      <c r="C729" s="223">
        <v>1916230.95</v>
      </c>
      <c r="D729" s="223">
        <v>79648656.49000001</v>
      </c>
    </row>
    <row r="730" spans="1:4">
      <c r="A730" s="232" t="s">
        <v>2619</v>
      </c>
      <c r="B730" s="223"/>
      <c r="C730" s="223">
        <v>2237.5099999999998</v>
      </c>
      <c r="D730" s="223">
        <v>2237.5099999999998</v>
      </c>
    </row>
    <row r="731" spans="1:4">
      <c r="A731" s="232" t="s">
        <v>2620</v>
      </c>
      <c r="B731" s="223">
        <v>7317.4</v>
      </c>
      <c r="C731" s="223">
        <v>-608.46</v>
      </c>
      <c r="D731" s="223">
        <v>6708.9400000000005</v>
      </c>
    </row>
    <row r="732" spans="1:4">
      <c r="A732" s="232" t="s">
        <v>2621</v>
      </c>
      <c r="B732" s="223">
        <v>-30683489.120000001</v>
      </c>
      <c r="C732" s="223">
        <v>-605552.23</v>
      </c>
      <c r="D732" s="223">
        <v>-31289041.349999998</v>
      </c>
    </row>
    <row r="733" spans="1:4">
      <c r="A733" s="232" t="s">
        <v>2622</v>
      </c>
      <c r="B733" s="223">
        <v>-16771854.810000001</v>
      </c>
      <c r="C733" s="223">
        <v>-30447589.23</v>
      </c>
      <c r="D733" s="223">
        <v>-47219444.039999999</v>
      </c>
    </row>
    <row r="734" spans="1:4">
      <c r="A734" s="232" t="s">
        <v>3132</v>
      </c>
      <c r="B734" s="223">
        <v>95.94</v>
      </c>
      <c r="C734" s="223">
        <v>-95.94</v>
      </c>
      <c r="D734" s="223"/>
    </row>
    <row r="735" spans="1:4">
      <c r="A735" s="232" t="s">
        <v>2623</v>
      </c>
      <c r="B735" s="223">
        <v>5930900.0899999999</v>
      </c>
      <c r="C735" s="223">
        <v>955212</v>
      </c>
      <c r="D735" s="223">
        <v>6886112.0899999999</v>
      </c>
    </row>
    <row r="736" spans="1:4">
      <c r="A736" s="232" t="s">
        <v>2624</v>
      </c>
      <c r="B736" s="223">
        <v>233705.16</v>
      </c>
      <c r="C736" s="223">
        <v>0</v>
      </c>
      <c r="D736" s="223">
        <v>233705.16</v>
      </c>
    </row>
    <row r="737" spans="1:4">
      <c r="A737" s="232" t="s">
        <v>2625</v>
      </c>
      <c r="B737" s="223">
        <v>-1460852.97</v>
      </c>
      <c r="C737" s="223">
        <v>258657.59999999998</v>
      </c>
      <c r="D737" s="223">
        <v>-1202195.3700000001</v>
      </c>
    </row>
    <row r="738" spans="1:4">
      <c r="A738" s="232" t="s">
        <v>2626</v>
      </c>
      <c r="B738" s="223">
        <v>5345903.5</v>
      </c>
      <c r="C738" s="223">
        <v>-800939.06</v>
      </c>
      <c r="D738" s="223">
        <v>4544964.4400000004</v>
      </c>
    </row>
    <row r="739" spans="1:4">
      <c r="A739" s="232" t="s">
        <v>2627</v>
      </c>
      <c r="B739" s="223">
        <v>-12368398.720000001</v>
      </c>
      <c r="C739" s="223">
        <v>-2717182.43</v>
      </c>
      <c r="D739" s="223">
        <v>-15085581.15</v>
      </c>
    </row>
    <row r="740" spans="1:4">
      <c r="A740" s="232" t="s">
        <v>2628</v>
      </c>
      <c r="B740" s="223">
        <v>640510</v>
      </c>
      <c r="C740" s="223">
        <v>41709.049999999996</v>
      </c>
      <c r="D740" s="223">
        <v>682219.04999999993</v>
      </c>
    </row>
    <row r="741" spans="1:4">
      <c r="A741" s="232" t="s">
        <v>2629</v>
      </c>
      <c r="B741" s="223">
        <v>142046.86000000002</v>
      </c>
      <c r="C741" s="223">
        <v>-52522.579999999994</v>
      </c>
      <c r="D741" s="223">
        <v>89524.28</v>
      </c>
    </row>
    <row r="742" spans="1:4">
      <c r="A742" s="232" t="s">
        <v>2630</v>
      </c>
      <c r="B742" s="223">
        <v>397779.73</v>
      </c>
      <c r="C742" s="223">
        <v>89100.87</v>
      </c>
      <c r="D742" s="223">
        <v>486880.6</v>
      </c>
    </row>
    <row r="743" spans="1:4">
      <c r="A743" s="232" t="s">
        <v>2631</v>
      </c>
      <c r="B743" s="223">
        <v>720800.95000000007</v>
      </c>
      <c r="C743" s="223">
        <v>7591.6600000000008</v>
      </c>
      <c r="D743" s="223">
        <v>728392.61</v>
      </c>
    </row>
    <row r="744" spans="1:4">
      <c r="A744" s="232" t="s">
        <v>2632</v>
      </c>
      <c r="B744" s="223">
        <v>143975.66999999998</v>
      </c>
      <c r="C744" s="223">
        <v>-101060.16</v>
      </c>
      <c r="D744" s="223">
        <v>42915.51</v>
      </c>
    </row>
    <row r="745" spans="1:4">
      <c r="A745" s="232" t="s">
        <v>2633</v>
      </c>
      <c r="B745" s="223">
        <v>318.08</v>
      </c>
      <c r="C745" s="223">
        <v>65.42</v>
      </c>
      <c r="D745" s="223">
        <v>383.5</v>
      </c>
    </row>
    <row r="746" spans="1:4">
      <c r="A746" s="232" t="s">
        <v>2634</v>
      </c>
      <c r="B746" s="223">
        <v>29418.74</v>
      </c>
      <c r="C746" s="223">
        <v>854106.64</v>
      </c>
      <c r="D746" s="223">
        <v>883525.38</v>
      </c>
    </row>
    <row r="747" spans="1:4">
      <c r="A747" s="232" t="s">
        <v>2635</v>
      </c>
      <c r="B747" s="223">
        <v>15429.83</v>
      </c>
      <c r="C747" s="223">
        <v>-4196.1099999999997</v>
      </c>
      <c r="D747" s="223">
        <v>11233.720000000001</v>
      </c>
    </row>
    <row r="748" spans="1:4">
      <c r="A748" s="232" t="s">
        <v>2636</v>
      </c>
      <c r="B748" s="223">
        <v>12977840.380000001</v>
      </c>
      <c r="C748" s="223">
        <v>2406877.4300000002</v>
      </c>
      <c r="D748" s="223">
        <v>15384717.810000001</v>
      </c>
    </row>
    <row r="749" spans="1:4">
      <c r="A749" s="232" t="s">
        <v>2637</v>
      </c>
      <c r="B749" s="223">
        <v>-2534809.5299999998</v>
      </c>
      <c r="C749" s="223">
        <v>-89762.01</v>
      </c>
      <c r="D749" s="223">
        <v>-2624571.5399999996</v>
      </c>
    </row>
    <row r="750" spans="1:4">
      <c r="A750" s="232" t="s">
        <v>2638</v>
      </c>
      <c r="B750" s="223"/>
      <c r="C750" s="223">
        <v>0</v>
      </c>
      <c r="D750" s="223">
        <v>0</v>
      </c>
    </row>
    <row r="751" spans="1:4">
      <c r="A751" s="232" t="s">
        <v>2639</v>
      </c>
      <c r="B751" s="223">
        <v>9225306</v>
      </c>
      <c r="C751" s="223">
        <v>635453.44000000006</v>
      </c>
      <c r="D751" s="223">
        <v>9860759.4399999995</v>
      </c>
    </row>
    <row r="752" spans="1:4">
      <c r="A752" s="232" t="s">
        <v>2640</v>
      </c>
      <c r="B752" s="223">
        <v>301621988.83999997</v>
      </c>
      <c r="C752" s="223">
        <v>275086390.22000003</v>
      </c>
      <c r="D752" s="223">
        <v>576708379.05999994</v>
      </c>
    </row>
    <row r="753" spans="1:4">
      <c r="A753" s="232" t="s">
        <v>2641</v>
      </c>
      <c r="B753" s="223">
        <v>10841202.209999999</v>
      </c>
      <c r="C753" s="223">
        <v>1214739.4200000002</v>
      </c>
      <c r="D753" s="223">
        <v>12055941.629999999</v>
      </c>
    </row>
    <row r="754" spans="1:4">
      <c r="A754" s="232" t="s">
        <v>2642</v>
      </c>
      <c r="B754" s="223">
        <v>1326450.6000000001</v>
      </c>
      <c r="C754" s="223">
        <v>138692.88</v>
      </c>
      <c r="D754" s="223">
        <v>1465143.48</v>
      </c>
    </row>
    <row r="755" spans="1:4">
      <c r="A755" s="232" t="s">
        <v>2643</v>
      </c>
      <c r="B755" s="223">
        <v>518879.91</v>
      </c>
      <c r="C755" s="223">
        <v>2009.4499999999998</v>
      </c>
      <c r="D755" s="223">
        <v>520889.36000000004</v>
      </c>
    </row>
    <row r="756" spans="1:4">
      <c r="A756" s="232" t="s">
        <v>2644</v>
      </c>
      <c r="B756" s="223">
        <v>173289.78999999998</v>
      </c>
      <c r="C756" s="223">
        <v>58239.360000000001</v>
      </c>
      <c r="D756" s="223">
        <v>231529.15</v>
      </c>
    </row>
    <row r="757" spans="1:4">
      <c r="A757" s="232" t="s">
        <v>2645</v>
      </c>
      <c r="B757" s="223">
        <v>3725077.86</v>
      </c>
      <c r="C757" s="223">
        <v>-1890043.56</v>
      </c>
      <c r="D757" s="223">
        <v>1835034.3</v>
      </c>
    </row>
    <row r="758" spans="1:4">
      <c r="A758" s="232" t="s">
        <v>2646</v>
      </c>
      <c r="B758" s="223">
        <v>14786754.060000001</v>
      </c>
      <c r="C758" s="223">
        <v>14225973.610000001</v>
      </c>
      <c r="D758" s="223">
        <v>29012727.669999998</v>
      </c>
    </row>
    <row r="759" spans="1:4">
      <c r="A759" s="232" t="s">
        <v>2647</v>
      </c>
      <c r="B759" s="223"/>
      <c r="C759" s="223">
        <v>2077.36</v>
      </c>
      <c r="D759" s="223">
        <v>2077.36</v>
      </c>
    </row>
    <row r="760" spans="1:4">
      <c r="A760" s="232" t="s">
        <v>2648</v>
      </c>
      <c r="B760" s="223">
        <v>31371654.43</v>
      </c>
      <c r="C760" s="223">
        <v>13751688.52</v>
      </c>
      <c r="D760" s="223">
        <v>45123342.950000003</v>
      </c>
    </row>
    <row r="761" spans="1:4">
      <c r="A761" s="232" t="s">
        <v>2649</v>
      </c>
      <c r="B761" s="223">
        <v>129910.51999999999</v>
      </c>
      <c r="C761" s="223">
        <v>39850.68</v>
      </c>
      <c r="D761" s="223">
        <v>169761.2</v>
      </c>
    </row>
    <row r="762" spans="1:4">
      <c r="A762" s="232" t="s">
        <v>2650</v>
      </c>
      <c r="B762" s="223">
        <v>1047881.8500000001</v>
      </c>
      <c r="C762" s="223">
        <v>-178413.32</v>
      </c>
      <c r="D762" s="223">
        <v>869468.53</v>
      </c>
    </row>
    <row r="763" spans="1:4">
      <c r="A763" s="232" t="s">
        <v>2651</v>
      </c>
      <c r="B763" s="223">
        <v>13730804.039999999</v>
      </c>
      <c r="C763" s="223">
        <v>3997187.2199999997</v>
      </c>
      <c r="D763" s="223">
        <v>17727991.259999998</v>
      </c>
    </row>
    <row r="764" spans="1:4">
      <c r="A764" s="232" t="s">
        <v>2652</v>
      </c>
      <c r="B764" s="223">
        <v>17146977.16</v>
      </c>
      <c r="C764" s="223">
        <v>-837486.72</v>
      </c>
      <c r="D764" s="223">
        <v>16309490.439999999</v>
      </c>
    </row>
    <row r="765" spans="1:4">
      <c r="A765" s="232" t="s">
        <v>2653</v>
      </c>
      <c r="B765" s="223">
        <v>10500381.559999999</v>
      </c>
      <c r="C765" s="223">
        <v>-1092971.3599999999</v>
      </c>
      <c r="D765" s="223">
        <v>9407410.1999999993</v>
      </c>
    </row>
    <row r="766" spans="1:4">
      <c r="A766" s="232" t="s">
        <v>2654</v>
      </c>
      <c r="B766" s="223">
        <v>13532177.540000001</v>
      </c>
      <c r="C766" s="223">
        <v>1053572.1199999999</v>
      </c>
      <c r="D766" s="223">
        <v>14585749.66</v>
      </c>
    </row>
    <row r="767" spans="1:4">
      <c r="A767" s="232" t="s">
        <v>2655</v>
      </c>
      <c r="B767" s="223">
        <v>606068.8899999999</v>
      </c>
      <c r="C767" s="223">
        <v>110910.08</v>
      </c>
      <c r="D767" s="223">
        <v>716978.97000000009</v>
      </c>
    </row>
    <row r="768" spans="1:4">
      <c r="A768" s="232" t="s">
        <v>2656</v>
      </c>
      <c r="B768" s="223">
        <v>53675881.659999996</v>
      </c>
      <c r="C768" s="223">
        <v>-21094666.59</v>
      </c>
      <c r="D768" s="223">
        <v>32581215.07</v>
      </c>
    </row>
    <row r="769" spans="1:4">
      <c r="A769" s="232" t="s">
        <v>2657</v>
      </c>
      <c r="B769" s="223">
        <v>745029.36</v>
      </c>
      <c r="C769" s="223">
        <v>280728.41000000003</v>
      </c>
      <c r="D769" s="223">
        <v>1025757.7700000001</v>
      </c>
    </row>
    <row r="770" spans="1:4">
      <c r="A770" s="232" t="s">
        <v>2658</v>
      </c>
      <c r="B770" s="223">
        <v>15910.41</v>
      </c>
      <c r="C770" s="223">
        <v>-13020.73</v>
      </c>
      <c r="D770" s="223">
        <v>2889.68</v>
      </c>
    </row>
    <row r="771" spans="1:4">
      <c r="A771" s="232" t="s">
        <v>2659</v>
      </c>
      <c r="B771" s="223">
        <v>111131022.98999999</v>
      </c>
      <c r="C771" s="223">
        <v>-17734310.210000001</v>
      </c>
      <c r="D771" s="223">
        <v>93396712.780000001</v>
      </c>
    </row>
    <row r="772" spans="1:4">
      <c r="A772" s="232" t="s">
        <v>2660</v>
      </c>
      <c r="B772" s="223">
        <v>1000.0000000000001</v>
      </c>
      <c r="C772" s="223">
        <v>625</v>
      </c>
      <c r="D772" s="223">
        <v>1625</v>
      </c>
    </row>
    <row r="773" spans="1:4">
      <c r="A773" s="232" t="s">
        <v>2661</v>
      </c>
      <c r="B773" s="223">
        <v>144279.44999999998</v>
      </c>
      <c r="C773" s="223">
        <v>56899.17</v>
      </c>
      <c r="D773" s="223">
        <v>201178.62</v>
      </c>
    </row>
    <row r="774" spans="1:4">
      <c r="A774" s="232" t="s">
        <v>2662</v>
      </c>
      <c r="B774" s="223">
        <v>379803.92</v>
      </c>
      <c r="C774" s="223">
        <v>12329381.170000002</v>
      </c>
      <c r="D774" s="223">
        <v>12709185.09</v>
      </c>
    </row>
    <row r="775" spans="1:4">
      <c r="A775" s="232" t="s">
        <v>2663</v>
      </c>
      <c r="B775" s="223">
        <v>2204545.29</v>
      </c>
      <c r="C775" s="223">
        <v>1012048.5499999999</v>
      </c>
      <c r="D775" s="223">
        <v>3216593.84</v>
      </c>
    </row>
    <row r="776" spans="1:4">
      <c r="A776" s="232" t="s">
        <v>2664</v>
      </c>
      <c r="B776" s="223">
        <v>103069478.01000001</v>
      </c>
      <c r="C776" s="223">
        <v>-138560.08000000002</v>
      </c>
      <c r="D776" s="223">
        <v>102930917.92999999</v>
      </c>
    </row>
    <row r="777" spans="1:4">
      <c r="A777" s="232" t="s">
        <v>2665</v>
      </c>
      <c r="B777" s="223">
        <v>-11683847.98</v>
      </c>
      <c r="C777" s="223">
        <v>12779474.85</v>
      </c>
      <c r="D777" s="223">
        <v>1095626.8699999999</v>
      </c>
    </row>
    <row r="778" spans="1:4">
      <c r="A778" s="232" t="s">
        <v>2666</v>
      </c>
      <c r="B778" s="223">
        <v>5363008</v>
      </c>
      <c r="C778" s="223">
        <v>-1141928</v>
      </c>
      <c r="D778" s="223">
        <v>4221080</v>
      </c>
    </row>
    <row r="779" spans="1:4">
      <c r="A779" s="232" t="s">
        <v>2667</v>
      </c>
      <c r="B779" s="223">
        <v>701156.53999999992</v>
      </c>
      <c r="C779" s="223">
        <v>-112227.14</v>
      </c>
      <c r="D779" s="223">
        <v>588929.4</v>
      </c>
    </row>
    <row r="780" spans="1:4">
      <c r="A780" s="232" t="s">
        <v>2668</v>
      </c>
      <c r="B780" s="223">
        <v>100179423.22999999</v>
      </c>
      <c r="C780" s="223">
        <v>24785713.52</v>
      </c>
      <c r="D780" s="223">
        <v>124965136.75</v>
      </c>
    </row>
    <row r="781" spans="1:4">
      <c r="A781" s="232" t="s">
        <v>2669</v>
      </c>
      <c r="B781" s="223">
        <v>1326227.1400000001</v>
      </c>
      <c r="C781" s="223">
        <v>-137730.81999999998</v>
      </c>
      <c r="D781" s="223">
        <v>1188496.3199999998</v>
      </c>
    </row>
    <row r="782" spans="1:4">
      <c r="A782" s="232" t="s">
        <v>2670</v>
      </c>
      <c r="B782" s="223">
        <v>3404406.59</v>
      </c>
      <c r="C782" s="223">
        <v>-96544.790000000008</v>
      </c>
      <c r="D782" s="223">
        <v>3307861.8</v>
      </c>
    </row>
    <row r="783" spans="1:4">
      <c r="A783" s="232" t="s">
        <v>2671</v>
      </c>
      <c r="B783" s="223">
        <v>246353.93000000002</v>
      </c>
      <c r="C783" s="223">
        <v>-58651.340000000004</v>
      </c>
      <c r="D783" s="223">
        <v>187702.59</v>
      </c>
    </row>
    <row r="784" spans="1:4">
      <c r="A784" s="232" t="s">
        <v>2672</v>
      </c>
      <c r="B784" s="223">
        <v>4396747.8100000005</v>
      </c>
      <c r="C784" s="223">
        <v>198333.31</v>
      </c>
      <c r="D784" s="223">
        <v>4595081.12</v>
      </c>
    </row>
    <row r="785" spans="1:4">
      <c r="A785" s="232" t="s">
        <v>2673</v>
      </c>
      <c r="B785" s="223">
        <v>482226.45</v>
      </c>
      <c r="C785" s="223">
        <v>80950.429999999993</v>
      </c>
      <c r="D785" s="223">
        <v>563176.88</v>
      </c>
    </row>
    <row r="786" spans="1:4">
      <c r="A786" s="232" t="s">
        <v>2674</v>
      </c>
      <c r="B786" s="223">
        <v>3855301.22</v>
      </c>
      <c r="C786" s="223">
        <v>549536.29999999993</v>
      </c>
      <c r="D786" s="223">
        <v>4404837.5199999996</v>
      </c>
    </row>
    <row r="787" spans="1:4">
      <c r="A787" s="232" t="s">
        <v>2675</v>
      </c>
      <c r="B787" s="223">
        <v>132925.78999999998</v>
      </c>
      <c r="C787" s="223">
        <v>168102.52</v>
      </c>
      <c r="D787" s="223">
        <v>301028.31</v>
      </c>
    </row>
    <row r="788" spans="1:4">
      <c r="A788" s="232" t="s">
        <v>2676</v>
      </c>
      <c r="B788" s="223">
        <v>6145631.4300000006</v>
      </c>
      <c r="C788" s="223">
        <v>-108131.40999999999</v>
      </c>
      <c r="D788" s="223">
        <v>6037500.0199999996</v>
      </c>
    </row>
    <row r="789" spans="1:4">
      <c r="A789" s="232" t="s">
        <v>2677</v>
      </c>
      <c r="B789" s="223">
        <v>4286673.1500000004</v>
      </c>
      <c r="C789" s="223">
        <v>414080.82</v>
      </c>
      <c r="D789" s="223">
        <v>4700753.97</v>
      </c>
    </row>
    <row r="790" spans="1:4">
      <c r="A790" s="232" t="s">
        <v>2678</v>
      </c>
      <c r="B790" s="223">
        <v>25591364.98</v>
      </c>
      <c r="C790" s="223">
        <v>-355862.07</v>
      </c>
      <c r="D790" s="223">
        <v>25235502.91</v>
      </c>
    </row>
    <row r="791" spans="1:4">
      <c r="A791" s="232" t="s">
        <v>2679</v>
      </c>
      <c r="B791" s="223">
        <v>-2000955.97</v>
      </c>
      <c r="C791" s="223">
        <v>2201955.9699999997</v>
      </c>
      <c r="D791" s="223">
        <v>201000</v>
      </c>
    </row>
    <row r="792" spans="1:4">
      <c r="A792" s="232" t="s">
        <v>2680</v>
      </c>
      <c r="B792" s="223">
        <v>2250587.0699999998</v>
      </c>
      <c r="C792" s="223">
        <v>-1123885.74</v>
      </c>
      <c r="D792" s="223">
        <v>1126701.33</v>
      </c>
    </row>
    <row r="793" spans="1:4">
      <c r="A793" s="232" t="s">
        <v>2681</v>
      </c>
      <c r="B793" s="223">
        <v>50117489.590000004</v>
      </c>
      <c r="C793" s="223">
        <v>1732153.18</v>
      </c>
      <c r="D793" s="223">
        <v>51849642.770000003</v>
      </c>
    </row>
    <row r="794" spans="1:4">
      <c r="A794" s="232" t="s">
        <v>2682</v>
      </c>
      <c r="B794" s="223"/>
      <c r="C794" s="223">
        <v>2.81</v>
      </c>
      <c r="D794" s="223">
        <v>2.81</v>
      </c>
    </row>
    <row r="795" spans="1:4">
      <c r="A795" s="232" t="s">
        <v>2683</v>
      </c>
      <c r="B795" s="223"/>
      <c r="C795" s="223">
        <v>2.81</v>
      </c>
      <c r="D795" s="223">
        <v>2.81</v>
      </c>
    </row>
    <row r="796" spans="1:4">
      <c r="A796" s="232" t="s">
        <v>2684</v>
      </c>
      <c r="B796" s="223"/>
      <c r="C796" s="223">
        <v>1.74</v>
      </c>
      <c r="D796" s="223">
        <v>1.74</v>
      </c>
    </row>
    <row r="797" spans="1:4">
      <c r="A797" s="232" t="s">
        <v>2685</v>
      </c>
      <c r="B797" s="223"/>
      <c r="C797" s="223">
        <v>0.87</v>
      </c>
      <c r="D797" s="223">
        <v>0.87</v>
      </c>
    </row>
    <row r="798" spans="1:4">
      <c r="A798" s="232" t="s">
        <v>2686</v>
      </c>
      <c r="B798" s="223"/>
      <c r="C798" s="223">
        <v>0.28999999999999998</v>
      </c>
      <c r="D798" s="223">
        <v>0.28999999999999998</v>
      </c>
    </row>
    <row r="799" spans="1:4">
      <c r="A799" s="232" t="s">
        <v>2687</v>
      </c>
      <c r="B799" s="223">
        <v>-1565622.1500000001</v>
      </c>
      <c r="C799" s="223">
        <v>1547817.83</v>
      </c>
      <c r="D799" s="223">
        <v>-17804.32</v>
      </c>
    </row>
    <row r="800" spans="1:4">
      <c r="A800" s="232" t="s">
        <v>2688</v>
      </c>
      <c r="B800" s="223">
        <v>-1565622.1500000001</v>
      </c>
      <c r="C800" s="223">
        <v>1547820.73</v>
      </c>
      <c r="D800" s="223">
        <v>-17801.420000000002</v>
      </c>
    </row>
    <row r="801" spans="1:4">
      <c r="A801" s="232" t="s">
        <v>2689</v>
      </c>
      <c r="B801" s="223">
        <v>2361170.11</v>
      </c>
      <c r="C801" s="223">
        <v>-394985.5</v>
      </c>
      <c r="D801" s="223">
        <v>1966184.6099999999</v>
      </c>
    </row>
    <row r="802" spans="1:4">
      <c r="A802" s="232" t="s">
        <v>2690</v>
      </c>
      <c r="B802" s="223">
        <v>85809.41</v>
      </c>
      <c r="C802" s="223">
        <v>187077.63999999998</v>
      </c>
      <c r="D802" s="223">
        <v>272887.05</v>
      </c>
    </row>
    <row r="803" spans="1:4">
      <c r="A803" s="232" t="s">
        <v>2691</v>
      </c>
      <c r="B803" s="223">
        <v>2446979.52</v>
      </c>
      <c r="C803" s="223">
        <v>-207907.86000000002</v>
      </c>
      <c r="D803" s="223">
        <v>2239071.6599999997</v>
      </c>
    </row>
    <row r="804" spans="1:4">
      <c r="A804" s="232" t="s">
        <v>2692</v>
      </c>
      <c r="B804" s="223"/>
      <c r="C804" s="223">
        <v>8.77</v>
      </c>
      <c r="D804" s="223">
        <v>8.77</v>
      </c>
    </row>
    <row r="805" spans="1:4">
      <c r="A805" s="232" t="s">
        <v>2693</v>
      </c>
      <c r="B805" s="223">
        <v>13884826.76</v>
      </c>
      <c r="C805" s="223">
        <v>-7205465.1100000003</v>
      </c>
      <c r="D805" s="223">
        <v>6679361.6500000004</v>
      </c>
    </row>
    <row r="806" spans="1:4">
      <c r="A806" s="232" t="s">
        <v>2694</v>
      </c>
      <c r="B806" s="223"/>
      <c r="C806" s="223">
        <v>118389.62999999999</v>
      </c>
      <c r="D806" s="223">
        <v>118389.62999999999</v>
      </c>
    </row>
    <row r="807" spans="1:4">
      <c r="A807" s="232" t="s">
        <v>2695</v>
      </c>
      <c r="B807" s="223">
        <v>190737.16</v>
      </c>
      <c r="C807" s="223">
        <v>41639.979999999996</v>
      </c>
      <c r="D807" s="223">
        <v>232377.14</v>
      </c>
    </row>
    <row r="808" spans="1:4">
      <c r="A808" s="232" t="s">
        <v>2696</v>
      </c>
      <c r="B808" s="223">
        <v>84250.46</v>
      </c>
      <c r="C808" s="223">
        <v>219591.34</v>
      </c>
      <c r="D808" s="223">
        <v>303841.8</v>
      </c>
    </row>
    <row r="809" spans="1:4">
      <c r="A809" s="232" t="s">
        <v>2697</v>
      </c>
      <c r="B809" s="223">
        <v>14159814.379999999</v>
      </c>
      <c r="C809" s="223">
        <v>-6825835.3900000006</v>
      </c>
      <c r="D809" s="223">
        <v>7333978.9899999993</v>
      </c>
    </row>
    <row r="810" spans="1:4">
      <c r="A810" s="232" t="s">
        <v>2698</v>
      </c>
      <c r="B810" s="223">
        <v>4489670.3499999996</v>
      </c>
      <c r="C810" s="223">
        <v>965353.44000000006</v>
      </c>
      <c r="D810" s="223">
        <v>5455023.79</v>
      </c>
    </row>
    <row r="811" spans="1:4">
      <c r="A811" s="232" t="s">
        <v>3124</v>
      </c>
      <c r="B811" s="223">
        <v>14.159999999999998</v>
      </c>
      <c r="C811" s="223">
        <v>-14.159999999999998</v>
      </c>
      <c r="D811" s="223"/>
    </row>
    <row r="812" spans="1:4">
      <c r="A812" s="232" t="s">
        <v>2699</v>
      </c>
      <c r="B812" s="223">
        <v>695690.57000000007</v>
      </c>
      <c r="C812" s="223">
        <v>37937.57</v>
      </c>
      <c r="D812" s="223">
        <v>733628.1399999999</v>
      </c>
    </row>
    <row r="813" spans="1:4">
      <c r="A813" s="232" t="s">
        <v>3126</v>
      </c>
      <c r="B813" s="223">
        <v>0</v>
      </c>
      <c r="C813" s="223">
        <v>0</v>
      </c>
      <c r="D813" s="223"/>
    </row>
    <row r="814" spans="1:4">
      <c r="A814" s="232" t="s">
        <v>2700</v>
      </c>
      <c r="B814" s="223">
        <v>-2063006.7599999998</v>
      </c>
      <c r="C814" s="223">
        <v>-3022696.13</v>
      </c>
      <c r="D814" s="223">
        <v>-5085702.8900000006</v>
      </c>
    </row>
    <row r="815" spans="1:4">
      <c r="A815" s="232" t="s">
        <v>2701</v>
      </c>
      <c r="B815" s="223">
        <v>2442974.67</v>
      </c>
      <c r="C815" s="223">
        <v>-286144.71000000002</v>
      </c>
      <c r="D815" s="223">
        <v>2156829.96</v>
      </c>
    </row>
    <row r="816" spans="1:4">
      <c r="A816" s="232" t="s">
        <v>2702</v>
      </c>
      <c r="B816" s="223">
        <v>7171717.1699999999</v>
      </c>
      <c r="C816" s="223">
        <v>-513582.17999999993</v>
      </c>
      <c r="D816" s="223">
        <v>6658134.9900000002</v>
      </c>
    </row>
    <row r="817" spans="1:4">
      <c r="A817" s="232" t="s">
        <v>2703</v>
      </c>
      <c r="B817" s="223">
        <v>-3696100.08</v>
      </c>
      <c r="C817" s="223">
        <v>349747.41</v>
      </c>
      <c r="D817" s="223">
        <v>-3346352.67</v>
      </c>
    </row>
    <row r="818" spans="1:4">
      <c r="A818" s="232" t="s">
        <v>2704</v>
      </c>
      <c r="B818" s="223">
        <v>454591.94</v>
      </c>
      <c r="C818" s="223">
        <v>127534.73</v>
      </c>
      <c r="D818" s="223">
        <v>582126.67000000004</v>
      </c>
    </row>
    <row r="819" spans="1:4">
      <c r="A819" s="232" t="s">
        <v>2705</v>
      </c>
      <c r="B819" s="223">
        <v>1070975.21</v>
      </c>
      <c r="C819" s="223">
        <v>335832.05</v>
      </c>
      <c r="D819" s="223">
        <v>1406807.26</v>
      </c>
    </row>
    <row r="820" spans="1:4">
      <c r="A820" s="232" t="s">
        <v>2706</v>
      </c>
      <c r="B820" s="223">
        <v>-195.57</v>
      </c>
      <c r="C820" s="223">
        <v>197.32</v>
      </c>
      <c r="D820" s="223">
        <v>1.75</v>
      </c>
    </row>
    <row r="821" spans="1:4">
      <c r="A821" s="232" t="s">
        <v>2707</v>
      </c>
      <c r="B821" s="223">
        <v>67555.290000000008</v>
      </c>
      <c r="C821" s="223">
        <v>7357.2800000000007</v>
      </c>
      <c r="D821" s="223">
        <v>74912.570000000007</v>
      </c>
    </row>
    <row r="822" spans="1:4">
      <c r="A822" s="232" t="s">
        <v>2708</v>
      </c>
      <c r="B822" s="223">
        <v>4852279.7700000005</v>
      </c>
      <c r="C822" s="223">
        <v>-813363.8600000001</v>
      </c>
      <c r="D822" s="223">
        <v>4038915.9099999997</v>
      </c>
    </row>
    <row r="823" spans="1:4">
      <c r="A823" s="232" t="s">
        <v>2709</v>
      </c>
      <c r="B823" s="223">
        <v>201328.19</v>
      </c>
      <c r="C823" s="223">
        <v>147681.72999999998</v>
      </c>
      <c r="D823" s="223">
        <v>349009.91999999998</v>
      </c>
    </row>
    <row r="824" spans="1:4">
      <c r="A824" s="232" t="s">
        <v>2710</v>
      </c>
      <c r="B824" s="223">
        <v>15687494.91</v>
      </c>
      <c r="C824" s="223">
        <v>-2664159.5099999998</v>
      </c>
      <c r="D824" s="223">
        <v>13023335.4</v>
      </c>
    </row>
    <row r="825" spans="1:4">
      <c r="A825" s="232" t="s">
        <v>2711</v>
      </c>
      <c r="B825" s="223">
        <v>31526.720000000001</v>
      </c>
      <c r="C825" s="223">
        <v>-8149.08</v>
      </c>
      <c r="D825" s="223">
        <v>23377.64</v>
      </c>
    </row>
    <row r="826" spans="1:4">
      <c r="A826" s="232" t="s">
        <v>2712</v>
      </c>
      <c r="B826" s="223">
        <v>5594542.3399999999</v>
      </c>
      <c r="C826" s="223">
        <v>-185401.04</v>
      </c>
      <c r="D826" s="223">
        <v>5409141.2999999998</v>
      </c>
    </row>
    <row r="827" spans="1:4">
      <c r="A827" s="232" t="s">
        <v>2713</v>
      </c>
      <c r="B827" s="223">
        <v>3430058.28</v>
      </c>
      <c r="C827" s="223">
        <v>-495758.98</v>
      </c>
      <c r="D827" s="223">
        <v>2934299.3</v>
      </c>
    </row>
    <row r="828" spans="1:4">
      <c r="A828" s="232" t="s">
        <v>2714</v>
      </c>
      <c r="B828" s="223">
        <v>1388563.93</v>
      </c>
      <c r="C828" s="223">
        <v>-226719.84</v>
      </c>
      <c r="D828" s="223">
        <v>1161844.0900000001</v>
      </c>
    </row>
    <row r="829" spans="1:4">
      <c r="A829" s="232" t="s">
        <v>2715</v>
      </c>
      <c r="B829" s="223">
        <v>316106.08999999997</v>
      </c>
      <c r="C829" s="223">
        <v>54456.630000000005</v>
      </c>
      <c r="D829" s="223">
        <v>370562.72</v>
      </c>
    </row>
    <row r="830" spans="1:4">
      <c r="A830" s="232" t="s">
        <v>2716</v>
      </c>
      <c r="B830" s="223">
        <v>-368687.54</v>
      </c>
      <c r="C830" s="223">
        <v>368687.54</v>
      </c>
      <c r="D830" s="223">
        <v>0</v>
      </c>
    </row>
    <row r="831" spans="1:4">
      <c r="A831" s="232" t="s">
        <v>2717</v>
      </c>
      <c r="B831" s="223">
        <v>1334569.6300000001</v>
      </c>
      <c r="C831" s="223">
        <v>-1334569.6300000001</v>
      </c>
      <c r="D831" s="223">
        <v>0</v>
      </c>
    </row>
    <row r="832" spans="1:4">
      <c r="A832" s="232" t="s">
        <v>2718</v>
      </c>
      <c r="B832" s="223">
        <v>951537.21</v>
      </c>
      <c r="C832" s="223">
        <v>-951537.21</v>
      </c>
      <c r="D832" s="223">
        <v>0</v>
      </c>
    </row>
    <row r="833" spans="1:4">
      <c r="A833" s="232" t="s">
        <v>2719</v>
      </c>
      <c r="B833" s="223">
        <v>-547101.98</v>
      </c>
      <c r="C833" s="223">
        <v>547101.98</v>
      </c>
      <c r="D833" s="223">
        <v>0</v>
      </c>
    </row>
    <row r="834" spans="1:4">
      <c r="A834" s="232" t="s">
        <v>2720</v>
      </c>
      <c r="B834" s="223">
        <v>1388960.1700000002</v>
      </c>
      <c r="C834" s="223">
        <v>-423291.11</v>
      </c>
      <c r="D834" s="223">
        <v>965669.05999999994</v>
      </c>
    </row>
    <row r="835" spans="1:4">
      <c r="A835" s="232" t="s">
        <v>2721</v>
      </c>
      <c r="B835" s="223">
        <v>1328846</v>
      </c>
      <c r="C835" s="223">
        <v>-348081.21</v>
      </c>
      <c r="D835" s="223">
        <v>980764.79</v>
      </c>
    </row>
    <row r="836" spans="1:4">
      <c r="A836" s="232" t="s">
        <v>2722</v>
      </c>
      <c r="B836" s="223">
        <v>7897274.6699999999</v>
      </c>
      <c r="C836" s="223">
        <v>-873289.19000000006</v>
      </c>
      <c r="D836" s="223">
        <v>7023985.4800000004</v>
      </c>
    </row>
    <row r="837" spans="1:4">
      <c r="A837" s="232" t="s">
        <v>2723</v>
      </c>
      <c r="B837" s="223">
        <v>4667094.0599999996</v>
      </c>
      <c r="C837" s="223">
        <v>428604.77999999997</v>
      </c>
      <c r="D837" s="223">
        <v>5095698.84</v>
      </c>
    </row>
    <row r="838" spans="1:4">
      <c r="A838" s="232" t="s">
        <v>2724</v>
      </c>
      <c r="B838" s="223">
        <v>34480.799999999996</v>
      </c>
      <c r="C838" s="223">
        <v>-13885.46</v>
      </c>
      <c r="D838" s="223">
        <v>20595.34</v>
      </c>
    </row>
    <row r="839" spans="1:4">
      <c r="A839" s="232" t="s">
        <v>2725</v>
      </c>
      <c r="B839" s="223">
        <v>401132.02</v>
      </c>
      <c r="C839" s="223">
        <v>-7764.04</v>
      </c>
      <c r="D839" s="223">
        <v>393367.98</v>
      </c>
    </row>
    <row r="840" spans="1:4">
      <c r="A840" s="232" t="s">
        <v>2726</v>
      </c>
      <c r="B840" s="223">
        <v>27848902.399999999</v>
      </c>
      <c r="C840" s="223">
        <v>-3469595.86</v>
      </c>
      <c r="D840" s="223">
        <v>24379306.540000003</v>
      </c>
    </row>
    <row r="841" spans="1:4">
      <c r="A841" s="232" t="s">
        <v>2727</v>
      </c>
      <c r="B841" s="223">
        <v>652999148.13999999</v>
      </c>
      <c r="C841" s="223">
        <v>286001960.14999998</v>
      </c>
      <c r="D841" s="223">
        <v>939001108.28999996</v>
      </c>
    </row>
    <row r="842" spans="1:4">
      <c r="A842" s="232" t="s">
        <v>2728</v>
      </c>
      <c r="B842" s="223">
        <v>215.92000000000002</v>
      </c>
      <c r="C842" s="223">
        <v>-215.92000000000002</v>
      </c>
      <c r="D842" s="223">
        <v>0</v>
      </c>
    </row>
    <row r="843" spans="1:4">
      <c r="A843" s="232" t="s">
        <v>3131</v>
      </c>
      <c r="B843" s="223">
        <v>1</v>
      </c>
      <c r="C843" s="223">
        <v>-1</v>
      </c>
      <c r="D843" s="223"/>
    </row>
    <row r="844" spans="1:4">
      <c r="A844" s="232" t="s">
        <v>3130</v>
      </c>
      <c r="B844" s="223">
        <v>5500</v>
      </c>
      <c r="C844" s="223">
        <v>-5500</v>
      </c>
      <c r="D844" s="223"/>
    </row>
    <row r="845" spans="1:4">
      <c r="A845" s="232" t="s">
        <v>2729</v>
      </c>
      <c r="B845" s="223">
        <v>5716.9199999999992</v>
      </c>
      <c r="C845" s="223">
        <v>-5716.9199999999992</v>
      </c>
      <c r="D845" s="223">
        <v>0</v>
      </c>
    </row>
    <row r="846" spans="1:4">
      <c r="A846" s="232" t="s">
        <v>2730</v>
      </c>
      <c r="B846" s="223">
        <v>4158770051.1400003</v>
      </c>
      <c r="C846" s="223">
        <v>-1218041155.1700001</v>
      </c>
      <c r="D846" s="223">
        <v>2940728895.9699998</v>
      </c>
    </row>
    <row r="847" spans="1:4">
      <c r="A847" s="232" t="s">
        <v>2731</v>
      </c>
      <c r="B847" s="223">
        <v>832445547.44999993</v>
      </c>
      <c r="C847" s="223">
        <v>68451182.450000003</v>
      </c>
      <c r="D847" s="223">
        <v>900896729.89999998</v>
      </c>
    </row>
    <row r="848" spans="1:4">
      <c r="A848" s="232" t="s">
        <v>2732</v>
      </c>
      <c r="B848" s="223">
        <v>-46596</v>
      </c>
      <c r="C848" s="223">
        <v>0</v>
      </c>
      <c r="D848" s="223">
        <v>-46596</v>
      </c>
    </row>
    <row r="849" spans="1:4">
      <c r="A849" s="232" t="s">
        <v>2733</v>
      </c>
      <c r="B849" s="223"/>
      <c r="C849" s="223">
        <v>0</v>
      </c>
      <c r="D849" s="223">
        <v>0</v>
      </c>
    </row>
    <row r="850" spans="1:4">
      <c r="A850" s="232" t="s">
        <v>2734</v>
      </c>
      <c r="B850" s="223"/>
      <c r="C850" s="223">
        <v>0</v>
      </c>
      <c r="D850" s="223">
        <v>0</v>
      </c>
    </row>
    <row r="851" spans="1:4">
      <c r="A851" s="232" t="s">
        <v>2735</v>
      </c>
      <c r="B851" s="223"/>
      <c r="C851" s="223">
        <v>-10593.42</v>
      </c>
      <c r="D851" s="223">
        <v>-10593.42</v>
      </c>
    </row>
    <row r="852" spans="1:4">
      <c r="A852" s="232" t="s">
        <v>2736</v>
      </c>
      <c r="B852" s="223">
        <v>832398951.44999993</v>
      </c>
      <c r="C852" s="223">
        <v>68440589.030000001</v>
      </c>
      <c r="D852" s="223">
        <v>900839540.48000002</v>
      </c>
    </row>
    <row r="853" spans="1:4">
      <c r="A853" s="232" t="s">
        <v>2737</v>
      </c>
      <c r="B853" s="223">
        <v>832398951.44999993</v>
      </c>
      <c r="C853" s="223">
        <v>68440589.030000001</v>
      </c>
      <c r="D853" s="223">
        <v>900839540.48000002</v>
      </c>
    </row>
    <row r="854" spans="1:4">
      <c r="A854" s="232" t="s">
        <v>2738</v>
      </c>
      <c r="B854" s="223">
        <v>36934290.75</v>
      </c>
      <c r="C854" s="223">
        <v>4395488.74</v>
      </c>
      <c r="D854" s="223">
        <v>41329779.490000002</v>
      </c>
    </row>
    <row r="855" spans="1:4">
      <c r="A855" s="232" t="s">
        <v>2739</v>
      </c>
      <c r="B855" s="223">
        <v>36934290.75</v>
      </c>
      <c r="C855" s="223">
        <v>4395488.74</v>
      </c>
      <c r="D855" s="223">
        <v>41329779.490000002</v>
      </c>
    </row>
    <row r="856" spans="1:4">
      <c r="A856" s="232" t="s">
        <v>2740</v>
      </c>
      <c r="B856" s="223">
        <v>36934290.75</v>
      </c>
      <c r="C856" s="223">
        <v>4395488.74</v>
      </c>
      <c r="D856" s="223">
        <v>41329779.490000002</v>
      </c>
    </row>
    <row r="857" spans="1:4">
      <c r="A857" s="232" t="s">
        <v>2741</v>
      </c>
      <c r="B857" s="223">
        <v>6650664.6299999999</v>
      </c>
      <c r="C857" s="223">
        <v>-506113.05</v>
      </c>
      <c r="D857" s="223">
        <v>6144551.5800000001</v>
      </c>
    </row>
    <row r="858" spans="1:4">
      <c r="A858" s="232" t="s">
        <v>2742</v>
      </c>
      <c r="B858" s="223">
        <v>15139647</v>
      </c>
      <c r="C858" s="223">
        <v>-229893</v>
      </c>
      <c r="D858" s="223">
        <v>14909754</v>
      </c>
    </row>
    <row r="859" spans="1:4">
      <c r="A859" s="232" t="s">
        <v>2743</v>
      </c>
      <c r="B859" s="223">
        <v>2323166.88</v>
      </c>
      <c r="C859" s="223">
        <v>437430.20999999996</v>
      </c>
      <c r="D859" s="223">
        <v>2760597.09</v>
      </c>
    </row>
    <row r="860" spans="1:4">
      <c r="A860" s="232" t="s">
        <v>2744</v>
      </c>
      <c r="B860" s="223"/>
      <c r="C860" s="223">
        <v>-13539.519999999999</v>
      </c>
      <c r="D860" s="223">
        <v>-13539.519999999999</v>
      </c>
    </row>
    <row r="861" spans="1:4">
      <c r="A861" s="232" t="s">
        <v>2745</v>
      </c>
      <c r="B861" s="223">
        <v>1655092.56</v>
      </c>
      <c r="C861" s="223">
        <v>0</v>
      </c>
      <c r="D861" s="223">
        <v>1655092.56</v>
      </c>
    </row>
    <row r="862" spans="1:4">
      <c r="A862" s="232" t="s">
        <v>2746</v>
      </c>
      <c r="B862" s="223">
        <v>-108504</v>
      </c>
      <c r="C862" s="223">
        <v>-827430</v>
      </c>
      <c r="D862" s="223">
        <v>-935934</v>
      </c>
    </row>
    <row r="863" spans="1:4">
      <c r="A863" s="232" t="s">
        <v>2747</v>
      </c>
      <c r="B863" s="223">
        <v>65154.959999999992</v>
      </c>
      <c r="C863" s="223">
        <v>0.01</v>
      </c>
      <c r="D863" s="223">
        <v>65154.97</v>
      </c>
    </row>
    <row r="864" spans="1:4">
      <c r="A864" s="232" t="s">
        <v>2748</v>
      </c>
      <c r="B864" s="223">
        <v>446913.03</v>
      </c>
      <c r="C864" s="223">
        <v>202260.38999999998</v>
      </c>
      <c r="D864" s="223">
        <v>649173.42000000004</v>
      </c>
    </row>
    <row r="865" spans="1:4">
      <c r="A865" s="232" t="s">
        <v>3116</v>
      </c>
      <c r="B865" s="223">
        <v>161.18</v>
      </c>
      <c r="C865" s="223">
        <v>-161.18</v>
      </c>
      <c r="D865" s="223"/>
    </row>
    <row r="866" spans="1:4">
      <c r="A866" s="232" t="s">
        <v>3117</v>
      </c>
      <c r="B866" s="223">
        <v>545523.36</v>
      </c>
      <c r="C866" s="223">
        <v>-545523.36</v>
      </c>
      <c r="D866" s="223"/>
    </row>
    <row r="867" spans="1:4">
      <c r="A867" s="232" t="s">
        <v>2749</v>
      </c>
      <c r="B867" s="223">
        <v>7005.1799999999994</v>
      </c>
      <c r="C867" s="223">
        <v>5450238.0499999998</v>
      </c>
      <c r="D867" s="223">
        <v>5457243.2299999995</v>
      </c>
    </row>
    <row r="868" spans="1:4">
      <c r="A868" s="232" t="s">
        <v>2750</v>
      </c>
      <c r="B868" s="223">
        <v>13069032</v>
      </c>
      <c r="C868" s="223">
        <v>0</v>
      </c>
      <c r="D868" s="223">
        <v>13069032</v>
      </c>
    </row>
    <row r="869" spans="1:4">
      <c r="A869" s="232" t="s">
        <v>3118</v>
      </c>
      <c r="B869" s="223">
        <v>0</v>
      </c>
      <c r="C869" s="223">
        <v>0</v>
      </c>
      <c r="D869" s="223"/>
    </row>
    <row r="870" spans="1:4">
      <c r="A870" s="232" t="s">
        <v>2751</v>
      </c>
      <c r="B870" s="223">
        <v>3528816.17</v>
      </c>
      <c r="C870" s="223">
        <v>-11739036.310000001</v>
      </c>
      <c r="D870" s="223">
        <v>-8210220.1399999997</v>
      </c>
    </row>
    <row r="871" spans="1:4">
      <c r="A871" s="232" t="s">
        <v>2752</v>
      </c>
      <c r="B871" s="223">
        <v>-923214042.02999997</v>
      </c>
      <c r="C871" s="223">
        <v>1752915543.1500001</v>
      </c>
      <c r="D871" s="223">
        <v>829701501.12</v>
      </c>
    </row>
    <row r="872" spans="1:4">
      <c r="A872" s="232" t="s">
        <v>2753</v>
      </c>
      <c r="B872" s="223">
        <v>-879891369.07999992</v>
      </c>
      <c r="C872" s="223">
        <v>1745143775.3900001</v>
      </c>
      <c r="D872" s="223">
        <v>865252406.31000006</v>
      </c>
    </row>
    <row r="873" spans="1:4">
      <c r="A873" s="232" t="s">
        <v>2754</v>
      </c>
      <c r="B873" s="223">
        <v>699218.67999999993</v>
      </c>
      <c r="C873" s="223">
        <v>-117250.34</v>
      </c>
      <c r="D873" s="223">
        <v>581968.34</v>
      </c>
    </row>
    <row r="874" spans="1:4">
      <c r="A874" s="232" t="s">
        <v>2755</v>
      </c>
      <c r="B874" s="223">
        <v>-699218.68</v>
      </c>
      <c r="C874" s="223">
        <v>117250.34000000001</v>
      </c>
      <c r="D874" s="223">
        <v>-581968.34</v>
      </c>
    </row>
    <row r="875" spans="1:4">
      <c r="A875" s="232" t="s">
        <v>3123</v>
      </c>
      <c r="B875" s="223">
        <v>0.11</v>
      </c>
      <c r="C875" s="223">
        <v>-0.11</v>
      </c>
      <c r="D875" s="223"/>
    </row>
    <row r="876" spans="1:4">
      <c r="A876" s="232" t="s">
        <v>3709</v>
      </c>
      <c r="B876" s="223">
        <v>0.10999999999999999</v>
      </c>
      <c r="C876" s="223">
        <v>-0.10999999999999999</v>
      </c>
      <c r="D876" s="223"/>
    </row>
    <row r="877" spans="1:4">
      <c r="A877" s="232" t="s">
        <v>2756</v>
      </c>
      <c r="B877" s="223">
        <v>91646.04</v>
      </c>
      <c r="C877" s="223">
        <v>0</v>
      </c>
      <c r="D877" s="223">
        <v>91646.04</v>
      </c>
    </row>
    <row r="878" spans="1:4">
      <c r="A878" s="232" t="s">
        <v>2757</v>
      </c>
      <c r="B878" s="223">
        <v>91646.040000000008</v>
      </c>
      <c r="C878" s="223">
        <v>0</v>
      </c>
      <c r="D878" s="223">
        <v>91646.040000000008</v>
      </c>
    </row>
    <row r="879" spans="1:4">
      <c r="A879" s="232" t="s">
        <v>2758</v>
      </c>
      <c r="B879" s="223">
        <v>925855.23</v>
      </c>
      <c r="C879" s="223">
        <v>-254580.15000000002</v>
      </c>
      <c r="D879" s="223">
        <v>671275.08</v>
      </c>
    </row>
    <row r="880" spans="1:4">
      <c r="A880" s="232" t="s">
        <v>2759</v>
      </c>
      <c r="B880" s="223">
        <v>925855.23</v>
      </c>
      <c r="C880" s="223">
        <v>-254580.15</v>
      </c>
      <c r="D880" s="223">
        <v>671275.08000000007</v>
      </c>
    </row>
    <row r="881" spans="1:4">
      <c r="A881" s="232" t="s">
        <v>2760</v>
      </c>
      <c r="B881" s="223"/>
      <c r="C881" s="223">
        <v>-141000000</v>
      </c>
      <c r="D881" s="223">
        <v>-141000000</v>
      </c>
    </row>
    <row r="882" spans="1:4">
      <c r="A882" s="232" t="s">
        <v>2761</v>
      </c>
      <c r="B882" s="223">
        <v>-14691389.039999999</v>
      </c>
      <c r="C882" s="223">
        <v>-717930.96000000008</v>
      </c>
      <c r="D882" s="223">
        <v>-15409320</v>
      </c>
    </row>
    <row r="883" spans="1:4">
      <c r="A883" s="232" t="s">
        <v>2762</v>
      </c>
      <c r="B883" s="223">
        <v>-14691389.039999999</v>
      </c>
      <c r="C883" s="223">
        <v>-141717930.96000001</v>
      </c>
      <c r="D883" s="223">
        <v>-156409320</v>
      </c>
    </row>
    <row r="884" spans="1:4">
      <c r="A884" s="232" t="s">
        <v>2763</v>
      </c>
      <c r="B884" s="223">
        <v>-24931233.219999999</v>
      </c>
      <c r="C884" s="223">
        <v>1676124592.28</v>
      </c>
      <c r="D884" s="223">
        <v>1651193359.0600002</v>
      </c>
    </row>
    <row r="885" spans="1:4">
      <c r="A885" s="232" t="s">
        <v>2764</v>
      </c>
      <c r="B885" s="223">
        <v>4992850.54</v>
      </c>
      <c r="C885" s="223">
        <v>-879253.03</v>
      </c>
      <c r="D885" s="223">
        <v>4113597.5100000002</v>
      </c>
    </row>
    <row r="886" spans="1:4">
      <c r="A886" s="232" t="s">
        <v>2765</v>
      </c>
      <c r="B886" s="223">
        <v>62095.750000000007</v>
      </c>
      <c r="C886" s="223">
        <v>-3303.42</v>
      </c>
      <c r="D886" s="223">
        <v>58792.33</v>
      </c>
    </row>
    <row r="887" spans="1:4">
      <c r="A887" s="232" t="s">
        <v>2766</v>
      </c>
      <c r="B887" s="223">
        <v>26101732.140000001</v>
      </c>
      <c r="C887" s="223">
        <v>-728190.41</v>
      </c>
      <c r="D887" s="223">
        <v>25373541.73</v>
      </c>
    </row>
    <row r="888" spans="1:4">
      <c r="A888" s="232" t="s">
        <v>2767</v>
      </c>
      <c r="B888" s="223">
        <v>327.18</v>
      </c>
      <c r="C888" s="223">
        <v>-326.14999999999998</v>
      </c>
      <c r="D888" s="223">
        <v>1.03</v>
      </c>
    </row>
    <row r="889" spans="1:4">
      <c r="A889" s="232" t="s">
        <v>2768</v>
      </c>
      <c r="B889" s="223">
        <v>10506107.710000001</v>
      </c>
      <c r="C889" s="223">
        <v>-1808638.4400000002</v>
      </c>
      <c r="D889" s="223">
        <v>8697469.2699999996</v>
      </c>
    </row>
    <row r="890" spans="1:4">
      <c r="A890" s="232" t="s">
        <v>2769</v>
      </c>
      <c r="B890" s="223">
        <v>-46685.79</v>
      </c>
      <c r="C890" s="223">
        <v>113364.04000000001</v>
      </c>
      <c r="D890" s="223">
        <v>66678.25</v>
      </c>
    </row>
    <row r="891" spans="1:4">
      <c r="A891" s="232" t="s">
        <v>2770</v>
      </c>
      <c r="B891" s="223">
        <v>5320453.1899999995</v>
      </c>
      <c r="C891" s="223">
        <v>-166360.88</v>
      </c>
      <c r="D891" s="223">
        <v>5154092.3099999996</v>
      </c>
    </row>
    <row r="892" spans="1:4">
      <c r="A892" s="232" t="s">
        <v>2771</v>
      </c>
      <c r="B892" s="223">
        <v>-5.7799999999999994</v>
      </c>
      <c r="C892" s="223">
        <v>36.04</v>
      </c>
      <c r="D892" s="223">
        <v>30.26</v>
      </c>
    </row>
    <row r="893" spans="1:4">
      <c r="A893" s="232" t="s">
        <v>2772</v>
      </c>
      <c r="B893" s="223">
        <v>1756801.02</v>
      </c>
      <c r="C893" s="223">
        <v>1004900.1599999999</v>
      </c>
      <c r="D893" s="223">
        <v>2761701.18</v>
      </c>
    </row>
    <row r="894" spans="1:4">
      <c r="A894" s="232" t="s">
        <v>2773</v>
      </c>
      <c r="B894" s="223">
        <v>10266.36</v>
      </c>
      <c r="C894" s="223">
        <v>-6690.65</v>
      </c>
      <c r="D894" s="223">
        <v>3575.71</v>
      </c>
    </row>
    <row r="895" spans="1:4">
      <c r="A895" s="232" t="s">
        <v>2774</v>
      </c>
      <c r="B895" s="223">
        <v>48703942.32</v>
      </c>
      <c r="C895" s="223">
        <v>-2474462.7399999998</v>
      </c>
      <c r="D895" s="223">
        <v>46229479.579999998</v>
      </c>
    </row>
    <row r="896" spans="1:4">
      <c r="A896" s="232" t="s">
        <v>2775</v>
      </c>
      <c r="B896" s="223">
        <v>9086.1200000000008</v>
      </c>
      <c r="C896" s="223">
        <v>39285.269999999997</v>
      </c>
      <c r="D896" s="223">
        <v>48371.390000000007</v>
      </c>
    </row>
    <row r="897" spans="1:4">
      <c r="A897" s="232" t="s">
        <v>2776</v>
      </c>
      <c r="B897" s="223">
        <v>247317.04</v>
      </c>
      <c r="C897" s="223">
        <v>-149491.06</v>
      </c>
      <c r="D897" s="223">
        <v>97825.98</v>
      </c>
    </row>
    <row r="898" spans="1:4">
      <c r="A898" s="232" t="s">
        <v>2777</v>
      </c>
      <c r="B898" s="223">
        <v>35344.26</v>
      </c>
      <c r="C898" s="223">
        <v>342848.73</v>
      </c>
      <c r="D898" s="223">
        <v>378192.99000000005</v>
      </c>
    </row>
    <row r="899" spans="1:4">
      <c r="A899" s="232" t="s">
        <v>2778</v>
      </c>
      <c r="B899" s="223">
        <v>1892075.95</v>
      </c>
      <c r="C899" s="223">
        <v>-463378.76</v>
      </c>
      <c r="D899" s="223">
        <v>1428697.19</v>
      </c>
    </row>
    <row r="900" spans="1:4">
      <c r="A900" s="232" t="s">
        <v>2779</v>
      </c>
      <c r="B900" s="223">
        <v>551101.55999999994</v>
      </c>
      <c r="C900" s="223">
        <v>102223.93</v>
      </c>
      <c r="D900" s="223">
        <v>653325.49</v>
      </c>
    </row>
    <row r="901" spans="1:4">
      <c r="A901" s="232" t="s">
        <v>2780</v>
      </c>
      <c r="B901" s="223">
        <v>3732333.9899999998</v>
      </c>
      <c r="C901" s="223">
        <v>-430661.32</v>
      </c>
      <c r="D901" s="223">
        <v>3301672.67</v>
      </c>
    </row>
    <row r="902" spans="1:4">
      <c r="A902" s="232" t="s">
        <v>2781</v>
      </c>
      <c r="B902" s="223">
        <v>15220288.85</v>
      </c>
      <c r="C902" s="223">
        <v>-2234564.2000000002</v>
      </c>
      <c r="D902" s="223">
        <v>12985724.649999999</v>
      </c>
    </row>
    <row r="903" spans="1:4">
      <c r="A903" s="232" t="s">
        <v>2782</v>
      </c>
      <c r="B903" s="223">
        <v>383852.61000000004</v>
      </c>
      <c r="C903" s="223">
        <v>93502.07</v>
      </c>
      <c r="D903" s="223">
        <v>477354.68</v>
      </c>
    </row>
    <row r="904" spans="1:4">
      <c r="A904" s="232" t="s">
        <v>2783</v>
      </c>
      <c r="B904" s="223">
        <v>-131589.24</v>
      </c>
      <c r="C904" s="223">
        <v>17425.920000000002</v>
      </c>
      <c r="D904" s="223">
        <v>-114163.32</v>
      </c>
    </row>
    <row r="905" spans="1:4">
      <c r="A905" s="232" t="s">
        <v>2784</v>
      </c>
      <c r="B905" s="223">
        <v>21939811.140000001</v>
      </c>
      <c r="C905" s="223">
        <v>-2682809.42</v>
      </c>
      <c r="D905" s="223">
        <v>19257001.719999999</v>
      </c>
    </row>
    <row r="906" spans="1:4">
      <c r="A906" s="232" t="s">
        <v>2785</v>
      </c>
      <c r="B906" s="223">
        <v>1013064.1599999999</v>
      </c>
      <c r="C906" s="223">
        <v>665784.12</v>
      </c>
      <c r="D906" s="223">
        <v>1678848.28</v>
      </c>
    </row>
    <row r="907" spans="1:4">
      <c r="A907" s="232" t="s">
        <v>2786</v>
      </c>
      <c r="B907" s="223">
        <v>383111.43</v>
      </c>
      <c r="C907" s="223">
        <v>51051.14</v>
      </c>
      <c r="D907" s="223">
        <v>434162.57</v>
      </c>
    </row>
    <row r="908" spans="1:4">
      <c r="A908" s="232" t="s">
        <v>2787</v>
      </c>
      <c r="B908" s="223">
        <v>10818</v>
      </c>
      <c r="C908" s="223">
        <v>8384.82</v>
      </c>
      <c r="D908" s="223">
        <v>19202.82</v>
      </c>
    </row>
    <row r="909" spans="1:4">
      <c r="A909" s="232" t="s">
        <v>2788</v>
      </c>
      <c r="B909" s="223">
        <v>2833419.67</v>
      </c>
      <c r="C909" s="223">
        <v>381601.75</v>
      </c>
      <c r="D909" s="223">
        <v>3215021.42</v>
      </c>
    </row>
    <row r="910" spans="1:4">
      <c r="A910" s="232" t="s">
        <v>2789</v>
      </c>
      <c r="B910" s="223">
        <v>34126291.259999998</v>
      </c>
      <c r="C910" s="223">
        <v>-7782433.0599999996</v>
      </c>
      <c r="D910" s="223">
        <v>26343858.200000003</v>
      </c>
    </row>
    <row r="911" spans="1:4">
      <c r="A911" s="232" t="s">
        <v>2790</v>
      </c>
      <c r="B911" s="223">
        <v>41274972.68</v>
      </c>
      <c r="C911" s="223">
        <v>2487957.2199999997</v>
      </c>
      <c r="D911" s="223">
        <v>43762929.899999999</v>
      </c>
    </row>
    <row r="912" spans="1:4">
      <c r="A912" s="232" t="s">
        <v>2791</v>
      </c>
      <c r="B912" s="223">
        <v>7208645.1699999999</v>
      </c>
      <c r="C912" s="223">
        <v>-842827.47</v>
      </c>
      <c r="D912" s="223">
        <v>6365817.7000000002</v>
      </c>
    </row>
    <row r="913" spans="1:4">
      <c r="A913" s="232" t="s">
        <v>2792</v>
      </c>
      <c r="B913" s="223">
        <v>165325.29</v>
      </c>
      <c r="C913" s="223">
        <v>9765.7900000000009</v>
      </c>
      <c r="D913" s="223">
        <v>175091.08000000002</v>
      </c>
    </row>
    <row r="914" spans="1:4">
      <c r="A914" s="232" t="s">
        <v>2793</v>
      </c>
      <c r="B914" s="223"/>
      <c r="C914" s="223">
        <v>6160.28</v>
      </c>
      <c r="D914" s="223">
        <v>6160.28</v>
      </c>
    </row>
    <row r="915" spans="1:4">
      <c r="A915" s="232" t="s">
        <v>2794</v>
      </c>
      <c r="B915" s="223">
        <v>10417708.25</v>
      </c>
      <c r="C915" s="223">
        <v>-9109302.3699999992</v>
      </c>
      <c r="D915" s="223">
        <v>1308405.8800000001</v>
      </c>
    </row>
    <row r="916" spans="1:4">
      <c r="A916" s="232" t="s">
        <v>2795</v>
      </c>
      <c r="B916" s="223">
        <v>2434970.1399999997</v>
      </c>
      <c r="C916" s="223">
        <v>-363720.05</v>
      </c>
      <c r="D916" s="223">
        <v>2071250.09</v>
      </c>
    </row>
    <row r="917" spans="1:4">
      <c r="A917" s="232" t="s">
        <v>2796</v>
      </c>
      <c r="B917" s="223">
        <v>262268.51</v>
      </c>
      <c r="C917" s="223">
        <v>98624.02</v>
      </c>
      <c r="D917" s="223">
        <v>360892.52999999997</v>
      </c>
    </row>
    <row r="918" spans="1:4">
      <c r="A918" s="232" t="s">
        <v>2797</v>
      </c>
      <c r="B918" s="223">
        <v>100130594.56000002</v>
      </c>
      <c r="C918" s="223">
        <v>-14388953.810000001</v>
      </c>
      <c r="D918" s="223">
        <v>85741640.75</v>
      </c>
    </row>
    <row r="919" spans="1:4">
      <c r="A919" s="232" t="s">
        <v>2798</v>
      </c>
      <c r="B919" s="223">
        <v>22151077.32</v>
      </c>
      <c r="C919" s="223">
        <v>-12378259.389999999</v>
      </c>
      <c r="D919" s="223">
        <v>9772817.9299999997</v>
      </c>
    </row>
    <row r="920" spans="1:4">
      <c r="A920" s="232" t="s">
        <v>2799</v>
      </c>
      <c r="B920" s="223">
        <v>14146353.449999999</v>
      </c>
      <c r="C920" s="223">
        <v>-5762924.3099999996</v>
      </c>
      <c r="D920" s="223">
        <v>8383429.1399999997</v>
      </c>
    </row>
    <row r="921" spans="1:4">
      <c r="A921" s="232" t="s">
        <v>2800</v>
      </c>
      <c r="B921" s="223">
        <v>12200028.540000001</v>
      </c>
      <c r="C921" s="223">
        <v>-636719.93000000005</v>
      </c>
      <c r="D921" s="223">
        <v>11563308.610000001</v>
      </c>
    </row>
    <row r="922" spans="1:4">
      <c r="A922" s="232" t="s">
        <v>3129</v>
      </c>
      <c r="B922" s="223">
        <v>42573.27</v>
      </c>
      <c r="C922" s="223">
        <v>-42573.27</v>
      </c>
      <c r="D922" s="223"/>
    </row>
    <row r="923" spans="1:4">
      <c r="A923" s="232" t="s">
        <v>2801</v>
      </c>
      <c r="B923" s="223">
        <v>36698528.969999999</v>
      </c>
      <c r="C923" s="223">
        <v>-8364899.459999999</v>
      </c>
      <c r="D923" s="223">
        <v>28333629.509999998</v>
      </c>
    </row>
    <row r="924" spans="1:4">
      <c r="A924" s="232" t="s">
        <v>2802</v>
      </c>
      <c r="B924" s="223">
        <v>85238561.549999997</v>
      </c>
      <c r="C924" s="223">
        <v>-27185376.359999999</v>
      </c>
      <c r="D924" s="223">
        <v>58053185.189999998</v>
      </c>
    </row>
    <row r="925" spans="1:4">
      <c r="A925" s="232" t="s">
        <v>2803</v>
      </c>
      <c r="B925" s="223">
        <v>520558.27000000008</v>
      </c>
      <c r="C925" s="223">
        <v>-397478.58</v>
      </c>
      <c r="D925" s="223">
        <v>123079.69</v>
      </c>
    </row>
    <row r="926" spans="1:4">
      <c r="A926" s="232" t="s">
        <v>2804</v>
      </c>
      <c r="B926" s="223">
        <v>13362.38</v>
      </c>
      <c r="C926" s="223">
        <v>2345.81</v>
      </c>
      <c r="D926" s="223">
        <v>15708.19</v>
      </c>
    </row>
    <row r="927" spans="1:4">
      <c r="A927" s="232" t="s">
        <v>2805</v>
      </c>
      <c r="B927" s="223">
        <v>533920.65</v>
      </c>
      <c r="C927" s="223">
        <v>-395132.77</v>
      </c>
      <c r="D927" s="223">
        <v>138787.88000000003</v>
      </c>
    </row>
    <row r="928" spans="1:4">
      <c r="A928" s="232" t="s">
        <v>2806</v>
      </c>
      <c r="B928" s="223">
        <v>6191.54</v>
      </c>
      <c r="C928" s="223">
        <v>4065.1899999999996</v>
      </c>
      <c r="D928" s="223">
        <v>10256.730000000001</v>
      </c>
    </row>
    <row r="929" spans="1:4">
      <c r="A929" s="232" t="s">
        <v>2807</v>
      </c>
      <c r="B929" s="223">
        <v>6191.5399999999991</v>
      </c>
      <c r="C929" s="223">
        <v>4065.19</v>
      </c>
      <c r="D929" s="223">
        <v>10256.73</v>
      </c>
    </row>
    <row r="930" spans="1:4">
      <c r="A930" s="232" t="s">
        <v>2808</v>
      </c>
      <c r="B930" s="223">
        <v>8393.7900000000009</v>
      </c>
      <c r="C930" s="223">
        <v>397.34000000000003</v>
      </c>
      <c r="D930" s="223">
        <v>8791.1299999999992</v>
      </c>
    </row>
    <row r="931" spans="1:4">
      <c r="A931" s="232" t="s">
        <v>2809</v>
      </c>
      <c r="B931" s="223">
        <v>666.23</v>
      </c>
      <c r="C931" s="223">
        <v>347.08000000000004</v>
      </c>
      <c r="D931" s="223">
        <v>1013.3100000000001</v>
      </c>
    </row>
    <row r="932" spans="1:4">
      <c r="A932" s="232" t="s">
        <v>2810</v>
      </c>
      <c r="B932" s="223">
        <v>9060.02</v>
      </c>
      <c r="C932" s="223">
        <v>744.42000000000007</v>
      </c>
      <c r="D932" s="223">
        <v>9804.44</v>
      </c>
    </row>
    <row r="933" spans="1:4">
      <c r="A933" s="232" t="s">
        <v>2811</v>
      </c>
      <c r="B933" s="223">
        <v>256562081.78</v>
      </c>
      <c r="C933" s="223">
        <v>-47121925.490000002</v>
      </c>
      <c r="D933" s="223">
        <v>209440156.29000002</v>
      </c>
    </row>
    <row r="934" spans="1:4">
      <c r="A934" s="232" t="s">
        <v>2812</v>
      </c>
      <c r="B934" s="223">
        <v>646327.68000000005</v>
      </c>
      <c r="C934" s="223">
        <v>450264.44</v>
      </c>
      <c r="D934" s="223">
        <v>1096592.1200000001</v>
      </c>
    </row>
    <row r="935" spans="1:4">
      <c r="A935" s="232" t="s">
        <v>2813</v>
      </c>
      <c r="B935" s="223">
        <v>140354370.71000001</v>
      </c>
      <c r="C935" s="223">
        <v>5454230.1200000001</v>
      </c>
      <c r="D935" s="223">
        <v>145808600.82999998</v>
      </c>
    </row>
    <row r="936" spans="1:4">
      <c r="A936" s="232" t="s">
        <v>2814</v>
      </c>
      <c r="B936" s="223">
        <v>131139215.57000001</v>
      </c>
      <c r="C936" s="223">
        <v>27613700.25</v>
      </c>
      <c r="D936" s="223">
        <v>158752915.81999999</v>
      </c>
    </row>
    <row r="937" spans="1:4">
      <c r="A937" s="232" t="s">
        <v>2815</v>
      </c>
      <c r="B937" s="223">
        <v>117.28</v>
      </c>
      <c r="C937" s="223">
        <v>-768.88</v>
      </c>
      <c r="D937" s="223">
        <v>-651.6</v>
      </c>
    </row>
    <row r="938" spans="1:4">
      <c r="A938" s="232" t="s">
        <v>3119</v>
      </c>
      <c r="B938" s="223">
        <v>0</v>
      </c>
      <c r="C938" s="223">
        <v>0</v>
      </c>
      <c r="D938" s="223"/>
    </row>
    <row r="939" spans="1:4">
      <c r="A939" s="232" t="s">
        <v>2816</v>
      </c>
      <c r="B939" s="223">
        <v>116888.77</v>
      </c>
      <c r="C939" s="223">
        <v>-30621.170000000002</v>
      </c>
      <c r="D939" s="223">
        <v>86267.599999999991</v>
      </c>
    </row>
    <row r="940" spans="1:4">
      <c r="A940" s="232" t="s">
        <v>2817</v>
      </c>
      <c r="B940" s="223">
        <v>244898.77000000002</v>
      </c>
      <c r="C940" s="223">
        <v>34622.619999999995</v>
      </c>
      <c r="D940" s="223">
        <v>279521.38999999996</v>
      </c>
    </row>
    <row r="941" spans="1:4">
      <c r="A941" s="232" t="s">
        <v>2818</v>
      </c>
      <c r="B941" s="223">
        <v>23404026.75</v>
      </c>
      <c r="C941" s="223">
        <v>3271803.67</v>
      </c>
      <c r="D941" s="223">
        <v>26675830.420000002</v>
      </c>
    </row>
    <row r="942" spans="1:4">
      <c r="A942" s="232" t="s">
        <v>2819</v>
      </c>
      <c r="B942" s="223">
        <v>133699169.74000001</v>
      </c>
      <c r="C942" s="223">
        <v>24821732.240000002</v>
      </c>
      <c r="D942" s="223">
        <v>158520901.97999999</v>
      </c>
    </row>
    <row r="943" spans="1:4">
      <c r="A943" s="232" t="s">
        <v>3120</v>
      </c>
      <c r="B943" s="223">
        <v>1624.16</v>
      </c>
      <c r="C943" s="223">
        <v>-1624.16</v>
      </c>
      <c r="D943" s="223"/>
    </row>
    <row r="944" spans="1:4">
      <c r="A944" s="232" t="s">
        <v>3121</v>
      </c>
      <c r="B944" s="223">
        <v>405063.46</v>
      </c>
      <c r="C944" s="223">
        <v>-405063.46</v>
      </c>
      <c r="D944" s="223"/>
    </row>
    <row r="945" spans="1:6">
      <c r="A945" s="232" t="s">
        <v>2820</v>
      </c>
      <c r="B945" s="223">
        <v>131844.73000000001</v>
      </c>
      <c r="C945" s="223">
        <v>-487175.14</v>
      </c>
      <c r="D945" s="223">
        <v>-355330.41</v>
      </c>
    </row>
    <row r="946" spans="1:6">
      <c r="A946" s="232" t="s">
        <v>2821</v>
      </c>
      <c r="B946" s="223">
        <v>-9157981.7800000012</v>
      </c>
      <c r="C946" s="223">
        <v>-2318606.04</v>
      </c>
      <c r="D946" s="223">
        <v>-11476587.819999998</v>
      </c>
    </row>
    <row r="947" spans="1:6">
      <c r="A947" s="232" t="s">
        <v>2822</v>
      </c>
      <c r="B947" s="223">
        <v>420985565.83999997</v>
      </c>
      <c r="C947" s="223">
        <v>58402494.489999995</v>
      </c>
      <c r="D947" s="223">
        <v>479388060.33000004</v>
      </c>
    </row>
    <row r="948" spans="1:6">
      <c r="A948" s="232" t="s">
        <v>2823</v>
      </c>
      <c r="B948" s="223">
        <v>4811386465.54</v>
      </c>
      <c r="C948" s="223">
        <v>469364006.10999995</v>
      </c>
      <c r="D948" s="223">
        <v>5280750471.6500006</v>
      </c>
    </row>
    <row r="949" spans="1:6">
      <c r="A949" s="232" t="s">
        <v>2824</v>
      </c>
      <c r="B949" s="223">
        <v>-49461137.739999995</v>
      </c>
      <c r="C949" s="223">
        <v>316318169.76999998</v>
      </c>
      <c r="D949" s="223">
        <v>266857032.03</v>
      </c>
    </row>
    <row r="950" spans="1:6">
      <c r="A950" s="232" t="s">
        <v>2825</v>
      </c>
      <c r="B950" s="223">
        <v>-49461137.739999995</v>
      </c>
      <c r="C950" s="223">
        <v>316318169.76999998</v>
      </c>
      <c r="D950" s="223">
        <v>266857032.03</v>
      </c>
    </row>
    <row r="951" spans="1:6">
      <c r="A951" s="232" t="s">
        <v>2826</v>
      </c>
      <c r="B951" s="223">
        <v>3572012.89</v>
      </c>
      <c r="C951" s="223">
        <v>3903054.4899999998</v>
      </c>
      <c r="D951" s="223">
        <v>7475067.3799999999</v>
      </c>
    </row>
    <row r="952" spans="1:6">
      <c r="A952" s="232" t="s">
        <v>3122</v>
      </c>
      <c r="B952" s="223">
        <v>-2.7</v>
      </c>
      <c r="C952" s="223">
        <v>2.7</v>
      </c>
      <c r="D952" s="223"/>
    </row>
    <row r="953" spans="1:6">
      <c r="A953" s="232" t="s">
        <v>2827</v>
      </c>
      <c r="B953" s="223">
        <v>3572010.19</v>
      </c>
      <c r="C953" s="223">
        <v>3903057.19</v>
      </c>
      <c r="D953" s="223">
        <v>7475067.3799999999</v>
      </c>
    </row>
    <row r="954" spans="1:6">
      <c r="A954" s="232" t="s">
        <v>2828</v>
      </c>
      <c r="B954" s="223">
        <v>-45889127.549999997</v>
      </c>
      <c r="C954" s="223">
        <v>320221226.95999998</v>
      </c>
      <c r="D954" s="234">
        <v>274332099.40999997</v>
      </c>
      <c r="E954" s="235">
        <f>D954</f>
        <v>274332099.40999997</v>
      </c>
      <c r="F954" s="236" t="s">
        <v>3710</v>
      </c>
    </row>
    <row r="955" spans="1:6">
      <c r="A955" s="232" t="s">
        <v>2829</v>
      </c>
      <c r="B955" s="223">
        <v>-31386731.68</v>
      </c>
      <c r="C955" s="223">
        <v>96988692.599999994</v>
      </c>
      <c r="D955" s="237">
        <v>65601960.920000002</v>
      </c>
      <c r="E955" s="238">
        <f>D955+D956</f>
        <v>69833022.090000004</v>
      </c>
      <c r="F955" s="239" t="s">
        <v>3711</v>
      </c>
    </row>
    <row r="956" spans="1:6">
      <c r="A956" s="240" t="s">
        <v>2830</v>
      </c>
      <c r="B956" s="241">
        <v>5273415.95</v>
      </c>
      <c r="C956" s="241">
        <v>-1042354.78</v>
      </c>
      <c r="D956" s="237">
        <v>4231061.1700000009</v>
      </c>
    </row>
    <row r="957" spans="1:6">
      <c r="A957" s="232" t="s">
        <v>2831</v>
      </c>
      <c r="B957" s="223">
        <v>-26113315.729999997</v>
      </c>
      <c r="C957" s="223">
        <v>95946337.820000008</v>
      </c>
      <c r="D957" s="223">
        <v>69833022.089999989</v>
      </c>
    </row>
    <row r="958" spans="1:6">
      <c r="A958" s="232" t="s">
        <v>53</v>
      </c>
      <c r="B958" s="223">
        <v>665350460.90999997</v>
      </c>
      <c r="C958" s="223">
        <v>-158214167.51999998</v>
      </c>
      <c r="D958" s="234">
        <v>507136293.39000005</v>
      </c>
      <c r="E958" s="235">
        <f>D958+D960+D962+D964+D966+D968</f>
        <v>-90207661.249999881</v>
      </c>
      <c r="F958" s="236" t="s">
        <v>3712</v>
      </c>
    </row>
    <row r="959" spans="1:6">
      <c r="A959" s="232" t="s">
        <v>48</v>
      </c>
      <c r="B959" s="223">
        <v>193775563.05000001</v>
      </c>
      <c r="C959" s="223">
        <v>-55901963.440000005</v>
      </c>
      <c r="D959" s="237">
        <v>137873599.60999998</v>
      </c>
      <c r="E959" s="238">
        <f>D959+D961+D965+D967</f>
        <v>129693.81999998353</v>
      </c>
      <c r="F959" s="239" t="s">
        <v>3713</v>
      </c>
    </row>
    <row r="960" spans="1:6">
      <c r="A960" s="232" t="s">
        <v>54</v>
      </c>
      <c r="B960" s="223">
        <v>17599124.829999998</v>
      </c>
      <c r="C960" s="223">
        <v>22206217.939999998</v>
      </c>
      <c r="D960" s="234">
        <v>39805342.770000003</v>
      </c>
    </row>
    <row r="961" spans="1:5">
      <c r="A961" s="232" t="s">
        <v>49</v>
      </c>
      <c r="B961" s="223">
        <v>3380787.4299999997</v>
      </c>
      <c r="C961" s="223">
        <v>5280757.66</v>
      </c>
      <c r="D961" s="237">
        <v>8661545.0899999999</v>
      </c>
    </row>
    <row r="962" spans="1:5">
      <c r="A962" s="232" t="s">
        <v>58</v>
      </c>
      <c r="B962" s="223">
        <v>1503981.77</v>
      </c>
      <c r="C962" s="223">
        <v>-459257.9</v>
      </c>
      <c r="D962" s="234">
        <v>1044723.87</v>
      </c>
    </row>
    <row r="963" spans="1:5">
      <c r="A963" s="232" t="s">
        <v>2832</v>
      </c>
      <c r="B963" s="223">
        <v>881609917.99000001</v>
      </c>
      <c r="C963" s="223">
        <v>-187088413.26000002</v>
      </c>
      <c r="D963" s="223">
        <v>694521504.73000002</v>
      </c>
    </row>
    <row r="964" spans="1:5">
      <c r="A964" s="232" t="s">
        <v>55</v>
      </c>
      <c r="B964" s="223">
        <v>-398817519.99000001</v>
      </c>
      <c r="C964" s="223">
        <v>-162723368.16</v>
      </c>
      <c r="D964" s="234">
        <v>-561540888.14999998</v>
      </c>
    </row>
    <row r="965" spans="1:5">
      <c r="A965" s="232" t="s">
        <v>50</v>
      </c>
      <c r="B965" s="223">
        <v>-101704149.34</v>
      </c>
      <c r="C965" s="223">
        <v>-32177928.140000001</v>
      </c>
      <c r="D965" s="237">
        <v>-133882077.48</v>
      </c>
    </row>
    <row r="966" spans="1:5">
      <c r="A966" s="232" t="s">
        <v>56</v>
      </c>
      <c r="B966" s="223">
        <v>-27096886.84</v>
      </c>
      <c r="C966" s="223">
        <v>-24501413.450000003</v>
      </c>
      <c r="D966" s="234">
        <v>-51598300.289999999</v>
      </c>
    </row>
    <row r="967" spans="1:5">
      <c r="A967" s="232" t="s">
        <v>51</v>
      </c>
      <c r="B967" s="223">
        <v>-11453723.16</v>
      </c>
      <c r="C967" s="223">
        <v>-1069650.24</v>
      </c>
      <c r="D967" s="237">
        <v>-12523373.4</v>
      </c>
    </row>
    <row r="968" spans="1:5">
      <c r="A968" s="232" t="s">
        <v>57</v>
      </c>
      <c r="B968" s="223">
        <v>-58767144</v>
      </c>
      <c r="C968" s="223">
        <v>33712311.159999996</v>
      </c>
      <c r="D968" s="234">
        <v>-25054832.84</v>
      </c>
    </row>
    <row r="969" spans="1:5">
      <c r="A969" s="232" t="s">
        <v>2833</v>
      </c>
      <c r="B969" s="223">
        <v>-597839423.33000004</v>
      </c>
      <c r="C969" s="223">
        <v>-186760048.82999998</v>
      </c>
      <c r="D969" s="223">
        <v>-784599472.15999997</v>
      </c>
    </row>
    <row r="970" spans="1:5">
      <c r="A970" s="232" t="s">
        <v>2834</v>
      </c>
      <c r="B970" s="223">
        <v>283770494.66000003</v>
      </c>
      <c r="C970" s="223">
        <v>-373848462.08999997</v>
      </c>
      <c r="D970" s="223">
        <v>-90077967.429999992</v>
      </c>
    </row>
    <row r="971" spans="1:5">
      <c r="A971" s="232" t="s">
        <v>2835</v>
      </c>
      <c r="B971" s="223">
        <v>-441295</v>
      </c>
      <c r="C971" s="223">
        <v>0</v>
      </c>
      <c r="D971" s="242">
        <v>-441295</v>
      </c>
      <c r="E971" s="243">
        <f>D971</f>
        <v>-441295</v>
      </c>
    </row>
    <row r="972" spans="1:5">
      <c r="A972" s="232" t="s">
        <v>2836</v>
      </c>
      <c r="B972" s="223">
        <v>-441295.00000000006</v>
      </c>
      <c r="C972" s="223">
        <v>0</v>
      </c>
      <c r="D972" s="223">
        <v>-441295.00000000006</v>
      </c>
    </row>
    <row r="973" spans="1:5">
      <c r="A973" s="244" t="s">
        <v>2837</v>
      </c>
      <c r="B973" s="245">
        <v>211326756.38</v>
      </c>
      <c r="C973" s="245">
        <v>42319102.689999998</v>
      </c>
      <c r="D973" s="245">
        <v>253645859.06999999</v>
      </c>
      <c r="E973" s="246">
        <f>SUM(E954:E972)</f>
        <v>253645859.07000011</v>
      </c>
    </row>
    <row r="974" spans="1:5">
      <c r="A974" s="232" t="s">
        <v>2838</v>
      </c>
      <c r="B974" s="223">
        <v>5022713221.9200001</v>
      </c>
      <c r="C974" s="223">
        <v>511683108.80000001</v>
      </c>
      <c r="D974" s="223">
        <v>5534396330.7199993</v>
      </c>
    </row>
    <row r="975" spans="1:5">
      <c r="A975" s="247" t="s">
        <v>2839</v>
      </c>
      <c r="B975" s="234">
        <v>1181319738.8600001</v>
      </c>
      <c r="C975" s="234">
        <v>184433233.69</v>
      </c>
      <c r="D975" s="234">
        <v>1365752972.55</v>
      </c>
    </row>
    <row r="976" spans="1:5">
      <c r="A976" s="232" t="s">
        <v>2840</v>
      </c>
      <c r="B976" s="223">
        <v>12185.67</v>
      </c>
      <c r="C976" s="223">
        <v>7205.89</v>
      </c>
      <c r="D976" s="223">
        <v>19391.559999999998</v>
      </c>
    </row>
    <row r="977" spans="1:4">
      <c r="A977" s="232" t="s">
        <v>2841</v>
      </c>
      <c r="B977" s="223">
        <v>12185.67</v>
      </c>
      <c r="C977" s="223">
        <v>7205.89</v>
      </c>
      <c r="D977" s="223">
        <v>19391.560000000001</v>
      </c>
    </row>
    <row r="978" spans="1:4">
      <c r="A978" s="232" t="s">
        <v>2842</v>
      </c>
      <c r="B978" s="223">
        <v>-144446.88</v>
      </c>
      <c r="C978" s="223">
        <v>-4635.12</v>
      </c>
      <c r="D978" s="223">
        <v>-149082</v>
      </c>
    </row>
    <row r="979" spans="1:4">
      <c r="A979" s="232" t="s">
        <v>2843</v>
      </c>
      <c r="B979" s="223">
        <v>-144446.88</v>
      </c>
      <c r="C979" s="223">
        <v>-4635.12</v>
      </c>
      <c r="D979" s="223">
        <v>-149082</v>
      </c>
    </row>
    <row r="980" spans="1:4">
      <c r="A980" s="232" t="s">
        <v>2844</v>
      </c>
      <c r="B980" s="223">
        <v>969961.55999999994</v>
      </c>
      <c r="C980" s="223">
        <v>98748.37</v>
      </c>
      <c r="D980" s="223">
        <v>1068709.93</v>
      </c>
    </row>
    <row r="981" spans="1:4">
      <c r="A981" s="232" t="s">
        <v>2845</v>
      </c>
      <c r="B981" s="223">
        <v>8878.43</v>
      </c>
      <c r="C981" s="223">
        <v>341862.88</v>
      </c>
      <c r="D981" s="223">
        <v>350741.31</v>
      </c>
    </row>
    <row r="982" spans="1:4">
      <c r="A982" s="232" t="s">
        <v>2846</v>
      </c>
      <c r="B982" s="223">
        <v>193691.28</v>
      </c>
      <c r="C982" s="223">
        <v>3491335.6</v>
      </c>
      <c r="D982" s="223">
        <v>3685026.88</v>
      </c>
    </row>
    <row r="983" spans="1:4">
      <c r="A983" s="232" t="s">
        <v>2847</v>
      </c>
      <c r="B983" s="223">
        <v>201392.03999999998</v>
      </c>
      <c r="C983" s="223">
        <v>0</v>
      </c>
      <c r="D983" s="223">
        <v>201392.03999999998</v>
      </c>
    </row>
    <row r="984" spans="1:4">
      <c r="A984" s="232" t="s">
        <v>2848</v>
      </c>
      <c r="B984" s="223">
        <v>1373923.31</v>
      </c>
      <c r="C984" s="223">
        <v>3931946.85</v>
      </c>
      <c r="D984" s="223">
        <v>5305870.16</v>
      </c>
    </row>
    <row r="985" spans="1:4">
      <c r="A985" s="232" t="s">
        <v>2849</v>
      </c>
      <c r="B985" s="223">
        <v>16387830.749999998</v>
      </c>
      <c r="C985" s="223">
        <v>-1314420.2</v>
      </c>
      <c r="D985" s="223">
        <v>15073410.549999999</v>
      </c>
    </row>
    <row r="986" spans="1:4">
      <c r="A986" s="232" t="s">
        <v>2850</v>
      </c>
      <c r="B986" s="223">
        <v>16387830.749999998</v>
      </c>
      <c r="C986" s="223">
        <v>-1314420.2</v>
      </c>
      <c r="D986" s="223">
        <v>15073410.549999999</v>
      </c>
    </row>
    <row r="987" spans="1:4">
      <c r="A987" s="232" t="s">
        <v>2851</v>
      </c>
      <c r="B987" s="223">
        <v>382870.47</v>
      </c>
      <c r="C987" s="223">
        <v>185383</v>
      </c>
      <c r="D987" s="223">
        <v>568253.47</v>
      </c>
    </row>
    <row r="988" spans="1:4">
      <c r="A988" s="232" t="s">
        <v>2852</v>
      </c>
      <c r="B988" s="223">
        <v>-382870.47000000003</v>
      </c>
      <c r="C988" s="223">
        <v>-185383.00000000003</v>
      </c>
      <c r="D988" s="223">
        <v>-568253.47</v>
      </c>
    </row>
    <row r="989" spans="1:4">
      <c r="A989" s="232" t="s">
        <v>2853</v>
      </c>
      <c r="B989" s="223">
        <v>597948.86</v>
      </c>
      <c r="C989" s="223">
        <v>-1182941.96</v>
      </c>
      <c r="D989" s="223">
        <v>-584993.1</v>
      </c>
    </row>
    <row r="990" spans="1:4">
      <c r="A990" s="232" t="s">
        <v>2854</v>
      </c>
      <c r="B990" s="223">
        <v>18854578.469999999</v>
      </c>
      <c r="C990" s="223">
        <v>-18819678.91</v>
      </c>
      <c r="D990" s="223">
        <v>34899.56</v>
      </c>
    </row>
    <row r="991" spans="1:4">
      <c r="A991" s="232" t="s">
        <v>2855</v>
      </c>
      <c r="B991" s="223">
        <v>-17866.600000000002</v>
      </c>
      <c r="C991" s="223">
        <v>17866.600000000002</v>
      </c>
      <c r="D991" s="223">
        <v>0</v>
      </c>
    </row>
    <row r="992" spans="1:4">
      <c r="A992" s="232" t="s">
        <v>2856</v>
      </c>
      <c r="B992" s="223"/>
      <c r="C992" s="223">
        <v>24790.22</v>
      </c>
      <c r="D992" s="223">
        <v>24790.22</v>
      </c>
    </row>
    <row r="993" spans="1:4">
      <c r="A993" s="232" t="s">
        <v>2857</v>
      </c>
      <c r="B993" s="223"/>
      <c r="C993" s="223">
        <v>24790.22</v>
      </c>
      <c r="D993" s="223">
        <v>24790.22</v>
      </c>
    </row>
    <row r="994" spans="1:4">
      <c r="A994" s="232" t="s">
        <v>2858</v>
      </c>
      <c r="B994" s="223">
        <v>258904.47999999998</v>
      </c>
      <c r="C994" s="223">
        <v>1676394.18</v>
      </c>
      <c r="D994" s="223">
        <v>1935298.66</v>
      </c>
    </row>
    <row r="995" spans="1:4">
      <c r="A995" s="232" t="s">
        <v>2859</v>
      </c>
      <c r="B995" s="223">
        <v>2602018.44</v>
      </c>
      <c r="C995" s="223">
        <v>0</v>
      </c>
      <c r="D995" s="223">
        <v>2602018.44</v>
      </c>
    </row>
    <row r="996" spans="1:4">
      <c r="A996" s="232" t="s">
        <v>2860</v>
      </c>
      <c r="B996" s="223">
        <v>-2074823.14</v>
      </c>
      <c r="C996" s="223">
        <v>3504747.3499999996</v>
      </c>
      <c r="D996" s="223">
        <v>1429924.21</v>
      </c>
    </row>
    <row r="997" spans="1:4">
      <c r="A997" s="232" t="s">
        <v>2861</v>
      </c>
      <c r="B997" s="223">
        <v>26606441.919999998</v>
      </c>
      <c r="C997" s="223">
        <v>-22415977.699999999</v>
      </c>
      <c r="D997" s="223">
        <v>4190464.22</v>
      </c>
    </row>
    <row r="998" spans="1:4">
      <c r="A998" s="232" t="s">
        <v>2862</v>
      </c>
      <c r="B998" s="223">
        <v>46827202.43</v>
      </c>
      <c r="C998" s="223">
        <v>-37219590.439999998</v>
      </c>
      <c r="D998" s="223">
        <v>9607611.9900000002</v>
      </c>
    </row>
    <row r="999" spans="1:4">
      <c r="A999" s="232" t="s">
        <v>2863</v>
      </c>
      <c r="B999" s="223">
        <v>1193748.6399999999</v>
      </c>
      <c r="C999" s="223">
        <v>591199.36</v>
      </c>
      <c r="D999" s="223">
        <v>1784948</v>
      </c>
    </row>
    <row r="1000" spans="1:4">
      <c r="A1000" s="232" t="s">
        <v>2864</v>
      </c>
      <c r="B1000" s="223">
        <v>1193748.6399999999</v>
      </c>
      <c r="C1000" s="223">
        <v>591199.36</v>
      </c>
      <c r="D1000" s="223">
        <v>1784948</v>
      </c>
    </row>
    <row r="1001" spans="1:4">
      <c r="A1001" s="232" t="s">
        <v>2865</v>
      </c>
      <c r="B1001" s="223">
        <v>339331.92</v>
      </c>
      <c r="C1001" s="223">
        <v>-5765.34</v>
      </c>
      <c r="D1001" s="223">
        <v>333566.58</v>
      </c>
    </row>
    <row r="1002" spans="1:4">
      <c r="A1002" s="232" t="s">
        <v>2866</v>
      </c>
      <c r="B1002" s="223">
        <v>78400.14</v>
      </c>
      <c r="C1002" s="223">
        <v>62509.439999999995</v>
      </c>
      <c r="D1002" s="223">
        <v>140909.58000000002</v>
      </c>
    </row>
    <row r="1003" spans="1:4">
      <c r="A1003" s="232" t="s">
        <v>2867</v>
      </c>
      <c r="B1003" s="223"/>
      <c r="C1003" s="223">
        <v>2500</v>
      </c>
      <c r="D1003" s="223">
        <v>2500</v>
      </c>
    </row>
    <row r="1004" spans="1:4">
      <c r="A1004" s="232" t="s">
        <v>2868</v>
      </c>
      <c r="B1004" s="223">
        <v>-58157048.139999993</v>
      </c>
      <c r="C1004" s="223">
        <v>-5135961.0799999991</v>
      </c>
      <c r="D1004" s="223">
        <v>-63293009.219999999</v>
      </c>
    </row>
    <row r="1005" spans="1:4">
      <c r="A1005" s="232" t="s">
        <v>2869</v>
      </c>
      <c r="B1005" s="223">
        <v>58574780.200000003</v>
      </c>
      <c r="C1005" s="223">
        <v>5195205.18</v>
      </c>
      <c r="D1005" s="223">
        <v>63769985.380000003</v>
      </c>
    </row>
    <row r="1006" spans="1:4">
      <c r="A1006" s="232" t="s">
        <v>2870</v>
      </c>
      <c r="B1006" s="223">
        <v>4755.79</v>
      </c>
      <c r="C1006" s="223">
        <v>-4370.0600000000004</v>
      </c>
      <c r="D1006" s="223">
        <v>385.73</v>
      </c>
    </row>
    <row r="1007" spans="1:4">
      <c r="A1007" s="232" t="s">
        <v>2871</v>
      </c>
      <c r="B1007" s="223">
        <v>26723660.959999997</v>
      </c>
      <c r="C1007" s="223">
        <v>929241.65</v>
      </c>
      <c r="D1007" s="223">
        <v>27652902.609999999</v>
      </c>
    </row>
    <row r="1008" spans="1:4">
      <c r="A1008" s="232" t="s">
        <v>2872</v>
      </c>
      <c r="B1008" s="223">
        <v>26728416.749999996</v>
      </c>
      <c r="C1008" s="223">
        <v>924871.59000000008</v>
      </c>
      <c r="D1008" s="223">
        <v>27653288.34</v>
      </c>
    </row>
    <row r="1009" spans="1:4">
      <c r="A1009" s="232" t="s">
        <v>2873</v>
      </c>
      <c r="B1009" s="223">
        <v>-31846363.449999999</v>
      </c>
      <c r="C1009" s="223">
        <v>-4270333.59</v>
      </c>
      <c r="D1009" s="223">
        <v>-36116697.039999999</v>
      </c>
    </row>
    <row r="1010" spans="1:4">
      <c r="A1010" s="232" t="s">
        <v>2874</v>
      </c>
      <c r="B1010" s="223">
        <v>79484444.049999997</v>
      </c>
      <c r="C1010" s="223">
        <v>-32543440.490000002</v>
      </c>
      <c r="D1010" s="223">
        <v>46941003.559999995</v>
      </c>
    </row>
    <row r="1011" spans="1:4">
      <c r="A1011" s="232" t="s">
        <v>2875</v>
      </c>
      <c r="B1011" s="223"/>
      <c r="C1011" s="223">
        <v>154.73000000000002</v>
      </c>
      <c r="D1011" s="223">
        <v>154.73000000000002</v>
      </c>
    </row>
    <row r="1012" spans="1:4">
      <c r="A1012" s="232" t="s">
        <v>2876</v>
      </c>
      <c r="B1012" s="223">
        <v>1289808.6300000001</v>
      </c>
      <c r="C1012" s="223">
        <v>-10193649.23</v>
      </c>
      <c r="D1012" s="223">
        <v>-8903840.5999999996</v>
      </c>
    </row>
    <row r="1013" spans="1:4">
      <c r="A1013" s="232" t="s">
        <v>2877</v>
      </c>
      <c r="B1013" s="223">
        <v>1289808.6300000001</v>
      </c>
      <c r="C1013" s="223">
        <v>-10193494.5</v>
      </c>
      <c r="D1013" s="223">
        <v>-8903685.8699999992</v>
      </c>
    </row>
    <row r="1014" spans="1:4">
      <c r="A1014" s="232" t="s">
        <v>2878</v>
      </c>
      <c r="B1014" s="223">
        <v>98379374.189999998</v>
      </c>
      <c r="C1014" s="223">
        <v>-40131249.350000001</v>
      </c>
      <c r="D1014" s="223">
        <v>58248124.840000004</v>
      </c>
    </row>
    <row r="1015" spans="1:4">
      <c r="A1015" s="232" t="s">
        <v>2879</v>
      </c>
      <c r="B1015" s="223">
        <v>-8731.2100000000009</v>
      </c>
      <c r="C1015" s="223">
        <v>-327956.14</v>
      </c>
      <c r="D1015" s="223">
        <v>-336687.35</v>
      </c>
    </row>
    <row r="1016" spans="1:4">
      <c r="A1016" s="232" t="s">
        <v>2880</v>
      </c>
      <c r="B1016" s="223">
        <v>8731.2100000000009</v>
      </c>
      <c r="C1016" s="223">
        <v>327956.14000000007</v>
      </c>
      <c r="D1016" s="223">
        <v>336687.35000000003</v>
      </c>
    </row>
    <row r="1017" spans="1:4">
      <c r="A1017" s="232" t="s">
        <v>2881</v>
      </c>
      <c r="B1017" s="223">
        <v>9984.24</v>
      </c>
      <c r="C1017" s="223">
        <v>0</v>
      </c>
      <c r="D1017" s="223">
        <v>9984.24</v>
      </c>
    </row>
    <row r="1018" spans="1:4">
      <c r="A1018" s="232" t="s">
        <v>2882</v>
      </c>
      <c r="B1018" s="223">
        <v>778707.36</v>
      </c>
      <c r="C1018" s="223">
        <v>0</v>
      </c>
      <c r="D1018" s="223">
        <v>778707.36</v>
      </c>
    </row>
    <row r="1019" spans="1:4">
      <c r="A1019" s="232" t="s">
        <v>2883</v>
      </c>
      <c r="B1019" s="223">
        <v>788691.60000000009</v>
      </c>
      <c r="C1019" s="223">
        <v>0</v>
      </c>
      <c r="D1019" s="223">
        <v>788691.60000000009</v>
      </c>
    </row>
    <row r="1020" spans="1:4">
      <c r="A1020" s="232" t="s">
        <v>2884</v>
      </c>
      <c r="B1020" s="223">
        <v>6122915.6699999999</v>
      </c>
      <c r="C1020" s="223">
        <v>-1092963.7</v>
      </c>
      <c r="D1020" s="223">
        <v>5029951.9700000007</v>
      </c>
    </row>
    <row r="1021" spans="1:4">
      <c r="A1021" s="232" t="s">
        <v>3110</v>
      </c>
      <c r="B1021" s="223">
        <v>0</v>
      </c>
      <c r="C1021" s="223">
        <v>0</v>
      </c>
      <c r="D1021" s="223"/>
    </row>
    <row r="1022" spans="1:4">
      <c r="A1022" s="232" t="s">
        <v>2885</v>
      </c>
      <c r="B1022" s="223">
        <v>6122915.6699999999</v>
      </c>
      <c r="C1022" s="223">
        <v>-1092963.7</v>
      </c>
      <c r="D1022" s="223">
        <v>5029951.9700000007</v>
      </c>
    </row>
    <row r="1023" spans="1:4">
      <c r="A1023" s="232" t="s">
        <v>2886</v>
      </c>
      <c r="B1023" s="223">
        <v>8032607.9399999995</v>
      </c>
      <c r="C1023" s="223">
        <v>-7219410.1099999994</v>
      </c>
      <c r="D1023" s="223">
        <v>813197.83</v>
      </c>
    </row>
    <row r="1024" spans="1:4">
      <c r="A1024" s="232" t="s">
        <v>2887</v>
      </c>
      <c r="B1024" s="223">
        <v>8032607.9399999995</v>
      </c>
      <c r="C1024" s="223">
        <v>-7219410.1099999994</v>
      </c>
      <c r="D1024" s="223">
        <v>813197.83</v>
      </c>
    </row>
    <row r="1025" spans="1:4">
      <c r="A1025" s="232" t="s">
        <v>2888</v>
      </c>
      <c r="B1025" s="223">
        <v>61603.43</v>
      </c>
      <c r="C1025" s="223">
        <v>25400.98</v>
      </c>
      <c r="D1025" s="223">
        <v>87004.41</v>
      </c>
    </row>
    <row r="1026" spans="1:4">
      <c r="A1026" s="232" t="s">
        <v>2889</v>
      </c>
      <c r="B1026" s="223">
        <v>61603.430000000008</v>
      </c>
      <c r="C1026" s="223">
        <v>25400.980000000003</v>
      </c>
      <c r="D1026" s="223">
        <v>87004.410000000018</v>
      </c>
    </row>
    <row r="1027" spans="1:4">
      <c r="A1027" s="232" t="s">
        <v>2890</v>
      </c>
      <c r="B1027" s="223">
        <v>3642187.25</v>
      </c>
      <c r="C1027" s="223">
        <v>464057.11</v>
      </c>
      <c r="D1027" s="223">
        <v>4106244.3600000003</v>
      </c>
    </row>
    <row r="1028" spans="1:4">
      <c r="A1028" s="232" t="s">
        <v>2891</v>
      </c>
      <c r="B1028" s="223">
        <v>3642187.25</v>
      </c>
      <c r="C1028" s="223">
        <v>464057.11</v>
      </c>
      <c r="D1028" s="223">
        <v>4106244.3600000003</v>
      </c>
    </row>
    <row r="1029" spans="1:4">
      <c r="A1029" s="232" t="s">
        <v>2892</v>
      </c>
      <c r="B1029" s="223">
        <v>70730.23000000001</v>
      </c>
      <c r="C1029" s="223">
        <v>3777354.21</v>
      </c>
      <c r="D1029" s="223">
        <v>3848084.44</v>
      </c>
    </row>
    <row r="1030" spans="1:4">
      <c r="A1030" s="232" t="s">
        <v>2893</v>
      </c>
      <c r="B1030" s="223">
        <v>70730.23000000001</v>
      </c>
      <c r="C1030" s="223">
        <v>3777354.21</v>
      </c>
      <c r="D1030" s="223">
        <v>3848084.44</v>
      </c>
    </row>
    <row r="1031" spans="1:4">
      <c r="A1031" s="232" t="s">
        <v>3111</v>
      </c>
      <c r="B1031" s="223">
        <v>1113.53</v>
      </c>
      <c r="C1031" s="223">
        <v>-1113.53</v>
      </c>
      <c r="D1031" s="223"/>
    </row>
    <row r="1032" spans="1:4">
      <c r="A1032" s="232" t="s">
        <v>3714</v>
      </c>
      <c r="B1032" s="223">
        <v>1113.53</v>
      </c>
      <c r="C1032" s="223">
        <v>-1113.53</v>
      </c>
      <c r="D1032" s="223"/>
    </row>
    <row r="1033" spans="1:4">
      <c r="A1033" s="232" t="s">
        <v>3113</v>
      </c>
      <c r="B1033" s="223">
        <v>0</v>
      </c>
      <c r="C1033" s="223">
        <v>0</v>
      </c>
      <c r="D1033" s="223"/>
    </row>
    <row r="1034" spans="1:4">
      <c r="A1034" s="232" t="s">
        <v>3715</v>
      </c>
      <c r="B1034" s="223">
        <v>0</v>
      </c>
      <c r="C1034" s="223">
        <v>0</v>
      </c>
      <c r="D1034" s="223"/>
    </row>
    <row r="1035" spans="1:4">
      <c r="A1035" s="232" t="s">
        <v>2894</v>
      </c>
      <c r="B1035" s="223">
        <v>0</v>
      </c>
      <c r="C1035" s="223">
        <v>0</v>
      </c>
      <c r="D1035" s="223">
        <v>0</v>
      </c>
    </row>
    <row r="1036" spans="1:4">
      <c r="A1036" s="232" t="s">
        <v>2895</v>
      </c>
      <c r="B1036" s="223">
        <v>0</v>
      </c>
      <c r="C1036" s="223">
        <v>0</v>
      </c>
      <c r="D1036" s="223">
        <v>0</v>
      </c>
    </row>
    <row r="1037" spans="1:4">
      <c r="A1037" s="232" t="s">
        <v>3112</v>
      </c>
      <c r="B1037" s="223">
        <v>0</v>
      </c>
      <c r="C1037" s="223">
        <v>0</v>
      </c>
      <c r="D1037" s="223"/>
    </row>
    <row r="1038" spans="1:4">
      <c r="A1038" s="232" t="s">
        <v>2896</v>
      </c>
      <c r="B1038" s="223">
        <v>4355424.2700000005</v>
      </c>
      <c r="C1038" s="223">
        <v>-5700778.6899999995</v>
      </c>
      <c r="D1038" s="223">
        <v>-1345354.42</v>
      </c>
    </row>
    <row r="1039" spans="1:4">
      <c r="A1039" s="232" t="s">
        <v>2897</v>
      </c>
      <c r="B1039" s="223">
        <v>4427268.03</v>
      </c>
      <c r="C1039" s="223">
        <v>-1924538.01</v>
      </c>
      <c r="D1039" s="223">
        <v>2502730.02</v>
      </c>
    </row>
    <row r="1040" spans="1:4">
      <c r="A1040" s="232" t="s">
        <v>2898</v>
      </c>
      <c r="B1040" s="223">
        <v>23075273.919999998</v>
      </c>
      <c r="C1040" s="223">
        <v>-9747453.7300000004</v>
      </c>
      <c r="D1040" s="223">
        <v>13327820.189999999</v>
      </c>
    </row>
    <row r="1041" spans="1:4">
      <c r="A1041" s="232" t="s">
        <v>2899</v>
      </c>
      <c r="B1041" s="223">
        <v>23084005.129999999</v>
      </c>
      <c r="C1041" s="223">
        <v>-9419497.5899999999</v>
      </c>
      <c r="D1041" s="223">
        <v>13664507.540000001</v>
      </c>
    </row>
    <row r="1042" spans="1:4">
      <c r="A1042" s="232" t="s">
        <v>2900</v>
      </c>
      <c r="B1042" s="223">
        <v>241284</v>
      </c>
      <c r="C1042" s="223">
        <v>36492</v>
      </c>
      <c r="D1042" s="223">
        <v>277776</v>
      </c>
    </row>
    <row r="1043" spans="1:4">
      <c r="A1043" s="232" t="s">
        <v>2901</v>
      </c>
      <c r="B1043" s="223">
        <v>241284</v>
      </c>
      <c r="C1043" s="223">
        <v>36492</v>
      </c>
      <c r="D1043" s="223">
        <v>277776.00000000006</v>
      </c>
    </row>
    <row r="1044" spans="1:4">
      <c r="A1044" s="232" t="s">
        <v>2902</v>
      </c>
      <c r="B1044" s="223">
        <v>10213174.66</v>
      </c>
      <c r="C1044" s="223">
        <v>-4758887.7700000005</v>
      </c>
      <c r="D1044" s="223">
        <v>5454286.8900000006</v>
      </c>
    </row>
    <row r="1045" spans="1:4">
      <c r="A1045" s="232" t="s">
        <v>2903</v>
      </c>
      <c r="B1045" s="223">
        <v>-929603.38</v>
      </c>
      <c r="C1045" s="223">
        <v>146630.03</v>
      </c>
      <c r="D1045" s="223">
        <v>-782973.35000000009</v>
      </c>
    </row>
    <row r="1046" spans="1:4">
      <c r="A1046" s="232" t="s">
        <v>2904</v>
      </c>
      <c r="B1046" s="223">
        <v>9283571.2800000012</v>
      </c>
      <c r="C1046" s="223">
        <v>-4612257.74</v>
      </c>
      <c r="D1046" s="223">
        <v>4671313.54</v>
      </c>
    </row>
    <row r="1047" spans="1:4">
      <c r="A1047" s="232" t="s">
        <v>2905</v>
      </c>
      <c r="B1047" s="223">
        <v>-156483.24</v>
      </c>
      <c r="C1047" s="223">
        <v>-48581.24</v>
      </c>
      <c r="D1047" s="223">
        <v>-205064.47999999998</v>
      </c>
    </row>
    <row r="1048" spans="1:4">
      <c r="A1048" s="232" t="s">
        <v>3109</v>
      </c>
      <c r="B1048" s="223">
        <v>-1</v>
      </c>
      <c r="C1048" s="223">
        <v>1</v>
      </c>
      <c r="D1048" s="223"/>
    </row>
    <row r="1049" spans="1:4">
      <c r="A1049" s="232" t="s">
        <v>2906</v>
      </c>
      <c r="B1049" s="223">
        <v>-156484.24</v>
      </c>
      <c r="C1049" s="223">
        <v>-48580.240000000005</v>
      </c>
      <c r="D1049" s="223">
        <v>-205064.48</v>
      </c>
    </row>
    <row r="1050" spans="1:4">
      <c r="A1050" s="232" t="s">
        <v>2907</v>
      </c>
      <c r="B1050" s="223">
        <v>2821452.39</v>
      </c>
      <c r="C1050" s="223">
        <v>-1323876.8399999999</v>
      </c>
      <c r="D1050" s="223">
        <v>1497575.55</v>
      </c>
    </row>
    <row r="1051" spans="1:4">
      <c r="A1051" s="232" t="s">
        <v>2908</v>
      </c>
      <c r="B1051" s="223">
        <v>2821452.39</v>
      </c>
      <c r="C1051" s="223">
        <v>-1323876.8399999999</v>
      </c>
      <c r="D1051" s="223">
        <v>1497575.55</v>
      </c>
    </row>
    <row r="1052" spans="1:4">
      <c r="A1052" s="232" t="s">
        <v>2909</v>
      </c>
      <c r="B1052" s="223"/>
      <c r="C1052" s="223">
        <v>-22.93</v>
      </c>
      <c r="D1052" s="223">
        <v>-22.93</v>
      </c>
    </row>
    <row r="1053" spans="1:4">
      <c r="A1053" s="232" t="s">
        <v>2910</v>
      </c>
      <c r="B1053" s="223"/>
      <c r="C1053" s="223">
        <v>-22.929999999999996</v>
      </c>
      <c r="D1053" s="223">
        <v>-22.929999999999996</v>
      </c>
    </row>
    <row r="1054" spans="1:4">
      <c r="A1054" s="232" t="s">
        <v>2911</v>
      </c>
      <c r="B1054" s="223">
        <v>2664968.15</v>
      </c>
      <c r="C1054" s="223">
        <v>-1372480.01</v>
      </c>
      <c r="D1054" s="223">
        <v>1292488.1400000001</v>
      </c>
    </row>
    <row r="1055" spans="1:4">
      <c r="A1055" s="248" t="s">
        <v>2912</v>
      </c>
      <c r="B1055" s="249">
        <v>11948539.43</v>
      </c>
      <c r="C1055" s="249">
        <v>-5984737.75</v>
      </c>
      <c r="D1055" s="249">
        <v>5963801.6800000006</v>
      </c>
    </row>
    <row r="1056" spans="1:4">
      <c r="A1056" s="232" t="s">
        <v>2913</v>
      </c>
      <c r="B1056" s="223">
        <v>1715670.04</v>
      </c>
      <c r="C1056" s="223">
        <v>-290338.19</v>
      </c>
      <c r="D1056" s="223">
        <v>1425331.8499999999</v>
      </c>
    </row>
    <row r="1057" spans="1:5">
      <c r="A1057" s="232" t="s">
        <v>2914</v>
      </c>
      <c r="B1057" s="223">
        <v>67974.880000000005</v>
      </c>
      <c r="C1057" s="223">
        <v>60478.83</v>
      </c>
      <c r="D1057" s="223">
        <v>128453.70999999999</v>
      </c>
    </row>
    <row r="1058" spans="1:5">
      <c r="A1058" s="232" t="s">
        <v>2915</v>
      </c>
      <c r="B1058" s="223">
        <v>475494.34</v>
      </c>
      <c r="C1058" s="223">
        <v>-80466.61</v>
      </c>
      <c r="D1058" s="223">
        <v>395027.73</v>
      </c>
    </row>
    <row r="1059" spans="1:5">
      <c r="A1059" s="232" t="s">
        <v>2916</v>
      </c>
      <c r="B1059" s="223">
        <v>18839.099999999999</v>
      </c>
      <c r="C1059" s="223">
        <v>16761.579999999998</v>
      </c>
      <c r="D1059" s="223">
        <v>35600.68</v>
      </c>
    </row>
    <row r="1060" spans="1:5">
      <c r="A1060" s="232" t="s">
        <v>2917</v>
      </c>
      <c r="B1060" s="223">
        <v>2277978.36</v>
      </c>
      <c r="C1060" s="223">
        <v>-293564.39</v>
      </c>
      <c r="D1060" s="223">
        <v>1984413.9699999997</v>
      </c>
    </row>
    <row r="1061" spans="1:5">
      <c r="A1061" s="232" t="s">
        <v>2918</v>
      </c>
      <c r="B1061" s="223">
        <v>-525780.08000000007</v>
      </c>
      <c r="C1061" s="223">
        <v>194340.1</v>
      </c>
      <c r="D1061" s="223">
        <v>-331439.98</v>
      </c>
    </row>
    <row r="1062" spans="1:5">
      <c r="A1062" s="232" t="s">
        <v>2919</v>
      </c>
      <c r="B1062" s="223">
        <v>-0.4</v>
      </c>
      <c r="C1062" s="223">
        <v>-235166.22</v>
      </c>
      <c r="D1062" s="223">
        <v>-235166.62</v>
      </c>
    </row>
    <row r="1063" spans="1:5">
      <c r="A1063" s="232" t="s">
        <v>2920</v>
      </c>
      <c r="B1063" s="223">
        <v>-145718.85</v>
      </c>
      <c r="C1063" s="223">
        <v>53860.950000000004</v>
      </c>
      <c r="D1063" s="223">
        <v>-91857.9</v>
      </c>
    </row>
    <row r="1064" spans="1:5">
      <c r="A1064" s="232" t="s">
        <v>2921</v>
      </c>
      <c r="B1064" s="223">
        <v>-0.11</v>
      </c>
      <c r="C1064" s="223">
        <v>-65175.830000000009</v>
      </c>
      <c r="D1064" s="223">
        <v>-65175.939999999995</v>
      </c>
    </row>
    <row r="1065" spans="1:5">
      <c r="A1065" s="232" t="s">
        <v>2922</v>
      </c>
      <c r="B1065" s="223">
        <v>-671499.44000000006</v>
      </c>
      <c r="C1065" s="223">
        <v>-52141</v>
      </c>
      <c r="D1065" s="223">
        <v>-723640.44000000006</v>
      </c>
    </row>
    <row r="1066" spans="1:5">
      <c r="A1066" s="248" t="s">
        <v>2923</v>
      </c>
      <c r="B1066" s="249">
        <v>1606478.92</v>
      </c>
      <c r="C1066" s="249">
        <v>-345705.39</v>
      </c>
      <c r="D1066" s="249">
        <v>1260773.53</v>
      </c>
      <c r="E1066" s="246">
        <f>D1055+D1066</f>
        <v>7224575.2100000009</v>
      </c>
    </row>
    <row r="1067" spans="1:5">
      <c r="A1067" s="232" t="s">
        <v>2924</v>
      </c>
      <c r="B1067" s="223">
        <v>13796302.350000001</v>
      </c>
      <c r="C1067" s="223">
        <v>-6293951.1399999997</v>
      </c>
      <c r="D1067" s="223">
        <v>7502351.21</v>
      </c>
    </row>
    <row r="1068" spans="1:5">
      <c r="A1068" s="232" t="s">
        <v>2925</v>
      </c>
      <c r="B1068" s="223">
        <v>61499066.710000001</v>
      </c>
      <c r="C1068" s="223">
        <v>-24417800.620000001</v>
      </c>
      <c r="D1068" s="223">
        <v>37081266.090000004</v>
      </c>
    </row>
    <row r="1069" spans="1:5">
      <c r="A1069" s="232" t="s">
        <v>2926</v>
      </c>
      <c r="B1069" s="223">
        <v>1242818805.5699999</v>
      </c>
      <c r="C1069" s="223">
        <v>160015433.06999999</v>
      </c>
      <c r="D1069" s="223">
        <v>1402834238.6399999</v>
      </c>
    </row>
    <row r="1070" spans="1:5">
      <c r="A1070" s="232" t="s">
        <v>2927</v>
      </c>
      <c r="B1070" s="223">
        <v>560301.4</v>
      </c>
      <c r="C1070" s="223">
        <v>52275.839999999997</v>
      </c>
      <c r="D1070" s="223">
        <v>612577.24</v>
      </c>
    </row>
    <row r="1071" spans="1:5">
      <c r="A1071" s="232" t="s">
        <v>2928</v>
      </c>
      <c r="B1071" s="223">
        <v>880228.02</v>
      </c>
      <c r="C1071" s="223">
        <v>127368.2</v>
      </c>
      <c r="D1071" s="223">
        <v>1007596.22</v>
      </c>
    </row>
    <row r="1072" spans="1:5">
      <c r="A1072" s="232" t="s">
        <v>2929</v>
      </c>
      <c r="B1072" s="223">
        <v>4395158.72</v>
      </c>
      <c r="C1072" s="223">
        <v>825089.02</v>
      </c>
      <c r="D1072" s="223">
        <v>5220247.7399999993</v>
      </c>
    </row>
    <row r="1073" spans="1:6">
      <c r="A1073" s="232" t="s">
        <v>2930</v>
      </c>
      <c r="B1073" s="223">
        <v>5835688.1399999997</v>
      </c>
      <c r="C1073" s="223">
        <v>1004733.0599999999</v>
      </c>
      <c r="D1073" s="223">
        <v>6840421.2000000002</v>
      </c>
    </row>
    <row r="1074" spans="1:6">
      <c r="A1074" s="232" t="s">
        <v>2931</v>
      </c>
      <c r="B1074" s="223">
        <v>839459.87</v>
      </c>
      <c r="C1074" s="223">
        <v>-65144.919999999991</v>
      </c>
      <c r="D1074" s="223">
        <v>774314.95</v>
      </c>
    </row>
    <row r="1075" spans="1:6">
      <c r="A1075" s="232" t="s">
        <v>2932</v>
      </c>
      <c r="B1075" s="223">
        <v>839459.87</v>
      </c>
      <c r="C1075" s="223">
        <v>-65144.920000000006</v>
      </c>
      <c r="D1075" s="223">
        <v>774314.95000000007</v>
      </c>
    </row>
    <row r="1076" spans="1:6">
      <c r="A1076" s="232" t="s">
        <v>2933</v>
      </c>
      <c r="B1076" s="223">
        <v>6675148.0099999998</v>
      </c>
      <c r="C1076" s="223">
        <v>939588.1399999999</v>
      </c>
      <c r="D1076" s="223">
        <v>7614736.1499999994</v>
      </c>
    </row>
    <row r="1077" spans="1:6">
      <c r="A1077" s="232" t="s">
        <v>2934</v>
      </c>
      <c r="B1077" s="223">
        <v>8738389.3200000003</v>
      </c>
      <c r="C1077" s="223">
        <v>17754309.949999999</v>
      </c>
      <c r="D1077" s="223">
        <v>26492699.27</v>
      </c>
    </row>
    <row r="1078" spans="1:6">
      <c r="A1078" s="232" t="s">
        <v>2935</v>
      </c>
      <c r="B1078" s="223">
        <v>8738389.3200000003</v>
      </c>
      <c r="C1078" s="223">
        <v>17754309.949999999</v>
      </c>
      <c r="D1078" s="223">
        <v>26492699.27</v>
      </c>
    </row>
    <row r="1079" spans="1:6">
      <c r="A1079" s="232" t="s">
        <v>2936</v>
      </c>
      <c r="B1079" s="223">
        <v>45.01</v>
      </c>
      <c r="C1079" s="223">
        <v>-36.24</v>
      </c>
      <c r="D1079" s="223">
        <v>8.77</v>
      </c>
      <c r="F1079" s="310"/>
    </row>
    <row r="1080" spans="1:6">
      <c r="A1080" s="232" t="s">
        <v>2937</v>
      </c>
      <c r="B1080" s="223"/>
      <c r="C1080" s="223">
        <v>387582.64999999997</v>
      </c>
      <c r="D1080" s="223">
        <v>387582.64999999997</v>
      </c>
      <c r="F1080" s="310"/>
    </row>
    <row r="1081" spans="1:6">
      <c r="A1081" s="232" t="s">
        <v>2938</v>
      </c>
      <c r="B1081" s="223">
        <v>1476343.6300000001</v>
      </c>
      <c r="C1081" s="223">
        <v>3830758.69</v>
      </c>
      <c r="D1081" s="223">
        <v>5307102.3199999994</v>
      </c>
      <c r="F1081" s="310"/>
    </row>
    <row r="1082" spans="1:6">
      <c r="A1082" s="232" t="s">
        <v>2939</v>
      </c>
      <c r="B1082" s="223">
        <v>1597749.2200000002</v>
      </c>
      <c r="C1082" s="223">
        <v>-52542984.090000004</v>
      </c>
      <c r="D1082" s="223">
        <v>-50945234.869999997</v>
      </c>
      <c r="F1082" s="310">
        <f>VLOOKUP(A1082,'GL Accts '!$E$11:$G$20,3,FALSE)</f>
        <v>-50945667.369999997</v>
      </c>
    </row>
    <row r="1083" spans="1:6">
      <c r="A1083" s="232" t="s">
        <v>2940</v>
      </c>
      <c r="B1083" s="223">
        <v>2573999.41</v>
      </c>
      <c r="C1083" s="223">
        <v>-532888.11</v>
      </c>
      <c r="D1083" s="223">
        <v>2041111.3</v>
      </c>
      <c r="F1083" s="310">
        <f>VLOOKUP(A1083,'GL Accts '!$E$11:$G$20,3,FALSE)</f>
        <v>2041111.3</v>
      </c>
    </row>
    <row r="1084" spans="1:6">
      <c r="A1084" s="232" t="s">
        <v>2941</v>
      </c>
      <c r="B1084" s="223">
        <v>5648137.2700000005</v>
      </c>
      <c r="C1084" s="223">
        <v>-48857567.099999994</v>
      </c>
      <c r="D1084" s="223">
        <v>-43209429.829999998</v>
      </c>
      <c r="F1084" s="310"/>
    </row>
    <row r="1085" spans="1:6">
      <c r="A1085" s="232" t="s">
        <v>2942</v>
      </c>
      <c r="B1085" s="223">
        <v>14386526.59</v>
      </c>
      <c r="C1085" s="223">
        <v>-31103257.149999999</v>
      </c>
      <c r="D1085" s="223">
        <v>-16716730.560000001</v>
      </c>
      <c r="F1085" s="310"/>
    </row>
    <row r="1086" spans="1:6">
      <c r="A1086" s="232" t="s">
        <v>2943</v>
      </c>
      <c r="B1086" s="223">
        <v>-6640594.54</v>
      </c>
      <c r="C1086" s="223">
        <v>906532.98</v>
      </c>
      <c r="D1086" s="223">
        <v>-5734061.5600000005</v>
      </c>
      <c r="F1086" s="310">
        <f>VLOOKUP(A1086,'GL Accts '!$E$11:$G$20,3,FALSE)</f>
        <v>0</v>
      </c>
    </row>
    <row r="1087" spans="1:6">
      <c r="A1087" s="232" t="s">
        <v>2944</v>
      </c>
      <c r="B1087" s="223">
        <v>-6640594.54</v>
      </c>
      <c r="C1087" s="223">
        <v>906532.98</v>
      </c>
      <c r="D1087" s="223">
        <v>-5734061.5600000005</v>
      </c>
      <c r="F1087" s="310"/>
    </row>
    <row r="1088" spans="1:6">
      <c r="A1088" s="232" t="s">
        <v>2945</v>
      </c>
      <c r="B1088" s="223">
        <v>7540867.3499999996</v>
      </c>
      <c r="C1088" s="223">
        <v>11179097.689999999</v>
      </c>
      <c r="D1088" s="223">
        <v>18719965.039999999</v>
      </c>
      <c r="F1088" s="310"/>
    </row>
    <row r="1089" spans="1:6">
      <c r="A1089" s="232" t="s">
        <v>2946</v>
      </c>
      <c r="B1089" s="223">
        <v>312252028.98000002</v>
      </c>
      <c r="C1089" s="223">
        <v>70264720.450000003</v>
      </c>
      <c r="D1089" s="223">
        <v>382516749.43000001</v>
      </c>
      <c r="F1089" s="310">
        <f>VLOOKUP(A1089,'GL Accts '!$E$11:$G$20,3,FALSE)</f>
        <v>382516749.43000001</v>
      </c>
    </row>
    <row r="1090" spans="1:6">
      <c r="A1090" s="232" t="s">
        <v>2947</v>
      </c>
      <c r="B1090" s="223">
        <v>319792896.33000004</v>
      </c>
      <c r="C1090" s="223">
        <v>81443818.140000001</v>
      </c>
      <c r="D1090" s="223">
        <v>401236714.47000003</v>
      </c>
      <c r="F1090" s="310"/>
    </row>
    <row r="1091" spans="1:6">
      <c r="A1091" s="232" t="s">
        <v>2948</v>
      </c>
      <c r="B1091" s="223">
        <v>319792896.33000004</v>
      </c>
      <c r="C1091" s="223">
        <v>81443818.140000001</v>
      </c>
      <c r="D1091" s="223">
        <v>401236714.47000003</v>
      </c>
      <c r="F1091" s="310"/>
    </row>
    <row r="1092" spans="1:6">
      <c r="A1092" s="250" t="s">
        <v>2949</v>
      </c>
      <c r="B1092" s="251">
        <v>334213976.38999999</v>
      </c>
      <c r="C1092" s="251">
        <v>52186682.109999999</v>
      </c>
      <c r="D1092" s="251">
        <v>386400658.5</v>
      </c>
      <c r="F1092" s="310"/>
    </row>
    <row r="1093" spans="1:6">
      <c r="A1093" s="232" t="s">
        <v>2950</v>
      </c>
      <c r="B1093" s="223">
        <v>908604829.17999995</v>
      </c>
      <c r="C1093" s="223">
        <v>107828750.95999999</v>
      </c>
      <c r="D1093" s="223">
        <v>1016433580.14</v>
      </c>
    </row>
    <row r="1094" spans="1:6">
      <c r="A1094" s="232" t="s">
        <v>3716</v>
      </c>
      <c r="B1094" s="223">
        <v>0</v>
      </c>
      <c r="C1094" s="223">
        <v>0</v>
      </c>
      <c r="D1094" s="223"/>
    </row>
    <row r="1095" spans="1:6">
      <c r="A1095" s="232" t="s">
        <v>3717</v>
      </c>
      <c r="B1095" s="223">
        <v>0</v>
      </c>
      <c r="C1095" s="223">
        <v>0</v>
      </c>
      <c r="D1095" s="223"/>
    </row>
    <row r="1096" spans="1:6">
      <c r="A1096" s="232" t="s">
        <v>2951</v>
      </c>
      <c r="B1096" s="223"/>
      <c r="C1096" s="223">
        <v>0</v>
      </c>
      <c r="D1096" s="223">
        <v>0</v>
      </c>
    </row>
    <row r="1097" spans="1:6">
      <c r="A1097" s="232" t="s">
        <v>2952</v>
      </c>
      <c r="B1097" s="223"/>
      <c r="C1097" s="223">
        <v>0</v>
      </c>
      <c r="D1097" s="223">
        <v>0</v>
      </c>
    </row>
    <row r="1098" spans="1:6">
      <c r="A1098" s="232" t="s">
        <v>2953</v>
      </c>
      <c r="B1098" s="223"/>
      <c r="C1098" s="223">
        <v>0</v>
      </c>
      <c r="D1098" s="223">
        <v>0</v>
      </c>
    </row>
    <row r="1099" spans="1:6">
      <c r="A1099" s="232" t="s">
        <v>2954</v>
      </c>
      <c r="B1099" s="223"/>
      <c r="C1099" s="223">
        <v>0</v>
      </c>
      <c r="D1099" s="223">
        <v>0</v>
      </c>
    </row>
    <row r="1100" spans="1:6">
      <c r="A1100" s="232" t="s">
        <v>2955</v>
      </c>
      <c r="B1100" s="223">
        <v>0</v>
      </c>
      <c r="C1100" s="223">
        <v>0</v>
      </c>
      <c r="D1100" s="223">
        <v>0</v>
      </c>
    </row>
    <row r="1101" spans="1:6">
      <c r="A1101" s="232" t="s">
        <v>2956</v>
      </c>
      <c r="B1101" s="223">
        <v>0</v>
      </c>
      <c r="C1101" s="223">
        <v>0</v>
      </c>
      <c r="D1101" s="223">
        <v>0</v>
      </c>
    </row>
    <row r="1102" spans="1:6">
      <c r="A1102" s="232" t="s">
        <v>2957</v>
      </c>
      <c r="B1102" s="223">
        <v>0</v>
      </c>
      <c r="C1102" s="223">
        <v>0</v>
      </c>
      <c r="D1102" s="223">
        <v>0</v>
      </c>
    </row>
    <row r="1103" spans="1:6">
      <c r="A1103" s="230" t="s">
        <v>2958</v>
      </c>
      <c r="B1103" s="226">
        <v>908604829.17999995</v>
      </c>
      <c r="C1103" s="226">
        <v>107828750.95999999</v>
      </c>
      <c r="D1103" s="226">
        <v>1016433580.14</v>
      </c>
    </row>
    <row r="1106" spans="3:6">
      <c r="C1106" t="s">
        <v>3718</v>
      </c>
      <c r="D1106" s="246">
        <f>D1103</f>
        <v>1016433580.14</v>
      </c>
      <c r="E1106" s="246">
        <f>E973+E1066</f>
        <v>260870434.28000012</v>
      </c>
    </row>
    <row r="1107" spans="3:6">
      <c r="C1107" t="s">
        <v>3719</v>
      </c>
      <c r="D1107" s="246">
        <f>D975</f>
        <v>1365752972.55</v>
      </c>
      <c r="E1107" s="246">
        <f>E973</f>
        <v>253645859.07000011</v>
      </c>
    </row>
    <row r="1108" spans="3:6">
      <c r="C1108" t="s">
        <v>3720</v>
      </c>
      <c r="D1108" s="246">
        <f>D1106-D1107</f>
        <v>-349319392.40999997</v>
      </c>
      <c r="E1108" s="246">
        <f>E1106-E1107</f>
        <v>7224575.2100000083</v>
      </c>
      <c r="F1108" s="246">
        <f>SUM(D1108:E1108)</f>
        <v>-342094817.19999993</v>
      </c>
    </row>
  </sheetData>
  <pageMargins left="0.5" right="0.5" top="0.75" bottom="0.5" header="0.3" footer="0.3"/>
  <pageSetup scale="75" fitToHeight="0" orientation="landscape" r:id="rId1"/>
  <headerFooter>
    <oddHeader xml:space="preserve">&amp;RDEF’s Response to OPC POD 1 (1-26)
Q7
Page &amp;P of &amp;N
</oddHeader>
    <oddFooter>&amp;R20240025-OPCPOD1-00004252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13111-52BD-4B5F-8211-E1B3AAE709F7}">
  <sheetPr>
    <tabColor theme="9" tint="0.59999389629810485"/>
  </sheetPr>
  <dimension ref="A3:E147"/>
  <sheetViews>
    <sheetView tabSelected="1" topLeftCell="A22" workbookViewId="0">
      <selection activeCell="J81" sqref="J81"/>
    </sheetView>
  </sheetViews>
  <sheetFormatPr defaultColWidth="8.77734375" defaultRowHeight="13.2"/>
  <cols>
    <col min="1" max="1" width="64.109375" bestFit="1" customWidth="1"/>
    <col min="2" max="2" width="16.109375" style="163" bestFit="1" customWidth="1"/>
    <col min="3" max="3" width="14.77734375" bestFit="1" customWidth="1"/>
    <col min="5" max="5" width="13.6640625" bestFit="1" customWidth="1"/>
  </cols>
  <sheetData>
    <row r="3" spans="1:2">
      <c r="A3" t="s">
        <v>2959</v>
      </c>
      <c r="B3" s="163" t="s">
        <v>2960</v>
      </c>
    </row>
    <row r="4" spans="1:2">
      <c r="A4" s="166" t="s">
        <v>103</v>
      </c>
      <c r="B4" s="163">
        <v>-5876491</v>
      </c>
    </row>
    <row r="5" spans="1:2">
      <c r="A5" s="167" t="s">
        <v>2961</v>
      </c>
      <c r="B5" s="163">
        <v>-5876491</v>
      </c>
    </row>
    <row r="6" spans="1:2">
      <c r="A6" s="166" t="s">
        <v>232</v>
      </c>
      <c r="B6" s="163">
        <v>5939624</v>
      </c>
    </row>
    <row r="7" spans="1:2">
      <c r="A7" s="167" t="s">
        <v>2962</v>
      </c>
      <c r="B7" s="163">
        <v>5939624</v>
      </c>
    </row>
    <row r="8" spans="1:2">
      <c r="A8" s="166" t="s">
        <v>2963</v>
      </c>
      <c r="B8" s="163">
        <v>959632568</v>
      </c>
    </row>
    <row r="9" spans="1:2">
      <c r="A9" s="167" t="s">
        <v>2964</v>
      </c>
      <c r="B9" s="163">
        <v>946482046</v>
      </c>
    </row>
    <row r="10" spans="1:2">
      <c r="A10" s="167" t="s">
        <v>2965</v>
      </c>
      <c r="B10" s="163">
        <v>159360</v>
      </c>
    </row>
    <row r="11" spans="1:2">
      <c r="A11" s="167" t="s">
        <v>2966</v>
      </c>
      <c r="B11" s="163">
        <v>3363805</v>
      </c>
    </row>
    <row r="12" spans="1:2">
      <c r="A12" s="167" t="s">
        <v>3074</v>
      </c>
      <c r="B12" s="163">
        <v>614504</v>
      </c>
    </row>
    <row r="13" spans="1:2">
      <c r="A13" s="167" t="s">
        <v>3721</v>
      </c>
      <c r="B13" s="163">
        <v>9000000</v>
      </c>
    </row>
    <row r="14" spans="1:2">
      <c r="A14" s="167" t="s">
        <v>3722</v>
      </c>
      <c r="B14" s="163">
        <v>12853</v>
      </c>
    </row>
    <row r="15" spans="1:2">
      <c r="A15" s="166" t="s">
        <v>2967</v>
      </c>
      <c r="B15" s="163">
        <v>-32704903</v>
      </c>
    </row>
    <row r="16" spans="1:2">
      <c r="A16" s="167" t="s">
        <v>2968</v>
      </c>
      <c r="B16" s="163">
        <v>-27502930</v>
      </c>
    </row>
    <row r="17" spans="1:2">
      <c r="A17" s="167" t="s">
        <v>2969</v>
      </c>
      <c r="B17" s="163">
        <v>-5201973</v>
      </c>
    </row>
    <row r="18" spans="1:2">
      <c r="A18" s="166" t="s">
        <v>107</v>
      </c>
      <c r="B18" s="163">
        <v>102427286</v>
      </c>
    </row>
    <row r="19" spans="1:2">
      <c r="A19" s="167" t="s">
        <v>2970</v>
      </c>
      <c r="B19" s="163">
        <v>102427286</v>
      </c>
    </row>
    <row r="20" spans="1:2">
      <c r="A20" s="166" t="s">
        <v>99</v>
      </c>
      <c r="B20" s="163">
        <v>56658820</v>
      </c>
    </row>
    <row r="21" spans="1:2">
      <c r="A21" s="167" t="s">
        <v>2971</v>
      </c>
      <c r="B21" s="163">
        <v>56658820</v>
      </c>
    </row>
    <row r="22" spans="1:2">
      <c r="A22" s="166" t="s">
        <v>264</v>
      </c>
      <c r="B22" s="163">
        <v>53338595</v>
      </c>
    </row>
    <row r="23" spans="1:2">
      <c r="A23" s="167" t="s">
        <v>2972</v>
      </c>
      <c r="B23" s="163">
        <v>53338595</v>
      </c>
    </row>
    <row r="24" spans="1:2">
      <c r="A24" s="166" t="s">
        <v>104</v>
      </c>
      <c r="B24" s="163">
        <v>5457243</v>
      </c>
    </row>
    <row r="25" spans="1:2">
      <c r="A25" s="167" t="s">
        <v>2973</v>
      </c>
      <c r="B25" s="163">
        <v>5457243</v>
      </c>
    </row>
    <row r="26" spans="1:2">
      <c r="A26" s="166" t="s">
        <v>114</v>
      </c>
      <c r="B26" s="163">
        <v>1885737</v>
      </c>
    </row>
    <row r="27" spans="1:2">
      <c r="A27" s="167" t="s">
        <v>2975</v>
      </c>
      <c r="B27" s="163">
        <v>1885737</v>
      </c>
    </row>
    <row r="28" spans="1:2">
      <c r="A28" s="166" t="s">
        <v>270</v>
      </c>
      <c r="B28" s="163">
        <v>-668884</v>
      </c>
    </row>
    <row r="29" spans="1:2">
      <c r="A29" s="167" t="s">
        <v>2976</v>
      </c>
      <c r="B29" s="163">
        <v>-668884</v>
      </c>
    </row>
    <row r="30" spans="1:2">
      <c r="A30" s="166" t="s">
        <v>117</v>
      </c>
      <c r="B30" s="163">
        <v>761936111</v>
      </c>
    </row>
    <row r="31" spans="1:2">
      <c r="A31" s="167" t="s">
        <v>2977</v>
      </c>
      <c r="B31" s="163">
        <v>761936111</v>
      </c>
    </row>
    <row r="32" spans="1:2">
      <c r="A32" s="166" t="s">
        <v>120</v>
      </c>
      <c r="B32" s="163">
        <v>-210785825</v>
      </c>
    </row>
    <row r="33" spans="1:2">
      <c r="A33" s="167" t="s">
        <v>2978</v>
      </c>
      <c r="B33" s="163">
        <v>-166685825</v>
      </c>
    </row>
    <row r="34" spans="1:2">
      <c r="A34" s="167" t="s">
        <v>2979</v>
      </c>
      <c r="B34" s="163">
        <v>-44100000</v>
      </c>
    </row>
    <row r="35" spans="1:2">
      <c r="A35" s="166" t="s">
        <v>3825</v>
      </c>
      <c r="B35" s="163">
        <v>-14973656</v>
      </c>
    </row>
    <row r="36" spans="1:2">
      <c r="A36" s="167" t="s">
        <v>2980</v>
      </c>
      <c r="B36" s="163">
        <v>17162290</v>
      </c>
    </row>
    <row r="37" spans="1:2">
      <c r="A37" s="167" t="s">
        <v>2981</v>
      </c>
      <c r="B37" s="163">
        <v>-32135946</v>
      </c>
    </row>
    <row r="38" spans="1:2">
      <c r="A38" s="166" t="s">
        <v>133</v>
      </c>
      <c r="B38" s="163">
        <v>5993190</v>
      </c>
    </row>
    <row r="39" spans="1:2">
      <c r="A39" s="167" t="s">
        <v>2982</v>
      </c>
      <c r="B39" s="163">
        <v>5993190</v>
      </c>
    </row>
    <row r="40" spans="1:2">
      <c r="A40" s="166" t="s">
        <v>135</v>
      </c>
      <c r="B40" s="163">
        <v>-23904860</v>
      </c>
    </row>
    <row r="41" spans="1:2">
      <c r="A41" s="167" t="s">
        <v>2983</v>
      </c>
      <c r="B41" s="163">
        <v>-23904860</v>
      </c>
    </row>
    <row r="42" spans="1:2">
      <c r="A42" s="166" t="s">
        <v>269</v>
      </c>
      <c r="B42" s="163">
        <v>-9903501</v>
      </c>
    </row>
    <row r="43" spans="1:2">
      <c r="A43" s="167" t="s">
        <v>2984</v>
      </c>
      <c r="B43" s="163">
        <v>-9903501</v>
      </c>
    </row>
    <row r="44" spans="1:2">
      <c r="A44" s="166" t="s">
        <v>168</v>
      </c>
      <c r="B44" s="163">
        <v>3989210</v>
      </c>
    </row>
    <row r="45" spans="1:2">
      <c r="A45" s="167" t="s">
        <v>2985</v>
      </c>
      <c r="B45" s="163">
        <v>-20762</v>
      </c>
    </row>
    <row r="46" spans="1:2">
      <c r="A46" s="167" t="s">
        <v>2986</v>
      </c>
      <c r="B46" s="163">
        <v>-295186</v>
      </c>
    </row>
    <row r="47" spans="1:2">
      <c r="A47" s="167" t="s">
        <v>2987</v>
      </c>
      <c r="B47" s="163">
        <v>-40709416</v>
      </c>
    </row>
    <row r="48" spans="1:2">
      <c r="A48" s="167" t="s">
        <v>2988</v>
      </c>
      <c r="B48" s="163">
        <v>581021</v>
      </c>
    </row>
    <row r="49" spans="1:5">
      <c r="A49" s="167" t="s">
        <v>2989</v>
      </c>
      <c r="B49" s="163">
        <v>989186</v>
      </c>
    </row>
    <row r="50" spans="1:5">
      <c r="A50" s="167" t="s">
        <v>2990</v>
      </c>
      <c r="B50" s="163">
        <v>-762650</v>
      </c>
    </row>
    <row r="51" spans="1:5">
      <c r="A51" s="167" t="s">
        <v>2991</v>
      </c>
      <c r="B51" s="163">
        <v>-542838</v>
      </c>
    </row>
    <row r="52" spans="1:5">
      <c r="A52" s="167" t="s">
        <v>2992</v>
      </c>
      <c r="B52" s="163">
        <v>-450</v>
      </c>
    </row>
    <row r="53" spans="1:5">
      <c r="A53" s="167" t="s">
        <v>2993</v>
      </c>
      <c r="B53" s="163">
        <v>230</v>
      </c>
    </row>
    <row r="54" spans="1:5">
      <c r="A54" s="167" t="s">
        <v>2994</v>
      </c>
      <c r="B54" s="163">
        <v>496422</v>
      </c>
    </row>
    <row r="55" spans="1:5">
      <c r="A55" s="167" t="s">
        <v>2995</v>
      </c>
      <c r="B55" s="163">
        <v>-1083543</v>
      </c>
    </row>
    <row r="56" spans="1:5">
      <c r="A56" s="167" t="s">
        <v>2996</v>
      </c>
      <c r="B56" s="163">
        <v>-82594</v>
      </c>
      <c r="C56" s="168"/>
      <c r="E56" s="168"/>
    </row>
    <row r="57" spans="1:5">
      <c r="A57" s="167" t="s">
        <v>2997</v>
      </c>
      <c r="B57" s="163">
        <v>122115</v>
      </c>
    </row>
    <row r="58" spans="1:5">
      <c r="A58" s="167" t="s">
        <v>2998</v>
      </c>
      <c r="B58" s="163">
        <v>-441295</v>
      </c>
    </row>
    <row r="59" spans="1:5">
      <c r="A59" s="167" t="s">
        <v>2999</v>
      </c>
      <c r="B59" s="163">
        <v>83477</v>
      </c>
    </row>
    <row r="60" spans="1:5">
      <c r="A60" s="167" t="s">
        <v>3000</v>
      </c>
      <c r="B60" s="163">
        <v>43587308</v>
      </c>
    </row>
    <row r="61" spans="1:5">
      <c r="A61" s="167" t="s">
        <v>3001</v>
      </c>
      <c r="B61" s="163">
        <v>-359755</v>
      </c>
    </row>
    <row r="62" spans="1:5">
      <c r="A62" s="167" t="s">
        <v>3002</v>
      </c>
      <c r="B62" s="163">
        <v>111348</v>
      </c>
    </row>
    <row r="63" spans="1:5">
      <c r="A63" s="167" t="s">
        <v>3003</v>
      </c>
      <c r="B63" s="163">
        <v>-174484</v>
      </c>
    </row>
    <row r="64" spans="1:5">
      <c r="A64" s="167" t="s">
        <v>3723</v>
      </c>
      <c r="B64" s="163">
        <v>4162002</v>
      </c>
    </row>
    <row r="65" spans="1:2">
      <c r="A65" s="167" t="s">
        <v>3141</v>
      </c>
      <c r="B65" s="163">
        <v>-1670926</v>
      </c>
    </row>
    <row r="66" spans="1:2">
      <c r="A66" s="166" t="s">
        <v>136</v>
      </c>
      <c r="B66" s="163">
        <v>-44165447</v>
      </c>
    </row>
    <row r="67" spans="1:2">
      <c r="A67" s="167" t="s">
        <v>3004</v>
      </c>
      <c r="B67" s="163">
        <v>-7595967</v>
      </c>
    </row>
    <row r="68" spans="1:2">
      <c r="A68" s="167" t="s">
        <v>3005</v>
      </c>
      <c r="B68" s="163">
        <v>-456499</v>
      </c>
    </row>
    <row r="69" spans="1:2">
      <c r="A69" s="167" t="s">
        <v>3006</v>
      </c>
      <c r="B69" s="163">
        <v>1093930</v>
      </c>
    </row>
    <row r="70" spans="1:2">
      <c r="A70" s="167" t="s">
        <v>3007</v>
      </c>
      <c r="B70" s="163">
        <v>-31246344</v>
      </c>
    </row>
    <row r="71" spans="1:2">
      <c r="A71" s="167" t="s">
        <v>3008</v>
      </c>
      <c r="B71" s="163">
        <v>-1160567</v>
      </c>
    </row>
    <row r="72" spans="1:2">
      <c r="A72" s="167" t="s">
        <v>3009</v>
      </c>
      <c r="B72" s="163">
        <v>-4800000</v>
      </c>
    </row>
    <row r="73" spans="1:2">
      <c r="A73" s="166" t="s">
        <v>268</v>
      </c>
      <c r="B73" s="163">
        <v>6551345</v>
      </c>
    </row>
    <row r="74" spans="1:2">
      <c r="A74" s="167" t="s">
        <v>3010</v>
      </c>
      <c r="B74" s="163">
        <v>6551345</v>
      </c>
    </row>
    <row r="75" spans="1:2">
      <c r="A75" s="166" t="s">
        <v>137</v>
      </c>
      <c r="B75" s="163">
        <v>-300356423</v>
      </c>
    </row>
    <row r="76" spans="1:2">
      <c r="A76" s="167" t="s">
        <v>3011</v>
      </c>
      <c r="B76" s="163">
        <v>-82347815</v>
      </c>
    </row>
    <row r="77" spans="1:2">
      <c r="A77" s="167" t="s">
        <v>3012</v>
      </c>
      <c r="B77" s="163">
        <v>-218008608</v>
      </c>
    </row>
    <row r="78" spans="1:2">
      <c r="A78" s="166" t="s">
        <v>141</v>
      </c>
      <c r="B78" s="163">
        <v>276947395</v>
      </c>
    </row>
    <row r="79" spans="1:2">
      <c r="A79" s="167" t="s">
        <v>3013</v>
      </c>
      <c r="B79" s="163">
        <v>65155</v>
      </c>
    </row>
    <row r="80" spans="1:2">
      <c r="A80" s="167" t="s">
        <v>3014</v>
      </c>
      <c r="B80" s="163">
        <v>16236611</v>
      </c>
    </row>
    <row r="81" spans="1:2">
      <c r="A81" s="167" t="s">
        <v>3015</v>
      </c>
      <c r="B81" s="163">
        <v>259542547</v>
      </c>
    </row>
    <row r="82" spans="1:2">
      <c r="A82" s="167" t="s">
        <v>3016</v>
      </c>
      <c r="B82" s="163">
        <v>-1498936</v>
      </c>
    </row>
    <row r="83" spans="1:2">
      <c r="A83" s="167" t="s">
        <v>3724</v>
      </c>
      <c r="B83" s="163">
        <v>2602018</v>
      </c>
    </row>
    <row r="84" spans="1:2">
      <c r="A84" s="166" t="s">
        <v>3017</v>
      </c>
      <c r="B84" s="163">
        <v>-1166200000</v>
      </c>
    </row>
    <row r="85" spans="1:2">
      <c r="A85" s="167" t="s">
        <v>3018</v>
      </c>
      <c r="B85" s="163">
        <v>-1166200000</v>
      </c>
    </row>
    <row r="86" spans="1:2">
      <c r="A86" s="166" t="s">
        <v>237</v>
      </c>
      <c r="B86" s="163">
        <v>19464</v>
      </c>
    </row>
    <row r="87" spans="1:2">
      <c r="A87" s="167" t="s">
        <v>3019</v>
      </c>
      <c r="B87" s="163">
        <v>19464</v>
      </c>
    </row>
    <row r="88" spans="1:2">
      <c r="A88" s="166" t="s">
        <v>124</v>
      </c>
      <c r="B88" s="163">
        <v>922477</v>
      </c>
    </row>
    <row r="89" spans="1:2">
      <c r="A89" s="167" t="s">
        <v>3020</v>
      </c>
      <c r="B89" s="163">
        <v>922477</v>
      </c>
    </row>
    <row r="90" spans="1:2">
      <c r="A90" s="166" t="s">
        <v>266</v>
      </c>
      <c r="B90" s="163">
        <v>1099397</v>
      </c>
    </row>
    <row r="91" spans="1:2">
      <c r="A91" s="167" t="s">
        <v>3021</v>
      </c>
      <c r="B91" s="163">
        <v>1099397</v>
      </c>
    </row>
    <row r="92" spans="1:2">
      <c r="A92" s="166" t="s">
        <v>267</v>
      </c>
      <c r="B92" s="163">
        <v>-5145236</v>
      </c>
    </row>
    <row r="93" spans="1:2">
      <c r="A93" s="167" t="s">
        <v>3022</v>
      </c>
      <c r="B93" s="163">
        <v>-75869489</v>
      </c>
    </row>
    <row r="94" spans="1:2">
      <c r="A94" s="167" t="s">
        <v>3023</v>
      </c>
      <c r="B94" s="163">
        <v>-7532609</v>
      </c>
    </row>
    <row r="95" spans="1:2">
      <c r="A95" s="167" t="s">
        <v>3024</v>
      </c>
      <c r="B95" s="163">
        <v>65587032</v>
      </c>
    </row>
    <row r="96" spans="1:2">
      <c r="A96" s="167" t="s">
        <v>3025</v>
      </c>
      <c r="B96" s="163">
        <v>-24769962</v>
      </c>
    </row>
    <row r="97" spans="1:2">
      <c r="A97" s="167" t="s">
        <v>3026</v>
      </c>
      <c r="B97" s="163">
        <v>30578022</v>
      </c>
    </row>
    <row r="98" spans="1:2">
      <c r="A98" s="167" t="s">
        <v>3027</v>
      </c>
      <c r="B98" s="163">
        <v>1857401</v>
      </c>
    </row>
    <row r="99" spans="1:2">
      <c r="A99" s="167" t="s">
        <v>3028</v>
      </c>
      <c r="B99" s="163">
        <v>-2605321</v>
      </c>
    </row>
    <row r="100" spans="1:2">
      <c r="A100" s="167" t="s">
        <v>3029</v>
      </c>
      <c r="B100" s="163">
        <v>8507826</v>
      </c>
    </row>
    <row r="101" spans="1:2">
      <c r="A101" s="167" t="s">
        <v>3030</v>
      </c>
      <c r="B101" s="163">
        <v>-898136</v>
      </c>
    </row>
    <row r="102" spans="1:2">
      <c r="A102" s="166" t="s">
        <v>271</v>
      </c>
      <c r="B102" s="163">
        <v>-5204037</v>
      </c>
    </row>
    <row r="103" spans="1:2">
      <c r="A103" s="167" t="s">
        <v>3031</v>
      </c>
      <c r="B103" s="163">
        <v>-5204037</v>
      </c>
    </row>
    <row r="104" spans="1:2">
      <c r="A104" s="166" t="s">
        <v>272</v>
      </c>
      <c r="B104" s="163">
        <v>-15409320</v>
      </c>
    </row>
    <row r="105" spans="1:2">
      <c r="A105" s="167" t="s">
        <v>3032</v>
      </c>
      <c r="B105" s="163">
        <v>-15409320</v>
      </c>
    </row>
    <row r="106" spans="1:2">
      <c r="A106" s="166" t="s">
        <v>167</v>
      </c>
      <c r="B106" s="163">
        <v>-4944697</v>
      </c>
    </row>
    <row r="107" spans="1:2">
      <c r="A107" s="167" t="s">
        <v>3033</v>
      </c>
      <c r="B107" s="163">
        <v>534192</v>
      </c>
    </row>
    <row r="108" spans="1:2">
      <c r="A108" s="167" t="s">
        <v>3034</v>
      </c>
      <c r="B108" s="163">
        <v>6434347</v>
      </c>
    </row>
    <row r="109" spans="1:2">
      <c r="A109" s="167" t="s">
        <v>3035</v>
      </c>
      <c r="B109" s="163">
        <v>-1490767</v>
      </c>
    </row>
    <row r="110" spans="1:2">
      <c r="A110" s="167" t="s">
        <v>3036</v>
      </c>
      <c r="B110" s="163">
        <v>2469097</v>
      </c>
    </row>
    <row r="111" spans="1:2">
      <c r="A111" s="167" t="s">
        <v>3037</v>
      </c>
      <c r="B111" s="163">
        <v>-9326060</v>
      </c>
    </row>
    <row r="112" spans="1:2">
      <c r="A112" s="167" t="s">
        <v>3038</v>
      </c>
      <c r="B112" s="163">
        <v>-2372493</v>
      </c>
    </row>
    <row r="113" spans="1:2">
      <c r="A113" s="167" t="s">
        <v>3039</v>
      </c>
      <c r="B113" s="163">
        <v>-1193013</v>
      </c>
    </row>
    <row r="114" spans="1:2">
      <c r="A114" s="166" t="s">
        <v>273</v>
      </c>
      <c r="B114" s="163">
        <v>1695</v>
      </c>
    </row>
    <row r="115" spans="1:2">
      <c r="A115" s="167" t="s">
        <v>3040</v>
      </c>
      <c r="B115" s="163">
        <v>1695</v>
      </c>
    </row>
    <row r="116" spans="1:2">
      <c r="A116" s="166" t="s">
        <v>275</v>
      </c>
      <c r="B116" s="163">
        <v>6517687</v>
      </c>
    </row>
    <row r="117" spans="1:2">
      <c r="A117" s="167" t="s">
        <v>3041</v>
      </c>
      <c r="B117" s="163">
        <v>6517687</v>
      </c>
    </row>
    <row r="118" spans="1:2">
      <c r="A118" s="166" t="s">
        <v>127</v>
      </c>
      <c r="B118" s="163">
        <v>-121671055</v>
      </c>
    </row>
    <row r="119" spans="1:2">
      <c r="A119" s="167" t="s">
        <v>3042</v>
      </c>
      <c r="B119" s="163">
        <v>-121671055</v>
      </c>
    </row>
    <row r="120" spans="1:2">
      <c r="A120" s="166" t="s">
        <v>130</v>
      </c>
      <c r="B120" s="163">
        <v>774315</v>
      </c>
    </row>
    <row r="121" spans="1:2">
      <c r="A121" s="167" t="s">
        <v>3043</v>
      </c>
      <c r="B121" s="163">
        <v>774315</v>
      </c>
    </row>
    <row r="122" spans="1:2">
      <c r="A122" s="166" t="s">
        <v>3044</v>
      </c>
      <c r="B122" s="163">
        <v>288177824</v>
      </c>
    </row>
    <row r="123" spans="1:2">
      <c r="B123"/>
    </row>
    <row r="124" spans="1:2">
      <c r="B124" s="174">
        <f>'Historical Year'!G71*1000</f>
        <v>288177824.00000006</v>
      </c>
    </row>
    <row r="125" spans="1:2">
      <c r="B125"/>
    </row>
    <row r="126" spans="1:2" ht="13.8" thickBot="1">
      <c r="B126" s="173">
        <f>GETPIVOTDATA("50220_U",$A$3)-B124</f>
        <v>0</v>
      </c>
    </row>
    <row r="127" spans="1:2" ht="13.8" thickTop="1">
      <c r="B127"/>
    </row>
    <row r="128" spans="1:2">
      <c r="B128"/>
    </row>
    <row r="129" spans="2:2">
      <c r="B129"/>
    </row>
    <row r="130" spans="2:2">
      <c r="B130"/>
    </row>
    <row r="131" spans="2:2">
      <c r="B131"/>
    </row>
    <row r="135" spans="2:2">
      <c r="B135"/>
    </row>
    <row r="136" spans="2:2">
      <c r="B136"/>
    </row>
    <row r="137" spans="2:2">
      <c r="B137"/>
    </row>
    <row r="138" spans="2:2">
      <c r="B138"/>
    </row>
    <row r="139" spans="2:2">
      <c r="B139"/>
    </row>
    <row r="140" spans="2:2">
      <c r="B140"/>
    </row>
    <row r="141" spans="2:2">
      <c r="B141"/>
    </row>
    <row r="142" spans="2:2">
      <c r="B142"/>
    </row>
    <row r="143" spans="2:2">
      <c r="B143"/>
    </row>
    <row r="144" spans="2:2">
      <c r="B144"/>
    </row>
    <row r="145" spans="2:2">
      <c r="B145"/>
    </row>
    <row r="146" spans="2:2">
      <c r="B146"/>
    </row>
    <row r="147" spans="2:2">
      <c r="B147"/>
    </row>
  </sheetData>
  <pageMargins left="0.5" right="0.5" top="0.75" bottom="0.5" header="0.3" footer="0.3"/>
  <pageSetup scale="75" orientation="landscape" r:id="rId2"/>
  <headerFooter>
    <oddHeader xml:space="preserve">&amp;RDEF’s Response to OPC POD 1 (1-26)
Q7
Page &amp;P of &amp;N
</oddHeader>
    <oddFooter>&amp;R20240025-OPCPOD1-00004252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0B8B8-AAB6-4C7E-9AE6-95B7887BCDD7}">
  <sheetPr>
    <tabColor theme="9" tint="0.59999389629810485"/>
  </sheetPr>
  <dimension ref="A1:I173"/>
  <sheetViews>
    <sheetView tabSelected="1" workbookViewId="0">
      <pane ySplit="8" topLeftCell="A9" activePane="bottomLeft" state="frozen"/>
      <selection activeCell="J81" sqref="J81"/>
      <selection pane="bottomLeft" activeCell="J81" sqref="J81"/>
    </sheetView>
  </sheetViews>
  <sheetFormatPr defaultColWidth="8.77734375" defaultRowHeight="13.2" outlineLevelRow="1"/>
  <cols>
    <col min="1" max="1" width="73.44140625" style="253" customWidth="1"/>
    <col min="2" max="2" width="18.77734375" style="253" customWidth="1"/>
    <col min="3" max="3" width="16" style="253" customWidth="1"/>
    <col min="4" max="4" width="17.6640625" style="253" customWidth="1"/>
    <col min="5" max="5" width="37" style="320" bestFit="1" customWidth="1"/>
    <col min="6" max="6" width="8.77734375" style="253"/>
    <col min="7" max="7" width="11.77734375" style="253" customWidth="1"/>
    <col min="8" max="8" width="18.6640625" style="253" bestFit="1" customWidth="1"/>
    <col min="9" max="9" width="10.77734375" style="253" bestFit="1" customWidth="1"/>
    <col min="10" max="16384" width="8.77734375" style="253"/>
  </cols>
  <sheetData>
    <row r="1" spans="1:9">
      <c r="A1" s="252" t="s">
        <v>3725</v>
      </c>
    </row>
    <row r="2" spans="1:9" ht="18" customHeight="1">
      <c r="A2" s="340" t="s">
        <v>3045</v>
      </c>
      <c r="B2" s="341"/>
      <c r="C2" s="341"/>
      <c r="D2" s="341"/>
      <c r="E2" s="341"/>
    </row>
    <row r="3" spans="1:9" ht="15" customHeight="1">
      <c r="A3" s="342" t="s">
        <v>3046</v>
      </c>
      <c r="B3" s="341"/>
      <c r="C3" s="341"/>
      <c r="D3" s="341"/>
      <c r="E3" s="341"/>
    </row>
    <row r="4" spans="1:9" ht="15" customHeight="1">
      <c r="A4" s="342" t="s">
        <v>3726</v>
      </c>
      <c r="B4" s="341"/>
      <c r="C4" s="341"/>
      <c r="D4" s="341"/>
      <c r="E4" s="341"/>
    </row>
    <row r="5" spans="1:9" ht="15" customHeight="1">
      <c r="A5" s="342" t="s">
        <v>1923</v>
      </c>
      <c r="B5" s="341"/>
      <c r="C5" s="341"/>
      <c r="D5" s="341"/>
      <c r="E5" s="341"/>
    </row>
    <row r="6" spans="1:9" ht="12.75" customHeight="1">
      <c r="A6" s="253" t="s">
        <v>1923</v>
      </c>
      <c r="B6" s="253" t="s">
        <v>1923</v>
      </c>
      <c r="C6" s="253" t="s">
        <v>1923</v>
      </c>
      <c r="D6" s="253" t="s">
        <v>1923</v>
      </c>
    </row>
    <row r="7" spans="1:9" ht="12.75" customHeight="1">
      <c r="A7" s="253" t="s">
        <v>1923</v>
      </c>
      <c r="B7" s="254" t="s">
        <v>1923</v>
      </c>
      <c r="C7" s="254" t="s">
        <v>1923</v>
      </c>
      <c r="D7" s="254" t="s">
        <v>1923</v>
      </c>
    </row>
    <row r="8" spans="1:9" ht="12.75" customHeight="1">
      <c r="A8" s="76" t="s">
        <v>80</v>
      </c>
      <c r="B8" s="254" t="s">
        <v>3047</v>
      </c>
      <c r="C8" s="254" t="s">
        <v>1769</v>
      </c>
      <c r="D8" s="254" t="s">
        <v>1770</v>
      </c>
      <c r="E8" s="321" t="s">
        <v>3048</v>
      </c>
      <c r="G8" s="162" t="s">
        <v>3049</v>
      </c>
      <c r="H8" s="162" t="s">
        <v>3050</v>
      </c>
      <c r="I8" s="162" t="s">
        <v>259</v>
      </c>
    </row>
    <row r="9" spans="1:9" ht="12.75" customHeight="1" outlineLevel="1">
      <c r="A9" s="253" t="s">
        <v>3051</v>
      </c>
      <c r="B9" s="253" t="s">
        <v>1923</v>
      </c>
      <c r="C9" s="253" t="s">
        <v>1923</v>
      </c>
      <c r="D9" s="253" t="s">
        <v>1923</v>
      </c>
    </row>
    <row r="10" spans="1:9" ht="12.75" customHeight="1" outlineLevel="1">
      <c r="A10" s="255" t="s">
        <v>3052</v>
      </c>
      <c r="B10" s="256">
        <v>1277386220</v>
      </c>
      <c r="C10" s="256">
        <v>-341945735</v>
      </c>
      <c r="D10" s="256">
        <v>1619331955</v>
      </c>
    </row>
    <row r="11" spans="1:9" ht="12.75" customHeight="1" outlineLevel="1">
      <c r="A11" s="255" t="s">
        <v>3053</v>
      </c>
      <c r="B11" s="257">
        <v>0</v>
      </c>
      <c r="C11" s="257">
        <v>387754868</v>
      </c>
      <c r="D11" s="257">
        <v>-387754868</v>
      </c>
      <c r="E11" s="322"/>
    </row>
    <row r="12" spans="1:9" ht="12.75" customHeight="1">
      <c r="A12" s="253" t="s">
        <v>3054</v>
      </c>
      <c r="B12" s="256">
        <v>1277386220</v>
      </c>
      <c r="C12" s="256">
        <v>45809133</v>
      </c>
      <c r="D12" s="256">
        <v>1231577087</v>
      </c>
    </row>
    <row r="13" spans="1:9" ht="12.75" customHeight="1">
      <c r="A13" s="253" t="s">
        <v>1923</v>
      </c>
      <c r="B13" s="253" t="s">
        <v>1923</v>
      </c>
      <c r="C13" s="253" t="s">
        <v>1923</v>
      </c>
      <c r="D13" s="253" t="s">
        <v>1923</v>
      </c>
    </row>
    <row r="14" spans="1:9" ht="12.75" customHeight="1" outlineLevel="1">
      <c r="A14" s="253" t="s">
        <v>3055</v>
      </c>
      <c r="B14" s="253" t="s">
        <v>1923</v>
      </c>
      <c r="C14" s="253" t="s">
        <v>1923</v>
      </c>
      <c r="D14" s="253" t="s">
        <v>1923</v>
      </c>
    </row>
    <row r="15" spans="1:9" ht="12.75" customHeight="1" outlineLevel="1">
      <c r="A15" s="255" t="s">
        <v>3056</v>
      </c>
      <c r="B15" s="257">
        <v>67097875</v>
      </c>
      <c r="C15" s="257">
        <v>1495914</v>
      </c>
      <c r="D15" s="257">
        <v>65601961</v>
      </c>
      <c r="E15" s="322"/>
    </row>
    <row r="16" spans="1:9" ht="12.75" customHeight="1">
      <c r="A16" s="253" t="s">
        <v>3057</v>
      </c>
      <c r="B16" s="256">
        <v>-67097875</v>
      </c>
      <c r="C16" s="256">
        <v>-1495914</v>
      </c>
      <c r="D16" s="256">
        <v>-65601961</v>
      </c>
    </row>
    <row r="17" spans="1:9" ht="12.75" customHeight="1">
      <c r="A17" s="253" t="s">
        <v>1923</v>
      </c>
      <c r="B17" s="253" t="s">
        <v>1923</v>
      </c>
      <c r="C17" s="253" t="s">
        <v>1923</v>
      </c>
      <c r="D17" s="253" t="s">
        <v>1923</v>
      </c>
    </row>
    <row r="18" spans="1:9" ht="12.75" customHeight="1" outlineLevel="1">
      <c r="A18" s="253" t="s">
        <v>3058</v>
      </c>
      <c r="B18" s="253" t="s">
        <v>1923</v>
      </c>
      <c r="C18" s="253" t="s">
        <v>1923</v>
      </c>
      <c r="D18" s="253" t="s">
        <v>1923</v>
      </c>
    </row>
    <row r="19" spans="1:9" ht="12.75" customHeight="1" outlineLevel="1">
      <c r="A19" s="255" t="s">
        <v>3059</v>
      </c>
      <c r="B19" s="256">
        <v>-1935299</v>
      </c>
      <c r="C19" s="256">
        <v>-1935299</v>
      </c>
      <c r="D19" s="256">
        <v>0</v>
      </c>
    </row>
    <row r="20" spans="1:9" ht="12.75" customHeight="1" outlineLevel="1">
      <c r="A20" s="255" t="s">
        <v>3060</v>
      </c>
      <c r="B20" s="256">
        <v>-946251</v>
      </c>
      <c r="C20" s="256">
        <v>0</v>
      </c>
      <c r="D20" s="256">
        <v>-946251</v>
      </c>
    </row>
    <row r="21" spans="1:9" ht="12.75" customHeight="1" outlineLevel="1">
      <c r="A21" s="255" t="s">
        <v>3061</v>
      </c>
      <c r="B21" s="256">
        <v>3000000</v>
      </c>
      <c r="C21" s="256">
        <v>3000000</v>
      </c>
      <c r="D21" s="256">
        <v>0</v>
      </c>
    </row>
    <row r="22" spans="1:9" ht="12.75" customHeight="1" outlineLevel="1">
      <c r="A22" s="255" t="s">
        <v>3062</v>
      </c>
      <c r="B22" s="256">
        <v>1300000</v>
      </c>
      <c r="C22" s="256">
        <v>0</v>
      </c>
      <c r="D22" s="256">
        <v>1300000</v>
      </c>
    </row>
    <row r="23" spans="1:9" ht="12.75" customHeight="1" outlineLevel="1">
      <c r="A23" s="255" t="s">
        <v>3063</v>
      </c>
      <c r="B23" s="256">
        <v>87004</v>
      </c>
      <c r="C23" s="256">
        <v>87004</v>
      </c>
      <c r="D23" s="256">
        <v>0</v>
      </c>
    </row>
    <row r="24" spans="1:9" ht="12.75" customHeight="1" outlineLevel="1">
      <c r="A24" s="255" t="s">
        <v>3064</v>
      </c>
      <c r="B24" s="256">
        <v>9984</v>
      </c>
      <c r="C24" s="256">
        <v>9984</v>
      </c>
      <c r="D24" s="256">
        <v>0</v>
      </c>
    </row>
    <row r="25" spans="1:9" ht="12.75" customHeight="1" outlineLevel="1">
      <c r="A25" s="255" t="s">
        <v>3065</v>
      </c>
      <c r="B25" s="256">
        <v>813198</v>
      </c>
      <c r="C25" s="256">
        <v>813198</v>
      </c>
      <c r="D25" s="256">
        <v>0</v>
      </c>
    </row>
    <row r="26" spans="1:9" ht="12.75" customHeight="1" outlineLevel="1">
      <c r="A26" s="255" t="s">
        <v>3066</v>
      </c>
      <c r="B26" s="256">
        <v>73022</v>
      </c>
      <c r="C26" s="256">
        <v>0</v>
      </c>
      <c r="D26" s="256">
        <v>73022</v>
      </c>
    </row>
    <row r="27" spans="1:9" ht="12.75" customHeight="1" outlineLevel="1">
      <c r="A27" s="255" t="s">
        <v>3067</v>
      </c>
      <c r="B27" s="256">
        <v>186000</v>
      </c>
      <c r="C27" s="256">
        <v>0</v>
      </c>
      <c r="D27" s="256">
        <v>186000</v>
      </c>
    </row>
    <row r="28" spans="1:9" ht="12.75" customHeight="1" outlineLevel="1">
      <c r="A28" s="255" t="s">
        <v>3068</v>
      </c>
      <c r="B28" s="256">
        <v>-15073411</v>
      </c>
      <c r="C28" s="256">
        <v>-15073411</v>
      </c>
      <c r="D28" s="256">
        <v>0</v>
      </c>
    </row>
    <row r="29" spans="1:9" ht="12.75" customHeight="1" outlineLevel="1">
      <c r="A29" s="255" t="s">
        <v>3069</v>
      </c>
      <c r="B29" s="257">
        <v>33146198</v>
      </c>
      <c r="C29" s="257">
        <v>0</v>
      </c>
      <c r="D29" s="257">
        <v>33146198</v>
      </c>
      <c r="E29" s="322"/>
    </row>
    <row r="30" spans="1:9" ht="12.75" customHeight="1">
      <c r="A30" s="253" t="s">
        <v>3070</v>
      </c>
      <c r="B30" s="256">
        <v>20660445</v>
      </c>
      <c r="C30" s="256">
        <v>-13098524</v>
      </c>
      <c r="D30" s="256">
        <v>33758969</v>
      </c>
      <c r="G30" s="171">
        <f>D30/1000</f>
        <v>33758.968999999997</v>
      </c>
      <c r="H30" s="171">
        <f>'Historical Year'!G78</f>
        <v>33758.968999999997</v>
      </c>
      <c r="I30" s="172">
        <f>G30-H30</f>
        <v>0</v>
      </c>
    </row>
    <row r="31" spans="1:9" ht="12.75" customHeight="1">
      <c r="A31" s="253" t="s">
        <v>1923</v>
      </c>
      <c r="B31" s="253" t="s">
        <v>1923</v>
      </c>
      <c r="C31" s="253" t="s">
        <v>1923</v>
      </c>
      <c r="D31" s="253" t="s">
        <v>1923</v>
      </c>
    </row>
    <row r="32" spans="1:9" ht="12.75" customHeight="1">
      <c r="A32" s="253" t="s">
        <v>3071</v>
      </c>
      <c r="B32" s="258">
        <v>1230948791</v>
      </c>
      <c r="C32" s="258">
        <v>31214696</v>
      </c>
      <c r="D32" s="258">
        <v>1199734095</v>
      </c>
      <c r="E32" s="323"/>
    </row>
    <row r="33" spans="1:6" ht="12.75" customHeight="1">
      <c r="A33" s="253" t="s">
        <v>1923</v>
      </c>
      <c r="B33" s="253" t="s">
        <v>1923</v>
      </c>
      <c r="C33" s="253" t="s">
        <v>1923</v>
      </c>
      <c r="D33" s="253" t="s">
        <v>1923</v>
      </c>
    </row>
    <row r="34" spans="1:6" ht="12.75" customHeight="1" outlineLevel="1">
      <c r="A34" s="253" t="s">
        <v>3072</v>
      </c>
      <c r="B34" s="253" t="s">
        <v>1923</v>
      </c>
      <c r="C34" s="253" t="s">
        <v>1923</v>
      </c>
      <c r="D34" s="253" t="s">
        <v>1923</v>
      </c>
    </row>
    <row r="35" spans="1:6" ht="12.75" customHeight="1" outlineLevel="1">
      <c r="A35" s="255" t="s">
        <v>2961</v>
      </c>
      <c r="B35" s="256">
        <v>-5876491</v>
      </c>
      <c r="C35" s="256">
        <v>0</v>
      </c>
      <c r="D35" s="256">
        <v>-5876491</v>
      </c>
      <c r="E35" s="324" t="s">
        <v>103</v>
      </c>
      <c r="F35" s="77"/>
    </row>
    <row r="36" spans="1:6" ht="12.75" customHeight="1" outlineLevel="1">
      <c r="A36" s="255" t="s">
        <v>2985</v>
      </c>
      <c r="B36" s="256">
        <v>-20762</v>
      </c>
      <c r="C36" s="256">
        <v>0</v>
      </c>
      <c r="D36" s="256">
        <v>-20762</v>
      </c>
      <c r="E36" s="324" t="s">
        <v>168</v>
      </c>
      <c r="F36" s="77"/>
    </row>
    <row r="37" spans="1:6" ht="12.75" customHeight="1" outlineLevel="1">
      <c r="A37" s="255" t="s">
        <v>2986</v>
      </c>
      <c r="B37" s="256">
        <v>-295186</v>
      </c>
      <c r="C37" s="256">
        <v>0</v>
      </c>
      <c r="D37" s="256">
        <v>-295186</v>
      </c>
      <c r="E37" s="324" t="s">
        <v>168</v>
      </c>
      <c r="F37" s="77"/>
    </row>
    <row r="38" spans="1:6" ht="12.75" customHeight="1" outlineLevel="1">
      <c r="A38" s="255" t="s">
        <v>3073</v>
      </c>
      <c r="B38" s="256">
        <v>-5734062</v>
      </c>
      <c r="C38" s="256">
        <v>-5734062</v>
      </c>
      <c r="D38" s="256">
        <v>0</v>
      </c>
      <c r="E38" s="324"/>
      <c r="F38" s="77"/>
    </row>
    <row r="39" spans="1:6" ht="12.75" customHeight="1" outlineLevel="1">
      <c r="A39" s="255" t="s">
        <v>2964</v>
      </c>
      <c r="B39" s="256">
        <v>947829007</v>
      </c>
      <c r="C39" s="256">
        <v>1346961</v>
      </c>
      <c r="D39" s="256">
        <v>946482046</v>
      </c>
      <c r="E39" s="324" t="s">
        <v>2963</v>
      </c>
      <c r="F39" s="77"/>
    </row>
    <row r="40" spans="1:6" ht="12.75" customHeight="1" outlineLevel="1">
      <c r="A40" s="255" t="s">
        <v>2965</v>
      </c>
      <c r="B40" s="256">
        <v>159360</v>
      </c>
      <c r="C40" s="256">
        <v>0</v>
      </c>
      <c r="D40" s="256">
        <v>159360</v>
      </c>
      <c r="E40" s="324" t="s">
        <v>2963</v>
      </c>
      <c r="F40" s="77"/>
    </row>
    <row r="41" spans="1:6" ht="12.75" customHeight="1" outlineLevel="1">
      <c r="A41" s="255" t="s">
        <v>2987</v>
      </c>
      <c r="B41" s="256">
        <v>-40709416</v>
      </c>
      <c r="C41" s="256">
        <v>0</v>
      </c>
      <c r="D41" s="256">
        <v>-40709416</v>
      </c>
      <c r="E41" s="324" t="s">
        <v>168</v>
      </c>
      <c r="F41" s="77"/>
    </row>
    <row r="42" spans="1:6" ht="12.75" customHeight="1" outlineLevel="1">
      <c r="A42" s="255" t="s">
        <v>3020</v>
      </c>
      <c r="B42" s="256">
        <v>-525784</v>
      </c>
      <c r="C42" s="256">
        <v>-1448261</v>
      </c>
      <c r="D42" s="256">
        <v>922477</v>
      </c>
      <c r="E42" s="324" t="s">
        <v>124</v>
      </c>
      <c r="F42" s="77"/>
    </row>
    <row r="43" spans="1:6" ht="12.75" customHeight="1" outlineLevel="1">
      <c r="A43" s="255" t="s">
        <v>2970</v>
      </c>
      <c r="B43" s="256">
        <v>102427286</v>
      </c>
      <c r="C43" s="256">
        <v>0</v>
      </c>
      <c r="D43" s="256">
        <v>102427286</v>
      </c>
      <c r="E43" s="324" t="s">
        <v>107</v>
      </c>
      <c r="F43" s="77"/>
    </row>
    <row r="44" spans="1:6" ht="12.75" customHeight="1" outlineLevel="1">
      <c r="A44" s="255" t="s">
        <v>2978</v>
      </c>
      <c r="B44" s="256">
        <v>-166685825</v>
      </c>
      <c r="C44" s="256">
        <v>0</v>
      </c>
      <c r="D44" s="256">
        <v>-166685825</v>
      </c>
      <c r="E44" s="324" t="s">
        <v>120</v>
      </c>
      <c r="F44" s="77"/>
    </row>
    <row r="45" spans="1:6" ht="12.75" customHeight="1" outlineLevel="1">
      <c r="A45" s="255" t="s">
        <v>3021</v>
      </c>
      <c r="B45" s="256">
        <v>1099397</v>
      </c>
      <c r="C45" s="256">
        <v>0</v>
      </c>
      <c r="D45" s="256">
        <v>1099397</v>
      </c>
      <c r="E45" s="324" t="s">
        <v>266</v>
      </c>
      <c r="F45" s="77"/>
    </row>
    <row r="46" spans="1:6" ht="12.75" customHeight="1" outlineLevel="1">
      <c r="A46" s="255" t="s">
        <v>2968</v>
      </c>
      <c r="B46" s="256">
        <v>-27502930</v>
      </c>
      <c r="C46" s="256">
        <v>0</v>
      </c>
      <c r="D46" s="256">
        <v>-27502930</v>
      </c>
      <c r="E46" s="324" t="s">
        <v>2967</v>
      </c>
      <c r="F46" s="77"/>
    </row>
    <row r="47" spans="1:6" ht="12.75" customHeight="1" outlineLevel="1">
      <c r="A47" s="255" t="s">
        <v>2969</v>
      </c>
      <c r="B47" s="256">
        <v>-5201973</v>
      </c>
      <c r="C47" s="256">
        <v>0</v>
      </c>
      <c r="D47" s="256">
        <v>-5201973</v>
      </c>
      <c r="E47" s="324" t="s">
        <v>2967</v>
      </c>
      <c r="F47" s="77"/>
    </row>
    <row r="48" spans="1:6" ht="12.75" customHeight="1" outlineLevel="1">
      <c r="A48" s="255" t="s">
        <v>2971</v>
      </c>
      <c r="B48" s="256">
        <v>56658820</v>
      </c>
      <c r="C48" s="256">
        <v>0</v>
      </c>
      <c r="D48" s="256">
        <v>56658820</v>
      </c>
      <c r="E48" s="324" t="s">
        <v>99</v>
      </c>
      <c r="F48" s="77"/>
    </row>
    <row r="49" spans="1:6" ht="12.75" customHeight="1" outlineLevel="1">
      <c r="A49" s="255" t="s">
        <v>3018</v>
      </c>
      <c r="B49" s="256">
        <v>-1166200000</v>
      </c>
      <c r="C49" s="256">
        <v>0</v>
      </c>
      <c r="D49" s="256">
        <v>-1166200000</v>
      </c>
      <c r="E49" s="324" t="s">
        <v>3017</v>
      </c>
      <c r="F49" s="77"/>
    </row>
    <row r="50" spans="1:6" ht="12.75" customHeight="1" outlineLevel="1">
      <c r="A50" s="255" t="s">
        <v>2979</v>
      </c>
      <c r="B50" s="256">
        <v>-44100000</v>
      </c>
      <c r="C50" s="256">
        <v>0</v>
      </c>
      <c r="D50" s="256">
        <v>-44100000</v>
      </c>
      <c r="E50" s="324" t="s">
        <v>120</v>
      </c>
      <c r="F50" s="77"/>
    </row>
    <row r="51" spans="1:6" ht="12.75" customHeight="1" outlineLevel="1">
      <c r="A51" s="255" t="s">
        <v>3721</v>
      </c>
      <c r="B51" s="256">
        <v>9000000</v>
      </c>
      <c r="C51" s="256">
        <v>0</v>
      </c>
      <c r="D51" s="256">
        <v>9000000</v>
      </c>
      <c r="E51" s="324" t="s">
        <v>2963</v>
      </c>
    </row>
    <row r="52" spans="1:6" ht="12.75" customHeight="1" outlineLevel="1">
      <c r="A52" s="255" t="s">
        <v>3022</v>
      </c>
      <c r="B52" s="256">
        <v>-75869489</v>
      </c>
      <c r="C52" s="256">
        <v>0</v>
      </c>
      <c r="D52" s="256">
        <v>-75869489</v>
      </c>
      <c r="E52" s="324" t="s">
        <v>267</v>
      </c>
      <c r="F52" s="77"/>
    </row>
    <row r="53" spans="1:6" ht="12.75" customHeight="1" outlineLevel="1">
      <c r="A53" s="255" t="s">
        <v>2966</v>
      </c>
      <c r="B53" s="256">
        <v>3363805</v>
      </c>
      <c r="C53" s="256">
        <v>0</v>
      </c>
      <c r="D53" s="256">
        <v>3363805</v>
      </c>
      <c r="E53" s="324" t="s">
        <v>2963</v>
      </c>
      <c r="F53" s="77"/>
    </row>
    <row r="54" spans="1:6" ht="12.75" customHeight="1" outlineLevel="1">
      <c r="A54" s="255" t="s">
        <v>2988</v>
      </c>
      <c r="B54" s="256">
        <v>581021</v>
      </c>
      <c r="C54" s="256">
        <v>0</v>
      </c>
      <c r="D54" s="256">
        <v>581021</v>
      </c>
      <c r="E54" s="324" t="s">
        <v>168</v>
      </c>
      <c r="F54" s="77"/>
    </row>
    <row r="55" spans="1:6" ht="12.75" customHeight="1" outlineLevel="1">
      <c r="A55" s="255" t="s">
        <v>2983</v>
      </c>
      <c r="B55" s="256">
        <v>-23904860</v>
      </c>
      <c r="C55" s="256">
        <v>0</v>
      </c>
      <c r="D55" s="256">
        <v>-23904860</v>
      </c>
      <c r="E55" s="324" t="s">
        <v>135</v>
      </c>
      <c r="F55" s="77"/>
    </row>
    <row r="56" spans="1:6" ht="12.75" customHeight="1" outlineLevel="1">
      <c r="A56" s="255" t="s">
        <v>3011</v>
      </c>
      <c r="B56" s="256">
        <v>-82347815</v>
      </c>
      <c r="C56" s="256">
        <v>0</v>
      </c>
      <c r="D56" s="256">
        <v>-82347815</v>
      </c>
      <c r="E56" s="324" t="s">
        <v>137</v>
      </c>
      <c r="F56" s="77"/>
    </row>
    <row r="57" spans="1:6" ht="12.75" customHeight="1" outlineLevel="1">
      <c r="A57" s="255" t="s">
        <v>2989</v>
      </c>
      <c r="B57" s="256">
        <v>989186</v>
      </c>
      <c r="C57" s="256">
        <v>0</v>
      </c>
      <c r="D57" s="256">
        <v>989186</v>
      </c>
      <c r="E57" s="324" t="s">
        <v>168</v>
      </c>
      <c r="F57" s="77"/>
    </row>
    <row r="58" spans="1:6" ht="12.75" customHeight="1" outlineLevel="1">
      <c r="A58" s="255" t="s">
        <v>3074</v>
      </c>
      <c r="B58" s="256">
        <v>614504</v>
      </c>
      <c r="C58" s="256">
        <v>0</v>
      </c>
      <c r="D58" s="256">
        <v>614504</v>
      </c>
      <c r="E58" s="324" t="s">
        <v>2963</v>
      </c>
      <c r="F58" s="77"/>
    </row>
    <row r="59" spans="1:6" ht="12.75" customHeight="1" outlineLevel="1">
      <c r="A59" s="255" t="s">
        <v>3012</v>
      </c>
      <c r="B59" s="256">
        <v>-218008608</v>
      </c>
      <c r="C59" s="256">
        <v>0</v>
      </c>
      <c r="D59" s="256">
        <v>-218008608</v>
      </c>
      <c r="E59" s="324" t="s">
        <v>137</v>
      </c>
      <c r="F59" s="77"/>
    </row>
    <row r="60" spans="1:6" ht="12.75" customHeight="1" outlineLevel="1">
      <c r="A60" s="255" t="s">
        <v>3023</v>
      </c>
      <c r="B60" s="256">
        <v>-7532609</v>
      </c>
      <c r="C60" s="256">
        <v>0</v>
      </c>
      <c r="D60" s="256">
        <v>-7532609</v>
      </c>
      <c r="E60" s="324" t="s">
        <v>267</v>
      </c>
      <c r="F60" s="77"/>
    </row>
    <row r="61" spans="1:6" ht="12.75" customHeight="1" outlineLevel="1">
      <c r="A61" s="255" t="s">
        <v>2962</v>
      </c>
      <c r="B61" s="256">
        <v>5939624</v>
      </c>
      <c r="C61" s="256">
        <v>0</v>
      </c>
      <c r="D61" s="256">
        <v>5939624</v>
      </c>
      <c r="E61" s="324" t="s">
        <v>232</v>
      </c>
      <c r="F61" s="77"/>
    </row>
    <row r="62" spans="1:6" ht="12.75" customHeight="1" outlineLevel="1">
      <c r="A62" s="255" t="s">
        <v>3723</v>
      </c>
      <c r="B62" s="256">
        <v>4162002</v>
      </c>
      <c r="C62" s="256">
        <v>0</v>
      </c>
      <c r="D62" s="256">
        <v>4162002</v>
      </c>
      <c r="E62" s="324" t="s">
        <v>168</v>
      </c>
    </row>
    <row r="63" spans="1:6" ht="12.75" customHeight="1" outlineLevel="1">
      <c r="A63" s="255" t="s">
        <v>2980</v>
      </c>
      <c r="B63" s="256">
        <v>17162290</v>
      </c>
      <c r="C63" s="256">
        <v>0</v>
      </c>
      <c r="D63" s="256">
        <v>17162290</v>
      </c>
      <c r="E63" s="324" t="s">
        <v>3822</v>
      </c>
      <c r="F63" s="77"/>
    </row>
    <row r="64" spans="1:6" ht="12.75" customHeight="1" outlineLevel="1">
      <c r="A64" s="255" t="s">
        <v>3043</v>
      </c>
      <c r="B64" s="256">
        <v>774315</v>
      </c>
      <c r="C64" s="256">
        <v>0</v>
      </c>
      <c r="D64" s="256">
        <v>774315</v>
      </c>
      <c r="E64" s="324" t="s">
        <v>130</v>
      </c>
      <c r="F64" s="77"/>
    </row>
    <row r="65" spans="1:6" ht="12.75" customHeight="1" outlineLevel="1">
      <c r="A65" s="255" t="s">
        <v>3013</v>
      </c>
      <c r="B65" s="256">
        <v>65155</v>
      </c>
      <c r="C65" s="256">
        <v>0</v>
      </c>
      <c r="D65" s="256">
        <v>65155</v>
      </c>
      <c r="E65" s="324" t="s">
        <v>141</v>
      </c>
      <c r="F65" s="77"/>
    </row>
    <row r="66" spans="1:6" ht="12.75" customHeight="1" outlineLevel="1">
      <c r="A66" s="255" t="s">
        <v>2990</v>
      </c>
      <c r="B66" s="256">
        <v>-762650</v>
      </c>
      <c r="C66" s="256">
        <v>0</v>
      </c>
      <c r="D66" s="256">
        <v>-762650</v>
      </c>
      <c r="E66" s="324" t="s">
        <v>168</v>
      </c>
      <c r="F66" s="77"/>
    </row>
    <row r="67" spans="1:6" ht="12.75" customHeight="1" outlineLevel="1">
      <c r="A67" s="255" t="s">
        <v>2981</v>
      </c>
      <c r="B67" s="256">
        <v>-32135946</v>
      </c>
      <c r="C67" s="256">
        <v>0</v>
      </c>
      <c r="D67" s="256">
        <v>-32135946</v>
      </c>
      <c r="E67" s="324" t="s">
        <v>3822</v>
      </c>
      <c r="F67" s="77"/>
    </row>
    <row r="68" spans="1:6" ht="12.75" customHeight="1" outlineLevel="1">
      <c r="A68" s="255" t="s">
        <v>3014</v>
      </c>
      <c r="B68" s="256">
        <v>16236611</v>
      </c>
      <c r="C68" s="256">
        <v>0</v>
      </c>
      <c r="D68" s="256">
        <v>16236611</v>
      </c>
      <c r="E68" s="324" t="s">
        <v>141</v>
      </c>
      <c r="F68" s="77"/>
    </row>
    <row r="69" spans="1:6" ht="12.75" customHeight="1" outlineLevel="1">
      <c r="A69" s="255" t="s">
        <v>2991</v>
      </c>
      <c r="B69" s="256">
        <v>-542838</v>
      </c>
      <c r="C69" s="256">
        <v>0</v>
      </c>
      <c r="D69" s="256">
        <v>-542838</v>
      </c>
      <c r="E69" s="324" t="s">
        <v>168</v>
      </c>
      <c r="F69" s="77"/>
    </row>
    <row r="70" spans="1:6" ht="12.75" customHeight="1" outlineLevel="1">
      <c r="A70" s="255" t="s">
        <v>3004</v>
      </c>
      <c r="B70" s="256">
        <v>-7595967</v>
      </c>
      <c r="C70" s="256">
        <v>0</v>
      </c>
      <c r="D70" s="256">
        <v>-7595967</v>
      </c>
      <c r="E70" s="324" t="s">
        <v>136</v>
      </c>
      <c r="F70" s="77"/>
    </row>
    <row r="71" spans="1:6" ht="12.75" customHeight="1" outlineLevel="1">
      <c r="A71" s="255" t="s">
        <v>3005</v>
      </c>
      <c r="B71" s="256">
        <v>-456499</v>
      </c>
      <c r="C71" s="256">
        <v>0</v>
      </c>
      <c r="D71" s="256">
        <v>-456499</v>
      </c>
      <c r="E71" s="324" t="s">
        <v>136</v>
      </c>
      <c r="F71" s="77"/>
    </row>
    <row r="72" spans="1:6" ht="12.75" customHeight="1" outlineLevel="1">
      <c r="A72" s="255" t="s">
        <v>3006</v>
      </c>
      <c r="B72" s="256">
        <v>1093930</v>
      </c>
      <c r="C72" s="256">
        <v>0</v>
      </c>
      <c r="D72" s="256">
        <v>1093930</v>
      </c>
      <c r="E72" s="324" t="s">
        <v>136</v>
      </c>
      <c r="F72" s="77"/>
    </row>
    <row r="73" spans="1:6" ht="12.75" customHeight="1" outlineLevel="1">
      <c r="A73" s="255" t="s">
        <v>2992</v>
      </c>
      <c r="B73" s="256">
        <v>-450</v>
      </c>
      <c r="C73" s="256">
        <v>0</v>
      </c>
      <c r="D73" s="256">
        <v>-450</v>
      </c>
      <c r="E73" s="324" t="s">
        <v>168</v>
      </c>
      <c r="F73" s="77"/>
    </row>
    <row r="74" spans="1:6" ht="12.75" customHeight="1" outlineLevel="1">
      <c r="A74" s="255" t="s">
        <v>3015</v>
      </c>
      <c r="B74" s="256">
        <v>259542547</v>
      </c>
      <c r="C74" s="256">
        <v>0</v>
      </c>
      <c r="D74" s="256">
        <v>259542547</v>
      </c>
      <c r="E74" s="324" t="s">
        <v>141</v>
      </c>
      <c r="F74" s="77"/>
    </row>
    <row r="75" spans="1:6" ht="12.75" customHeight="1" outlineLevel="1">
      <c r="A75" s="255" t="s">
        <v>3016</v>
      </c>
      <c r="B75" s="256">
        <v>-1498936</v>
      </c>
      <c r="C75" s="256">
        <v>0</v>
      </c>
      <c r="D75" s="256">
        <v>-1498936</v>
      </c>
      <c r="E75" s="324" t="s">
        <v>141</v>
      </c>
      <c r="F75" s="77"/>
    </row>
    <row r="76" spans="1:6" ht="12.75" customHeight="1" outlineLevel="1">
      <c r="A76" s="255" t="s">
        <v>3031</v>
      </c>
      <c r="B76" s="256">
        <v>-5204037</v>
      </c>
      <c r="C76" s="256">
        <v>0</v>
      </c>
      <c r="D76" s="256">
        <v>-5204037</v>
      </c>
      <c r="E76" s="324" t="s">
        <v>271</v>
      </c>
      <c r="F76" s="77"/>
    </row>
    <row r="77" spans="1:6" ht="12.75" customHeight="1" outlineLevel="1">
      <c r="A77" s="255" t="s">
        <v>2982</v>
      </c>
      <c r="B77" s="256">
        <v>5993190</v>
      </c>
      <c r="C77" s="256">
        <v>0</v>
      </c>
      <c r="D77" s="256">
        <v>5993190</v>
      </c>
      <c r="E77" s="324" t="s">
        <v>133</v>
      </c>
      <c r="F77" s="77"/>
    </row>
    <row r="78" spans="1:6" ht="12.75" customHeight="1" outlineLevel="1">
      <c r="A78" s="255" t="s">
        <v>2993</v>
      </c>
      <c r="B78" s="256">
        <v>230</v>
      </c>
      <c r="C78" s="256">
        <v>0</v>
      </c>
      <c r="D78" s="256">
        <v>230</v>
      </c>
      <c r="E78" s="324" t="s">
        <v>168</v>
      </c>
      <c r="F78" s="77"/>
    </row>
    <row r="79" spans="1:6" ht="12.75" customHeight="1" outlineLevel="1">
      <c r="A79" s="255" t="s">
        <v>3032</v>
      </c>
      <c r="B79" s="256">
        <v>-15409320</v>
      </c>
      <c r="C79" s="256">
        <v>0</v>
      </c>
      <c r="D79" s="256">
        <v>-15409320</v>
      </c>
      <c r="E79" s="324" t="s">
        <v>272</v>
      </c>
      <c r="F79" s="77"/>
    </row>
    <row r="80" spans="1:6" ht="12.75" customHeight="1" outlineLevel="1">
      <c r="A80" s="255" t="s">
        <v>2994</v>
      </c>
      <c r="B80" s="256">
        <v>496422</v>
      </c>
      <c r="C80" s="256">
        <v>0</v>
      </c>
      <c r="D80" s="256">
        <v>496422</v>
      </c>
      <c r="E80" s="324" t="s">
        <v>168</v>
      </c>
      <c r="F80" s="77"/>
    </row>
    <row r="81" spans="1:6" ht="12.75" customHeight="1" outlineLevel="1">
      <c r="A81" s="255" t="s">
        <v>3033</v>
      </c>
      <c r="B81" s="256">
        <v>534192</v>
      </c>
      <c r="C81" s="256">
        <v>0</v>
      </c>
      <c r="D81" s="256">
        <v>534192</v>
      </c>
      <c r="E81" s="324" t="s">
        <v>167</v>
      </c>
      <c r="F81" s="77"/>
    </row>
    <row r="82" spans="1:6" ht="12.75" customHeight="1" outlineLevel="1">
      <c r="A82" s="255" t="s">
        <v>3034</v>
      </c>
      <c r="B82" s="256">
        <v>6434347</v>
      </c>
      <c r="C82" s="256">
        <v>0</v>
      </c>
      <c r="D82" s="256">
        <v>6434347</v>
      </c>
      <c r="E82" s="324" t="s">
        <v>167</v>
      </c>
      <c r="F82" s="77"/>
    </row>
    <row r="83" spans="1:6" ht="12.75" customHeight="1" outlineLevel="1">
      <c r="A83" s="255" t="s">
        <v>2995</v>
      </c>
      <c r="B83" s="256">
        <v>-1083543</v>
      </c>
      <c r="C83" s="256">
        <v>0</v>
      </c>
      <c r="D83" s="256">
        <v>-1083543</v>
      </c>
      <c r="E83" s="324" t="s">
        <v>168</v>
      </c>
      <c r="F83" s="77"/>
    </row>
    <row r="84" spans="1:6" ht="12.75" customHeight="1" outlineLevel="1">
      <c r="A84" s="255" t="s">
        <v>2996</v>
      </c>
      <c r="B84" s="256">
        <v>-82594</v>
      </c>
      <c r="C84" s="256">
        <v>0</v>
      </c>
      <c r="D84" s="256">
        <v>-82594</v>
      </c>
      <c r="E84" s="324" t="s">
        <v>168</v>
      </c>
      <c r="F84" s="77"/>
    </row>
    <row r="85" spans="1:6" ht="12.75" customHeight="1" outlineLevel="1">
      <c r="A85" s="255" t="s">
        <v>3035</v>
      </c>
      <c r="B85" s="256">
        <v>-1490767</v>
      </c>
      <c r="C85" s="256">
        <v>0</v>
      </c>
      <c r="D85" s="256">
        <v>-1490767</v>
      </c>
      <c r="E85" s="324" t="s">
        <v>167</v>
      </c>
      <c r="F85" s="77"/>
    </row>
    <row r="86" spans="1:6" ht="12.75" customHeight="1" outlineLevel="1">
      <c r="A86" s="255" t="s">
        <v>2997</v>
      </c>
      <c r="B86" s="256">
        <v>122115</v>
      </c>
      <c r="C86" s="256">
        <v>0</v>
      </c>
      <c r="D86" s="256">
        <v>122115</v>
      </c>
      <c r="E86" s="324" t="s">
        <v>168</v>
      </c>
      <c r="F86" s="77"/>
    </row>
    <row r="87" spans="1:6" ht="12.75" customHeight="1" outlineLevel="1">
      <c r="A87" s="255" t="s">
        <v>3724</v>
      </c>
      <c r="B87" s="256">
        <v>2602018</v>
      </c>
      <c r="C87" s="256">
        <v>0</v>
      </c>
      <c r="D87" s="256">
        <v>2602018</v>
      </c>
      <c r="E87" s="324" t="s">
        <v>141</v>
      </c>
      <c r="F87" s="77"/>
    </row>
    <row r="88" spans="1:6" ht="12.75" customHeight="1" outlineLevel="1">
      <c r="A88" s="255" t="s">
        <v>3036</v>
      </c>
      <c r="B88" s="256">
        <v>2469097</v>
      </c>
      <c r="C88" s="256">
        <v>0</v>
      </c>
      <c r="D88" s="256">
        <v>2469097</v>
      </c>
      <c r="E88" s="324" t="s">
        <v>167</v>
      </c>
      <c r="F88" s="77"/>
    </row>
    <row r="89" spans="1:6" ht="12.75" customHeight="1" outlineLevel="1">
      <c r="A89" s="255" t="s">
        <v>2972</v>
      </c>
      <c r="B89" s="256">
        <v>53338595</v>
      </c>
      <c r="C89" s="256">
        <v>0</v>
      </c>
      <c r="D89" s="256">
        <v>53338595</v>
      </c>
      <c r="E89" s="324" t="s">
        <v>264</v>
      </c>
      <c r="F89" s="77"/>
    </row>
    <row r="90" spans="1:6" ht="12.75" customHeight="1" outlineLevel="1">
      <c r="A90" s="255" t="s">
        <v>2973</v>
      </c>
      <c r="B90" s="256">
        <v>5457243</v>
      </c>
      <c r="C90" s="256">
        <v>0</v>
      </c>
      <c r="D90" s="256">
        <v>5457243</v>
      </c>
      <c r="E90" s="324" t="s">
        <v>104</v>
      </c>
      <c r="F90" s="77"/>
    </row>
    <row r="91" spans="1:6" ht="12.75" customHeight="1" outlineLevel="1">
      <c r="A91" s="255" t="s">
        <v>2975</v>
      </c>
      <c r="B91" s="256">
        <v>1885737</v>
      </c>
      <c r="C91" s="256">
        <v>0</v>
      </c>
      <c r="D91" s="256">
        <v>1885737</v>
      </c>
      <c r="E91" s="324" t="s">
        <v>114</v>
      </c>
      <c r="F91" s="77"/>
    </row>
    <row r="92" spans="1:6" ht="12.75" customHeight="1" outlineLevel="1">
      <c r="A92" s="255" t="s">
        <v>2998</v>
      </c>
      <c r="B92" s="256">
        <v>-441295</v>
      </c>
      <c r="C92" s="256">
        <v>0</v>
      </c>
      <c r="D92" s="256">
        <v>-441295</v>
      </c>
      <c r="E92" s="324" t="s">
        <v>168</v>
      </c>
      <c r="F92" s="77"/>
    </row>
    <row r="93" spans="1:6" ht="12.75" customHeight="1" outlineLevel="1">
      <c r="A93" s="255" t="s">
        <v>3010</v>
      </c>
      <c r="B93" s="256">
        <v>6551345</v>
      </c>
      <c r="C93" s="256">
        <v>0</v>
      </c>
      <c r="D93" s="256">
        <v>6551345</v>
      </c>
      <c r="E93" s="324" t="s">
        <v>268</v>
      </c>
      <c r="F93" s="77"/>
    </row>
    <row r="94" spans="1:6" ht="12.75" customHeight="1" outlineLevel="1">
      <c r="A94" s="255" t="s">
        <v>2977</v>
      </c>
      <c r="B94" s="256">
        <v>761936111</v>
      </c>
      <c r="C94" s="256">
        <v>0</v>
      </c>
      <c r="D94" s="256">
        <v>761936111</v>
      </c>
      <c r="E94" s="324" t="s">
        <v>117</v>
      </c>
      <c r="F94" s="77"/>
    </row>
    <row r="95" spans="1:6" ht="12.75" customHeight="1" outlineLevel="1">
      <c r="A95" s="255" t="s">
        <v>3019</v>
      </c>
      <c r="B95" s="256">
        <v>19464</v>
      </c>
      <c r="C95" s="256">
        <v>0</v>
      </c>
      <c r="D95" s="256">
        <v>19464</v>
      </c>
      <c r="E95" s="324" t="s">
        <v>237</v>
      </c>
      <c r="F95" s="77"/>
    </row>
    <row r="96" spans="1:6" ht="12.75" customHeight="1" outlineLevel="1">
      <c r="A96" s="255" t="s">
        <v>3040</v>
      </c>
      <c r="B96" s="256">
        <v>1695</v>
      </c>
      <c r="C96" s="256">
        <v>0</v>
      </c>
      <c r="D96" s="256">
        <v>1695</v>
      </c>
      <c r="E96" s="324" t="s">
        <v>273</v>
      </c>
      <c r="F96" s="77"/>
    </row>
    <row r="97" spans="1:6" ht="12.75" customHeight="1" outlineLevel="1">
      <c r="A97" s="255" t="s">
        <v>3042</v>
      </c>
      <c r="B97" s="256">
        <v>-121671055</v>
      </c>
      <c r="C97" s="256">
        <v>0</v>
      </c>
      <c r="D97" s="256">
        <v>-121671055</v>
      </c>
      <c r="E97" s="324" t="s">
        <v>127</v>
      </c>
      <c r="F97" s="77"/>
    </row>
    <row r="98" spans="1:6" ht="12.75" customHeight="1" outlineLevel="1">
      <c r="A98" s="255" t="s">
        <v>2999</v>
      </c>
      <c r="B98" s="256">
        <v>83477</v>
      </c>
      <c r="C98" s="256">
        <v>0</v>
      </c>
      <c r="D98" s="256">
        <v>83477</v>
      </c>
      <c r="E98" s="324" t="s">
        <v>168</v>
      </c>
      <c r="F98" s="77"/>
    </row>
    <row r="99" spans="1:6" ht="12.75" customHeight="1" outlineLevel="1">
      <c r="A99" s="255" t="s">
        <v>3000</v>
      </c>
      <c r="B99" s="256">
        <v>43587308</v>
      </c>
      <c r="C99" s="256">
        <v>0</v>
      </c>
      <c r="D99" s="256">
        <v>43587308</v>
      </c>
      <c r="E99" s="324" t="s">
        <v>168</v>
      </c>
      <c r="F99" s="77"/>
    </row>
    <row r="100" spans="1:6" ht="12.75" customHeight="1" outlineLevel="1">
      <c r="A100" s="255" t="s">
        <v>3141</v>
      </c>
      <c r="B100" s="256">
        <v>-1670926</v>
      </c>
      <c r="C100" s="256">
        <v>0</v>
      </c>
      <c r="D100" s="256">
        <v>-1670926</v>
      </c>
      <c r="E100" s="324" t="s">
        <v>168</v>
      </c>
      <c r="F100" s="77"/>
    </row>
    <row r="101" spans="1:6" ht="12.75" customHeight="1" outlineLevel="1">
      <c r="A101" s="255" t="s">
        <v>3001</v>
      </c>
      <c r="B101" s="256">
        <v>-359755</v>
      </c>
      <c r="C101" s="256">
        <v>0</v>
      </c>
      <c r="D101" s="256">
        <v>-359755</v>
      </c>
      <c r="E101" s="324" t="s">
        <v>168</v>
      </c>
      <c r="F101" s="77"/>
    </row>
    <row r="102" spans="1:6" ht="12.75" customHeight="1" outlineLevel="1">
      <c r="A102" s="255" t="s">
        <v>3007</v>
      </c>
      <c r="B102" s="256">
        <v>-31246344</v>
      </c>
      <c r="C102" s="256">
        <v>0</v>
      </c>
      <c r="D102" s="256">
        <v>-31246344</v>
      </c>
      <c r="E102" s="324" t="s">
        <v>136</v>
      </c>
      <c r="F102" s="77"/>
    </row>
    <row r="103" spans="1:6" ht="12.75" customHeight="1" outlineLevel="1">
      <c r="A103" s="255" t="s">
        <v>3008</v>
      </c>
      <c r="B103" s="256">
        <v>-1160567</v>
      </c>
      <c r="C103" s="256">
        <v>0</v>
      </c>
      <c r="D103" s="256">
        <v>-1160567</v>
      </c>
      <c r="E103" s="324" t="s">
        <v>136</v>
      </c>
      <c r="F103" s="77"/>
    </row>
    <row r="104" spans="1:6" ht="12.75" customHeight="1" outlineLevel="1">
      <c r="A104" s="255" t="s">
        <v>3009</v>
      </c>
      <c r="B104" s="256">
        <v>-4800000</v>
      </c>
      <c r="C104" s="256">
        <v>0</v>
      </c>
      <c r="D104" s="256">
        <v>-4800000</v>
      </c>
      <c r="E104" s="324" t="s">
        <v>136</v>
      </c>
      <c r="F104" s="77"/>
    </row>
    <row r="105" spans="1:6" ht="12.75" customHeight="1" outlineLevel="1">
      <c r="A105" s="255" t="s">
        <v>3002</v>
      </c>
      <c r="B105" s="256">
        <v>111348</v>
      </c>
      <c r="C105" s="256">
        <v>0</v>
      </c>
      <c r="D105" s="256">
        <v>111348</v>
      </c>
      <c r="E105" s="324" t="s">
        <v>168</v>
      </c>
      <c r="F105" s="77"/>
    </row>
    <row r="106" spans="1:6" ht="12.75" customHeight="1" outlineLevel="1">
      <c r="A106" s="255" t="s">
        <v>3003</v>
      </c>
      <c r="B106" s="256">
        <v>-174484</v>
      </c>
      <c r="C106" s="256">
        <v>0</v>
      </c>
      <c r="D106" s="256">
        <v>-174484</v>
      </c>
      <c r="E106" s="324" t="s">
        <v>168</v>
      </c>
      <c r="F106" s="77"/>
    </row>
    <row r="107" spans="1:6" ht="12.75" customHeight="1" outlineLevel="1">
      <c r="A107" s="255" t="s">
        <v>3037</v>
      </c>
      <c r="B107" s="256">
        <v>-9326060</v>
      </c>
      <c r="C107" s="256">
        <v>0</v>
      </c>
      <c r="D107" s="256">
        <v>-9326060</v>
      </c>
      <c r="E107" s="324" t="s">
        <v>167</v>
      </c>
      <c r="F107" s="77"/>
    </row>
    <row r="108" spans="1:6" ht="12.75" customHeight="1" outlineLevel="1">
      <c r="A108" s="255" t="s">
        <v>3038</v>
      </c>
      <c r="B108" s="256">
        <v>-2372493</v>
      </c>
      <c r="C108" s="256">
        <v>0</v>
      </c>
      <c r="D108" s="256">
        <v>-2372493</v>
      </c>
      <c r="E108" s="324" t="s">
        <v>167</v>
      </c>
      <c r="F108" s="77"/>
    </row>
    <row r="109" spans="1:6" ht="12.75" customHeight="1" outlineLevel="1">
      <c r="A109" s="255" t="s">
        <v>3041</v>
      </c>
      <c r="B109" s="256">
        <v>6517687</v>
      </c>
      <c r="C109" s="256">
        <v>0</v>
      </c>
      <c r="D109" s="256">
        <v>6517687</v>
      </c>
      <c r="E109" s="324" t="s">
        <v>275</v>
      </c>
      <c r="F109" s="77"/>
    </row>
    <row r="110" spans="1:6" ht="12.75" customHeight="1" outlineLevel="1">
      <c r="A110" s="255" t="s">
        <v>3075</v>
      </c>
      <c r="B110" s="256">
        <v>323183</v>
      </c>
      <c r="C110" s="256">
        <v>323183</v>
      </c>
      <c r="D110" s="256">
        <v>0</v>
      </c>
      <c r="E110" s="324"/>
      <c r="F110" s="77"/>
    </row>
    <row r="111" spans="1:6" ht="12.75" customHeight="1" outlineLevel="1">
      <c r="A111" s="255" t="s">
        <v>3039</v>
      </c>
      <c r="B111" s="256">
        <v>-1193013</v>
      </c>
      <c r="C111" s="256">
        <v>0</v>
      </c>
      <c r="D111" s="256">
        <v>-1193013</v>
      </c>
      <c r="E111" s="324" t="s">
        <v>167</v>
      </c>
      <c r="F111" s="77"/>
    </row>
    <row r="112" spans="1:6" ht="12.75" customHeight="1" outlineLevel="1">
      <c r="A112" s="255" t="s">
        <v>2984</v>
      </c>
      <c r="B112" s="256">
        <v>-9903501</v>
      </c>
      <c r="C112" s="256">
        <v>0</v>
      </c>
      <c r="D112" s="256">
        <v>-9903501</v>
      </c>
      <c r="E112" s="324" t="s">
        <v>269</v>
      </c>
      <c r="F112" s="77"/>
    </row>
    <row r="113" spans="1:9" ht="12.75" customHeight="1" outlineLevel="1">
      <c r="A113" s="255" t="s">
        <v>2976</v>
      </c>
      <c r="B113" s="256">
        <v>-668884</v>
      </c>
      <c r="C113" s="256">
        <v>0</v>
      </c>
      <c r="D113" s="256">
        <v>-668884</v>
      </c>
      <c r="E113" s="324" t="s">
        <v>270</v>
      </c>
      <c r="F113" s="77"/>
    </row>
    <row r="114" spans="1:9" ht="12.75" customHeight="1" outlineLevel="1">
      <c r="A114" s="255" t="s">
        <v>3024</v>
      </c>
      <c r="B114" s="256">
        <v>65587032</v>
      </c>
      <c r="C114" s="256">
        <v>0</v>
      </c>
      <c r="D114" s="256">
        <v>65587032</v>
      </c>
      <c r="E114" s="324" t="s">
        <v>267</v>
      </c>
      <c r="F114" s="77"/>
    </row>
    <row r="115" spans="1:9" ht="12.75" customHeight="1" outlineLevel="1">
      <c r="A115" s="255" t="s">
        <v>3025</v>
      </c>
      <c r="B115" s="256">
        <v>-24769962</v>
      </c>
      <c r="C115" s="256">
        <v>0</v>
      </c>
      <c r="D115" s="256">
        <v>-24769962</v>
      </c>
      <c r="E115" s="324" t="s">
        <v>267</v>
      </c>
      <c r="F115" s="77"/>
    </row>
    <row r="116" spans="1:9" ht="12.75" customHeight="1" outlineLevel="1">
      <c r="A116" s="255" t="s">
        <v>3026</v>
      </c>
      <c r="B116" s="256">
        <v>30578022</v>
      </c>
      <c r="C116" s="256">
        <v>0</v>
      </c>
      <c r="D116" s="256">
        <v>30578022</v>
      </c>
      <c r="E116" s="324" t="s">
        <v>267</v>
      </c>
      <c r="F116" s="77"/>
    </row>
    <row r="117" spans="1:9" ht="12.75" customHeight="1" outlineLevel="1">
      <c r="A117" s="255" t="s">
        <v>3027</v>
      </c>
      <c r="B117" s="256">
        <v>1857401</v>
      </c>
      <c r="C117" s="256">
        <v>0</v>
      </c>
      <c r="D117" s="256">
        <v>1857401</v>
      </c>
      <c r="E117" s="324" t="s">
        <v>267</v>
      </c>
      <c r="F117" s="77"/>
    </row>
    <row r="118" spans="1:9" ht="12.75" customHeight="1" outlineLevel="1">
      <c r="A118" s="255" t="s">
        <v>3028</v>
      </c>
      <c r="B118" s="256">
        <v>-2605321</v>
      </c>
      <c r="C118" s="256">
        <v>0</v>
      </c>
      <c r="D118" s="256">
        <v>-2605321</v>
      </c>
      <c r="E118" s="324" t="s">
        <v>267</v>
      </c>
      <c r="F118" s="77"/>
    </row>
    <row r="119" spans="1:9" ht="12.75" customHeight="1" outlineLevel="1">
      <c r="A119" s="255" t="s">
        <v>3029</v>
      </c>
      <c r="B119" s="256">
        <v>8507826</v>
      </c>
      <c r="C119" s="256">
        <v>0</v>
      </c>
      <c r="D119" s="256">
        <v>8507826</v>
      </c>
      <c r="E119" s="324" t="s">
        <v>267</v>
      </c>
      <c r="F119" s="77"/>
    </row>
    <row r="120" spans="1:9" ht="12.75" customHeight="1" outlineLevel="1">
      <c r="A120" s="255" t="s">
        <v>3030</v>
      </c>
      <c r="B120" s="256">
        <v>-898136</v>
      </c>
      <c r="C120" s="256">
        <v>0</v>
      </c>
      <c r="D120" s="256">
        <v>-898136</v>
      </c>
      <c r="E120" s="324" t="s">
        <v>267</v>
      </c>
      <c r="F120" s="77"/>
    </row>
    <row r="121" spans="1:9" ht="12.75" customHeight="1" outlineLevel="1">
      <c r="A121" s="255" t="s">
        <v>3722</v>
      </c>
      <c r="B121" s="257">
        <v>12853</v>
      </c>
      <c r="C121" s="257">
        <v>0</v>
      </c>
      <c r="D121" s="257">
        <v>12853</v>
      </c>
      <c r="E121" s="325" t="s">
        <v>2963</v>
      </c>
      <c r="F121" s="77"/>
    </row>
    <row r="122" spans="1:9" ht="12.75" customHeight="1">
      <c r="A122" s="253" t="s">
        <v>3076</v>
      </c>
      <c r="B122" s="256">
        <v>282665645</v>
      </c>
      <c r="C122" s="256">
        <v>-5512179</v>
      </c>
      <c r="D122" s="256">
        <v>288177824</v>
      </c>
      <c r="F122" s="77"/>
      <c r="G122" s="171">
        <f>D122/1000</f>
        <v>288177.82400000002</v>
      </c>
      <c r="H122" s="171">
        <f>'Historical Year'!G71</f>
        <v>288177.82400000008</v>
      </c>
      <c r="I122" s="172">
        <f>G122-H122</f>
        <v>0</v>
      </c>
    </row>
    <row r="123" spans="1:9" ht="12.75" customHeight="1">
      <c r="A123" s="253" t="s">
        <v>1923</v>
      </c>
      <c r="B123" s="253" t="s">
        <v>1923</v>
      </c>
      <c r="C123" s="253" t="s">
        <v>1923</v>
      </c>
      <c r="D123" s="253" t="s">
        <v>1923</v>
      </c>
      <c r="F123" s="77"/>
    </row>
    <row r="124" spans="1:9" ht="12.75" customHeight="1">
      <c r="A124" s="253" t="s">
        <v>3077</v>
      </c>
      <c r="B124" s="258">
        <v>1513614437</v>
      </c>
      <c r="C124" s="258">
        <v>25702518</v>
      </c>
      <c r="D124" s="258">
        <v>1487911919</v>
      </c>
      <c r="E124" s="323"/>
      <c r="F124" s="77"/>
    </row>
    <row r="125" spans="1:9" ht="12.75" customHeight="1">
      <c r="A125" s="253" t="s">
        <v>1923</v>
      </c>
      <c r="B125" s="253" t="s">
        <v>1923</v>
      </c>
      <c r="C125" s="253" t="s">
        <v>1923</v>
      </c>
      <c r="D125" s="253" t="s">
        <v>1923</v>
      </c>
    </row>
    <row r="126" spans="1:9" ht="12.75" customHeight="1">
      <c r="A126" s="253" t="s">
        <v>3078</v>
      </c>
      <c r="B126" s="256">
        <v>0</v>
      </c>
      <c r="C126" s="256">
        <v>0</v>
      </c>
      <c r="D126" s="256">
        <v>0</v>
      </c>
    </row>
    <row r="127" spans="1:9" ht="12.75" customHeight="1">
      <c r="A127" s="253" t="s">
        <v>1923</v>
      </c>
      <c r="B127" s="253" t="s">
        <v>1923</v>
      </c>
      <c r="C127" s="253" t="s">
        <v>1923</v>
      </c>
      <c r="D127" s="253" t="s">
        <v>1923</v>
      </c>
    </row>
    <row r="128" spans="1:9" ht="13.5" customHeight="1" thickBot="1">
      <c r="A128" s="253" t="s">
        <v>3079</v>
      </c>
      <c r="B128" s="259">
        <v>1513614437</v>
      </c>
      <c r="C128" s="259">
        <v>25702518</v>
      </c>
      <c r="D128" s="259">
        <v>1487911919</v>
      </c>
      <c r="E128" s="326"/>
    </row>
    <row r="129" spans="1:5" ht="13.5" customHeight="1" thickTop="1">
      <c r="A129" s="253" t="s">
        <v>1923</v>
      </c>
      <c r="B129" s="253" t="s">
        <v>1923</v>
      </c>
      <c r="C129" s="253" t="s">
        <v>1923</v>
      </c>
      <c r="D129" s="253" t="s">
        <v>1923</v>
      </c>
    </row>
    <row r="130" spans="1:5" ht="12.75" customHeight="1">
      <c r="A130" s="260" t="s">
        <v>3080</v>
      </c>
      <c r="B130" s="261" t="s">
        <v>3081</v>
      </c>
      <c r="C130" s="261">
        <v>0.21</v>
      </c>
      <c r="D130" s="261">
        <v>0.21</v>
      </c>
    </row>
    <row r="131" spans="1:5" ht="12.75" customHeight="1">
      <c r="A131" s="253" t="s">
        <v>1923</v>
      </c>
      <c r="B131" s="253" t="s">
        <v>1923</v>
      </c>
      <c r="C131" s="253" t="s">
        <v>1923</v>
      </c>
      <c r="D131" s="253" t="s">
        <v>1923</v>
      </c>
    </row>
    <row r="132" spans="1:5" ht="12.75" customHeight="1">
      <c r="A132" s="253" t="s">
        <v>3082</v>
      </c>
      <c r="B132" s="256">
        <v>317859032</v>
      </c>
      <c r="C132" s="256">
        <v>5397529</v>
      </c>
      <c r="D132" s="256">
        <v>312461503</v>
      </c>
    </row>
    <row r="133" spans="1:5" ht="12.75" customHeight="1">
      <c r="A133" s="253" t="s">
        <v>1923</v>
      </c>
      <c r="B133" s="253" t="s">
        <v>1923</v>
      </c>
      <c r="C133" s="253" t="s">
        <v>1923</v>
      </c>
      <c r="D133" s="253" t="s">
        <v>1923</v>
      </c>
    </row>
    <row r="134" spans="1:5" ht="12.75" customHeight="1" outlineLevel="1">
      <c r="A134" s="253" t="s">
        <v>3083</v>
      </c>
      <c r="B134" s="253" t="s">
        <v>1923</v>
      </c>
      <c r="C134" s="253" t="s">
        <v>1923</v>
      </c>
      <c r="D134" s="253" t="s">
        <v>1923</v>
      </c>
    </row>
    <row r="135" spans="1:5" ht="12.75" customHeight="1" outlineLevel="1">
      <c r="A135" s="255" t="s">
        <v>3727</v>
      </c>
      <c r="B135" s="256">
        <v>56050000</v>
      </c>
      <c r="C135" s="256">
        <v>0</v>
      </c>
      <c r="D135" s="256">
        <v>56050000</v>
      </c>
    </row>
    <row r="136" spans="1:5" ht="12.75" customHeight="1" outlineLevel="1">
      <c r="A136" s="255" t="s">
        <v>3084</v>
      </c>
      <c r="B136" s="256">
        <v>300168</v>
      </c>
      <c r="C136" s="256">
        <v>0</v>
      </c>
      <c r="D136" s="256">
        <v>300168</v>
      </c>
    </row>
    <row r="137" spans="1:5" ht="12.75" customHeight="1" outlineLevel="1">
      <c r="A137" s="255" t="s">
        <v>3085</v>
      </c>
      <c r="B137" s="256">
        <v>-72733914</v>
      </c>
      <c r="C137" s="256">
        <v>0</v>
      </c>
      <c r="D137" s="256">
        <v>-72733914</v>
      </c>
    </row>
    <row r="138" spans="1:5" ht="12.75" customHeight="1" outlineLevel="1">
      <c r="A138" s="255" t="s">
        <v>3143</v>
      </c>
      <c r="B138" s="256">
        <v>5100000</v>
      </c>
      <c r="C138" s="256">
        <v>0</v>
      </c>
      <c r="D138" s="256">
        <v>5100000</v>
      </c>
    </row>
    <row r="139" spans="1:5" ht="12.75" customHeight="1" outlineLevel="1">
      <c r="A139" s="255" t="s">
        <v>3086</v>
      </c>
      <c r="B139" s="257">
        <v>-826554</v>
      </c>
      <c r="C139" s="257">
        <v>0</v>
      </c>
      <c r="D139" s="257">
        <v>-826554</v>
      </c>
      <c r="E139" s="322"/>
    </row>
    <row r="140" spans="1:5" ht="12.75" customHeight="1">
      <c r="A140" s="253" t="s">
        <v>3087</v>
      </c>
      <c r="B140" s="256">
        <v>-12110300</v>
      </c>
      <c r="C140" s="256">
        <v>0</v>
      </c>
      <c r="D140" s="256">
        <v>-12110300</v>
      </c>
    </row>
    <row r="141" spans="1:5" ht="12.75" customHeight="1">
      <c r="A141" s="253" t="s">
        <v>1923</v>
      </c>
      <c r="B141" s="253" t="s">
        <v>1923</v>
      </c>
      <c r="C141" s="253" t="s">
        <v>1923</v>
      </c>
      <c r="D141" s="253" t="s">
        <v>1923</v>
      </c>
    </row>
    <row r="142" spans="1:5" ht="12.75" customHeight="1" outlineLevel="1">
      <c r="A142" s="253" t="s">
        <v>3088</v>
      </c>
      <c r="B142" s="253" t="s">
        <v>1923</v>
      </c>
      <c r="C142" s="253" t="s">
        <v>1923</v>
      </c>
      <c r="D142" s="253" t="s">
        <v>1923</v>
      </c>
    </row>
    <row r="143" spans="1:5" ht="12.75" customHeight="1" outlineLevel="1">
      <c r="A143" s="255" t="s">
        <v>3144</v>
      </c>
      <c r="B143" s="256">
        <v>-5100000</v>
      </c>
      <c r="C143" s="256">
        <v>0</v>
      </c>
      <c r="D143" s="256">
        <v>-5100000</v>
      </c>
    </row>
    <row r="144" spans="1:5" ht="12.75" customHeight="1" outlineLevel="1">
      <c r="A144" s="255" t="s">
        <v>3089</v>
      </c>
      <c r="B144" s="256">
        <v>-300168</v>
      </c>
      <c r="C144" s="256">
        <v>0</v>
      </c>
      <c r="D144" s="256">
        <v>-300168</v>
      </c>
    </row>
    <row r="145" spans="1:5" ht="12.75" customHeight="1" outlineLevel="1">
      <c r="A145" s="255" t="s">
        <v>3090</v>
      </c>
      <c r="B145" s="256">
        <v>-27213458</v>
      </c>
      <c r="C145" s="256">
        <v>0</v>
      </c>
      <c r="D145" s="256">
        <v>-27213458</v>
      </c>
    </row>
    <row r="146" spans="1:5" ht="12.75" customHeight="1" outlineLevel="1">
      <c r="A146" s="255" t="s">
        <v>3091</v>
      </c>
      <c r="B146" s="257">
        <v>-837482</v>
      </c>
      <c r="C146" s="257">
        <v>43063</v>
      </c>
      <c r="D146" s="257">
        <v>-880545</v>
      </c>
      <c r="E146" s="322"/>
    </row>
    <row r="147" spans="1:5" ht="12.75" customHeight="1">
      <c r="A147" s="253" t="s">
        <v>3092</v>
      </c>
      <c r="B147" s="256">
        <v>-33451108</v>
      </c>
      <c r="C147" s="256">
        <v>43063</v>
      </c>
      <c r="D147" s="256">
        <v>-33494171</v>
      </c>
    </row>
    <row r="148" spans="1:5" ht="12.75" customHeight="1">
      <c r="A148" s="253" t="s">
        <v>1923</v>
      </c>
      <c r="B148" s="253" t="s">
        <v>1923</v>
      </c>
      <c r="C148" s="253" t="s">
        <v>1923</v>
      </c>
      <c r="D148" s="253" t="s">
        <v>1923</v>
      </c>
    </row>
    <row r="149" spans="1:5" ht="12.75" customHeight="1">
      <c r="A149" s="253" t="s">
        <v>3093</v>
      </c>
      <c r="B149" s="258">
        <v>272297624</v>
      </c>
      <c r="C149" s="258">
        <v>5440592</v>
      </c>
      <c r="D149" s="258">
        <v>266857032</v>
      </c>
      <c r="E149" s="323"/>
    </row>
    <row r="150" spans="1:5" ht="12.75" customHeight="1">
      <c r="A150" s="253" t="s">
        <v>1923</v>
      </c>
      <c r="B150" s="253" t="s">
        <v>1923</v>
      </c>
      <c r="C150" s="253" t="s">
        <v>1923</v>
      </c>
      <c r="D150" s="253" t="s">
        <v>1923</v>
      </c>
    </row>
    <row r="151" spans="1:5" ht="12.75" customHeight="1">
      <c r="A151" s="253" t="s">
        <v>3094</v>
      </c>
      <c r="B151" s="256">
        <v>0</v>
      </c>
      <c r="C151" s="256">
        <v>0</v>
      </c>
      <c r="D151" s="256">
        <v>0</v>
      </c>
    </row>
    <row r="152" spans="1:5" ht="12.75" customHeight="1">
      <c r="A152" s="253" t="s">
        <v>1923</v>
      </c>
      <c r="B152" s="253" t="s">
        <v>1923</v>
      </c>
      <c r="C152" s="253" t="s">
        <v>1923</v>
      </c>
      <c r="D152" s="253" t="s">
        <v>1923</v>
      </c>
    </row>
    <row r="153" spans="1:5" ht="13.5" customHeight="1" thickBot="1">
      <c r="A153" s="253" t="s">
        <v>3095</v>
      </c>
      <c r="B153" s="262">
        <v>272297624</v>
      </c>
      <c r="C153" s="262">
        <v>5440592</v>
      </c>
      <c r="D153" s="262">
        <v>266857032</v>
      </c>
      <c r="E153" s="327"/>
    </row>
    <row r="154" spans="1:5" ht="12.75" customHeight="1">
      <c r="A154" s="253" t="s">
        <v>1923</v>
      </c>
      <c r="B154" s="253" t="s">
        <v>1923</v>
      </c>
      <c r="C154" s="253" t="s">
        <v>1923</v>
      </c>
      <c r="D154" s="253" t="s">
        <v>1923</v>
      </c>
    </row>
    <row r="155" spans="1:5" ht="12.75" customHeight="1" outlineLevel="1">
      <c r="A155" s="253" t="s">
        <v>3096</v>
      </c>
      <c r="B155" s="253" t="s">
        <v>1923</v>
      </c>
      <c r="C155" s="253" t="s">
        <v>1923</v>
      </c>
      <c r="D155" s="253" t="s">
        <v>1923</v>
      </c>
    </row>
    <row r="156" spans="1:5" ht="12.75" customHeight="1" outlineLevel="1">
      <c r="A156" s="255" t="s">
        <v>3097</v>
      </c>
      <c r="B156" s="256">
        <v>-1903442296</v>
      </c>
      <c r="C156" s="256">
        <v>-134410326</v>
      </c>
      <c r="D156" s="256">
        <v>-1769031970</v>
      </c>
    </row>
    <row r="157" spans="1:5" ht="12.75" customHeight="1" outlineLevel="1">
      <c r="A157" s="255" t="s">
        <v>3098</v>
      </c>
      <c r="B157" s="256">
        <v>-3028495</v>
      </c>
      <c r="C157" s="256">
        <v>0</v>
      </c>
      <c r="D157" s="256">
        <v>-3028495</v>
      </c>
    </row>
    <row r="158" spans="1:5" ht="12.75" customHeight="1" outlineLevel="1">
      <c r="A158" s="255" t="s">
        <v>3099</v>
      </c>
      <c r="B158" s="257">
        <v>1829527463</v>
      </c>
      <c r="C158" s="257">
        <v>135504218</v>
      </c>
      <c r="D158" s="257">
        <v>1694023245</v>
      </c>
      <c r="E158" s="322"/>
    </row>
    <row r="159" spans="1:5" ht="13.5" customHeight="1" thickBot="1">
      <c r="A159" s="253" t="s">
        <v>3100</v>
      </c>
      <c r="B159" s="263">
        <v>-76943328</v>
      </c>
      <c r="C159" s="263">
        <v>1093892</v>
      </c>
      <c r="D159" s="263">
        <v>-78037220</v>
      </c>
      <c r="E159" s="328"/>
    </row>
    <row r="160" spans="1:5" ht="12.75" customHeight="1">
      <c r="A160" s="253" t="s">
        <v>1923</v>
      </c>
      <c r="B160" s="253" t="s">
        <v>1923</v>
      </c>
      <c r="C160" s="253" t="s">
        <v>1923</v>
      </c>
      <c r="D160" s="253" t="s">
        <v>1923</v>
      </c>
    </row>
    <row r="161" spans="1:5" ht="12.75" customHeight="1">
      <c r="A161" s="253" t="s">
        <v>3101</v>
      </c>
      <c r="B161" s="256">
        <v>0</v>
      </c>
      <c r="C161" s="256">
        <v>0</v>
      </c>
      <c r="D161" s="256">
        <v>0</v>
      </c>
    </row>
    <row r="162" spans="1:5" ht="12.75" customHeight="1">
      <c r="A162" s="253" t="s">
        <v>1923</v>
      </c>
      <c r="B162" s="253" t="s">
        <v>1923</v>
      </c>
      <c r="C162" s="253" t="s">
        <v>1923</v>
      </c>
      <c r="D162" s="253" t="s">
        <v>1923</v>
      </c>
    </row>
    <row r="163" spans="1:5" ht="13.5" customHeight="1" thickBot="1">
      <c r="A163" s="253" t="s">
        <v>3102</v>
      </c>
      <c r="B163" s="262">
        <v>195354295</v>
      </c>
      <c r="C163" s="262">
        <v>6534484</v>
      </c>
      <c r="D163" s="262">
        <v>188819811</v>
      </c>
      <c r="E163" s="327"/>
    </row>
    <row r="164" spans="1:5" ht="12.75" customHeight="1">
      <c r="A164" s="253" t="s">
        <v>1923</v>
      </c>
      <c r="B164" s="253" t="s">
        <v>1923</v>
      </c>
      <c r="C164" s="253" t="s">
        <v>1923</v>
      </c>
      <c r="D164" s="253" t="s">
        <v>1923</v>
      </c>
    </row>
    <row r="165" spans="1:5" ht="12.75" customHeight="1" outlineLevel="1">
      <c r="A165" s="253" t="s">
        <v>3103</v>
      </c>
      <c r="B165" s="253" t="s">
        <v>1923</v>
      </c>
      <c r="C165" s="253" t="s">
        <v>1923</v>
      </c>
      <c r="D165" s="253" t="s">
        <v>1923</v>
      </c>
    </row>
    <row r="166" spans="1:5" ht="12.75" customHeight="1" outlineLevel="1">
      <c r="A166" s="255" t="s">
        <v>3104</v>
      </c>
      <c r="B166" s="256">
        <v>67097875</v>
      </c>
      <c r="C166" s="256">
        <v>1495914</v>
      </c>
      <c r="D166" s="256">
        <v>65601961</v>
      </c>
    </row>
    <row r="167" spans="1:5" ht="12.75" customHeight="1" outlineLevel="1">
      <c r="A167" s="255" t="s">
        <v>3105</v>
      </c>
      <c r="B167" s="257">
        <v>4294692</v>
      </c>
      <c r="C167" s="257">
        <v>303170</v>
      </c>
      <c r="D167" s="257">
        <v>3991522</v>
      </c>
      <c r="E167" s="322"/>
    </row>
    <row r="168" spans="1:5" ht="12.75" customHeight="1">
      <c r="A168" s="253" t="s">
        <v>3106</v>
      </c>
      <c r="B168" s="256">
        <v>71392567</v>
      </c>
      <c r="C168" s="256">
        <v>1799084</v>
      </c>
      <c r="D168" s="256">
        <v>69593483</v>
      </c>
    </row>
    <row r="169" spans="1:5" ht="12.75" customHeight="1">
      <c r="A169" s="253" t="s">
        <v>1923</v>
      </c>
      <c r="B169" s="253" t="s">
        <v>1923</v>
      </c>
      <c r="C169" s="253" t="s">
        <v>1923</v>
      </c>
      <c r="D169" s="253" t="s">
        <v>1923</v>
      </c>
    </row>
    <row r="170" spans="1:5" ht="13.5" customHeight="1" thickBot="1">
      <c r="A170" s="260" t="s">
        <v>3107</v>
      </c>
      <c r="B170" s="259">
        <v>266746861</v>
      </c>
      <c r="C170" s="259">
        <v>8333567</v>
      </c>
      <c r="D170" s="259">
        <v>258413294</v>
      </c>
      <c r="E170" s="326"/>
    </row>
    <row r="171" spans="1:5" ht="13.5" customHeight="1" thickTop="1">
      <c r="A171" s="253" t="s">
        <v>1923</v>
      </c>
      <c r="B171" s="253" t="s">
        <v>1923</v>
      </c>
      <c r="C171" s="253" t="s">
        <v>1923</v>
      </c>
      <c r="D171" s="253" t="s">
        <v>1923</v>
      </c>
    </row>
    <row r="172" spans="1:5" ht="12.75" customHeight="1">
      <c r="A172" s="260" t="s">
        <v>3108</v>
      </c>
      <c r="B172" s="261">
        <v>0.20882200000000001</v>
      </c>
      <c r="C172" s="261">
        <v>0.181919</v>
      </c>
      <c r="D172" s="261">
        <v>0.20982300000000001</v>
      </c>
    </row>
    <row r="173" spans="1:5" ht="12.75" customHeight="1">
      <c r="A173" s="253" t="s">
        <v>1923</v>
      </c>
      <c r="B173" s="253" t="s">
        <v>1923</v>
      </c>
      <c r="C173" s="253" t="s">
        <v>1923</v>
      </c>
      <c r="D173" s="253" t="s">
        <v>1923</v>
      </c>
    </row>
  </sheetData>
  <mergeCells count="4">
    <mergeCell ref="A2:E2"/>
    <mergeCell ref="A3:E3"/>
    <mergeCell ref="A4:E4"/>
    <mergeCell ref="A5:E5"/>
  </mergeCells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8025C-1050-47D0-B9A8-AB551FD5E23D}">
  <sheetPr>
    <tabColor theme="9" tint="0.59999389629810485"/>
  </sheetPr>
  <dimension ref="A1:N187"/>
  <sheetViews>
    <sheetView tabSelected="1" workbookViewId="0">
      <selection activeCell="J81" sqref="J81"/>
    </sheetView>
  </sheetViews>
  <sheetFormatPr defaultColWidth="8.77734375" defaultRowHeight="13.2" outlineLevelRow="1"/>
  <cols>
    <col min="1" max="1" width="77.77734375" style="253" customWidth="1"/>
    <col min="2" max="2" width="16.77734375" style="253" customWidth="1"/>
    <col min="3" max="3" width="15.44140625" style="253" customWidth="1"/>
    <col min="4" max="4" width="17" style="253" customWidth="1"/>
    <col min="5" max="5" width="8.77734375" style="253"/>
    <col min="6" max="6" width="15.109375" style="253" bestFit="1" customWidth="1"/>
    <col min="7" max="7" width="18.6640625" style="253" bestFit="1" customWidth="1"/>
    <col min="8" max="8" width="15.109375" style="253" bestFit="1" customWidth="1"/>
    <col min="9" max="9" width="8.77734375" style="253"/>
    <col min="10" max="10" width="10.77734375" style="253" bestFit="1" customWidth="1"/>
    <col min="11" max="11" width="12.33203125" style="253" bestFit="1" customWidth="1"/>
    <col min="12" max="12" width="10.77734375" style="253" bestFit="1" customWidth="1"/>
    <col min="13" max="13" width="14.109375" style="253" bestFit="1" customWidth="1"/>
    <col min="14" max="14" width="17.109375" style="253" bestFit="1" customWidth="1"/>
    <col min="15" max="16384" width="8.77734375" style="253"/>
  </cols>
  <sheetData>
    <row r="1" spans="1:14">
      <c r="A1" s="252" t="s">
        <v>3728</v>
      </c>
    </row>
    <row r="2" spans="1:14" ht="18" customHeight="1">
      <c r="A2" s="340" t="s">
        <v>3045</v>
      </c>
      <c r="B2" s="341"/>
      <c r="C2" s="341"/>
      <c r="D2" s="341"/>
      <c r="E2" s="341"/>
    </row>
    <row r="3" spans="1:14" ht="15" customHeight="1">
      <c r="A3" s="342" t="s">
        <v>3046</v>
      </c>
      <c r="B3" s="341"/>
      <c r="C3" s="341"/>
      <c r="D3" s="341"/>
      <c r="E3" s="341"/>
    </row>
    <row r="4" spans="1:14" ht="15" customHeight="1">
      <c r="A4" s="342" t="s">
        <v>3729</v>
      </c>
      <c r="B4" s="341"/>
      <c r="C4" s="341"/>
      <c r="D4" s="341"/>
      <c r="E4" s="341"/>
    </row>
    <row r="5" spans="1:14" ht="15" customHeight="1">
      <c r="A5" s="342" t="s">
        <v>1923</v>
      </c>
      <c r="B5" s="341"/>
      <c r="C5" s="341"/>
      <c r="D5" s="341"/>
      <c r="E5" s="341"/>
    </row>
    <row r="6" spans="1:14" ht="12.75" customHeight="1">
      <c r="A6" s="253" t="s">
        <v>1923</v>
      </c>
      <c r="B6" s="253" t="s">
        <v>1923</v>
      </c>
      <c r="C6" s="253" t="s">
        <v>1923</v>
      </c>
      <c r="D6" s="253" t="s">
        <v>1923</v>
      </c>
    </row>
    <row r="7" spans="1:14" ht="12.75" customHeight="1">
      <c r="A7" s="253" t="s">
        <v>1923</v>
      </c>
      <c r="B7" s="254" t="s">
        <v>1923</v>
      </c>
      <c r="C7" s="254" t="s">
        <v>1923</v>
      </c>
      <c r="D7" s="254" t="s">
        <v>1923</v>
      </c>
      <c r="F7" s="288"/>
    </row>
    <row r="8" spans="1:14" ht="12.75" customHeight="1">
      <c r="A8" s="253" t="s">
        <v>1923</v>
      </c>
      <c r="B8" s="254" t="s">
        <v>3047</v>
      </c>
      <c r="C8" s="254" t="s">
        <v>1769</v>
      </c>
      <c r="D8" s="254" t="s">
        <v>1770</v>
      </c>
      <c r="F8" s="162" t="s">
        <v>3049</v>
      </c>
      <c r="G8" s="162" t="s">
        <v>3050</v>
      </c>
      <c r="H8" s="162" t="s">
        <v>259</v>
      </c>
      <c r="J8" s="162" t="s">
        <v>3133</v>
      </c>
      <c r="K8" s="162" t="s">
        <v>3134</v>
      </c>
      <c r="L8" s="162" t="s">
        <v>259</v>
      </c>
    </row>
    <row r="9" spans="1:14" ht="12.75" customHeight="1" outlineLevel="1">
      <c r="A9" s="253" t="s">
        <v>3051</v>
      </c>
      <c r="B9" s="253" t="s">
        <v>1923</v>
      </c>
      <c r="C9" s="253" t="s">
        <v>1923</v>
      </c>
      <c r="D9" s="253" t="s">
        <v>1923</v>
      </c>
    </row>
    <row r="10" spans="1:14" ht="12.75" customHeight="1" outlineLevel="1">
      <c r="A10" s="255" t="s">
        <v>3052</v>
      </c>
      <c r="B10" s="256">
        <v>1277386220</v>
      </c>
      <c r="C10" s="256">
        <v>-341945735</v>
      </c>
      <c r="D10" s="256">
        <v>1619331955</v>
      </c>
      <c r="F10" s="265">
        <f>D10/1000</f>
        <v>1619331.9550000001</v>
      </c>
      <c r="G10" s="265">
        <f>'Historical Year'!G14+'Historical Year'!G15</f>
        <v>1619398.8316200001</v>
      </c>
      <c r="H10" s="267">
        <f>F10-G10</f>
        <v>-66.876619999995455</v>
      </c>
      <c r="I10" s="289"/>
      <c r="J10" s="265">
        <f>C10/1000</f>
        <v>-341945.73499999999</v>
      </c>
      <c r="K10" s="290">
        <f>('12.2023 WKTB_REG'!F1108-'12.2023 WKTB_REG'!D978)/1000</f>
        <v>-341945.73519999994</v>
      </c>
      <c r="L10" s="171">
        <f t="shared" ref="L10:L11" si="0">J10-K10</f>
        <v>1.9999995129182935E-4</v>
      </c>
      <c r="N10" s="288"/>
    </row>
    <row r="11" spans="1:14" ht="12.75" customHeight="1" outlineLevel="1">
      <c r="A11" s="255" t="s">
        <v>3053</v>
      </c>
      <c r="B11" s="257">
        <v>0</v>
      </c>
      <c r="C11" s="257">
        <v>387754868</v>
      </c>
      <c r="D11" s="257">
        <v>-387754868</v>
      </c>
      <c r="F11" s="265">
        <f>D11/1000</f>
        <v>-387754.86800000002</v>
      </c>
      <c r="G11" s="265">
        <f>-'Historical Year'!G16</f>
        <v>-386400.65850000002</v>
      </c>
      <c r="H11" s="267">
        <f>F11-G11</f>
        <v>-1354.2094999999972</v>
      </c>
      <c r="I11" s="289"/>
      <c r="J11" s="265">
        <f>C11/1000</f>
        <v>387754.86800000002</v>
      </c>
      <c r="K11" s="290">
        <f>-G11</f>
        <v>386400.65850000002</v>
      </c>
      <c r="L11" s="171">
        <f t="shared" si="0"/>
        <v>1354.2094999999972</v>
      </c>
      <c r="N11" s="288"/>
    </row>
    <row r="12" spans="1:14" ht="12.75" customHeight="1">
      <c r="A12" s="253" t="s">
        <v>3054</v>
      </c>
      <c r="B12" s="256">
        <v>1277386220</v>
      </c>
      <c r="C12" s="256">
        <v>45809133</v>
      </c>
      <c r="D12" s="256">
        <v>1231577087</v>
      </c>
      <c r="F12" s="267">
        <f>SUM(F10:F11)</f>
        <v>1231577.0870000001</v>
      </c>
      <c r="G12" s="267">
        <f>SUM(G10:G11)</f>
        <v>1232998.1731199999</v>
      </c>
      <c r="H12" s="267">
        <f>SUM(H10:H11)</f>
        <v>-1421.0861199999927</v>
      </c>
      <c r="I12" s="289"/>
      <c r="J12" s="267">
        <f>SUM(J10:J11)</f>
        <v>45809.133000000031</v>
      </c>
      <c r="K12" s="290">
        <f>SUM(K10:K11)</f>
        <v>44454.923300000082</v>
      </c>
      <c r="L12" s="171">
        <f>J12-K12</f>
        <v>1354.2096999999485</v>
      </c>
      <c r="N12" s="288"/>
    </row>
    <row r="13" spans="1:14" ht="12.75" customHeight="1">
      <c r="A13" s="253" t="s">
        <v>1923</v>
      </c>
      <c r="B13" s="253" t="s">
        <v>1923</v>
      </c>
      <c r="C13" s="253" t="s">
        <v>1923</v>
      </c>
      <c r="D13" s="253" t="s">
        <v>1923</v>
      </c>
      <c r="N13" s="314"/>
    </row>
    <row r="14" spans="1:14" ht="12.75" customHeight="1" outlineLevel="1">
      <c r="A14" s="253" t="s">
        <v>3055</v>
      </c>
      <c r="B14" s="253" t="s">
        <v>1923</v>
      </c>
      <c r="C14" s="253" t="s">
        <v>1923</v>
      </c>
      <c r="D14" s="253" t="s">
        <v>1923</v>
      </c>
    </row>
    <row r="15" spans="1:14" ht="12.75" customHeight="1" outlineLevel="1">
      <c r="A15" s="255" t="s">
        <v>3056</v>
      </c>
      <c r="B15" s="257">
        <v>71123871</v>
      </c>
      <c r="C15" s="257">
        <v>1290849</v>
      </c>
      <c r="D15" s="257">
        <v>69833022</v>
      </c>
      <c r="F15" s="256"/>
      <c r="G15" s="256"/>
      <c r="H15" s="256"/>
      <c r="M15" s="294"/>
      <c r="N15" s="294"/>
    </row>
    <row r="16" spans="1:14" ht="12.75" customHeight="1">
      <c r="A16" s="253" t="s">
        <v>3057</v>
      </c>
      <c r="B16" s="256">
        <v>-71123871</v>
      </c>
      <c r="C16" s="256">
        <v>-1290849</v>
      </c>
      <c r="D16" s="256">
        <v>-69833022</v>
      </c>
      <c r="F16" s="288"/>
      <c r="G16" s="313"/>
      <c r="H16" s="313"/>
      <c r="N16" s="294"/>
    </row>
    <row r="17" spans="1:14" ht="12.75" customHeight="1">
      <c r="A17" s="253" t="s">
        <v>1923</v>
      </c>
      <c r="B17" s="253" t="s">
        <v>1923</v>
      </c>
      <c r="C17" s="253" t="s">
        <v>1923</v>
      </c>
      <c r="D17" s="253" t="s">
        <v>1923</v>
      </c>
      <c r="F17" s="288"/>
      <c r="G17" s="288"/>
      <c r="H17" s="288"/>
      <c r="N17" s="294"/>
    </row>
    <row r="18" spans="1:14" ht="12.75" customHeight="1" outlineLevel="1">
      <c r="A18" s="253" t="s">
        <v>3058</v>
      </c>
      <c r="B18" s="253" t="s">
        <v>1923</v>
      </c>
      <c r="C18" s="253" t="s">
        <v>1923</v>
      </c>
      <c r="D18" s="253" t="s">
        <v>1923</v>
      </c>
    </row>
    <row r="19" spans="1:14" ht="12.75" customHeight="1" outlineLevel="1">
      <c r="A19" s="255" t="s">
        <v>3059</v>
      </c>
      <c r="B19" s="256">
        <v>-1935299</v>
      </c>
      <c r="C19" s="256">
        <v>-1935299</v>
      </c>
      <c r="D19" s="256">
        <v>0</v>
      </c>
    </row>
    <row r="20" spans="1:14" ht="12.75" customHeight="1" outlineLevel="1">
      <c r="A20" s="255" t="s">
        <v>3135</v>
      </c>
      <c r="B20" s="256">
        <v>21707</v>
      </c>
      <c r="C20" s="256">
        <v>0</v>
      </c>
      <c r="D20" s="256">
        <v>21707</v>
      </c>
    </row>
    <row r="21" spans="1:14" ht="12.75" customHeight="1" outlineLevel="1">
      <c r="A21" s="255" t="s">
        <v>3730</v>
      </c>
      <c r="B21" s="256">
        <v>26257</v>
      </c>
      <c r="C21" s="256">
        <v>0</v>
      </c>
      <c r="D21" s="256">
        <v>26257</v>
      </c>
    </row>
    <row r="22" spans="1:14" ht="12.75" customHeight="1" outlineLevel="1">
      <c r="A22" s="255" t="s">
        <v>3060</v>
      </c>
      <c r="B22" s="256">
        <v>-1032796</v>
      </c>
      <c r="C22" s="256">
        <v>0</v>
      </c>
      <c r="D22" s="256">
        <v>-1032796</v>
      </c>
    </row>
    <row r="23" spans="1:14" ht="12.75" customHeight="1" outlineLevel="1">
      <c r="A23" s="255" t="s">
        <v>3061</v>
      </c>
      <c r="B23" s="256">
        <v>-1276137</v>
      </c>
      <c r="C23" s="256">
        <v>-1276137</v>
      </c>
      <c r="D23" s="256">
        <v>0</v>
      </c>
    </row>
    <row r="24" spans="1:14" ht="12.75" customHeight="1" outlineLevel="1">
      <c r="A24" s="255" t="s">
        <v>3062</v>
      </c>
      <c r="B24" s="256">
        <v>623435</v>
      </c>
      <c r="C24" s="256">
        <v>0</v>
      </c>
      <c r="D24" s="256">
        <v>623435</v>
      </c>
    </row>
    <row r="25" spans="1:14" ht="12.75" customHeight="1" outlineLevel="1">
      <c r="A25" s="255" t="s">
        <v>3136</v>
      </c>
      <c r="B25" s="256">
        <v>1006135</v>
      </c>
      <c r="C25" s="256">
        <v>0</v>
      </c>
      <c r="D25" s="256">
        <v>1006135</v>
      </c>
    </row>
    <row r="26" spans="1:14" ht="12.75" customHeight="1" outlineLevel="1">
      <c r="A26" s="255" t="s">
        <v>3063</v>
      </c>
      <c r="B26" s="256">
        <v>87004</v>
      </c>
      <c r="C26" s="256">
        <v>87004</v>
      </c>
      <c r="D26" s="256">
        <v>0</v>
      </c>
    </row>
    <row r="27" spans="1:14" ht="12.75" customHeight="1" outlineLevel="1">
      <c r="A27" s="255" t="s">
        <v>3064</v>
      </c>
      <c r="B27" s="256">
        <v>9984</v>
      </c>
      <c r="C27" s="256">
        <v>9984</v>
      </c>
      <c r="D27" s="256">
        <v>0</v>
      </c>
    </row>
    <row r="28" spans="1:14" ht="12.75" customHeight="1" outlineLevel="1">
      <c r="A28" s="255" t="s">
        <v>3065</v>
      </c>
      <c r="B28" s="256">
        <v>813198</v>
      </c>
      <c r="C28" s="256">
        <v>813198</v>
      </c>
      <c r="D28" s="256">
        <v>0</v>
      </c>
    </row>
    <row r="29" spans="1:14" ht="12.75" customHeight="1" outlineLevel="1">
      <c r="A29" s="255" t="s">
        <v>3066</v>
      </c>
      <c r="B29" s="256">
        <v>80401</v>
      </c>
      <c r="C29" s="256">
        <v>0</v>
      </c>
      <c r="D29" s="256">
        <v>80401</v>
      </c>
    </row>
    <row r="30" spans="1:14" ht="12.75" customHeight="1" outlineLevel="1">
      <c r="A30" s="255" t="s">
        <v>3067</v>
      </c>
      <c r="B30" s="256">
        <v>9960</v>
      </c>
      <c r="C30" s="256">
        <v>9960</v>
      </c>
      <c r="D30" s="256">
        <v>0</v>
      </c>
    </row>
    <row r="31" spans="1:14" ht="12.75" customHeight="1" outlineLevel="1">
      <c r="A31" s="255" t="s">
        <v>3068</v>
      </c>
      <c r="B31" s="256">
        <v>-15073411</v>
      </c>
      <c r="C31" s="256">
        <v>-15073411</v>
      </c>
      <c r="D31" s="256">
        <v>0</v>
      </c>
    </row>
    <row r="32" spans="1:14" ht="12.75" customHeight="1" outlineLevel="1">
      <c r="A32" s="255" t="s">
        <v>3069</v>
      </c>
      <c r="B32" s="257">
        <v>33242665</v>
      </c>
      <c r="C32" s="257">
        <v>0</v>
      </c>
      <c r="D32" s="257">
        <v>33242665</v>
      </c>
    </row>
    <row r="33" spans="1:4" ht="12.75" customHeight="1">
      <c r="A33" s="253" t="s">
        <v>3070</v>
      </c>
      <c r="B33" s="256">
        <v>16603103</v>
      </c>
      <c r="C33" s="256">
        <v>-17364701</v>
      </c>
      <c r="D33" s="256">
        <v>33967804</v>
      </c>
    </row>
    <row r="34" spans="1:4" ht="12.75" customHeight="1">
      <c r="A34" s="253" t="s">
        <v>1923</v>
      </c>
      <c r="B34" s="253" t="s">
        <v>1923</v>
      </c>
      <c r="C34" s="253" t="s">
        <v>1923</v>
      </c>
      <c r="D34" s="253" t="s">
        <v>1923</v>
      </c>
    </row>
    <row r="35" spans="1:4" ht="12.75" customHeight="1">
      <c r="A35" s="253" t="s">
        <v>3071</v>
      </c>
      <c r="B35" s="258">
        <v>1222865453</v>
      </c>
      <c r="C35" s="258">
        <v>27153584</v>
      </c>
      <c r="D35" s="258">
        <v>1195711869</v>
      </c>
    </row>
    <row r="36" spans="1:4" ht="12.75" customHeight="1">
      <c r="A36" s="253" t="s">
        <v>1923</v>
      </c>
      <c r="B36" s="253" t="s">
        <v>1923</v>
      </c>
      <c r="C36" s="253" t="s">
        <v>1923</v>
      </c>
      <c r="D36" s="253" t="s">
        <v>1923</v>
      </c>
    </row>
    <row r="37" spans="1:4" ht="12.75" customHeight="1" outlineLevel="1">
      <c r="A37" s="253" t="s">
        <v>3072</v>
      </c>
      <c r="B37" s="253" t="s">
        <v>1923</v>
      </c>
      <c r="C37" s="253" t="s">
        <v>1923</v>
      </c>
      <c r="D37" s="253" t="s">
        <v>1923</v>
      </c>
    </row>
    <row r="38" spans="1:4" ht="12.75" customHeight="1" outlineLevel="1">
      <c r="A38" s="255" t="s">
        <v>2961</v>
      </c>
      <c r="B38" s="256">
        <v>-5876491</v>
      </c>
      <c r="C38" s="256">
        <v>0</v>
      </c>
      <c r="D38" s="256">
        <v>-5876491</v>
      </c>
    </row>
    <row r="39" spans="1:4" ht="12.75" customHeight="1" outlineLevel="1">
      <c r="A39" s="255" t="s">
        <v>2985</v>
      </c>
      <c r="B39" s="256">
        <v>-20762</v>
      </c>
      <c r="C39" s="256">
        <v>0</v>
      </c>
      <c r="D39" s="256">
        <v>-20762</v>
      </c>
    </row>
    <row r="40" spans="1:4" ht="12.75" customHeight="1" outlineLevel="1">
      <c r="A40" s="255" t="s">
        <v>2986</v>
      </c>
      <c r="B40" s="256">
        <v>-295186</v>
      </c>
      <c r="C40" s="256">
        <v>0</v>
      </c>
      <c r="D40" s="256">
        <v>-295186</v>
      </c>
    </row>
    <row r="41" spans="1:4" ht="12.75" customHeight="1" outlineLevel="1">
      <c r="A41" s="255" t="s">
        <v>3137</v>
      </c>
      <c r="B41" s="256">
        <v>-646499</v>
      </c>
      <c r="C41" s="256">
        <v>-646499</v>
      </c>
      <c r="D41" s="256">
        <v>0</v>
      </c>
    </row>
    <row r="42" spans="1:4" ht="12.75" customHeight="1" outlineLevel="1">
      <c r="A42" s="255" t="s">
        <v>3073</v>
      </c>
      <c r="B42" s="256">
        <v>-5734148</v>
      </c>
      <c r="C42" s="256">
        <v>-5734148</v>
      </c>
      <c r="D42" s="256">
        <v>0</v>
      </c>
    </row>
    <row r="43" spans="1:4" ht="12.75" customHeight="1" outlineLevel="1">
      <c r="A43" s="255" t="s">
        <v>2964</v>
      </c>
      <c r="B43" s="256">
        <v>947829007</v>
      </c>
      <c r="C43" s="256">
        <v>1346961</v>
      </c>
      <c r="D43" s="256">
        <v>946482046</v>
      </c>
    </row>
    <row r="44" spans="1:4" ht="12.75" customHeight="1" outlineLevel="1">
      <c r="A44" s="255" t="s">
        <v>2965</v>
      </c>
      <c r="B44" s="256">
        <v>-85624</v>
      </c>
      <c r="C44" s="256">
        <v>0</v>
      </c>
      <c r="D44" s="256">
        <v>-85624</v>
      </c>
    </row>
    <row r="45" spans="1:4" ht="12.75" customHeight="1" outlineLevel="1">
      <c r="A45" s="255" t="s">
        <v>2987</v>
      </c>
      <c r="B45" s="256">
        <v>-40709416</v>
      </c>
      <c r="C45" s="256">
        <v>0</v>
      </c>
      <c r="D45" s="256">
        <v>-40709416</v>
      </c>
    </row>
    <row r="46" spans="1:4" ht="12.75" customHeight="1" outlineLevel="1">
      <c r="A46" s="255" t="s">
        <v>3020</v>
      </c>
      <c r="B46" s="256">
        <v>-8802233</v>
      </c>
      <c r="C46" s="256">
        <v>-263244</v>
      </c>
      <c r="D46" s="256">
        <v>-8538989</v>
      </c>
    </row>
    <row r="47" spans="1:4" ht="12.75" customHeight="1" outlineLevel="1">
      <c r="A47" s="255" t="s">
        <v>2970</v>
      </c>
      <c r="B47" s="256">
        <v>102441875</v>
      </c>
      <c r="C47" s="256">
        <v>0</v>
      </c>
      <c r="D47" s="256">
        <v>102441875</v>
      </c>
    </row>
    <row r="48" spans="1:4" ht="12.75" customHeight="1" outlineLevel="1">
      <c r="A48" s="255" t="s">
        <v>2978</v>
      </c>
      <c r="B48" s="256">
        <v>-164789131</v>
      </c>
      <c r="C48" s="256">
        <v>0</v>
      </c>
      <c r="D48" s="256">
        <v>-164789131</v>
      </c>
    </row>
    <row r="49" spans="1:4" ht="12.75" customHeight="1" outlineLevel="1">
      <c r="A49" s="255" t="s">
        <v>3021</v>
      </c>
      <c r="B49" s="256">
        <v>1099397</v>
      </c>
      <c r="C49" s="256">
        <v>0</v>
      </c>
      <c r="D49" s="256">
        <v>1099397</v>
      </c>
    </row>
    <row r="50" spans="1:4" ht="12.75" customHeight="1" outlineLevel="1">
      <c r="A50" s="255" t="s">
        <v>2968</v>
      </c>
      <c r="B50" s="256">
        <v>-27599397</v>
      </c>
      <c r="C50" s="256">
        <v>0</v>
      </c>
      <c r="D50" s="256">
        <v>-27599397</v>
      </c>
    </row>
    <row r="51" spans="1:4" ht="12.75" customHeight="1" outlineLevel="1">
      <c r="A51" s="255" t="s">
        <v>2969</v>
      </c>
      <c r="B51" s="256">
        <v>-5201973</v>
      </c>
      <c r="C51" s="256">
        <v>0</v>
      </c>
      <c r="D51" s="256">
        <v>-5201973</v>
      </c>
    </row>
    <row r="52" spans="1:4" ht="12.75" customHeight="1" outlineLevel="1">
      <c r="A52" s="255" t="s">
        <v>2971</v>
      </c>
      <c r="B52" s="256">
        <v>56658820</v>
      </c>
      <c r="C52" s="256">
        <v>0</v>
      </c>
      <c r="D52" s="256">
        <v>56658820</v>
      </c>
    </row>
    <row r="53" spans="1:4" ht="12.75" customHeight="1" outlineLevel="1">
      <c r="A53" s="255" t="s">
        <v>3018</v>
      </c>
      <c r="B53" s="256">
        <v>-1238847872</v>
      </c>
      <c r="C53" s="256">
        <v>0</v>
      </c>
      <c r="D53" s="256">
        <v>-1238847872</v>
      </c>
    </row>
    <row r="54" spans="1:4" ht="12.75" customHeight="1" outlineLevel="1">
      <c r="A54" s="255" t="s">
        <v>2979</v>
      </c>
      <c r="B54" s="256">
        <v>-44527130</v>
      </c>
      <c r="C54" s="256">
        <v>-700</v>
      </c>
      <c r="D54" s="256">
        <v>-44526430</v>
      </c>
    </row>
    <row r="55" spans="1:4" ht="12.75" customHeight="1" outlineLevel="1">
      <c r="A55" s="255" t="s">
        <v>3138</v>
      </c>
      <c r="B55" s="256">
        <v>-71644965</v>
      </c>
      <c r="C55" s="256">
        <v>0</v>
      </c>
      <c r="D55" s="256">
        <v>-71644965</v>
      </c>
    </row>
    <row r="56" spans="1:4" ht="12.75" customHeight="1" outlineLevel="1">
      <c r="A56" s="255" t="s">
        <v>3721</v>
      </c>
      <c r="B56" s="256">
        <v>18135950</v>
      </c>
      <c r="C56" s="256">
        <v>0</v>
      </c>
      <c r="D56" s="256">
        <v>18135950</v>
      </c>
    </row>
    <row r="57" spans="1:4" ht="12.75" customHeight="1" outlineLevel="1">
      <c r="A57" s="255" t="s">
        <v>3022</v>
      </c>
      <c r="B57" s="256">
        <v>-75869489</v>
      </c>
      <c r="C57" s="256">
        <v>0</v>
      </c>
      <c r="D57" s="256">
        <v>-75869489</v>
      </c>
    </row>
    <row r="58" spans="1:4" ht="12.75" customHeight="1" outlineLevel="1">
      <c r="A58" s="255" t="s">
        <v>2966</v>
      </c>
      <c r="B58" s="256">
        <v>3363805</v>
      </c>
      <c r="C58" s="256">
        <v>0</v>
      </c>
      <c r="D58" s="256">
        <v>3363805</v>
      </c>
    </row>
    <row r="59" spans="1:4" ht="12.75" customHeight="1" outlineLevel="1">
      <c r="A59" s="255" t="s">
        <v>2988</v>
      </c>
      <c r="B59" s="256">
        <v>581021</v>
      </c>
      <c r="C59" s="256">
        <v>0</v>
      </c>
      <c r="D59" s="256">
        <v>581021</v>
      </c>
    </row>
    <row r="60" spans="1:4" ht="12.75" customHeight="1" outlineLevel="1">
      <c r="A60" s="255" t="s">
        <v>2983</v>
      </c>
      <c r="B60" s="256">
        <v>-21797312</v>
      </c>
      <c r="C60" s="256">
        <v>0</v>
      </c>
      <c r="D60" s="256">
        <v>-21797312</v>
      </c>
    </row>
    <row r="61" spans="1:4" ht="12.75" customHeight="1" outlineLevel="1">
      <c r="A61" s="255" t="s">
        <v>3011</v>
      </c>
      <c r="B61" s="256">
        <v>-82347815</v>
      </c>
      <c r="C61" s="256">
        <v>0</v>
      </c>
      <c r="D61" s="256">
        <v>-82347815</v>
      </c>
    </row>
    <row r="62" spans="1:4" ht="12.75" customHeight="1" outlineLevel="1">
      <c r="A62" s="255" t="s">
        <v>2989</v>
      </c>
      <c r="B62" s="256">
        <v>989186</v>
      </c>
      <c r="C62" s="256">
        <v>0</v>
      </c>
      <c r="D62" s="256">
        <v>989186</v>
      </c>
    </row>
    <row r="63" spans="1:4" ht="12.75" customHeight="1" outlineLevel="1">
      <c r="A63" s="255" t="s">
        <v>3074</v>
      </c>
      <c r="B63" s="256">
        <v>614504</v>
      </c>
      <c r="C63" s="256">
        <v>0</v>
      </c>
      <c r="D63" s="256">
        <v>614504</v>
      </c>
    </row>
    <row r="64" spans="1:4" ht="12.75" customHeight="1" outlineLevel="1">
      <c r="A64" s="255" t="s">
        <v>3012</v>
      </c>
      <c r="B64" s="256">
        <v>-218008608</v>
      </c>
      <c r="C64" s="256">
        <v>0</v>
      </c>
      <c r="D64" s="256">
        <v>-218008608</v>
      </c>
    </row>
    <row r="65" spans="1:4" ht="12.75" customHeight="1" outlineLevel="1">
      <c r="A65" s="255" t="s">
        <v>3139</v>
      </c>
      <c r="B65" s="256">
        <v>-922282</v>
      </c>
      <c r="C65" s="256">
        <v>0</v>
      </c>
      <c r="D65" s="256">
        <v>-922282</v>
      </c>
    </row>
    <row r="66" spans="1:4" ht="12.75" customHeight="1" outlineLevel="1">
      <c r="A66" s="255" t="s">
        <v>3023</v>
      </c>
      <c r="B66" s="256">
        <v>-7532609</v>
      </c>
      <c r="C66" s="256">
        <v>0</v>
      </c>
      <c r="D66" s="256">
        <v>-7532609</v>
      </c>
    </row>
    <row r="67" spans="1:4" ht="12.75" customHeight="1" outlineLevel="1">
      <c r="A67" s="255" t="s">
        <v>3140</v>
      </c>
      <c r="B67" s="256">
        <v>71644965</v>
      </c>
      <c r="C67" s="256">
        <v>0</v>
      </c>
      <c r="D67" s="256">
        <v>71644965</v>
      </c>
    </row>
    <row r="68" spans="1:4" ht="12.75" customHeight="1" outlineLevel="1">
      <c r="A68" s="255" t="s">
        <v>2962</v>
      </c>
      <c r="B68" s="256">
        <v>5939624</v>
      </c>
      <c r="C68" s="256">
        <v>0</v>
      </c>
      <c r="D68" s="256">
        <v>5939624</v>
      </c>
    </row>
    <row r="69" spans="1:4" ht="12.75" customHeight="1" outlineLevel="1">
      <c r="A69" s="255" t="s">
        <v>3723</v>
      </c>
      <c r="B69" s="256">
        <v>4162002</v>
      </c>
      <c r="C69" s="256">
        <v>0</v>
      </c>
      <c r="D69" s="256">
        <v>4162002</v>
      </c>
    </row>
    <row r="70" spans="1:4" ht="12.75" customHeight="1" outlineLevel="1">
      <c r="A70" s="255" t="s">
        <v>2980</v>
      </c>
      <c r="B70" s="256">
        <v>17162290</v>
      </c>
      <c r="C70" s="256">
        <v>0</v>
      </c>
      <c r="D70" s="256">
        <v>17162290</v>
      </c>
    </row>
    <row r="71" spans="1:4" ht="12.75" customHeight="1" outlineLevel="1">
      <c r="A71" s="255" t="s">
        <v>3043</v>
      </c>
      <c r="B71" s="256">
        <v>774315</v>
      </c>
      <c r="C71" s="256">
        <v>0</v>
      </c>
      <c r="D71" s="256">
        <v>774315</v>
      </c>
    </row>
    <row r="72" spans="1:4" ht="12.75" customHeight="1" outlineLevel="1">
      <c r="A72" s="255" t="s">
        <v>3013</v>
      </c>
      <c r="B72" s="256">
        <v>65155</v>
      </c>
      <c r="C72" s="256">
        <v>0</v>
      </c>
      <c r="D72" s="256">
        <v>65155</v>
      </c>
    </row>
    <row r="73" spans="1:4" ht="12.75" customHeight="1" outlineLevel="1">
      <c r="A73" s="255" t="s">
        <v>2990</v>
      </c>
      <c r="B73" s="256">
        <v>-762650</v>
      </c>
      <c r="C73" s="256">
        <v>0</v>
      </c>
      <c r="D73" s="256">
        <v>-762650</v>
      </c>
    </row>
    <row r="74" spans="1:4" ht="12.75" customHeight="1" outlineLevel="1">
      <c r="A74" s="255" t="s">
        <v>2981</v>
      </c>
      <c r="B74" s="256">
        <v>-32135946</v>
      </c>
      <c r="C74" s="256">
        <v>0</v>
      </c>
      <c r="D74" s="256">
        <v>-32135946</v>
      </c>
    </row>
    <row r="75" spans="1:4" ht="12.75" customHeight="1" outlineLevel="1">
      <c r="A75" s="255" t="s">
        <v>2974</v>
      </c>
      <c r="B75" s="256">
        <v>4138224</v>
      </c>
      <c r="C75" s="256">
        <v>0</v>
      </c>
      <c r="D75" s="256">
        <v>4138224</v>
      </c>
    </row>
    <row r="76" spans="1:4" ht="12.75" customHeight="1" outlineLevel="1">
      <c r="A76" s="255" t="s">
        <v>3014</v>
      </c>
      <c r="B76" s="256">
        <v>16236611</v>
      </c>
      <c r="C76" s="256">
        <v>0</v>
      </c>
      <c r="D76" s="256">
        <v>16236611</v>
      </c>
    </row>
    <row r="77" spans="1:4" ht="12.75" customHeight="1" outlineLevel="1">
      <c r="A77" s="255" t="s">
        <v>2991</v>
      </c>
      <c r="B77" s="256">
        <v>-462764</v>
      </c>
      <c r="C77" s="256">
        <v>0</v>
      </c>
      <c r="D77" s="256">
        <v>-462764</v>
      </c>
    </row>
    <row r="78" spans="1:4" ht="12.75" customHeight="1" outlineLevel="1">
      <c r="A78" s="255" t="s">
        <v>3004</v>
      </c>
      <c r="B78" s="256">
        <v>-7595967</v>
      </c>
      <c r="C78" s="256">
        <v>0</v>
      </c>
      <c r="D78" s="256">
        <v>-7595967</v>
      </c>
    </row>
    <row r="79" spans="1:4" ht="12.75" customHeight="1" outlineLevel="1">
      <c r="A79" s="255" t="s">
        <v>3005</v>
      </c>
      <c r="B79" s="256">
        <v>-456499</v>
      </c>
      <c r="C79" s="256">
        <v>0</v>
      </c>
      <c r="D79" s="256">
        <v>-456499</v>
      </c>
    </row>
    <row r="80" spans="1:4" ht="12.75" customHeight="1" outlineLevel="1">
      <c r="A80" s="255" t="s">
        <v>3006</v>
      </c>
      <c r="B80" s="256">
        <v>1093930</v>
      </c>
      <c r="C80" s="256">
        <v>0</v>
      </c>
      <c r="D80" s="256">
        <v>1093930</v>
      </c>
    </row>
    <row r="81" spans="1:4" ht="12.75" customHeight="1" outlineLevel="1">
      <c r="A81" s="255" t="s">
        <v>2992</v>
      </c>
      <c r="B81" s="256">
        <v>-450</v>
      </c>
      <c r="C81" s="256">
        <v>0</v>
      </c>
      <c r="D81" s="256">
        <v>-450</v>
      </c>
    </row>
    <row r="82" spans="1:4" ht="12.75" customHeight="1" outlineLevel="1">
      <c r="A82" s="255" t="s">
        <v>3015</v>
      </c>
      <c r="B82" s="256">
        <v>259542547</v>
      </c>
      <c r="C82" s="256">
        <v>0</v>
      </c>
      <c r="D82" s="256">
        <v>259542547</v>
      </c>
    </row>
    <row r="83" spans="1:4" ht="12.75" customHeight="1" outlineLevel="1">
      <c r="A83" s="255" t="s">
        <v>3016</v>
      </c>
      <c r="B83" s="256">
        <v>-1498936</v>
      </c>
      <c r="C83" s="256">
        <v>0</v>
      </c>
      <c r="D83" s="256">
        <v>-1498936</v>
      </c>
    </row>
    <row r="84" spans="1:4" ht="12.75" customHeight="1" outlineLevel="1">
      <c r="A84" s="255" t="s">
        <v>3031</v>
      </c>
      <c r="B84" s="256">
        <v>-5204037</v>
      </c>
      <c r="C84" s="256">
        <v>0</v>
      </c>
      <c r="D84" s="256">
        <v>-5204037</v>
      </c>
    </row>
    <row r="85" spans="1:4" ht="12.75" customHeight="1" outlineLevel="1">
      <c r="A85" s="255" t="s">
        <v>2982</v>
      </c>
      <c r="B85" s="256">
        <v>7130310</v>
      </c>
      <c r="C85" s="256">
        <v>0</v>
      </c>
      <c r="D85" s="256">
        <v>7130310</v>
      </c>
    </row>
    <row r="86" spans="1:4" ht="12.75" customHeight="1" outlineLevel="1">
      <c r="A86" s="255" t="s">
        <v>2993</v>
      </c>
      <c r="B86" s="256">
        <v>230</v>
      </c>
      <c r="C86" s="256">
        <v>0</v>
      </c>
      <c r="D86" s="256">
        <v>230</v>
      </c>
    </row>
    <row r="87" spans="1:4" ht="12.75" customHeight="1" outlineLevel="1">
      <c r="A87" s="255" t="s">
        <v>3032</v>
      </c>
      <c r="B87" s="256">
        <v>-15409320</v>
      </c>
      <c r="C87" s="256">
        <v>0</v>
      </c>
      <c r="D87" s="256">
        <v>-15409320</v>
      </c>
    </row>
    <row r="88" spans="1:4" ht="12.75" customHeight="1" outlineLevel="1">
      <c r="A88" s="255" t="s">
        <v>2994</v>
      </c>
      <c r="B88" s="256">
        <v>496422</v>
      </c>
      <c r="C88" s="256">
        <v>0</v>
      </c>
      <c r="D88" s="256">
        <v>496422</v>
      </c>
    </row>
    <row r="89" spans="1:4" ht="12.75" customHeight="1" outlineLevel="1">
      <c r="A89" s="255" t="s">
        <v>3033</v>
      </c>
      <c r="B89" s="256">
        <v>534192</v>
      </c>
      <c r="C89" s="256">
        <v>0</v>
      </c>
      <c r="D89" s="256">
        <v>534192</v>
      </c>
    </row>
    <row r="90" spans="1:4" ht="12.75" customHeight="1" outlineLevel="1">
      <c r="A90" s="255" t="s">
        <v>3034</v>
      </c>
      <c r="B90" s="256">
        <v>6434347</v>
      </c>
      <c r="C90" s="256">
        <v>0</v>
      </c>
      <c r="D90" s="256">
        <v>6434347</v>
      </c>
    </row>
    <row r="91" spans="1:4" ht="12.75" customHeight="1" outlineLevel="1">
      <c r="A91" s="255" t="s">
        <v>2995</v>
      </c>
      <c r="B91" s="256">
        <v>-1083543</v>
      </c>
      <c r="C91" s="256">
        <v>0</v>
      </c>
      <c r="D91" s="256">
        <v>-1083543</v>
      </c>
    </row>
    <row r="92" spans="1:4" ht="12.75" customHeight="1" outlineLevel="1">
      <c r="A92" s="255" t="s">
        <v>2996</v>
      </c>
      <c r="B92" s="256">
        <v>-82594</v>
      </c>
      <c r="C92" s="256">
        <v>0</v>
      </c>
      <c r="D92" s="256">
        <v>-82594</v>
      </c>
    </row>
    <row r="93" spans="1:4" ht="12.75" customHeight="1" outlineLevel="1">
      <c r="A93" s="255" t="s">
        <v>3035</v>
      </c>
      <c r="B93" s="256">
        <v>-1490767</v>
      </c>
      <c r="C93" s="256">
        <v>0</v>
      </c>
      <c r="D93" s="256">
        <v>-1490767</v>
      </c>
    </row>
    <row r="94" spans="1:4" ht="12.75" customHeight="1" outlineLevel="1">
      <c r="A94" s="255" t="s">
        <v>2997</v>
      </c>
      <c r="B94" s="256">
        <v>122115</v>
      </c>
      <c r="C94" s="256">
        <v>0</v>
      </c>
      <c r="D94" s="256">
        <v>122115</v>
      </c>
    </row>
    <row r="95" spans="1:4" ht="12.75" customHeight="1" outlineLevel="1">
      <c r="A95" s="255" t="s">
        <v>3724</v>
      </c>
      <c r="B95" s="256">
        <v>2602018</v>
      </c>
      <c r="C95" s="256">
        <v>0</v>
      </c>
      <c r="D95" s="256">
        <v>2602018</v>
      </c>
    </row>
    <row r="96" spans="1:4" ht="12.75" customHeight="1" outlineLevel="1">
      <c r="A96" s="255" t="s">
        <v>3036</v>
      </c>
      <c r="B96" s="256">
        <v>2469097</v>
      </c>
      <c r="C96" s="256">
        <v>0</v>
      </c>
      <c r="D96" s="256">
        <v>2469097</v>
      </c>
    </row>
    <row r="97" spans="1:4" ht="12.75" customHeight="1" outlineLevel="1">
      <c r="A97" s="255" t="s">
        <v>2972</v>
      </c>
      <c r="B97" s="256">
        <v>53338595</v>
      </c>
      <c r="C97" s="256">
        <v>0</v>
      </c>
      <c r="D97" s="256">
        <v>53338595</v>
      </c>
    </row>
    <row r="98" spans="1:4" ht="12.75" customHeight="1" outlineLevel="1">
      <c r="A98" s="255" t="s">
        <v>2973</v>
      </c>
      <c r="B98" s="256">
        <v>5457243</v>
      </c>
      <c r="C98" s="256">
        <v>0</v>
      </c>
      <c r="D98" s="256">
        <v>5457243</v>
      </c>
    </row>
    <row r="99" spans="1:4" ht="12.75" customHeight="1" outlineLevel="1">
      <c r="A99" s="255" t="s">
        <v>2975</v>
      </c>
      <c r="B99" s="256">
        <v>1885737</v>
      </c>
      <c r="C99" s="256">
        <v>0</v>
      </c>
      <c r="D99" s="256">
        <v>1885737</v>
      </c>
    </row>
    <row r="100" spans="1:4" ht="12.75" customHeight="1" outlineLevel="1">
      <c r="A100" s="255" t="s">
        <v>2998</v>
      </c>
      <c r="B100" s="256">
        <v>-441295</v>
      </c>
      <c r="C100" s="256">
        <v>0</v>
      </c>
      <c r="D100" s="256">
        <v>-441295</v>
      </c>
    </row>
    <row r="101" spans="1:4" ht="12.75" customHeight="1" outlineLevel="1">
      <c r="A101" s="255" t="s">
        <v>3010</v>
      </c>
      <c r="B101" s="256">
        <v>6551345</v>
      </c>
      <c r="C101" s="256">
        <v>0</v>
      </c>
      <c r="D101" s="256">
        <v>6551345</v>
      </c>
    </row>
    <row r="102" spans="1:4" ht="12.75" customHeight="1" outlineLevel="1">
      <c r="A102" s="255" t="s">
        <v>2977</v>
      </c>
      <c r="B102" s="256">
        <v>761936111</v>
      </c>
      <c r="C102" s="256">
        <v>0</v>
      </c>
      <c r="D102" s="256">
        <v>761936111</v>
      </c>
    </row>
    <row r="103" spans="1:4" ht="12.75" customHeight="1" outlineLevel="1">
      <c r="A103" s="255" t="s">
        <v>3019</v>
      </c>
      <c r="B103" s="256">
        <v>19464</v>
      </c>
      <c r="C103" s="256">
        <v>0</v>
      </c>
      <c r="D103" s="256">
        <v>19464</v>
      </c>
    </row>
    <row r="104" spans="1:4" ht="12.75" customHeight="1" outlineLevel="1">
      <c r="A104" s="255" t="s">
        <v>3040</v>
      </c>
      <c r="B104" s="256">
        <v>1695</v>
      </c>
      <c r="C104" s="256">
        <v>0</v>
      </c>
      <c r="D104" s="256">
        <v>1695</v>
      </c>
    </row>
    <row r="105" spans="1:4" ht="12.75" customHeight="1" outlineLevel="1">
      <c r="A105" s="255" t="s">
        <v>3042</v>
      </c>
      <c r="B105" s="256">
        <v>-121671055</v>
      </c>
      <c r="C105" s="256">
        <v>0</v>
      </c>
      <c r="D105" s="256">
        <v>-121671055</v>
      </c>
    </row>
    <row r="106" spans="1:4" ht="12.75" customHeight="1" outlineLevel="1">
      <c r="A106" s="255" t="s">
        <v>2999</v>
      </c>
      <c r="B106" s="256">
        <v>83477</v>
      </c>
      <c r="C106" s="256">
        <v>0</v>
      </c>
      <c r="D106" s="256">
        <v>83477</v>
      </c>
    </row>
    <row r="107" spans="1:4" ht="12.75" customHeight="1" outlineLevel="1">
      <c r="A107" s="255" t="s">
        <v>3000</v>
      </c>
      <c r="B107" s="256">
        <v>43587308</v>
      </c>
      <c r="C107" s="256">
        <v>0</v>
      </c>
      <c r="D107" s="256">
        <v>43587308</v>
      </c>
    </row>
    <row r="108" spans="1:4" ht="12.75" customHeight="1" outlineLevel="1">
      <c r="A108" s="255" t="s">
        <v>3141</v>
      </c>
      <c r="B108" s="256">
        <v>-663558</v>
      </c>
      <c r="C108" s="256">
        <v>0</v>
      </c>
      <c r="D108" s="256">
        <v>-663558</v>
      </c>
    </row>
    <row r="109" spans="1:4" ht="12.75" customHeight="1" outlineLevel="1">
      <c r="A109" s="255" t="s">
        <v>3001</v>
      </c>
      <c r="B109" s="256">
        <v>-359755</v>
      </c>
      <c r="C109" s="256">
        <v>0</v>
      </c>
      <c r="D109" s="256">
        <v>-359755</v>
      </c>
    </row>
    <row r="110" spans="1:4" ht="12.75" customHeight="1" outlineLevel="1">
      <c r="A110" s="255" t="s">
        <v>3007</v>
      </c>
      <c r="B110" s="256">
        <v>-31246344</v>
      </c>
      <c r="C110" s="256">
        <v>0</v>
      </c>
      <c r="D110" s="256">
        <v>-31246344</v>
      </c>
    </row>
    <row r="111" spans="1:4" ht="12.75" customHeight="1" outlineLevel="1">
      <c r="A111" s="255" t="s">
        <v>3008</v>
      </c>
      <c r="B111" s="256">
        <v>-1160567</v>
      </c>
      <c r="C111" s="256">
        <v>0</v>
      </c>
      <c r="D111" s="256">
        <v>-1160567</v>
      </c>
    </row>
    <row r="112" spans="1:4" ht="12.75" customHeight="1" outlineLevel="1">
      <c r="A112" s="255" t="s">
        <v>3009</v>
      </c>
      <c r="B112" s="256">
        <v>-5732520</v>
      </c>
      <c r="C112" s="256">
        <v>0</v>
      </c>
      <c r="D112" s="256">
        <v>-5732520</v>
      </c>
    </row>
    <row r="113" spans="1:4" ht="12.75" customHeight="1" outlineLevel="1">
      <c r="A113" s="255" t="s">
        <v>3002</v>
      </c>
      <c r="B113" s="256">
        <v>111348</v>
      </c>
      <c r="C113" s="256">
        <v>0</v>
      </c>
      <c r="D113" s="256">
        <v>111348</v>
      </c>
    </row>
    <row r="114" spans="1:4" ht="12.75" customHeight="1" outlineLevel="1">
      <c r="A114" s="255" t="s">
        <v>3003</v>
      </c>
      <c r="B114" s="256">
        <v>-174484</v>
      </c>
      <c r="C114" s="256">
        <v>0</v>
      </c>
      <c r="D114" s="256">
        <v>-174484</v>
      </c>
    </row>
    <row r="115" spans="1:4" ht="12.75" customHeight="1" outlineLevel="1">
      <c r="A115" s="255" t="s">
        <v>3037</v>
      </c>
      <c r="B115" s="256">
        <v>-9326060</v>
      </c>
      <c r="C115" s="256">
        <v>0</v>
      </c>
      <c r="D115" s="256">
        <v>-9326060</v>
      </c>
    </row>
    <row r="116" spans="1:4" ht="12.75" customHeight="1" outlineLevel="1">
      <c r="A116" s="255" t="s">
        <v>3038</v>
      </c>
      <c r="B116" s="256">
        <v>-2372493</v>
      </c>
      <c r="C116" s="256">
        <v>0</v>
      </c>
      <c r="D116" s="256">
        <v>-2372493</v>
      </c>
    </row>
    <row r="117" spans="1:4" ht="12.75" customHeight="1" outlineLevel="1">
      <c r="A117" s="255" t="s">
        <v>3041</v>
      </c>
      <c r="B117" s="256">
        <v>6517687</v>
      </c>
      <c r="C117" s="256">
        <v>0</v>
      </c>
      <c r="D117" s="256">
        <v>6517687</v>
      </c>
    </row>
    <row r="118" spans="1:4" ht="12.75" customHeight="1" outlineLevel="1">
      <c r="A118" s="255" t="s">
        <v>3075</v>
      </c>
      <c r="B118" s="256">
        <v>323183</v>
      </c>
      <c r="C118" s="256">
        <v>323183</v>
      </c>
      <c r="D118" s="256">
        <v>0</v>
      </c>
    </row>
    <row r="119" spans="1:4" ht="12.75" customHeight="1" outlineLevel="1">
      <c r="A119" s="255" t="s">
        <v>3039</v>
      </c>
      <c r="B119" s="256">
        <v>-1193013</v>
      </c>
      <c r="C119" s="256">
        <v>0</v>
      </c>
      <c r="D119" s="256">
        <v>-1193013</v>
      </c>
    </row>
    <row r="120" spans="1:4" ht="12.75" customHeight="1" outlineLevel="1">
      <c r="A120" s="255" t="s">
        <v>2984</v>
      </c>
      <c r="B120" s="256">
        <v>-9830167</v>
      </c>
      <c r="C120" s="256">
        <v>0</v>
      </c>
      <c r="D120" s="256">
        <v>-9830167</v>
      </c>
    </row>
    <row r="121" spans="1:4" ht="12.75" customHeight="1" outlineLevel="1">
      <c r="A121" s="255" t="s">
        <v>2976</v>
      </c>
      <c r="B121" s="256">
        <v>-668884</v>
      </c>
      <c r="C121" s="256">
        <v>0</v>
      </c>
      <c r="D121" s="256">
        <v>-668884</v>
      </c>
    </row>
    <row r="122" spans="1:4" ht="12.75" customHeight="1" outlineLevel="1">
      <c r="A122" s="255" t="s">
        <v>3024</v>
      </c>
      <c r="B122" s="256">
        <v>64481380</v>
      </c>
      <c r="C122" s="256">
        <v>0</v>
      </c>
      <c r="D122" s="256">
        <v>64481380</v>
      </c>
    </row>
    <row r="123" spans="1:4" ht="12.75" customHeight="1" outlineLevel="1">
      <c r="A123" s="255" t="s">
        <v>3025</v>
      </c>
      <c r="B123" s="256">
        <v>-24769962</v>
      </c>
      <c r="C123" s="256">
        <v>0</v>
      </c>
      <c r="D123" s="256">
        <v>-24769962</v>
      </c>
    </row>
    <row r="124" spans="1:4" ht="12.75" customHeight="1" outlineLevel="1">
      <c r="A124" s="255" t="s">
        <v>3026</v>
      </c>
      <c r="B124" s="256">
        <v>30578022</v>
      </c>
      <c r="C124" s="256">
        <v>0</v>
      </c>
      <c r="D124" s="256">
        <v>30578022</v>
      </c>
    </row>
    <row r="125" spans="1:4" ht="12.75" customHeight="1" outlineLevel="1">
      <c r="A125" s="255" t="s">
        <v>3027</v>
      </c>
      <c r="B125" s="256">
        <v>1857401</v>
      </c>
      <c r="C125" s="256">
        <v>0</v>
      </c>
      <c r="D125" s="256">
        <v>1857401</v>
      </c>
    </row>
    <row r="126" spans="1:4" ht="12.75" customHeight="1" outlineLevel="1">
      <c r="A126" s="255" t="s">
        <v>3028</v>
      </c>
      <c r="B126" s="256">
        <v>-2605321</v>
      </c>
      <c r="C126" s="256">
        <v>0</v>
      </c>
      <c r="D126" s="256">
        <v>-2605321</v>
      </c>
    </row>
    <row r="127" spans="1:4" ht="12.75" customHeight="1" outlineLevel="1">
      <c r="A127" s="255" t="s">
        <v>3029</v>
      </c>
      <c r="B127" s="256">
        <v>8507826</v>
      </c>
      <c r="C127" s="256">
        <v>0</v>
      </c>
      <c r="D127" s="256">
        <v>8507826</v>
      </c>
    </row>
    <row r="128" spans="1:4" ht="12.75" customHeight="1" outlineLevel="1">
      <c r="A128" s="255" t="s">
        <v>3030</v>
      </c>
      <c r="B128" s="256">
        <v>-898136</v>
      </c>
      <c r="C128" s="256">
        <v>0</v>
      </c>
      <c r="D128" s="256">
        <v>-898136</v>
      </c>
    </row>
    <row r="129" spans="1:4" ht="12.75" customHeight="1" outlineLevel="1">
      <c r="A129" s="255" t="s">
        <v>3722</v>
      </c>
      <c r="B129" s="257">
        <v>12853</v>
      </c>
      <c r="C129" s="257">
        <v>0</v>
      </c>
      <c r="D129" s="257">
        <v>12853</v>
      </c>
    </row>
    <row r="130" spans="1:4" ht="12.75" customHeight="1">
      <c r="A130" s="253" t="s">
        <v>3076</v>
      </c>
      <c r="B130" s="256">
        <v>216956605</v>
      </c>
      <c r="C130" s="256">
        <v>-4974447</v>
      </c>
      <c r="D130" s="256">
        <v>221931052</v>
      </c>
    </row>
    <row r="131" spans="1:4" ht="12.75" customHeight="1">
      <c r="A131" s="253" t="s">
        <v>1923</v>
      </c>
      <c r="B131" s="253" t="s">
        <v>1923</v>
      </c>
      <c r="C131" s="253" t="s">
        <v>1923</v>
      </c>
      <c r="D131" s="253" t="s">
        <v>1923</v>
      </c>
    </row>
    <row r="132" spans="1:4" ht="12.75" customHeight="1">
      <c r="A132" s="253" t="s">
        <v>3077</v>
      </c>
      <c r="B132" s="258">
        <v>1439822058</v>
      </c>
      <c r="C132" s="258">
        <v>22179137</v>
      </c>
      <c r="D132" s="258">
        <v>1417642921</v>
      </c>
    </row>
    <row r="133" spans="1:4" ht="12.75" customHeight="1">
      <c r="A133" s="253" t="s">
        <v>1923</v>
      </c>
      <c r="B133" s="253" t="s">
        <v>1923</v>
      </c>
      <c r="C133" s="253" t="s">
        <v>1923</v>
      </c>
      <c r="D133" s="253" t="s">
        <v>1923</v>
      </c>
    </row>
    <row r="134" spans="1:4" ht="12.75" customHeight="1">
      <c r="A134" s="253" t="s">
        <v>3078</v>
      </c>
      <c r="B134" s="256">
        <v>0</v>
      </c>
      <c r="C134" s="256">
        <v>0</v>
      </c>
      <c r="D134" s="256">
        <v>0</v>
      </c>
    </row>
    <row r="135" spans="1:4" ht="12.75" customHeight="1">
      <c r="A135" s="253" t="s">
        <v>1923</v>
      </c>
      <c r="B135" s="253" t="s">
        <v>1923</v>
      </c>
      <c r="C135" s="253" t="s">
        <v>1923</v>
      </c>
      <c r="D135" s="253" t="s">
        <v>1923</v>
      </c>
    </row>
    <row r="136" spans="1:4" ht="13.5" customHeight="1" thickBot="1">
      <c r="A136" s="253" t="s">
        <v>3079</v>
      </c>
      <c r="B136" s="259">
        <v>1439822058</v>
      </c>
      <c r="C136" s="259">
        <v>22179137</v>
      </c>
      <c r="D136" s="259">
        <v>1417642921</v>
      </c>
    </row>
    <row r="137" spans="1:4" ht="13.5" customHeight="1" thickTop="1">
      <c r="A137" s="253" t="s">
        <v>1923</v>
      </c>
      <c r="B137" s="253" t="s">
        <v>1923</v>
      </c>
      <c r="C137" s="253" t="s">
        <v>1923</v>
      </c>
      <c r="D137" s="253" t="s">
        <v>1923</v>
      </c>
    </row>
    <row r="138" spans="1:4" ht="12.75" customHeight="1">
      <c r="A138" s="260" t="s">
        <v>3080</v>
      </c>
      <c r="B138" s="261" t="s">
        <v>3081</v>
      </c>
      <c r="C138" s="261">
        <v>0.21</v>
      </c>
      <c r="D138" s="261">
        <v>0.21</v>
      </c>
    </row>
    <row r="139" spans="1:4" ht="12.75" customHeight="1">
      <c r="A139" s="253" t="s">
        <v>1923</v>
      </c>
      <c r="B139" s="253" t="s">
        <v>1923</v>
      </c>
      <c r="C139" s="253" t="s">
        <v>1923</v>
      </c>
      <c r="D139" s="253" t="s">
        <v>1923</v>
      </c>
    </row>
    <row r="140" spans="1:4" ht="12.75" customHeight="1">
      <c r="A140" s="253" t="s">
        <v>3082</v>
      </c>
      <c r="B140" s="256">
        <v>302362632</v>
      </c>
      <c r="C140" s="256">
        <v>4657619</v>
      </c>
      <c r="D140" s="256">
        <v>297705013</v>
      </c>
    </row>
    <row r="141" spans="1:4" ht="12.75" customHeight="1">
      <c r="A141" s="253" t="s">
        <v>1923</v>
      </c>
      <c r="B141" s="253" t="s">
        <v>1923</v>
      </c>
      <c r="C141" s="253" t="s">
        <v>1923</v>
      </c>
      <c r="D141" s="253" t="s">
        <v>1923</v>
      </c>
    </row>
    <row r="142" spans="1:4" ht="12.75" customHeight="1" outlineLevel="1">
      <c r="A142" s="253" t="s">
        <v>3083</v>
      </c>
      <c r="B142" s="253" t="s">
        <v>1923</v>
      </c>
      <c r="C142" s="253" t="s">
        <v>1923</v>
      </c>
      <c r="D142" s="253" t="s">
        <v>1923</v>
      </c>
    </row>
    <row r="143" spans="1:4" ht="12.75" customHeight="1" outlineLevel="1">
      <c r="A143" s="255" t="s">
        <v>3731</v>
      </c>
      <c r="B143" s="256">
        <v>21707</v>
      </c>
      <c r="C143" s="256">
        <v>0</v>
      </c>
      <c r="D143" s="256">
        <v>21707</v>
      </c>
    </row>
    <row r="144" spans="1:4" ht="12.75" customHeight="1" outlineLevel="1">
      <c r="A144" s="255" t="s">
        <v>3727</v>
      </c>
      <c r="B144" s="256">
        <v>56050000</v>
      </c>
      <c r="C144" s="256">
        <v>0</v>
      </c>
      <c r="D144" s="256">
        <v>56050000</v>
      </c>
    </row>
    <row r="145" spans="1:4" ht="12.75" customHeight="1" outlineLevel="1">
      <c r="A145" s="255" t="s">
        <v>3084</v>
      </c>
      <c r="B145" s="256">
        <v>300168</v>
      </c>
      <c r="C145" s="256">
        <v>0</v>
      </c>
      <c r="D145" s="256">
        <v>300168</v>
      </c>
    </row>
    <row r="146" spans="1:4" ht="12.75" customHeight="1" outlineLevel="1">
      <c r="A146" s="255" t="s">
        <v>3732</v>
      </c>
      <c r="B146" s="256">
        <v>26257</v>
      </c>
      <c r="C146" s="256">
        <v>0</v>
      </c>
      <c r="D146" s="256">
        <v>26257</v>
      </c>
    </row>
    <row r="147" spans="1:4" ht="12.75" customHeight="1" outlineLevel="1">
      <c r="A147" s="255" t="s">
        <v>3085</v>
      </c>
      <c r="B147" s="256">
        <v>-51382902</v>
      </c>
      <c r="C147" s="256">
        <v>0</v>
      </c>
      <c r="D147" s="256">
        <v>-51382902</v>
      </c>
    </row>
    <row r="148" spans="1:4" ht="12.75" customHeight="1" outlineLevel="1">
      <c r="A148" s="255" t="s">
        <v>3142</v>
      </c>
      <c r="B148" s="256">
        <v>5223619</v>
      </c>
      <c r="C148" s="256">
        <v>0</v>
      </c>
      <c r="D148" s="256">
        <v>5223619</v>
      </c>
    </row>
    <row r="149" spans="1:4" ht="12.75" customHeight="1" outlineLevel="1">
      <c r="A149" s="255" t="s">
        <v>3143</v>
      </c>
      <c r="B149" s="256">
        <v>5100000</v>
      </c>
      <c r="C149" s="256">
        <v>0</v>
      </c>
      <c r="D149" s="256">
        <v>5100000</v>
      </c>
    </row>
    <row r="150" spans="1:4" ht="12.75" customHeight="1" outlineLevel="1">
      <c r="A150" s="255" t="s">
        <v>3086</v>
      </c>
      <c r="B150" s="257">
        <v>-826554</v>
      </c>
      <c r="C150" s="257">
        <v>0</v>
      </c>
      <c r="D150" s="257">
        <v>-826554</v>
      </c>
    </row>
    <row r="151" spans="1:4" ht="12.75" customHeight="1">
      <c r="A151" s="253" t="s">
        <v>3087</v>
      </c>
      <c r="B151" s="256">
        <v>14512295</v>
      </c>
      <c r="C151" s="256">
        <v>0</v>
      </c>
      <c r="D151" s="256">
        <v>14512295</v>
      </c>
    </row>
    <row r="152" spans="1:4" ht="12.75" customHeight="1">
      <c r="A152" s="253" t="s">
        <v>1923</v>
      </c>
      <c r="B152" s="253" t="s">
        <v>1923</v>
      </c>
      <c r="C152" s="253" t="s">
        <v>1923</v>
      </c>
      <c r="D152" s="253" t="s">
        <v>1923</v>
      </c>
    </row>
    <row r="153" spans="1:4" ht="12.75" customHeight="1" outlineLevel="1">
      <c r="A153" s="253" t="s">
        <v>3088</v>
      </c>
      <c r="B153" s="253" t="s">
        <v>1923</v>
      </c>
      <c r="C153" s="253" t="s">
        <v>1923</v>
      </c>
      <c r="D153" s="253" t="s">
        <v>1923</v>
      </c>
    </row>
    <row r="154" spans="1:4" ht="12.75" customHeight="1" outlineLevel="1">
      <c r="A154" s="255" t="s">
        <v>3144</v>
      </c>
      <c r="B154" s="256">
        <v>-5100000</v>
      </c>
      <c r="C154" s="256">
        <v>0</v>
      </c>
      <c r="D154" s="256">
        <v>-5100000</v>
      </c>
    </row>
    <row r="155" spans="1:4" ht="12.75" customHeight="1" outlineLevel="1">
      <c r="A155" s="255" t="s">
        <v>3145</v>
      </c>
      <c r="B155" s="256">
        <v>-21707</v>
      </c>
      <c r="C155" s="256">
        <v>0</v>
      </c>
      <c r="D155" s="256">
        <v>-21707</v>
      </c>
    </row>
    <row r="156" spans="1:4" ht="12.75" customHeight="1" outlineLevel="1">
      <c r="A156" s="255" t="s">
        <v>3146</v>
      </c>
      <c r="B156" s="256">
        <v>-5223619</v>
      </c>
      <c r="C156" s="256">
        <v>0</v>
      </c>
      <c r="D156" s="256">
        <v>-5223619</v>
      </c>
    </row>
    <row r="157" spans="1:4" ht="12.75" customHeight="1" outlineLevel="1">
      <c r="A157" s="255" t="s">
        <v>3089</v>
      </c>
      <c r="B157" s="256">
        <v>-300168</v>
      </c>
      <c r="C157" s="256">
        <v>0</v>
      </c>
      <c r="D157" s="256">
        <v>-300168</v>
      </c>
    </row>
    <row r="158" spans="1:4" ht="12.75" customHeight="1" outlineLevel="1">
      <c r="A158" s="255" t="s">
        <v>3090</v>
      </c>
      <c r="B158" s="256">
        <v>-27213458</v>
      </c>
      <c r="C158" s="256">
        <v>0</v>
      </c>
      <c r="D158" s="256">
        <v>-27213458</v>
      </c>
    </row>
    <row r="159" spans="1:4" ht="12.75" customHeight="1" outlineLevel="1">
      <c r="A159" s="255" t="s">
        <v>3733</v>
      </c>
      <c r="B159" s="256">
        <v>-26257</v>
      </c>
      <c r="C159" s="256">
        <v>0</v>
      </c>
      <c r="D159" s="256">
        <v>-26257</v>
      </c>
    </row>
    <row r="160" spans="1:4" ht="12.75" customHeight="1" outlineLevel="1">
      <c r="A160" s="255" t="s">
        <v>3147</v>
      </c>
      <c r="B160" s="257">
        <v>1044724</v>
      </c>
      <c r="C160" s="257">
        <v>0</v>
      </c>
      <c r="D160" s="257">
        <v>1044724</v>
      </c>
    </row>
    <row r="161" spans="1:4" ht="12.75" customHeight="1">
      <c r="A161" s="253" t="s">
        <v>3092</v>
      </c>
      <c r="B161" s="256">
        <v>-36840485</v>
      </c>
      <c r="C161" s="256">
        <v>0</v>
      </c>
      <c r="D161" s="256">
        <v>-36840485</v>
      </c>
    </row>
    <row r="162" spans="1:4" ht="12.75" customHeight="1">
      <c r="A162" s="253" t="s">
        <v>1923</v>
      </c>
      <c r="B162" s="253" t="s">
        <v>1923</v>
      </c>
      <c r="C162" s="253" t="s">
        <v>1923</v>
      </c>
      <c r="D162" s="253" t="s">
        <v>1923</v>
      </c>
    </row>
    <row r="163" spans="1:4" ht="12.75" customHeight="1">
      <c r="A163" s="253" t="s">
        <v>3093</v>
      </c>
      <c r="B163" s="258">
        <v>280034441</v>
      </c>
      <c r="C163" s="258">
        <v>4657618</v>
      </c>
      <c r="D163" s="258">
        <v>275376823</v>
      </c>
    </row>
    <row r="164" spans="1:4" ht="12.75" customHeight="1">
      <c r="A164" s="253" t="s">
        <v>1923</v>
      </c>
      <c r="B164" s="253" t="s">
        <v>1923</v>
      </c>
      <c r="C164" s="253" t="s">
        <v>1923</v>
      </c>
      <c r="D164" s="253" t="s">
        <v>1923</v>
      </c>
    </row>
    <row r="165" spans="1:4" ht="12.75" customHeight="1">
      <c r="A165" s="253" t="s">
        <v>3094</v>
      </c>
      <c r="B165" s="256">
        <v>0</v>
      </c>
      <c r="C165" s="256">
        <v>0</v>
      </c>
      <c r="D165" s="256">
        <v>0</v>
      </c>
    </row>
    <row r="166" spans="1:4" ht="12.75" customHeight="1">
      <c r="A166" s="253" t="s">
        <v>1923</v>
      </c>
      <c r="B166" s="253" t="s">
        <v>1923</v>
      </c>
      <c r="C166" s="253" t="s">
        <v>1923</v>
      </c>
      <c r="D166" s="253" t="s">
        <v>1923</v>
      </c>
    </row>
    <row r="167" spans="1:4" ht="13.5" customHeight="1" thickBot="1">
      <c r="A167" s="253" t="s">
        <v>3095</v>
      </c>
      <c r="B167" s="262">
        <v>280034441</v>
      </c>
      <c r="C167" s="262">
        <v>4657618</v>
      </c>
      <c r="D167" s="262">
        <v>275376823</v>
      </c>
    </row>
    <row r="168" spans="1:4" ht="12.75" customHeight="1">
      <c r="A168" s="253" t="s">
        <v>1923</v>
      </c>
      <c r="B168" s="253" t="s">
        <v>1923</v>
      </c>
      <c r="C168" s="253" t="s">
        <v>1923</v>
      </c>
      <c r="D168" s="253" t="s">
        <v>1923</v>
      </c>
    </row>
    <row r="169" spans="1:4" ht="12.75" customHeight="1" outlineLevel="1">
      <c r="A169" s="253" t="s">
        <v>3096</v>
      </c>
      <c r="B169" s="253" t="s">
        <v>1923</v>
      </c>
      <c r="C169" s="253" t="s">
        <v>1923</v>
      </c>
      <c r="D169" s="253" t="s">
        <v>1923</v>
      </c>
    </row>
    <row r="170" spans="1:4" ht="12.75" customHeight="1" outlineLevel="1">
      <c r="A170" s="255" t="s">
        <v>3097</v>
      </c>
      <c r="B170" s="256">
        <v>-1903442296</v>
      </c>
      <c r="C170" s="256">
        <v>-134410326</v>
      </c>
      <c r="D170" s="256">
        <v>-1769031970</v>
      </c>
    </row>
    <row r="171" spans="1:4" ht="12.75" customHeight="1" outlineLevel="1">
      <c r="A171" s="255" t="s">
        <v>3098</v>
      </c>
      <c r="B171" s="256">
        <v>-3379968</v>
      </c>
      <c r="C171" s="256">
        <v>0</v>
      </c>
      <c r="D171" s="256">
        <v>-3379968</v>
      </c>
    </row>
    <row r="172" spans="1:4" ht="12.75" customHeight="1" outlineLevel="1">
      <c r="A172" s="255" t="s">
        <v>3099</v>
      </c>
      <c r="B172" s="257">
        <v>1816115763</v>
      </c>
      <c r="C172" s="257">
        <v>135397505</v>
      </c>
      <c r="D172" s="257">
        <v>1680718258</v>
      </c>
    </row>
    <row r="173" spans="1:4" ht="13.5" customHeight="1" thickBot="1">
      <c r="A173" s="253" t="s">
        <v>3100</v>
      </c>
      <c r="B173" s="263">
        <v>-90706501</v>
      </c>
      <c r="C173" s="263">
        <v>987179</v>
      </c>
      <c r="D173" s="263">
        <v>-91693680</v>
      </c>
    </row>
    <row r="174" spans="1:4" ht="12.75" customHeight="1">
      <c r="A174" s="253" t="s">
        <v>1923</v>
      </c>
      <c r="B174" s="253" t="s">
        <v>1923</v>
      </c>
      <c r="C174" s="253" t="s">
        <v>1923</v>
      </c>
      <c r="D174" s="253" t="s">
        <v>1923</v>
      </c>
    </row>
    <row r="175" spans="1:4" ht="12.75" customHeight="1">
      <c r="A175" s="253" t="s">
        <v>3101</v>
      </c>
      <c r="B175" s="256">
        <v>0</v>
      </c>
      <c r="C175" s="256">
        <v>0</v>
      </c>
      <c r="D175" s="256">
        <v>0</v>
      </c>
    </row>
    <row r="176" spans="1:4" ht="12.75" customHeight="1">
      <c r="A176" s="253" t="s">
        <v>1923</v>
      </c>
      <c r="B176" s="253" t="s">
        <v>1923</v>
      </c>
      <c r="C176" s="253" t="s">
        <v>1923</v>
      </c>
      <c r="D176" s="253" t="s">
        <v>1923</v>
      </c>
    </row>
    <row r="177" spans="1:4" ht="13.5" customHeight="1" thickBot="1">
      <c r="A177" s="253" t="s">
        <v>3102</v>
      </c>
      <c r="B177" s="262">
        <v>189327940</v>
      </c>
      <c r="C177" s="262">
        <v>5644797</v>
      </c>
      <c r="D177" s="262">
        <v>183683143</v>
      </c>
    </row>
    <row r="178" spans="1:4" ht="12.75" customHeight="1">
      <c r="A178" s="253" t="s">
        <v>1923</v>
      </c>
      <c r="B178" s="253" t="s">
        <v>1923</v>
      </c>
      <c r="C178" s="253" t="s">
        <v>1923</v>
      </c>
      <c r="D178" s="253" t="s">
        <v>1923</v>
      </c>
    </row>
    <row r="179" spans="1:4" ht="12.75" customHeight="1" outlineLevel="1">
      <c r="A179" s="253" t="s">
        <v>3103</v>
      </c>
      <c r="B179" s="253" t="s">
        <v>1923</v>
      </c>
      <c r="C179" s="253" t="s">
        <v>1923</v>
      </c>
      <c r="D179" s="253" t="s">
        <v>1923</v>
      </c>
    </row>
    <row r="180" spans="1:4" ht="12.75" customHeight="1" outlineLevel="1">
      <c r="A180" s="255" t="s">
        <v>3104</v>
      </c>
      <c r="B180" s="256">
        <v>71123871</v>
      </c>
      <c r="C180" s="256">
        <v>1290849</v>
      </c>
      <c r="D180" s="256">
        <v>69833022</v>
      </c>
    </row>
    <row r="181" spans="1:4" ht="12.75" customHeight="1" outlineLevel="1">
      <c r="A181" s="255" t="s">
        <v>3105</v>
      </c>
      <c r="B181" s="257">
        <v>403289</v>
      </c>
      <c r="C181" s="257">
        <v>273595</v>
      </c>
      <c r="D181" s="257">
        <v>129694</v>
      </c>
    </row>
    <row r="182" spans="1:4" ht="12.75" customHeight="1">
      <c r="A182" s="253" t="s">
        <v>3106</v>
      </c>
      <c r="B182" s="256">
        <v>71527160</v>
      </c>
      <c r="C182" s="256">
        <v>1564444</v>
      </c>
      <c r="D182" s="256">
        <v>69962716</v>
      </c>
    </row>
    <row r="183" spans="1:4" ht="12.75" customHeight="1">
      <c r="A183" s="253" t="s">
        <v>1923</v>
      </c>
      <c r="B183" s="253" t="s">
        <v>1923</v>
      </c>
      <c r="C183" s="253" t="s">
        <v>1923</v>
      </c>
      <c r="D183" s="253" t="s">
        <v>1923</v>
      </c>
    </row>
    <row r="184" spans="1:4" ht="13.5" customHeight="1" thickBot="1">
      <c r="A184" s="260" t="s">
        <v>3107</v>
      </c>
      <c r="B184" s="259">
        <v>260855100</v>
      </c>
      <c r="C184" s="259">
        <v>7209241</v>
      </c>
      <c r="D184" s="259">
        <v>253645859</v>
      </c>
    </row>
    <row r="185" spans="1:4" ht="13.5" customHeight="1" thickTop="1">
      <c r="A185" s="253" t="s">
        <v>1923</v>
      </c>
      <c r="B185" s="253" t="s">
        <v>1923</v>
      </c>
      <c r="C185" s="253" t="s">
        <v>1923</v>
      </c>
      <c r="D185" s="253" t="s">
        <v>1923</v>
      </c>
    </row>
    <row r="186" spans="1:4" ht="12.75" customHeight="1">
      <c r="A186" s="260" t="s">
        <v>3108</v>
      </c>
      <c r="B186" s="261">
        <v>0.20421</v>
      </c>
      <c r="C186" s="261">
        <v>0.15737599999999999</v>
      </c>
      <c r="D186" s="261">
        <v>0.205952</v>
      </c>
    </row>
    <row r="187" spans="1:4" ht="12.75" customHeight="1">
      <c r="A187" s="253" t="s">
        <v>1923</v>
      </c>
      <c r="B187" s="253" t="s">
        <v>1923</v>
      </c>
      <c r="C187" s="253" t="s">
        <v>1923</v>
      </c>
      <c r="D187" s="253" t="s">
        <v>1923</v>
      </c>
    </row>
  </sheetData>
  <mergeCells count="4">
    <mergeCell ref="A2:E2"/>
    <mergeCell ref="A3:E3"/>
    <mergeCell ref="A4:E4"/>
    <mergeCell ref="A5:E5"/>
  </mergeCells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0199F-3EEB-4A27-8D06-1DFDFA8BA301}">
  <sheetPr>
    <tabColor theme="9" tint="0.59999389629810485"/>
  </sheetPr>
  <dimension ref="A1:L232"/>
  <sheetViews>
    <sheetView tabSelected="1" workbookViewId="0">
      <pane ySplit="7" topLeftCell="A21" activePane="bottomLeft" state="frozen"/>
      <selection activeCell="J81" sqref="J81"/>
      <selection pane="bottomLeft" activeCell="J81" sqref="J81"/>
    </sheetView>
  </sheetViews>
  <sheetFormatPr defaultColWidth="8.77734375" defaultRowHeight="13.2" outlineLevelRow="1"/>
  <cols>
    <col min="1" max="1" width="60.109375" style="253" customWidth="1"/>
    <col min="2" max="2" width="59.6640625" style="253" customWidth="1"/>
    <col min="3" max="3" width="20.33203125" style="253" customWidth="1"/>
    <col min="4" max="4" width="14.33203125" style="253" customWidth="1"/>
    <col min="5" max="5" width="16" style="320" customWidth="1"/>
    <col min="6" max="6" width="15.109375" style="320" customWidth="1"/>
    <col min="7" max="7" width="21.109375" style="253" customWidth="1"/>
    <col min="8" max="8" width="20.33203125" style="253" customWidth="1"/>
    <col min="9" max="9" width="7.44140625" style="253" customWidth="1"/>
    <col min="10" max="10" width="6.77734375" style="253" customWidth="1"/>
    <col min="11" max="11" width="12.77734375" style="253" customWidth="1"/>
    <col min="12" max="12" width="17.109375" style="253" customWidth="1"/>
    <col min="13" max="16384" width="8.77734375" style="253"/>
  </cols>
  <sheetData>
    <row r="1" spans="1:12">
      <c r="A1" s="252" t="s">
        <v>3734</v>
      </c>
    </row>
    <row r="2" spans="1:12" ht="18" customHeight="1">
      <c r="A2" s="340" t="s">
        <v>3045</v>
      </c>
      <c r="B2" s="341"/>
      <c r="C2" s="341"/>
      <c r="D2" s="341"/>
      <c r="E2" s="341"/>
      <c r="F2" s="320" t="s">
        <v>1923</v>
      </c>
      <c r="G2" s="253" t="s">
        <v>1923</v>
      </c>
      <c r="H2" s="253" t="s">
        <v>1923</v>
      </c>
      <c r="I2" s="253" t="s">
        <v>1923</v>
      </c>
      <c r="J2" s="253" t="s">
        <v>1923</v>
      </c>
      <c r="K2" s="253" t="s">
        <v>1923</v>
      </c>
      <c r="L2" s="253" t="s">
        <v>1923</v>
      </c>
    </row>
    <row r="3" spans="1:12" ht="15" customHeight="1">
      <c r="A3" s="342" t="s">
        <v>3148</v>
      </c>
      <c r="B3" s="341"/>
      <c r="C3" s="341"/>
      <c r="D3" s="341"/>
      <c r="E3" s="341"/>
      <c r="F3" s="320" t="s">
        <v>1923</v>
      </c>
      <c r="G3" s="253" t="s">
        <v>1923</v>
      </c>
      <c r="H3" s="253" t="s">
        <v>1923</v>
      </c>
      <c r="I3" s="253" t="s">
        <v>1923</v>
      </c>
      <c r="J3" s="253" t="s">
        <v>1923</v>
      </c>
      <c r="K3" s="253" t="s">
        <v>1923</v>
      </c>
      <c r="L3" s="253" t="s">
        <v>1923</v>
      </c>
    </row>
    <row r="4" spans="1:12" ht="15" customHeight="1">
      <c r="A4" s="342" t="s">
        <v>3735</v>
      </c>
      <c r="B4" s="341"/>
      <c r="C4" s="341"/>
      <c r="D4" s="341"/>
      <c r="E4" s="341"/>
      <c r="F4" s="320" t="s">
        <v>1923</v>
      </c>
      <c r="G4" s="253" t="s">
        <v>1923</v>
      </c>
      <c r="H4" s="253" t="s">
        <v>1923</v>
      </c>
      <c r="I4" s="253" t="s">
        <v>1923</v>
      </c>
      <c r="J4" s="253" t="s">
        <v>1923</v>
      </c>
      <c r="K4" s="253" t="s">
        <v>1923</v>
      </c>
      <c r="L4" s="253" t="s">
        <v>1923</v>
      </c>
    </row>
    <row r="5" spans="1:12" ht="15" customHeight="1">
      <c r="A5" s="342" t="s">
        <v>1923</v>
      </c>
      <c r="B5" s="341"/>
      <c r="C5" s="341"/>
      <c r="D5" s="341"/>
      <c r="E5" s="341"/>
      <c r="F5" s="320" t="s">
        <v>1923</v>
      </c>
      <c r="G5" s="253" t="s">
        <v>1923</v>
      </c>
      <c r="H5" s="253" t="s">
        <v>1923</v>
      </c>
      <c r="I5" s="253" t="s">
        <v>1923</v>
      </c>
      <c r="J5" s="253" t="s">
        <v>1923</v>
      </c>
      <c r="K5" s="253" t="s">
        <v>1923</v>
      </c>
      <c r="L5" s="253" t="s">
        <v>1923</v>
      </c>
    </row>
    <row r="6" spans="1:12" ht="12.75" customHeight="1">
      <c r="A6" s="253" t="s">
        <v>1923</v>
      </c>
      <c r="B6" s="253" t="s">
        <v>1923</v>
      </c>
      <c r="C6" s="253" t="s">
        <v>1923</v>
      </c>
      <c r="D6" s="253" t="s">
        <v>1923</v>
      </c>
      <c r="E6" s="320" t="s">
        <v>1923</v>
      </c>
      <c r="F6" s="320" t="s">
        <v>1923</v>
      </c>
      <c r="G6" s="253" t="s">
        <v>1923</v>
      </c>
      <c r="H6" s="253" t="s">
        <v>1923</v>
      </c>
      <c r="I6" s="253" t="s">
        <v>1923</v>
      </c>
      <c r="J6" s="253" t="s">
        <v>1923</v>
      </c>
      <c r="K6" s="253" t="s">
        <v>1923</v>
      </c>
      <c r="L6" s="253" t="s">
        <v>1923</v>
      </c>
    </row>
    <row r="7" spans="1:12" ht="12.75" customHeight="1">
      <c r="A7" s="264" t="s">
        <v>3149</v>
      </c>
      <c r="B7" s="264" t="s">
        <v>1891</v>
      </c>
      <c r="C7" s="264" t="s">
        <v>3150</v>
      </c>
      <c r="D7" s="264" t="s">
        <v>3151</v>
      </c>
      <c r="E7" s="330" t="s">
        <v>3152</v>
      </c>
      <c r="F7" s="330" t="s">
        <v>1768</v>
      </c>
      <c r="G7" s="264" t="s">
        <v>3153</v>
      </c>
      <c r="H7" s="264" t="s">
        <v>3154</v>
      </c>
      <c r="I7" s="264" t="s">
        <v>3155</v>
      </c>
      <c r="J7" s="264" t="s">
        <v>3156</v>
      </c>
      <c r="K7" s="264" t="s">
        <v>3157</v>
      </c>
      <c r="L7" s="264" t="s">
        <v>3158</v>
      </c>
    </row>
    <row r="8" spans="1:12" ht="12.75" customHeight="1">
      <c r="A8" s="253" t="s">
        <v>3159</v>
      </c>
      <c r="B8" s="253" t="s">
        <v>3160</v>
      </c>
      <c r="C8" s="253" t="s">
        <v>1923</v>
      </c>
      <c r="D8" s="253" t="s">
        <v>1923</v>
      </c>
      <c r="E8" s="320" t="s">
        <v>1923</v>
      </c>
      <c r="F8" s="320" t="s">
        <v>1923</v>
      </c>
      <c r="G8" s="253" t="s">
        <v>1923</v>
      </c>
      <c r="H8" s="253" t="s">
        <v>1923</v>
      </c>
      <c r="I8" s="253" t="s">
        <v>1923</v>
      </c>
      <c r="J8" s="253" t="s">
        <v>1923</v>
      </c>
      <c r="K8" s="253" t="s">
        <v>1923</v>
      </c>
      <c r="L8" s="253" t="s">
        <v>1923</v>
      </c>
    </row>
    <row r="9" spans="1:12" ht="12.75" customHeight="1" outlineLevel="1">
      <c r="A9" s="255" t="s">
        <v>3161</v>
      </c>
      <c r="B9" s="253" t="s">
        <v>3162</v>
      </c>
      <c r="C9" s="256">
        <v>232151810</v>
      </c>
      <c r="D9" s="256">
        <v>0</v>
      </c>
      <c r="E9" s="295">
        <v>0</v>
      </c>
      <c r="F9" s="295">
        <v>0</v>
      </c>
      <c r="G9" s="256">
        <v>0</v>
      </c>
      <c r="H9" s="256">
        <v>0</v>
      </c>
      <c r="I9" s="256">
        <v>0</v>
      </c>
      <c r="J9" s="256">
        <v>0</v>
      </c>
      <c r="K9" s="256">
        <v>0</v>
      </c>
      <c r="L9" s="256">
        <v>232151810</v>
      </c>
    </row>
    <row r="10" spans="1:12" ht="12.75" customHeight="1" outlineLevel="1">
      <c r="A10" s="255" t="s">
        <v>3163</v>
      </c>
      <c r="B10" s="253" t="s">
        <v>3164</v>
      </c>
      <c r="C10" s="256">
        <v>25036776</v>
      </c>
      <c r="D10" s="256">
        <v>0</v>
      </c>
      <c r="E10" s="295">
        <v>0</v>
      </c>
      <c r="F10" s="295">
        <v>5709199</v>
      </c>
      <c r="G10" s="256">
        <v>0</v>
      </c>
      <c r="H10" s="256">
        <v>0</v>
      </c>
      <c r="I10" s="256">
        <v>0</v>
      </c>
      <c r="J10" s="256">
        <v>0</v>
      </c>
      <c r="K10" s="256">
        <v>0</v>
      </c>
      <c r="L10" s="256">
        <v>30745975</v>
      </c>
    </row>
    <row r="11" spans="1:12" ht="12.75" customHeight="1" outlineLevel="1">
      <c r="A11" s="255" t="s">
        <v>3165</v>
      </c>
      <c r="B11" s="253" t="s">
        <v>3166</v>
      </c>
      <c r="C11" s="257">
        <v>-1154586</v>
      </c>
      <c r="D11" s="257">
        <v>0</v>
      </c>
      <c r="E11" s="287">
        <v>0</v>
      </c>
      <c r="F11" s="287">
        <v>0</v>
      </c>
      <c r="G11" s="257">
        <v>0</v>
      </c>
      <c r="H11" s="257">
        <v>0</v>
      </c>
      <c r="I11" s="257">
        <v>0</v>
      </c>
      <c r="J11" s="257">
        <v>0</v>
      </c>
      <c r="K11" s="257">
        <v>0</v>
      </c>
      <c r="L11" s="257">
        <v>-1154586</v>
      </c>
    </row>
    <row r="12" spans="1:12" ht="12.75" customHeight="1">
      <c r="A12" s="253" t="s">
        <v>3167</v>
      </c>
      <c r="B12" s="253" t="s">
        <v>1923</v>
      </c>
      <c r="C12" s="256">
        <v>256034000</v>
      </c>
      <c r="D12" s="256">
        <v>0</v>
      </c>
      <c r="E12" s="295">
        <v>0</v>
      </c>
      <c r="F12" s="295">
        <v>5709199</v>
      </c>
      <c r="G12" s="256">
        <v>0</v>
      </c>
      <c r="H12" s="256">
        <v>0</v>
      </c>
      <c r="I12" s="256">
        <v>0</v>
      </c>
      <c r="J12" s="256">
        <v>0</v>
      </c>
      <c r="K12" s="256">
        <v>0</v>
      </c>
      <c r="L12" s="256">
        <v>261743199</v>
      </c>
    </row>
    <row r="13" spans="1:12" ht="12.75" customHeight="1">
      <c r="A13" s="253" t="s">
        <v>1923</v>
      </c>
      <c r="B13" s="253" t="s">
        <v>1923</v>
      </c>
      <c r="C13" s="253" t="s">
        <v>1923</v>
      </c>
      <c r="D13" s="253" t="s">
        <v>1923</v>
      </c>
      <c r="E13" s="320" t="s">
        <v>1923</v>
      </c>
      <c r="F13" s="320" t="s">
        <v>1923</v>
      </c>
      <c r="G13" s="253" t="s">
        <v>1923</v>
      </c>
      <c r="H13" s="253" t="s">
        <v>1923</v>
      </c>
      <c r="I13" s="253" t="s">
        <v>1923</v>
      </c>
      <c r="J13" s="253" t="s">
        <v>1923</v>
      </c>
      <c r="K13" s="253" t="s">
        <v>1923</v>
      </c>
      <c r="L13" s="253" t="s">
        <v>1923</v>
      </c>
    </row>
    <row r="14" spans="1:12" ht="12.75" customHeight="1">
      <c r="A14" s="253" t="s">
        <v>3168</v>
      </c>
      <c r="B14" s="253" t="s">
        <v>3169</v>
      </c>
      <c r="C14" s="253" t="s">
        <v>1923</v>
      </c>
      <c r="D14" s="253" t="s">
        <v>1923</v>
      </c>
      <c r="E14" s="320" t="s">
        <v>1923</v>
      </c>
      <c r="F14" s="320" t="s">
        <v>1923</v>
      </c>
      <c r="G14" s="253" t="s">
        <v>1923</v>
      </c>
      <c r="H14" s="253" t="s">
        <v>1923</v>
      </c>
      <c r="I14" s="253" t="s">
        <v>1923</v>
      </c>
      <c r="J14" s="253" t="s">
        <v>1923</v>
      </c>
      <c r="K14" s="253" t="s">
        <v>1923</v>
      </c>
      <c r="L14" s="253" t="s">
        <v>1923</v>
      </c>
    </row>
    <row r="15" spans="1:12" ht="12.75" customHeight="1" outlineLevel="1">
      <c r="A15" s="255" t="s">
        <v>3170</v>
      </c>
      <c r="B15" s="253" t="s">
        <v>3171</v>
      </c>
      <c r="C15" s="256">
        <v>1765179</v>
      </c>
      <c r="D15" s="256">
        <v>0</v>
      </c>
      <c r="E15" s="295">
        <v>21707</v>
      </c>
      <c r="F15" s="295">
        <v>0</v>
      </c>
      <c r="G15" s="256">
        <v>0</v>
      </c>
      <c r="H15" s="256">
        <v>0</v>
      </c>
      <c r="I15" s="256">
        <v>0</v>
      </c>
      <c r="J15" s="256">
        <v>0</v>
      </c>
      <c r="K15" s="256">
        <v>0</v>
      </c>
      <c r="L15" s="256">
        <v>1786886</v>
      </c>
    </row>
    <row r="16" spans="1:12" ht="12.75" customHeight="1" outlineLevel="1">
      <c r="A16" s="255" t="s">
        <v>3736</v>
      </c>
      <c r="B16" s="253" t="s">
        <v>3737</v>
      </c>
      <c r="C16" s="256">
        <v>0</v>
      </c>
      <c r="D16" s="256">
        <v>0</v>
      </c>
      <c r="E16" s="295">
        <v>56050000</v>
      </c>
      <c r="F16" s="295">
        <v>0</v>
      </c>
      <c r="G16" s="256">
        <v>0</v>
      </c>
      <c r="H16" s="256">
        <v>0</v>
      </c>
      <c r="I16" s="256">
        <v>0</v>
      </c>
      <c r="J16" s="256">
        <v>0</v>
      </c>
      <c r="K16" s="256">
        <v>0</v>
      </c>
      <c r="L16" s="256">
        <v>56050000</v>
      </c>
    </row>
    <row r="17" spans="1:12" ht="12.75" customHeight="1" outlineLevel="1">
      <c r="A17" s="255" t="s">
        <v>3172</v>
      </c>
      <c r="B17" s="253" t="s">
        <v>3173</v>
      </c>
      <c r="C17" s="256">
        <v>5462192</v>
      </c>
      <c r="D17" s="256">
        <v>0</v>
      </c>
      <c r="E17" s="295">
        <v>300168</v>
      </c>
      <c r="F17" s="295">
        <v>0</v>
      </c>
      <c r="G17" s="256">
        <v>0</v>
      </c>
      <c r="H17" s="256">
        <v>0</v>
      </c>
      <c r="I17" s="256">
        <v>0</v>
      </c>
      <c r="J17" s="256">
        <v>0</v>
      </c>
      <c r="K17" s="256">
        <v>0</v>
      </c>
      <c r="L17" s="256">
        <v>5762360</v>
      </c>
    </row>
    <row r="18" spans="1:12" ht="12.75" customHeight="1" outlineLevel="1">
      <c r="A18" s="255" t="s">
        <v>3738</v>
      </c>
      <c r="B18" s="253" t="s">
        <v>3739</v>
      </c>
      <c r="C18" s="256">
        <v>0</v>
      </c>
      <c r="D18" s="256">
        <v>0</v>
      </c>
      <c r="E18" s="295">
        <v>0</v>
      </c>
      <c r="F18" s="295">
        <v>0</v>
      </c>
      <c r="G18" s="256">
        <v>0</v>
      </c>
      <c r="H18" s="256">
        <v>26257</v>
      </c>
      <c r="I18" s="256">
        <v>0</v>
      </c>
      <c r="J18" s="256">
        <v>0</v>
      </c>
      <c r="K18" s="256">
        <v>0</v>
      </c>
      <c r="L18" s="256">
        <v>26257</v>
      </c>
    </row>
    <row r="19" spans="1:12" ht="12.75" customHeight="1" outlineLevel="1">
      <c r="A19" s="255" t="s">
        <v>1861</v>
      </c>
      <c r="B19" s="253" t="s">
        <v>3174</v>
      </c>
      <c r="C19" s="256">
        <v>22582257</v>
      </c>
      <c r="D19" s="256">
        <v>0</v>
      </c>
      <c r="E19" s="295">
        <v>0</v>
      </c>
      <c r="F19" s="295">
        <v>0</v>
      </c>
      <c r="G19" s="256">
        <v>0</v>
      </c>
      <c r="H19" s="256">
        <v>5223619</v>
      </c>
      <c r="I19" s="256">
        <v>0</v>
      </c>
      <c r="J19" s="256">
        <v>0</v>
      </c>
      <c r="K19" s="256">
        <v>0</v>
      </c>
      <c r="L19" s="256">
        <v>27805876</v>
      </c>
    </row>
    <row r="20" spans="1:12" ht="12.75" customHeight="1" outlineLevel="1">
      <c r="A20" s="255" t="s">
        <v>3175</v>
      </c>
      <c r="B20" s="253" t="s">
        <v>3176</v>
      </c>
      <c r="C20" s="256">
        <v>232230453</v>
      </c>
      <c r="D20" s="256">
        <v>0</v>
      </c>
      <c r="E20" s="295">
        <v>5100000</v>
      </c>
      <c r="F20" s="295">
        <v>0</v>
      </c>
      <c r="G20" s="256">
        <v>0</v>
      </c>
      <c r="H20" s="256">
        <v>3721574</v>
      </c>
      <c r="I20" s="256">
        <v>0</v>
      </c>
      <c r="J20" s="256">
        <v>0</v>
      </c>
      <c r="K20" s="256">
        <v>0</v>
      </c>
      <c r="L20" s="256">
        <v>241052027</v>
      </c>
    </row>
    <row r="21" spans="1:12" ht="12.75" customHeight="1" outlineLevel="1">
      <c r="A21" s="255" t="s">
        <v>3177</v>
      </c>
      <c r="B21" s="253" t="s">
        <v>3178</v>
      </c>
      <c r="C21" s="256">
        <v>10704225</v>
      </c>
      <c r="D21" s="256">
        <v>0</v>
      </c>
      <c r="E21" s="295">
        <v>-826554</v>
      </c>
      <c r="F21" s="295">
        <v>0</v>
      </c>
      <c r="G21" s="256">
        <v>0</v>
      </c>
      <c r="H21" s="256">
        <v>-3253348</v>
      </c>
      <c r="I21" s="256">
        <v>0</v>
      </c>
      <c r="J21" s="256">
        <v>0</v>
      </c>
      <c r="K21" s="256">
        <v>0</v>
      </c>
      <c r="L21" s="256">
        <v>6624323</v>
      </c>
    </row>
    <row r="22" spans="1:12" ht="12.75" customHeight="1" outlineLevel="1">
      <c r="A22" s="255" t="s">
        <v>3179</v>
      </c>
      <c r="B22" s="253" t="s">
        <v>3180</v>
      </c>
      <c r="C22" s="256">
        <v>7066208</v>
      </c>
      <c r="D22" s="256">
        <v>0</v>
      </c>
      <c r="E22" s="295">
        <v>0</v>
      </c>
      <c r="F22" s="295">
        <v>0</v>
      </c>
      <c r="G22" s="256">
        <v>0</v>
      </c>
      <c r="H22" s="256">
        <v>0</v>
      </c>
      <c r="I22" s="256">
        <v>0</v>
      </c>
      <c r="J22" s="256">
        <v>0</v>
      </c>
      <c r="K22" s="256">
        <v>0</v>
      </c>
      <c r="L22" s="256">
        <v>7066208</v>
      </c>
    </row>
    <row r="23" spans="1:12" ht="12.75" customHeight="1" outlineLevel="1">
      <c r="A23" s="255" t="s">
        <v>3181</v>
      </c>
      <c r="B23" s="253" t="s">
        <v>3182</v>
      </c>
      <c r="C23" s="256">
        <v>2744420</v>
      </c>
      <c r="D23" s="256">
        <v>0</v>
      </c>
      <c r="E23" s="295">
        <v>0</v>
      </c>
      <c r="F23" s="295">
        <v>0</v>
      </c>
      <c r="G23" s="256">
        <v>-2744420</v>
      </c>
      <c r="H23" s="256">
        <v>-845390</v>
      </c>
      <c r="I23" s="256">
        <v>0</v>
      </c>
      <c r="J23" s="256">
        <v>0</v>
      </c>
      <c r="K23" s="256">
        <v>0</v>
      </c>
      <c r="L23" s="256">
        <v>-845390</v>
      </c>
    </row>
    <row r="24" spans="1:12" ht="12.75" customHeight="1" outlineLevel="1">
      <c r="A24" s="255" t="s">
        <v>3183</v>
      </c>
      <c r="B24" s="253" t="s">
        <v>3184</v>
      </c>
      <c r="C24" s="256">
        <v>351919</v>
      </c>
      <c r="D24" s="256">
        <v>0</v>
      </c>
      <c r="E24" s="295">
        <v>0</v>
      </c>
      <c r="F24" s="295">
        <v>0</v>
      </c>
      <c r="G24" s="256">
        <v>-117306</v>
      </c>
      <c r="H24" s="256">
        <v>0</v>
      </c>
      <c r="I24" s="256">
        <v>0</v>
      </c>
      <c r="J24" s="256">
        <v>0</v>
      </c>
      <c r="K24" s="256">
        <v>0</v>
      </c>
      <c r="L24" s="256">
        <v>234613</v>
      </c>
    </row>
    <row r="25" spans="1:12" ht="12.75" customHeight="1" outlineLevel="1">
      <c r="A25" s="255" t="s">
        <v>3185</v>
      </c>
      <c r="B25" s="253" t="s">
        <v>3186</v>
      </c>
      <c r="C25" s="256">
        <v>61732146</v>
      </c>
      <c r="D25" s="256">
        <v>0</v>
      </c>
      <c r="E25" s="295">
        <v>0</v>
      </c>
      <c r="F25" s="295">
        <v>0</v>
      </c>
      <c r="G25" s="256">
        <v>1355696</v>
      </c>
      <c r="H25" s="256">
        <v>989279</v>
      </c>
      <c r="I25" s="256">
        <v>0</v>
      </c>
      <c r="J25" s="256">
        <v>0</v>
      </c>
      <c r="K25" s="256">
        <v>0</v>
      </c>
      <c r="L25" s="256">
        <v>64077121</v>
      </c>
    </row>
    <row r="26" spans="1:12" ht="12.75" customHeight="1" outlineLevel="1">
      <c r="A26" s="255" t="s">
        <v>3187</v>
      </c>
      <c r="B26" s="253" t="s">
        <v>3188</v>
      </c>
      <c r="C26" s="256">
        <v>760610</v>
      </c>
      <c r="D26" s="256">
        <v>0</v>
      </c>
      <c r="E26" s="295">
        <v>0</v>
      </c>
      <c r="F26" s="295">
        <v>0</v>
      </c>
      <c r="G26" s="256">
        <v>-493264</v>
      </c>
      <c r="H26" s="256">
        <v>-234298</v>
      </c>
      <c r="I26" s="256">
        <v>0</v>
      </c>
      <c r="J26" s="256">
        <v>0</v>
      </c>
      <c r="K26" s="256">
        <v>0</v>
      </c>
      <c r="L26" s="256">
        <v>33048</v>
      </c>
    </row>
    <row r="27" spans="1:12" ht="12.75" customHeight="1" outlineLevel="1">
      <c r="A27" s="255" t="s">
        <v>3189</v>
      </c>
      <c r="B27" s="253" t="s">
        <v>3184</v>
      </c>
      <c r="C27" s="256">
        <v>97534</v>
      </c>
      <c r="D27" s="256">
        <v>0</v>
      </c>
      <c r="E27" s="295">
        <v>0</v>
      </c>
      <c r="F27" s="295">
        <v>0</v>
      </c>
      <c r="G27" s="256">
        <v>-32511</v>
      </c>
      <c r="H27" s="256">
        <v>0</v>
      </c>
      <c r="I27" s="256">
        <v>0</v>
      </c>
      <c r="J27" s="256">
        <v>0</v>
      </c>
      <c r="K27" s="256">
        <v>0</v>
      </c>
      <c r="L27" s="256">
        <v>65023</v>
      </c>
    </row>
    <row r="28" spans="1:12" ht="12.75" customHeight="1" outlineLevel="1">
      <c r="A28" s="255" t="s">
        <v>3190</v>
      </c>
      <c r="B28" s="253" t="s">
        <v>3186</v>
      </c>
      <c r="C28" s="256">
        <v>17108934</v>
      </c>
      <c r="D28" s="256">
        <v>0</v>
      </c>
      <c r="E28" s="295">
        <v>0</v>
      </c>
      <c r="F28" s="295">
        <v>0</v>
      </c>
      <c r="G28" s="256">
        <v>375728</v>
      </c>
      <c r="H28" s="256">
        <v>274177</v>
      </c>
      <c r="I28" s="256">
        <v>0</v>
      </c>
      <c r="J28" s="256">
        <v>0</v>
      </c>
      <c r="K28" s="256">
        <v>0</v>
      </c>
      <c r="L28" s="256">
        <v>17758839</v>
      </c>
    </row>
    <row r="29" spans="1:12" ht="12.75" customHeight="1" outlineLevel="1">
      <c r="A29" s="255" t="s">
        <v>3191</v>
      </c>
      <c r="B29" s="253" t="s">
        <v>3192</v>
      </c>
      <c r="C29" s="256">
        <v>-1</v>
      </c>
      <c r="D29" s="256">
        <v>0</v>
      </c>
      <c r="E29" s="295">
        <v>0</v>
      </c>
      <c r="F29" s="295">
        <v>0</v>
      </c>
      <c r="G29" s="256">
        <v>0</v>
      </c>
      <c r="H29" s="256">
        <v>0</v>
      </c>
      <c r="I29" s="256">
        <v>0</v>
      </c>
      <c r="J29" s="256">
        <v>0</v>
      </c>
      <c r="K29" s="256">
        <v>0</v>
      </c>
      <c r="L29" s="256">
        <v>-1</v>
      </c>
    </row>
    <row r="30" spans="1:12" ht="12.75" customHeight="1" outlineLevel="1">
      <c r="A30" s="255" t="s">
        <v>3193</v>
      </c>
      <c r="B30" s="253" t="s">
        <v>3194</v>
      </c>
      <c r="C30" s="256">
        <v>141213972</v>
      </c>
      <c r="D30" s="256">
        <v>0</v>
      </c>
      <c r="E30" s="295">
        <v>0</v>
      </c>
      <c r="F30" s="295">
        <v>0</v>
      </c>
      <c r="G30" s="256">
        <v>-6164784</v>
      </c>
      <c r="H30" s="256">
        <v>-495361</v>
      </c>
      <c r="I30" s="256">
        <v>0</v>
      </c>
      <c r="J30" s="256">
        <v>0</v>
      </c>
      <c r="K30" s="256">
        <v>0</v>
      </c>
      <c r="L30" s="256">
        <v>134553827</v>
      </c>
    </row>
    <row r="31" spans="1:12" ht="12.75" customHeight="1" outlineLevel="1">
      <c r="A31" s="255" t="s">
        <v>3195</v>
      </c>
      <c r="B31" s="253" t="s">
        <v>3196</v>
      </c>
      <c r="C31" s="256">
        <v>39137156</v>
      </c>
      <c r="D31" s="256">
        <v>0</v>
      </c>
      <c r="E31" s="295">
        <v>0</v>
      </c>
      <c r="F31" s="295">
        <v>0</v>
      </c>
      <c r="G31" s="256">
        <v>-1708557</v>
      </c>
      <c r="H31" s="256">
        <v>-137288</v>
      </c>
      <c r="I31" s="256">
        <v>0</v>
      </c>
      <c r="J31" s="256">
        <v>0</v>
      </c>
      <c r="K31" s="256">
        <v>0</v>
      </c>
      <c r="L31" s="256">
        <v>37291311</v>
      </c>
    </row>
    <row r="32" spans="1:12" ht="12.75" customHeight="1" outlineLevel="1">
      <c r="A32" s="255" t="s">
        <v>3197</v>
      </c>
      <c r="B32" s="253" t="s">
        <v>3198</v>
      </c>
      <c r="C32" s="256">
        <v>9154776</v>
      </c>
      <c r="D32" s="256">
        <v>0</v>
      </c>
      <c r="E32" s="295">
        <v>-1489397</v>
      </c>
      <c r="F32" s="295">
        <v>0</v>
      </c>
      <c r="G32" s="256">
        <v>0</v>
      </c>
      <c r="H32" s="256">
        <v>0</v>
      </c>
      <c r="I32" s="256">
        <v>0</v>
      </c>
      <c r="J32" s="256">
        <v>0</v>
      </c>
      <c r="K32" s="256">
        <v>0</v>
      </c>
      <c r="L32" s="256">
        <v>7665379</v>
      </c>
    </row>
    <row r="33" spans="1:12" ht="12.75" customHeight="1" outlineLevel="1">
      <c r="A33" s="255" t="s">
        <v>3199</v>
      </c>
      <c r="B33" s="253" t="s">
        <v>3200</v>
      </c>
      <c r="C33" s="256">
        <v>0</v>
      </c>
      <c r="D33" s="256">
        <v>0</v>
      </c>
      <c r="E33" s="295">
        <v>0</v>
      </c>
      <c r="F33" s="295">
        <v>0</v>
      </c>
      <c r="G33" s="256">
        <v>0</v>
      </c>
      <c r="H33" s="256">
        <v>0</v>
      </c>
      <c r="I33" s="256">
        <v>0</v>
      </c>
      <c r="J33" s="256">
        <v>0</v>
      </c>
      <c r="K33" s="256">
        <v>0</v>
      </c>
      <c r="L33" s="256">
        <v>0</v>
      </c>
    </row>
    <row r="34" spans="1:12" ht="12.75" customHeight="1" outlineLevel="1">
      <c r="A34" s="255" t="s">
        <v>3201</v>
      </c>
      <c r="B34" s="253" t="s">
        <v>3202</v>
      </c>
      <c r="C34" s="256">
        <v>14130</v>
      </c>
      <c r="D34" s="256">
        <v>0</v>
      </c>
      <c r="E34" s="295">
        <v>-5262</v>
      </c>
      <c r="F34" s="295">
        <v>0</v>
      </c>
      <c r="G34" s="256">
        <v>0</v>
      </c>
      <c r="H34" s="256">
        <v>0</v>
      </c>
      <c r="I34" s="256">
        <v>0</v>
      </c>
      <c r="J34" s="256">
        <v>0</v>
      </c>
      <c r="K34" s="256">
        <v>0</v>
      </c>
      <c r="L34" s="256">
        <v>8868</v>
      </c>
    </row>
    <row r="35" spans="1:12" ht="12.75" customHeight="1" outlineLevel="1">
      <c r="A35" s="255" t="s">
        <v>3203</v>
      </c>
      <c r="B35" s="253" t="s">
        <v>3204</v>
      </c>
      <c r="C35" s="256">
        <v>200176</v>
      </c>
      <c r="D35" s="256">
        <v>0</v>
      </c>
      <c r="E35" s="295">
        <v>-74815</v>
      </c>
      <c r="F35" s="295">
        <v>0</v>
      </c>
      <c r="G35" s="256">
        <v>0</v>
      </c>
      <c r="H35" s="256">
        <v>0</v>
      </c>
      <c r="I35" s="256">
        <v>0</v>
      </c>
      <c r="J35" s="256">
        <v>0</v>
      </c>
      <c r="K35" s="256">
        <v>0</v>
      </c>
      <c r="L35" s="256">
        <v>125361</v>
      </c>
    </row>
    <row r="36" spans="1:12" ht="12.75" customHeight="1" outlineLevel="1">
      <c r="A36" s="255" t="s">
        <v>3205</v>
      </c>
      <c r="B36" s="253" t="s">
        <v>3206</v>
      </c>
      <c r="C36" s="256">
        <v>83232111</v>
      </c>
      <c r="D36" s="256">
        <v>0</v>
      </c>
      <c r="E36" s="295">
        <v>-19229122</v>
      </c>
      <c r="F36" s="295">
        <v>0</v>
      </c>
      <c r="G36" s="256">
        <v>0</v>
      </c>
      <c r="H36" s="256">
        <v>0</v>
      </c>
      <c r="I36" s="256">
        <v>0</v>
      </c>
      <c r="J36" s="256">
        <v>0</v>
      </c>
      <c r="K36" s="256">
        <v>0</v>
      </c>
      <c r="L36" s="256">
        <v>64002989</v>
      </c>
    </row>
    <row r="37" spans="1:12" ht="12.75" customHeight="1" outlineLevel="1">
      <c r="A37" s="255" t="s">
        <v>3207</v>
      </c>
      <c r="B37" s="253" t="s">
        <v>3208</v>
      </c>
      <c r="C37" s="256">
        <v>310066</v>
      </c>
      <c r="D37" s="256">
        <v>0</v>
      </c>
      <c r="E37" s="295">
        <v>250709</v>
      </c>
      <c r="F37" s="295">
        <v>0</v>
      </c>
      <c r="G37" s="256">
        <v>0</v>
      </c>
      <c r="H37" s="256">
        <v>0</v>
      </c>
      <c r="I37" s="256">
        <v>0</v>
      </c>
      <c r="J37" s="256">
        <v>0</v>
      </c>
      <c r="K37" s="256">
        <v>0</v>
      </c>
      <c r="L37" s="256">
        <v>560775</v>
      </c>
    </row>
    <row r="38" spans="1:12" ht="12.75" customHeight="1" outlineLevel="1">
      <c r="A38" s="255" t="s">
        <v>3209</v>
      </c>
      <c r="B38" s="253" t="s">
        <v>3210</v>
      </c>
      <c r="C38" s="256">
        <v>7348682</v>
      </c>
      <c r="D38" s="256">
        <v>0</v>
      </c>
      <c r="E38" s="295">
        <v>-1909140</v>
      </c>
      <c r="F38" s="295">
        <v>0</v>
      </c>
      <c r="G38" s="256">
        <v>0</v>
      </c>
      <c r="H38" s="256">
        <v>0</v>
      </c>
      <c r="I38" s="256">
        <v>0</v>
      </c>
      <c r="J38" s="256">
        <v>0</v>
      </c>
      <c r="K38" s="256">
        <v>0</v>
      </c>
      <c r="L38" s="256">
        <v>5439543</v>
      </c>
    </row>
    <row r="39" spans="1:12" ht="12.75" customHeight="1" outlineLevel="1">
      <c r="A39" s="255" t="s">
        <v>3211</v>
      </c>
      <c r="B39" s="253" t="s">
        <v>3212</v>
      </c>
      <c r="C39" s="256">
        <v>-8903623</v>
      </c>
      <c r="D39" s="256">
        <v>0</v>
      </c>
      <c r="E39" s="295">
        <v>1505398</v>
      </c>
      <c r="F39" s="295">
        <v>0</v>
      </c>
      <c r="G39" s="256">
        <v>0</v>
      </c>
      <c r="H39" s="256">
        <v>0</v>
      </c>
      <c r="I39" s="256">
        <v>0</v>
      </c>
      <c r="J39" s="256">
        <v>0</v>
      </c>
      <c r="K39" s="256">
        <v>0</v>
      </c>
      <c r="L39" s="256">
        <v>-7398225</v>
      </c>
    </row>
    <row r="40" spans="1:12" ht="12.75" customHeight="1" outlineLevel="1">
      <c r="A40" s="255" t="s">
        <v>3740</v>
      </c>
      <c r="B40" s="253" t="s">
        <v>3741</v>
      </c>
      <c r="C40" s="256">
        <v>0</v>
      </c>
      <c r="D40" s="256">
        <v>0</v>
      </c>
      <c r="E40" s="295">
        <v>1054859</v>
      </c>
      <c r="F40" s="295">
        <v>0</v>
      </c>
      <c r="G40" s="256">
        <v>0</v>
      </c>
      <c r="H40" s="256">
        <v>0</v>
      </c>
      <c r="I40" s="256">
        <v>0</v>
      </c>
      <c r="J40" s="256">
        <v>0</v>
      </c>
      <c r="K40" s="256">
        <v>0</v>
      </c>
      <c r="L40" s="256">
        <v>1054859</v>
      </c>
    </row>
    <row r="41" spans="1:12" ht="12.75" customHeight="1" outlineLevel="1">
      <c r="A41" s="255" t="s">
        <v>3213</v>
      </c>
      <c r="B41" s="253" t="s">
        <v>3214</v>
      </c>
      <c r="C41" s="256">
        <v>0</v>
      </c>
      <c r="D41" s="256">
        <v>0</v>
      </c>
      <c r="E41" s="295">
        <v>0</v>
      </c>
      <c r="F41" s="295">
        <v>0</v>
      </c>
      <c r="G41" s="256">
        <v>0</v>
      </c>
      <c r="H41" s="256">
        <v>0</v>
      </c>
      <c r="I41" s="256">
        <v>0</v>
      </c>
      <c r="J41" s="256">
        <v>0</v>
      </c>
      <c r="K41" s="256">
        <v>0</v>
      </c>
      <c r="L41" s="256">
        <v>0</v>
      </c>
    </row>
    <row r="42" spans="1:12" ht="12.75" customHeight="1" outlineLevel="1">
      <c r="A42" s="255" t="s">
        <v>3215</v>
      </c>
      <c r="B42" s="253" t="s">
        <v>3216</v>
      </c>
      <c r="C42" s="256">
        <v>-4349782</v>
      </c>
      <c r="D42" s="256">
        <v>0</v>
      </c>
      <c r="E42" s="295">
        <v>4349782</v>
      </c>
      <c r="F42" s="295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</row>
    <row r="43" spans="1:12" ht="12.75" customHeight="1" outlineLevel="1">
      <c r="A43" s="255" t="s">
        <v>3217</v>
      </c>
      <c r="B43" s="253" t="s">
        <v>3218</v>
      </c>
      <c r="C43" s="256">
        <v>0</v>
      </c>
      <c r="D43" s="256">
        <v>0</v>
      </c>
      <c r="E43" s="295">
        <v>0</v>
      </c>
      <c r="F43" s="295">
        <v>0</v>
      </c>
      <c r="G43" s="256">
        <v>0</v>
      </c>
      <c r="H43" s="256">
        <v>0</v>
      </c>
      <c r="I43" s="256">
        <v>0</v>
      </c>
      <c r="J43" s="256">
        <v>0</v>
      </c>
      <c r="K43" s="256">
        <v>0</v>
      </c>
      <c r="L43" s="256">
        <v>0</v>
      </c>
    </row>
    <row r="44" spans="1:12" ht="12.75" customHeight="1" outlineLevel="1">
      <c r="A44" s="255" t="s">
        <v>3219</v>
      </c>
      <c r="B44" s="253" t="s">
        <v>3220</v>
      </c>
      <c r="C44" s="256">
        <v>-1784639</v>
      </c>
      <c r="D44" s="256">
        <v>0</v>
      </c>
      <c r="E44" s="295">
        <v>0</v>
      </c>
      <c r="F44" s="295">
        <v>0</v>
      </c>
      <c r="G44" s="256">
        <v>0</v>
      </c>
      <c r="H44" s="256">
        <v>0</v>
      </c>
      <c r="I44" s="256">
        <v>0</v>
      </c>
      <c r="J44" s="256">
        <v>0</v>
      </c>
      <c r="K44" s="256">
        <v>0</v>
      </c>
      <c r="L44" s="256">
        <v>-1784639</v>
      </c>
    </row>
    <row r="45" spans="1:12" ht="12.75" customHeight="1" outlineLevel="1">
      <c r="A45" s="255" t="s">
        <v>3221</v>
      </c>
      <c r="B45" s="253" t="s">
        <v>3222</v>
      </c>
      <c r="C45" s="256">
        <v>4349783</v>
      </c>
      <c r="D45" s="256">
        <v>0</v>
      </c>
      <c r="E45" s="295">
        <v>-8144855</v>
      </c>
      <c r="F45" s="295">
        <v>0</v>
      </c>
      <c r="G45" s="256">
        <v>0</v>
      </c>
      <c r="H45" s="256">
        <v>0</v>
      </c>
      <c r="I45" s="256">
        <v>0</v>
      </c>
      <c r="J45" s="256">
        <v>0</v>
      </c>
      <c r="K45" s="256">
        <v>0</v>
      </c>
      <c r="L45" s="256">
        <v>-3795073</v>
      </c>
    </row>
    <row r="46" spans="1:12" ht="12.75" customHeight="1" outlineLevel="1">
      <c r="A46" s="255" t="s">
        <v>3223</v>
      </c>
      <c r="B46" s="253" t="s">
        <v>3224</v>
      </c>
      <c r="C46" s="256">
        <v>1266983</v>
      </c>
      <c r="D46" s="256">
        <v>0</v>
      </c>
      <c r="E46" s="295">
        <v>-379905</v>
      </c>
      <c r="F46" s="295">
        <v>0</v>
      </c>
      <c r="G46" s="256">
        <v>0</v>
      </c>
      <c r="H46" s="256">
        <v>0</v>
      </c>
      <c r="I46" s="256">
        <v>0</v>
      </c>
      <c r="J46" s="256">
        <v>0</v>
      </c>
      <c r="K46" s="256">
        <v>0</v>
      </c>
      <c r="L46" s="256">
        <v>887078</v>
      </c>
    </row>
    <row r="47" spans="1:12" ht="12.75" customHeight="1" outlineLevel="1">
      <c r="A47" s="255" t="s">
        <v>3225</v>
      </c>
      <c r="B47" s="253" t="s">
        <v>3226</v>
      </c>
      <c r="C47" s="256">
        <v>0</v>
      </c>
      <c r="D47" s="256">
        <v>0</v>
      </c>
      <c r="E47" s="295">
        <v>0</v>
      </c>
      <c r="F47" s="295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</row>
    <row r="48" spans="1:12" ht="12.75" customHeight="1" outlineLevel="1">
      <c r="A48" s="255" t="s">
        <v>3227</v>
      </c>
      <c r="B48" s="253" t="s">
        <v>3228</v>
      </c>
      <c r="C48" s="256">
        <v>0</v>
      </c>
      <c r="D48" s="256">
        <v>0</v>
      </c>
      <c r="E48" s="295">
        <v>0</v>
      </c>
      <c r="F48" s="295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</row>
    <row r="49" spans="1:12" ht="12.75" customHeight="1" outlineLevel="1">
      <c r="A49" s="255" t="s">
        <v>3229</v>
      </c>
      <c r="B49" s="253" t="s">
        <v>3230</v>
      </c>
      <c r="C49" s="256">
        <v>8964679</v>
      </c>
      <c r="D49" s="256">
        <v>0</v>
      </c>
      <c r="E49" s="295">
        <v>135391</v>
      </c>
      <c r="F49" s="295">
        <v>0</v>
      </c>
      <c r="G49" s="256">
        <v>0</v>
      </c>
      <c r="H49" s="256">
        <v>0</v>
      </c>
      <c r="I49" s="256">
        <v>0</v>
      </c>
      <c r="J49" s="256">
        <v>0</v>
      </c>
      <c r="K49" s="256">
        <v>0</v>
      </c>
      <c r="L49" s="256">
        <v>9100070</v>
      </c>
    </row>
    <row r="50" spans="1:12" ht="12.75" customHeight="1" outlineLevel="1">
      <c r="A50" s="255" t="s">
        <v>3231</v>
      </c>
      <c r="B50" s="253" t="s">
        <v>3232</v>
      </c>
      <c r="C50" s="256">
        <v>0</v>
      </c>
      <c r="D50" s="256">
        <v>0</v>
      </c>
      <c r="E50" s="295">
        <v>0</v>
      </c>
      <c r="F50" s="295">
        <v>0</v>
      </c>
      <c r="G50" s="256">
        <v>0</v>
      </c>
      <c r="H50" s="256">
        <v>0</v>
      </c>
      <c r="I50" s="256">
        <v>0</v>
      </c>
      <c r="J50" s="256">
        <v>0</v>
      </c>
      <c r="K50" s="256">
        <v>0</v>
      </c>
      <c r="L50" s="256">
        <v>0</v>
      </c>
    </row>
    <row r="51" spans="1:12" ht="12.75" customHeight="1" outlineLevel="1">
      <c r="A51" s="255" t="s">
        <v>3233</v>
      </c>
      <c r="B51" s="253" t="s">
        <v>3234</v>
      </c>
      <c r="C51" s="256">
        <v>602400</v>
      </c>
      <c r="D51" s="256">
        <v>0</v>
      </c>
      <c r="E51" s="295">
        <v>1630785</v>
      </c>
      <c r="F51" s="295">
        <v>0</v>
      </c>
      <c r="G51" s="256">
        <v>0</v>
      </c>
      <c r="H51" s="256">
        <v>0</v>
      </c>
      <c r="I51" s="256">
        <v>0</v>
      </c>
      <c r="J51" s="256">
        <v>0</v>
      </c>
      <c r="K51" s="256">
        <v>0</v>
      </c>
      <c r="L51" s="256">
        <v>2233185</v>
      </c>
    </row>
    <row r="52" spans="1:12" ht="12.75" customHeight="1" outlineLevel="1">
      <c r="A52" s="255" t="s">
        <v>3235</v>
      </c>
      <c r="B52" s="253" t="s">
        <v>3236</v>
      </c>
      <c r="C52" s="256">
        <v>103690</v>
      </c>
      <c r="D52" s="256">
        <v>0</v>
      </c>
      <c r="E52" s="295">
        <v>0</v>
      </c>
      <c r="F52" s="295">
        <v>0</v>
      </c>
      <c r="G52" s="256">
        <v>0</v>
      </c>
      <c r="H52" s="256">
        <v>0</v>
      </c>
      <c r="I52" s="256">
        <v>0</v>
      </c>
      <c r="J52" s="256">
        <v>0</v>
      </c>
      <c r="K52" s="256">
        <v>0</v>
      </c>
      <c r="L52" s="256">
        <v>103690</v>
      </c>
    </row>
    <row r="53" spans="1:12" ht="12.75" customHeight="1" outlineLevel="1">
      <c r="A53" s="255" t="s">
        <v>3237</v>
      </c>
      <c r="B53" s="253" t="s">
        <v>3238</v>
      </c>
      <c r="C53" s="256">
        <v>2538105</v>
      </c>
      <c r="D53" s="256">
        <v>0</v>
      </c>
      <c r="E53" s="295">
        <v>-274624</v>
      </c>
      <c r="F53" s="295">
        <v>0</v>
      </c>
      <c r="G53" s="256">
        <v>0</v>
      </c>
      <c r="H53" s="256">
        <v>0</v>
      </c>
      <c r="I53" s="256">
        <v>0</v>
      </c>
      <c r="J53" s="256">
        <v>0</v>
      </c>
      <c r="K53" s="256">
        <v>0</v>
      </c>
      <c r="L53" s="256">
        <v>2263481</v>
      </c>
    </row>
    <row r="54" spans="1:12" ht="12.75" customHeight="1" outlineLevel="1">
      <c r="A54" s="255" t="s">
        <v>3239</v>
      </c>
      <c r="B54" s="253" t="s">
        <v>3240</v>
      </c>
      <c r="C54" s="256">
        <v>271835</v>
      </c>
      <c r="D54" s="256">
        <v>0</v>
      </c>
      <c r="E54" s="295">
        <v>-20933</v>
      </c>
      <c r="F54" s="295">
        <v>0</v>
      </c>
      <c r="G54" s="256">
        <v>0</v>
      </c>
      <c r="H54" s="256">
        <v>0</v>
      </c>
      <c r="I54" s="256">
        <v>0</v>
      </c>
      <c r="J54" s="256">
        <v>0</v>
      </c>
      <c r="K54" s="256">
        <v>0</v>
      </c>
      <c r="L54" s="256">
        <v>250902</v>
      </c>
    </row>
    <row r="55" spans="1:12" ht="12.75" customHeight="1" outlineLevel="1">
      <c r="A55" s="255" t="s">
        <v>3241</v>
      </c>
      <c r="B55" s="253" t="s">
        <v>241</v>
      </c>
      <c r="C55" s="256">
        <v>377835</v>
      </c>
      <c r="D55" s="256">
        <v>0</v>
      </c>
      <c r="E55" s="295">
        <v>-377835</v>
      </c>
      <c r="F55" s="295">
        <v>0</v>
      </c>
      <c r="G55" s="256">
        <v>0</v>
      </c>
      <c r="H55" s="256">
        <v>0</v>
      </c>
      <c r="I55" s="256">
        <v>0</v>
      </c>
      <c r="J55" s="256">
        <v>0</v>
      </c>
      <c r="K55" s="256">
        <v>0</v>
      </c>
      <c r="L55" s="256">
        <v>0</v>
      </c>
    </row>
    <row r="56" spans="1:12" ht="12.75" customHeight="1" outlineLevel="1">
      <c r="A56" s="255" t="s">
        <v>3242</v>
      </c>
      <c r="B56" s="253" t="s">
        <v>3243</v>
      </c>
      <c r="C56" s="256">
        <v>37977</v>
      </c>
      <c r="D56" s="256">
        <v>0</v>
      </c>
      <c r="E56" s="295">
        <v>30950</v>
      </c>
      <c r="F56" s="295">
        <v>0</v>
      </c>
      <c r="G56" s="256">
        <v>0</v>
      </c>
      <c r="H56" s="256">
        <v>0</v>
      </c>
      <c r="I56" s="256">
        <v>0</v>
      </c>
      <c r="J56" s="256">
        <v>0</v>
      </c>
      <c r="K56" s="256">
        <v>0</v>
      </c>
      <c r="L56" s="256">
        <v>68927</v>
      </c>
    </row>
    <row r="57" spans="1:12" ht="12.75" customHeight="1" outlineLevel="1">
      <c r="A57" s="255" t="s">
        <v>3244</v>
      </c>
      <c r="B57" s="253" t="s">
        <v>3245</v>
      </c>
      <c r="C57" s="256">
        <v>1599804</v>
      </c>
      <c r="D57" s="256">
        <v>0</v>
      </c>
      <c r="E57" s="295">
        <v>625793</v>
      </c>
      <c r="F57" s="295">
        <v>0</v>
      </c>
      <c r="G57" s="256">
        <v>0</v>
      </c>
      <c r="H57" s="256">
        <v>0</v>
      </c>
      <c r="I57" s="256">
        <v>0</v>
      </c>
      <c r="J57" s="256">
        <v>0</v>
      </c>
      <c r="K57" s="256">
        <v>0</v>
      </c>
      <c r="L57" s="256">
        <v>2225596</v>
      </c>
    </row>
    <row r="58" spans="1:12" ht="12.75" customHeight="1" outlineLevel="1">
      <c r="A58" s="255" t="s">
        <v>3246</v>
      </c>
      <c r="B58" s="253" t="s">
        <v>3247</v>
      </c>
      <c r="C58" s="256">
        <v>22948728</v>
      </c>
      <c r="D58" s="256">
        <v>0</v>
      </c>
      <c r="E58" s="295">
        <v>4933</v>
      </c>
      <c r="F58" s="295">
        <v>0</v>
      </c>
      <c r="G58" s="256">
        <v>0</v>
      </c>
      <c r="H58" s="256">
        <v>0</v>
      </c>
      <c r="I58" s="256">
        <v>0</v>
      </c>
      <c r="J58" s="256">
        <v>0</v>
      </c>
      <c r="K58" s="256">
        <v>0</v>
      </c>
      <c r="L58" s="256">
        <v>22953661</v>
      </c>
    </row>
    <row r="59" spans="1:12" ht="12.75" customHeight="1" outlineLevel="1">
      <c r="A59" s="255" t="s">
        <v>3248</v>
      </c>
      <c r="B59" s="253" t="s">
        <v>273</v>
      </c>
      <c r="C59" s="256">
        <v>-430</v>
      </c>
      <c r="D59" s="256">
        <v>0</v>
      </c>
      <c r="E59" s="295">
        <v>430</v>
      </c>
      <c r="F59" s="295">
        <v>0</v>
      </c>
      <c r="G59" s="256">
        <v>0</v>
      </c>
      <c r="H59" s="256">
        <v>0</v>
      </c>
      <c r="I59" s="256">
        <v>0</v>
      </c>
      <c r="J59" s="256">
        <v>0</v>
      </c>
      <c r="K59" s="256">
        <v>0</v>
      </c>
      <c r="L59" s="256">
        <v>0</v>
      </c>
    </row>
    <row r="60" spans="1:12" ht="12.75" customHeight="1" outlineLevel="1">
      <c r="A60" s="255" t="s">
        <v>3249</v>
      </c>
      <c r="B60" s="253" t="s">
        <v>3250</v>
      </c>
      <c r="C60" s="256">
        <v>0</v>
      </c>
      <c r="D60" s="256">
        <v>0</v>
      </c>
      <c r="E60" s="295">
        <v>0</v>
      </c>
      <c r="F60" s="295">
        <v>0</v>
      </c>
      <c r="G60" s="256">
        <v>0</v>
      </c>
      <c r="H60" s="256">
        <v>0</v>
      </c>
      <c r="I60" s="256">
        <v>0</v>
      </c>
      <c r="J60" s="256">
        <v>0</v>
      </c>
      <c r="K60" s="256">
        <v>0</v>
      </c>
      <c r="L60" s="256">
        <v>0</v>
      </c>
    </row>
    <row r="61" spans="1:12" ht="12.75" customHeight="1" outlineLevel="1">
      <c r="A61" s="255" t="s">
        <v>3251</v>
      </c>
      <c r="B61" s="253" t="s">
        <v>240</v>
      </c>
      <c r="C61" s="256">
        <v>16564343</v>
      </c>
      <c r="D61" s="256">
        <v>0</v>
      </c>
      <c r="E61" s="295">
        <v>0</v>
      </c>
      <c r="F61" s="295">
        <v>0</v>
      </c>
      <c r="G61" s="256">
        <v>0</v>
      </c>
      <c r="H61" s="256">
        <v>0</v>
      </c>
      <c r="I61" s="256">
        <v>0</v>
      </c>
      <c r="J61" s="256">
        <v>0</v>
      </c>
      <c r="K61" s="256">
        <v>0</v>
      </c>
      <c r="L61" s="256">
        <v>16564343</v>
      </c>
    </row>
    <row r="62" spans="1:12" ht="12.75" customHeight="1" outlineLevel="1">
      <c r="A62" s="255" t="s">
        <v>3252</v>
      </c>
      <c r="B62" s="253" t="s">
        <v>274</v>
      </c>
      <c r="C62" s="256">
        <v>0</v>
      </c>
      <c r="D62" s="256">
        <v>0</v>
      </c>
      <c r="E62" s="295">
        <v>0</v>
      </c>
      <c r="F62" s="295">
        <v>0</v>
      </c>
      <c r="G62" s="256">
        <v>0</v>
      </c>
      <c r="H62" s="256">
        <v>0</v>
      </c>
      <c r="I62" s="256">
        <v>0</v>
      </c>
      <c r="J62" s="256">
        <v>0</v>
      </c>
      <c r="K62" s="256">
        <v>0</v>
      </c>
      <c r="L62" s="256">
        <v>0</v>
      </c>
    </row>
    <row r="63" spans="1:12" ht="12.75" customHeight="1" outlineLevel="1">
      <c r="A63" s="255" t="s">
        <v>3253</v>
      </c>
      <c r="B63" s="253" t="s">
        <v>3254</v>
      </c>
      <c r="C63" s="256">
        <v>38975854</v>
      </c>
      <c r="D63" s="256">
        <v>0</v>
      </c>
      <c r="E63" s="295">
        <v>-30837529</v>
      </c>
      <c r="F63" s="295">
        <v>0</v>
      </c>
      <c r="G63" s="256">
        <v>0</v>
      </c>
      <c r="H63" s="256">
        <v>0</v>
      </c>
      <c r="I63" s="256">
        <v>0</v>
      </c>
      <c r="J63" s="256">
        <v>0</v>
      </c>
      <c r="K63" s="256">
        <v>0</v>
      </c>
      <c r="L63" s="256">
        <v>8138325</v>
      </c>
    </row>
    <row r="64" spans="1:12" ht="12.75" customHeight="1" outlineLevel="1">
      <c r="A64" s="255" t="s">
        <v>3255</v>
      </c>
      <c r="B64" s="253" t="s">
        <v>3256</v>
      </c>
      <c r="C64" s="256">
        <v>-21157</v>
      </c>
      <c r="D64" s="256">
        <v>0</v>
      </c>
      <c r="E64" s="295">
        <v>21157</v>
      </c>
      <c r="F64" s="295">
        <v>0</v>
      </c>
      <c r="G64" s="256">
        <v>0</v>
      </c>
      <c r="H64" s="256">
        <v>0</v>
      </c>
      <c r="I64" s="256">
        <v>0</v>
      </c>
      <c r="J64" s="256">
        <v>0</v>
      </c>
      <c r="K64" s="256">
        <v>0</v>
      </c>
      <c r="L64" s="256">
        <v>0</v>
      </c>
    </row>
    <row r="65" spans="1:12" ht="12.75" customHeight="1" outlineLevel="1">
      <c r="A65" s="255" t="s">
        <v>3257</v>
      </c>
      <c r="B65" s="253" t="s">
        <v>3258</v>
      </c>
      <c r="C65" s="256">
        <v>-814280</v>
      </c>
      <c r="D65" s="256">
        <v>0</v>
      </c>
      <c r="E65" s="295">
        <v>0</v>
      </c>
      <c r="F65" s="295">
        <v>0</v>
      </c>
      <c r="G65" s="256">
        <v>0</v>
      </c>
      <c r="H65" s="256">
        <v>0</v>
      </c>
      <c r="I65" s="256">
        <v>0</v>
      </c>
      <c r="J65" s="256">
        <v>0</v>
      </c>
      <c r="K65" s="256">
        <v>0</v>
      </c>
      <c r="L65" s="256">
        <v>-814280</v>
      </c>
    </row>
    <row r="66" spans="1:12" ht="12.75" customHeight="1" outlineLevel="1">
      <c r="A66" s="255" t="s">
        <v>3259</v>
      </c>
      <c r="B66" s="253" t="s">
        <v>3260</v>
      </c>
      <c r="C66" s="256">
        <v>65006646</v>
      </c>
      <c r="D66" s="256">
        <v>0</v>
      </c>
      <c r="E66" s="295">
        <v>11047203</v>
      </c>
      <c r="F66" s="295">
        <v>0</v>
      </c>
      <c r="G66" s="256">
        <v>0</v>
      </c>
      <c r="H66" s="256">
        <v>0</v>
      </c>
      <c r="I66" s="256">
        <v>0</v>
      </c>
      <c r="J66" s="256">
        <v>0</v>
      </c>
      <c r="K66" s="256">
        <v>0</v>
      </c>
      <c r="L66" s="256">
        <v>76053849</v>
      </c>
    </row>
    <row r="67" spans="1:12" ht="12.75" customHeight="1" outlineLevel="1">
      <c r="A67" s="255" t="s">
        <v>3261</v>
      </c>
      <c r="B67" s="253" t="s">
        <v>3262</v>
      </c>
      <c r="C67" s="256">
        <v>208924</v>
      </c>
      <c r="D67" s="256">
        <v>0</v>
      </c>
      <c r="E67" s="295">
        <v>-423496</v>
      </c>
      <c r="F67" s="295">
        <v>0</v>
      </c>
      <c r="G67" s="256">
        <v>0</v>
      </c>
      <c r="H67" s="256">
        <v>214572</v>
      </c>
      <c r="I67" s="256">
        <v>0</v>
      </c>
      <c r="J67" s="256">
        <v>0</v>
      </c>
      <c r="K67" s="256">
        <v>0</v>
      </c>
      <c r="L67" s="256">
        <v>0</v>
      </c>
    </row>
    <row r="68" spans="1:12" ht="12.75" customHeight="1" outlineLevel="1">
      <c r="A68" s="255" t="s">
        <v>3263</v>
      </c>
      <c r="B68" s="253" t="s">
        <v>3264</v>
      </c>
      <c r="C68" s="256">
        <v>-1</v>
      </c>
      <c r="D68" s="256">
        <v>0</v>
      </c>
      <c r="E68" s="295">
        <v>0</v>
      </c>
      <c r="F68" s="295">
        <v>0</v>
      </c>
      <c r="G68" s="256">
        <v>0</v>
      </c>
      <c r="H68" s="256">
        <v>0</v>
      </c>
      <c r="I68" s="256">
        <v>0</v>
      </c>
      <c r="J68" s="256">
        <v>0</v>
      </c>
      <c r="K68" s="256">
        <v>0</v>
      </c>
      <c r="L68" s="256">
        <v>-1</v>
      </c>
    </row>
    <row r="69" spans="1:12" ht="12.75" customHeight="1" outlineLevel="1">
      <c r="A69" s="255" t="s">
        <v>3265</v>
      </c>
      <c r="B69" s="253" t="s">
        <v>3266</v>
      </c>
      <c r="C69" s="256">
        <v>8160229</v>
      </c>
      <c r="D69" s="256">
        <v>0</v>
      </c>
      <c r="E69" s="295">
        <v>-294146</v>
      </c>
      <c r="F69" s="295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7866084</v>
      </c>
    </row>
    <row r="70" spans="1:12" ht="12.75" customHeight="1" outlineLevel="1">
      <c r="A70" s="255" t="s">
        <v>3267</v>
      </c>
      <c r="B70" s="253" t="s">
        <v>3268</v>
      </c>
      <c r="C70" s="256">
        <v>-1994013</v>
      </c>
      <c r="D70" s="256">
        <v>0</v>
      </c>
      <c r="E70" s="295">
        <v>-1216560</v>
      </c>
      <c r="F70" s="295">
        <v>0</v>
      </c>
      <c r="G70" s="256">
        <v>0</v>
      </c>
      <c r="H70" s="256">
        <v>-236347</v>
      </c>
      <c r="I70" s="256">
        <v>0</v>
      </c>
      <c r="J70" s="256">
        <v>0</v>
      </c>
      <c r="K70" s="256">
        <v>0</v>
      </c>
      <c r="L70" s="256">
        <v>-3446920</v>
      </c>
    </row>
    <row r="71" spans="1:12" ht="12.75" customHeight="1" outlineLevel="1">
      <c r="A71" s="255" t="s">
        <v>3269</v>
      </c>
      <c r="B71" s="253" t="s">
        <v>3270</v>
      </c>
      <c r="C71" s="256">
        <v>1636541</v>
      </c>
      <c r="D71" s="256">
        <v>0</v>
      </c>
      <c r="E71" s="295">
        <v>0</v>
      </c>
      <c r="F71" s="295">
        <v>0</v>
      </c>
      <c r="G71" s="256">
        <v>0</v>
      </c>
      <c r="H71" s="256">
        <v>0</v>
      </c>
      <c r="I71" s="256">
        <v>0</v>
      </c>
      <c r="J71" s="256">
        <v>0</v>
      </c>
      <c r="K71" s="256">
        <v>0</v>
      </c>
      <c r="L71" s="256">
        <v>1636541</v>
      </c>
    </row>
    <row r="72" spans="1:12" ht="12.75" customHeight="1" outlineLevel="1">
      <c r="A72" s="255" t="s">
        <v>3271</v>
      </c>
      <c r="B72" s="253" t="s">
        <v>3272</v>
      </c>
      <c r="C72" s="256">
        <v>232414</v>
      </c>
      <c r="D72" s="256">
        <v>0</v>
      </c>
      <c r="E72" s="295">
        <v>28221</v>
      </c>
      <c r="F72" s="295">
        <v>0</v>
      </c>
      <c r="G72" s="256">
        <v>0</v>
      </c>
      <c r="H72" s="256">
        <v>0</v>
      </c>
      <c r="I72" s="256">
        <v>0</v>
      </c>
      <c r="J72" s="256">
        <v>0</v>
      </c>
      <c r="K72" s="256">
        <v>0</v>
      </c>
      <c r="L72" s="256">
        <v>260635</v>
      </c>
    </row>
    <row r="73" spans="1:12" ht="12.75" customHeight="1" outlineLevel="1">
      <c r="A73" s="255" t="s">
        <v>3273</v>
      </c>
      <c r="B73" s="253" t="s">
        <v>3274</v>
      </c>
      <c r="C73" s="256">
        <v>7622018</v>
      </c>
      <c r="D73" s="256">
        <v>0</v>
      </c>
      <c r="E73" s="295">
        <v>-2363690</v>
      </c>
      <c r="F73" s="295">
        <v>0</v>
      </c>
      <c r="G73" s="256">
        <v>0</v>
      </c>
      <c r="H73" s="256">
        <v>0</v>
      </c>
      <c r="I73" s="256">
        <v>0</v>
      </c>
      <c r="J73" s="256">
        <v>0</v>
      </c>
      <c r="K73" s="256">
        <v>0</v>
      </c>
      <c r="L73" s="256">
        <v>5258328</v>
      </c>
    </row>
    <row r="74" spans="1:12" ht="12.75" customHeight="1" outlineLevel="1">
      <c r="A74" s="255" t="s">
        <v>3275</v>
      </c>
      <c r="B74" s="253" t="s">
        <v>3276</v>
      </c>
      <c r="C74" s="256">
        <v>601308</v>
      </c>
      <c r="D74" s="256">
        <v>0</v>
      </c>
      <c r="E74" s="295">
        <v>-601308</v>
      </c>
      <c r="F74" s="295">
        <v>0</v>
      </c>
      <c r="G74" s="256">
        <v>0</v>
      </c>
      <c r="H74" s="256">
        <v>0</v>
      </c>
      <c r="I74" s="256">
        <v>0</v>
      </c>
      <c r="J74" s="256">
        <v>0</v>
      </c>
      <c r="K74" s="256">
        <v>0</v>
      </c>
      <c r="L74" s="256">
        <v>0</v>
      </c>
    </row>
    <row r="75" spans="1:12" ht="12.75" customHeight="1" outlineLevel="1">
      <c r="A75" s="255" t="s">
        <v>3277</v>
      </c>
      <c r="B75" s="253" t="s">
        <v>3278</v>
      </c>
      <c r="C75" s="256">
        <v>129291</v>
      </c>
      <c r="D75" s="256">
        <v>0</v>
      </c>
      <c r="E75" s="295">
        <v>81911</v>
      </c>
      <c r="F75" s="295">
        <v>0</v>
      </c>
      <c r="G75" s="256">
        <v>0</v>
      </c>
      <c r="H75" s="256">
        <v>0</v>
      </c>
      <c r="I75" s="256">
        <v>0</v>
      </c>
      <c r="J75" s="256">
        <v>0</v>
      </c>
      <c r="K75" s="256">
        <v>0</v>
      </c>
      <c r="L75" s="256">
        <v>211202</v>
      </c>
    </row>
    <row r="76" spans="1:12" ht="12.75" customHeight="1" outlineLevel="1">
      <c r="A76" s="255" t="s">
        <v>3279</v>
      </c>
      <c r="B76" s="253" t="s">
        <v>3280</v>
      </c>
      <c r="C76" s="256">
        <v>0</v>
      </c>
      <c r="D76" s="256">
        <v>0</v>
      </c>
      <c r="E76" s="295">
        <v>0</v>
      </c>
      <c r="F76" s="295">
        <v>0</v>
      </c>
      <c r="G76" s="256">
        <v>0</v>
      </c>
      <c r="H76" s="256">
        <v>0</v>
      </c>
      <c r="I76" s="256">
        <v>0</v>
      </c>
      <c r="J76" s="256">
        <v>0</v>
      </c>
      <c r="K76" s="256">
        <v>0</v>
      </c>
      <c r="L76" s="256">
        <v>0</v>
      </c>
    </row>
    <row r="77" spans="1:12" ht="12.75" customHeight="1" outlineLevel="1">
      <c r="A77" s="255" t="s">
        <v>3281</v>
      </c>
      <c r="B77" s="253" t="s">
        <v>3282</v>
      </c>
      <c r="C77" s="256">
        <v>52328</v>
      </c>
      <c r="D77" s="256">
        <v>0</v>
      </c>
      <c r="E77" s="295">
        <v>-302369</v>
      </c>
      <c r="F77" s="295">
        <v>0</v>
      </c>
      <c r="G77" s="256">
        <v>0</v>
      </c>
      <c r="H77" s="256">
        <v>0</v>
      </c>
      <c r="I77" s="256">
        <v>0</v>
      </c>
      <c r="J77" s="256">
        <v>0</v>
      </c>
      <c r="K77" s="256">
        <v>0</v>
      </c>
      <c r="L77" s="256">
        <v>-250041</v>
      </c>
    </row>
    <row r="78" spans="1:12" ht="12.75" customHeight="1" outlineLevel="1">
      <c r="A78" s="255" t="s">
        <v>3283</v>
      </c>
      <c r="B78" s="253" t="s">
        <v>3284</v>
      </c>
      <c r="C78" s="256">
        <v>17886453</v>
      </c>
      <c r="D78" s="256">
        <v>0</v>
      </c>
      <c r="E78" s="295">
        <v>-2510042</v>
      </c>
      <c r="F78" s="295">
        <v>0</v>
      </c>
      <c r="G78" s="256">
        <v>0</v>
      </c>
      <c r="H78" s="256">
        <v>18587</v>
      </c>
      <c r="I78" s="256">
        <v>0</v>
      </c>
      <c r="J78" s="256">
        <v>0</v>
      </c>
      <c r="K78" s="256">
        <v>0</v>
      </c>
      <c r="L78" s="256">
        <v>15394997</v>
      </c>
    </row>
    <row r="79" spans="1:12" ht="12.75" customHeight="1" outlineLevel="1">
      <c r="A79" s="255" t="s">
        <v>3285</v>
      </c>
      <c r="B79" s="253" t="s">
        <v>3286</v>
      </c>
      <c r="C79" s="256">
        <v>3390590</v>
      </c>
      <c r="D79" s="256">
        <v>0</v>
      </c>
      <c r="E79" s="295">
        <v>-169529</v>
      </c>
      <c r="F79" s="295">
        <v>0</v>
      </c>
      <c r="G79" s="256">
        <v>0</v>
      </c>
      <c r="H79" s="256">
        <v>0</v>
      </c>
      <c r="I79" s="256">
        <v>0</v>
      </c>
      <c r="J79" s="256">
        <v>0</v>
      </c>
      <c r="K79" s="256">
        <v>0</v>
      </c>
      <c r="L79" s="256">
        <v>3221061</v>
      </c>
    </row>
    <row r="80" spans="1:12" ht="12.75" customHeight="1" outlineLevel="1">
      <c r="A80" s="255" t="s">
        <v>3287</v>
      </c>
      <c r="B80" s="253" t="s">
        <v>3288</v>
      </c>
      <c r="C80" s="256">
        <v>18886332</v>
      </c>
      <c r="D80" s="256">
        <v>0</v>
      </c>
      <c r="E80" s="295">
        <v>7750000</v>
      </c>
      <c r="F80" s="295">
        <v>0</v>
      </c>
      <c r="G80" s="256">
        <v>0</v>
      </c>
      <c r="H80" s="256">
        <v>0</v>
      </c>
      <c r="I80" s="256">
        <v>0</v>
      </c>
      <c r="J80" s="256">
        <v>0</v>
      </c>
      <c r="K80" s="256">
        <v>0</v>
      </c>
      <c r="L80" s="256">
        <v>26636331</v>
      </c>
    </row>
    <row r="81" spans="1:12" ht="12.75" customHeight="1" outlineLevel="1">
      <c r="A81" s="255" t="s">
        <v>3289</v>
      </c>
      <c r="B81" s="253" t="s">
        <v>3290</v>
      </c>
      <c r="C81" s="256">
        <v>-1</v>
      </c>
      <c r="D81" s="256">
        <v>0</v>
      </c>
      <c r="E81" s="295">
        <v>0</v>
      </c>
      <c r="F81" s="295">
        <v>0</v>
      </c>
      <c r="G81" s="256">
        <v>0</v>
      </c>
      <c r="H81" s="256">
        <v>0</v>
      </c>
      <c r="I81" s="256">
        <v>0</v>
      </c>
      <c r="J81" s="256">
        <v>0</v>
      </c>
      <c r="K81" s="256">
        <v>0</v>
      </c>
      <c r="L81" s="256">
        <v>-1</v>
      </c>
    </row>
    <row r="82" spans="1:12" ht="12.75" customHeight="1" outlineLevel="1">
      <c r="A82" s="255" t="s">
        <v>3291</v>
      </c>
      <c r="B82" s="253" t="s">
        <v>3292</v>
      </c>
      <c r="C82" s="257">
        <v>166822</v>
      </c>
      <c r="D82" s="257">
        <v>0</v>
      </c>
      <c r="E82" s="287">
        <v>0</v>
      </c>
      <c r="F82" s="287">
        <v>0</v>
      </c>
      <c r="G82" s="257">
        <v>0</v>
      </c>
      <c r="H82" s="257">
        <v>0</v>
      </c>
      <c r="I82" s="257">
        <v>0</v>
      </c>
      <c r="J82" s="257">
        <v>0</v>
      </c>
      <c r="K82" s="257">
        <v>0</v>
      </c>
      <c r="L82" s="257">
        <v>166822</v>
      </c>
    </row>
    <row r="83" spans="1:12" ht="12.75" customHeight="1">
      <c r="A83" s="253" t="s">
        <v>3293</v>
      </c>
      <c r="B83" s="253" t="s">
        <v>1923</v>
      </c>
      <c r="C83" s="256">
        <v>847931133</v>
      </c>
      <c r="D83" s="256">
        <v>0</v>
      </c>
      <c r="E83" s="295">
        <v>18538285</v>
      </c>
      <c r="F83" s="295">
        <v>0</v>
      </c>
      <c r="G83" s="256">
        <v>-9529418</v>
      </c>
      <c r="H83" s="256">
        <v>5266032</v>
      </c>
      <c r="I83" s="256">
        <v>0</v>
      </c>
      <c r="J83" s="256">
        <v>0</v>
      </c>
      <c r="K83" s="256">
        <v>0</v>
      </c>
      <c r="L83" s="256">
        <v>862206032</v>
      </c>
    </row>
    <row r="84" spans="1:12" ht="12.75" customHeight="1">
      <c r="A84" s="253" t="s">
        <v>1923</v>
      </c>
      <c r="B84" s="253" t="s">
        <v>1923</v>
      </c>
      <c r="C84" s="253" t="s">
        <v>1923</v>
      </c>
      <c r="D84" s="253" t="s">
        <v>1923</v>
      </c>
      <c r="E84" s="320" t="s">
        <v>1923</v>
      </c>
      <c r="F84" s="320" t="s">
        <v>1923</v>
      </c>
      <c r="G84" s="253" t="s">
        <v>1923</v>
      </c>
      <c r="H84" s="253" t="s">
        <v>1923</v>
      </c>
      <c r="I84" s="253" t="s">
        <v>1923</v>
      </c>
      <c r="J84" s="253" t="s">
        <v>1923</v>
      </c>
      <c r="K84" s="253" t="s">
        <v>1923</v>
      </c>
      <c r="L84" s="253" t="s">
        <v>1923</v>
      </c>
    </row>
    <row r="85" spans="1:12" ht="12.75" customHeight="1">
      <c r="A85" s="253" t="s">
        <v>3294</v>
      </c>
      <c r="B85" s="253" t="s">
        <v>3295</v>
      </c>
      <c r="C85" s="253" t="s">
        <v>1923</v>
      </c>
      <c r="D85" s="253" t="s">
        <v>1923</v>
      </c>
      <c r="E85" s="320" t="s">
        <v>1923</v>
      </c>
      <c r="F85" s="320" t="s">
        <v>1923</v>
      </c>
      <c r="G85" s="253" t="s">
        <v>1923</v>
      </c>
      <c r="H85" s="253" t="s">
        <v>1923</v>
      </c>
      <c r="I85" s="253" t="s">
        <v>1923</v>
      </c>
      <c r="J85" s="253" t="s">
        <v>1923</v>
      </c>
      <c r="K85" s="253" t="s">
        <v>1923</v>
      </c>
      <c r="L85" s="253" t="s">
        <v>1923</v>
      </c>
    </row>
    <row r="86" spans="1:12" ht="12.75" customHeight="1" outlineLevel="1">
      <c r="A86" s="255" t="s">
        <v>3296</v>
      </c>
      <c r="B86" s="253" t="s">
        <v>3297</v>
      </c>
      <c r="C86" s="257">
        <v>-530188</v>
      </c>
      <c r="D86" s="257">
        <v>0</v>
      </c>
      <c r="E86" s="287">
        <v>0</v>
      </c>
      <c r="F86" s="287">
        <v>0</v>
      </c>
      <c r="G86" s="257">
        <v>2042907</v>
      </c>
      <c r="H86" s="257">
        <v>0</v>
      </c>
      <c r="I86" s="257">
        <v>0</v>
      </c>
      <c r="J86" s="257">
        <v>0</v>
      </c>
      <c r="K86" s="257">
        <v>0</v>
      </c>
      <c r="L86" s="257">
        <v>1512720</v>
      </c>
    </row>
    <row r="87" spans="1:12" ht="12.75" customHeight="1">
      <c r="A87" s="253" t="s">
        <v>3298</v>
      </c>
      <c r="B87" s="253" t="s">
        <v>1923</v>
      </c>
      <c r="C87" s="256">
        <v>-530188</v>
      </c>
      <c r="D87" s="256">
        <v>0</v>
      </c>
      <c r="E87" s="295">
        <v>0</v>
      </c>
      <c r="F87" s="295">
        <v>0</v>
      </c>
      <c r="G87" s="256">
        <v>2042907</v>
      </c>
      <c r="H87" s="256">
        <v>0</v>
      </c>
      <c r="I87" s="256">
        <v>0</v>
      </c>
      <c r="J87" s="256">
        <v>0</v>
      </c>
      <c r="K87" s="256">
        <v>0</v>
      </c>
      <c r="L87" s="256">
        <v>1512720</v>
      </c>
    </row>
    <row r="88" spans="1:12" ht="12.75" customHeight="1">
      <c r="A88" s="253" t="s">
        <v>1923</v>
      </c>
      <c r="B88" s="253" t="s">
        <v>1923</v>
      </c>
      <c r="C88" s="253" t="s">
        <v>1923</v>
      </c>
      <c r="D88" s="253" t="s">
        <v>1923</v>
      </c>
      <c r="E88" s="320" t="s">
        <v>1923</v>
      </c>
      <c r="F88" s="320" t="s">
        <v>1923</v>
      </c>
      <c r="G88" s="253" t="s">
        <v>1923</v>
      </c>
      <c r="H88" s="253" t="s">
        <v>1923</v>
      </c>
      <c r="I88" s="253" t="s">
        <v>1923</v>
      </c>
      <c r="J88" s="253" t="s">
        <v>1923</v>
      </c>
      <c r="K88" s="253" t="s">
        <v>1923</v>
      </c>
      <c r="L88" s="253" t="s">
        <v>1923</v>
      </c>
    </row>
    <row r="89" spans="1:12" ht="12.75" customHeight="1">
      <c r="A89" s="253" t="s">
        <v>3299</v>
      </c>
      <c r="B89" s="253" t="s">
        <v>3300</v>
      </c>
      <c r="C89" s="253" t="s">
        <v>1923</v>
      </c>
      <c r="D89" s="253" t="s">
        <v>1923</v>
      </c>
      <c r="E89" s="320" t="s">
        <v>1923</v>
      </c>
      <c r="F89" s="320" t="s">
        <v>1923</v>
      </c>
      <c r="G89" s="253" t="s">
        <v>1923</v>
      </c>
      <c r="H89" s="253" t="s">
        <v>1923</v>
      </c>
      <c r="I89" s="253" t="s">
        <v>1923</v>
      </c>
      <c r="J89" s="253" t="s">
        <v>1923</v>
      </c>
      <c r="K89" s="253" t="s">
        <v>1923</v>
      </c>
      <c r="L89" s="253" t="s">
        <v>1923</v>
      </c>
    </row>
    <row r="90" spans="1:12" ht="12.75" customHeight="1" outlineLevel="1">
      <c r="A90" s="255" t="s">
        <v>3301</v>
      </c>
      <c r="B90" s="253" t="s">
        <v>3302</v>
      </c>
      <c r="C90" s="257">
        <v>73994044</v>
      </c>
      <c r="D90" s="257">
        <v>0</v>
      </c>
      <c r="E90" s="287">
        <v>-72733914</v>
      </c>
      <c r="F90" s="287">
        <v>0</v>
      </c>
      <c r="G90" s="257">
        <v>0</v>
      </c>
      <c r="H90" s="257">
        <v>21351012</v>
      </c>
      <c r="I90" s="257">
        <v>0</v>
      </c>
      <c r="J90" s="257">
        <v>0</v>
      </c>
      <c r="K90" s="257">
        <v>0</v>
      </c>
      <c r="L90" s="257">
        <v>22611142</v>
      </c>
    </row>
    <row r="91" spans="1:12" ht="12.75" customHeight="1">
      <c r="A91" s="253" t="s">
        <v>3303</v>
      </c>
      <c r="B91" s="253" t="s">
        <v>1923</v>
      </c>
      <c r="C91" s="256">
        <v>73994044</v>
      </c>
      <c r="D91" s="256">
        <v>0</v>
      </c>
      <c r="E91" s="295">
        <v>-72733914</v>
      </c>
      <c r="F91" s="295">
        <v>0</v>
      </c>
      <c r="G91" s="256">
        <v>0</v>
      </c>
      <c r="H91" s="256">
        <v>21351012</v>
      </c>
      <c r="I91" s="256">
        <v>0</v>
      </c>
      <c r="J91" s="256">
        <v>0</v>
      </c>
      <c r="K91" s="256">
        <v>0</v>
      </c>
      <c r="L91" s="256">
        <v>22611142</v>
      </c>
    </row>
    <row r="92" spans="1:12" ht="12.75" customHeight="1">
      <c r="A92" s="253" t="s">
        <v>1923</v>
      </c>
      <c r="B92" s="253" t="s">
        <v>1923</v>
      </c>
      <c r="C92" s="253" t="s">
        <v>1923</v>
      </c>
      <c r="D92" s="253" t="s">
        <v>1923</v>
      </c>
      <c r="E92" s="320" t="s">
        <v>1923</v>
      </c>
      <c r="F92" s="320" t="s">
        <v>1923</v>
      </c>
      <c r="G92" s="253" t="s">
        <v>1923</v>
      </c>
      <c r="H92" s="253" t="s">
        <v>1923</v>
      </c>
      <c r="I92" s="253" t="s">
        <v>1923</v>
      </c>
      <c r="J92" s="253" t="s">
        <v>1923</v>
      </c>
      <c r="K92" s="253" t="s">
        <v>1923</v>
      </c>
      <c r="L92" s="253" t="s">
        <v>1923</v>
      </c>
    </row>
    <row r="93" spans="1:12" ht="12.75" customHeight="1">
      <c r="A93" s="253" t="s">
        <v>3304</v>
      </c>
      <c r="B93" s="253" t="s">
        <v>3305</v>
      </c>
      <c r="C93" s="253" t="s">
        <v>1923</v>
      </c>
      <c r="D93" s="253" t="s">
        <v>1923</v>
      </c>
      <c r="E93" s="320" t="s">
        <v>1923</v>
      </c>
      <c r="F93" s="320" t="s">
        <v>1923</v>
      </c>
      <c r="G93" s="253" t="s">
        <v>1923</v>
      </c>
      <c r="H93" s="253" t="s">
        <v>1923</v>
      </c>
      <c r="I93" s="253" t="s">
        <v>1923</v>
      </c>
      <c r="J93" s="253" t="s">
        <v>1923</v>
      </c>
      <c r="K93" s="253" t="s">
        <v>1923</v>
      </c>
      <c r="L93" s="253" t="s">
        <v>1923</v>
      </c>
    </row>
    <row r="94" spans="1:12" ht="12.75" customHeight="1" outlineLevel="1">
      <c r="A94" s="255" t="s">
        <v>3306</v>
      </c>
      <c r="B94" s="253" t="s">
        <v>3307</v>
      </c>
      <c r="C94" s="257">
        <v>60941329</v>
      </c>
      <c r="D94" s="257">
        <v>0</v>
      </c>
      <c r="E94" s="287">
        <v>0</v>
      </c>
      <c r="F94" s="287">
        <v>-6862046</v>
      </c>
      <c r="G94" s="257">
        <v>0</v>
      </c>
      <c r="H94" s="257">
        <v>5936252</v>
      </c>
      <c r="I94" s="257">
        <v>0</v>
      </c>
      <c r="J94" s="257">
        <v>0</v>
      </c>
      <c r="K94" s="257">
        <v>0</v>
      </c>
      <c r="L94" s="257">
        <v>60015535</v>
      </c>
    </row>
    <row r="95" spans="1:12" ht="12.75" customHeight="1">
      <c r="A95" s="253" t="s">
        <v>3308</v>
      </c>
      <c r="B95" s="253" t="s">
        <v>1923</v>
      </c>
      <c r="C95" s="256">
        <v>60941329</v>
      </c>
      <c r="D95" s="256">
        <v>0</v>
      </c>
      <c r="E95" s="295">
        <v>0</v>
      </c>
      <c r="F95" s="295">
        <v>-6862046</v>
      </c>
      <c r="G95" s="256">
        <v>0</v>
      </c>
      <c r="H95" s="256">
        <v>5936252</v>
      </c>
      <c r="I95" s="256">
        <v>0</v>
      </c>
      <c r="J95" s="256">
        <v>0</v>
      </c>
      <c r="K95" s="256">
        <v>0</v>
      </c>
      <c r="L95" s="256">
        <v>60015535</v>
      </c>
    </row>
    <row r="96" spans="1:12" ht="12.75" customHeight="1">
      <c r="A96" s="253" t="s">
        <v>1923</v>
      </c>
      <c r="B96" s="253" t="s">
        <v>1923</v>
      </c>
      <c r="C96" s="253" t="s">
        <v>1923</v>
      </c>
      <c r="D96" s="253" t="s">
        <v>1923</v>
      </c>
      <c r="E96" s="320" t="s">
        <v>1923</v>
      </c>
      <c r="F96" s="320" t="s">
        <v>1923</v>
      </c>
      <c r="G96" s="253" t="s">
        <v>1923</v>
      </c>
      <c r="H96" s="253" t="s">
        <v>1923</v>
      </c>
      <c r="I96" s="253" t="s">
        <v>1923</v>
      </c>
      <c r="J96" s="253" t="s">
        <v>1923</v>
      </c>
      <c r="K96" s="253" t="s">
        <v>1923</v>
      </c>
      <c r="L96" s="253" t="s">
        <v>1923</v>
      </c>
    </row>
    <row r="97" spans="1:12" ht="12.75" customHeight="1">
      <c r="A97" s="253" t="s">
        <v>3309</v>
      </c>
      <c r="B97" s="253" t="s">
        <v>3310</v>
      </c>
      <c r="C97" s="253" t="s">
        <v>1923</v>
      </c>
      <c r="D97" s="253" t="s">
        <v>1923</v>
      </c>
      <c r="E97" s="320" t="s">
        <v>1923</v>
      </c>
      <c r="F97" s="320" t="s">
        <v>1923</v>
      </c>
      <c r="G97" s="253" t="s">
        <v>1923</v>
      </c>
      <c r="H97" s="253" t="s">
        <v>1923</v>
      </c>
      <c r="I97" s="253" t="s">
        <v>1923</v>
      </c>
      <c r="J97" s="253" t="s">
        <v>1923</v>
      </c>
      <c r="K97" s="253" t="s">
        <v>1923</v>
      </c>
      <c r="L97" s="253" t="s">
        <v>1923</v>
      </c>
    </row>
    <row r="98" spans="1:12" ht="12.75" customHeight="1" outlineLevel="1">
      <c r="A98" s="255" t="s">
        <v>3311</v>
      </c>
      <c r="B98" s="253" t="s">
        <v>3312</v>
      </c>
      <c r="C98" s="257">
        <v>1784639</v>
      </c>
      <c r="D98" s="257">
        <v>0</v>
      </c>
      <c r="E98" s="287">
        <v>0</v>
      </c>
      <c r="F98" s="287">
        <v>0</v>
      </c>
      <c r="G98" s="257">
        <v>0</v>
      </c>
      <c r="H98" s="257">
        <v>0</v>
      </c>
      <c r="I98" s="257">
        <v>0</v>
      </c>
      <c r="J98" s="257">
        <v>0</v>
      </c>
      <c r="K98" s="257">
        <v>0</v>
      </c>
      <c r="L98" s="257">
        <v>1784639</v>
      </c>
    </row>
    <row r="99" spans="1:12" ht="12.75" customHeight="1">
      <c r="A99" s="253" t="s">
        <v>3313</v>
      </c>
      <c r="B99" s="253" t="s">
        <v>1923</v>
      </c>
      <c r="C99" s="256">
        <v>1784639</v>
      </c>
      <c r="D99" s="256">
        <v>0</v>
      </c>
      <c r="E99" s="295">
        <v>0</v>
      </c>
      <c r="F99" s="295">
        <v>0</v>
      </c>
      <c r="G99" s="256">
        <v>0</v>
      </c>
      <c r="H99" s="256">
        <v>0</v>
      </c>
      <c r="I99" s="256">
        <v>0</v>
      </c>
      <c r="J99" s="256">
        <v>0</v>
      </c>
      <c r="K99" s="256">
        <v>0</v>
      </c>
      <c r="L99" s="256">
        <v>1784639</v>
      </c>
    </row>
    <row r="100" spans="1:12" ht="12.75" customHeight="1">
      <c r="A100" s="253" t="s">
        <v>1923</v>
      </c>
      <c r="B100" s="253" t="s">
        <v>1923</v>
      </c>
      <c r="C100" s="253" t="s">
        <v>1923</v>
      </c>
      <c r="D100" s="253" t="s">
        <v>1923</v>
      </c>
      <c r="E100" s="320" t="s">
        <v>1923</v>
      </c>
      <c r="F100" s="320" t="s">
        <v>1923</v>
      </c>
      <c r="G100" s="253" t="s">
        <v>1923</v>
      </c>
      <c r="H100" s="253" t="s">
        <v>1923</v>
      </c>
      <c r="I100" s="253" t="s">
        <v>1923</v>
      </c>
      <c r="J100" s="253" t="s">
        <v>1923</v>
      </c>
      <c r="K100" s="253" t="s">
        <v>1923</v>
      </c>
      <c r="L100" s="253" t="s">
        <v>1923</v>
      </c>
    </row>
    <row r="101" spans="1:12" ht="12.75" customHeight="1">
      <c r="A101" s="253" t="s">
        <v>3314</v>
      </c>
      <c r="B101" s="253" t="s">
        <v>3315</v>
      </c>
      <c r="C101" s="253" t="s">
        <v>1923</v>
      </c>
      <c r="D101" s="253" t="s">
        <v>1923</v>
      </c>
      <c r="E101" s="320" t="s">
        <v>1923</v>
      </c>
      <c r="F101" s="320" t="s">
        <v>1923</v>
      </c>
      <c r="G101" s="253" t="s">
        <v>1923</v>
      </c>
      <c r="H101" s="253" t="s">
        <v>1923</v>
      </c>
      <c r="I101" s="253" t="s">
        <v>1923</v>
      </c>
      <c r="J101" s="253" t="s">
        <v>1923</v>
      </c>
      <c r="K101" s="253" t="s">
        <v>1923</v>
      </c>
      <c r="L101" s="253" t="s">
        <v>1923</v>
      </c>
    </row>
    <row r="102" spans="1:12" ht="12.75" customHeight="1" outlineLevel="1">
      <c r="A102" s="255" t="s">
        <v>3316</v>
      </c>
      <c r="B102" s="253" t="s">
        <v>3317</v>
      </c>
      <c r="C102" s="256">
        <v>9936250</v>
      </c>
      <c r="D102" s="256">
        <v>0</v>
      </c>
      <c r="E102" s="295">
        <v>0</v>
      </c>
      <c r="F102" s="295">
        <v>0</v>
      </c>
      <c r="G102" s="256">
        <v>0</v>
      </c>
      <c r="H102" s="256">
        <v>0</v>
      </c>
      <c r="I102" s="256">
        <v>0</v>
      </c>
      <c r="J102" s="256">
        <v>0</v>
      </c>
      <c r="K102" s="256">
        <v>0</v>
      </c>
      <c r="L102" s="256">
        <v>9936250</v>
      </c>
    </row>
    <row r="103" spans="1:12" ht="12.75" customHeight="1" outlineLevel="1">
      <c r="A103" s="255" t="s">
        <v>1872</v>
      </c>
      <c r="B103" s="253" t="s">
        <v>3318</v>
      </c>
      <c r="C103" s="256">
        <v>94216533</v>
      </c>
      <c r="D103" s="256">
        <v>0</v>
      </c>
      <c r="E103" s="295">
        <v>0</v>
      </c>
      <c r="F103" s="295">
        <v>21100000</v>
      </c>
      <c r="G103" s="256">
        <v>0</v>
      </c>
      <c r="H103" s="256">
        <v>1863502</v>
      </c>
      <c r="I103" s="256">
        <v>0</v>
      </c>
      <c r="J103" s="256">
        <v>0</v>
      </c>
      <c r="K103" s="256">
        <v>0</v>
      </c>
      <c r="L103" s="256">
        <v>117180035</v>
      </c>
    </row>
    <row r="104" spans="1:12" ht="12.75" customHeight="1" outlineLevel="1">
      <c r="A104" s="255" t="s">
        <v>1874</v>
      </c>
      <c r="B104" s="253" t="s">
        <v>3319</v>
      </c>
      <c r="C104" s="257">
        <v>173499222</v>
      </c>
      <c r="D104" s="257">
        <v>0</v>
      </c>
      <c r="E104" s="287">
        <v>0</v>
      </c>
      <c r="F104" s="287">
        <v>2091331</v>
      </c>
      <c r="G104" s="257">
        <v>0</v>
      </c>
      <c r="H104" s="257">
        <v>0</v>
      </c>
      <c r="I104" s="257">
        <v>0</v>
      </c>
      <c r="J104" s="257">
        <v>0</v>
      </c>
      <c r="K104" s="257">
        <v>0</v>
      </c>
      <c r="L104" s="257">
        <v>175590553</v>
      </c>
    </row>
    <row r="105" spans="1:12" ht="12.75" customHeight="1">
      <c r="A105" s="253" t="s">
        <v>3320</v>
      </c>
      <c r="B105" s="253" t="s">
        <v>1923</v>
      </c>
      <c r="C105" s="256">
        <v>277652005</v>
      </c>
      <c r="D105" s="256">
        <v>0</v>
      </c>
      <c r="E105" s="295">
        <v>0</v>
      </c>
      <c r="F105" s="295">
        <v>23191331</v>
      </c>
      <c r="G105" s="256">
        <v>0</v>
      </c>
      <c r="H105" s="256">
        <v>1863502</v>
      </c>
      <c r="I105" s="256">
        <v>0</v>
      </c>
      <c r="J105" s="256">
        <v>0</v>
      </c>
      <c r="K105" s="256">
        <v>0</v>
      </c>
      <c r="L105" s="256">
        <v>302706838</v>
      </c>
    </row>
    <row r="106" spans="1:12" ht="12.75" customHeight="1">
      <c r="A106" s="253" t="s">
        <v>1923</v>
      </c>
      <c r="B106" s="253" t="s">
        <v>1923</v>
      </c>
      <c r="C106" s="253" t="s">
        <v>1923</v>
      </c>
      <c r="D106" s="253" t="s">
        <v>1923</v>
      </c>
      <c r="E106" s="320" t="s">
        <v>1923</v>
      </c>
      <c r="F106" s="320" t="s">
        <v>1923</v>
      </c>
      <c r="G106" s="253" t="s">
        <v>1923</v>
      </c>
      <c r="H106" s="253" t="s">
        <v>1923</v>
      </c>
      <c r="I106" s="253" t="s">
        <v>1923</v>
      </c>
      <c r="J106" s="253" t="s">
        <v>1923</v>
      </c>
      <c r="K106" s="253" t="s">
        <v>1923</v>
      </c>
      <c r="L106" s="253" t="s">
        <v>1923</v>
      </c>
    </row>
    <row r="107" spans="1:12" ht="12.75" customHeight="1">
      <c r="A107" s="253" t="s">
        <v>3321</v>
      </c>
      <c r="B107" s="253" t="s">
        <v>3322</v>
      </c>
      <c r="C107" s="253" t="s">
        <v>1923</v>
      </c>
      <c r="D107" s="253" t="s">
        <v>1923</v>
      </c>
      <c r="E107" s="320" t="s">
        <v>1923</v>
      </c>
      <c r="F107" s="320" t="s">
        <v>1923</v>
      </c>
      <c r="G107" s="253" t="s">
        <v>1923</v>
      </c>
      <c r="H107" s="253" t="s">
        <v>1923</v>
      </c>
      <c r="I107" s="253" t="s">
        <v>1923</v>
      </c>
      <c r="J107" s="253" t="s">
        <v>1923</v>
      </c>
      <c r="K107" s="253" t="s">
        <v>1923</v>
      </c>
      <c r="L107" s="253" t="s">
        <v>1923</v>
      </c>
    </row>
    <row r="108" spans="1:12" ht="12.75" customHeight="1" outlineLevel="1">
      <c r="A108" s="255" t="s">
        <v>3323</v>
      </c>
      <c r="B108" s="253" t="s">
        <v>3324</v>
      </c>
      <c r="C108" s="256">
        <v>0</v>
      </c>
      <c r="D108" s="256">
        <v>0</v>
      </c>
      <c r="E108" s="295">
        <v>0</v>
      </c>
      <c r="F108" s="295">
        <v>0</v>
      </c>
      <c r="G108" s="256">
        <v>0</v>
      </c>
      <c r="H108" s="256">
        <v>0</v>
      </c>
      <c r="I108" s="256">
        <v>0</v>
      </c>
      <c r="J108" s="256">
        <v>0</v>
      </c>
      <c r="K108" s="256">
        <v>0</v>
      </c>
      <c r="L108" s="256">
        <v>0</v>
      </c>
    </row>
    <row r="109" spans="1:12" ht="12.75" customHeight="1" outlineLevel="1">
      <c r="A109" s="255" t="s">
        <v>3325</v>
      </c>
      <c r="B109" s="253" t="s">
        <v>3326</v>
      </c>
      <c r="C109" s="256">
        <v>-10324247</v>
      </c>
      <c r="D109" s="256">
        <v>0</v>
      </c>
      <c r="E109" s="295">
        <v>0</v>
      </c>
      <c r="F109" s="295">
        <v>7143970</v>
      </c>
      <c r="G109" s="256">
        <v>0</v>
      </c>
      <c r="H109" s="256">
        <v>3180277</v>
      </c>
      <c r="I109" s="256">
        <v>0</v>
      </c>
      <c r="J109" s="256">
        <v>0</v>
      </c>
      <c r="K109" s="256">
        <v>0</v>
      </c>
      <c r="L109" s="256">
        <v>0</v>
      </c>
    </row>
    <row r="110" spans="1:12" ht="12.75" customHeight="1" outlineLevel="1">
      <c r="A110" s="255" t="s">
        <v>3327</v>
      </c>
      <c r="B110" s="253" t="s">
        <v>3328</v>
      </c>
      <c r="C110" s="256">
        <v>-11309170</v>
      </c>
      <c r="D110" s="256">
        <v>0</v>
      </c>
      <c r="E110" s="295">
        <v>0</v>
      </c>
      <c r="F110" s="295">
        <v>0</v>
      </c>
      <c r="G110" s="256">
        <v>0</v>
      </c>
      <c r="H110" s="256">
        <v>0</v>
      </c>
      <c r="I110" s="256">
        <v>0</v>
      </c>
      <c r="J110" s="256">
        <v>0</v>
      </c>
      <c r="K110" s="256">
        <v>0</v>
      </c>
      <c r="L110" s="256">
        <v>-11309170</v>
      </c>
    </row>
    <row r="111" spans="1:12" ht="12.75" customHeight="1" outlineLevel="1">
      <c r="A111" s="255" t="s">
        <v>3329</v>
      </c>
      <c r="B111" s="253" t="s">
        <v>3330</v>
      </c>
      <c r="C111" s="257">
        <v>200749</v>
      </c>
      <c r="D111" s="257">
        <v>0</v>
      </c>
      <c r="E111" s="287">
        <v>0</v>
      </c>
      <c r="F111" s="287">
        <v>0</v>
      </c>
      <c r="G111" s="257">
        <v>0</v>
      </c>
      <c r="H111" s="257">
        <v>0</v>
      </c>
      <c r="I111" s="257">
        <v>0</v>
      </c>
      <c r="J111" s="257">
        <v>0</v>
      </c>
      <c r="K111" s="257">
        <v>0</v>
      </c>
      <c r="L111" s="257">
        <v>200749</v>
      </c>
    </row>
    <row r="112" spans="1:12" ht="12.75" customHeight="1">
      <c r="A112" s="253" t="s">
        <v>3331</v>
      </c>
      <c r="B112" s="253" t="s">
        <v>1923</v>
      </c>
      <c r="C112" s="256">
        <v>-21432668</v>
      </c>
      <c r="D112" s="256">
        <v>0</v>
      </c>
      <c r="E112" s="295">
        <v>0</v>
      </c>
      <c r="F112" s="295">
        <v>7143970</v>
      </c>
      <c r="G112" s="256">
        <v>0</v>
      </c>
      <c r="H112" s="256">
        <v>3180277</v>
      </c>
      <c r="I112" s="256">
        <v>0</v>
      </c>
      <c r="J112" s="256">
        <v>0</v>
      </c>
      <c r="K112" s="256">
        <v>0</v>
      </c>
      <c r="L112" s="256">
        <v>-11108421</v>
      </c>
    </row>
    <row r="113" spans="1:12" ht="12.75" customHeight="1">
      <c r="A113" s="253" t="s">
        <v>1923</v>
      </c>
      <c r="B113" s="253" t="s">
        <v>1923</v>
      </c>
      <c r="C113" s="253" t="s">
        <v>1923</v>
      </c>
      <c r="D113" s="253" t="s">
        <v>1923</v>
      </c>
      <c r="E113" s="320" t="s">
        <v>1923</v>
      </c>
      <c r="F113" s="320" t="s">
        <v>1923</v>
      </c>
      <c r="G113" s="253" t="s">
        <v>1923</v>
      </c>
      <c r="H113" s="253" t="s">
        <v>1923</v>
      </c>
      <c r="I113" s="253" t="s">
        <v>1923</v>
      </c>
      <c r="J113" s="253" t="s">
        <v>1923</v>
      </c>
      <c r="K113" s="253" t="s">
        <v>1923</v>
      </c>
      <c r="L113" s="253" t="s">
        <v>1923</v>
      </c>
    </row>
    <row r="114" spans="1:12" ht="12.75" customHeight="1">
      <c r="A114" s="253" t="s">
        <v>3332</v>
      </c>
      <c r="B114" s="253" t="s">
        <v>3333</v>
      </c>
      <c r="C114" s="253" t="s">
        <v>1923</v>
      </c>
      <c r="D114" s="253" t="s">
        <v>1923</v>
      </c>
      <c r="E114" s="320" t="s">
        <v>1923</v>
      </c>
      <c r="F114" s="320" t="s">
        <v>1923</v>
      </c>
      <c r="G114" s="253" t="s">
        <v>1923</v>
      </c>
      <c r="H114" s="253" t="s">
        <v>1923</v>
      </c>
      <c r="I114" s="253" t="s">
        <v>1923</v>
      </c>
      <c r="J114" s="253" t="s">
        <v>1923</v>
      </c>
      <c r="K114" s="253" t="s">
        <v>1923</v>
      </c>
      <c r="L114" s="253" t="s">
        <v>1923</v>
      </c>
    </row>
    <row r="115" spans="1:12" ht="12.75" customHeight="1" outlineLevel="1">
      <c r="A115" s="255" t="s">
        <v>3334</v>
      </c>
      <c r="B115" s="253" t="s">
        <v>3335</v>
      </c>
      <c r="C115" s="257">
        <v>-232230453</v>
      </c>
      <c r="D115" s="257">
        <v>0</v>
      </c>
      <c r="E115" s="287">
        <v>0</v>
      </c>
      <c r="F115" s="287">
        <v>-5100000</v>
      </c>
      <c r="G115" s="257">
        <v>0</v>
      </c>
      <c r="H115" s="257">
        <v>-3721574</v>
      </c>
      <c r="I115" s="257">
        <v>0</v>
      </c>
      <c r="J115" s="257">
        <v>0</v>
      </c>
      <c r="K115" s="257">
        <v>0</v>
      </c>
      <c r="L115" s="257">
        <v>-241052027</v>
      </c>
    </row>
    <row r="116" spans="1:12" ht="12.75" customHeight="1">
      <c r="A116" s="253" t="s">
        <v>3336</v>
      </c>
      <c r="B116" s="253" t="s">
        <v>1923</v>
      </c>
      <c r="C116" s="256">
        <v>-232230453</v>
      </c>
      <c r="D116" s="256">
        <v>0</v>
      </c>
      <c r="E116" s="295">
        <v>0</v>
      </c>
      <c r="F116" s="295">
        <v>-5100000</v>
      </c>
      <c r="G116" s="256">
        <v>0</v>
      </c>
      <c r="H116" s="256">
        <v>-3721574</v>
      </c>
      <c r="I116" s="256">
        <v>0</v>
      </c>
      <c r="J116" s="256">
        <v>0</v>
      </c>
      <c r="K116" s="256">
        <v>0</v>
      </c>
      <c r="L116" s="256">
        <v>-241052027</v>
      </c>
    </row>
    <row r="117" spans="1:12" ht="12.75" customHeight="1">
      <c r="A117" s="253" t="s">
        <v>1923</v>
      </c>
      <c r="B117" s="253" t="s">
        <v>1923</v>
      </c>
      <c r="C117" s="253" t="s">
        <v>1923</v>
      </c>
      <c r="D117" s="253" t="s">
        <v>1923</v>
      </c>
      <c r="E117" s="320" t="s">
        <v>1923</v>
      </c>
      <c r="F117" s="320" t="s">
        <v>1923</v>
      </c>
      <c r="G117" s="253" t="s">
        <v>1923</v>
      </c>
      <c r="H117" s="253" t="s">
        <v>1923</v>
      </c>
      <c r="I117" s="253" t="s">
        <v>1923</v>
      </c>
      <c r="J117" s="253" t="s">
        <v>1923</v>
      </c>
      <c r="K117" s="253" t="s">
        <v>1923</v>
      </c>
      <c r="L117" s="253" t="s">
        <v>1923</v>
      </c>
    </row>
    <row r="118" spans="1:12" ht="12.75" customHeight="1">
      <c r="A118" s="253" t="s">
        <v>3337</v>
      </c>
      <c r="B118" s="253" t="s">
        <v>3338</v>
      </c>
      <c r="C118" s="253" t="s">
        <v>1923</v>
      </c>
      <c r="D118" s="253" t="s">
        <v>1923</v>
      </c>
      <c r="E118" s="320" t="s">
        <v>1923</v>
      </c>
      <c r="F118" s="320" t="s">
        <v>1923</v>
      </c>
      <c r="G118" s="253" t="s">
        <v>1923</v>
      </c>
      <c r="H118" s="253" t="s">
        <v>1923</v>
      </c>
      <c r="I118" s="253" t="s">
        <v>1923</v>
      </c>
      <c r="J118" s="253" t="s">
        <v>1923</v>
      </c>
      <c r="K118" s="253" t="s">
        <v>1923</v>
      </c>
      <c r="L118" s="253" t="s">
        <v>1923</v>
      </c>
    </row>
    <row r="119" spans="1:12" ht="12.75" customHeight="1" outlineLevel="1">
      <c r="A119" s="255" t="s">
        <v>3339</v>
      </c>
      <c r="B119" s="253" t="s">
        <v>3340</v>
      </c>
      <c r="C119" s="256">
        <v>-1765179</v>
      </c>
      <c r="D119" s="256">
        <v>0</v>
      </c>
      <c r="E119" s="295">
        <v>0</v>
      </c>
      <c r="F119" s="295">
        <v>0</v>
      </c>
      <c r="G119" s="256">
        <v>0</v>
      </c>
      <c r="H119" s="256">
        <v>0</v>
      </c>
      <c r="I119" s="256">
        <v>0</v>
      </c>
      <c r="J119" s="256">
        <v>0</v>
      </c>
      <c r="K119" s="256">
        <v>0</v>
      </c>
      <c r="L119" s="256">
        <v>-1765179</v>
      </c>
    </row>
    <row r="120" spans="1:12" ht="12.75" customHeight="1" outlineLevel="1">
      <c r="A120" s="255" t="s">
        <v>1869</v>
      </c>
      <c r="B120" s="253" t="s">
        <v>3341</v>
      </c>
      <c r="C120" s="257">
        <v>441295</v>
      </c>
      <c r="D120" s="257">
        <v>0</v>
      </c>
      <c r="E120" s="287">
        <v>0</v>
      </c>
      <c r="F120" s="287">
        <v>441295</v>
      </c>
      <c r="G120" s="257">
        <v>0</v>
      </c>
      <c r="H120" s="257">
        <v>0</v>
      </c>
      <c r="I120" s="257">
        <v>0</v>
      </c>
      <c r="J120" s="257">
        <v>0</v>
      </c>
      <c r="K120" s="257">
        <v>0</v>
      </c>
      <c r="L120" s="257">
        <v>882590</v>
      </c>
    </row>
    <row r="121" spans="1:12" ht="12.75" customHeight="1">
      <c r="A121" s="253" t="s">
        <v>3342</v>
      </c>
      <c r="B121" s="253" t="s">
        <v>1923</v>
      </c>
      <c r="C121" s="256">
        <v>-1323884</v>
      </c>
      <c r="D121" s="256">
        <v>0</v>
      </c>
      <c r="E121" s="295">
        <v>0</v>
      </c>
      <c r="F121" s="295">
        <v>441295</v>
      </c>
      <c r="G121" s="256">
        <v>0</v>
      </c>
      <c r="H121" s="256">
        <v>0</v>
      </c>
      <c r="I121" s="256">
        <v>0</v>
      </c>
      <c r="J121" s="256">
        <v>0</v>
      </c>
      <c r="K121" s="256">
        <v>0</v>
      </c>
      <c r="L121" s="256">
        <v>-882589</v>
      </c>
    </row>
    <row r="122" spans="1:12" ht="12.75" customHeight="1">
      <c r="A122" s="253" t="s">
        <v>1923</v>
      </c>
      <c r="B122" s="253" t="s">
        <v>1923</v>
      </c>
      <c r="C122" s="253" t="s">
        <v>1923</v>
      </c>
      <c r="D122" s="253" t="s">
        <v>1923</v>
      </c>
      <c r="E122" s="320" t="s">
        <v>1923</v>
      </c>
      <c r="F122" s="320" t="s">
        <v>1923</v>
      </c>
      <c r="G122" s="253" t="s">
        <v>1923</v>
      </c>
      <c r="H122" s="253" t="s">
        <v>1923</v>
      </c>
      <c r="I122" s="253" t="s">
        <v>1923</v>
      </c>
      <c r="J122" s="253" t="s">
        <v>1923</v>
      </c>
      <c r="K122" s="253" t="s">
        <v>1923</v>
      </c>
      <c r="L122" s="253" t="s">
        <v>1923</v>
      </c>
    </row>
    <row r="123" spans="1:12" ht="12.75" customHeight="1">
      <c r="A123" s="253" t="s">
        <v>3343</v>
      </c>
      <c r="B123" s="253" t="s">
        <v>3344</v>
      </c>
      <c r="C123" s="253" t="s">
        <v>1923</v>
      </c>
      <c r="D123" s="253" t="s">
        <v>1923</v>
      </c>
      <c r="E123" s="320" t="s">
        <v>1923</v>
      </c>
      <c r="F123" s="320" t="s">
        <v>1923</v>
      </c>
      <c r="G123" s="253" t="s">
        <v>1923</v>
      </c>
      <c r="H123" s="253" t="s">
        <v>1923</v>
      </c>
      <c r="I123" s="253" t="s">
        <v>1923</v>
      </c>
      <c r="J123" s="253" t="s">
        <v>1923</v>
      </c>
      <c r="K123" s="253" t="s">
        <v>1923</v>
      </c>
      <c r="L123" s="253" t="s">
        <v>1923</v>
      </c>
    </row>
    <row r="124" spans="1:12" ht="12.75" customHeight="1" outlineLevel="1">
      <c r="A124" s="255" t="s">
        <v>3345</v>
      </c>
      <c r="B124" s="253" t="s">
        <v>3346</v>
      </c>
      <c r="C124" s="257">
        <v>-1</v>
      </c>
      <c r="D124" s="257">
        <v>0</v>
      </c>
      <c r="E124" s="287">
        <v>0</v>
      </c>
      <c r="F124" s="287">
        <v>0</v>
      </c>
      <c r="G124" s="257">
        <v>0</v>
      </c>
      <c r="H124" s="257">
        <v>0</v>
      </c>
      <c r="I124" s="257">
        <v>0</v>
      </c>
      <c r="J124" s="257">
        <v>0</v>
      </c>
      <c r="K124" s="257">
        <v>0</v>
      </c>
      <c r="L124" s="257">
        <v>-1</v>
      </c>
    </row>
    <row r="125" spans="1:12" ht="12.75" customHeight="1">
      <c r="A125" s="253" t="s">
        <v>3347</v>
      </c>
      <c r="B125" s="253" t="s">
        <v>1923</v>
      </c>
      <c r="C125" s="256">
        <v>-1</v>
      </c>
      <c r="D125" s="256">
        <v>0</v>
      </c>
      <c r="E125" s="295">
        <v>0</v>
      </c>
      <c r="F125" s="295">
        <v>0</v>
      </c>
      <c r="G125" s="256">
        <v>0</v>
      </c>
      <c r="H125" s="256">
        <v>0</v>
      </c>
      <c r="I125" s="256">
        <v>0</v>
      </c>
      <c r="J125" s="256">
        <v>0</v>
      </c>
      <c r="K125" s="256">
        <v>0</v>
      </c>
      <c r="L125" s="256">
        <v>-1</v>
      </c>
    </row>
    <row r="126" spans="1:12" ht="12.75" customHeight="1">
      <c r="A126" s="253" t="s">
        <v>1923</v>
      </c>
      <c r="B126" s="253" t="s">
        <v>1923</v>
      </c>
      <c r="C126" s="253" t="s">
        <v>1923</v>
      </c>
      <c r="D126" s="253" t="s">
        <v>1923</v>
      </c>
      <c r="E126" s="320" t="s">
        <v>1923</v>
      </c>
      <c r="F126" s="320" t="s">
        <v>1923</v>
      </c>
      <c r="G126" s="253" t="s">
        <v>1923</v>
      </c>
      <c r="H126" s="253" t="s">
        <v>1923</v>
      </c>
      <c r="I126" s="253" t="s">
        <v>1923</v>
      </c>
      <c r="J126" s="253" t="s">
        <v>1923</v>
      </c>
      <c r="K126" s="253" t="s">
        <v>1923</v>
      </c>
      <c r="L126" s="253" t="s">
        <v>1923</v>
      </c>
    </row>
    <row r="127" spans="1:12" ht="12.75" customHeight="1">
      <c r="A127" s="253" t="s">
        <v>3348</v>
      </c>
      <c r="B127" s="253" t="s">
        <v>3349</v>
      </c>
      <c r="C127" s="253" t="s">
        <v>1923</v>
      </c>
      <c r="D127" s="253" t="s">
        <v>1923</v>
      </c>
      <c r="E127" s="320" t="s">
        <v>1923</v>
      </c>
      <c r="F127" s="320" t="s">
        <v>1923</v>
      </c>
      <c r="G127" s="253" t="s">
        <v>1923</v>
      </c>
      <c r="H127" s="253" t="s">
        <v>1923</v>
      </c>
      <c r="I127" s="253" t="s">
        <v>1923</v>
      </c>
      <c r="J127" s="253" t="s">
        <v>1923</v>
      </c>
      <c r="K127" s="253" t="s">
        <v>1923</v>
      </c>
      <c r="L127" s="253" t="s">
        <v>1923</v>
      </c>
    </row>
    <row r="128" spans="1:12" ht="12.75" customHeight="1" outlineLevel="1">
      <c r="A128" s="255" t="s">
        <v>3350</v>
      </c>
      <c r="B128" s="253" t="s">
        <v>3164</v>
      </c>
      <c r="C128" s="256">
        <v>-24384198</v>
      </c>
      <c r="D128" s="256">
        <v>0</v>
      </c>
      <c r="E128" s="295">
        <v>0</v>
      </c>
      <c r="F128" s="295">
        <v>-2593837</v>
      </c>
      <c r="G128" s="256">
        <v>0</v>
      </c>
      <c r="H128" s="256">
        <v>0</v>
      </c>
      <c r="I128" s="256">
        <v>0</v>
      </c>
      <c r="J128" s="256">
        <v>0</v>
      </c>
      <c r="K128" s="256">
        <v>0</v>
      </c>
      <c r="L128" s="256">
        <v>-26978035</v>
      </c>
    </row>
    <row r="129" spans="1:12" ht="12.75" customHeight="1" outlineLevel="1">
      <c r="A129" s="255" t="s">
        <v>3351</v>
      </c>
      <c r="B129" s="253" t="s">
        <v>3352</v>
      </c>
      <c r="C129" s="256">
        <v>78621</v>
      </c>
      <c r="D129" s="256">
        <v>0</v>
      </c>
      <c r="E129" s="295">
        <v>0</v>
      </c>
      <c r="F129" s="295">
        <v>0</v>
      </c>
      <c r="G129" s="256">
        <v>0</v>
      </c>
      <c r="H129" s="256">
        <v>0</v>
      </c>
      <c r="I129" s="256">
        <v>0</v>
      </c>
      <c r="J129" s="256">
        <v>0</v>
      </c>
      <c r="K129" s="256">
        <v>0</v>
      </c>
      <c r="L129" s="256">
        <v>78621</v>
      </c>
    </row>
    <row r="130" spans="1:12" ht="12.75" customHeight="1" outlineLevel="1">
      <c r="A130" s="255" t="s">
        <v>3353</v>
      </c>
      <c r="B130" s="253" t="s">
        <v>3354</v>
      </c>
      <c r="C130" s="256">
        <v>-1495326</v>
      </c>
      <c r="D130" s="256">
        <v>0</v>
      </c>
      <c r="E130" s="295">
        <v>0</v>
      </c>
      <c r="F130" s="295">
        <v>0</v>
      </c>
      <c r="G130" s="256">
        <v>0</v>
      </c>
      <c r="H130" s="256">
        <v>0</v>
      </c>
      <c r="I130" s="256">
        <v>0</v>
      </c>
      <c r="J130" s="256">
        <v>0</v>
      </c>
      <c r="K130" s="256">
        <v>0</v>
      </c>
      <c r="L130" s="256">
        <v>-1495326</v>
      </c>
    </row>
    <row r="131" spans="1:12" ht="12.75" customHeight="1" outlineLevel="1">
      <c r="A131" s="255" t="s">
        <v>3355</v>
      </c>
      <c r="B131" s="253" t="s">
        <v>3356</v>
      </c>
      <c r="C131" s="256">
        <v>-19389187</v>
      </c>
      <c r="D131" s="256">
        <v>0</v>
      </c>
      <c r="E131" s="295">
        <v>0</v>
      </c>
      <c r="F131" s="295">
        <v>0</v>
      </c>
      <c r="G131" s="256">
        <v>-2991318</v>
      </c>
      <c r="H131" s="256">
        <v>0</v>
      </c>
      <c r="I131" s="256">
        <v>0</v>
      </c>
      <c r="J131" s="256">
        <v>0</v>
      </c>
      <c r="K131" s="256">
        <v>0</v>
      </c>
      <c r="L131" s="256">
        <v>-22380505</v>
      </c>
    </row>
    <row r="132" spans="1:12" ht="12.75" customHeight="1" outlineLevel="1">
      <c r="A132" s="255" t="s">
        <v>3357</v>
      </c>
      <c r="B132" s="253" t="s">
        <v>3358</v>
      </c>
      <c r="C132" s="256">
        <v>-5373673</v>
      </c>
      <c r="D132" s="256">
        <v>0</v>
      </c>
      <c r="E132" s="295">
        <v>0</v>
      </c>
      <c r="F132" s="295">
        <v>0</v>
      </c>
      <c r="G132" s="256">
        <v>-829038</v>
      </c>
      <c r="H132" s="256">
        <v>0</v>
      </c>
      <c r="I132" s="256">
        <v>0</v>
      </c>
      <c r="J132" s="256">
        <v>0</v>
      </c>
      <c r="K132" s="256">
        <v>0</v>
      </c>
      <c r="L132" s="256">
        <v>-6202711</v>
      </c>
    </row>
    <row r="133" spans="1:12" ht="12.75" customHeight="1" outlineLevel="1">
      <c r="A133" s="255" t="s">
        <v>3359</v>
      </c>
      <c r="B133" s="253" t="s">
        <v>3360</v>
      </c>
      <c r="C133" s="256">
        <v>-65823808</v>
      </c>
      <c r="D133" s="256">
        <v>0</v>
      </c>
      <c r="E133" s="295">
        <v>0</v>
      </c>
      <c r="F133" s="295">
        <v>0</v>
      </c>
      <c r="G133" s="256">
        <v>4459554</v>
      </c>
      <c r="H133" s="256">
        <v>0</v>
      </c>
      <c r="I133" s="256">
        <v>0</v>
      </c>
      <c r="J133" s="256">
        <v>0</v>
      </c>
      <c r="K133" s="256">
        <v>0</v>
      </c>
      <c r="L133" s="256">
        <v>-61364254</v>
      </c>
    </row>
    <row r="134" spans="1:12" ht="12.75" customHeight="1" outlineLevel="1">
      <c r="A134" s="255" t="s">
        <v>3361</v>
      </c>
      <c r="B134" s="253" t="s">
        <v>3362</v>
      </c>
      <c r="C134" s="256">
        <v>-18242931</v>
      </c>
      <c r="D134" s="256">
        <v>0</v>
      </c>
      <c r="E134" s="295">
        <v>0</v>
      </c>
      <c r="F134" s="295">
        <v>0</v>
      </c>
      <c r="G134" s="256">
        <v>1235956</v>
      </c>
      <c r="H134" s="256">
        <v>0</v>
      </c>
      <c r="I134" s="256">
        <v>0</v>
      </c>
      <c r="J134" s="256">
        <v>0</v>
      </c>
      <c r="K134" s="256">
        <v>0</v>
      </c>
      <c r="L134" s="256">
        <v>-17006975</v>
      </c>
    </row>
    <row r="135" spans="1:12" ht="12.75" customHeight="1" outlineLevel="1">
      <c r="A135" s="255" t="s">
        <v>3363</v>
      </c>
      <c r="B135" s="253" t="s">
        <v>3364</v>
      </c>
      <c r="C135" s="256">
        <v>2572940</v>
      </c>
      <c r="D135" s="256">
        <v>0</v>
      </c>
      <c r="E135" s="295">
        <v>0</v>
      </c>
      <c r="F135" s="295">
        <v>0</v>
      </c>
      <c r="G135" s="256">
        <v>1275108</v>
      </c>
      <c r="H135" s="256">
        <v>0</v>
      </c>
      <c r="I135" s="256">
        <v>0</v>
      </c>
      <c r="J135" s="256">
        <v>0</v>
      </c>
      <c r="K135" s="256">
        <v>0</v>
      </c>
      <c r="L135" s="256">
        <v>3848048</v>
      </c>
    </row>
    <row r="136" spans="1:12" ht="12.75" customHeight="1" outlineLevel="1">
      <c r="A136" s="255" t="s">
        <v>3365</v>
      </c>
      <c r="B136" s="253" t="s">
        <v>3366</v>
      </c>
      <c r="C136" s="256">
        <v>-23436626</v>
      </c>
      <c r="D136" s="256">
        <v>0</v>
      </c>
      <c r="E136" s="295">
        <v>-1453298</v>
      </c>
      <c r="F136" s="295">
        <v>0</v>
      </c>
      <c r="G136" s="256">
        <v>0</v>
      </c>
      <c r="H136" s="256">
        <v>-22</v>
      </c>
      <c r="I136" s="256">
        <v>0</v>
      </c>
      <c r="J136" s="256">
        <v>0</v>
      </c>
      <c r="K136" s="256">
        <v>0</v>
      </c>
      <c r="L136" s="256">
        <v>-24889946</v>
      </c>
    </row>
    <row r="137" spans="1:12" ht="12.75" customHeight="1" outlineLevel="1">
      <c r="A137" s="255" t="s">
        <v>3367</v>
      </c>
      <c r="B137" s="253" t="s">
        <v>3368</v>
      </c>
      <c r="C137" s="256">
        <v>1272540534</v>
      </c>
      <c r="D137" s="256">
        <v>0</v>
      </c>
      <c r="E137" s="295">
        <v>240227262</v>
      </c>
      <c r="F137" s="295">
        <v>0</v>
      </c>
      <c r="G137" s="256">
        <v>0</v>
      </c>
      <c r="H137" s="256">
        <v>0</v>
      </c>
      <c r="I137" s="256">
        <v>0</v>
      </c>
      <c r="J137" s="256">
        <v>0</v>
      </c>
      <c r="K137" s="256">
        <v>0</v>
      </c>
      <c r="L137" s="256">
        <v>1512767795</v>
      </c>
    </row>
    <row r="138" spans="1:12" ht="12.75" customHeight="1" outlineLevel="1">
      <c r="A138" s="255" t="s">
        <v>3369</v>
      </c>
      <c r="B138" s="253" t="s">
        <v>3370</v>
      </c>
      <c r="C138" s="256">
        <v>47593448</v>
      </c>
      <c r="D138" s="256">
        <v>0</v>
      </c>
      <c r="E138" s="295">
        <v>40390</v>
      </c>
      <c r="F138" s="295">
        <v>0</v>
      </c>
      <c r="G138" s="256">
        <v>0</v>
      </c>
      <c r="H138" s="256">
        <v>-62091</v>
      </c>
      <c r="I138" s="256">
        <v>0</v>
      </c>
      <c r="J138" s="256">
        <v>0</v>
      </c>
      <c r="K138" s="256">
        <v>0</v>
      </c>
      <c r="L138" s="256">
        <v>47571746</v>
      </c>
    </row>
    <row r="139" spans="1:12" ht="12.75" customHeight="1" outlineLevel="1">
      <c r="A139" s="255" t="s">
        <v>3371</v>
      </c>
      <c r="B139" s="253" t="s">
        <v>3372</v>
      </c>
      <c r="C139" s="256">
        <v>-65471608</v>
      </c>
      <c r="D139" s="256">
        <v>0</v>
      </c>
      <c r="E139" s="295">
        <v>-10317802</v>
      </c>
      <c r="F139" s="295">
        <v>0</v>
      </c>
      <c r="G139" s="256">
        <v>0</v>
      </c>
      <c r="H139" s="256">
        <v>0</v>
      </c>
      <c r="I139" s="256">
        <v>0</v>
      </c>
      <c r="J139" s="256">
        <v>0</v>
      </c>
      <c r="K139" s="256">
        <v>0</v>
      </c>
      <c r="L139" s="256">
        <v>-75789409</v>
      </c>
    </row>
    <row r="140" spans="1:12" ht="12.75" customHeight="1" outlineLevel="1">
      <c r="A140" s="255" t="s">
        <v>3373</v>
      </c>
      <c r="B140" s="253" t="s">
        <v>3374</v>
      </c>
      <c r="C140" s="256">
        <v>108113</v>
      </c>
      <c r="D140" s="256">
        <v>0</v>
      </c>
      <c r="E140" s="295">
        <v>-133260</v>
      </c>
      <c r="F140" s="295">
        <v>0</v>
      </c>
      <c r="G140" s="256">
        <v>0</v>
      </c>
      <c r="H140" s="256">
        <v>-2097666</v>
      </c>
      <c r="I140" s="256">
        <v>0</v>
      </c>
      <c r="J140" s="256">
        <v>0</v>
      </c>
      <c r="K140" s="256">
        <v>0</v>
      </c>
      <c r="L140" s="256">
        <v>-2122812</v>
      </c>
    </row>
    <row r="141" spans="1:12" ht="12.75" customHeight="1" outlineLevel="1">
      <c r="A141" s="255" t="s">
        <v>3375</v>
      </c>
      <c r="B141" s="253" t="s">
        <v>3376</v>
      </c>
      <c r="C141" s="256">
        <v>103536895</v>
      </c>
      <c r="D141" s="256">
        <v>0</v>
      </c>
      <c r="E141" s="295">
        <v>25960196</v>
      </c>
      <c r="F141" s="295">
        <v>0</v>
      </c>
      <c r="G141" s="256">
        <v>0</v>
      </c>
      <c r="H141" s="256">
        <v>3698</v>
      </c>
      <c r="I141" s="256">
        <v>0</v>
      </c>
      <c r="J141" s="256">
        <v>0</v>
      </c>
      <c r="K141" s="256">
        <v>0</v>
      </c>
      <c r="L141" s="256">
        <v>129500788</v>
      </c>
    </row>
    <row r="142" spans="1:12" ht="12.75" customHeight="1" outlineLevel="1">
      <c r="A142" s="255" t="s">
        <v>3377</v>
      </c>
      <c r="B142" s="253" t="s">
        <v>3378</v>
      </c>
      <c r="C142" s="256">
        <v>-104027168</v>
      </c>
      <c r="D142" s="256">
        <v>0</v>
      </c>
      <c r="E142" s="295">
        <v>-42246522</v>
      </c>
      <c r="F142" s="295">
        <v>0</v>
      </c>
      <c r="G142" s="256">
        <v>0</v>
      </c>
      <c r="H142" s="256">
        <v>480717</v>
      </c>
      <c r="I142" s="256">
        <v>0</v>
      </c>
      <c r="J142" s="256">
        <v>0</v>
      </c>
      <c r="K142" s="256">
        <v>0</v>
      </c>
      <c r="L142" s="256">
        <v>-145792973</v>
      </c>
    </row>
    <row r="143" spans="1:12" ht="12.75" customHeight="1" outlineLevel="1">
      <c r="A143" s="255" t="s">
        <v>3379</v>
      </c>
      <c r="B143" s="253" t="s">
        <v>266</v>
      </c>
      <c r="C143" s="256">
        <v>1953124</v>
      </c>
      <c r="D143" s="256">
        <v>0</v>
      </c>
      <c r="E143" s="295">
        <v>278642</v>
      </c>
      <c r="F143" s="295">
        <v>0</v>
      </c>
      <c r="G143" s="256">
        <v>0</v>
      </c>
      <c r="H143" s="256">
        <v>0</v>
      </c>
      <c r="I143" s="256">
        <v>0</v>
      </c>
      <c r="J143" s="256">
        <v>0</v>
      </c>
      <c r="K143" s="256">
        <v>0</v>
      </c>
      <c r="L143" s="256">
        <v>2231766</v>
      </c>
    </row>
    <row r="144" spans="1:12" ht="12.75" customHeight="1" outlineLevel="1">
      <c r="A144" s="255" t="s">
        <v>3380</v>
      </c>
      <c r="B144" s="253" t="s">
        <v>3381</v>
      </c>
      <c r="C144" s="256">
        <v>63172111</v>
      </c>
      <c r="D144" s="256">
        <v>0</v>
      </c>
      <c r="E144" s="295">
        <v>-6970618</v>
      </c>
      <c r="F144" s="295">
        <v>0</v>
      </c>
      <c r="G144" s="256">
        <v>0</v>
      </c>
      <c r="H144" s="256">
        <v>-24450</v>
      </c>
      <c r="I144" s="256">
        <v>0</v>
      </c>
      <c r="J144" s="256">
        <v>0</v>
      </c>
      <c r="K144" s="256">
        <v>0</v>
      </c>
      <c r="L144" s="256">
        <v>56177044</v>
      </c>
    </row>
    <row r="145" spans="1:12" ht="12.75" customHeight="1" outlineLevel="1">
      <c r="A145" s="255" t="s">
        <v>3382</v>
      </c>
      <c r="B145" s="253" t="s">
        <v>3383</v>
      </c>
      <c r="C145" s="256">
        <v>69440976</v>
      </c>
      <c r="D145" s="256">
        <v>0</v>
      </c>
      <c r="E145" s="295">
        <v>14360178</v>
      </c>
      <c r="F145" s="295">
        <v>0</v>
      </c>
      <c r="G145" s="256">
        <v>0</v>
      </c>
      <c r="H145" s="256">
        <v>0</v>
      </c>
      <c r="I145" s="256">
        <v>0</v>
      </c>
      <c r="J145" s="256">
        <v>0</v>
      </c>
      <c r="K145" s="256">
        <v>0</v>
      </c>
      <c r="L145" s="256">
        <v>83801154</v>
      </c>
    </row>
    <row r="146" spans="1:12" ht="12.75" customHeight="1" outlineLevel="1">
      <c r="A146" s="255" t="s">
        <v>3384</v>
      </c>
      <c r="B146" s="253" t="s">
        <v>3385</v>
      </c>
      <c r="C146" s="256">
        <v>-2675768952</v>
      </c>
      <c r="D146" s="256">
        <v>0</v>
      </c>
      <c r="E146" s="295">
        <v>-295573390</v>
      </c>
      <c r="F146" s="295">
        <v>0</v>
      </c>
      <c r="G146" s="256">
        <v>0</v>
      </c>
      <c r="H146" s="256">
        <v>-18412603</v>
      </c>
      <c r="I146" s="256">
        <v>0</v>
      </c>
      <c r="J146" s="256">
        <v>0</v>
      </c>
      <c r="K146" s="256">
        <v>0</v>
      </c>
      <c r="L146" s="256">
        <v>-2989754945</v>
      </c>
    </row>
    <row r="147" spans="1:12" ht="12.75" customHeight="1" outlineLevel="1">
      <c r="A147" s="255" t="s">
        <v>3386</v>
      </c>
      <c r="B147" s="253" t="s">
        <v>3387</v>
      </c>
      <c r="C147" s="256">
        <v>-37899721</v>
      </c>
      <c r="D147" s="256">
        <v>0</v>
      </c>
      <c r="E147" s="295">
        <v>0</v>
      </c>
      <c r="F147" s="295">
        <v>0</v>
      </c>
      <c r="G147" s="256">
        <v>0</v>
      </c>
      <c r="H147" s="256">
        <v>0</v>
      </c>
      <c r="I147" s="256">
        <v>0</v>
      </c>
      <c r="J147" s="256">
        <v>0</v>
      </c>
      <c r="K147" s="256">
        <v>0</v>
      </c>
      <c r="L147" s="256">
        <v>-37899721</v>
      </c>
    </row>
    <row r="148" spans="1:12" ht="12.75" customHeight="1" outlineLevel="1">
      <c r="A148" s="255" t="s">
        <v>3388</v>
      </c>
      <c r="B148" s="253" t="s">
        <v>229</v>
      </c>
      <c r="C148" s="256">
        <v>-537392775</v>
      </c>
      <c r="D148" s="256">
        <v>0</v>
      </c>
      <c r="E148" s="295">
        <v>-11177145</v>
      </c>
      <c r="F148" s="295">
        <v>0</v>
      </c>
      <c r="G148" s="256">
        <v>0</v>
      </c>
      <c r="H148" s="256">
        <v>-108256</v>
      </c>
      <c r="I148" s="256">
        <v>0</v>
      </c>
      <c r="J148" s="256">
        <v>0</v>
      </c>
      <c r="K148" s="256">
        <v>0</v>
      </c>
      <c r="L148" s="256">
        <v>-548678176</v>
      </c>
    </row>
    <row r="149" spans="1:12" ht="12.75" customHeight="1" outlineLevel="1">
      <c r="A149" s="255" t="s">
        <v>3389</v>
      </c>
      <c r="B149" s="253" t="s">
        <v>3390</v>
      </c>
      <c r="C149" s="256">
        <v>5113721</v>
      </c>
      <c r="D149" s="256">
        <v>0</v>
      </c>
      <c r="E149" s="295">
        <v>0</v>
      </c>
      <c r="F149" s="295">
        <v>0</v>
      </c>
      <c r="G149" s="256">
        <v>0</v>
      </c>
      <c r="H149" s="256">
        <v>0</v>
      </c>
      <c r="I149" s="256">
        <v>0</v>
      </c>
      <c r="J149" s="256">
        <v>0</v>
      </c>
      <c r="K149" s="256">
        <v>0</v>
      </c>
      <c r="L149" s="256">
        <v>5113721</v>
      </c>
    </row>
    <row r="150" spans="1:12" ht="12.75" customHeight="1" outlineLevel="1">
      <c r="A150" s="255" t="s">
        <v>3391</v>
      </c>
      <c r="B150" s="253" t="s">
        <v>3392</v>
      </c>
      <c r="C150" s="256">
        <v>-28107456</v>
      </c>
      <c r="D150" s="256">
        <v>0</v>
      </c>
      <c r="E150" s="295">
        <v>0</v>
      </c>
      <c r="F150" s="295">
        <v>0</v>
      </c>
      <c r="G150" s="256">
        <v>0</v>
      </c>
      <c r="H150" s="256">
        <v>-18158416</v>
      </c>
      <c r="I150" s="256">
        <v>0</v>
      </c>
      <c r="J150" s="256">
        <v>0</v>
      </c>
      <c r="K150" s="256">
        <v>0</v>
      </c>
      <c r="L150" s="256">
        <v>-46265872</v>
      </c>
    </row>
    <row r="151" spans="1:12" ht="12.75" customHeight="1" outlineLevel="1">
      <c r="A151" s="255" t="s">
        <v>3742</v>
      </c>
      <c r="B151" s="253" t="s">
        <v>3743</v>
      </c>
      <c r="C151" s="256">
        <v>0</v>
      </c>
      <c r="D151" s="256">
        <v>0</v>
      </c>
      <c r="E151" s="295">
        <v>2281050</v>
      </c>
      <c r="F151" s="295">
        <v>0</v>
      </c>
      <c r="G151" s="256">
        <v>0</v>
      </c>
      <c r="H151" s="256">
        <v>2315507</v>
      </c>
      <c r="I151" s="256">
        <v>0</v>
      </c>
      <c r="J151" s="256">
        <v>0</v>
      </c>
      <c r="K151" s="256">
        <v>0</v>
      </c>
      <c r="L151" s="256">
        <v>4596557</v>
      </c>
    </row>
    <row r="152" spans="1:12" ht="12.75" customHeight="1" outlineLevel="1">
      <c r="A152" s="255" t="s">
        <v>3393</v>
      </c>
      <c r="B152" s="253" t="s">
        <v>3394</v>
      </c>
      <c r="C152" s="256">
        <v>-31498118</v>
      </c>
      <c r="D152" s="256">
        <v>0</v>
      </c>
      <c r="E152" s="295">
        <v>0</v>
      </c>
      <c r="F152" s="295">
        <v>0</v>
      </c>
      <c r="G152" s="256">
        <v>0</v>
      </c>
      <c r="H152" s="256">
        <v>0</v>
      </c>
      <c r="I152" s="256">
        <v>0</v>
      </c>
      <c r="J152" s="256">
        <v>0</v>
      </c>
      <c r="K152" s="256">
        <v>0</v>
      </c>
      <c r="L152" s="256">
        <v>-31498118</v>
      </c>
    </row>
    <row r="153" spans="1:12" ht="12.75" customHeight="1" outlineLevel="1">
      <c r="A153" s="255" t="s">
        <v>3395</v>
      </c>
      <c r="B153" s="253" t="s">
        <v>3396</v>
      </c>
      <c r="C153" s="256">
        <v>-68054385</v>
      </c>
      <c r="D153" s="256">
        <v>0</v>
      </c>
      <c r="E153" s="295">
        <v>0</v>
      </c>
      <c r="F153" s="295">
        <v>0</v>
      </c>
      <c r="G153" s="256">
        <v>0</v>
      </c>
      <c r="H153" s="256">
        <v>0</v>
      </c>
      <c r="I153" s="256">
        <v>0</v>
      </c>
      <c r="J153" s="256">
        <v>0</v>
      </c>
      <c r="K153" s="256">
        <v>0</v>
      </c>
      <c r="L153" s="256">
        <v>-68054385</v>
      </c>
    </row>
    <row r="154" spans="1:12" ht="12.75" customHeight="1" outlineLevel="1">
      <c r="A154" s="255" t="s">
        <v>3397</v>
      </c>
      <c r="B154" s="253" t="s">
        <v>3398</v>
      </c>
      <c r="C154" s="256">
        <v>-16410078</v>
      </c>
      <c r="D154" s="256">
        <v>0</v>
      </c>
      <c r="E154" s="295">
        <v>0</v>
      </c>
      <c r="F154" s="295">
        <v>0</v>
      </c>
      <c r="G154" s="256">
        <v>0</v>
      </c>
      <c r="H154" s="256">
        <v>0</v>
      </c>
      <c r="I154" s="256">
        <v>0</v>
      </c>
      <c r="J154" s="256">
        <v>0</v>
      </c>
      <c r="K154" s="256">
        <v>0</v>
      </c>
      <c r="L154" s="256">
        <v>-16410078</v>
      </c>
    </row>
    <row r="155" spans="1:12" ht="12.75" customHeight="1" outlineLevel="1">
      <c r="A155" s="255" t="s">
        <v>3399</v>
      </c>
      <c r="B155" s="253" t="s">
        <v>3400</v>
      </c>
      <c r="C155" s="256">
        <v>11741127</v>
      </c>
      <c r="D155" s="256">
        <v>0</v>
      </c>
      <c r="E155" s="295">
        <v>852556</v>
      </c>
      <c r="F155" s="295">
        <v>0</v>
      </c>
      <c r="G155" s="256">
        <v>0</v>
      </c>
      <c r="H155" s="256">
        <v>0</v>
      </c>
      <c r="I155" s="256">
        <v>0</v>
      </c>
      <c r="J155" s="256">
        <v>0</v>
      </c>
      <c r="K155" s="256">
        <v>0</v>
      </c>
      <c r="L155" s="256">
        <v>12593683</v>
      </c>
    </row>
    <row r="156" spans="1:12" ht="12.75" customHeight="1" outlineLevel="1">
      <c r="A156" s="255" t="s">
        <v>3401</v>
      </c>
      <c r="B156" s="253" t="s">
        <v>231</v>
      </c>
      <c r="C156" s="256">
        <v>0</v>
      </c>
      <c r="D156" s="256">
        <v>0</v>
      </c>
      <c r="E156" s="295">
        <v>0</v>
      </c>
      <c r="F156" s="295">
        <v>0</v>
      </c>
      <c r="G156" s="256">
        <v>0</v>
      </c>
      <c r="H156" s="256">
        <v>0</v>
      </c>
      <c r="I156" s="256">
        <v>0</v>
      </c>
      <c r="J156" s="256">
        <v>0</v>
      </c>
      <c r="K156" s="256">
        <v>0</v>
      </c>
      <c r="L156" s="256">
        <v>0</v>
      </c>
    </row>
    <row r="157" spans="1:12" ht="12.75" customHeight="1" outlineLevel="1">
      <c r="A157" s="255" t="s">
        <v>3402</v>
      </c>
      <c r="B157" s="253" t="s">
        <v>135</v>
      </c>
      <c r="C157" s="256">
        <v>26923412</v>
      </c>
      <c r="D157" s="256">
        <v>0</v>
      </c>
      <c r="E157" s="295">
        <v>-6058687</v>
      </c>
      <c r="F157" s="295">
        <v>0</v>
      </c>
      <c r="G157" s="256">
        <v>0</v>
      </c>
      <c r="H157" s="256">
        <v>534158</v>
      </c>
      <c r="I157" s="256">
        <v>0</v>
      </c>
      <c r="J157" s="256">
        <v>0</v>
      </c>
      <c r="K157" s="256">
        <v>0</v>
      </c>
      <c r="L157" s="256">
        <v>21398883</v>
      </c>
    </row>
    <row r="158" spans="1:12" ht="12.75" customHeight="1" outlineLevel="1">
      <c r="A158" s="255" t="s">
        <v>3403</v>
      </c>
      <c r="B158" s="253" t="s">
        <v>3404</v>
      </c>
      <c r="C158" s="256">
        <v>-306758766</v>
      </c>
      <c r="D158" s="256">
        <v>0</v>
      </c>
      <c r="E158" s="295">
        <v>-20871054</v>
      </c>
      <c r="F158" s="295">
        <v>0</v>
      </c>
      <c r="G158" s="256">
        <v>0</v>
      </c>
      <c r="H158" s="256">
        <v>0</v>
      </c>
      <c r="I158" s="256">
        <v>0</v>
      </c>
      <c r="J158" s="256">
        <v>0</v>
      </c>
      <c r="K158" s="256">
        <v>0</v>
      </c>
      <c r="L158" s="256">
        <v>-327629820</v>
      </c>
    </row>
    <row r="159" spans="1:12" ht="12.75" customHeight="1" outlineLevel="1">
      <c r="A159" s="255" t="s">
        <v>3405</v>
      </c>
      <c r="B159" s="253" t="s">
        <v>3406</v>
      </c>
      <c r="C159" s="256">
        <v>33072802</v>
      </c>
      <c r="D159" s="256">
        <v>0</v>
      </c>
      <c r="E159" s="295">
        <v>155746</v>
      </c>
      <c r="F159" s="295">
        <v>0</v>
      </c>
      <c r="G159" s="256">
        <v>-155746</v>
      </c>
      <c r="H159" s="256">
        <v>0</v>
      </c>
      <c r="I159" s="256">
        <v>0</v>
      </c>
      <c r="J159" s="256">
        <v>0</v>
      </c>
      <c r="K159" s="256">
        <v>0</v>
      </c>
      <c r="L159" s="256">
        <v>33072802</v>
      </c>
    </row>
    <row r="160" spans="1:12" ht="12.75" customHeight="1" outlineLevel="1">
      <c r="A160" s="255" t="s">
        <v>3407</v>
      </c>
      <c r="B160" s="253" t="s">
        <v>3408</v>
      </c>
      <c r="C160" s="256">
        <v>-7264983</v>
      </c>
      <c r="D160" s="256">
        <v>0</v>
      </c>
      <c r="E160" s="295">
        <v>0</v>
      </c>
      <c r="F160" s="295">
        <v>0</v>
      </c>
      <c r="G160" s="256">
        <v>0</v>
      </c>
      <c r="H160" s="256">
        <v>0</v>
      </c>
      <c r="I160" s="256">
        <v>0</v>
      </c>
      <c r="J160" s="256">
        <v>0</v>
      </c>
      <c r="K160" s="256">
        <v>0</v>
      </c>
      <c r="L160" s="256">
        <v>-7264983</v>
      </c>
    </row>
    <row r="161" spans="1:12" ht="12.75" customHeight="1" outlineLevel="1">
      <c r="A161" s="255" t="s">
        <v>3409</v>
      </c>
      <c r="B161" s="253" t="s">
        <v>3410</v>
      </c>
      <c r="C161" s="256">
        <v>-327101342</v>
      </c>
      <c r="D161" s="256">
        <v>0</v>
      </c>
      <c r="E161" s="295">
        <v>-55254282</v>
      </c>
      <c r="F161" s="295">
        <v>0</v>
      </c>
      <c r="G161" s="256">
        <v>0</v>
      </c>
      <c r="H161" s="256">
        <v>0</v>
      </c>
      <c r="I161" s="256">
        <v>0</v>
      </c>
      <c r="J161" s="256">
        <v>0</v>
      </c>
      <c r="K161" s="256">
        <v>0</v>
      </c>
      <c r="L161" s="256">
        <v>-382355623</v>
      </c>
    </row>
    <row r="162" spans="1:12" ht="12.75" customHeight="1" outlineLevel="1">
      <c r="A162" s="255" t="s">
        <v>3411</v>
      </c>
      <c r="B162" s="253" t="s">
        <v>3412</v>
      </c>
      <c r="C162" s="256">
        <v>1186221</v>
      </c>
      <c r="D162" s="256">
        <v>0</v>
      </c>
      <c r="E162" s="295">
        <v>0</v>
      </c>
      <c r="F162" s="295">
        <v>0</v>
      </c>
      <c r="G162" s="256">
        <v>0</v>
      </c>
      <c r="H162" s="256">
        <v>0</v>
      </c>
      <c r="I162" s="256">
        <v>0</v>
      </c>
      <c r="J162" s="256">
        <v>0</v>
      </c>
      <c r="K162" s="256">
        <v>0</v>
      </c>
      <c r="L162" s="256">
        <v>1186221</v>
      </c>
    </row>
    <row r="163" spans="1:12" ht="12.75" customHeight="1" outlineLevel="1">
      <c r="A163" s="255" t="s">
        <v>3413</v>
      </c>
      <c r="B163" s="253" t="s">
        <v>3414</v>
      </c>
      <c r="C163" s="256">
        <v>-1331508</v>
      </c>
      <c r="D163" s="256">
        <v>0</v>
      </c>
      <c r="E163" s="295">
        <v>0</v>
      </c>
      <c r="F163" s="295">
        <v>0</v>
      </c>
      <c r="G163" s="256">
        <v>0</v>
      </c>
      <c r="H163" s="256">
        <v>0</v>
      </c>
      <c r="I163" s="256">
        <v>0</v>
      </c>
      <c r="J163" s="256">
        <v>0</v>
      </c>
      <c r="K163" s="256">
        <v>0</v>
      </c>
      <c r="L163" s="256">
        <v>-1331508</v>
      </c>
    </row>
    <row r="164" spans="1:12" ht="12.75" customHeight="1" outlineLevel="1">
      <c r="A164" s="255" t="s">
        <v>3415</v>
      </c>
      <c r="B164" s="253" t="s">
        <v>3416</v>
      </c>
      <c r="C164" s="256">
        <v>-7009675</v>
      </c>
      <c r="D164" s="256">
        <v>0</v>
      </c>
      <c r="E164" s="295">
        <v>0</v>
      </c>
      <c r="F164" s="295">
        <v>0</v>
      </c>
      <c r="G164" s="256">
        <v>0</v>
      </c>
      <c r="H164" s="256">
        <v>0</v>
      </c>
      <c r="I164" s="256">
        <v>0</v>
      </c>
      <c r="J164" s="256">
        <v>0</v>
      </c>
      <c r="K164" s="256">
        <v>0</v>
      </c>
      <c r="L164" s="256">
        <v>-7009675</v>
      </c>
    </row>
    <row r="165" spans="1:12" ht="12.75" customHeight="1" outlineLevel="1">
      <c r="A165" s="255" t="s">
        <v>3417</v>
      </c>
      <c r="B165" s="253" t="s">
        <v>3418</v>
      </c>
      <c r="C165" s="256">
        <v>30169887</v>
      </c>
      <c r="D165" s="256">
        <v>0</v>
      </c>
      <c r="E165" s="295">
        <v>0</v>
      </c>
      <c r="F165" s="295">
        <v>0</v>
      </c>
      <c r="G165" s="256">
        <v>0</v>
      </c>
      <c r="H165" s="256">
        <v>0</v>
      </c>
      <c r="I165" s="256">
        <v>0</v>
      </c>
      <c r="J165" s="256">
        <v>0</v>
      </c>
      <c r="K165" s="256">
        <v>0</v>
      </c>
      <c r="L165" s="256">
        <v>30169887</v>
      </c>
    </row>
    <row r="166" spans="1:12" ht="12.75" customHeight="1" outlineLevel="1">
      <c r="A166" s="255" t="s">
        <v>3419</v>
      </c>
      <c r="B166" s="253" t="s">
        <v>3420</v>
      </c>
      <c r="C166" s="256">
        <v>-2275751</v>
      </c>
      <c r="D166" s="256">
        <v>0</v>
      </c>
      <c r="E166" s="295">
        <v>0</v>
      </c>
      <c r="F166" s="295">
        <v>0</v>
      </c>
      <c r="G166" s="256">
        <v>0</v>
      </c>
      <c r="H166" s="256">
        <v>-233752</v>
      </c>
      <c r="I166" s="256">
        <v>0</v>
      </c>
      <c r="J166" s="256">
        <v>0</v>
      </c>
      <c r="K166" s="256">
        <v>0</v>
      </c>
      <c r="L166" s="256">
        <v>-2509503</v>
      </c>
    </row>
    <row r="167" spans="1:12" ht="12.75" customHeight="1" outlineLevel="1">
      <c r="A167" s="255" t="s">
        <v>3421</v>
      </c>
      <c r="B167" s="253" t="s">
        <v>3422</v>
      </c>
      <c r="C167" s="256">
        <v>28107456</v>
      </c>
      <c r="D167" s="256">
        <v>0</v>
      </c>
      <c r="E167" s="295">
        <v>0</v>
      </c>
      <c r="F167" s="295">
        <v>0</v>
      </c>
      <c r="G167" s="256">
        <v>0</v>
      </c>
      <c r="H167" s="256">
        <v>18158416</v>
      </c>
      <c r="I167" s="256">
        <v>0</v>
      </c>
      <c r="J167" s="256">
        <v>0</v>
      </c>
      <c r="K167" s="256">
        <v>0</v>
      </c>
      <c r="L167" s="256">
        <v>46265872</v>
      </c>
    </row>
    <row r="168" spans="1:12" ht="12.75" customHeight="1" outlineLevel="1">
      <c r="A168" s="255" t="s">
        <v>3423</v>
      </c>
      <c r="B168" s="253" t="s">
        <v>3424</v>
      </c>
      <c r="C168" s="256">
        <v>-223786</v>
      </c>
      <c r="D168" s="256">
        <v>0</v>
      </c>
      <c r="E168" s="295">
        <v>470758</v>
      </c>
      <c r="F168" s="295">
        <v>0</v>
      </c>
      <c r="G168" s="256">
        <v>0</v>
      </c>
      <c r="H168" s="256">
        <v>0</v>
      </c>
      <c r="I168" s="256">
        <v>0</v>
      </c>
      <c r="J168" s="256">
        <v>0</v>
      </c>
      <c r="K168" s="256">
        <v>0</v>
      </c>
      <c r="L168" s="256">
        <v>246972</v>
      </c>
    </row>
    <row r="169" spans="1:12" ht="12.75" customHeight="1" outlineLevel="1">
      <c r="A169" s="255" t="s">
        <v>3425</v>
      </c>
      <c r="B169" s="253" t="s">
        <v>3426</v>
      </c>
      <c r="C169" s="256">
        <v>-4524621</v>
      </c>
      <c r="D169" s="256">
        <v>0</v>
      </c>
      <c r="E169" s="295">
        <v>2156308</v>
      </c>
      <c r="F169" s="295">
        <v>0</v>
      </c>
      <c r="G169" s="256">
        <v>0</v>
      </c>
      <c r="H169" s="256">
        <v>0</v>
      </c>
      <c r="I169" s="256">
        <v>0</v>
      </c>
      <c r="J169" s="256">
        <v>0</v>
      </c>
      <c r="K169" s="256">
        <v>0</v>
      </c>
      <c r="L169" s="256">
        <v>-2368312</v>
      </c>
    </row>
    <row r="170" spans="1:12" ht="12.75" customHeight="1" outlineLevel="1">
      <c r="A170" s="255" t="s">
        <v>3744</v>
      </c>
      <c r="B170" s="253" t="s">
        <v>3745</v>
      </c>
      <c r="C170" s="256">
        <v>0</v>
      </c>
      <c r="D170" s="256">
        <v>0</v>
      </c>
      <c r="E170" s="295">
        <v>3258</v>
      </c>
      <c r="F170" s="295">
        <v>0</v>
      </c>
      <c r="G170" s="256">
        <v>0</v>
      </c>
      <c r="H170" s="256">
        <v>0</v>
      </c>
      <c r="I170" s="256">
        <v>0</v>
      </c>
      <c r="J170" s="256">
        <v>0</v>
      </c>
      <c r="K170" s="256">
        <v>0</v>
      </c>
      <c r="L170" s="256">
        <v>3258</v>
      </c>
    </row>
    <row r="171" spans="1:12" ht="12.75" customHeight="1" outlineLevel="1">
      <c r="A171" s="255" t="s">
        <v>3427</v>
      </c>
      <c r="B171" s="253" t="s">
        <v>3428</v>
      </c>
      <c r="C171" s="256">
        <v>12811733</v>
      </c>
      <c r="D171" s="256">
        <v>0</v>
      </c>
      <c r="E171" s="295">
        <v>-8812583</v>
      </c>
      <c r="F171" s="295">
        <v>0</v>
      </c>
      <c r="G171" s="256">
        <v>0</v>
      </c>
      <c r="H171" s="256">
        <v>0</v>
      </c>
      <c r="I171" s="256">
        <v>0</v>
      </c>
      <c r="J171" s="256">
        <v>0</v>
      </c>
      <c r="K171" s="256">
        <v>0</v>
      </c>
      <c r="L171" s="256">
        <v>3999150</v>
      </c>
    </row>
    <row r="172" spans="1:12" ht="12.75" customHeight="1" outlineLevel="1">
      <c r="A172" s="255" t="s">
        <v>3429</v>
      </c>
      <c r="B172" s="253" t="s">
        <v>3430</v>
      </c>
      <c r="C172" s="257">
        <v>-25593</v>
      </c>
      <c r="D172" s="257">
        <v>0</v>
      </c>
      <c r="E172" s="287">
        <v>0</v>
      </c>
      <c r="F172" s="287">
        <v>0</v>
      </c>
      <c r="G172" s="257">
        <v>0</v>
      </c>
      <c r="H172" s="257">
        <v>0</v>
      </c>
      <c r="I172" s="257">
        <v>0</v>
      </c>
      <c r="J172" s="257">
        <v>0</v>
      </c>
      <c r="K172" s="257">
        <v>0</v>
      </c>
      <c r="L172" s="257">
        <v>-25593</v>
      </c>
    </row>
    <row r="173" spans="1:12" ht="12.75" customHeight="1">
      <c r="A173" s="253" t="s">
        <v>3431</v>
      </c>
      <c r="B173" s="253" t="s">
        <v>1923</v>
      </c>
      <c r="C173" s="256">
        <v>-2669168915</v>
      </c>
      <c r="D173" s="256">
        <v>0</v>
      </c>
      <c r="E173" s="295">
        <v>-172082295</v>
      </c>
      <c r="F173" s="295">
        <v>-2593837</v>
      </c>
      <c r="G173" s="256">
        <v>2994516</v>
      </c>
      <c r="H173" s="256">
        <v>-17604761</v>
      </c>
      <c r="I173" s="256">
        <v>0</v>
      </c>
      <c r="J173" s="256">
        <v>0</v>
      </c>
      <c r="K173" s="256">
        <v>0</v>
      </c>
      <c r="L173" s="256">
        <v>-2858455292</v>
      </c>
    </row>
    <row r="174" spans="1:12" ht="12.75" customHeight="1">
      <c r="A174" s="253" t="s">
        <v>1923</v>
      </c>
      <c r="B174" s="253" t="s">
        <v>1923</v>
      </c>
      <c r="C174" s="253" t="s">
        <v>1923</v>
      </c>
      <c r="D174" s="253" t="s">
        <v>1923</v>
      </c>
      <c r="E174" s="320" t="s">
        <v>1923</v>
      </c>
      <c r="F174" s="320" t="s">
        <v>1923</v>
      </c>
      <c r="G174" s="253" t="s">
        <v>1923</v>
      </c>
      <c r="H174" s="253" t="s">
        <v>1923</v>
      </c>
      <c r="I174" s="253" t="s">
        <v>1923</v>
      </c>
      <c r="J174" s="253" t="s">
        <v>1923</v>
      </c>
      <c r="K174" s="253" t="s">
        <v>1923</v>
      </c>
      <c r="L174" s="253" t="s">
        <v>1923</v>
      </c>
    </row>
    <row r="175" spans="1:12" ht="12.75" customHeight="1">
      <c r="A175" s="253" t="s">
        <v>3432</v>
      </c>
      <c r="B175" s="253" t="s">
        <v>3433</v>
      </c>
      <c r="C175" s="253" t="s">
        <v>1923</v>
      </c>
      <c r="D175" s="253" t="s">
        <v>1923</v>
      </c>
      <c r="E175" s="320" t="s">
        <v>1923</v>
      </c>
      <c r="F175" s="320" t="s">
        <v>1923</v>
      </c>
      <c r="G175" s="253" t="s">
        <v>1923</v>
      </c>
      <c r="H175" s="253" t="s">
        <v>1923</v>
      </c>
      <c r="I175" s="253" t="s">
        <v>1923</v>
      </c>
      <c r="J175" s="253" t="s">
        <v>1923</v>
      </c>
      <c r="K175" s="253" t="s">
        <v>1923</v>
      </c>
      <c r="L175" s="253" t="s">
        <v>1923</v>
      </c>
    </row>
    <row r="176" spans="1:12" ht="12.75" customHeight="1" outlineLevel="1">
      <c r="A176" s="255" t="s">
        <v>3434</v>
      </c>
      <c r="B176" s="253" t="s">
        <v>3435</v>
      </c>
      <c r="C176" s="256">
        <v>5314406</v>
      </c>
      <c r="D176" s="256">
        <v>0</v>
      </c>
      <c r="E176" s="295">
        <v>0</v>
      </c>
      <c r="F176" s="295">
        <v>0</v>
      </c>
      <c r="G176" s="256">
        <v>398718</v>
      </c>
      <c r="H176" s="256">
        <v>0</v>
      </c>
      <c r="I176" s="256">
        <v>0</v>
      </c>
      <c r="J176" s="256">
        <v>0</v>
      </c>
      <c r="K176" s="256">
        <v>0</v>
      </c>
      <c r="L176" s="256">
        <v>5713124</v>
      </c>
    </row>
    <row r="177" spans="1:12" ht="12.75" customHeight="1" outlineLevel="1">
      <c r="A177" s="255" t="s">
        <v>3436</v>
      </c>
      <c r="B177" s="253" t="s">
        <v>3437</v>
      </c>
      <c r="C177" s="256">
        <v>1472877</v>
      </c>
      <c r="D177" s="256">
        <v>0</v>
      </c>
      <c r="E177" s="295">
        <v>0</v>
      </c>
      <c r="F177" s="295">
        <v>0</v>
      </c>
      <c r="G177" s="256">
        <v>286108</v>
      </c>
      <c r="H177" s="256">
        <v>0</v>
      </c>
      <c r="I177" s="256">
        <v>0</v>
      </c>
      <c r="J177" s="256">
        <v>0</v>
      </c>
      <c r="K177" s="256">
        <v>0</v>
      </c>
      <c r="L177" s="256">
        <v>1758985</v>
      </c>
    </row>
    <row r="178" spans="1:12" ht="12.75" customHeight="1" outlineLevel="1">
      <c r="A178" s="255" t="s">
        <v>3438</v>
      </c>
      <c r="B178" s="253" t="s">
        <v>3439</v>
      </c>
      <c r="C178" s="256">
        <v>-27125173</v>
      </c>
      <c r="D178" s="256">
        <v>0</v>
      </c>
      <c r="E178" s="295">
        <v>0</v>
      </c>
      <c r="F178" s="295">
        <v>0</v>
      </c>
      <c r="G178" s="256">
        <v>848929</v>
      </c>
      <c r="H178" s="256">
        <v>0</v>
      </c>
      <c r="I178" s="256">
        <v>0</v>
      </c>
      <c r="J178" s="256">
        <v>0</v>
      </c>
      <c r="K178" s="256">
        <v>0</v>
      </c>
      <c r="L178" s="256">
        <v>-26276244</v>
      </c>
    </row>
    <row r="179" spans="1:12" ht="12.75" customHeight="1" outlineLevel="1">
      <c r="A179" s="255" t="s">
        <v>3440</v>
      </c>
      <c r="B179" s="253" t="s">
        <v>3441</v>
      </c>
      <c r="C179" s="256">
        <v>-7517682</v>
      </c>
      <c r="D179" s="256">
        <v>0</v>
      </c>
      <c r="E179" s="295">
        <v>0</v>
      </c>
      <c r="F179" s="295">
        <v>0</v>
      </c>
      <c r="G179" s="256">
        <v>235281</v>
      </c>
      <c r="H179" s="256">
        <v>0</v>
      </c>
      <c r="I179" s="256">
        <v>0</v>
      </c>
      <c r="J179" s="256">
        <v>0</v>
      </c>
      <c r="K179" s="256">
        <v>0</v>
      </c>
      <c r="L179" s="256">
        <v>-7282401</v>
      </c>
    </row>
    <row r="180" spans="1:12" ht="12.75" customHeight="1" outlineLevel="1">
      <c r="A180" s="255" t="s">
        <v>3442</v>
      </c>
      <c r="B180" s="253" t="s">
        <v>3443</v>
      </c>
      <c r="C180" s="256">
        <v>-262725</v>
      </c>
      <c r="D180" s="256">
        <v>0</v>
      </c>
      <c r="E180" s="295">
        <v>0</v>
      </c>
      <c r="F180" s="295">
        <v>0</v>
      </c>
      <c r="G180" s="256">
        <v>87575</v>
      </c>
      <c r="H180" s="256">
        <v>0</v>
      </c>
      <c r="I180" s="256">
        <v>0</v>
      </c>
      <c r="J180" s="256">
        <v>0</v>
      </c>
      <c r="K180" s="256">
        <v>0</v>
      </c>
      <c r="L180" s="256">
        <v>-175150</v>
      </c>
    </row>
    <row r="181" spans="1:12" ht="12.75" customHeight="1" outlineLevel="1">
      <c r="A181" s="255" t="s">
        <v>3444</v>
      </c>
      <c r="B181" s="253" t="s">
        <v>3443</v>
      </c>
      <c r="C181" s="256">
        <v>-72814</v>
      </c>
      <c r="D181" s="256">
        <v>0</v>
      </c>
      <c r="E181" s="295">
        <v>0</v>
      </c>
      <c r="F181" s="295">
        <v>0</v>
      </c>
      <c r="G181" s="256">
        <v>24271</v>
      </c>
      <c r="H181" s="256">
        <v>0</v>
      </c>
      <c r="I181" s="256">
        <v>0</v>
      </c>
      <c r="J181" s="256">
        <v>0</v>
      </c>
      <c r="K181" s="256">
        <v>0</v>
      </c>
      <c r="L181" s="256">
        <v>-48543</v>
      </c>
    </row>
    <row r="182" spans="1:12" ht="12.75" customHeight="1" outlineLevel="1">
      <c r="A182" s="255" t="s">
        <v>3445</v>
      </c>
      <c r="B182" s="253" t="s">
        <v>3446</v>
      </c>
      <c r="C182" s="256">
        <v>-89194</v>
      </c>
      <c r="D182" s="256">
        <v>0</v>
      </c>
      <c r="E182" s="295">
        <v>0</v>
      </c>
      <c r="F182" s="295">
        <v>0</v>
      </c>
      <c r="G182" s="256">
        <v>29731</v>
      </c>
      <c r="H182" s="256">
        <v>0</v>
      </c>
      <c r="I182" s="256">
        <v>0</v>
      </c>
      <c r="J182" s="256">
        <v>0</v>
      </c>
      <c r="K182" s="256">
        <v>0</v>
      </c>
      <c r="L182" s="256">
        <v>-59463</v>
      </c>
    </row>
    <row r="183" spans="1:12" ht="12.75" customHeight="1" outlineLevel="1">
      <c r="A183" s="255" t="s">
        <v>3447</v>
      </c>
      <c r="B183" s="253" t="s">
        <v>3446</v>
      </c>
      <c r="C183" s="256">
        <v>-24720</v>
      </c>
      <c r="D183" s="256">
        <v>0</v>
      </c>
      <c r="E183" s="295">
        <v>0</v>
      </c>
      <c r="F183" s="295">
        <v>0</v>
      </c>
      <c r="G183" s="256">
        <v>8240</v>
      </c>
      <c r="H183" s="256">
        <v>0</v>
      </c>
      <c r="I183" s="256">
        <v>0</v>
      </c>
      <c r="J183" s="256">
        <v>0</v>
      </c>
      <c r="K183" s="256">
        <v>0</v>
      </c>
      <c r="L183" s="256">
        <v>-16480</v>
      </c>
    </row>
    <row r="184" spans="1:12" ht="12.75" customHeight="1" outlineLevel="1">
      <c r="A184" s="255" t="s">
        <v>3448</v>
      </c>
      <c r="B184" s="253" t="s">
        <v>3449</v>
      </c>
      <c r="C184" s="256">
        <v>-6481874</v>
      </c>
      <c r="D184" s="256">
        <v>0</v>
      </c>
      <c r="E184" s="295">
        <v>0</v>
      </c>
      <c r="F184" s="295">
        <v>0</v>
      </c>
      <c r="G184" s="256">
        <v>-1362623</v>
      </c>
      <c r="H184" s="256">
        <v>0</v>
      </c>
      <c r="I184" s="256">
        <v>0</v>
      </c>
      <c r="J184" s="256">
        <v>0</v>
      </c>
      <c r="K184" s="256">
        <v>0</v>
      </c>
      <c r="L184" s="256">
        <v>-7844497</v>
      </c>
    </row>
    <row r="185" spans="1:12" ht="12.75" customHeight="1" outlineLevel="1">
      <c r="A185" s="255" t="s">
        <v>3450</v>
      </c>
      <c r="B185" s="253" t="s">
        <v>3449</v>
      </c>
      <c r="C185" s="256">
        <v>-1796441</v>
      </c>
      <c r="D185" s="256">
        <v>0</v>
      </c>
      <c r="E185" s="295">
        <v>0</v>
      </c>
      <c r="F185" s="295">
        <v>0</v>
      </c>
      <c r="G185" s="256">
        <v>-475052</v>
      </c>
      <c r="H185" s="256">
        <v>-475052</v>
      </c>
      <c r="I185" s="256">
        <v>0</v>
      </c>
      <c r="J185" s="256">
        <v>0</v>
      </c>
      <c r="K185" s="256">
        <v>0</v>
      </c>
      <c r="L185" s="256">
        <v>-2746545</v>
      </c>
    </row>
    <row r="186" spans="1:12" ht="12.75" customHeight="1" outlineLevel="1">
      <c r="A186" s="255" t="s">
        <v>3451</v>
      </c>
      <c r="B186" s="253" t="s">
        <v>3452</v>
      </c>
      <c r="C186" s="256">
        <v>736106</v>
      </c>
      <c r="D186" s="256">
        <v>0</v>
      </c>
      <c r="E186" s="295">
        <v>0</v>
      </c>
      <c r="F186" s="295">
        <v>0</v>
      </c>
      <c r="G186" s="256">
        <v>338953</v>
      </c>
      <c r="H186" s="256">
        <v>0</v>
      </c>
      <c r="I186" s="256">
        <v>0</v>
      </c>
      <c r="J186" s="256">
        <v>0</v>
      </c>
      <c r="K186" s="256">
        <v>0</v>
      </c>
      <c r="L186" s="256">
        <v>1075059</v>
      </c>
    </row>
    <row r="187" spans="1:12" ht="12.75" customHeight="1" outlineLevel="1">
      <c r="A187" s="255" t="s">
        <v>3453</v>
      </c>
      <c r="B187" s="253" t="s">
        <v>3454</v>
      </c>
      <c r="C187" s="256">
        <v>196626</v>
      </c>
      <c r="D187" s="256">
        <v>0</v>
      </c>
      <c r="E187" s="295">
        <v>0</v>
      </c>
      <c r="F187" s="295">
        <v>0</v>
      </c>
      <c r="G187" s="256">
        <v>22902</v>
      </c>
      <c r="H187" s="256">
        <v>0</v>
      </c>
      <c r="I187" s="256">
        <v>0</v>
      </c>
      <c r="J187" s="256">
        <v>0</v>
      </c>
      <c r="K187" s="256">
        <v>0</v>
      </c>
      <c r="L187" s="256">
        <v>219528</v>
      </c>
    </row>
    <row r="188" spans="1:12" ht="12.75" customHeight="1" outlineLevel="1">
      <c r="A188" s="255" t="s">
        <v>3455</v>
      </c>
      <c r="B188" s="253" t="s">
        <v>3456</v>
      </c>
      <c r="C188" s="256">
        <v>544007</v>
      </c>
      <c r="D188" s="256">
        <v>0</v>
      </c>
      <c r="E188" s="295">
        <v>0</v>
      </c>
      <c r="F188" s="295">
        <v>0</v>
      </c>
      <c r="G188" s="256">
        <v>0</v>
      </c>
      <c r="H188" s="256">
        <v>0</v>
      </c>
      <c r="I188" s="256">
        <v>0</v>
      </c>
      <c r="J188" s="256">
        <v>0</v>
      </c>
      <c r="K188" s="256">
        <v>0</v>
      </c>
      <c r="L188" s="256">
        <v>544007</v>
      </c>
    </row>
    <row r="189" spans="1:12" ht="12.75" customHeight="1" outlineLevel="1">
      <c r="A189" s="255" t="s">
        <v>3457</v>
      </c>
      <c r="B189" s="253" t="s">
        <v>3458</v>
      </c>
      <c r="C189" s="256">
        <v>-66873</v>
      </c>
      <c r="D189" s="256">
        <v>0</v>
      </c>
      <c r="E189" s="295">
        <v>0</v>
      </c>
      <c r="F189" s="295">
        <v>0</v>
      </c>
      <c r="G189" s="256">
        <v>0</v>
      </c>
      <c r="H189" s="256">
        <v>-163855</v>
      </c>
      <c r="I189" s="256">
        <v>0</v>
      </c>
      <c r="J189" s="256">
        <v>0</v>
      </c>
      <c r="K189" s="256">
        <v>0</v>
      </c>
      <c r="L189" s="256">
        <v>-230728</v>
      </c>
    </row>
    <row r="190" spans="1:12" ht="12.75" customHeight="1" outlineLevel="1">
      <c r="A190" s="255" t="s">
        <v>3459</v>
      </c>
      <c r="B190" s="253" t="s">
        <v>3460</v>
      </c>
      <c r="C190" s="256">
        <v>-6787282</v>
      </c>
      <c r="D190" s="256">
        <v>0</v>
      </c>
      <c r="E190" s="295">
        <v>-1318440</v>
      </c>
      <c r="F190" s="295">
        <v>0</v>
      </c>
      <c r="G190" s="256">
        <v>0</v>
      </c>
      <c r="H190" s="256">
        <v>0</v>
      </c>
      <c r="I190" s="256">
        <v>0</v>
      </c>
      <c r="J190" s="256">
        <v>0</v>
      </c>
      <c r="K190" s="256">
        <v>0</v>
      </c>
      <c r="L190" s="256">
        <v>-8105722</v>
      </c>
    </row>
    <row r="191" spans="1:12" ht="12.75" customHeight="1" outlineLevel="1">
      <c r="A191" s="255" t="s">
        <v>3461</v>
      </c>
      <c r="B191" s="253" t="s">
        <v>3462</v>
      </c>
      <c r="C191" s="256">
        <v>-441779</v>
      </c>
      <c r="D191" s="256">
        <v>0</v>
      </c>
      <c r="E191" s="295">
        <v>147260</v>
      </c>
      <c r="F191" s="295">
        <v>0</v>
      </c>
      <c r="G191" s="256">
        <v>0</v>
      </c>
      <c r="H191" s="256">
        <v>0</v>
      </c>
      <c r="I191" s="256">
        <v>0</v>
      </c>
      <c r="J191" s="256">
        <v>0</v>
      </c>
      <c r="K191" s="256">
        <v>0</v>
      </c>
      <c r="L191" s="256">
        <v>-294519</v>
      </c>
    </row>
    <row r="192" spans="1:12" ht="12.75" customHeight="1" outlineLevel="1">
      <c r="A192" s="255" t="s">
        <v>3463</v>
      </c>
      <c r="B192" s="253" t="s">
        <v>3464</v>
      </c>
      <c r="C192" s="256">
        <v>-1291530</v>
      </c>
      <c r="D192" s="256">
        <v>0</v>
      </c>
      <c r="E192" s="295">
        <v>196250</v>
      </c>
      <c r="F192" s="295">
        <v>0</v>
      </c>
      <c r="G192" s="256">
        <v>0</v>
      </c>
      <c r="H192" s="256">
        <v>0</v>
      </c>
      <c r="I192" s="256">
        <v>0</v>
      </c>
      <c r="J192" s="256">
        <v>0</v>
      </c>
      <c r="K192" s="256">
        <v>0</v>
      </c>
      <c r="L192" s="256">
        <v>-1095280</v>
      </c>
    </row>
    <row r="193" spans="1:12" ht="12.75" customHeight="1" outlineLevel="1">
      <c r="A193" s="255" t="s">
        <v>3465</v>
      </c>
      <c r="B193" s="253" t="s">
        <v>3466</v>
      </c>
      <c r="C193" s="256">
        <v>-348106</v>
      </c>
      <c r="D193" s="256">
        <v>0</v>
      </c>
      <c r="E193" s="295">
        <v>16514</v>
      </c>
      <c r="F193" s="295">
        <v>0</v>
      </c>
      <c r="G193" s="256">
        <v>0</v>
      </c>
      <c r="H193" s="256">
        <v>0</v>
      </c>
      <c r="I193" s="256">
        <v>0</v>
      </c>
      <c r="J193" s="256">
        <v>0</v>
      </c>
      <c r="K193" s="256">
        <v>0</v>
      </c>
      <c r="L193" s="256">
        <v>-331592</v>
      </c>
    </row>
    <row r="194" spans="1:12" ht="12.75" customHeight="1" outlineLevel="1">
      <c r="A194" s="255" t="s">
        <v>3467</v>
      </c>
      <c r="B194" s="253" t="s">
        <v>3468</v>
      </c>
      <c r="C194" s="256">
        <v>-206427</v>
      </c>
      <c r="D194" s="256">
        <v>0</v>
      </c>
      <c r="E194" s="295">
        <v>-193294</v>
      </c>
      <c r="F194" s="295">
        <v>0</v>
      </c>
      <c r="G194" s="256">
        <v>0</v>
      </c>
      <c r="H194" s="256">
        <v>0</v>
      </c>
      <c r="I194" s="256">
        <v>0</v>
      </c>
      <c r="J194" s="256">
        <v>0</v>
      </c>
      <c r="K194" s="256">
        <v>0</v>
      </c>
      <c r="L194" s="256">
        <v>-399721</v>
      </c>
    </row>
    <row r="195" spans="1:12" ht="12.75" customHeight="1" outlineLevel="1">
      <c r="A195" s="255" t="s">
        <v>3469</v>
      </c>
      <c r="B195" s="253" t="s">
        <v>3470</v>
      </c>
      <c r="C195" s="256">
        <v>0</v>
      </c>
      <c r="D195" s="256">
        <v>0</v>
      </c>
      <c r="E195" s="295">
        <v>0</v>
      </c>
      <c r="F195" s="295">
        <v>0</v>
      </c>
      <c r="G195" s="256">
        <v>0</v>
      </c>
      <c r="H195" s="256">
        <v>0</v>
      </c>
      <c r="I195" s="256">
        <v>0</v>
      </c>
      <c r="J195" s="256">
        <v>0</v>
      </c>
      <c r="K195" s="256">
        <v>0</v>
      </c>
      <c r="L195" s="256">
        <v>0</v>
      </c>
    </row>
    <row r="196" spans="1:12" ht="12.75" customHeight="1" outlineLevel="1">
      <c r="A196" s="255" t="s">
        <v>3471</v>
      </c>
      <c r="B196" s="253" t="s">
        <v>3472</v>
      </c>
      <c r="C196" s="256">
        <v>497907</v>
      </c>
      <c r="D196" s="256">
        <v>0</v>
      </c>
      <c r="E196" s="295">
        <v>0</v>
      </c>
      <c r="F196" s="295">
        <v>0</v>
      </c>
      <c r="G196" s="256">
        <v>0</v>
      </c>
      <c r="H196" s="256">
        <v>1048833</v>
      </c>
      <c r="I196" s="256">
        <v>0</v>
      </c>
      <c r="J196" s="256">
        <v>0</v>
      </c>
      <c r="K196" s="256">
        <v>0</v>
      </c>
      <c r="L196" s="256">
        <v>1546740</v>
      </c>
    </row>
    <row r="197" spans="1:12" ht="12.75" customHeight="1" outlineLevel="1">
      <c r="A197" s="255" t="s">
        <v>3473</v>
      </c>
      <c r="B197" s="253" t="s">
        <v>3474</v>
      </c>
      <c r="C197" s="256">
        <v>4746066</v>
      </c>
      <c r="D197" s="256">
        <v>0</v>
      </c>
      <c r="E197" s="295">
        <v>4115169</v>
      </c>
      <c r="F197" s="295">
        <v>0</v>
      </c>
      <c r="G197" s="256">
        <v>0</v>
      </c>
      <c r="H197" s="256">
        <v>0</v>
      </c>
      <c r="I197" s="256">
        <v>0</v>
      </c>
      <c r="J197" s="256">
        <v>0</v>
      </c>
      <c r="K197" s="256">
        <v>0</v>
      </c>
      <c r="L197" s="256">
        <v>8861235</v>
      </c>
    </row>
    <row r="198" spans="1:12" ht="12.75" customHeight="1" outlineLevel="1">
      <c r="A198" s="255" t="s">
        <v>3475</v>
      </c>
      <c r="B198" s="253" t="s">
        <v>3476</v>
      </c>
      <c r="C198" s="256">
        <v>-257225</v>
      </c>
      <c r="D198" s="256">
        <v>0</v>
      </c>
      <c r="E198" s="295">
        <v>-137582</v>
      </c>
      <c r="F198" s="295">
        <v>0</v>
      </c>
      <c r="G198" s="256">
        <v>0</v>
      </c>
      <c r="H198" s="256">
        <v>20295</v>
      </c>
      <c r="I198" s="256">
        <v>0</v>
      </c>
      <c r="J198" s="256">
        <v>0</v>
      </c>
      <c r="K198" s="256">
        <v>0</v>
      </c>
      <c r="L198" s="256">
        <v>-374513</v>
      </c>
    </row>
    <row r="199" spans="1:12" ht="12.75" customHeight="1" outlineLevel="1">
      <c r="A199" s="255" t="s">
        <v>3477</v>
      </c>
      <c r="B199" s="253" t="s">
        <v>3478</v>
      </c>
      <c r="C199" s="256">
        <v>-82775340</v>
      </c>
      <c r="D199" s="256">
        <v>0</v>
      </c>
      <c r="E199" s="295">
        <v>-1925198</v>
      </c>
      <c r="F199" s="295">
        <v>0</v>
      </c>
      <c r="G199" s="256">
        <v>101539</v>
      </c>
      <c r="H199" s="256">
        <v>0</v>
      </c>
      <c r="I199" s="256">
        <v>0</v>
      </c>
      <c r="J199" s="256">
        <v>0</v>
      </c>
      <c r="K199" s="256">
        <v>0</v>
      </c>
      <c r="L199" s="256">
        <v>-84598999</v>
      </c>
    </row>
    <row r="200" spans="1:12" ht="12.75" customHeight="1" outlineLevel="1">
      <c r="A200" s="255" t="s">
        <v>3479</v>
      </c>
      <c r="B200" s="253" t="s">
        <v>3480</v>
      </c>
      <c r="C200" s="256">
        <v>-945840</v>
      </c>
      <c r="D200" s="256">
        <v>0</v>
      </c>
      <c r="E200" s="295">
        <v>-115700</v>
      </c>
      <c r="F200" s="295">
        <v>0</v>
      </c>
      <c r="G200" s="256">
        <v>0</v>
      </c>
      <c r="H200" s="256">
        <v>0</v>
      </c>
      <c r="I200" s="256">
        <v>0</v>
      </c>
      <c r="J200" s="256">
        <v>0</v>
      </c>
      <c r="K200" s="256">
        <v>0</v>
      </c>
      <c r="L200" s="256">
        <v>-1061540</v>
      </c>
    </row>
    <row r="201" spans="1:12" ht="12.75" customHeight="1" outlineLevel="1">
      <c r="A201" s="255" t="s">
        <v>3481</v>
      </c>
      <c r="B201" s="253" t="s">
        <v>3482</v>
      </c>
      <c r="C201" s="256">
        <v>-2955320</v>
      </c>
      <c r="D201" s="256">
        <v>0</v>
      </c>
      <c r="E201" s="295">
        <v>277257</v>
      </c>
      <c r="F201" s="295">
        <v>0</v>
      </c>
      <c r="G201" s="256">
        <v>0</v>
      </c>
      <c r="H201" s="256">
        <v>0</v>
      </c>
      <c r="I201" s="256">
        <v>0</v>
      </c>
      <c r="J201" s="256">
        <v>0</v>
      </c>
      <c r="K201" s="256">
        <v>0</v>
      </c>
      <c r="L201" s="256">
        <v>-2678063</v>
      </c>
    </row>
    <row r="202" spans="1:12" ht="12.75" customHeight="1" outlineLevel="1">
      <c r="A202" s="255" t="s">
        <v>3483</v>
      </c>
      <c r="B202" s="253" t="s">
        <v>3484</v>
      </c>
      <c r="C202" s="256">
        <v>0</v>
      </c>
      <c r="D202" s="256">
        <v>0</v>
      </c>
      <c r="E202" s="295">
        <v>0</v>
      </c>
      <c r="F202" s="295">
        <v>0</v>
      </c>
      <c r="G202" s="256">
        <v>0</v>
      </c>
      <c r="H202" s="256">
        <v>0</v>
      </c>
      <c r="I202" s="256">
        <v>0</v>
      </c>
      <c r="J202" s="256">
        <v>0</v>
      </c>
      <c r="K202" s="256">
        <v>0</v>
      </c>
      <c r="L202" s="256">
        <v>0</v>
      </c>
    </row>
    <row r="203" spans="1:12" ht="12.75" customHeight="1" outlineLevel="1">
      <c r="A203" s="255" t="s">
        <v>3485</v>
      </c>
      <c r="B203" s="253" t="s">
        <v>3486</v>
      </c>
      <c r="C203" s="256">
        <v>0</v>
      </c>
      <c r="D203" s="256">
        <v>0</v>
      </c>
      <c r="E203" s="295">
        <v>0</v>
      </c>
      <c r="F203" s="295">
        <v>0</v>
      </c>
      <c r="G203" s="256">
        <v>0</v>
      </c>
      <c r="H203" s="256">
        <v>0</v>
      </c>
      <c r="I203" s="256">
        <v>0</v>
      </c>
      <c r="J203" s="256">
        <v>0</v>
      </c>
      <c r="K203" s="256">
        <v>0</v>
      </c>
      <c r="L203" s="256">
        <v>0</v>
      </c>
    </row>
    <row r="204" spans="1:12" ht="12.75" customHeight="1" outlineLevel="1">
      <c r="A204" s="255" t="s">
        <v>3487</v>
      </c>
      <c r="B204" s="253" t="s">
        <v>3488</v>
      </c>
      <c r="C204" s="256">
        <v>0</v>
      </c>
      <c r="D204" s="256">
        <v>0</v>
      </c>
      <c r="E204" s="295">
        <v>-114</v>
      </c>
      <c r="F204" s="295">
        <v>0</v>
      </c>
      <c r="G204" s="256">
        <v>0</v>
      </c>
      <c r="H204" s="256">
        <v>0</v>
      </c>
      <c r="I204" s="256">
        <v>0</v>
      </c>
      <c r="J204" s="256">
        <v>0</v>
      </c>
      <c r="K204" s="256">
        <v>0</v>
      </c>
      <c r="L204" s="256">
        <v>-114</v>
      </c>
    </row>
    <row r="205" spans="1:12" ht="12.75" customHeight="1" outlineLevel="1">
      <c r="A205" s="255" t="s">
        <v>3489</v>
      </c>
      <c r="B205" s="253" t="s">
        <v>3490</v>
      </c>
      <c r="C205" s="256">
        <v>-92380542</v>
      </c>
      <c r="D205" s="256">
        <v>0</v>
      </c>
      <c r="E205" s="295">
        <v>65781059</v>
      </c>
      <c r="F205" s="295">
        <v>0</v>
      </c>
      <c r="G205" s="256">
        <v>0</v>
      </c>
      <c r="H205" s="256">
        <v>0</v>
      </c>
      <c r="I205" s="256">
        <v>0</v>
      </c>
      <c r="J205" s="256">
        <v>0</v>
      </c>
      <c r="K205" s="256">
        <v>0</v>
      </c>
      <c r="L205" s="256">
        <v>-26599483</v>
      </c>
    </row>
    <row r="206" spans="1:12" ht="12.75" customHeight="1" outlineLevel="1">
      <c r="A206" s="255" t="s">
        <v>3491</v>
      </c>
      <c r="B206" s="253" t="s">
        <v>3492</v>
      </c>
      <c r="C206" s="256">
        <v>-116751437</v>
      </c>
      <c r="D206" s="256">
        <v>0</v>
      </c>
      <c r="E206" s="295">
        <v>0</v>
      </c>
      <c r="F206" s="295">
        <v>0</v>
      </c>
      <c r="G206" s="256">
        <v>0</v>
      </c>
      <c r="H206" s="256">
        <v>0</v>
      </c>
      <c r="I206" s="256">
        <v>0</v>
      </c>
      <c r="J206" s="256">
        <v>0</v>
      </c>
      <c r="K206" s="256">
        <v>0</v>
      </c>
      <c r="L206" s="256">
        <v>-116751437</v>
      </c>
    </row>
    <row r="207" spans="1:12" ht="12.75" customHeight="1" outlineLevel="1">
      <c r="A207" s="255" t="s">
        <v>3493</v>
      </c>
      <c r="B207" s="253" t="s">
        <v>3494</v>
      </c>
      <c r="C207" s="256">
        <v>4462091</v>
      </c>
      <c r="D207" s="256">
        <v>0</v>
      </c>
      <c r="E207" s="295">
        <v>-1318963</v>
      </c>
      <c r="F207" s="295">
        <v>0</v>
      </c>
      <c r="G207" s="256">
        <v>0</v>
      </c>
      <c r="H207" s="256">
        <v>0</v>
      </c>
      <c r="I207" s="256">
        <v>0</v>
      </c>
      <c r="J207" s="256">
        <v>0</v>
      </c>
      <c r="K207" s="256">
        <v>0</v>
      </c>
      <c r="L207" s="256">
        <v>3143128</v>
      </c>
    </row>
    <row r="208" spans="1:12" ht="12.75" customHeight="1" outlineLevel="1">
      <c r="A208" s="255" t="s">
        <v>3495</v>
      </c>
      <c r="B208" s="253" t="s">
        <v>3496</v>
      </c>
      <c r="C208" s="256">
        <v>-7382356</v>
      </c>
      <c r="D208" s="256">
        <v>0</v>
      </c>
      <c r="E208" s="295">
        <v>1518974</v>
      </c>
      <c r="F208" s="295">
        <v>0</v>
      </c>
      <c r="G208" s="256">
        <v>0</v>
      </c>
      <c r="H208" s="256">
        <v>288203</v>
      </c>
      <c r="I208" s="256">
        <v>0</v>
      </c>
      <c r="J208" s="256">
        <v>0</v>
      </c>
      <c r="K208" s="256">
        <v>0</v>
      </c>
      <c r="L208" s="256">
        <v>-5575179</v>
      </c>
    </row>
    <row r="209" spans="1:12" ht="12.75" customHeight="1" outlineLevel="1">
      <c r="A209" s="255" t="s">
        <v>3497</v>
      </c>
      <c r="B209" s="253" t="s">
        <v>3498</v>
      </c>
      <c r="C209" s="256">
        <v>-58</v>
      </c>
      <c r="D209" s="256">
        <v>0</v>
      </c>
      <c r="E209" s="295">
        <v>58</v>
      </c>
      <c r="F209" s="295">
        <v>0</v>
      </c>
      <c r="G209" s="256">
        <v>0</v>
      </c>
      <c r="H209" s="256">
        <v>0</v>
      </c>
      <c r="I209" s="256">
        <v>0</v>
      </c>
      <c r="J209" s="256">
        <v>0</v>
      </c>
      <c r="K209" s="256">
        <v>0</v>
      </c>
      <c r="L209" s="256">
        <v>0</v>
      </c>
    </row>
    <row r="210" spans="1:12" ht="12.75" customHeight="1" outlineLevel="1">
      <c r="A210" s="255" t="s">
        <v>3499</v>
      </c>
      <c r="B210" s="253" t="s">
        <v>3500</v>
      </c>
      <c r="C210" s="256">
        <v>-3723533</v>
      </c>
      <c r="D210" s="256">
        <v>0</v>
      </c>
      <c r="E210" s="295">
        <v>-3905492</v>
      </c>
      <c r="F210" s="295">
        <v>0</v>
      </c>
      <c r="G210" s="256">
        <v>0</v>
      </c>
      <c r="H210" s="256">
        <v>0</v>
      </c>
      <c r="I210" s="256">
        <v>0</v>
      </c>
      <c r="J210" s="256">
        <v>0</v>
      </c>
      <c r="K210" s="256">
        <v>0</v>
      </c>
      <c r="L210" s="256">
        <v>-7629025</v>
      </c>
    </row>
    <row r="211" spans="1:12" ht="12.75" customHeight="1" outlineLevel="1">
      <c r="A211" s="255" t="s">
        <v>3501</v>
      </c>
      <c r="B211" s="253" t="s">
        <v>3502</v>
      </c>
      <c r="C211" s="256">
        <v>-133079</v>
      </c>
      <c r="D211" s="256">
        <v>0</v>
      </c>
      <c r="E211" s="295">
        <v>125818</v>
      </c>
      <c r="F211" s="295">
        <v>0</v>
      </c>
      <c r="G211" s="256">
        <v>0</v>
      </c>
      <c r="H211" s="256">
        <v>0</v>
      </c>
      <c r="I211" s="256">
        <v>0</v>
      </c>
      <c r="J211" s="256">
        <v>0</v>
      </c>
      <c r="K211" s="256">
        <v>0</v>
      </c>
      <c r="L211" s="256">
        <v>-7261</v>
      </c>
    </row>
    <row r="212" spans="1:12" ht="12.75" customHeight="1" outlineLevel="1">
      <c r="A212" s="255" t="s">
        <v>3746</v>
      </c>
      <c r="B212" s="253" t="s">
        <v>3747</v>
      </c>
      <c r="C212" s="256">
        <v>0</v>
      </c>
      <c r="D212" s="256">
        <v>0</v>
      </c>
      <c r="E212" s="295">
        <v>659482</v>
      </c>
      <c r="F212" s="295">
        <v>0</v>
      </c>
      <c r="G212" s="256">
        <v>0</v>
      </c>
      <c r="H212" s="256">
        <v>0</v>
      </c>
      <c r="I212" s="256">
        <v>0</v>
      </c>
      <c r="J212" s="256">
        <v>0</v>
      </c>
      <c r="K212" s="256">
        <v>0</v>
      </c>
      <c r="L212" s="256">
        <v>659482</v>
      </c>
    </row>
    <row r="213" spans="1:12" ht="12.75" customHeight="1" outlineLevel="1">
      <c r="A213" s="255" t="s">
        <v>3503</v>
      </c>
      <c r="B213" s="253" t="s">
        <v>3504</v>
      </c>
      <c r="C213" s="256">
        <v>-232106428</v>
      </c>
      <c r="D213" s="256">
        <v>0</v>
      </c>
      <c r="E213" s="295">
        <v>13518667</v>
      </c>
      <c r="F213" s="295">
        <v>0</v>
      </c>
      <c r="G213" s="256">
        <v>0</v>
      </c>
      <c r="H213" s="256">
        <v>0</v>
      </c>
      <c r="I213" s="256">
        <v>0</v>
      </c>
      <c r="J213" s="256">
        <v>0</v>
      </c>
      <c r="K213" s="256">
        <v>0</v>
      </c>
      <c r="L213" s="256">
        <v>-218587761</v>
      </c>
    </row>
    <row r="214" spans="1:12" ht="12.75" customHeight="1" outlineLevel="1">
      <c r="A214" s="255" t="s">
        <v>3505</v>
      </c>
      <c r="B214" s="253" t="s">
        <v>3506</v>
      </c>
      <c r="C214" s="256">
        <v>-23798302</v>
      </c>
      <c r="D214" s="256">
        <v>0</v>
      </c>
      <c r="E214" s="295">
        <v>0</v>
      </c>
      <c r="F214" s="295">
        <v>0</v>
      </c>
      <c r="G214" s="256">
        <v>0</v>
      </c>
      <c r="H214" s="256">
        <v>0</v>
      </c>
      <c r="I214" s="256">
        <v>0</v>
      </c>
      <c r="J214" s="256">
        <v>0</v>
      </c>
      <c r="K214" s="256">
        <v>0</v>
      </c>
      <c r="L214" s="256">
        <v>-23798302</v>
      </c>
    </row>
    <row r="215" spans="1:12" ht="12.75" customHeight="1" outlineLevel="1">
      <c r="A215" s="255" t="s">
        <v>3507</v>
      </c>
      <c r="B215" s="253" t="s">
        <v>3508</v>
      </c>
      <c r="C215" s="256">
        <v>-20747074</v>
      </c>
      <c r="D215" s="256">
        <v>0</v>
      </c>
      <c r="E215" s="295">
        <v>1383138</v>
      </c>
      <c r="F215" s="295">
        <v>0</v>
      </c>
      <c r="G215" s="256">
        <v>0</v>
      </c>
      <c r="H215" s="256">
        <v>0</v>
      </c>
      <c r="I215" s="256">
        <v>0</v>
      </c>
      <c r="J215" s="256">
        <v>0</v>
      </c>
      <c r="K215" s="256">
        <v>0</v>
      </c>
      <c r="L215" s="256">
        <v>-19363936</v>
      </c>
    </row>
    <row r="216" spans="1:12" ht="12.75" customHeight="1" outlineLevel="1">
      <c r="A216" s="255" t="s">
        <v>3509</v>
      </c>
      <c r="B216" s="253" t="s">
        <v>3510</v>
      </c>
      <c r="C216" s="256">
        <v>-1766420</v>
      </c>
      <c r="D216" s="256">
        <v>0</v>
      </c>
      <c r="E216" s="295">
        <v>477940</v>
      </c>
      <c r="F216" s="295">
        <v>0</v>
      </c>
      <c r="G216" s="256">
        <v>0</v>
      </c>
      <c r="H216" s="256">
        <v>0</v>
      </c>
      <c r="I216" s="256">
        <v>0</v>
      </c>
      <c r="J216" s="256">
        <v>0</v>
      </c>
      <c r="K216" s="256">
        <v>0</v>
      </c>
      <c r="L216" s="256">
        <v>-1288480</v>
      </c>
    </row>
    <row r="217" spans="1:12" ht="12.75" customHeight="1" outlineLevel="1">
      <c r="A217" s="255" t="s">
        <v>3511</v>
      </c>
      <c r="B217" s="253" t="s">
        <v>3512</v>
      </c>
      <c r="C217" s="256">
        <v>50690000</v>
      </c>
      <c r="D217" s="256">
        <v>0</v>
      </c>
      <c r="E217" s="295">
        <v>0</v>
      </c>
      <c r="F217" s="295">
        <v>0</v>
      </c>
      <c r="G217" s="256">
        <v>0</v>
      </c>
      <c r="H217" s="256">
        <v>0</v>
      </c>
      <c r="I217" s="256">
        <v>0</v>
      </c>
      <c r="J217" s="256">
        <v>0</v>
      </c>
      <c r="K217" s="256">
        <v>0</v>
      </c>
      <c r="L217" s="256">
        <v>50690000</v>
      </c>
    </row>
    <row r="218" spans="1:12" ht="12.75" customHeight="1" outlineLevel="1">
      <c r="A218" s="255" t="s">
        <v>3513</v>
      </c>
      <c r="B218" s="253" t="s">
        <v>3514</v>
      </c>
      <c r="C218" s="256">
        <v>335538</v>
      </c>
      <c r="D218" s="256">
        <v>0</v>
      </c>
      <c r="E218" s="295">
        <v>-111846</v>
      </c>
      <c r="F218" s="295">
        <v>0</v>
      </c>
      <c r="G218" s="256">
        <v>0</v>
      </c>
      <c r="H218" s="256">
        <v>0</v>
      </c>
      <c r="I218" s="256">
        <v>0</v>
      </c>
      <c r="J218" s="256">
        <v>0</v>
      </c>
      <c r="K218" s="256">
        <v>0</v>
      </c>
      <c r="L218" s="256">
        <v>223692</v>
      </c>
    </row>
    <row r="219" spans="1:12" ht="12.75" customHeight="1" outlineLevel="1">
      <c r="A219" s="255" t="s">
        <v>3515</v>
      </c>
      <c r="B219" s="253" t="s">
        <v>268</v>
      </c>
      <c r="C219" s="256">
        <v>-20608569</v>
      </c>
      <c r="D219" s="256">
        <v>0</v>
      </c>
      <c r="E219" s="295">
        <v>1660438</v>
      </c>
      <c r="F219" s="295">
        <v>0</v>
      </c>
      <c r="G219" s="256">
        <v>0</v>
      </c>
      <c r="H219" s="256">
        <v>0</v>
      </c>
      <c r="I219" s="256">
        <v>0</v>
      </c>
      <c r="J219" s="256">
        <v>0</v>
      </c>
      <c r="K219" s="256">
        <v>0</v>
      </c>
      <c r="L219" s="256">
        <v>-18948131</v>
      </c>
    </row>
    <row r="220" spans="1:12" ht="12.75" customHeight="1" outlineLevel="1">
      <c r="A220" s="255" t="s">
        <v>3516</v>
      </c>
      <c r="B220" s="253" t="s">
        <v>3517</v>
      </c>
      <c r="C220" s="256">
        <v>-343418605</v>
      </c>
      <c r="D220" s="256">
        <v>0</v>
      </c>
      <c r="E220" s="295">
        <v>193112707</v>
      </c>
      <c r="F220" s="295">
        <v>0</v>
      </c>
      <c r="G220" s="256">
        <v>0</v>
      </c>
      <c r="H220" s="256">
        <v>0</v>
      </c>
      <c r="I220" s="256">
        <v>0</v>
      </c>
      <c r="J220" s="256">
        <v>0</v>
      </c>
      <c r="K220" s="256">
        <v>0</v>
      </c>
      <c r="L220" s="256">
        <v>-150305897</v>
      </c>
    </row>
    <row r="221" spans="1:12" ht="12.75" customHeight="1" outlineLevel="1">
      <c r="A221" s="255" t="s">
        <v>3518</v>
      </c>
      <c r="B221" s="253" t="s">
        <v>3519</v>
      </c>
      <c r="C221" s="256">
        <v>324218</v>
      </c>
      <c r="D221" s="256">
        <v>0</v>
      </c>
      <c r="E221" s="295">
        <v>-91180</v>
      </c>
      <c r="F221" s="295">
        <v>0</v>
      </c>
      <c r="G221" s="256">
        <v>0</v>
      </c>
      <c r="H221" s="256">
        <v>0</v>
      </c>
      <c r="I221" s="256">
        <v>0</v>
      </c>
      <c r="J221" s="256">
        <v>0</v>
      </c>
      <c r="K221" s="256">
        <v>0</v>
      </c>
      <c r="L221" s="256">
        <v>233038</v>
      </c>
    </row>
    <row r="222" spans="1:12" ht="12.75" customHeight="1" outlineLevel="1">
      <c r="A222" s="255" t="s">
        <v>3520</v>
      </c>
      <c r="B222" s="253" t="s">
        <v>3521</v>
      </c>
      <c r="C222" s="256">
        <v>-54650816</v>
      </c>
      <c r="D222" s="256">
        <v>0</v>
      </c>
      <c r="E222" s="295">
        <v>-7919386</v>
      </c>
      <c r="F222" s="295">
        <v>0</v>
      </c>
      <c r="G222" s="256">
        <v>0</v>
      </c>
      <c r="H222" s="256">
        <v>0</v>
      </c>
      <c r="I222" s="256">
        <v>0</v>
      </c>
      <c r="J222" s="256">
        <v>0</v>
      </c>
      <c r="K222" s="256">
        <v>0</v>
      </c>
      <c r="L222" s="256">
        <v>-62570202</v>
      </c>
    </row>
    <row r="223" spans="1:12" ht="12.75" customHeight="1" outlineLevel="1">
      <c r="A223" s="255" t="s">
        <v>3522</v>
      </c>
      <c r="B223" s="253" t="s">
        <v>3523</v>
      </c>
      <c r="C223" s="256">
        <v>-147919</v>
      </c>
      <c r="D223" s="256">
        <v>0</v>
      </c>
      <c r="E223" s="295">
        <v>-44223</v>
      </c>
      <c r="F223" s="295">
        <v>0</v>
      </c>
      <c r="G223" s="256">
        <v>0</v>
      </c>
      <c r="H223" s="256">
        <v>0</v>
      </c>
      <c r="I223" s="256">
        <v>0</v>
      </c>
      <c r="J223" s="256">
        <v>0</v>
      </c>
      <c r="K223" s="256">
        <v>0</v>
      </c>
      <c r="L223" s="256">
        <v>-192142</v>
      </c>
    </row>
    <row r="224" spans="1:12" ht="12.75" customHeight="1" outlineLevel="1">
      <c r="A224" s="255" t="s">
        <v>3524</v>
      </c>
      <c r="B224" s="253" t="s">
        <v>3525</v>
      </c>
      <c r="C224" s="256">
        <v>0</v>
      </c>
      <c r="D224" s="256">
        <v>0</v>
      </c>
      <c r="E224" s="295">
        <v>1651908</v>
      </c>
      <c r="F224" s="295">
        <v>0</v>
      </c>
      <c r="G224" s="256">
        <v>0</v>
      </c>
      <c r="H224" s="256">
        <v>0</v>
      </c>
      <c r="I224" s="256">
        <v>0</v>
      </c>
      <c r="J224" s="256">
        <v>0</v>
      </c>
      <c r="K224" s="256">
        <v>0</v>
      </c>
      <c r="L224" s="256">
        <v>1651908</v>
      </c>
    </row>
    <row r="225" spans="1:12" ht="12.75" customHeight="1" outlineLevel="1">
      <c r="A225" s="255" t="s">
        <v>3526</v>
      </c>
      <c r="B225" s="253" t="s">
        <v>3527</v>
      </c>
      <c r="C225" s="256">
        <v>-67770321</v>
      </c>
      <c r="D225" s="256">
        <v>0</v>
      </c>
      <c r="E225" s="295">
        <v>16623033</v>
      </c>
      <c r="F225" s="295">
        <v>0</v>
      </c>
      <c r="G225" s="256">
        <v>0</v>
      </c>
      <c r="H225" s="256">
        <v>-280227</v>
      </c>
      <c r="I225" s="256">
        <v>0</v>
      </c>
      <c r="J225" s="256">
        <v>0</v>
      </c>
      <c r="K225" s="256">
        <v>0</v>
      </c>
      <c r="L225" s="256">
        <v>-51427515</v>
      </c>
    </row>
    <row r="226" spans="1:12" ht="12.75" customHeight="1" outlineLevel="1">
      <c r="A226" s="255" t="s">
        <v>3528</v>
      </c>
      <c r="B226" s="253" t="s">
        <v>3529</v>
      </c>
      <c r="C226" s="256">
        <v>-33520455</v>
      </c>
      <c r="D226" s="256">
        <v>0</v>
      </c>
      <c r="E226" s="295">
        <v>-6277947</v>
      </c>
      <c r="F226" s="295">
        <v>0</v>
      </c>
      <c r="G226" s="256">
        <v>0</v>
      </c>
      <c r="H226" s="256">
        <v>0</v>
      </c>
      <c r="I226" s="256">
        <v>0</v>
      </c>
      <c r="J226" s="256">
        <v>0</v>
      </c>
      <c r="K226" s="256">
        <v>0</v>
      </c>
      <c r="L226" s="256">
        <v>-39798402</v>
      </c>
    </row>
    <row r="227" spans="1:12" ht="12.75" customHeight="1" outlineLevel="1">
      <c r="A227" s="255" t="s">
        <v>3530</v>
      </c>
      <c r="B227" s="253" t="s">
        <v>3531</v>
      </c>
      <c r="C227" s="256">
        <v>-3707202</v>
      </c>
      <c r="D227" s="256">
        <v>0</v>
      </c>
      <c r="E227" s="295">
        <v>-660319</v>
      </c>
      <c r="F227" s="295">
        <v>0</v>
      </c>
      <c r="G227" s="256">
        <v>0</v>
      </c>
      <c r="H227" s="256">
        <v>0</v>
      </c>
      <c r="I227" s="256">
        <v>0</v>
      </c>
      <c r="J227" s="256">
        <v>0</v>
      </c>
      <c r="K227" s="256">
        <v>0</v>
      </c>
      <c r="L227" s="256">
        <v>-4367521</v>
      </c>
    </row>
    <row r="228" spans="1:12" ht="12.75" customHeight="1" outlineLevel="1">
      <c r="A228" s="255" t="s">
        <v>3532</v>
      </c>
      <c r="B228" s="253" t="s">
        <v>3533</v>
      </c>
      <c r="C228" s="256">
        <v>-2807161</v>
      </c>
      <c r="D228" s="256">
        <v>0</v>
      </c>
      <c r="E228" s="295">
        <v>-227633</v>
      </c>
      <c r="F228" s="295">
        <v>0</v>
      </c>
      <c r="G228" s="256">
        <v>0</v>
      </c>
      <c r="H228" s="256">
        <v>0</v>
      </c>
      <c r="I228" s="256">
        <v>0</v>
      </c>
      <c r="J228" s="256">
        <v>0</v>
      </c>
      <c r="K228" s="256">
        <v>0</v>
      </c>
      <c r="L228" s="256">
        <v>-3034794</v>
      </c>
    </row>
    <row r="229" spans="1:12" ht="12.75" customHeight="1" outlineLevel="1">
      <c r="A229" s="255" t="s">
        <v>3534</v>
      </c>
      <c r="B229" s="253" t="s">
        <v>3535</v>
      </c>
      <c r="C229" s="257">
        <v>-85166</v>
      </c>
      <c r="D229" s="257">
        <v>0</v>
      </c>
      <c r="E229" s="287">
        <v>0</v>
      </c>
      <c r="F229" s="287">
        <v>0</v>
      </c>
      <c r="G229" s="257">
        <v>0</v>
      </c>
      <c r="H229" s="257">
        <v>0</v>
      </c>
      <c r="I229" s="257">
        <v>0</v>
      </c>
      <c r="J229" s="257">
        <v>0</v>
      </c>
      <c r="K229" s="257">
        <v>0</v>
      </c>
      <c r="L229" s="257">
        <v>-85166</v>
      </c>
    </row>
    <row r="230" spans="1:12" ht="12.75" customHeight="1">
      <c r="A230" s="253" t="s">
        <v>3536</v>
      </c>
      <c r="B230" s="253" t="s">
        <v>1923</v>
      </c>
      <c r="C230" s="256">
        <v>-1095631947</v>
      </c>
      <c r="D230" s="256">
        <v>0</v>
      </c>
      <c r="E230" s="295">
        <v>277018356</v>
      </c>
      <c r="F230" s="295">
        <v>0</v>
      </c>
      <c r="G230" s="256">
        <v>544572</v>
      </c>
      <c r="H230" s="256">
        <v>438196</v>
      </c>
      <c r="I230" s="256">
        <v>0</v>
      </c>
      <c r="J230" s="256">
        <v>0</v>
      </c>
      <c r="K230" s="256">
        <v>0</v>
      </c>
      <c r="L230" s="256">
        <v>-817630823</v>
      </c>
    </row>
    <row r="231" spans="1:12" ht="12.75" customHeight="1">
      <c r="A231" s="253" t="s">
        <v>1923</v>
      </c>
      <c r="B231" s="253" t="s">
        <v>1923</v>
      </c>
      <c r="C231" s="253" t="s">
        <v>1923</v>
      </c>
      <c r="D231" s="253" t="s">
        <v>1923</v>
      </c>
      <c r="E231" s="320" t="s">
        <v>1923</v>
      </c>
      <c r="F231" s="320" t="s">
        <v>1923</v>
      </c>
      <c r="G231" s="253" t="s">
        <v>1923</v>
      </c>
      <c r="H231" s="253" t="s">
        <v>1923</v>
      </c>
      <c r="I231" s="253" t="s">
        <v>1923</v>
      </c>
      <c r="J231" s="253" t="s">
        <v>1923</v>
      </c>
      <c r="K231" s="253" t="s">
        <v>1923</v>
      </c>
      <c r="L231" s="253" t="s">
        <v>1923</v>
      </c>
    </row>
    <row r="232" spans="1:12" ht="13.5" customHeight="1" thickBot="1">
      <c r="A232" s="260" t="s">
        <v>204</v>
      </c>
      <c r="B232" s="260" t="s">
        <v>1923</v>
      </c>
      <c r="C232" s="259">
        <v>-2501980905</v>
      </c>
      <c r="D232" s="259">
        <v>0</v>
      </c>
      <c r="E232" s="326">
        <v>50740432</v>
      </c>
      <c r="F232" s="326">
        <v>21929912</v>
      </c>
      <c r="G232" s="259">
        <v>-3947423</v>
      </c>
      <c r="H232" s="259">
        <v>16708935</v>
      </c>
      <c r="I232" s="259">
        <v>0</v>
      </c>
      <c r="J232" s="259">
        <v>0</v>
      </c>
      <c r="K232" s="259">
        <v>0</v>
      </c>
      <c r="L232" s="259">
        <v>-2416549049</v>
      </c>
    </row>
  </sheetData>
  <mergeCells count="4">
    <mergeCell ref="A2:E2"/>
    <mergeCell ref="A3:E3"/>
    <mergeCell ref="A4:E4"/>
    <mergeCell ref="A5:E5"/>
  </mergeCells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491F3-F0FF-4C4F-9067-E94C61515A48}">
  <dimension ref="A1:AF85"/>
  <sheetViews>
    <sheetView tabSelected="1" zoomScaleNormal="100" workbookViewId="0">
      <pane xSplit="10" ySplit="13" topLeftCell="K14" activePane="bottomRight" state="frozen"/>
      <selection activeCell="J81" sqref="J81"/>
      <selection pane="topRight" activeCell="J81" sqref="J81"/>
      <selection pane="bottomLeft" activeCell="J81" sqref="J81"/>
      <selection pane="bottomRight" activeCell="J81" sqref="J81"/>
    </sheetView>
  </sheetViews>
  <sheetFormatPr defaultColWidth="9.109375" defaultRowHeight="13.8" outlineLevelCol="1"/>
  <cols>
    <col min="1" max="1" width="3.6640625" style="3" customWidth="1"/>
    <col min="2" max="2" width="49.33203125" style="3" customWidth="1"/>
    <col min="3" max="3" width="29" style="3" hidden="1" customWidth="1" outlineLevel="1"/>
    <col min="4" max="5" width="25.44140625" style="3" hidden="1" customWidth="1" outlineLevel="1"/>
    <col min="6" max="10" width="10.77734375" style="3" hidden="1" customWidth="1" outlineLevel="1"/>
    <col min="11" max="11" width="19.33203125" style="3" customWidth="1" collapsed="1"/>
    <col min="12" max="12" width="19.33203125" style="3" customWidth="1"/>
    <col min="13" max="14" width="5" style="3" customWidth="1"/>
    <col min="15" max="16" width="19.33203125" style="3" customWidth="1"/>
    <col min="17" max="17" width="6.6640625" style="3" customWidth="1"/>
    <col min="18" max="18" width="14" style="3" customWidth="1"/>
    <col min="19" max="20" width="1.44140625" style="3" customWidth="1"/>
    <col min="21" max="21" width="19.6640625" style="60" customWidth="1"/>
    <col min="22" max="22" width="13.109375" style="3" customWidth="1"/>
    <col min="23" max="23" width="12.109375" style="3" bestFit="1" customWidth="1"/>
    <col min="24" max="24" width="10.44140625" style="3" bestFit="1" customWidth="1"/>
    <col min="25" max="25" width="1.44140625" style="3" customWidth="1"/>
    <col min="26" max="27" width="0" style="3" hidden="1" customWidth="1"/>
    <col min="28" max="28" width="1.44140625" style="3" customWidth="1"/>
    <col min="29" max="16384" width="9.109375" style="3"/>
  </cols>
  <sheetData>
    <row r="1" spans="1:21" ht="22.8">
      <c r="A1" s="1" t="s">
        <v>64</v>
      </c>
      <c r="B1" s="2"/>
      <c r="C1" s="2"/>
      <c r="D1" s="2"/>
      <c r="E1" s="2"/>
      <c r="F1" s="2"/>
      <c r="G1" s="2"/>
      <c r="H1" s="2"/>
      <c r="I1" s="2"/>
      <c r="J1" s="2"/>
      <c r="K1" s="2"/>
      <c r="L1" s="1" t="s">
        <v>65</v>
      </c>
      <c r="M1" s="1"/>
      <c r="N1" s="1"/>
      <c r="O1" s="1"/>
      <c r="P1" s="1"/>
      <c r="Q1" s="336" t="s">
        <v>66</v>
      </c>
      <c r="R1" s="336"/>
    </row>
    <row r="2" spans="1:21" ht="12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</row>
    <row r="3" spans="1:21" ht="12.75" customHeight="1">
      <c r="A3" s="3" t="s">
        <v>67</v>
      </c>
      <c r="B3" s="7"/>
      <c r="C3" s="7"/>
      <c r="D3" s="7"/>
      <c r="E3" s="7"/>
      <c r="F3" s="7"/>
      <c r="G3" s="7"/>
      <c r="H3" s="7"/>
      <c r="I3" s="7"/>
      <c r="J3" s="7"/>
      <c r="K3" s="8" t="s">
        <v>68</v>
      </c>
      <c r="L3" s="337" t="s">
        <v>69</v>
      </c>
      <c r="M3" s="337"/>
      <c r="N3" s="337"/>
      <c r="O3" s="9"/>
      <c r="P3" s="9" t="s">
        <v>70</v>
      </c>
      <c r="Q3" s="10"/>
      <c r="R3" s="10"/>
    </row>
    <row r="4" spans="1:21">
      <c r="B4" s="7"/>
      <c r="C4" s="7"/>
      <c r="D4" s="7"/>
      <c r="E4" s="7"/>
      <c r="F4" s="7"/>
      <c r="G4" s="7"/>
      <c r="H4" s="7"/>
      <c r="I4" s="7"/>
      <c r="J4" s="7"/>
      <c r="K4" s="7"/>
      <c r="L4" s="338"/>
      <c r="M4" s="338"/>
      <c r="N4" s="338"/>
      <c r="O4" s="11" t="s">
        <v>71</v>
      </c>
      <c r="P4" s="12" t="str">
        <f>+'Procedures &amp; Inputs'!$B$9</f>
        <v>Projected Test Year 3 Ended</v>
      </c>
      <c r="Q4" s="13"/>
      <c r="R4" s="14">
        <f>+'Procedures &amp; Inputs'!$G$9</f>
        <v>46752</v>
      </c>
    </row>
    <row r="5" spans="1:21" ht="12.75" customHeight="1">
      <c r="A5" s="3" t="s">
        <v>72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338"/>
      <c r="M5" s="338"/>
      <c r="N5" s="338"/>
      <c r="O5" s="11" t="s">
        <v>73</v>
      </c>
      <c r="P5" s="12" t="str">
        <f>+'Procedures &amp; Inputs'!$B$10</f>
        <v>Projected Test Year 2 Ended</v>
      </c>
      <c r="R5" s="14">
        <f>+'Procedures &amp; Inputs'!$G$10</f>
        <v>46387</v>
      </c>
    </row>
    <row r="6" spans="1:21">
      <c r="A6" s="16"/>
      <c r="L6" s="338"/>
      <c r="M6" s="338"/>
      <c r="N6" s="338"/>
      <c r="O6" s="11" t="s">
        <v>73</v>
      </c>
      <c r="P6" s="12" t="str">
        <f>+'Procedures &amp; Inputs'!$B$11</f>
        <v>Projected Test Year 1 Ended</v>
      </c>
      <c r="R6" s="14">
        <f>+'Procedures &amp; Inputs'!$G$11</f>
        <v>46022</v>
      </c>
    </row>
    <row r="7" spans="1:21" ht="12.75" customHeight="1">
      <c r="A7" s="14" t="str">
        <f>+'Procedures &amp; Inputs'!B6</f>
        <v>DOCKET NO.: 20240025-EI</v>
      </c>
      <c r="L7" s="55"/>
      <c r="M7" s="55"/>
      <c r="N7" s="55"/>
      <c r="O7" s="11" t="s">
        <v>73</v>
      </c>
      <c r="P7" s="12" t="s">
        <v>74</v>
      </c>
      <c r="R7" s="14">
        <v>45657</v>
      </c>
    </row>
    <row r="8" spans="1:21" ht="12.75" customHeight="1">
      <c r="K8" s="18"/>
      <c r="N8" s="17"/>
      <c r="O8" s="11" t="s">
        <v>73</v>
      </c>
      <c r="P8" s="12" t="str">
        <f>+'Procedures &amp; Inputs'!$B$12</f>
        <v>Historical Year Ended</v>
      </c>
      <c r="R8" s="14">
        <f>+'Procedures &amp; Inputs'!$G$12</f>
        <v>45291</v>
      </c>
      <c r="S8" s="17"/>
      <c r="T8" s="17"/>
    </row>
    <row r="9" spans="1:21" ht="12.75" customHeight="1">
      <c r="K9" s="18"/>
      <c r="L9" s="54" t="s">
        <v>75</v>
      </c>
      <c r="N9" s="17"/>
    </row>
    <row r="10" spans="1:21" s="23" customFormat="1">
      <c r="A10" s="20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2"/>
      <c r="O10" s="21"/>
      <c r="P10" s="104" t="str">
        <f>+'Procedures &amp; Inputs'!B14</f>
        <v>Witness:  Panizza</v>
      </c>
      <c r="Q10" s="21"/>
      <c r="R10" s="21"/>
      <c r="U10" s="62"/>
    </row>
    <row r="11" spans="1:21" s="106" customFormat="1">
      <c r="A11" s="105"/>
      <c r="B11" s="112">
        <v>-1</v>
      </c>
      <c r="C11" s="112"/>
      <c r="D11" s="112"/>
      <c r="E11" s="112"/>
      <c r="F11" s="112"/>
      <c r="G11" s="112"/>
      <c r="H11" s="112"/>
      <c r="I11" s="112"/>
      <c r="J11" s="112"/>
      <c r="K11" s="112">
        <f>+B11-1</f>
        <v>-2</v>
      </c>
      <c r="L11" s="112">
        <f>+K11-1</f>
        <v>-3</v>
      </c>
      <c r="M11" s="112"/>
      <c r="N11" s="112"/>
      <c r="O11" s="112">
        <f>+L11-1</f>
        <v>-4</v>
      </c>
      <c r="P11" s="112">
        <f>+O11-1</f>
        <v>-5</v>
      </c>
      <c r="Q11" s="112"/>
      <c r="R11" s="112"/>
    </row>
    <row r="12" spans="1:21" s="23" customFormat="1" ht="14.4">
      <c r="A12" s="25" t="s">
        <v>76</v>
      </c>
      <c r="B12" s="25"/>
      <c r="C12" s="145" t="s">
        <v>20</v>
      </c>
      <c r="D12" s="25"/>
      <c r="E12" s="25"/>
      <c r="F12" s="25"/>
      <c r="G12" s="25"/>
      <c r="H12" s="25"/>
      <c r="I12" s="25"/>
      <c r="J12" s="25"/>
      <c r="K12" s="335" t="s">
        <v>77</v>
      </c>
      <c r="L12" s="335"/>
      <c r="N12" s="26"/>
      <c r="O12" s="335" t="s">
        <v>78</v>
      </c>
      <c r="P12" s="335"/>
      <c r="R12" s="25"/>
      <c r="U12" s="62"/>
    </row>
    <row r="13" spans="1:21" s="23" customFormat="1">
      <c r="A13" s="27" t="s">
        <v>79</v>
      </c>
      <c r="B13" s="28" t="s">
        <v>80</v>
      </c>
      <c r="C13" s="28"/>
      <c r="D13" s="28"/>
      <c r="E13" s="28"/>
      <c r="F13" s="28"/>
      <c r="G13" s="28"/>
      <c r="H13" s="28"/>
      <c r="I13" s="28"/>
      <c r="J13" s="28"/>
      <c r="K13" s="22" t="s">
        <v>81</v>
      </c>
      <c r="L13" s="29" t="s">
        <v>82</v>
      </c>
      <c r="M13" s="22"/>
      <c r="N13" s="22"/>
      <c r="O13" s="22" t="s">
        <v>81</v>
      </c>
      <c r="P13" s="29" t="s">
        <v>82</v>
      </c>
      <c r="Q13" s="22"/>
      <c r="R13" s="30"/>
      <c r="U13" s="62"/>
    </row>
    <row r="14" spans="1:21" s="23" customFormat="1">
      <c r="A14" s="25">
        <v>1</v>
      </c>
      <c r="B14" s="31" t="s">
        <v>83</v>
      </c>
      <c r="C14" s="109" t="s">
        <v>84</v>
      </c>
      <c r="D14" s="109"/>
      <c r="E14" s="109"/>
      <c r="F14" s="109"/>
      <c r="G14" s="109"/>
      <c r="H14" s="109"/>
      <c r="I14" s="109"/>
      <c r="J14" s="109"/>
      <c r="K14" s="33">
        <f>-VLOOKUP(C14,'REG FL  FERC IS - 3 Adjusted'!$A:$AN,MATCH($C$12,'REG FL  FERC IS - 3 Adjusted'!$2:$2,0),FALSE)/1000</f>
        <v>1323086.42935528</v>
      </c>
      <c r="L14" s="60">
        <f>K14</f>
        <v>1323086.42935528</v>
      </c>
      <c r="M14" s="59"/>
      <c r="N14" s="59"/>
      <c r="O14" s="59"/>
      <c r="P14" s="59"/>
      <c r="Q14" s="59"/>
      <c r="R14" s="59"/>
      <c r="U14" s="62"/>
    </row>
    <row r="15" spans="1:21" s="23" customFormat="1">
      <c r="A15" s="25">
        <f t="shared" ref="A15:A38" si="0">A14+1</f>
        <v>2</v>
      </c>
      <c r="B15" s="23" t="s">
        <v>85</v>
      </c>
      <c r="C15" s="109" t="s">
        <v>86</v>
      </c>
      <c r="D15" s="109"/>
      <c r="E15" s="109"/>
      <c r="F15" s="109"/>
      <c r="G15" s="109"/>
      <c r="H15" s="109"/>
      <c r="I15" s="109"/>
      <c r="J15" s="109"/>
      <c r="K15" s="33">
        <f>VLOOKUP(C15,'REG FL  FERC IS - 3 Adjusted'!$A:$AN,MATCH($C$12,'REG FL  FERC IS - 3 Adjusted'!$2:$2,0),FALSE)/1000</f>
        <v>84349.23968978379</v>
      </c>
      <c r="L15" s="60">
        <f t="shared" ref="L15:L16" si="1">K15</f>
        <v>84349.23968978379</v>
      </c>
      <c r="M15" s="59"/>
      <c r="N15" s="60"/>
      <c r="O15" s="60"/>
      <c r="P15" s="59"/>
      <c r="Q15" s="59"/>
      <c r="R15" s="59"/>
    </row>
    <row r="16" spans="1:21" s="23" customFormat="1">
      <c r="A16" s="25">
        <f t="shared" si="0"/>
        <v>3</v>
      </c>
      <c r="B16" s="23" t="s">
        <v>87</v>
      </c>
      <c r="C16" s="108" t="s">
        <v>88</v>
      </c>
      <c r="D16" s="108"/>
      <c r="E16" s="108"/>
      <c r="F16" s="108"/>
      <c r="G16" s="108"/>
      <c r="H16" s="108"/>
      <c r="I16" s="108"/>
      <c r="J16" s="108"/>
      <c r="K16" s="114">
        <f>VLOOKUP(C16,'REG FL  FERC IS - 3 Adjusted'!$A:$AN,MATCH($C$12,'REG FL  FERC IS - 3 Adjusted'!$2:$2,0),FALSE)/1000</f>
        <v>532540.62121098198</v>
      </c>
      <c r="L16" s="113">
        <f t="shared" si="1"/>
        <v>532540.62121098198</v>
      </c>
      <c r="M16" s="59"/>
      <c r="N16" s="60"/>
      <c r="O16" s="60"/>
      <c r="P16" s="59"/>
      <c r="Q16" s="59"/>
      <c r="R16" s="59"/>
    </row>
    <row r="17" spans="1:21" s="23" customFormat="1">
      <c r="A17" s="25">
        <f t="shared" si="0"/>
        <v>4</v>
      </c>
      <c r="B17" s="9" t="s">
        <v>89</v>
      </c>
      <c r="C17" s="9"/>
      <c r="D17" s="9"/>
      <c r="E17" s="9"/>
      <c r="F17" s="9"/>
      <c r="G17" s="9"/>
      <c r="H17" s="9"/>
      <c r="I17" s="9"/>
      <c r="J17" s="9"/>
      <c r="K17" s="61">
        <f>K14+K15-K16</f>
        <v>874895.04783408192</v>
      </c>
      <c r="L17" s="61">
        <f>L14+L15-L16</f>
        <v>874895.04783408192</v>
      </c>
      <c r="M17" s="59"/>
      <c r="N17" s="59"/>
      <c r="O17" s="59"/>
      <c r="P17" s="59"/>
      <c r="Q17" s="59"/>
      <c r="R17" s="59"/>
    </row>
    <row r="18" spans="1:21" s="23" customFormat="1">
      <c r="A18" s="25">
        <f t="shared" si="0"/>
        <v>5</v>
      </c>
      <c r="K18" s="62"/>
      <c r="L18" s="62"/>
      <c r="M18" s="62"/>
      <c r="N18" s="62"/>
      <c r="O18" s="62"/>
      <c r="P18" s="59"/>
      <c r="Q18" s="62"/>
      <c r="R18" s="62"/>
    </row>
    <row r="19" spans="1:21" s="23" customFormat="1">
      <c r="A19" s="25">
        <f t="shared" si="0"/>
        <v>6</v>
      </c>
      <c r="B19" s="9" t="s">
        <v>90</v>
      </c>
      <c r="C19" s="9"/>
      <c r="D19" s="9"/>
      <c r="E19" s="9"/>
      <c r="F19" s="9"/>
      <c r="G19" s="9"/>
      <c r="H19" s="9"/>
      <c r="I19" s="9"/>
      <c r="J19" s="9"/>
      <c r="K19" s="59"/>
      <c r="L19" s="59"/>
      <c r="M19" s="59"/>
      <c r="N19" s="59"/>
      <c r="O19" s="59"/>
      <c r="P19" s="59"/>
      <c r="Q19" s="59"/>
      <c r="R19" s="59"/>
      <c r="U19" s="62"/>
    </row>
    <row r="20" spans="1:21" s="23" customFormat="1">
      <c r="A20" s="25">
        <f t="shared" si="0"/>
        <v>7</v>
      </c>
      <c r="B20" s="68" t="s">
        <v>91</v>
      </c>
      <c r="C20" s="108" t="s">
        <v>92</v>
      </c>
      <c r="D20" s="108"/>
      <c r="E20" s="108"/>
      <c r="F20" s="108"/>
      <c r="G20" s="108"/>
      <c r="H20" s="108"/>
      <c r="I20" s="108"/>
      <c r="J20" s="108"/>
      <c r="K20" s="60">
        <f>VLOOKUP($C20,'REG FL  Income Taxes Import'!$A:$AN,MATCH($C$12,'REG FL  Income Taxes Import'!$2:$2,0),FALSE)/1000</f>
        <v>1206449.14407824</v>
      </c>
      <c r="L20" s="59">
        <f>+K20</f>
        <v>1206449.14407824</v>
      </c>
      <c r="M20" s="59"/>
      <c r="N20" s="59"/>
      <c r="O20" s="59">
        <f>-K20</f>
        <v>-1206449.14407824</v>
      </c>
      <c r="P20" s="59">
        <f>-L20</f>
        <v>-1206449.14407824</v>
      </c>
      <c r="Q20" s="59"/>
      <c r="R20" s="59"/>
      <c r="U20" s="62"/>
    </row>
    <row r="21" spans="1:21" s="23" customFormat="1">
      <c r="A21" s="25">
        <f t="shared" si="0"/>
        <v>8</v>
      </c>
      <c r="B21" s="23" t="s">
        <v>93</v>
      </c>
      <c r="C21" s="108" t="s">
        <v>94</v>
      </c>
      <c r="D21" s="108"/>
      <c r="E21" s="108"/>
      <c r="F21" s="108"/>
      <c r="G21" s="108"/>
      <c r="H21" s="108"/>
      <c r="I21" s="108"/>
      <c r="J21" s="108"/>
      <c r="K21" s="60">
        <f>VLOOKUP($C21,'REG FL  Income Taxes Import'!$A:$AN,MATCH($C$12,'REG FL  Income Taxes Import'!$2:$2,0),FALSE)/1000</f>
        <v>0</v>
      </c>
      <c r="L21" s="59"/>
      <c r="M21" s="59"/>
      <c r="N21" s="60"/>
      <c r="O21" s="59">
        <f t="shared" ref="O21:P35" si="2">-K21</f>
        <v>0</v>
      </c>
      <c r="P21" s="59">
        <f t="shared" si="2"/>
        <v>0</v>
      </c>
      <c r="Q21" s="59"/>
      <c r="R21" s="59"/>
      <c r="U21" s="62"/>
    </row>
    <row r="22" spans="1:21" s="23" customFormat="1">
      <c r="A22" s="25">
        <f t="shared" si="0"/>
        <v>9</v>
      </c>
      <c r="B22" s="68" t="s">
        <v>95</v>
      </c>
      <c r="C22" s="108" t="s">
        <v>96</v>
      </c>
      <c r="D22" s="108"/>
      <c r="E22" s="108"/>
      <c r="F22" s="108"/>
      <c r="G22" s="108"/>
      <c r="H22" s="108"/>
      <c r="I22" s="108"/>
      <c r="J22" s="108"/>
      <c r="K22" s="60">
        <f>VLOOKUP($C22,'REG FL  Income Taxes Import'!$A:$AN,MATCH($C$12,'REG FL  Income Taxes Import'!$2:$2,0),FALSE)/1000</f>
        <v>-1636096.33611194</v>
      </c>
      <c r="L22" s="59">
        <f>+K22</f>
        <v>-1636096.33611194</v>
      </c>
      <c r="M22" s="59"/>
      <c r="N22" s="60"/>
      <c r="O22" s="59">
        <f t="shared" si="2"/>
        <v>1636096.33611194</v>
      </c>
      <c r="P22" s="59">
        <f t="shared" si="2"/>
        <v>1636096.33611194</v>
      </c>
      <c r="Q22" s="59"/>
      <c r="R22" s="59"/>
      <c r="U22" s="62"/>
    </row>
    <row r="23" spans="1:21" s="23" customFormat="1">
      <c r="A23" s="25">
        <f t="shared" si="0"/>
        <v>10</v>
      </c>
      <c r="B23" s="68" t="s">
        <v>97</v>
      </c>
      <c r="C23" s="108" t="s">
        <v>98</v>
      </c>
      <c r="D23" s="68"/>
      <c r="E23" s="68"/>
      <c r="F23" s="68"/>
      <c r="G23" s="68"/>
      <c r="H23" s="68"/>
      <c r="I23" s="68"/>
      <c r="J23" s="68"/>
      <c r="K23" s="60">
        <f>VLOOKUP($C23,'REG FL  Income Taxes Import'!$A:$AN,MATCH($C$12,'REG FL  Income Taxes Import'!$2:$2,0),FALSE)/1000</f>
        <v>-21711.999999999898</v>
      </c>
      <c r="L23" s="59">
        <f t="shared" ref="L23:L36" si="3">+K23</f>
        <v>-21711.999999999898</v>
      </c>
      <c r="M23" s="59"/>
      <c r="N23" s="60"/>
      <c r="O23" s="59">
        <f t="shared" si="2"/>
        <v>21711.999999999898</v>
      </c>
      <c r="P23" s="59">
        <f t="shared" si="2"/>
        <v>21711.999999999898</v>
      </c>
      <c r="Q23" s="59"/>
      <c r="R23" s="59"/>
      <c r="U23" s="62"/>
    </row>
    <row r="24" spans="1:21" s="23" customFormat="1">
      <c r="A24" s="25">
        <f t="shared" si="0"/>
        <v>11</v>
      </c>
      <c r="B24" s="68" t="s">
        <v>99</v>
      </c>
      <c r="C24" s="108" t="s">
        <v>100</v>
      </c>
      <c r="D24" s="68"/>
      <c r="E24" s="68"/>
      <c r="F24" s="68"/>
      <c r="G24" s="68"/>
      <c r="H24" s="68"/>
      <c r="I24" s="68"/>
      <c r="J24" s="68"/>
      <c r="K24" s="60">
        <f>VLOOKUP($C24,'REG FL  Income Taxes Import'!$A:$AN,MATCH($C$12,'REG FL  Income Taxes Import'!$2:$2,0),FALSE)/1000</f>
        <v>33498.535078732799</v>
      </c>
      <c r="L24" s="59">
        <f t="shared" si="3"/>
        <v>33498.535078732799</v>
      </c>
      <c r="M24" s="63"/>
      <c r="N24" s="63"/>
      <c r="O24" s="59">
        <f t="shared" si="2"/>
        <v>-33498.535078732799</v>
      </c>
      <c r="P24" s="59">
        <f t="shared" si="2"/>
        <v>-33498.535078732799</v>
      </c>
      <c r="Q24" s="63"/>
      <c r="R24" s="63"/>
      <c r="U24" s="62"/>
    </row>
    <row r="25" spans="1:21" s="23" customFormat="1">
      <c r="A25" s="25">
        <f t="shared" si="0"/>
        <v>12</v>
      </c>
      <c r="B25" s="68" t="s">
        <v>101</v>
      </c>
      <c r="C25" s="108" t="s">
        <v>102</v>
      </c>
      <c r="D25" s="68"/>
      <c r="E25" s="68"/>
      <c r="F25" s="68"/>
      <c r="G25" s="68"/>
      <c r="H25" s="68"/>
      <c r="I25" s="68"/>
      <c r="J25" s="68"/>
      <c r="K25" s="60">
        <f>VLOOKUP($C25,'REG FL  Income Taxes Import'!$A:$AN,MATCH($C$12,'REG FL  Income Taxes Import'!$2:$2,0),FALSE)/1000</f>
        <v>-953.58109814812599</v>
      </c>
      <c r="L25" s="59">
        <f t="shared" si="3"/>
        <v>-953.58109814812599</v>
      </c>
      <c r="M25" s="62"/>
      <c r="N25" s="62"/>
      <c r="O25" s="59">
        <f t="shared" si="2"/>
        <v>953.58109814812599</v>
      </c>
      <c r="P25" s="59">
        <f t="shared" si="2"/>
        <v>953.58109814812599</v>
      </c>
      <c r="Q25" s="62"/>
      <c r="R25" s="62"/>
      <c r="U25" s="62"/>
    </row>
    <row r="26" spans="1:21">
      <c r="A26" s="25">
        <f t="shared" si="0"/>
        <v>13</v>
      </c>
      <c r="B26" s="68" t="s">
        <v>104</v>
      </c>
      <c r="C26" s="108" t="s">
        <v>105</v>
      </c>
      <c r="D26" s="108" t="s">
        <v>106</v>
      </c>
      <c r="E26" s="68"/>
      <c r="F26" s="68"/>
      <c r="G26" s="68"/>
      <c r="H26" s="68"/>
      <c r="I26" s="68"/>
      <c r="J26" s="68"/>
      <c r="K26" s="60">
        <f>VLOOKUP($C26,'REG FL  Income Taxes Import'!$A:$AN,MATCH($C$12,'REG FL  Income Taxes Import'!$2:$2,0),FALSE)/1000+VLOOKUP($D26,'REG FL  Income Taxes Import'!$A:$AN,MATCH($C$12,'REG FL  Income Taxes Import'!$2:$2,0),FALSE)/1000</f>
        <v>5513.3333279999906</v>
      </c>
      <c r="L26" s="59">
        <f>+K26</f>
        <v>5513.3333279999906</v>
      </c>
      <c r="M26" s="59"/>
      <c r="N26" s="59"/>
      <c r="O26" s="59">
        <f t="shared" si="2"/>
        <v>-5513.3333279999906</v>
      </c>
      <c r="P26" s="59">
        <f t="shared" si="2"/>
        <v>-5513.3333279999906</v>
      </c>
      <c r="Q26" s="59"/>
      <c r="R26" s="59"/>
    </row>
    <row r="27" spans="1:21">
      <c r="A27" s="25">
        <f t="shared" si="0"/>
        <v>14</v>
      </c>
      <c r="B27" s="68" t="s">
        <v>107</v>
      </c>
      <c r="C27" s="108" t="s">
        <v>108</v>
      </c>
      <c r="D27" s="108"/>
      <c r="E27" s="108"/>
      <c r="F27" s="108"/>
      <c r="G27" s="108"/>
      <c r="H27" s="108"/>
      <c r="I27" s="108"/>
      <c r="J27" s="108"/>
      <c r="K27" s="60">
        <f>VLOOKUP($C27,'REG FL  Income Taxes Import'!$A:$AN,MATCH($C$12,'REG FL  Income Taxes Import'!$2:$2,0),FALSE)/1000</f>
        <v>30000</v>
      </c>
      <c r="L27" s="59">
        <f t="shared" si="3"/>
        <v>30000</v>
      </c>
      <c r="M27" s="59"/>
      <c r="N27" s="60"/>
      <c r="O27" s="59">
        <f t="shared" si="2"/>
        <v>-30000</v>
      </c>
      <c r="P27" s="59">
        <f t="shared" si="2"/>
        <v>-30000</v>
      </c>
      <c r="Q27" s="59"/>
      <c r="R27" s="59"/>
    </row>
    <row r="28" spans="1:21">
      <c r="A28" s="25">
        <f t="shared" si="0"/>
        <v>15</v>
      </c>
      <c r="B28" s="68" t="s">
        <v>109</v>
      </c>
      <c r="C28" s="108" t="s">
        <v>110</v>
      </c>
      <c r="D28" s="68"/>
      <c r="E28" s="68"/>
      <c r="F28" s="68"/>
      <c r="G28" s="68"/>
      <c r="H28" s="68"/>
      <c r="I28" s="68"/>
      <c r="J28" s="68"/>
      <c r="K28" s="60">
        <f>VLOOKUP($C28,'REG FL  Income Taxes Import'!$A:$AN,MATCH($C$12,'REG FL  Income Taxes Import'!$2:$2,0),FALSE)/1000</f>
        <v>63632.9263333333</v>
      </c>
      <c r="L28" s="59">
        <f t="shared" si="3"/>
        <v>63632.9263333333</v>
      </c>
      <c r="M28" s="59"/>
      <c r="N28" s="59"/>
      <c r="O28" s="59">
        <f t="shared" si="2"/>
        <v>-63632.9263333333</v>
      </c>
      <c r="P28" s="59">
        <f t="shared" si="2"/>
        <v>-63632.9263333333</v>
      </c>
      <c r="Q28" s="59"/>
      <c r="R28" s="59"/>
    </row>
    <row r="29" spans="1:21">
      <c r="A29" s="25">
        <f t="shared" si="0"/>
        <v>16</v>
      </c>
      <c r="B29" s="68" t="s">
        <v>120</v>
      </c>
      <c r="C29" s="108" t="s">
        <v>121</v>
      </c>
      <c r="D29" s="108" t="s">
        <v>122</v>
      </c>
      <c r="E29" s="108" t="s">
        <v>123</v>
      </c>
      <c r="F29" s="108"/>
      <c r="G29" s="108"/>
      <c r="H29" s="108"/>
      <c r="I29" s="108"/>
      <c r="J29" s="108"/>
      <c r="K29" s="60">
        <f>VLOOKUP($C29,'REG FL  Income Taxes Import'!$A:$AN,MATCH($C$12,'REG FL  Income Taxes Import'!$2:$2,0),FALSE)/1000+VLOOKUP($D29,'REG FL  Income Taxes Import'!$A:$AN,MATCH($C$12,'REG FL  Income Taxes Import'!$2:$2,0),FALSE)/1000+VLOOKUP($E29,'REG FL  Income Taxes Import'!$A:$AN,MATCH($C$12,'REG FL  Income Taxes Import'!$2:$2,0),FALSE)/1000</f>
        <v>-153137.40527788602</v>
      </c>
      <c r="L29" s="59">
        <f t="shared" si="3"/>
        <v>-153137.40527788602</v>
      </c>
      <c r="M29" s="59"/>
      <c r="N29" s="60"/>
      <c r="O29" s="59">
        <f t="shared" si="2"/>
        <v>153137.40527788602</v>
      </c>
      <c r="P29" s="59">
        <f t="shared" si="2"/>
        <v>153137.40527788602</v>
      </c>
      <c r="Q29" s="59"/>
      <c r="R29" s="59"/>
    </row>
    <row r="30" spans="1:21">
      <c r="A30" s="25">
        <f t="shared" si="0"/>
        <v>17</v>
      </c>
      <c r="B30" s="68" t="s">
        <v>124</v>
      </c>
      <c r="C30" s="108" t="s">
        <v>125</v>
      </c>
      <c r="D30" s="108" t="s">
        <v>126</v>
      </c>
      <c r="E30" s="108"/>
      <c r="F30" s="108"/>
      <c r="G30" s="108"/>
      <c r="H30" s="108"/>
      <c r="I30" s="108"/>
      <c r="J30" s="108"/>
      <c r="K30" s="60">
        <f>VLOOKUP($C30,'REG FL  Income Taxes Import'!$A:$AN,MATCH($C$12,'REG FL  Income Taxes Import'!$2:$2,0),FALSE)/1000</f>
        <v>-981.95799999999895</v>
      </c>
      <c r="L30" s="59">
        <f t="shared" si="3"/>
        <v>-981.95799999999895</v>
      </c>
      <c r="M30" s="59"/>
      <c r="N30" s="59"/>
      <c r="O30" s="59">
        <f t="shared" si="2"/>
        <v>981.95799999999895</v>
      </c>
      <c r="P30" s="59">
        <f t="shared" si="2"/>
        <v>981.95799999999895</v>
      </c>
      <c r="Q30" s="59"/>
      <c r="R30" s="59"/>
    </row>
    <row r="31" spans="1:21">
      <c r="A31" s="25">
        <f t="shared" si="0"/>
        <v>18</v>
      </c>
      <c r="B31" s="3" t="s">
        <v>128</v>
      </c>
      <c r="C31" s="108" t="s">
        <v>129</v>
      </c>
      <c r="K31" s="60">
        <f>VLOOKUP($C31,'REG FL  Income Taxes Import'!$A:$AN,MATCH($C$12,'REG FL  Income Taxes Import'!$2:$2,0),FALSE)/1000</f>
        <v>5308.9199999999901</v>
      </c>
      <c r="L31" s="59">
        <f t="shared" si="3"/>
        <v>5308.9199999999901</v>
      </c>
      <c r="M31" s="59"/>
      <c r="N31" s="60"/>
      <c r="O31" s="59">
        <f t="shared" si="2"/>
        <v>-5308.9199999999901</v>
      </c>
      <c r="P31" s="59">
        <f t="shared" si="2"/>
        <v>-5308.9199999999901</v>
      </c>
      <c r="Q31" s="64"/>
      <c r="R31" s="59"/>
    </row>
    <row r="32" spans="1:21">
      <c r="A32" s="25">
        <f t="shared" si="0"/>
        <v>19</v>
      </c>
      <c r="B32" s="68" t="s">
        <v>130</v>
      </c>
      <c r="C32" s="108" t="s">
        <v>131</v>
      </c>
      <c r="D32" s="108" t="s">
        <v>132</v>
      </c>
      <c r="E32" s="68"/>
      <c r="F32" s="68"/>
      <c r="G32" s="68"/>
      <c r="H32" s="68"/>
      <c r="I32" s="68"/>
      <c r="J32" s="68"/>
      <c r="K32" s="60">
        <f>VLOOKUP($C32,'REG FL  Income Taxes Import'!$A:$AN,MATCH($C$12,'REG FL  Income Taxes Import'!$2:$2,0),FALSE)/1000+VLOOKUP($D32,'REG FL  Income Taxes Import'!$A:$AN,MATCH($C$12,'REG FL  Income Taxes Import'!$2:$2,0),FALSE)/1000</f>
        <v>809.88955469177893</v>
      </c>
      <c r="L32" s="59">
        <f t="shared" si="3"/>
        <v>809.88955469177893</v>
      </c>
      <c r="M32" s="59"/>
      <c r="N32" s="59"/>
      <c r="O32" s="59">
        <f t="shared" si="2"/>
        <v>-809.88955469177893</v>
      </c>
      <c r="P32" s="59">
        <f t="shared" si="2"/>
        <v>-809.88955469177893</v>
      </c>
      <c r="Q32" s="59"/>
      <c r="R32" s="59"/>
    </row>
    <row r="33" spans="1:21">
      <c r="A33" s="25">
        <f t="shared" si="0"/>
        <v>20</v>
      </c>
      <c r="B33" s="68" t="s">
        <v>133</v>
      </c>
      <c r="C33" s="108" t="s">
        <v>134</v>
      </c>
      <c r="D33" s="68"/>
      <c r="E33" s="68"/>
      <c r="F33" s="68"/>
      <c r="G33" s="68"/>
      <c r="H33" s="68"/>
      <c r="I33" s="68"/>
      <c r="J33" s="68"/>
      <c r="K33" s="60">
        <f>VLOOKUP($C33,'REG FL  Income Taxes Import'!$A:$AN,MATCH($C$12,'REG FL  Income Taxes Import'!$2:$2,0),FALSE)/1000</f>
        <v>4002.0436399999899</v>
      </c>
      <c r="L33" s="59">
        <f t="shared" si="3"/>
        <v>4002.0436399999899</v>
      </c>
      <c r="M33" s="59"/>
      <c r="N33" s="64"/>
      <c r="O33" s="59">
        <f t="shared" si="2"/>
        <v>-4002.0436399999899</v>
      </c>
      <c r="P33" s="59">
        <f t="shared" si="2"/>
        <v>-4002.0436399999899</v>
      </c>
      <c r="Q33" s="62"/>
      <c r="R33" s="59"/>
    </row>
    <row r="34" spans="1:21">
      <c r="A34" s="25">
        <f t="shared" si="0"/>
        <v>21</v>
      </c>
      <c r="B34" s="68" t="s">
        <v>137</v>
      </c>
      <c r="C34" s="108" t="s">
        <v>138</v>
      </c>
      <c r="D34" s="108" t="s">
        <v>139</v>
      </c>
      <c r="E34" s="108"/>
      <c r="F34" s="108"/>
      <c r="G34" s="108"/>
      <c r="H34" s="108"/>
      <c r="I34" s="108"/>
      <c r="J34" s="108"/>
      <c r="K34" s="60">
        <f>VLOOKUP($C34,'REG FL  Income Taxes Import'!$A:$AN,MATCH($C$12,'REG FL  Income Taxes Import'!$2:$2,0),FALSE)/1000+VLOOKUP($D34,'REG FL  Income Taxes Import'!$A:$AN,MATCH($C$12,'REG FL  Income Taxes Import'!$2:$2,0),FALSE)/1000</f>
        <v>-323829.99999999895</v>
      </c>
      <c r="L34" s="59">
        <f t="shared" si="3"/>
        <v>-323829.99999999895</v>
      </c>
      <c r="M34" s="63"/>
      <c r="N34" s="63"/>
      <c r="O34" s="59">
        <f t="shared" si="2"/>
        <v>323829.99999999895</v>
      </c>
      <c r="P34" s="59">
        <f t="shared" si="2"/>
        <v>323829.99999999895</v>
      </c>
      <c r="Q34" s="59"/>
      <c r="R34" s="59"/>
    </row>
    <row r="35" spans="1:21">
      <c r="A35" s="25">
        <f t="shared" si="0"/>
        <v>22</v>
      </c>
      <c r="B35" s="68" t="s">
        <v>141</v>
      </c>
      <c r="C35" s="108" t="s">
        <v>142</v>
      </c>
      <c r="D35" s="108" t="s">
        <v>143</v>
      </c>
      <c r="E35" s="108" t="s">
        <v>144</v>
      </c>
      <c r="F35" s="108" t="s">
        <v>145</v>
      </c>
      <c r="G35" s="68"/>
      <c r="H35" s="68"/>
      <c r="I35" s="68"/>
      <c r="J35" s="68"/>
      <c r="K35" s="60">
        <f>VLOOKUP($C35,'REG FL  Income Taxes Import'!$A:$AN,MATCH($C$12,'REG FL  Income Taxes Import'!$2:$2,0),FALSE)/1000+VLOOKUP($D35,'REG FL  Income Taxes Import'!$A:$AN,MATCH($C$12,'REG FL  Income Taxes Import'!$2:$2,0),FALSE)/1000+VLOOKUP($E35,'REG FL  Income Taxes Import'!$A:$AN,MATCH($C$12,'REG FL  Income Taxes Import'!$2:$2,0),FALSE)/1000+VLOOKUP($F35,'REG FL  Income Taxes Import'!$A:$AN,MATCH($C$12,'REG FL  Income Taxes Import'!$2:$2,0),FALSE)/1000</f>
        <v>1074.0719999999999</v>
      </c>
      <c r="L35" s="59">
        <f t="shared" si="3"/>
        <v>1074.0719999999999</v>
      </c>
      <c r="M35" s="65"/>
      <c r="N35" s="64"/>
      <c r="O35" s="59">
        <f t="shared" si="2"/>
        <v>-1074.0719999999999</v>
      </c>
      <c r="P35" s="59">
        <f t="shared" si="2"/>
        <v>-1074.0719999999999</v>
      </c>
      <c r="Q35" s="59"/>
      <c r="R35" s="59"/>
    </row>
    <row r="36" spans="1:21">
      <c r="A36" s="25">
        <f t="shared" si="0"/>
        <v>23</v>
      </c>
      <c r="B36" s="31" t="s">
        <v>146</v>
      </c>
      <c r="C36" s="142" t="s">
        <v>147</v>
      </c>
      <c r="D36" s="142" t="s">
        <v>148</v>
      </c>
      <c r="E36" s="31"/>
      <c r="F36" s="31"/>
      <c r="G36" s="31"/>
      <c r="H36" s="31"/>
      <c r="I36" s="31"/>
      <c r="J36" s="31"/>
      <c r="K36" s="60">
        <f>VLOOKUP($C36,'REG FL  Income Taxes Import'!$A:$AN,MATCH($C$12,'REG FL  Income Taxes Import'!$2:$2,0),FALSE)/1000+VLOOKUP($D36,'REG FL  Income Taxes Import'!$A:$AN,MATCH($C$12,'REG FL  Income Taxes Import'!$2:$2,0),FALSE)/1000</f>
        <v>3815.7947999999997</v>
      </c>
      <c r="L36" s="59">
        <f t="shared" si="3"/>
        <v>3815.7947999999997</v>
      </c>
      <c r="M36" s="59"/>
      <c r="N36" s="59"/>
      <c r="O36" s="59">
        <f t="shared" ref="O36:P36" si="4">-K36</f>
        <v>-3815.7947999999997</v>
      </c>
      <c r="P36" s="59">
        <f t="shared" si="4"/>
        <v>-3815.7947999999997</v>
      </c>
      <c r="Q36" s="59"/>
      <c r="R36" s="59"/>
    </row>
    <row r="37" spans="1:21">
      <c r="A37" s="25">
        <f t="shared" si="0"/>
        <v>24</v>
      </c>
      <c r="B37" s="31"/>
      <c r="C37" s="142"/>
      <c r="D37" s="142"/>
      <c r="E37" s="31"/>
      <c r="F37" s="31"/>
      <c r="G37" s="31"/>
      <c r="H37" s="31"/>
      <c r="I37" s="31"/>
      <c r="J37" s="31"/>
      <c r="K37" s="60"/>
      <c r="L37" s="59"/>
      <c r="M37" s="59"/>
      <c r="N37" s="59"/>
      <c r="O37" s="59"/>
      <c r="P37" s="59"/>
      <c r="Q37" s="59"/>
      <c r="R37" s="59"/>
    </row>
    <row r="38" spans="1:21">
      <c r="A38" s="25">
        <f t="shared" si="0"/>
        <v>25</v>
      </c>
      <c r="B38" s="31"/>
      <c r="C38" s="142"/>
      <c r="D38" s="142"/>
      <c r="E38" s="31"/>
      <c r="F38" s="31"/>
      <c r="G38" s="31"/>
      <c r="H38" s="31"/>
      <c r="I38" s="31"/>
      <c r="J38" s="31"/>
      <c r="K38" s="60"/>
      <c r="L38" s="59"/>
      <c r="M38" s="59"/>
      <c r="N38" s="59"/>
      <c r="O38" s="59"/>
      <c r="P38" s="59"/>
      <c r="Q38" s="59"/>
      <c r="R38" s="59"/>
    </row>
    <row r="39" spans="1:21">
      <c r="A39" s="178" t="s">
        <v>149</v>
      </c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9"/>
      <c r="M39" s="179"/>
      <c r="N39" s="180"/>
      <c r="O39" s="181"/>
      <c r="P39" s="181"/>
      <c r="Q39" s="181" t="s">
        <v>150</v>
      </c>
      <c r="R39" s="181"/>
      <c r="U39" s="3"/>
    </row>
    <row r="40" spans="1:21" ht="22.8">
      <c r="A40" s="1" t="s">
        <v>64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1" t="s">
        <v>65</v>
      </c>
      <c r="M40" s="1"/>
      <c r="N40" s="1"/>
      <c r="O40" s="1"/>
      <c r="P40" s="1"/>
      <c r="Q40" s="336" t="s">
        <v>151</v>
      </c>
      <c r="R40" s="336"/>
    </row>
    <row r="41" spans="1:21" ht="12.75" customHeight="1">
      <c r="A41" s="4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6"/>
      <c r="O41" s="6"/>
      <c r="P41" s="6"/>
      <c r="Q41" s="6"/>
      <c r="R41" s="6"/>
    </row>
    <row r="42" spans="1:21" ht="12.75" customHeight="1">
      <c r="A42" s="3" t="s">
        <v>67</v>
      </c>
      <c r="B42" s="7"/>
      <c r="C42" s="7"/>
      <c r="D42" s="7"/>
      <c r="E42" s="7"/>
      <c r="F42" s="7"/>
      <c r="G42" s="7"/>
      <c r="H42" s="7"/>
      <c r="I42" s="7"/>
      <c r="J42" s="7"/>
      <c r="K42" s="8" t="s">
        <v>68</v>
      </c>
      <c r="L42" s="337" t="s">
        <v>69</v>
      </c>
      <c r="M42" s="337"/>
      <c r="N42" s="337"/>
      <c r="O42" s="9"/>
      <c r="P42" s="9" t="s">
        <v>70</v>
      </c>
      <c r="Q42" s="10"/>
      <c r="R42" s="10"/>
    </row>
    <row r="43" spans="1:21">
      <c r="B43" s="7"/>
      <c r="C43" s="7"/>
      <c r="D43" s="7"/>
      <c r="E43" s="7"/>
      <c r="F43" s="7"/>
      <c r="G43" s="7"/>
      <c r="H43" s="7"/>
      <c r="I43" s="7"/>
      <c r="J43" s="7"/>
      <c r="K43" s="7"/>
      <c r="L43" s="338"/>
      <c r="M43" s="338"/>
      <c r="N43" s="338"/>
      <c r="O43" s="11" t="str">
        <f t="shared" ref="O43:P47" si="5">+O4</f>
        <v xml:space="preserve"> X </v>
      </c>
      <c r="P43" s="12" t="str">
        <f t="shared" si="5"/>
        <v>Projected Test Year 3 Ended</v>
      </c>
      <c r="Q43" s="13"/>
      <c r="R43" s="14">
        <f>+R4</f>
        <v>46752</v>
      </c>
    </row>
    <row r="44" spans="1:21" ht="12.75" customHeight="1">
      <c r="A44" s="3" t="s">
        <v>72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338"/>
      <c r="M44" s="338"/>
      <c r="N44" s="338"/>
      <c r="O44" s="11" t="str">
        <f t="shared" si="5"/>
        <v>__</v>
      </c>
      <c r="P44" s="12" t="str">
        <f t="shared" si="5"/>
        <v>Projected Test Year 2 Ended</v>
      </c>
      <c r="R44" s="14">
        <f>+R5</f>
        <v>46387</v>
      </c>
    </row>
    <row r="45" spans="1:21">
      <c r="A45" s="16"/>
      <c r="L45" s="338"/>
      <c r="M45" s="338"/>
      <c r="N45" s="338"/>
      <c r="O45" s="11" t="str">
        <f t="shared" si="5"/>
        <v>__</v>
      </c>
      <c r="P45" s="12" t="str">
        <f t="shared" si="5"/>
        <v>Projected Test Year 1 Ended</v>
      </c>
      <c r="R45" s="14">
        <f>+R6</f>
        <v>46022</v>
      </c>
    </row>
    <row r="46" spans="1:21" ht="12.75" customHeight="1">
      <c r="A46" s="14" t="str">
        <f>+'Procedures &amp; Inputs'!B6</f>
        <v>DOCKET NO.: 20240025-EI</v>
      </c>
      <c r="N46" s="17"/>
      <c r="O46" s="11" t="str">
        <f t="shared" si="5"/>
        <v>__</v>
      </c>
      <c r="P46" s="12" t="str">
        <f t="shared" si="5"/>
        <v>Prior Year Ended</v>
      </c>
      <c r="R46" s="14">
        <f>+R7</f>
        <v>45657</v>
      </c>
    </row>
    <row r="47" spans="1:21" ht="12.75" customHeight="1">
      <c r="K47" s="18"/>
      <c r="N47" s="17"/>
      <c r="O47" s="11" t="str">
        <f t="shared" si="5"/>
        <v>__</v>
      </c>
      <c r="P47" s="12" t="str">
        <f t="shared" si="5"/>
        <v>Historical Year Ended</v>
      </c>
      <c r="R47" s="14">
        <f>+R8</f>
        <v>45291</v>
      </c>
    </row>
    <row r="48" spans="1:21" ht="12.75" customHeight="1">
      <c r="K48" s="18"/>
      <c r="L48" s="54" t="s">
        <v>75</v>
      </c>
      <c r="N48" s="17"/>
    </row>
    <row r="49" spans="1:21" s="23" customFormat="1">
      <c r="A49" s="20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2"/>
      <c r="O49" s="21"/>
      <c r="P49" s="12" t="s">
        <v>152</v>
      </c>
      <c r="Q49" s="21"/>
      <c r="R49" s="21"/>
      <c r="U49" s="62"/>
    </row>
    <row r="50" spans="1:21" s="106" customFormat="1">
      <c r="A50" s="105"/>
      <c r="B50" s="112">
        <v>-1</v>
      </c>
      <c r="C50" s="112"/>
      <c r="D50" s="112"/>
      <c r="E50" s="112"/>
      <c r="F50" s="112"/>
      <c r="G50" s="112"/>
      <c r="H50" s="112"/>
      <c r="I50" s="112"/>
      <c r="J50" s="112"/>
      <c r="K50" s="112">
        <f>+B50-1</f>
        <v>-2</v>
      </c>
      <c r="L50" s="112">
        <f>+K50-1</f>
        <v>-3</v>
      </c>
      <c r="M50" s="112"/>
      <c r="N50" s="112"/>
      <c r="O50" s="112">
        <f>+L50-1</f>
        <v>-4</v>
      </c>
      <c r="P50" s="112">
        <f>+O50-1</f>
        <v>-5</v>
      </c>
      <c r="Q50" s="112"/>
      <c r="R50" s="112"/>
    </row>
    <row r="51" spans="1:21" s="23" customFormat="1">
      <c r="A51" s="25" t="s">
        <v>76</v>
      </c>
      <c r="B51" s="25"/>
      <c r="C51" s="25"/>
      <c r="D51" s="25"/>
      <c r="E51" s="25"/>
      <c r="F51" s="25"/>
      <c r="G51" s="25"/>
      <c r="H51" s="25"/>
      <c r="I51" s="25"/>
      <c r="J51" s="25"/>
      <c r="K51" s="335" t="s">
        <v>77</v>
      </c>
      <c r="L51" s="335"/>
      <c r="N51" s="26"/>
      <c r="O51" s="335" t="s">
        <v>78</v>
      </c>
      <c r="P51" s="335"/>
      <c r="R51" s="25"/>
      <c r="U51" s="62"/>
    </row>
    <row r="52" spans="1:21" s="23" customFormat="1">
      <c r="A52" s="27" t="s">
        <v>79</v>
      </c>
      <c r="B52" s="28" t="s">
        <v>80</v>
      </c>
      <c r="C52" s="28"/>
      <c r="D52" s="28"/>
      <c r="E52" s="28"/>
      <c r="F52" s="28"/>
      <c r="G52" s="28"/>
      <c r="H52" s="28"/>
      <c r="I52" s="28"/>
      <c r="J52" s="28"/>
      <c r="K52" s="22" t="s">
        <v>81</v>
      </c>
      <c r="L52" s="29" t="s">
        <v>82</v>
      </c>
      <c r="M52" s="22"/>
      <c r="N52" s="22"/>
      <c r="O52" s="22" t="s">
        <v>81</v>
      </c>
      <c r="P52" s="29" t="s">
        <v>82</v>
      </c>
      <c r="Q52" s="22"/>
      <c r="R52" s="30"/>
      <c r="U52" s="62"/>
    </row>
    <row r="53" spans="1:21" s="23" customFormat="1">
      <c r="A53" s="25">
        <v>1</v>
      </c>
      <c r="B53" s="68" t="s">
        <v>156</v>
      </c>
      <c r="C53" s="108" t="s">
        <v>157</v>
      </c>
      <c r="D53" s="108" t="s">
        <v>158</v>
      </c>
      <c r="E53" s="108" t="s">
        <v>159</v>
      </c>
      <c r="F53" s="108" t="s">
        <v>160</v>
      </c>
      <c r="G53" s="108" t="s">
        <v>161</v>
      </c>
      <c r="H53" s="108"/>
      <c r="I53" s="108"/>
      <c r="J53" s="108"/>
      <c r="K53" s="60">
        <f>VLOOKUP($C53,'REG FL  Income Taxes Import'!$A:$AN,MATCH($C$12,'REG FL  Income Taxes Import'!$2:$2,0),FALSE)/1000+VLOOKUP($D53,'REG FL  Income Taxes Import'!$A:$AN,MATCH($C$12,'REG FL  Income Taxes Import'!$2:$2,0),FALSE)/1000+VLOOKUP($E53,'REG FL  Income Taxes Import'!$A:$AN,MATCH($C$12,'REG FL  Income Taxes Import'!$2:$2,0),FALSE)/1000+VLOOKUP($F53,'REG FL  Income Taxes Import'!$A:$AN,MATCH($C$12,'REG FL  Income Taxes Import'!$2:$2,0),FALSE)/1000+VLOOKUP($G53,'REG FL  Income Taxes Import'!$A:$AN,MATCH($C$12,'REG FL  Income Taxes Import'!$2:$2,0),FALSE)/1000</f>
        <v>567.26268932000005</v>
      </c>
      <c r="L53" s="59">
        <f>+K53</f>
        <v>567.26268932000005</v>
      </c>
      <c r="M53" s="32"/>
      <c r="N53" s="33"/>
      <c r="O53" s="59">
        <f t="shared" ref="O53:P55" si="6">-K53</f>
        <v>-567.26268932000005</v>
      </c>
      <c r="P53" s="59">
        <f t="shared" si="6"/>
        <v>-567.26268932000005</v>
      </c>
      <c r="Q53" s="32"/>
      <c r="R53" s="32"/>
      <c r="U53" s="62"/>
    </row>
    <row r="54" spans="1:21" s="23" customFormat="1">
      <c r="A54" s="25">
        <f t="shared" ref="A54:A84" si="7">+A53+1</f>
        <v>2</v>
      </c>
      <c r="B54" s="68" t="s">
        <v>162</v>
      </c>
      <c r="C54" s="108" t="s">
        <v>163</v>
      </c>
      <c r="D54" s="108" t="s">
        <v>164</v>
      </c>
      <c r="E54" s="68"/>
      <c r="F54" s="68"/>
      <c r="G54" s="68"/>
      <c r="H54" s="68"/>
      <c r="I54" s="68"/>
      <c r="J54" s="68"/>
      <c r="K54" s="60">
        <f>VLOOKUP($C54,'REG FL  Income Taxes Import'!$A:$AN,MATCH($C$12,'REG FL  Income Taxes Import'!$2:$2,0),FALSE)/1000</f>
        <v>-1689.068</v>
      </c>
      <c r="L54" s="59">
        <f t="shared" ref="L54:L55" si="8">+K54</f>
        <v>-1689.068</v>
      </c>
      <c r="M54" s="32"/>
      <c r="N54" s="33"/>
      <c r="O54" s="59">
        <f t="shared" si="6"/>
        <v>1689.068</v>
      </c>
      <c r="P54" s="59">
        <f t="shared" si="6"/>
        <v>1689.068</v>
      </c>
      <c r="Q54" s="32"/>
      <c r="R54" s="32"/>
      <c r="U54" s="62"/>
    </row>
    <row r="55" spans="1:21" s="23" customFormat="1">
      <c r="A55" s="25">
        <f t="shared" si="7"/>
        <v>3</v>
      </c>
      <c r="B55" s="68" t="s">
        <v>165</v>
      </c>
      <c r="C55" s="108" t="s">
        <v>166</v>
      </c>
      <c r="D55" s="108" t="s">
        <v>164</v>
      </c>
      <c r="E55" s="68"/>
      <c r="F55" s="68"/>
      <c r="G55" s="68"/>
      <c r="H55" s="68"/>
      <c r="I55" s="68"/>
      <c r="J55" s="68"/>
      <c r="K55" s="113">
        <f>VLOOKUP($C55,'REG FL  Income Taxes Import'!$A:$AN,MATCH($C$12,'REG FL  Income Taxes Import'!$2:$2,0),FALSE)/1000</f>
        <v>4821.12</v>
      </c>
      <c r="L55" s="70">
        <f t="shared" si="8"/>
        <v>4821.12</v>
      </c>
      <c r="M55" s="32"/>
      <c r="N55" s="33"/>
      <c r="O55" s="70">
        <f t="shared" si="6"/>
        <v>-4821.12</v>
      </c>
      <c r="P55" s="70">
        <f t="shared" si="6"/>
        <v>-4821.12</v>
      </c>
      <c r="Q55" s="32"/>
      <c r="R55" s="32"/>
      <c r="U55" s="62"/>
    </row>
    <row r="56" spans="1:21">
      <c r="A56" s="25">
        <f t="shared" si="7"/>
        <v>4</v>
      </c>
      <c r="B56" s="9" t="s">
        <v>172</v>
      </c>
      <c r="C56" s="9"/>
      <c r="D56" s="9"/>
      <c r="E56" s="9"/>
      <c r="F56" s="9"/>
      <c r="G56" s="9"/>
      <c r="H56" s="9"/>
      <c r="I56" s="9"/>
      <c r="J56" s="9"/>
      <c r="K56" s="32">
        <f>SUM(K20:K36)+SUM(K53:K55)</f>
        <v>-778907.30698565498</v>
      </c>
      <c r="L56" s="32">
        <f>SUM(L19:L36)+SUM(L53:L55)</f>
        <v>-778907.30698565498</v>
      </c>
      <c r="M56" s="32"/>
      <c r="N56" s="33"/>
      <c r="O56" s="32">
        <f>SUM(O19:O36)+SUM(O53:O55)</f>
        <v>778907.30698565498</v>
      </c>
      <c r="P56" s="32">
        <f>SUM(P19:P36)+SUM(P53:P55)</f>
        <v>778907.30698565498</v>
      </c>
      <c r="Q56" s="32"/>
      <c r="R56" s="32"/>
    </row>
    <row r="57" spans="1:21">
      <c r="A57" s="25">
        <f t="shared" si="7"/>
        <v>5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32"/>
      <c r="N57" s="32"/>
      <c r="O57" s="37"/>
      <c r="P57" s="32"/>
      <c r="Q57" s="32"/>
      <c r="R57" s="32"/>
    </row>
    <row r="58" spans="1:21">
      <c r="A58" s="25">
        <f t="shared" si="7"/>
        <v>6</v>
      </c>
      <c r="B58" s="9" t="s">
        <v>173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38"/>
      <c r="N58" s="38"/>
      <c r="O58" s="39"/>
      <c r="P58" s="32"/>
      <c r="Q58" s="38"/>
      <c r="R58" s="32"/>
    </row>
    <row r="59" spans="1:21">
      <c r="A59" s="25">
        <f t="shared" si="7"/>
        <v>7</v>
      </c>
      <c r="B59" s="68" t="s">
        <v>174</v>
      </c>
      <c r="C59" s="108" t="s">
        <v>175</v>
      </c>
      <c r="D59" s="144">
        <f>1151+242</f>
        <v>1393</v>
      </c>
      <c r="E59" s="68"/>
      <c r="F59" s="68"/>
      <c r="G59" s="68"/>
      <c r="H59" s="68"/>
      <c r="I59" s="68"/>
      <c r="J59" s="68"/>
      <c r="K59" s="60">
        <f>VLOOKUP($C59,'REG FL  Income Taxes Import'!$A:$AN,MATCH($C$12,'REG FL  Income Taxes Import'!$2:$2,0),FALSE)/1000+D59</f>
        <v>390.00000000002001</v>
      </c>
      <c r="L59" s="59">
        <f>+K59</f>
        <v>390.00000000002001</v>
      </c>
      <c r="M59" s="32"/>
      <c r="N59" s="32"/>
      <c r="O59" s="37"/>
      <c r="P59" s="32"/>
      <c r="Q59" s="32"/>
      <c r="R59" s="32"/>
      <c r="T59" s="68"/>
    </row>
    <row r="60" spans="1:21">
      <c r="A60" s="25">
        <f t="shared" si="7"/>
        <v>8</v>
      </c>
      <c r="B60" s="31" t="s">
        <v>176</v>
      </c>
      <c r="C60" s="108" t="s">
        <v>177</v>
      </c>
      <c r="D60" s="108" t="s">
        <v>178</v>
      </c>
      <c r="E60" s="31"/>
      <c r="F60" s="31"/>
      <c r="G60" s="31"/>
      <c r="H60" s="31"/>
      <c r="I60" s="31"/>
      <c r="J60" s="31"/>
      <c r="K60" s="60">
        <f>VLOOKUP($C60,'REG FL  Income Taxes Import'!$A:$AN,MATCH($C$12,'REG FL  Income Taxes Import'!$2:$2,0),FALSE)/1000+VLOOKUP($D60,'REG FL  Income Taxes Import'!$A:$AN,MATCH($C$12,'REG FL  Income Taxes Import'!$2:$2,0),FALSE)/1000</f>
        <v>1299.9999999999891</v>
      </c>
      <c r="L60" s="59">
        <f>+K60</f>
        <v>1299.9999999999891</v>
      </c>
      <c r="M60" s="32"/>
      <c r="N60" s="47"/>
      <c r="O60" s="44"/>
      <c r="P60" s="44"/>
      <c r="Q60" s="44"/>
      <c r="R60" s="44"/>
      <c r="T60" s="68"/>
    </row>
    <row r="61" spans="1:21">
      <c r="A61" s="25">
        <f t="shared" si="7"/>
        <v>9</v>
      </c>
      <c r="B61" s="68" t="s">
        <v>179</v>
      </c>
      <c r="C61" s="108" t="s">
        <v>180</v>
      </c>
      <c r="D61" s="108" t="s">
        <v>181</v>
      </c>
      <c r="E61" s="68"/>
      <c r="F61" s="68"/>
      <c r="G61" s="68"/>
      <c r="H61" s="68"/>
      <c r="I61" s="68"/>
      <c r="J61" s="68"/>
      <c r="K61" s="60">
        <f>VLOOKUP($C61,'REG FL  Income Taxes Import'!$A:$AN,MATCH($C$12,'REG FL  Income Taxes Import'!$2:$2,0),FALSE)/1000+VLOOKUP($D61,'REG FL  Income Taxes Import'!$A:$AN,MATCH($C$12,'REG FL  Income Taxes Import'!$2:$2,0),FALSE)/1000</f>
        <v>269</v>
      </c>
      <c r="L61" s="59">
        <f>+K61</f>
        <v>269</v>
      </c>
      <c r="M61" s="32"/>
      <c r="N61" s="44"/>
      <c r="O61" s="44"/>
      <c r="P61" s="44"/>
      <c r="Q61" s="44"/>
      <c r="R61" s="44"/>
      <c r="T61" s="68"/>
    </row>
    <row r="62" spans="1:21">
      <c r="A62" s="25">
        <f t="shared" si="7"/>
        <v>10</v>
      </c>
      <c r="B62" s="68" t="s">
        <v>182</v>
      </c>
      <c r="C62" s="108" t="s">
        <v>183</v>
      </c>
      <c r="D62" s="68"/>
      <c r="E62" s="68"/>
      <c r="F62" s="68"/>
      <c r="G62" s="68"/>
      <c r="H62" s="68"/>
      <c r="I62" s="68"/>
      <c r="J62" s="68"/>
      <c r="K62" s="113">
        <f>VLOOKUP($C62,'REG FL  Income Taxes Import'!$A:$AN,MATCH($C$12,'REG FL  Income Taxes Import'!$2:$2,0),FALSE)/1000</f>
        <v>21711.999999999898</v>
      </c>
      <c r="L62" s="70">
        <f>+K62</f>
        <v>21711.999999999898</v>
      </c>
      <c r="M62" s="32"/>
      <c r="N62" s="44"/>
      <c r="O62" s="44"/>
      <c r="P62" s="44"/>
      <c r="Q62" s="44"/>
      <c r="R62" s="44"/>
    </row>
    <row r="63" spans="1:21">
      <c r="A63" s="25">
        <f t="shared" si="7"/>
        <v>11</v>
      </c>
      <c r="B63" s="42" t="s">
        <v>184</v>
      </c>
      <c r="C63" s="42"/>
      <c r="D63" s="42"/>
      <c r="E63" s="42"/>
      <c r="F63" s="42"/>
      <c r="G63" s="42"/>
      <c r="H63" s="42"/>
      <c r="I63" s="42"/>
      <c r="J63" s="42"/>
      <c r="K63" s="41">
        <f>SUM(K59:K62)</f>
        <v>23670.999999999905</v>
      </c>
      <c r="L63" s="41">
        <f>SUM(L59:L62)</f>
        <v>23670.999999999905</v>
      </c>
      <c r="M63" s="32"/>
      <c r="N63" s="44"/>
      <c r="O63" s="44"/>
      <c r="P63" s="44"/>
      <c r="Q63" s="44"/>
      <c r="R63" s="44"/>
    </row>
    <row r="64" spans="1:21">
      <c r="A64" s="25">
        <f t="shared" si="7"/>
        <v>12</v>
      </c>
      <c r="B64" s="9"/>
      <c r="C64" s="9"/>
      <c r="D64" s="9"/>
      <c r="E64" s="9"/>
      <c r="F64" s="9"/>
      <c r="G64" s="9"/>
      <c r="H64" s="9"/>
      <c r="I64" s="9"/>
      <c r="J64" s="9"/>
      <c r="K64" s="31"/>
      <c r="L64" s="32"/>
      <c r="M64" s="32"/>
      <c r="N64" s="44"/>
      <c r="O64" s="44"/>
      <c r="P64" s="44"/>
      <c r="Q64" s="44"/>
      <c r="R64" s="44"/>
    </row>
    <row r="65" spans="1:32">
      <c r="A65" s="25">
        <f t="shared" si="7"/>
        <v>13</v>
      </c>
      <c r="B65" s="9" t="s">
        <v>185</v>
      </c>
      <c r="C65" s="9"/>
      <c r="D65" s="9"/>
      <c r="E65" s="9"/>
      <c r="F65" s="9"/>
      <c r="G65" s="9"/>
      <c r="H65" s="9"/>
      <c r="I65" s="9"/>
      <c r="J65" s="9"/>
      <c r="K65" s="74">
        <f>K17+K56+K63</f>
        <v>119658.74084842685</v>
      </c>
      <c r="L65" s="74"/>
      <c r="M65" s="32"/>
      <c r="N65" s="44"/>
      <c r="O65" s="74">
        <f>O17+O56</f>
        <v>778907.30698565498</v>
      </c>
      <c r="P65" s="74"/>
      <c r="Q65" s="44"/>
      <c r="R65" s="44"/>
    </row>
    <row r="66" spans="1:32">
      <c r="A66" s="25">
        <f t="shared" si="7"/>
        <v>14</v>
      </c>
      <c r="B66" s="9" t="s">
        <v>186</v>
      </c>
      <c r="C66" s="9"/>
      <c r="D66" s="9"/>
      <c r="E66" s="9"/>
      <c r="F66" s="9"/>
      <c r="G66" s="9"/>
      <c r="H66" s="9"/>
      <c r="I66" s="9"/>
      <c r="J66" s="9"/>
      <c r="K66" s="33">
        <f>K65*0.055</f>
        <v>6581.2307466634766</v>
      </c>
      <c r="L66" s="33">
        <f>K66</f>
        <v>6581.2307466634766</v>
      </c>
      <c r="M66" s="32"/>
      <c r="N66" s="44"/>
      <c r="O66" s="33">
        <f>O65*0.055</f>
        <v>42839.901884211024</v>
      </c>
      <c r="P66" s="33">
        <f>O66</f>
        <v>42839.901884211024</v>
      </c>
      <c r="Q66" s="44"/>
      <c r="R66" s="44"/>
    </row>
    <row r="67" spans="1:32">
      <c r="A67" s="25">
        <f t="shared" si="7"/>
        <v>15</v>
      </c>
      <c r="B67" s="9"/>
      <c r="C67" s="9"/>
      <c r="D67" s="9"/>
      <c r="E67" s="9"/>
      <c r="F67" s="9"/>
      <c r="G67" s="9"/>
      <c r="H67" s="9"/>
      <c r="I67" s="9"/>
      <c r="J67" s="9"/>
      <c r="K67" s="31"/>
      <c r="L67" s="32"/>
      <c r="M67" s="32"/>
      <c r="N67" s="44"/>
      <c r="O67" s="31"/>
      <c r="P67" s="32"/>
      <c r="Q67" s="44"/>
      <c r="R67" s="44"/>
    </row>
    <row r="68" spans="1:32">
      <c r="A68" s="25">
        <f t="shared" si="7"/>
        <v>16</v>
      </c>
      <c r="B68" s="31" t="s">
        <v>187</v>
      </c>
      <c r="C68" s="31"/>
      <c r="D68" s="31"/>
      <c r="E68" s="31"/>
      <c r="F68" s="31"/>
      <c r="G68" s="31"/>
      <c r="H68" s="31"/>
      <c r="I68" s="31"/>
      <c r="J68" s="31"/>
      <c r="K68" s="40"/>
      <c r="L68" s="74">
        <f>L17+L56+L63-L66</f>
        <v>113077.51010176337</v>
      </c>
      <c r="M68" s="32"/>
      <c r="N68" s="44"/>
      <c r="O68" s="40"/>
      <c r="P68" s="74">
        <f>P17+P56+P63-P66</f>
        <v>736067.40510144399</v>
      </c>
      <c r="Q68" s="44"/>
      <c r="R68" s="44"/>
    </row>
    <row r="69" spans="1:32">
      <c r="A69" s="25">
        <f t="shared" si="7"/>
        <v>17</v>
      </c>
      <c r="B69" s="31" t="s">
        <v>188</v>
      </c>
      <c r="C69" s="31"/>
      <c r="D69" s="31"/>
      <c r="E69" s="31"/>
      <c r="F69" s="31"/>
      <c r="G69" s="31"/>
      <c r="H69" s="31"/>
      <c r="I69" s="31"/>
      <c r="J69" s="31"/>
      <c r="K69" s="33"/>
      <c r="L69" s="32">
        <f>L68*0.21</f>
        <v>23746.277121370305</v>
      </c>
      <c r="M69" s="32"/>
      <c r="N69" s="44"/>
      <c r="O69" s="33"/>
      <c r="P69" s="32">
        <f>P68*0.21</f>
        <v>154574.15507130322</v>
      </c>
      <c r="Q69" s="44"/>
      <c r="R69" s="44"/>
    </row>
    <row r="70" spans="1:32">
      <c r="A70" s="25">
        <f t="shared" si="7"/>
        <v>18</v>
      </c>
      <c r="B70" s="31" t="s">
        <v>189</v>
      </c>
      <c r="C70" s="31"/>
      <c r="D70" s="31"/>
      <c r="E70" s="31"/>
      <c r="F70" s="31"/>
      <c r="G70" s="31"/>
      <c r="H70" s="31"/>
      <c r="I70" s="31"/>
      <c r="J70" s="31"/>
      <c r="K70" s="33"/>
      <c r="L70" s="32"/>
      <c r="M70" s="32"/>
      <c r="N70" s="33"/>
      <c r="O70" s="34"/>
      <c r="P70" s="32"/>
      <c r="Q70" s="32"/>
      <c r="R70" s="32"/>
    </row>
    <row r="71" spans="1:32">
      <c r="A71" s="25">
        <f t="shared" si="7"/>
        <v>19</v>
      </c>
      <c r="B71" s="31" t="s">
        <v>190</v>
      </c>
      <c r="C71" s="108" t="s">
        <v>191</v>
      </c>
      <c r="D71" s="31"/>
      <c r="E71" s="31"/>
      <c r="F71" s="31"/>
      <c r="G71" s="31"/>
      <c r="H71" s="31"/>
      <c r="I71" s="31"/>
      <c r="J71" s="31"/>
      <c r="K71" s="33"/>
      <c r="L71" s="32">
        <f>-P71</f>
        <v>-84283.226106616494</v>
      </c>
      <c r="M71" s="32"/>
      <c r="N71" s="33"/>
      <c r="O71" s="34"/>
      <c r="P71" s="60">
        <f>-VLOOKUP($C71,'REG FL  Income Taxes Import'!$A:$AN,MATCH($C$12,'REG FL  Income Taxes Import'!$2:$2,0),FALSE)/1000</f>
        <v>84283.226106616494</v>
      </c>
      <c r="Q71" s="32"/>
      <c r="R71" s="32"/>
    </row>
    <row r="72" spans="1:32">
      <c r="A72" s="25">
        <f t="shared" si="7"/>
        <v>20</v>
      </c>
      <c r="B72" s="31" t="s">
        <v>192</v>
      </c>
      <c r="C72" s="109" t="s">
        <v>193</v>
      </c>
      <c r="D72" s="109" t="s">
        <v>194</v>
      </c>
      <c r="E72" s="108" t="s">
        <v>195</v>
      </c>
      <c r="F72" s="108"/>
      <c r="G72" s="108"/>
      <c r="H72" s="108"/>
      <c r="I72" s="108"/>
      <c r="J72" s="108"/>
      <c r="K72" s="41"/>
      <c r="L72" s="32"/>
      <c r="M72" s="32"/>
      <c r="N72" s="32"/>
      <c r="O72" s="37"/>
      <c r="P72" s="60">
        <f>VLOOKUP($C72,'REG FL  Income Taxes Import'!$A:$AN,MATCH($C$12,'REG FL  Income Taxes Import'!$2:$2,0),FALSE)/1000+VLOOKUP($D72,'REG FL  Income Taxes Import'!$A:$AN,MATCH($C$12,'REG FL  Income Taxes Import'!$2:$2,0),FALSE)/1000+VLOOKUP($E72,'REG FL  Income Taxes Import'!$A:$AN,MATCH($C$12,'REG FL  Income Taxes Import'!$2:$2,0),FALSE)/1000</f>
        <v>-23887.017</v>
      </c>
      <c r="Q72" s="32"/>
      <c r="R72" s="32"/>
    </row>
    <row r="73" spans="1:32">
      <c r="A73" s="25">
        <f t="shared" si="7"/>
        <v>21</v>
      </c>
      <c r="B73" s="31" t="s">
        <v>196</v>
      </c>
      <c r="C73" s="108" t="s">
        <v>197</v>
      </c>
      <c r="D73" s="31"/>
      <c r="E73" s="31"/>
      <c r="F73" s="31"/>
      <c r="G73" s="31"/>
      <c r="H73" s="31"/>
      <c r="I73" s="31"/>
      <c r="J73" s="31"/>
      <c r="K73" s="38"/>
      <c r="L73" s="32"/>
      <c r="M73" s="38"/>
      <c r="N73" s="38"/>
      <c r="O73" s="39"/>
      <c r="P73" s="60">
        <f>+'REG FL  FERC IS - 3 Adjusted'!AN751/1000</f>
        <v>-117008.2179</v>
      </c>
      <c r="Q73" s="32"/>
      <c r="R73" s="32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</row>
    <row r="74" spans="1:32">
      <c r="A74" s="25">
        <f t="shared" si="7"/>
        <v>22</v>
      </c>
      <c r="B74" s="31" t="s">
        <v>198</v>
      </c>
      <c r="C74" s="108" t="s">
        <v>199</v>
      </c>
      <c r="D74" s="31"/>
      <c r="E74" s="31"/>
      <c r="F74" s="31"/>
      <c r="G74" s="31"/>
      <c r="H74" s="31"/>
      <c r="I74" s="31"/>
      <c r="J74" s="31"/>
      <c r="L74" s="113">
        <f>+'REG FL  Income Taxes Import'!AN253/1000</f>
        <v>15115.945</v>
      </c>
      <c r="P74" s="113">
        <f>-L74</f>
        <v>-15115.945</v>
      </c>
      <c r="Q74" s="32"/>
      <c r="R74" s="32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</row>
    <row r="75" spans="1:32">
      <c r="A75" s="25">
        <f t="shared" si="7"/>
        <v>23</v>
      </c>
      <c r="B75" s="31" t="s">
        <v>200</v>
      </c>
      <c r="C75" s="108"/>
      <c r="D75" s="31"/>
      <c r="E75" s="31"/>
      <c r="F75" s="31"/>
      <c r="G75" s="31"/>
      <c r="H75" s="31"/>
      <c r="I75" s="31"/>
      <c r="J75" s="31"/>
      <c r="K75" s="41"/>
      <c r="L75" s="69">
        <f>SUM(L71:L74)</f>
        <v>-69167.281106616487</v>
      </c>
      <c r="M75" s="41"/>
      <c r="N75" s="41"/>
      <c r="O75" s="37"/>
      <c r="P75" s="69">
        <f>SUM(P71:P74)</f>
        <v>-71727.953793383509</v>
      </c>
      <c r="Q75" s="32"/>
      <c r="R75" s="32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</row>
    <row r="76" spans="1:32">
      <c r="A76" s="25">
        <f t="shared" si="7"/>
        <v>24</v>
      </c>
      <c r="B76" s="31" t="s">
        <v>44</v>
      </c>
      <c r="C76" s="31"/>
      <c r="D76" s="31"/>
      <c r="E76" s="31"/>
      <c r="F76" s="31"/>
      <c r="G76" s="31"/>
      <c r="H76" s="31"/>
      <c r="I76" s="31"/>
      <c r="J76" s="31"/>
      <c r="K76" s="36"/>
      <c r="L76" s="115">
        <f>L69+L75</f>
        <v>-45421.003985246178</v>
      </c>
      <c r="M76" s="32"/>
      <c r="N76" s="32"/>
      <c r="O76" s="37"/>
      <c r="P76" s="115">
        <f>P69+P75</f>
        <v>82846.20127791971</v>
      </c>
      <c r="Q76" s="38"/>
      <c r="R76" s="38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</row>
    <row r="77" spans="1:32">
      <c r="A77" s="25">
        <f t="shared" si="7"/>
        <v>25</v>
      </c>
      <c r="B77" s="31"/>
      <c r="C77" s="31"/>
      <c r="D77" s="31"/>
      <c r="E77" s="31"/>
      <c r="F77" s="31"/>
      <c r="G77" s="31"/>
      <c r="H77" s="31"/>
      <c r="I77" s="31"/>
      <c r="J77" s="31"/>
      <c r="K77" s="43"/>
      <c r="L77" s="43"/>
      <c r="M77" s="43"/>
      <c r="N77" s="43"/>
      <c r="O77" s="43"/>
      <c r="Q77" s="32"/>
      <c r="R77" s="32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</row>
    <row r="78" spans="1:32">
      <c r="A78" s="25">
        <f t="shared" si="7"/>
        <v>26</v>
      </c>
      <c r="B78" s="31" t="s">
        <v>201</v>
      </c>
      <c r="C78" s="108" t="s">
        <v>202</v>
      </c>
      <c r="D78" s="31"/>
      <c r="E78" s="31"/>
      <c r="F78" s="31"/>
      <c r="G78" s="31"/>
      <c r="H78" s="31"/>
      <c r="I78" s="31"/>
      <c r="J78" s="31"/>
      <c r="K78" s="45"/>
      <c r="L78" s="45"/>
      <c r="M78" s="45"/>
      <c r="N78" s="44"/>
      <c r="O78" s="44"/>
      <c r="P78" s="113">
        <f>VLOOKUP($C78,'REG FL  FERC IS - 3 Adjusted'!$A:$AN,MATCH($C$12,'REG FL  FERC IS - 3 Adjusted'!$2:$2,0),FALSE)/1000</f>
        <v>-2497.18688210247</v>
      </c>
      <c r="Q78" s="32"/>
      <c r="R78" s="32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</row>
    <row r="79" spans="1:32">
      <c r="A79" s="25">
        <f t="shared" si="7"/>
        <v>27</v>
      </c>
      <c r="B79" s="31"/>
      <c r="C79" s="31"/>
      <c r="D79" s="31"/>
      <c r="E79" s="31"/>
      <c r="F79" s="31"/>
      <c r="G79" s="31"/>
      <c r="H79" s="31"/>
      <c r="I79" s="31"/>
      <c r="J79" s="31"/>
      <c r="K79" s="46"/>
      <c r="L79" s="46"/>
      <c r="M79" s="46"/>
      <c r="N79" s="47"/>
      <c r="O79" s="44"/>
      <c r="P79" s="32"/>
      <c r="Q79" s="32"/>
      <c r="R79" s="32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</row>
    <row r="80" spans="1:32">
      <c r="A80" s="25">
        <f t="shared" si="7"/>
        <v>28</v>
      </c>
      <c r="B80" s="31" t="s">
        <v>203</v>
      </c>
      <c r="D80" s="31"/>
      <c r="E80" s="31"/>
      <c r="F80" s="31"/>
      <c r="G80" s="31"/>
      <c r="H80" s="31"/>
      <c r="I80" s="31"/>
      <c r="J80" s="31"/>
      <c r="K80" s="22" t="s">
        <v>81</v>
      </c>
      <c r="L80" s="29" t="s">
        <v>82</v>
      </c>
      <c r="M80" s="32"/>
      <c r="N80" s="32"/>
      <c r="O80" s="29" t="s">
        <v>204</v>
      </c>
      <c r="P80" s="32"/>
      <c r="Q80" s="32"/>
      <c r="R80" s="32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</row>
    <row r="81" spans="1:32">
      <c r="A81" s="25">
        <f t="shared" si="7"/>
        <v>29</v>
      </c>
      <c r="B81" s="23" t="s">
        <v>205</v>
      </c>
      <c r="C81" s="23"/>
      <c r="D81" s="23"/>
      <c r="E81" s="23"/>
      <c r="F81" s="23"/>
      <c r="G81" s="23"/>
      <c r="H81" s="23"/>
      <c r="I81" s="23"/>
      <c r="J81" s="23"/>
      <c r="K81" s="33">
        <f>K66</f>
        <v>6581.2307466634766</v>
      </c>
      <c r="L81" s="32">
        <f>L76</f>
        <v>-45421.003985246178</v>
      </c>
      <c r="M81" s="32"/>
      <c r="N81" s="33"/>
      <c r="O81" s="33">
        <f>SUM(K81:L81)</f>
        <v>-38839.773238582704</v>
      </c>
      <c r="P81" s="32"/>
      <c r="Q81" s="41"/>
      <c r="R81" s="41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</row>
    <row r="82" spans="1:32">
      <c r="A82" s="25">
        <f t="shared" si="7"/>
        <v>30</v>
      </c>
      <c r="B82" s="23" t="s">
        <v>206</v>
      </c>
      <c r="C82" s="23"/>
      <c r="D82" s="23"/>
      <c r="E82" s="23"/>
      <c r="F82" s="23"/>
      <c r="G82" s="23"/>
      <c r="H82" s="23"/>
      <c r="I82" s="23"/>
      <c r="J82" s="23"/>
      <c r="K82" s="33">
        <f>O66</f>
        <v>42839.901884211024</v>
      </c>
      <c r="L82" s="32">
        <f>P76</f>
        <v>82846.20127791971</v>
      </c>
      <c r="M82" s="32"/>
      <c r="N82" s="33"/>
      <c r="O82" s="33">
        <f t="shared" ref="O82:O83" si="9">SUM(K82:L82)</f>
        <v>125686.10316213073</v>
      </c>
      <c r="P82" s="32"/>
      <c r="Q82" s="38"/>
      <c r="R82" s="38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</row>
    <row r="83" spans="1:32">
      <c r="A83" s="25">
        <f t="shared" si="7"/>
        <v>31</v>
      </c>
      <c r="B83" s="9" t="s">
        <v>207</v>
      </c>
      <c r="C83" s="9"/>
      <c r="D83" s="9"/>
      <c r="E83" s="9"/>
      <c r="F83" s="9"/>
      <c r="G83" s="9"/>
      <c r="H83" s="9"/>
      <c r="I83" s="9"/>
      <c r="J83" s="9"/>
      <c r="K83" s="36"/>
      <c r="L83" s="32">
        <f>+P78</f>
        <v>-2497.18688210247</v>
      </c>
      <c r="M83" s="32"/>
      <c r="N83" s="32"/>
      <c r="O83" s="33">
        <f t="shared" si="9"/>
        <v>-2497.18688210247</v>
      </c>
      <c r="P83" s="32"/>
      <c r="Q83" s="38"/>
      <c r="R83" s="38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</row>
    <row r="84" spans="1:32">
      <c r="A84" s="25">
        <f t="shared" si="7"/>
        <v>32</v>
      </c>
      <c r="B84" s="9" t="s">
        <v>208</v>
      </c>
      <c r="C84" s="9"/>
      <c r="D84" s="9"/>
      <c r="E84" s="9"/>
      <c r="F84" s="9"/>
      <c r="G84" s="9"/>
      <c r="H84" s="9"/>
      <c r="I84" s="9"/>
      <c r="J84" s="9"/>
      <c r="K84" s="182">
        <f>SUM(K81:K83)</f>
        <v>49421.132630874497</v>
      </c>
      <c r="L84" s="182">
        <f>SUM(L81:L83)</f>
        <v>34928.010410571063</v>
      </c>
      <c r="M84" s="62"/>
      <c r="N84" s="62"/>
      <c r="O84" s="182">
        <f>SUM(O81:O83)</f>
        <v>84349.143041445568</v>
      </c>
      <c r="P84" s="32"/>
      <c r="Q84" s="32"/>
      <c r="R84" s="32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</row>
    <row r="85" spans="1:32">
      <c r="A85" s="178" t="s">
        <v>149</v>
      </c>
      <c r="B85" s="178"/>
      <c r="C85" s="178"/>
      <c r="D85" s="178"/>
      <c r="E85" s="178"/>
      <c r="F85" s="178"/>
      <c r="G85" s="178"/>
      <c r="H85" s="178"/>
      <c r="I85" s="178"/>
      <c r="J85" s="178"/>
      <c r="K85" s="178"/>
      <c r="L85" s="179"/>
      <c r="M85" s="179"/>
      <c r="N85" s="180"/>
      <c r="O85" s="181"/>
      <c r="P85" s="181"/>
      <c r="Q85" s="181" t="s">
        <v>150</v>
      </c>
      <c r="R85" s="181"/>
      <c r="U85" s="3"/>
    </row>
  </sheetData>
  <mergeCells count="8">
    <mergeCell ref="K51:L51"/>
    <mergeCell ref="O51:P51"/>
    <mergeCell ref="Q1:R1"/>
    <mergeCell ref="L3:N6"/>
    <mergeCell ref="K12:L12"/>
    <mergeCell ref="O12:P12"/>
    <mergeCell ref="Q40:R40"/>
    <mergeCell ref="L42:N45"/>
  </mergeCells>
  <pageMargins left="0.5" right="0.5" top="0.75" bottom="0.5" header="0.3" footer="0.3"/>
  <pageSetup scale="75" fitToWidth="4" fitToHeight="4" orientation="landscape" r:id="rId1"/>
  <headerFooter>
    <oddHeader xml:space="preserve">&amp;RDEF’s Response to OPC POD 1 (1-26)
Q7
Page &amp;P of &amp;N
</oddHeader>
    <oddFooter>&amp;R20240025-OPCPOD1-00004252</oddFooter>
  </headerFooter>
  <rowBreaks count="1" manualBreakCount="1">
    <brk id="39" max="16383" man="1"/>
  </rowBreaks>
  <ignoredErrors>
    <ignoredError sqref="L9 L48" numberStoredAsText="1"/>
    <ignoredError sqref="K26:K28 K31:K33 K29:K30 K35" formula="1"/>
  </ignoredErrors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8F921-9E62-48D8-B423-8971E12310A6}">
  <sheetPr>
    <tabColor theme="9" tint="0.59999389629810485"/>
  </sheetPr>
  <dimension ref="A1:I89"/>
  <sheetViews>
    <sheetView tabSelected="1" workbookViewId="0">
      <pane ySplit="6" topLeftCell="A61" activePane="bottomLeft" state="frozen"/>
      <selection activeCell="J81" sqref="J81"/>
      <selection pane="bottomLeft" activeCell="J81" sqref="J81"/>
    </sheetView>
  </sheetViews>
  <sheetFormatPr defaultColWidth="8.77734375" defaultRowHeight="13.2" outlineLevelRow="1"/>
  <cols>
    <col min="1" max="1" width="77.77734375" style="253" customWidth="1"/>
    <col min="2" max="2" width="15.109375" style="253" customWidth="1"/>
    <col min="3" max="3" width="16.33203125" style="253" customWidth="1"/>
    <col min="4" max="4" width="8.77734375" style="253"/>
    <col min="5" max="5" width="16" style="253" customWidth="1"/>
    <col min="6" max="6" width="21.77734375" style="253" customWidth="1"/>
    <col min="7" max="7" width="16.109375" style="253" customWidth="1"/>
    <col min="8" max="8" width="8.77734375" style="253"/>
    <col min="9" max="9" width="9.109375" style="253" bestFit="1" customWidth="1"/>
    <col min="10" max="16384" width="8.77734375" style="253"/>
  </cols>
  <sheetData>
    <row r="1" spans="1:7">
      <c r="A1" s="252" t="s">
        <v>3748</v>
      </c>
    </row>
    <row r="2" spans="1:7" ht="18" customHeight="1">
      <c r="A2" s="340" t="s">
        <v>3045</v>
      </c>
      <c r="B2" s="341"/>
      <c r="C2" s="341"/>
      <c r="D2" s="341"/>
      <c r="E2" s="341"/>
    </row>
    <row r="3" spans="1:7" ht="15" customHeight="1">
      <c r="A3" s="342" t="s">
        <v>3046</v>
      </c>
      <c r="B3" s="341"/>
      <c r="C3" s="341"/>
      <c r="D3" s="341"/>
      <c r="E3" s="341"/>
    </row>
    <row r="4" spans="1:7" ht="15" customHeight="1">
      <c r="A4" s="342" t="s">
        <v>3749</v>
      </c>
      <c r="B4" s="341"/>
      <c r="C4" s="341"/>
      <c r="D4" s="341"/>
      <c r="E4" s="341"/>
    </row>
    <row r="5" spans="1:7" ht="15" customHeight="1">
      <c r="A5" s="342" t="s">
        <v>1923</v>
      </c>
      <c r="B5" s="341"/>
      <c r="C5" s="341"/>
      <c r="D5" s="341"/>
      <c r="E5" s="341"/>
    </row>
    <row r="6" spans="1:7" ht="12.75" customHeight="1">
      <c r="A6" s="253" t="s">
        <v>1923</v>
      </c>
      <c r="B6" s="253" t="s">
        <v>1923</v>
      </c>
      <c r="C6" s="253" t="s">
        <v>1923</v>
      </c>
      <c r="E6" s="162" t="s">
        <v>3750</v>
      </c>
      <c r="F6" s="162" t="s">
        <v>3050</v>
      </c>
      <c r="G6" s="162" t="s">
        <v>259</v>
      </c>
    </row>
    <row r="7" spans="1:7" ht="12.75" customHeight="1">
      <c r="A7" s="253" t="s">
        <v>3537</v>
      </c>
      <c r="B7" s="253" t="s">
        <v>1923</v>
      </c>
      <c r="C7" s="256">
        <v>0</v>
      </c>
    </row>
    <row r="8" spans="1:7" ht="12.75" customHeight="1">
      <c r="A8" s="253" t="s">
        <v>1923</v>
      </c>
      <c r="B8" s="253" t="s">
        <v>1923</v>
      </c>
      <c r="C8" s="253" t="s">
        <v>1923</v>
      </c>
    </row>
    <row r="9" spans="1:7" ht="12.75" customHeight="1" outlineLevel="1">
      <c r="A9" s="255" t="s">
        <v>3056</v>
      </c>
      <c r="B9" s="257">
        <v>4231061</v>
      </c>
      <c r="C9" s="253" t="s">
        <v>1923</v>
      </c>
    </row>
    <row r="10" spans="1:7" ht="12.75" customHeight="1">
      <c r="A10" s="253" t="s">
        <v>3538</v>
      </c>
      <c r="B10" s="253" t="s">
        <v>1923</v>
      </c>
      <c r="C10" s="256">
        <v>-4231061</v>
      </c>
    </row>
    <row r="11" spans="1:7" ht="12.75" customHeight="1">
      <c r="A11" s="253" t="s">
        <v>1923</v>
      </c>
      <c r="B11" s="253" t="s">
        <v>1923</v>
      </c>
      <c r="C11" s="253" t="s">
        <v>1923</v>
      </c>
    </row>
    <row r="12" spans="1:7" ht="12.75" customHeight="1" outlineLevel="1">
      <c r="A12" s="255" t="s">
        <v>3135</v>
      </c>
      <c r="B12" s="256">
        <v>21707</v>
      </c>
      <c r="C12" s="253" t="s">
        <v>1923</v>
      </c>
    </row>
    <row r="13" spans="1:7" ht="12.75" customHeight="1" outlineLevel="1">
      <c r="A13" s="255" t="s">
        <v>3730</v>
      </c>
      <c r="B13" s="256">
        <v>26257</v>
      </c>
      <c r="C13" s="253" t="s">
        <v>1923</v>
      </c>
    </row>
    <row r="14" spans="1:7" ht="12.75" customHeight="1" outlineLevel="1">
      <c r="A14" s="255" t="s">
        <v>3060</v>
      </c>
      <c r="B14" s="256">
        <v>-86545</v>
      </c>
      <c r="C14" s="253" t="s">
        <v>1923</v>
      </c>
    </row>
    <row r="15" spans="1:7" ht="12.75" customHeight="1" outlineLevel="1">
      <c r="A15" s="255" t="s">
        <v>3062</v>
      </c>
      <c r="B15" s="256">
        <v>-676565</v>
      </c>
      <c r="C15" s="253" t="s">
        <v>1923</v>
      </c>
    </row>
    <row r="16" spans="1:7" ht="12.75" customHeight="1" outlineLevel="1">
      <c r="A16" s="255" t="s">
        <v>3136</v>
      </c>
      <c r="B16" s="256">
        <v>1006135</v>
      </c>
      <c r="C16" s="253" t="s">
        <v>1923</v>
      </c>
    </row>
    <row r="17" spans="1:3" ht="12.75" customHeight="1" outlineLevel="1">
      <c r="A17" s="255" t="s">
        <v>3066</v>
      </c>
      <c r="B17" s="256">
        <v>7379</v>
      </c>
      <c r="C17" s="253" t="s">
        <v>1923</v>
      </c>
    </row>
    <row r="18" spans="1:3" ht="12.75" customHeight="1" outlineLevel="1">
      <c r="A18" s="255" t="s">
        <v>3067</v>
      </c>
      <c r="B18" s="256">
        <v>-186000</v>
      </c>
      <c r="C18" s="253" t="s">
        <v>1923</v>
      </c>
    </row>
    <row r="19" spans="1:3" ht="12.75" customHeight="1" outlineLevel="1">
      <c r="A19" s="255" t="s">
        <v>3069</v>
      </c>
      <c r="B19" s="257">
        <v>96467</v>
      </c>
      <c r="C19" s="253" t="s">
        <v>1923</v>
      </c>
    </row>
    <row r="20" spans="1:3" ht="12.75" customHeight="1">
      <c r="A20" s="253" t="s">
        <v>37</v>
      </c>
      <c r="B20" s="253" t="s">
        <v>1923</v>
      </c>
      <c r="C20" s="256">
        <v>208835</v>
      </c>
    </row>
    <row r="21" spans="1:3" ht="12.75" customHeight="1">
      <c r="A21" s="253" t="s">
        <v>1923</v>
      </c>
      <c r="B21" s="253" t="s">
        <v>1923</v>
      </c>
      <c r="C21" s="253" t="s">
        <v>1923</v>
      </c>
    </row>
    <row r="22" spans="1:3" ht="12.75" customHeight="1">
      <c r="A22" s="253" t="s">
        <v>3071</v>
      </c>
      <c r="B22" s="253" t="s">
        <v>1923</v>
      </c>
      <c r="C22" s="258">
        <v>-4022226</v>
      </c>
    </row>
    <row r="23" spans="1:3" ht="12.75" customHeight="1">
      <c r="A23" s="253" t="s">
        <v>1923</v>
      </c>
      <c r="B23" s="253" t="s">
        <v>1923</v>
      </c>
      <c r="C23" s="253" t="s">
        <v>1923</v>
      </c>
    </row>
    <row r="24" spans="1:3" ht="12.75" customHeight="1" outlineLevel="1">
      <c r="A24" s="255" t="s">
        <v>2965</v>
      </c>
      <c r="B24" s="256">
        <v>-244984</v>
      </c>
      <c r="C24" s="253" t="s">
        <v>1923</v>
      </c>
    </row>
    <row r="25" spans="1:3" ht="12.75" customHeight="1" outlineLevel="1">
      <c r="A25" s="255" t="s">
        <v>3020</v>
      </c>
      <c r="B25" s="256">
        <v>-9461466</v>
      </c>
      <c r="C25" s="253" t="s">
        <v>1923</v>
      </c>
    </row>
    <row r="26" spans="1:3" ht="12.75" customHeight="1" outlineLevel="1">
      <c r="A26" s="255" t="s">
        <v>2970</v>
      </c>
      <c r="B26" s="256">
        <v>14589</v>
      </c>
      <c r="C26" s="253" t="s">
        <v>1923</v>
      </c>
    </row>
    <row r="27" spans="1:3" ht="12.75" customHeight="1" outlineLevel="1">
      <c r="A27" s="255" t="s">
        <v>2978</v>
      </c>
      <c r="B27" s="256">
        <v>1896694</v>
      </c>
      <c r="C27" s="253" t="s">
        <v>1923</v>
      </c>
    </row>
    <row r="28" spans="1:3" ht="12.75" customHeight="1" outlineLevel="1">
      <c r="A28" s="255" t="s">
        <v>2968</v>
      </c>
      <c r="B28" s="256">
        <v>-96467</v>
      </c>
      <c r="C28" s="253" t="s">
        <v>1923</v>
      </c>
    </row>
    <row r="29" spans="1:3" ht="12.75" customHeight="1" outlineLevel="1">
      <c r="A29" s="255" t="s">
        <v>3018</v>
      </c>
      <c r="B29" s="256">
        <v>-72647872</v>
      </c>
      <c r="C29" s="253" t="s">
        <v>1923</v>
      </c>
    </row>
    <row r="30" spans="1:3" ht="12.75" customHeight="1" outlineLevel="1">
      <c r="A30" s="255" t="s">
        <v>2979</v>
      </c>
      <c r="B30" s="256">
        <v>-426430</v>
      </c>
      <c r="C30" s="253" t="s">
        <v>1923</v>
      </c>
    </row>
    <row r="31" spans="1:3" ht="12.75" customHeight="1" outlineLevel="1">
      <c r="A31" s="255" t="s">
        <v>3138</v>
      </c>
      <c r="B31" s="256">
        <v>-71644965</v>
      </c>
      <c r="C31" s="253" t="s">
        <v>1923</v>
      </c>
    </row>
    <row r="32" spans="1:3" ht="12.75" customHeight="1" outlineLevel="1">
      <c r="A32" s="255" t="s">
        <v>3721</v>
      </c>
      <c r="B32" s="256">
        <v>9135950</v>
      </c>
      <c r="C32" s="253" t="s">
        <v>1923</v>
      </c>
    </row>
    <row r="33" spans="1:3" ht="12.75" customHeight="1" outlineLevel="1">
      <c r="A33" s="255" t="s">
        <v>2983</v>
      </c>
      <c r="B33" s="256">
        <v>2107548</v>
      </c>
      <c r="C33" s="253" t="s">
        <v>1923</v>
      </c>
    </row>
    <row r="34" spans="1:3" ht="12.75" customHeight="1" outlineLevel="1">
      <c r="A34" s="255" t="s">
        <v>3139</v>
      </c>
      <c r="B34" s="256">
        <v>-922282</v>
      </c>
      <c r="C34" s="253" t="s">
        <v>1923</v>
      </c>
    </row>
    <row r="35" spans="1:3" ht="12.75" customHeight="1" outlineLevel="1">
      <c r="A35" s="255" t="s">
        <v>3140</v>
      </c>
      <c r="B35" s="256">
        <v>71644965</v>
      </c>
      <c r="C35" s="253" t="s">
        <v>1923</v>
      </c>
    </row>
    <row r="36" spans="1:3" ht="12.75" customHeight="1" outlineLevel="1">
      <c r="A36" s="255" t="s">
        <v>2974</v>
      </c>
      <c r="B36" s="256">
        <v>4138224</v>
      </c>
      <c r="C36" s="253" t="s">
        <v>1923</v>
      </c>
    </row>
    <row r="37" spans="1:3" ht="12.75" customHeight="1" outlineLevel="1">
      <c r="A37" s="255" t="s">
        <v>2991</v>
      </c>
      <c r="B37" s="256">
        <v>80074</v>
      </c>
      <c r="C37" s="253" t="s">
        <v>1923</v>
      </c>
    </row>
    <row r="38" spans="1:3" ht="12.75" customHeight="1" outlineLevel="1">
      <c r="A38" s="255" t="s">
        <v>2982</v>
      </c>
      <c r="B38" s="256">
        <v>1137120</v>
      </c>
      <c r="C38" s="253" t="s">
        <v>1923</v>
      </c>
    </row>
    <row r="39" spans="1:3" ht="12.75" customHeight="1" outlineLevel="1">
      <c r="A39" s="255" t="s">
        <v>3141</v>
      </c>
      <c r="B39" s="256">
        <v>1007368</v>
      </c>
      <c r="C39" s="253" t="s">
        <v>1923</v>
      </c>
    </row>
    <row r="40" spans="1:3" ht="12.75" customHeight="1" outlineLevel="1">
      <c r="A40" s="255" t="s">
        <v>3009</v>
      </c>
      <c r="B40" s="256">
        <v>-932520</v>
      </c>
      <c r="C40" s="253" t="s">
        <v>1923</v>
      </c>
    </row>
    <row r="41" spans="1:3" ht="12.75" customHeight="1" outlineLevel="1">
      <c r="A41" s="255" t="s">
        <v>2984</v>
      </c>
      <c r="B41" s="256">
        <v>73334</v>
      </c>
      <c r="C41" s="253" t="s">
        <v>1923</v>
      </c>
    </row>
    <row r="42" spans="1:3" ht="12.75" customHeight="1" outlineLevel="1">
      <c r="A42" s="255" t="s">
        <v>3024</v>
      </c>
      <c r="B42" s="257">
        <v>-1105652</v>
      </c>
      <c r="C42" s="253" t="s">
        <v>1923</v>
      </c>
    </row>
    <row r="43" spans="1:3" ht="12.75" customHeight="1">
      <c r="A43" s="253" t="s">
        <v>3539</v>
      </c>
      <c r="B43" s="253" t="s">
        <v>1923</v>
      </c>
      <c r="C43" s="256">
        <v>-66246772</v>
      </c>
    </row>
    <row r="44" spans="1:3" ht="12.75" customHeight="1">
      <c r="A44" s="253" t="s">
        <v>1923</v>
      </c>
      <c r="B44" s="253" t="s">
        <v>1923</v>
      </c>
      <c r="C44" s="253" t="s">
        <v>1923</v>
      </c>
    </row>
    <row r="45" spans="1:3" ht="12.75" customHeight="1">
      <c r="A45" s="253" t="s">
        <v>3077</v>
      </c>
      <c r="B45" s="253" t="s">
        <v>1923</v>
      </c>
      <c r="C45" s="258">
        <v>-70268998</v>
      </c>
    </row>
    <row r="46" spans="1:3" ht="12.75" customHeight="1">
      <c r="A46" s="253" t="s">
        <v>1923</v>
      </c>
      <c r="B46" s="253" t="s">
        <v>1923</v>
      </c>
      <c r="C46" s="253" t="s">
        <v>1923</v>
      </c>
    </row>
    <row r="47" spans="1:3" ht="12.75" customHeight="1">
      <c r="A47" s="253" t="s">
        <v>3078</v>
      </c>
      <c r="B47" s="253" t="s">
        <v>1923</v>
      </c>
      <c r="C47" s="256">
        <v>0</v>
      </c>
    </row>
    <row r="48" spans="1:3" ht="12.75" customHeight="1">
      <c r="A48" s="253" t="s">
        <v>1923</v>
      </c>
      <c r="B48" s="253" t="s">
        <v>1923</v>
      </c>
      <c r="C48" s="253" t="s">
        <v>1923</v>
      </c>
    </row>
    <row r="49" spans="1:3" ht="13.5" customHeight="1" thickBot="1">
      <c r="A49" s="253" t="s">
        <v>3079</v>
      </c>
      <c r="B49" s="260" t="s">
        <v>1923</v>
      </c>
      <c r="C49" s="259">
        <v>-70268998</v>
      </c>
    </row>
    <row r="50" spans="1:3" ht="13.5" customHeight="1" thickTop="1">
      <c r="A50" s="253" t="s">
        <v>1923</v>
      </c>
      <c r="B50" s="253" t="s">
        <v>1923</v>
      </c>
      <c r="C50" s="253" t="s">
        <v>1923</v>
      </c>
    </row>
    <row r="51" spans="1:3" ht="12.75" customHeight="1">
      <c r="A51" s="253" t="s">
        <v>3082</v>
      </c>
      <c r="B51" s="253" t="s">
        <v>1923</v>
      </c>
      <c r="C51" s="256">
        <v>-14756490</v>
      </c>
    </row>
    <row r="52" spans="1:3" ht="12.75" customHeight="1">
      <c r="A52" s="253" t="s">
        <v>1923</v>
      </c>
      <c r="B52" s="253" t="s">
        <v>1923</v>
      </c>
      <c r="C52" s="253" t="s">
        <v>1923</v>
      </c>
    </row>
    <row r="53" spans="1:3" ht="12.75" customHeight="1" outlineLevel="1">
      <c r="A53" s="255" t="s">
        <v>3731</v>
      </c>
      <c r="B53" s="256">
        <v>21707</v>
      </c>
      <c r="C53" s="253" t="s">
        <v>1923</v>
      </c>
    </row>
    <row r="54" spans="1:3" ht="12.75" customHeight="1" outlineLevel="1">
      <c r="A54" s="255" t="s">
        <v>3732</v>
      </c>
      <c r="B54" s="256">
        <v>26257</v>
      </c>
      <c r="C54" s="253" t="s">
        <v>1923</v>
      </c>
    </row>
    <row r="55" spans="1:3" ht="12.75" customHeight="1" outlineLevel="1">
      <c r="A55" s="255" t="s">
        <v>3085</v>
      </c>
      <c r="B55" s="256">
        <v>21351012</v>
      </c>
      <c r="C55" s="253" t="s">
        <v>1923</v>
      </c>
    </row>
    <row r="56" spans="1:3" ht="12.75" customHeight="1" outlineLevel="1">
      <c r="A56" s="255" t="s">
        <v>3142</v>
      </c>
      <c r="B56" s="257">
        <v>5223619</v>
      </c>
      <c r="C56" s="253" t="s">
        <v>1923</v>
      </c>
    </row>
    <row r="57" spans="1:3" ht="12.75" customHeight="1">
      <c r="A57" s="253" t="s">
        <v>3540</v>
      </c>
      <c r="B57" s="253" t="s">
        <v>1923</v>
      </c>
      <c r="C57" s="256">
        <v>26622595</v>
      </c>
    </row>
    <row r="58" spans="1:3" ht="12.75" customHeight="1">
      <c r="A58" s="253" t="s">
        <v>1923</v>
      </c>
      <c r="B58" s="253" t="s">
        <v>1923</v>
      </c>
      <c r="C58" s="253" t="s">
        <v>1923</v>
      </c>
    </row>
    <row r="59" spans="1:3" ht="12.75" customHeight="1" outlineLevel="1">
      <c r="A59" s="255" t="s">
        <v>3145</v>
      </c>
      <c r="B59" s="256">
        <v>-21707</v>
      </c>
      <c r="C59" s="253" t="s">
        <v>1923</v>
      </c>
    </row>
    <row r="60" spans="1:3" ht="12.75" customHeight="1" outlineLevel="1">
      <c r="A60" s="255" t="s">
        <v>3146</v>
      </c>
      <c r="B60" s="256">
        <v>-5223619</v>
      </c>
      <c r="C60" s="253" t="s">
        <v>1923</v>
      </c>
    </row>
    <row r="61" spans="1:3" ht="12.75" customHeight="1" outlineLevel="1">
      <c r="A61" s="255" t="s">
        <v>3733</v>
      </c>
      <c r="B61" s="256">
        <v>-26257</v>
      </c>
      <c r="C61" s="253" t="s">
        <v>1923</v>
      </c>
    </row>
    <row r="62" spans="1:3" ht="12.75" customHeight="1" outlineLevel="1">
      <c r="A62" s="255" t="s">
        <v>3091</v>
      </c>
      <c r="B62" s="257">
        <v>880545</v>
      </c>
      <c r="C62" s="253" t="s">
        <v>1923</v>
      </c>
    </row>
    <row r="63" spans="1:3" ht="12.75" customHeight="1">
      <c r="A63" s="253" t="s">
        <v>3541</v>
      </c>
      <c r="B63" s="253" t="s">
        <v>1923</v>
      </c>
      <c r="C63" s="256">
        <v>-4391038</v>
      </c>
    </row>
    <row r="64" spans="1:3" ht="12.75" customHeight="1">
      <c r="A64" s="253" t="s">
        <v>1923</v>
      </c>
      <c r="B64" s="253" t="s">
        <v>1923</v>
      </c>
      <c r="C64" s="253" t="s">
        <v>1923</v>
      </c>
    </row>
    <row r="65" spans="1:9" ht="12.75" customHeight="1">
      <c r="A65" s="253" t="s">
        <v>3093</v>
      </c>
      <c r="B65" s="253" t="s">
        <v>1923</v>
      </c>
      <c r="C65" s="258">
        <v>7475067</v>
      </c>
    </row>
    <row r="66" spans="1:9" ht="12.75" customHeight="1">
      <c r="A66" s="253" t="s">
        <v>1923</v>
      </c>
      <c r="B66" s="253" t="s">
        <v>1923</v>
      </c>
      <c r="C66" s="253" t="s">
        <v>1923</v>
      </c>
    </row>
    <row r="67" spans="1:9" ht="12.75" customHeight="1">
      <c r="A67" s="253" t="s">
        <v>3094</v>
      </c>
      <c r="B67" s="253" t="s">
        <v>1923</v>
      </c>
      <c r="C67" s="256">
        <v>0</v>
      </c>
    </row>
    <row r="68" spans="1:9" ht="12.75" customHeight="1">
      <c r="A68" s="253" t="s">
        <v>1923</v>
      </c>
      <c r="B68" s="253" t="s">
        <v>1923</v>
      </c>
      <c r="C68" s="253" t="s">
        <v>1923</v>
      </c>
    </row>
    <row r="69" spans="1:9" ht="13.5" customHeight="1" thickBot="1">
      <c r="A69" s="253" t="s">
        <v>3095</v>
      </c>
      <c r="B69" s="253" t="s">
        <v>1923</v>
      </c>
      <c r="C69" s="262">
        <v>7475067</v>
      </c>
      <c r="E69" s="265">
        <f>C69/1000</f>
        <v>7475.067</v>
      </c>
      <c r="F69" s="266">
        <f>'Historical Year'!G112</f>
        <v>7475.0673799999995</v>
      </c>
      <c r="G69" s="267">
        <f>E69-F69</f>
        <v>-3.7999999949533958E-4</v>
      </c>
    </row>
    <row r="70" spans="1:9" ht="12.75" customHeight="1">
      <c r="A70" s="253" t="s">
        <v>1923</v>
      </c>
      <c r="B70" s="253" t="s">
        <v>1923</v>
      </c>
      <c r="C70" s="253" t="s">
        <v>1923</v>
      </c>
    </row>
    <row r="71" spans="1:9" ht="12.75" customHeight="1" outlineLevel="1">
      <c r="A71" s="255" t="s">
        <v>3542</v>
      </c>
      <c r="B71" s="256">
        <v>0</v>
      </c>
      <c r="C71" s="253" t="s">
        <v>1923</v>
      </c>
    </row>
    <row r="72" spans="1:9" ht="12.75" customHeight="1" outlineLevel="1">
      <c r="A72" s="255" t="s">
        <v>3543</v>
      </c>
      <c r="B72" s="256">
        <v>-351472</v>
      </c>
      <c r="C72" s="253" t="s">
        <v>1923</v>
      </c>
    </row>
    <row r="73" spans="1:9" ht="12.75" customHeight="1" outlineLevel="1">
      <c r="A73" s="255" t="s">
        <v>3544</v>
      </c>
      <c r="B73" s="256">
        <v>-13304987</v>
      </c>
      <c r="C73" s="253" t="s">
        <v>1923</v>
      </c>
    </row>
    <row r="74" spans="1:9" ht="12.75" customHeight="1" outlineLevel="1">
      <c r="A74" s="255" t="s">
        <v>3545</v>
      </c>
      <c r="B74" s="256">
        <v>0</v>
      </c>
      <c r="C74" s="253" t="s">
        <v>1923</v>
      </c>
    </row>
    <row r="75" spans="1:9" ht="12.75" customHeight="1" outlineLevel="1">
      <c r="A75" s="255" t="s">
        <v>3546</v>
      </c>
      <c r="B75" s="257">
        <v>0</v>
      </c>
      <c r="C75" s="253" t="s">
        <v>1923</v>
      </c>
    </row>
    <row r="76" spans="1:9" ht="13.5" customHeight="1" thickBot="1">
      <c r="A76" s="253" t="s">
        <v>3547</v>
      </c>
      <c r="B76" s="253" t="s">
        <v>1923</v>
      </c>
      <c r="C76" s="263">
        <v>-13656459</v>
      </c>
      <c r="E76" s="265">
        <f>C76/1000</f>
        <v>-13656.459000000001</v>
      </c>
      <c r="F76" s="266">
        <f>'Historical Year'!M112-('Historical Year'!L103*0.21)-('12.2023 SEC DBR'!H103/1000)</f>
        <v>-12611.735649999997</v>
      </c>
      <c r="G76" s="267">
        <f>E76-F76</f>
        <v>-1044.7233500000038</v>
      </c>
      <c r="H76" s="331" t="s">
        <v>3823</v>
      </c>
      <c r="I76" s="294"/>
    </row>
    <row r="77" spans="1:9" ht="12.75" customHeight="1">
      <c r="A77" s="253" t="s">
        <v>1923</v>
      </c>
      <c r="B77" s="253" t="s">
        <v>1923</v>
      </c>
      <c r="C77" s="253" t="s">
        <v>1923</v>
      </c>
    </row>
    <row r="78" spans="1:9" ht="12.75" customHeight="1">
      <c r="A78" s="253" t="s">
        <v>3101</v>
      </c>
      <c r="B78" s="253" t="s">
        <v>1923</v>
      </c>
      <c r="C78" s="256">
        <v>0</v>
      </c>
    </row>
    <row r="79" spans="1:9" ht="12.75" customHeight="1">
      <c r="A79" s="253" t="s">
        <v>1923</v>
      </c>
      <c r="B79" s="253" t="s">
        <v>1923</v>
      </c>
      <c r="C79" s="253" t="s">
        <v>1923</v>
      </c>
    </row>
    <row r="80" spans="1:9" ht="13.5" customHeight="1" thickBot="1">
      <c r="A80" s="253" t="s">
        <v>3102</v>
      </c>
      <c r="B80" s="253" t="s">
        <v>1923</v>
      </c>
      <c r="C80" s="262">
        <v>-6181392</v>
      </c>
    </row>
    <row r="81" spans="1:8" ht="12.75" customHeight="1">
      <c r="A81" s="253" t="s">
        <v>1923</v>
      </c>
      <c r="B81" s="253" t="s">
        <v>1923</v>
      </c>
      <c r="C81" s="253" t="s">
        <v>1923</v>
      </c>
    </row>
    <row r="82" spans="1:8" ht="12.75" customHeight="1" outlineLevel="1">
      <c r="A82" s="255" t="s">
        <v>3104</v>
      </c>
      <c r="B82" s="256">
        <v>4231061</v>
      </c>
      <c r="C82" s="253" t="s">
        <v>1923</v>
      </c>
      <c r="E82" s="265">
        <f>B82/1000</f>
        <v>4231.0609999999997</v>
      </c>
      <c r="F82" s="266">
        <f>'Historical Year'!F103</f>
        <v>4231.0611700000009</v>
      </c>
      <c r="G82" s="267">
        <f t="shared" ref="G82:G83" si="0">E82-F82</f>
        <v>-1.7000000116240699E-4</v>
      </c>
    </row>
    <row r="83" spans="1:8" ht="12.75" customHeight="1" outlineLevel="1">
      <c r="A83" s="255" t="s">
        <v>3105</v>
      </c>
      <c r="B83" s="257">
        <v>-3861828</v>
      </c>
      <c r="C83" s="253" t="s">
        <v>1923</v>
      </c>
      <c r="E83" s="265">
        <f>B83/1000</f>
        <v>-3861.828</v>
      </c>
      <c r="F83" s="266">
        <f>'Historical Year'!L103</f>
        <v>-3861.8283100000008</v>
      </c>
      <c r="G83" s="267">
        <f t="shared" si="0"/>
        <v>3.1000000080894097E-4</v>
      </c>
    </row>
    <row r="84" spans="1:8" ht="12.75" customHeight="1">
      <c r="A84" s="253" t="s">
        <v>3106</v>
      </c>
      <c r="B84" s="253" t="s">
        <v>1923</v>
      </c>
      <c r="C84" s="256">
        <v>369233</v>
      </c>
    </row>
    <row r="85" spans="1:8" ht="12.75" customHeight="1">
      <c r="A85" s="253" t="s">
        <v>1923</v>
      </c>
      <c r="B85" s="253" t="s">
        <v>1923</v>
      </c>
      <c r="C85" s="253" t="s">
        <v>1923</v>
      </c>
    </row>
    <row r="86" spans="1:8" ht="13.5" customHeight="1" thickBot="1">
      <c r="A86" s="260" t="s">
        <v>3107</v>
      </c>
      <c r="B86" s="260" t="s">
        <v>1923</v>
      </c>
      <c r="C86" s="259">
        <v>-5812159</v>
      </c>
      <c r="E86" s="265">
        <f>C86/1000</f>
        <v>-5812.1589999999997</v>
      </c>
      <c r="F86" s="266">
        <f>SUM(F69:F83)</f>
        <v>-4767.4354099999973</v>
      </c>
      <c r="G86" s="267">
        <f t="shared" ref="G86" si="1">E86-F86</f>
        <v>-1044.7235900000023</v>
      </c>
      <c r="H86" s="331" t="s">
        <v>3823</v>
      </c>
    </row>
    <row r="87" spans="1:8" ht="13.5" customHeight="1" thickTop="1">
      <c r="A87" s="253" t="s">
        <v>1923</v>
      </c>
      <c r="B87" s="253" t="s">
        <v>1923</v>
      </c>
      <c r="C87" s="253" t="s">
        <v>1923</v>
      </c>
    </row>
    <row r="88" spans="1:8" ht="12.75" customHeight="1">
      <c r="A88" s="260" t="s">
        <v>3108</v>
      </c>
      <c r="B88" s="253" t="s">
        <v>1923</v>
      </c>
      <c r="C88" s="253" t="s">
        <v>1923</v>
      </c>
    </row>
    <row r="89" spans="1:8" ht="12.75" customHeight="1">
      <c r="A89" s="253" t="s">
        <v>1923</v>
      </c>
      <c r="B89" s="253" t="s">
        <v>1923</v>
      </c>
      <c r="C89" s="253" t="s">
        <v>1923</v>
      </c>
    </row>
  </sheetData>
  <mergeCells count="4">
    <mergeCell ref="A2:E2"/>
    <mergeCell ref="A3:E3"/>
    <mergeCell ref="A4:E4"/>
    <mergeCell ref="A5:E5"/>
  </mergeCells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819F7-471A-4105-9E8E-FB1E97519350}">
  <sheetPr>
    <tabColor theme="9" tint="0.59999389629810485"/>
  </sheetPr>
  <dimension ref="A1:H157"/>
  <sheetViews>
    <sheetView tabSelected="1" workbookViewId="0">
      <pane ySplit="8" topLeftCell="A126" activePane="bottomLeft" state="frozen"/>
      <selection activeCell="J81" sqref="J81"/>
      <selection pane="bottomLeft" activeCell="J81" sqref="J81"/>
    </sheetView>
  </sheetViews>
  <sheetFormatPr defaultRowHeight="13.2" outlineLevelRow="1"/>
  <cols>
    <col min="1" max="1" width="66.44140625" customWidth="1"/>
    <col min="2" max="2" width="28" customWidth="1"/>
    <col min="3" max="3" width="46.33203125" customWidth="1"/>
    <col min="4" max="4" width="30.77734375" customWidth="1"/>
    <col min="5" max="5" width="17.6640625" customWidth="1"/>
    <col min="7" max="7" width="18.6640625" bestFit="1" customWidth="1"/>
    <col min="8" max="8" width="14.109375" bestFit="1" customWidth="1"/>
  </cols>
  <sheetData>
    <row r="1" spans="1:8">
      <c r="A1" s="170" t="s">
        <v>3751</v>
      </c>
    </row>
    <row r="2" spans="1:8" ht="18" customHeight="1">
      <c r="A2" s="268" t="s">
        <v>3045</v>
      </c>
      <c r="B2" t="s">
        <v>1923</v>
      </c>
      <c r="C2" t="s">
        <v>1923</v>
      </c>
      <c r="D2" t="s">
        <v>1923</v>
      </c>
    </row>
    <row r="3" spans="1:8" ht="15" customHeight="1">
      <c r="A3" s="269" t="s">
        <v>3548</v>
      </c>
      <c r="B3" t="s">
        <v>1923</v>
      </c>
      <c r="C3" t="s">
        <v>1923</v>
      </c>
      <c r="D3" t="s">
        <v>1923</v>
      </c>
    </row>
    <row r="4" spans="1:8" ht="15" customHeight="1">
      <c r="A4" s="269" t="s">
        <v>3752</v>
      </c>
      <c r="B4" t="s">
        <v>1923</v>
      </c>
      <c r="C4" t="s">
        <v>1923</v>
      </c>
      <c r="D4" t="s">
        <v>1923</v>
      </c>
    </row>
    <row r="5" spans="1:8" ht="15" customHeight="1">
      <c r="A5" s="269" t="s">
        <v>1923</v>
      </c>
      <c r="B5" t="s">
        <v>1923</v>
      </c>
      <c r="C5" t="s">
        <v>1923</v>
      </c>
      <c r="D5" t="s">
        <v>1923</v>
      </c>
    </row>
    <row r="6" spans="1:8" ht="12.75" customHeight="1">
      <c r="A6" t="s">
        <v>1923</v>
      </c>
      <c r="B6" t="s">
        <v>1923</v>
      </c>
      <c r="C6" t="s">
        <v>1923</v>
      </c>
      <c r="D6" t="s">
        <v>1923</v>
      </c>
    </row>
    <row r="7" spans="1:8" ht="38.25" customHeight="1">
      <c r="A7" t="s">
        <v>1923</v>
      </c>
      <c r="B7" s="254" t="s">
        <v>3549</v>
      </c>
      <c r="C7" s="254" t="s">
        <v>3550</v>
      </c>
      <c r="D7" s="254" t="s">
        <v>3551</v>
      </c>
      <c r="E7" s="75" t="s">
        <v>3552</v>
      </c>
    </row>
    <row r="8" spans="1:8" ht="12.75" customHeight="1">
      <c r="A8" t="s">
        <v>1923</v>
      </c>
      <c r="B8" s="264" t="s">
        <v>3553</v>
      </c>
      <c r="C8" s="264" t="s">
        <v>3553</v>
      </c>
      <c r="D8" s="264" t="s">
        <v>3553</v>
      </c>
      <c r="E8" s="78" t="s">
        <v>3553</v>
      </c>
      <c r="G8" s="162" t="s">
        <v>3050</v>
      </c>
      <c r="H8" s="162" t="s">
        <v>259</v>
      </c>
    </row>
    <row r="9" spans="1:8" ht="12.75" customHeight="1">
      <c r="A9" t="s">
        <v>3554</v>
      </c>
      <c r="B9" s="256">
        <v>1289905155</v>
      </c>
      <c r="C9" s="256">
        <v>-28388564</v>
      </c>
      <c r="D9" s="256">
        <v>-29939504</v>
      </c>
      <c r="E9" s="256">
        <f>SUM(B9:D9)</f>
        <v>1231577087</v>
      </c>
    </row>
    <row r="10" spans="1:8" ht="12.75" customHeight="1">
      <c r="A10" t="s">
        <v>1923</v>
      </c>
      <c r="B10" t="s">
        <v>1923</v>
      </c>
      <c r="C10" t="s">
        <v>1923</v>
      </c>
      <c r="D10" t="s">
        <v>1923</v>
      </c>
    </row>
    <row r="11" spans="1:8" ht="12.75" customHeight="1">
      <c r="A11" t="s">
        <v>3555</v>
      </c>
      <c r="B11" t="s">
        <v>1923</v>
      </c>
      <c r="C11" t="s">
        <v>1923</v>
      </c>
      <c r="D11" t="s">
        <v>1923</v>
      </c>
    </row>
    <row r="12" spans="1:8" ht="12.75" customHeight="1" outlineLevel="1">
      <c r="A12" s="255" t="s">
        <v>3059</v>
      </c>
      <c r="B12" s="256">
        <v>0</v>
      </c>
      <c r="C12" s="256">
        <v>0</v>
      </c>
      <c r="D12" s="256">
        <v>0</v>
      </c>
      <c r="E12" s="256">
        <f t="shared" ref="E12:E22" si="0">SUM(B12:D12)</f>
        <v>0</v>
      </c>
    </row>
    <row r="13" spans="1:8" ht="12.75" customHeight="1" outlineLevel="1">
      <c r="A13" s="255" t="s">
        <v>3060</v>
      </c>
      <c r="B13" s="256">
        <v>-946251</v>
      </c>
      <c r="C13" s="256">
        <v>0</v>
      </c>
      <c r="D13" s="256">
        <v>0</v>
      </c>
      <c r="E13" s="256">
        <f t="shared" si="0"/>
        <v>-946251</v>
      </c>
    </row>
    <row r="14" spans="1:8" ht="12.75" customHeight="1" outlineLevel="1">
      <c r="A14" s="255" t="s">
        <v>3061</v>
      </c>
      <c r="B14" s="256">
        <v>0</v>
      </c>
      <c r="C14" s="256">
        <v>0</v>
      </c>
      <c r="D14" s="256">
        <v>0</v>
      </c>
      <c r="E14" s="256">
        <f t="shared" si="0"/>
        <v>0</v>
      </c>
    </row>
    <row r="15" spans="1:8" ht="12.75" customHeight="1" outlineLevel="1">
      <c r="A15" s="255" t="s">
        <v>3062</v>
      </c>
      <c r="B15" s="256">
        <v>1300000</v>
      </c>
      <c r="C15" s="256">
        <v>0</v>
      </c>
      <c r="D15" s="256">
        <v>0</v>
      </c>
      <c r="E15" s="256">
        <f t="shared" si="0"/>
        <v>1300000</v>
      </c>
    </row>
    <row r="16" spans="1:8" ht="12.75" customHeight="1" outlineLevel="1">
      <c r="A16" s="255" t="s">
        <v>3063</v>
      </c>
      <c r="B16" s="256">
        <v>0</v>
      </c>
      <c r="C16" s="256">
        <v>0</v>
      </c>
      <c r="D16" s="256">
        <v>0</v>
      </c>
      <c r="E16" s="256">
        <f t="shared" si="0"/>
        <v>0</v>
      </c>
    </row>
    <row r="17" spans="1:8" ht="12.75" customHeight="1" outlineLevel="1">
      <c r="A17" s="255" t="s">
        <v>3064</v>
      </c>
      <c r="B17" s="256">
        <v>0</v>
      </c>
      <c r="C17" s="256">
        <v>0</v>
      </c>
      <c r="D17" s="256">
        <v>0</v>
      </c>
      <c r="E17" s="256">
        <f t="shared" si="0"/>
        <v>0</v>
      </c>
    </row>
    <row r="18" spans="1:8" ht="12.75" customHeight="1" outlineLevel="1">
      <c r="A18" s="255" t="s">
        <v>3065</v>
      </c>
      <c r="B18" s="256">
        <v>0</v>
      </c>
      <c r="C18" s="256">
        <v>0</v>
      </c>
      <c r="D18" s="256">
        <v>0</v>
      </c>
      <c r="E18" s="256">
        <f t="shared" si="0"/>
        <v>0</v>
      </c>
    </row>
    <row r="19" spans="1:8" ht="12.75" customHeight="1" outlineLevel="1">
      <c r="A19" s="255" t="s">
        <v>3066</v>
      </c>
      <c r="B19" s="256">
        <v>73022</v>
      </c>
      <c r="C19" s="256">
        <v>0</v>
      </c>
      <c r="D19" s="256">
        <v>0</v>
      </c>
      <c r="E19" s="256">
        <f t="shared" si="0"/>
        <v>73022</v>
      </c>
    </row>
    <row r="20" spans="1:8" ht="12.75" customHeight="1" outlineLevel="1">
      <c r="A20" s="255" t="s">
        <v>3067</v>
      </c>
      <c r="B20" s="256">
        <v>186000</v>
      </c>
      <c r="C20" s="256">
        <v>0</v>
      </c>
      <c r="D20" s="256">
        <v>0</v>
      </c>
      <c r="E20" s="256">
        <f t="shared" si="0"/>
        <v>186000</v>
      </c>
    </row>
    <row r="21" spans="1:8" ht="12.75" customHeight="1" outlineLevel="1">
      <c r="A21" s="255" t="s">
        <v>3068</v>
      </c>
      <c r="B21" s="256">
        <v>0</v>
      </c>
      <c r="C21" s="256">
        <v>0</v>
      </c>
      <c r="D21" s="256">
        <v>0</v>
      </c>
      <c r="E21" s="256">
        <f t="shared" si="0"/>
        <v>0</v>
      </c>
    </row>
    <row r="22" spans="1:8" ht="12.75" customHeight="1" outlineLevel="1">
      <c r="A22" s="255" t="s">
        <v>3069</v>
      </c>
      <c r="B22" s="257">
        <v>33146198</v>
      </c>
      <c r="C22" s="257">
        <v>0</v>
      </c>
      <c r="D22" s="257">
        <v>0</v>
      </c>
      <c r="E22" s="270">
        <f t="shared" si="0"/>
        <v>33146198</v>
      </c>
    </row>
    <row r="23" spans="1:8" ht="12.75" customHeight="1">
      <c r="A23" t="s">
        <v>3556</v>
      </c>
      <c r="B23" s="256">
        <v>33758969</v>
      </c>
      <c r="C23" s="256">
        <v>0</v>
      </c>
      <c r="D23" s="256">
        <v>0</v>
      </c>
      <c r="E23" s="271">
        <f>SUM(B23:D23)</f>
        <v>33758969</v>
      </c>
      <c r="G23" s="272">
        <f>'Historical Year'!F78*1000</f>
        <v>33758969</v>
      </c>
      <c r="H23" s="272">
        <f>G23-E23</f>
        <v>0</v>
      </c>
    </row>
    <row r="24" spans="1:8" ht="12.75" customHeight="1">
      <c r="A24" t="s">
        <v>1923</v>
      </c>
      <c r="B24" t="s">
        <v>1923</v>
      </c>
      <c r="C24" t="s">
        <v>1923</v>
      </c>
      <c r="D24" t="s">
        <v>1923</v>
      </c>
    </row>
    <row r="25" spans="1:8" ht="12.75" customHeight="1">
      <c r="A25" t="s">
        <v>3557</v>
      </c>
      <c r="B25" s="256">
        <v>0</v>
      </c>
      <c r="C25" s="256">
        <v>0</v>
      </c>
      <c r="D25" s="256">
        <v>0</v>
      </c>
      <c r="E25" s="169">
        <f>SUM(B25:D25)</f>
        <v>0</v>
      </c>
    </row>
    <row r="26" spans="1:8" ht="12.75" customHeight="1">
      <c r="A26" t="s">
        <v>1923</v>
      </c>
      <c r="B26" t="s">
        <v>1923</v>
      </c>
      <c r="C26" t="s">
        <v>1923</v>
      </c>
      <c r="D26" t="s">
        <v>1923</v>
      </c>
    </row>
    <row r="27" spans="1:8" ht="12.75" customHeight="1">
      <c r="A27" t="s">
        <v>3558</v>
      </c>
      <c r="B27" t="s">
        <v>1923</v>
      </c>
      <c r="C27" t="s">
        <v>1923</v>
      </c>
      <c r="D27" t="s">
        <v>1923</v>
      </c>
    </row>
    <row r="28" spans="1:8" ht="12.75" customHeight="1" outlineLevel="1">
      <c r="A28" s="255" t="s">
        <v>2961</v>
      </c>
      <c r="B28" s="256">
        <v>2260459</v>
      </c>
      <c r="C28" s="256">
        <v>-8136950</v>
      </c>
      <c r="D28" s="256">
        <v>0</v>
      </c>
      <c r="E28" s="256">
        <f t="shared" ref="E28:E91" si="1">SUM(B28:D28)</f>
        <v>-5876491</v>
      </c>
    </row>
    <row r="29" spans="1:8" ht="12.75" customHeight="1" outlineLevel="1">
      <c r="A29" s="255" t="s">
        <v>2985</v>
      </c>
      <c r="B29" s="256">
        <v>-20762</v>
      </c>
      <c r="C29" s="256">
        <v>0</v>
      </c>
      <c r="D29" s="256">
        <v>0</v>
      </c>
      <c r="E29" s="256">
        <f t="shared" si="1"/>
        <v>-20762</v>
      </c>
    </row>
    <row r="30" spans="1:8" ht="12.75" customHeight="1" outlineLevel="1">
      <c r="A30" s="255" t="s">
        <v>2986</v>
      </c>
      <c r="B30" s="256">
        <v>-295186</v>
      </c>
      <c r="C30" s="256">
        <v>0</v>
      </c>
      <c r="D30" s="256">
        <v>0</v>
      </c>
      <c r="E30" s="256">
        <f t="shared" si="1"/>
        <v>-295186</v>
      </c>
    </row>
    <row r="31" spans="1:8" ht="12.75" customHeight="1" outlineLevel="1">
      <c r="A31" s="255" t="s">
        <v>3073</v>
      </c>
      <c r="B31" s="256">
        <v>0</v>
      </c>
      <c r="C31" s="256">
        <v>0</v>
      </c>
      <c r="D31" s="256">
        <v>0</v>
      </c>
      <c r="E31" s="256">
        <f t="shared" si="1"/>
        <v>0</v>
      </c>
    </row>
    <row r="32" spans="1:8" ht="12.75" customHeight="1" outlineLevel="1">
      <c r="A32" s="255" t="s">
        <v>2964</v>
      </c>
      <c r="B32" s="256">
        <v>946482046</v>
      </c>
      <c r="C32" s="256">
        <v>0</v>
      </c>
      <c r="D32" s="256">
        <v>0</v>
      </c>
      <c r="E32" s="256">
        <f t="shared" si="1"/>
        <v>946482046</v>
      </c>
    </row>
    <row r="33" spans="1:5" ht="12.75" customHeight="1" outlineLevel="1">
      <c r="A33" s="255" t="s">
        <v>2965</v>
      </c>
      <c r="B33" s="256">
        <v>159360</v>
      </c>
      <c r="C33" s="256">
        <v>0</v>
      </c>
      <c r="D33" s="256">
        <v>0</v>
      </c>
      <c r="E33" s="256">
        <f t="shared" si="1"/>
        <v>159360</v>
      </c>
    </row>
    <row r="34" spans="1:5" ht="12.75" customHeight="1" outlineLevel="1">
      <c r="A34" s="255" t="s">
        <v>2987</v>
      </c>
      <c r="B34" s="256">
        <v>-40709416</v>
      </c>
      <c r="C34" s="256">
        <v>0</v>
      </c>
      <c r="D34" s="256">
        <v>0</v>
      </c>
      <c r="E34" s="256">
        <f t="shared" si="1"/>
        <v>-40709416</v>
      </c>
    </row>
    <row r="35" spans="1:5" ht="12.75" customHeight="1" outlineLevel="1">
      <c r="A35" s="255" t="s">
        <v>3020</v>
      </c>
      <c r="B35" s="256">
        <v>922477</v>
      </c>
      <c r="C35" s="256">
        <v>0</v>
      </c>
      <c r="D35" s="256">
        <v>0</v>
      </c>
      <c r="E35" s="256">
        <f t="shared" si="1"/>
        <v>922477</v>
      </c>
    </row>
    <row r="36" spans="1:5" ht="12.75" customHeight="1" outlineLevel="1">
      <c r="A36" s="255" t="s">
        <v>2970</v>
      </c>
      <c r="B36" s="256">
        <v>102427286</v>
      </c>
      <c r="C36" s="256">
        <v>0</v>
      </c>
      <c r="D36" s="256">
        <v>0</v>
      </c>
      <c r="E36" s="256">
        <f t="shared" si="1"/>
        <v>102427286</v>
      </c>
    </row>
    <row r="37" spans="1:5" ht="12.75" customHeight="1" outlineLevel="1">
      <c r="A37" s="255" t="s">
        <v>2978</v>
      </c>
      <c r="B37" s="256">
        <v>-166685825</v>
      </c>
      <c r="C37" s="256">
        <v>0</v>
      </c>
      <c r="D37" s="256">
        <v>0</v>
      </c>
      <c r="E37" s="256">
        <f t="shared" si="1"/>
        <v>-166685825</v>
      </c>
    </row>
    <row r="38" spans="1:5" ht="12.75" customHeight="1" outlineLevel="1">
      <c r="A38" s="255" t="s">
        <v>3021</v>
      </c>
      <c r="B38" s="256">
        <v>1099397</v>
      </c>
      <c r="C38" s="256">
        <v>0</v>
      </c>
      <c r="D38" s="256">
        <v>0</v>
      </c>
      <c r="E38" s="256">
        <f t="shared" si="1"/>
        <v>1099397</v>
      </c>
    </row>
    <row r="39" spans="1:5" ht="12.75" customHeight="1" outlineLevel="1">
      <c r="A39" s="255" t="s">
        <v>2968</v>
      </c>
      <c r="B39" s="256">
        <v>-27502930</v>
      </c>
      <c r="C39" s="256">
        <v>0</v>
      </c>
      <c r="D39" s="256">
        <v>0</v>
      </c>
      <c r="E39" s="256">
        <f t="shared" si="1"/>
        <v>-27502930</v>
      </c>
    </row>
    <row r="40" spans="1:5" ht="12.75" customHeight="1" outlineLevel="1">
      <c r="A40" s="255" t="s">
        <v>2969</v>
      </c>
      <c r="B40" s="256">
        <v>-5201973</v>
      </c>
      <c r="C40" s="256">
        <v>0</v>
      </c>
      <c r="D40" s="256">
        <v>0</v>
      </c>
      <c r="E40" s="256">
        <f t="shared" si="1"/>
        <v>-5201973</v>
      </c>
    </row>
    <row r="41" spans="1:5" ht="12.75" customHeight="1" outlineLevel="1">
      <c r="A41" s="255" t="s">
        <v>2971</v>
      </c>
      <c r="B41" s="256">
        <v>56658820</v>
      </c>
      <c r="C41" s="256">
        <v>0</v>
      </c>
      <c r="D41" s="256">
        <v>0</v>
      </c>
      <c r="E41" s="256">
        <f t="shared" si="1"/>
        <v>56658820</v>
      </c>
    </row>
    <row r="42" spans="1:5" ht="12.75" customHeight="1" outlineLevel="1">
      <c r="A42" s="255" t="s">
        <v>3018</v>
      </c>
      <c r="B42" s="256">
        <v>-1166200000</v>
      </c>
      <c r="C42" s="256">
        <v>0</v>
      </c>
      <c r="D42" s="256">
        <v>0</v>
      </c>
      <c r="E42" s="256">
        <f t="shared" si="1"/>
        <v>-1166200000</v>
      </c>
    </row>
    <row r="43" spans="1:5" ht="12.75" customHeight="1" outlineLevel="1">
      <c r="A43" s="255" t="s">
        <v>2979</v>
      </c>
      <c r="B43" s="256">
        <v>-44100000</v>
      </c>
      <c r="C43" s="256">
        <v>0</v>
      </c>
      <c r="D43" s="256">
        <v>0</v>
      </c>
      <c r="E43" s="256">
        <f t="shared" si="1"/>
        <v>-44100000</v>
      </c>
    </row>
    <row r="44" spans="1:5" ht="12.75" customHeight="1" outlineLevel="1">
      <c r="A44" s="255" t="s">
        <v>3721</v>
      </c>
      <c r="B44" s="256">
        <v>9000000</v>
      </c>
      <c r="C44" s="256">
        <v>0</v>
      </c>
      <c r="D44" s="256">
        <v>0</v>
      </c>
      <c r="E44" s="256">
        <f t="shared" si="1"/>
        <v>9000000</v>
      </c>
    </row>
    <row r="45" spans="1:5" ht="12.75" customHeight="1" outlineLevel="1">
      <c r="A45" s="255" t="s">
        <v>3022</v>
      </c>
      <c r="B45" s="256">
        <v>-75869489</v>
      </c>
      <c r="C45" s="256">
        <v>0</v>
      </c>
      <c r="D45" s="256">
        <v>0</v>
      </c>
      <c r="E45" s="256">
        <f t="shared" si="1"/>
        <v>-75869489</v>
      </c>
    </row>
    <row r="46" spans="1:5" ht="12.75" customHeight="1" outlineLevel="1">
      <c r="A46" s="255" t="s">
        <v>2966</v>
      </c>
      <c r="B46" s="256">
        <v>3363805</v>
      </c>
      <c r="C46" s="256">
        <v>0</v>
      </c>
      <c r="D46" s="256">
        <v>0</v>
      </c>
      <c r="E46" s="256">
        <f t="shared" si="1"/>
        <v>3363805</v>
      </c>
    </row>
    <row r="47" spans="1:5" ht="12.75" customHeight="1" outlineLevel="1">
      <c r="A47" s="255" t="s">
        <v>2988</v>
      </c>
      <c r="B47" s="256">
        <v>581021</v>
      </c>
      <c r="C47" s="256">
        <v>0</v>
      </c>
      <c r="D47" s="256">
        <v>0</v>
      </c>
      <c r="E47" s="256">
        <f t="shared" si="1"/>
        <v>581021</v>
      </c>
    </row>
    <row r="48" spans="1:5" ht="12.75" customHeight="1" outlineLevel="1">
      <c r="A48" s="255" t="s">
        <v>2983</v>
      </c>
      <c r="B48" s="256">
        <v>-23904860</v>
      </c>
      <c r="C48" s="256">
        <v>0</v>
      </c>
      <c r="D48" s="256">
        <v>0</v>
      </c>
      <c r="E48" s="256">
        <f t="shared" si="1"/>
        <v>-23904860</v>
      </c>
    </row>
    <row r="49" spans="1:5" ht="12.75" customHeight="1" outlineLevel="1">
      <c r="A49" s="255" t="s">
        <v>3011</v>
      </c>
      <c r="B49" s="256">
        <v>-82347815</v>
      </c>
      <c r="C49" s="256">
        <v>0</v>
      </c>
      <c r="D49" s="256">
        <v>0</v>
      </c>
      <c r="E49" s="256">
        <f t="shared" si="1"/>
        <v>-82347815</v>
      </c>
    </row>
    <row r="50" spans="1:5" ht="12.75" customHeight="1" outlineLevel="1">
      <c r="A50" s="255" t="s">
        <v>2989</v>
      </c>
      <c r="B50" s="256">
        <v>989186</v>
      </c>
      <c r="C50" s="256">
        <v>0</v>
      </c>
      <c r="D50" s="256">
        <v>0</v>
      </c>
      <c r="E50" s="256">
        <f t="shared" si="1"/>
        <v>989186</v>
      </c>
    </row>
    <row r="51" spans="1:5" ht="12.75" customHeight="1" outlineLevel="1">
      <c r="A51" s="255" t="s">
        <v>3074</v>
      </c>
      <c r="B51" s="256">
        <v>614504</v>
      </c>
      <c r="C51" s="256">
        <v>0</v>
      </c>
      <c r="D51" s="256">
        <v>0</v>
      </c>
      <c r="E51" s="256">
        <f t="shared" si="1"/>
        <v>614504</v>
      </c>
    </row>
    <row r="52" spans="1:5" ht="12.75" customHeight="1" outlineLevel="1">
      <c r="A52" s="255" t="s">
        <v>3012</v>
      </c>
      <c r="B52" s="256">
        <v>-218008608</v>
      </c>
      <c r="C52" s="256">
        <v>0</v>
      </c>
      <c r="D52" s="256">
        <v>0</v>
      </c>
      <c r="E52" s="256">
        <f t="shared" si="1"/>
        <v>-218008608</v>
      </c>
    </row>
    <row r="53" spans="1:5" ht="12.75" customHeight="1" outlineLevel="1">
      <c r="A53" s="255" t="s">
        <v>3023</v>
      </c>
      <c r="B53" s="256">
        <v>-7532609</v>
      </c>
      <c r="C53" s="256">
        <v>0</v>
      </c>
      <c r="D53" s="256">
        <v>0</v>
      </c>
      <c r="E53" s="256">
        <f t="shared" si="1"/>
        <v>-7532609</v>
      </c>
    </row>
    <row r="54" spans="1:5" ht="12.75" customHeight="1" outlineLevel="1">
      <c r="A54" s="255" t="s">
        <v>2962</v>
      </c>
      <c r="B54" s="256">
        <v>5939624</v>
      </c>
      <c r="C54" s="256">
        <v>0</v>
      </c>
      <c r="D54" s="256">
        <v>0</v>
      </c>
      <c r="E54" s="256">
        <f t="shared" si="1"/>
        <v>5939624</v>
      </c>
    </row>
    <row r="55" spans="1:5" ht="12.75" customHeight="1" outlineLevel="1">
      <c r="A55" s="255" t="s">
        <v>3723</v>
      </c>
      <c r="B55" s="256">
        <v>4162002</v>
      </c>
      <c r="C55" s="256">
        <v>0</v>
      </c>
      <c r="D55" s="256">
        <v>0</v>
      </c>
      <c r="E55" s="256">
        <f t="shared" si="1"/>
        <v>4162002</v>
      </c>
    </row>
    <row r="56" spans="1:5" ht="12.75" customHeight="1" outlineLevel="1">
      <c r="A56" s="255" t="s">
        <v>2980</v>
      </c>
      <c r="B56" s="256">
        <v>17162290</v>
      </c>
      <c r="C56" s="256">
        <v>0</v>
      </c>
      <c r="D56" s="256">
        <v>0</v>
      </c>
      <c r="E56" s="256">
        <f t="shared" si="1"/>
        <v>17162290</v>
      </c>
    </row>
    <row r="57" spans="1:5" ht="12.75" customHeight="1" outlineLevel="1">
      <c r="A57" s="255" t="s">
        <v>3043</v>
      </c>
      <c r="B57" s="256">
        <v>774315</v>
      </c>
      <c r="C57" s="256">
        <v>0</v>
      </c>
      <c r="D57" s="256">
        <v>0</v>
      </c>
      <c r="E57" s="256">
        <f t="shared" si="1"/>
        <v>774315</v>
      </c>
    </row>
    <row r="58" spans="1:5" ht="12.75" customHeight="1" outlineLevel="1">
      <c r="A58" s="255" t="s">
        <v>3013</v>
      </c>
      <c r="B58" s="256">
        <v>65155</v>
      </c>
      <c r="C58" s="256">
        <v>0</v>
      </c>
      <c r="D58" s="256">
        <v>0</v>
      </c>
      <c r="E58" s="256">
        <f t="shared" si="1"/>
        <v>65155</v>
      </c>
    </row>
    <row r="59" spans="1:5" ht="12.75" customHeight="1" outlineLevel="1">
      <c r="A59" s="255" t="s">
        <v>2990</v>
      </c>
      <c r="B59" s="256">
        <v>-762650</v>
      </c>
      <c r="C59" s="256">
        <v>0</v>
      </c>
      <c r="D59" s="256">
        <v>0</v>
      </c>
      <c r="E59" s="256">
        <f t="shared" si="1"/>
        <v>-762650</v>
      </c>
    </row>
    <row r="60" spans="1:5" ht="12.75" customHeight="1" outlineLevel="1">
      <c r="A60" s="255" t="s">
        <v>2981</v>
      </c>
      <c r="B60" s="256">
        <v>-32135946</v>
      </c>
      <c r="C60" s="256">
        <v>0</v>
      </c>
      <c r="D60" s="256">
        <v>0</v>
      </c>
      <c r="E60" s="256">
        <f t="shared" si="1"/>
        <v>-32135946</v>
      </c>
    </row>
    <row r="61" spans="1:5" ht="12.75" customHeight="1" outlineLevel="1">
      <c r="A61" s="255" t="s">
        <v>3014</v>
      </c>
      <c r="B61" s="256">
        <v>16236611</v>
      </c>
      <c r="C61" s="256">
        <v>0</v>
      </c>
      <c r="D61" s="256">
        <v>0</v>
      </c>
      <c r="E61" s="256">
        <f t="shared" si="1"/>
        <v>16236611</v>
      </c>
    </row>
    <row r="62" spans="1:5" ht="12.75" customHeight="1" outlineLevel="1">
      <c r="A62" s="255" t="s">
        <v>2991</v>
      </c>
      <c r="B62" s="256">
        <v>-542838</v>
      </c>
      <c r="C62" s="256">
        <v>0</v>
      </c>
      <c r="D62" s="256">
        <v>0</v>
      </c>
      <c r="E62" s="256">
        <f t="shared" si="1"/>
        <v>-542838</v>
      </c>
    </row>
    <row r="63" spans="1:5" ht="12.75" customHeight="1" outlineLevel="1">
      <c r="A63" s="255" t="s">
        <v>3004</v>
      </c>
      <c r="B63" s="256">
        <v>-7595967</v>
      </c>
      <c r="C63" s="256">
        <v>0</v>
      </c>
      <c r="D63" s="256">
        <v>0</v>
      </c>
      <c r="E63" s="256">
        <f t="shared" si="1"/>
        <v>-7595967</v>
      </c>
    </row>
    <row r="64" spans="1:5" ht="12.75" customHeight="1" outlineLevel="1">
      <c r="A64" s="255" t="s">
        <v>3005</v>
      </c>
      <c r="B64" s="256">
        <v>-456499</v>
      </c>
      <c r="C64" s="256">
        <v>0</v>
      </c>
      <c r="D64" s="256">
        <v>0</v>
      </c>
      <c r="E64" s="256">
        <f t="shared" si="1"/>
        <v>-456499</v>
      </c>
    </row>
    <row r="65" spans="1:5" ht="12.75" customHeight="1" outlineLevel="1">
      <c r="A65" s="255" t="s">
        <v>3006</v>
      </c>
      <c r="B65" s="256">
        <v>1093930</v>
      </c>
      <c r="C65" s="256">
        <v>0</v>
      </c>
      <c r="D65" s="256">
        <v>0</v>
      </c>
      <c r="E65" s="256">
        <f t="shared" si="1"/>
        <v>1093930</v>
      </c>
    </row>
    <row r="66" spans="1:5" ht="12.75" customHeight="1" outlineLevel="1">
      <c r="A66" s="255" t="s">
        <v>2992</v>
      </c>
      <c r="B66" s="256">
        <v>-450</v>
      </c>
      <c r="C66" s="256">
        <v>0</v>
      </c>
      <c r="D66" s="256">
        <v>0</v>
      </c>
      <c r="E66" s="256">
        <f t="shared" si="1"/>
        <v>-450</v>
      </c>
    </row>
    <row r="67" spans="1:5" ht="12.75" customHeight="1" outlineLevel="1">
      <c r="A67" s="255" t="s">
        <v>3015</v>
      </c>
      <c r="B67" s="256">
        <v>259542547</v>
      </c>
      <c r="C67" s="256">
        <v>0</v>
      </c>
      <c r="D67" s="256">
        <v>0</v>
      </c>
      <c r="E67" s="256">
        <f t="shared" si="1"/>
        <v>259542547</v>
      </c>
    </row>
    <row r="68" spans="1:5" ht="12.75" customHeight="1" outlineLevel="1">
      <c r="A68" s="255" t="s">
        <v>3016</v>
      </c>
      <c r="B68" s="256">
        <v>-1498936</v>
      </c>
      <c r="C68" s="256">
        <v>0</v>
      </c>
      <c r="D68" s="256">
        <v>0</v>
      </c>
      <c r="E68" s="256">
        <f t="shared" si="1"/>
        <v>-1498936</v>
      </c>
    </row>
    <row r="69" spans="1:5" ht="12.75" customHeight="1" outlineLevel="1">
      <c r="A69" s="255" t="s">
        <v>3031</v>
      </c>
      <c r="B69" s="256">
        <v>-5204037</v>
      </c>
      <c r="C69" s="256">
        <v>0</v>
      </c>
      <c r="D69" s="256">
        <v>0</v>
      </c>
      <c r="E69" s="256">
        <f t="shared" si="1"/>
        <v>-5204037</v>
      </c>
    </row>
    <row r="70" spans="1:5" ht="12.75" customHeight="1" outlineLevel="1">
      <c r="A70" s="255" t="s">
        <v>2982</v>
      </c>
      <c r="B70" s="256">
        <v>5993190</v>
      </c>
      <c r="C70" s="256">
        <v>0</v>
      </c>
      <c r="D70" s="256">
        <v>0</v>
      </c>
      <c r="E70" s="256">
        <f t="shared" si="1"/>
        <v>5993190</v>
      </c>
    </row>
    <row r="71" spans="1:5" ht="12.75" customHeight="1" outlineLevel="1">
      <c r="A71" s="255" t="s">
        <v>2993</v>
      </c>
      <c r="B71" s="256">
        <v>230</v>
      </c>
      <c r="C71" s="256">
        <v>0</v>
      </c>
      <c r="D71" s="256">
        <v>0</v>
      </c>
      <c r="E71" s="256">
        <f t="shared" si="1"/>
        <v>230</v>
      </c>
    </row>
    <row r="72" spans="1:5" ht="12.75" customHeight="1" outlineLevel="1">
      <c r="A72" s="255" t="s">
        <v>3032</v>
      </c>
      <c r="B72" s="256">
        <v>-15409320</v>
      </c>
      <c r="C72" s="256">
        <v>0</v>
      </c>
      <c r="D72" s="256">
        <v>0</v>
      </c>
      <c r="E72" s="256">
        <f t="shared" si="1"/>
        <v>-15409320</v>
      </c>
    </row>
    <row r="73" spans="1:5" ht="12.75" customHeight="1" outlineLevel="1">
      <c r="A73" s="255" t="s">
        <v>2994</v>
      </c>
      <c r="B73" s="256">
        <v>496422</v>
      </c>
      <c r="C73" s="256">
        <v>0</v>
      </c>
      <c r="D73" s="256">
        <v>0</v>
      </c>
      <c r="E73" s="256">
        <f t="shared" si="1"/>
        <v>496422</v>
      </c>
    </row>
    <row r="74" spans="1:5" ht="12.75" customHeight="1" outlineLevel="1">
      <c r="A74" s="255" t="s">
        <v>3033</v>
      </c>
      <c r="B74" s="256">
        <v>534192</v>
      </c>
      <c r="C74" s="256">
        <v>0</v>
      </c>
      <c r="D74" s="256">
        <v>0</v>
      </c>
      <c r="E74" s="256">
        <f t="shared" si="1"/>
        <v>534192</v>
      </c>
    </row>
    <row r="75" spans="1:5" ht="12.75" customHeight="1" outlineLevel="1">
      <c r="A75" s="255" t="s">
        <v>3034</v>
      </c>
      <c r="B75" s="256">
        <v>6434347</v>
      </c>
      <c r="C75" s="256">
        <v>0</v>
      </c>
      <c r="D75" s="256">
        <v>0</v>
      </c>
      <c r="E75" s="256">
        <f t="shared" si="1"/>
        <v>6434347</v>
      </c>
    </row>
    <row r="76" spans="1:5" ht="12.75" customHeight="1" outlineLevel="1">
      <c r="A76" s="255" t="s">
        <v>2995</v>
      </c>
      <c r="B76" s="256">
        <v>-1083543</v>
      </c>
      <c r="C76" s="256">
        <v>0</v>
      </c>
      <c r="D76" s="256">
        <v>0</v>
      </c>
      <c r="E76" s="256">
        <f t="shared" si="1"/>
        <v>-1083543</v>
      </c>
    </row>
    <row r="77" spans="1:5" ht="12.75" customHeight="1" outlineLevel="1">
      <c r="A77" s="255" t="s">
        <v>2996</v>
      </c>
      <c r="B77" s="256">
        <v>-82594</v>
      </c>
      <c r="C77" s="256">
        <v>0</v>
      </c>
      <c r="D77" s="256">
        <v>0</v>
      </c>
      <c r="E77" s="256">
        <f t="shared" si="1"/>
        <v>-82594</v>
      </c>
    </row>
    <row r="78" spans="1:5" ht="12.75" customHeight="1" outlineLevel="1">
      <c r="A78" s="255" t="s">
        <v>3035</v>
      </c>
      <c r="B78" s="256">
        <v>-1490767</v>
      </c>
      <c r="C78" s="256">
        <v>0</v>
      </c>
      <c r="D78" s="256">
        <v>0</v>
      </c>
      <c r="E78" s="256">
        <f t="shared" si="1"/>
        <v>-1490767</v>
      </c>
    </row>
    <row r="79" spans="1:5" ht="12.75" customHeight="1" outlineLevel="1">
      <c r="A79" s="255" t="s">
        <v>2997</v>
      </c>
      <c r="B79" s="256">
        <v>122115</v>
      </c>
      <c r="C79" s="256">
        <v>0</v>
      </c>
      <c r="D79" s="256">
        <v>0</v>
      </c>
      <c r="E79" s="256">
        <f t="shared" si="1"/>
        <v>122115</v>
      </c>
    </row>
    <row r="80" spans="1:5" ht="12.75" customHeight="1" outlineLevel="1">
      <c r="A80" s="255" t="s">
        <v>3724</v>
      </c>
      <c r="B80" s="256">
        <v>2602018</v>
      </c>
      <c r="C80" s="256">
        <v>0</v>
      </c>
      <c r="D80" s="256">
        <v>0</v>
      </c>
      <c r="E80" s="256">
        <f t="shared" si="1"/>
        <v>2602018</v>
      </c>
    </row>
    <row r="81" spans="1:5" ht="12.75" customHeight="1" outlineLevel="1">
      <c r="A81" s="255" t="s">
        <v>3036</v>
      </c>
      <c r="B81" s="256">
        <v>2469097</v>
      </c>
      <c r="C81" s="256">
        <v>0</v>
      </c>
      <c r="D81" s="256">
        <v>0</v>
      </c>
      <c r="E81" s="256">
        <f t="shared" si="1"/>
        <v>2469097</v>
      </c>
    </row>
    <row r="82" spans="1:5" ht="12.75" customHeight="1" outlineLevel="1">
      <c r="A82" s="255" t="s">
        <v>2972</v>
      </c>
      <c r="B82" s="256">
        <v>53338595</v>
      </c>
      <c r="C82" s="256">
        <v>0</v>
      </c>
      <c r="D82" s="256">
        <v>0</v>
      </c>
      <c r="E82" s="256">
        <f t="shared" si="1"/>
        <v>53338595</v>
      </c>
    </row>
    <row r="83" spans="1:5" ht="12.75" customHeight="1" outlineLevel="1">
      <c r="A83" s="255" t="s">
        <v>2973</v>
      </c>
      <c r="B83" s="256">
        <v>5457243</v>
      </c>
      <c r="C83" s="256">
        <v>0</v>
      </c>
      <c r="D83" s="256">
        <v>0</v>
      </c>
      <c r="E83" s="256">
        <f t="shared" si="1"/>
        <v>5457243</v>
      </c>
    </row>
    <row r="84" spans="1:5" ht="12.75" customHeight="1" outlineLevel="1">
      <c r="A84" s="255" t="s">
        <v>2975</v>
      </c>
      <c r="B84" s="256">
        <v>1885737</v>
      </c>
      <c r="C84" s="256">
        <v>0</v>
      </c>
      <c r="D84" s="256">
        <v>0</v>
      </c>
      <c r="E84" s="256">
        <f t="shared" si="1"/>
        <v>1885737</v>
      </c>
    </row>
    <row r="85" spans="1:5" ht="12.75" customHeight="1" outlineLevel="1">
      <c r="A85" s="255" t="s">
        <v>2998</v>
      </c>
      <c r="B85" s="256">
        <v>-441295</v>
      </c>
      <c r="C85" s="256">
        <v>0</v>
      </c>
      <c r="D85" s="256">
        <v>0</v>
      </c>
      <c r="E85" s="256">
        <f t="shared" si="1"/>
        <v>-441295</v>
      </c>
    </row>
    <row r="86" spans="1:5" ht="12.75" customHeight="1" outlineLevel="1">
      <c r="A86" s="255" t="s">
        <v>3010</v>
      </c>
      <c r="B86" s="256">
        <v>6551345</v>
      </c>
      <c r="C86" s="256">
        <v>0</v>
      </c>
      <c r="D86" s="256">
        <v>0</v>
      </c>
      <c r="E86" s="256">
        <f t="shared" si="1"/>
        <v>6551345</v>
      </c>
    </row>
    <row r="87" spans="1:5" ht="12.75" customHeight="1" outlineLevel="1">
      <c r="A87" s="255" t="s">
        <v>2977</v>
      </c>
      <c r="B87" s="256">
        <v>761936111</v>
      </c>
      <c r="C87" s="256">
        <v>0</v>
      </c>
      <c r="D87" s="256">
        <v>0</v>
      </c>
      <c r="E87" s="256">
        <f t="shared" si="1"/>
        <v>761936111</v>
      </c>
    </row>
    <row r="88" spans="1:5" ht="12.75" customHeight="1" outlineLevel="1">
      <c r="A88" s="255" t="s">
        <v>3019</v>
      </c>
      <c r="B88" s="256">
        <v>19464</v>
      </c>
      <c r="C88" s="256">
        <v>0</v>
      </c>
      <c r="D88" s="256">
        <v>0</v>
      </c>
      <c r="E88" s="256">
        <f t="shared" si="1"/>
        <v>19464</v>
      </c>
    </row>
    <row r="89" spans="1:5" ht="12.75" customHeight="1" outlineLevel="1">
      <c r="A89" s="255" t="s">
        <v>3040</v>
      </c>
      <c r="B89" s="256">
        <v>1695</v>
      </c>
      <c r="C89" s="256">
        <v>0</v>
      </c>
      <c r="D89" s="256">
        <v>0</v>
      </c>
      <c r="E89" s="256">
        <f t="shared" si="1"/>
        <v>1695</v>
      </c>
    </row>
    <row r="90" spans="1:5" ht="12.75" customHeight="1" outlineLevel="1">
      <c r="A90" s="255" t="s">
        <v>3042</v>
      </c>
      <c r="B90" s="256">
        <v>-121671055</v>
      </c>
      <c r="C90" s="256">
        <v>0</v>
      </c>
      <c r="D90" s="256">
        <v>0</v>
      </c>
      <c r="E90" s="256">
        <f t="shared" si="1"/>
        <v>-121671055</v>
      </c>
    </row>
    <row r="91" spans="1:5" ht="12.75" customHeight="1" outlineLevel="1">
      <c r="A91" s="255" t="s">
        <v>2999</v>
      </c>
      <c r="B91" s="256">
        <v>83477</v>
      </c>
      <c r="C91" s="256">
        <v>0</v>
      </c>
      <c r="D91" s="256">
        <v>0</v>
      </c>
      <c r="E91" s="256">
        <f t="shared" si="1"/>
        <v>83477</v>
      </c>
    </row>
    <row r="92" spans="1:5" ht="12.75" customHeight="1" outlineLevel="1">
      <c r="A92" s="255" t="s">
        <v>3000</v>
      </c>
      <c r="B92" s="256">
        <v>43587308</v>
      </c>
      <c r="C92" s="256">
        <v>0</v>
      </c>
      <c r="D92" s="256">
        <v>0</v>
      </c>
      <c r="E92" s="256">
        <f t="shared" ref="E92:E114" si="2">SUM(B92:D92)</f>
        <v>43587308</v>
      </c>
    </row>
    <row r="93" spans="1:5" ht="12.75" customHeight="1" outlineLevel="1">
      <c r="A93" s="255" t="s">
        <v>3141</v>
      </c>
      <c r="B93" s="256">
        <v>-1670926</v>
      </c>
      <c r="C93" s="256">
        <v>0</v>
      </c>
      <c r="D93" s="256">
        <v>0</v>
      </c>
      <c r="E93" s="256">
        <f t="shared" si="2"/>
        <v>-1670926</v>
      </c>
    </row>
    <row r="94" spans="1:5" ht="12.75" customHeight="1" outlineLevel="1">
      <c r="A94" s="255" t="s">
        <v>3001</v>
      </c>
      <c r="B94" s="256">
        <v>-359755</v>
      </c>
      <c r="C94" s="256">
        <v>0</v>
      </c>
      <c r="D94" s="256">
        <v>0</v>
      </c>
      <c r="E94" s="256">
        <f t="shared" si="2"/>
        <v>-359755</v>
      </c>
    </row>
    <row r="95" spans="1:5" ht="12.75" customHeight="1" outlineLevel="1">
      <c r="A95" s="255" t="s">
        <v>3007</v>
      </c>
      <c r="B95" s="256">
        <v>-31246344</v>
      </c>
      <c r="C95" s="256">
        <v>0</v>
      </c>
      <c r="D95" s="256">
        <v>0</v>
      </c>
      <c r="E95" s="256">
        <f t="shared" si="2"/>
        <v>-31246344</v>
      </c>
    </row>
    <row r="96" spans="1:5" ht="12.75" customHeight="1" outlineLevel="1">
      <c r="A96" s="255" t="s">
        <v>3008</v>
      </c>
      <c r="B96" s="256">
        <v>-1160567</v>
      </c>
      <c r="C96" s="256">
        <v>0</v>
      </c>
      <c r="D96" s="256">
        <v>0</v>
      </c>
      <c r="E96" s="256">
        <f t="shared" si="2"/>
        <v>-1160567</v>
      </c>
    </row>
    <row r="97" spans="1:5" ht="12.75" customHeight="1" outlineLevel="1">
      <c r="A97" s="255" t="s">
        <v>3009</v>
      </c>
      <c r="B97" s="256">
        <v>-4800000</v>
      </c>
      <c r="C97" s="256">
        <v>0</v>
      </c>
      <c r="D97" s="256">
        <v>0</v>
      </c>
      <c r="E97" s="256">
        <f t="shared" si="2"/>
        <v>-4800000</v>
      </c>
    </row>
    <row r="98" spans="1:5" ht="12.75" customHeight="1" outlineLevel="1">
      <c r="A98" s="255" t="s">
        <v>3002</v>
      </c>
      <c r="B98" s="256">
        <v>111348</v>
      </c>
      <c r="C98" s="256">
        <v>0</v>
      </c>
      <c r="D98" s="256">
        <v>0</v>
      </c>
      <c r="E98" s="256">
        <f t="shared" si="2"/>
        <v>111348</v>
      </c>
    </row>
    <row r="99" spans="1:5" ht="12.75" customHeight="1" outlineLevel="1">
      <c r="A99" s="255" t="s">
        <v>3003</v>
      </c>
      <c r="B99" s="256">
        <v>-174484</v>
      </c>
      <c r="C99" s="256">
        <v>0</v>
      </c>
      <c r="D99" s="256">
        <v>0</v>
      </c>
      <c r="E99" s="256">
        <f t="shared" si="2"/>
        <v>-174484</v>
      </c>
    </row>
    <row r="100" spans="1:5" ht="12.75" customHeight="1" outlineLevel="1">
      <c r="A100" s="255" t="s">
        <v>3037</v>
      </c>
      <c r="B100" s="256">
        <v>-9326060</v>
      </c>
      <c r="C100" s="256">
        <v>0</v>
      </c>
      <c r="D100" s="256">
        <v>0</v>
      </c>
      <c r="E100" s="256">
        <f t="shared" si="2"/>
        <v>-9326060</v>
      </c>
    </row>
    <row r="101" spans="1:5" ht="12.75" customHeight="1" outlineLevel="1">
      <c r="A101" s="255" t="s">
        <v>3038</v>
      </c>
      <c r="B101" s="256">
        <v>-2372493</v>
      </c>
      <c r="C101" s="256">
        <v>0</v>
      </c>
      <c r="D101" s="256">
        <v>0</v>
      </c>
      <c r="E101" s="256">
        <f t="shared" si="2"/>
        <v>-2372493</v>
      </c>
    </row>
    <row r="102" spans="1:5" ht="12.75" customHeight="1" outlineLevel="1">
      <c r="A102" s="255" t="s">
        <v>3041</v>
      </c>
      <c r="B102" s="256">
        <v>6517687</v>
      </c>
      <c r="C102" s="256">
        <v>0</v>
      </c>
      <c r="D102" s="256">
        <v>0</v>
      </c>
      <c r="E102" s="256">
        <f t="shared" si="2"/>
        <v>6517687</v>
      </c>
    </row>
    <row r="103" spans="1:5" ht="12.75" customHeight="1" outlineLevel="1">
      <c r="A103" s="255" t="s">
        <v>3075</v>
      </c>
      <c r="B103" s="256">
        <v>0</v>
      </c>
      <c r="C103" s="256">
        <v>0</v>
      </c>
      <c r="D103" s="256">
        <v>0</v>
      </c>
      <c r="E103" s="256">
        <f t="shared" si="2"/>
        <v>0</v>
      </c>
    </row>
    <row r="104" spans="1:5" ht="12.75" customHeight="1" outlineLevel="1">
      <c r="A104" s="255" t="s">
        <v>3039</v>
      </c>
      <c r="B104" s="256">
        <v>-1193013</v>
      </c>
      <c r="C104" s="256">
        <v>0</v>
      </c>
      <c r="D104" s="256">
        <v>0</v>
      </c>
      <c r="E104" s="256">
        <f t="shared" si="2"/>
        <v>-1193013</v>
      </c>
    </row>
    <row r="105" spans="1:5" ht="12.75" customHeight="1" outlineLevel="1">
      <c r="A105" s="255" t="s">
        <v>2984</v>
      </c>
      <c r="B105" s="256">
        <v>-9903501</v>
      </c>
      <c r="C105" s="256">
        <v>0</v>
      </c>
      <c r="D105" s="256">
        <v>0</v>
      </c>
      <c r="E105" s="256">
        <f t="shared" si="2"/>
        <v>-9903501</v>
      </c>
    </row>
    <row r="106" spans="1:5" ht="12.75" customHeight="1" outlineLevel="1">
      <c r="A106" s="255" t="s">
        <v>2976</v>
      </c>
      <c r="B106" s="256">
        <v>-668884</v>
      </c>
      <c r="C106" s="256">
        <v>0</v>
      </c>
      <c r="D106" s="256">
        <v>0</v>
      </c>
      <c r="E106" s="256">
        <f t="shared" si="2"/>
        <v>-668884</v>
      </c>
    </row>
    <row r="107" spans="1:5" ht="12.75" customHeight="1" outlineLevel="1">
      <c r="A107" s="255" t="s">
        <v>3024</v>
      </c>
      <c r="B107" s="256">
        <v>65587032</v>
      </c>
      <c r="C107" s="256">
        <v>0</v>
      </c>
      <c r="D107" s="256">
        <v>0</v>
      </c>
      <c r="E107" s="256">
        <f t="shared" si="2"/>
        <v>65587032</v>
      </c>
    </row>
    <row r="108" spans="1:5" ht="12.75" customHeight="1" outlineLevel="1">
      <c r="A108" s="255" t="s">
        <v>3025</v>
      </c>
      <c r="B108" s="256">
        <v>-24769962</v>
      </c>
      <c r="C108" s="256">
        <v>0</v>
      </c>
      <c r="D108" s="256">
        <v>0</v>
      </c>
      <c r="E108" s="256">
        <f t="shared" si="2"/>
        <v>-24769962</v>
      </c>
    </row>
    <row r="109" spans="1:5" ht="12.75" customHeight="1" outlineLevel="1">
      <c r="A109" s="255" t="s">
        <v>3026</v>
      </c>
      <c r="B109" s="256">
        <v>30578022</v>
      </c>
      <c r="C109" s="256">
        <v>0</v>
      </c>
      <c r="D109" s="256">
        <v>0</v>
      </c>
      <c r="E109" s="256">
        <f t="shared" si="2"/>
        <v>30578022</v>
      </c>
    </row>
    <row r="110" spans="1:5" ht="12.75" customHeight="1" outlineLevel="1">
      <c r="A110" s="255" t="s">
        <v>3027</v>
      </c>
      <c r="B110" s="256">
        <v>1857401</v>
      </c>
      <c r="C110" s="256">
        <v>0</v>
      </c>
      <c r="D110" s="256">
        <v>0</v>
      </c>
      <c r="E110" s="256">
        <f t="shared" si="2"/>
        <v>1857401</v>
      </c>
    </row>
    <row r="111" spans="1:5" ht="12.75" customHeight="1" outlineLevel="1">
      <c r="A111" s="255" t="s">
        <v>3028</v>
      </c>
      <c r="B111" s="256">
        <v>-2605321</v>
      </c>
      <c r="C111" s="256">
        <v>0</v>
      </c>
      <c r="D111" s="256">
        <v>0</v>
      </c>
      <c r="E111" s="256">
        <f t="shared" si="2"/>
        <v>-2605321</v>
      </c>
    </row>
    <row r="112" spans="1:5" ht="12.75" customHeight="1" outlineLevel="1">
      <c r="A112" s="255" t="s">
        <v>3029</v>
      </c>
      <c r="B112" s="256">
        <v>8507826</v>
      </c>
      <c r="C112" s="256">
        <v>0</v>
      </c>
      <c r="D112" s="256">
        <v>0</v>
      </c>
      <c r="E112" s="256">
        <f t="shared" si="2"/>
        <v>8507826</v>
      </c>
    </row>
    <row r="113" spans="1:8" ht="12.75" customHeight="1" outlineLevel="1">
      <c r="A113" s="255" t="s">
        <v>3030</v>
      </c>
      <c r="B113" s="256">
        <v>-898136</v>
      </c>
      <c r="C113" s="256">
        <v>0</v>
      </c>
      <c r="D113" s="256">
        <v>0</v>
      </c>
      <c r="E113" s="256">
        <f t="shared" si="2"/>
        <v>-898136</v>
      </c>
    </row>
    <row r="114" spans="1:8" ht="12.75" customHeight="1" outlineLevel="1">
      <c r="A114" s="255" t="s">
        <v>3722</v>
      </c>
      <c r="B114" s="257">
        <v>12853</v>
      </c>
      <c r="C114" s="257">
        <v>0</v>
      </c>
      <c r="D114" s="257">
        <v>0</v>
      </c>
      <c r="E114" s="270">
        <f t="shared" si="2"/>
        <v>12853</v>
      </c>
    </row>
    <row r="115" spans="1:8" ht="12.75" customHeight="1">
      <c r="A115" t="s">
        <v>3559</v>
      </c>
      <c r="B115" s="256">
        <v>296314774</v>
      </c>
      <c r="C115" s="256">
        <v>-8136950</v>
      </c>
      <c r="D115" s="256">
        <v>0</v>
      </c>
      <c r="E115" s="271">
        <f>SUM(B115:D115)</f>
        <v>288177824</v>
      </c>
      <c r="G115" s="272">
        <f>('Historical Year'!F71*1000)-('Historical Year'!F21*1000)</f>
        <v>288177824.00000018</v>
      </c>
      <c r="H115" s="272">
        <f>G115-E115</f>
        <v>0</v>
      </c>
    </row>
    <row r="116" spans="1:8" ht="12.75" customHeight="1">
      <c r="A116" t="s">
        <v>1923</v>
      </c>
      <c r="B116" t="s">
        <v>1923</v>
      </c>
      <c r="C116" t="s">
        <v>1923</v>
      </c>
      <c r="D116" t="s">
        <v>1923</v>
      </c>
    </row>
    <row r="117" spans="1:8" ht="12.75" customHeight="1">
      <c r="A117" t="s">
        <v>3560</v>
      </c>
      <c r="B117" t="s">
        <v>1923</v>
      </c>
      <c r="C117" t="s">
        <v>1923</v>
      </c>
      <c r="D117" t="s">
        <v>1923</v>
      </c>
    </row>
    <row r="118" spans="1:8" ht="12.75" customHeight="1" outlineLevel="1">
      <c r="A118" s="255" t="s">
        <v>3561</v>
      </c>
      <c r="B118" s="257">
        <v>-202821245</v>
      </c>
      <c r="C118" s="257">
        <v>0</v>
      </c>
      <c r="D118" s="257">
        <v>0</v>
      </c>
      <c r="E118" s="273">
        <f>SUM(B118:D118)</f>
        <v>-202821245</v>
      </c>
      <c r="G118" s="272">
        <f>('Historical Year'!F21*1000)</f>
        <v>-202821245</v>
      </c>
      <c r="H118" s="272">
        <f>G118-E118</f>
        <v>0</v>
      </c>
    </row>
    <row r="119" spans="1:8" ht="12.75" customHeight="1">
      <c r="A119" t="s">
        <v>3562</v>
      </c>
      <c r="B119" s="256">
        <v>-202821245</v>
      </c>
      <c r="C119" s="256">
        <v>0</v>
      </c>
      <c r="D119" s="256">
        <v>0</v>
      </c>
      <c r="E119" s="169">
        <f>SUM(B119:D119)</f>
        <v>-202821245</v>
      </c>
    </row>
    <row r="120" spans="1:8" ht="12.75" customHeight="1">
      <c r="A120" t="s">
        <v>1923</v>
      </c>
      <c r="B120" t="s">
        <v>1923</v>
      </c>
      <c r="C120" t="s">
        <v>1923</v>
      </c>
      <c r="D120" t="s">
        <v>1923</v>
      </c>
    </row>
    <row r="121" spans="1:8" ht="12.75" customHeight="1">
      <c r="A121" t="s">
        <v>3563</v>
      </c>
      <c r="B121" s="258">
        <v>1417157654</v>
      </c>
      <c r="C121" s="258">
        <v>-36525514</v>
      </c>
      <c r="D121" s="258">
        <v>-29939504</v>
      </c>
      <c r="E121" s="258">
        <f>SUM(B121:D121)</f>
        <v>1350692636</v>
      </c>
    </row>
    <row r="122" spans="1:8" ht="12.75" customHeight="1">
      <c r="A122" t="s">
        <v>1923</v>
      </c>
      <c r="B122" t="s">
        <v>1923</v>
      </c>
      <c r="C122" t="s">
        <v>1923</v>
      </c>
      <c r="D122" t="s">
        <v>1923</v>
      </c>
      <c r="E122" s="256"/>
    </row>
    <row r="123" spans="1:8" ht="12.75" customHeight="1">
      <c r="A123" t="s">
        <v>3564</v>
      </c>
      <c r="B123" s="261">
        <v>1</v>
      </c>
      <c r="C123" s="261">
        <v>1</v>
      </c>
      <c r="D123" s="261">
        <v>1</v>
      </c>
      <c r="E123" s="256">
        <f>D123</f>
        <v>1</v>
      </c>
    </row>
    <row r="124" spans="1:8" ht="12.75" customHeight="1">
      <c r="A124" t="s">
        <v>1923</v>
      </c>
      <c r="B124" t="s">
        <v>1923</v>
      </c>
      <c r="C124" t="s">
        <v>1923</v>
      </c>
      <c r="D124" t="s">
        <v>1923</v>
      </c>
      <c r="E124" s="256"/>
    </row>
    <row r="125" spans="1:8" ht="12.75" customHeight="1">
      <c r="A125" t="s">
        <v>3565</v>
      </c>
      <c r="B125" s="256">
        <v>1417157654</v>
      </c>
      <c r="C125" s="256">
        <v>-36525514</v>
      </c>
      <c r="D125" s="256">
        <v>-29939504</v>
      </c>
      <c r="E125" s="256">
        <f>SUM(B125:D125)</f>
        <v>1350692636</v>
      </c>
    </row>
    <row r="126" spans="1:8" ht="12.75" customHeight="1">
      <c r="A126" t="s">
        <v>1923</v>
      </c>
      <c r="B126" t="s">
        <v>1923</v>
      </c>
      <c r="C126" t="s">
        <v>1923</v>
      </c>
      <c r="D126" t="s">
        <v>1923</v>
      </c>
      <c r="E126" s="256"/>
    </row>
    <row r="127" spans="1:8" ht="12.75" customHeight="1">
      <c r="A127" t="s">
        <v>3566</v>
      </c>
      <c r="B127" t="s">
        <v>1923</v>
      </c>
      <c r="C127" t="s">
        <v>1923</v>
      </c>
      <c r="D127" t="s">
        <v>1923</v>
      </c>
      <c r="E127" s="256"/>
    </row>
    <row r="128" spans="1:8" ht="12.75" customHeight="1">
      <c r="A128" t="s">
        <v>3567</v>
      </c>
      <c r="B128" s="256">
        <v>0</v>
      </c>
      <c r="C128" s="256">
        <v>0</v>
      </c>
      <c r="D128" s="256">
        <v>0</v>
      </c>
      <c r="E128" s="256">
        <f>SUM(B128:D128)</f>
        <v>0</v>
      </c>
    </row>
    <row r="129" spans="1:8" ht="12.75" customHeight="1">
      <c r="A129" t="s">
        <v>1923</v>
      </c>
      <c r="B129" t="s">
        <v>1923</v>
      </c>
      <c r="C129" t="s">
        <v>1923</v>
      </c>
      <c r="D129" t="s">
        <v>1923</v>
      </c>
      <c r="E129" s="256"/>
    </row>
    <row r="130" spans="1:8" ht="13.5" customHeight="1" thickBot="1">
      <c r="A130" t="s">
        <v>3568</v>
      </c>
      <c r="B130" s="259">
        <v>1417157654</v>
      </c>
      <c r="C130" s="259">
        <v>-36525514</v>
      </c>
      <c r="D130" s="259">
        <v>-29939504</v>
      </c>
      <c r="E130" s="259">
        <f>SUM(B130:D130)</f>
        <v>1350692636</v>
      </c>
    </row>
    <row r="131" spans="1:8" ht="13.5" customHeight="1" thickTop="1">
      <c r="A131" t="s">
        <v>1923</v>
      </c>
      <c r="B131" t="s">
        <v>1923</v>
      </c>
      <c r="C131" t="s">
        <v>1923</v>
      </c>
      <c r="D131" t="s">
        <v>1923</v>
      </c>
      <c r="E131" s="256"/>
    </row>
    <row r="132" spans="1:8" ht="12.75" customHeight="1">
      <c r="A132" t="s">
        <v>3569</v>
      </c>
      <c r="B132" s="261">
        <v>5.5E-2</v>
      </c>
      <c r="C132" s="261">
        <v>5.5E-2</v>
      </c>
      <c r="D132" s="261">
        <v>5.5E-2</v>
      </c>
      <c r="E132" s="256">
        <f>D132</f>
        <v>5.5E-2</v>
      </c>
    </row>
    <row r="133" spans="1:8" ht="12.75" customHeight="1">
      <c r="A133" t="s">
        <v>1923</v>
      </c>
      <c r="B133" t="s">
        <v>1923</v>
      </c>
      <c r="C133" t="s">
        <v>1923</v>
      </c>
      <c r="D133" t="s">
        <v>1923</v>
      </c>
      <c r="E133" s="256"/>
    </row>
    <row r="134" spans="1:8" ht="12.75" customHeight="1">
      <c r="A134" t="s">
        <v>3570</v>
      </c>
      <c r="B134" s="256">
        <v>77943671</v>
      </c>
      <c r="C134" s="256">
        <v>-2008903</v>
      </c>
      <c r="D134" s="256">
        <v>-1646673</v>
      </c>
      <c r="E134" s="256">
        <f>SUM(B134:D134)</f>
        <v>74288095</v>
      </c>
    </row>
    <row r="135" spans="1:8" ht="12.75" customHeight="1">
      <c r="A135" t="s">
        <v>1923</v>
      </c>
      <c r="B135" t="s">
        <v>1923</v>
      </c>
      <c r="C135" t="s">
        <v>1923</v>
      </c>
      <c r="D135" t="s">
        <v>1923</v>
      </c>
      <c r="E135" s="256"/>
    </row>
    <row r="136" spans="1:8" ht="12.75" customHeight="1">
      <c r="A136" t="s">
        <v>3571</v>
      </c>
      <c r="B136" s="256">
        <v>0</v>
      </c>
      <c r="C136" s="256">
        <v>0</v>
      </c>
      <c r="D136" s="256">
        <v>0</v>
      </c>
      <c r="E136" s="256">
        <f>SUM(B136:D136)</f>
        <v>0</v>
      </c>
    </row>
    <row r="137" spans="1:8" ht="12.75" customHeight="1">
      <c r="A137" t="s">
        <v>1923</v>
      </c>
      <c r="B137" t="s">
        <v>1923</v>
      </c>
      <c r="C137" t="s">
        <v>1923</v>
      </c>
      <c r="D137" t="s">
        <v>1923</v>
      </c>
      <c r="E137" s="256"/>
    </row>
    <row r="138" spans="1:8" ht="12.75" customHeight="1">
      <c r="A138" t="s">
        <v>3088</v>
      </c>
      <c r="B138" t="s">
        <v>1923</v>
      </c>
      <c r="C138" t="s">
        <v>1923</v>
      </c>
      <c r="D138" t="s">
        <v>1923</v>
      </c>
      <c r="E138" s="256"/>
    </row>
    <row r="139" spans="1:8" ht="12.75" customHeight="1" outlineLevel="1">
      <c r="A139" s="255" t="s">
        <v>3572</v>
      </c>
      <c r="B139" s="257">
        <v>-8686134</v>
      </c>
      <c r="C139" s="257">
        <v>0</v>
      </c>
      <c r="D139" s="257">
        <v>0</v>
      </c>
      <c r="E139" s="274">
        <f>SUM(B139:D139)</f>
        <v>-8686134</v>
      </c>
      <c r="G139" s="272">
        <f>('Historical Year'!F105*1000)</f>
        <v>-8686134</v>
      </c>
      <c r="H139" s="272">
        <f>G139-E139</f>
        <v>0</v>
      </c>
    </row>
    <row r="140" spans="1:8" ht="12.75" customHeight="1">
      <c r="A140" t="s">
        <v>3573</v>
      </c>
      <c r="B140" s="256">
        <v>-8686134</v>
      </c>
      <c r="C140" s="256">
        <v>0</v>
      </c>
      <c r="D140" s="256">
        <v>0</v>
      </c>
      <c r="E140" s="256">
        <f>SUM(B140:D140)</f>
        <v>-8686134</v>
      </c>
    </row>
    <row r="141" spans="1:8" ht="12.75" customHeight="1">
      <c r="A141" t="s">
        <v>1923</v>
      </c>
      <c r="B141" t="s">
        <v>1923</v>
      </c>
      <c r="C141" t="s">
        <v>1923</v>
      </c>
      <c r="D141" t="s">
        <v>1923</v>
      </c>
      <c r="E141" s="256"/>
    </row>
    <row r="142" spans="1:8" ht="13.5" customHeight="1" thickBot="1">
      <c r="A142" t="s">
        <v>3574</v>
      </c>
      <c r="B142" s="262">
        <v>69257537</v>
      </c>
      <c r="C142" s="262">
        <v>-2008903</v>
      </c>
      <c r="D142" s="262">
        <v>-1646673</v>
      </c>
      <c r="E142" s="262">
        <f>SUM(B142:D142)</f>
        <v>65601961</v>
      </c>
    </row>
    <row r="143" spans="1:8" ht="12.75" customHeight="1">
      <c r="A143" t="s">
        <v>1923</v>
      </c>
      <c r="B143" t="s">
        <v>1923</v>
      </c>
      <c r="C143" t="s">
        <v>1923</v>
      </c>
      <c r="D143" t="s">
        <v>1923</v>
      </c>
      <c r="E143" s="256"/>
    </row>
    <row r="144" spans="1:8" ht="12.75" customHeight="1">
      <c r="A144" t="s">
        <v>3575</v>
      </c>
      <c r="B144" s="256">
        <v>0</v>
      </c>
      <c r="C144" s="256">
        <v>0</v>
      </c>
      <c r="D144" s="256">
        <v>0</v>
      </c>
      <c r="E144" s="256">
        <f>SUM(B144:D144)</f>
        <v>0</v>
      </c>
    </row>
    <row r="145" spans="1:8" ht="12.75" customHeight="1">
      <c r="A145" t="s">
        <v>1923</v>
      </c>
      <c r="B145" t="s">
        <v>1923</v>
      </c>
      <c r="C145" t="s">
        <v>1923</v>
      </c>
      <c r="D145" t="s">
        <v>1923</v>
      </c>
      <c r="E145" s="256"/>
      <c r="G145" s="76"/>
      <c r="H145" s="161"/>
    </row>
    <row r="146" spans="1:8" ht="13.5" customHeight="1" thickBot="1">
      <c r="A146" t="s">
        <v>3576</v>
      </c>
      <c r="B146" s="262">
        <v>69257537</v>
      </c>
      <c r="C146" s="262">
        <v>-2008903</v>
      </c>
      <c r="D146" s="262">
        <v>-1646673</v>
      </c>
      <c r="E146" s="275">
        <f>SUM(B146:D146)</f>
        <v>65601961</v>
      </c>
      <c r="G146" s="272">
        <f>('Historical Year'!F102+'Historical Year'!F104+'Historical Year'!F105)*1000</f>
        <v>65601960.92499999</v>
      </c>
      <c r="H146" s="272">
        <f>G146-E146</f>
        <v>-7.5000010430812836E-2</v>
      </c>
    </row>
    <row r="147" spans="1:8" ht="12.75" customHeight="1">
      <c r="A147" t="s">
        <v>1923</v>
      </c>
      <c r="B147" t="s">
        <v>1923</v>
      </c>
      <c r="C147" t="s">
        <v>1923</v>
      </c>
      <c r="D147" t="s">
        <v>1923</v>
      </c>
      <c r="E147" s="256"/>
    </row>
    <row r="148" spans="1:8" ht="12.75" customHeight="1">
      <c r="A148" t="s">
        <v>3096</v>
      </c>
      <c r="B148" t="s">
        <v>1923</v>
      </c>
      <c r="C148" t="s">
        <v>1923</v>
      </c>
      <c r="D148" t="s">
        <v>1923</v>
      </c>
      <c r="E148" s="256"/>
      <c r="H148" s="168"/>
    </row>
    <row r="149" spans="1:8" ht="12.75" customHeight="1" outlineLevel="1">
      <c r="A149" s="255" t="s">
        <v>3097</v>
      </c>
      <c r="B149" s="256">
        <v>33114443</v>
      </c>
      <c r="C149" s="256">
        <v>0</v>
      </c>
      <c r="D149" s="256">
        <v>0</v>
      </c>
      <c r="E149" s="256">
        <f>SUM(B149:D149)</f>
        <v>33114443</v>
      </c>
    </row>
    <row r="150" spans="1:8" ht="12.75" customHeight="1" outlineLevel="1">
      <c r="A150" s="255" t="s">
        <v>3577</v>
      </c>
      <c r="B150" s="256">
        <v>0</v>
      </c>
      <c r="C150" s="256">
        <v>0</v>
      </c>
      <c r="D150" s="256">
        <v>0</v>
      </c>
      <c r="E150" s="256">
        <f t="shared" ref="E150:E152" si="3">SUM(B150:D150)</f>
        <v>0</v>
      </c>
    </row>
    <row r="151" spans="1:8" ht="12.75" customHeight="1" outlineLevel="1">
      <c r="A151" s="255" t="s">
        <v>3578</v>
      </c>
      <c r="B151" s="257">
        <v>-33114443</v>
      </c>
      <c r="C151" s="257">
        <v>0</v>
      </c>
      <c r="D151" s="257">
        <v>0</v>
      </c>
      <c r="E151" s="257">
        <f t="shared" si="3"/>
        <v>-33114443</v>
      </c>
    </row>
    <row r="152" spans="1:8" ht="12.75" customHeight="1">
      <c r="A152" t="s">
        <v>3579</v>
      </c>
      <c r="B152" s="256">
        <v>0</v>
      </c>
      <c r="C152" s="256">
        <v>0</v>
      </c>
      <c r="D152" s="256">
        <v>0</v>
      </c>
      <c r="E152" s="256">
        <f t="shared" si="3"/>
        <v>0</v>
      </c>
    </row>
    <row r="153" spans="1:8" ht="12.75" customHeight="1">
      <c r="A153" t="s">
        <v>1923</v>
      </c>
      <c r="B153" t="s">
        <v>1923</v>
      </c>
      <c r="C153" t="s">
        <v>1923</v>
      </c>
      <c r="D153" t="s">
        <v>1923</v>
      </c>
      <c r="E153" s="256"/>
    </row>
    <row r="154" spans="1:8" ht="12.75" customHeight="1">
      <c r="A154" t="s">
        <v>3580</v>
      </c>
      <c r="B154" s="256">
        <v>0</v>
      </c>
      <c r="C154" s="256">
        <v>0</v>
      </c>
      <c r="D154" s="256">
        <v>0</v>
      </c>
      <c r="E154" s="256">
        <f>SUM(B154:D154)</f>
        <v>0</v>
      </c>
    </row>
    <row r="155" spans="1:8" ht="12.75" customHeight="1">
      <c r="A155" t="s">
        <v>1923</v>
      </c>
      <c r="B155" t="s">
        <v>1923</v>
      </c>
      <c r="C155" t="s">
        <v>1923</v>
      </c>
      <c r="D155" t="s">
        <v>1923</v>
      </c>
      <c r="E155" s="256"/>
    </row>
    <row r="156" spans="1:8" ht="13.5" customHeight="1" thickBot="1">
      <c r="A156" s="260" t="s">
        <v>3103</v>
      </c>
      <c r="B156" s="259">
        <v>69257537</v>
      </c>
      <c r="C156" s="259">
        <v>-2008903</v>
      </c>
      <c r="D156" s="259">
        <v>-1646673</v>
      </c>
      <c r="E156" s="259">
        <f>SUM(B156:D156)</f>
        <v>65601961</v>
      </c>
    </row>
    <row r="157" spans="1:8" ht="13.8" thickTop="1"/>
  </sheetData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B0C22-5667-4691-930F-E4DB6E166AF0}">
  <sheetPr>
    <tabColor theme="6" tint="0.59999389629810485"/>
  </sheetPr>
  <dimension ref="A1:J16062"/>
  <sheetViews>
    <sheetView tabSelected="1" zoomScaleNormal="100" workbookViewId="0">
      <selection activeCell="J81" sqref="J81"/>
    </sheetView>
  </sheetViews>
  <sheetFormatPr defaultColWidth="8.77734375" defaultRowHeight="14.4"/>
  <cols>
    <col min="1" max="1" width="32.44140625" style="296" customWidth="1"/>
    <col min="2" max="2" width="26.109375" style="296" bestFit="1" customWidth="1"/>
    <col min="3" max="3" width="33.77734375" style="296" customWidth="1"/>
    <col min="4" max="4" width="20.6640625" style="296" customWidth="1"/>
    <col min="5" max="5" width="36.77734375" style="297" bestFit="1" customWidth="1"/>
    <col min="6" max="6" width="13.44140625" style="296" bestFit="1" customWidth="1"/>
    <col min="7" max="7" width="17" style="296" customWidth="1"/>
    <col min="8" max="8" width="15.109375" style="296" bestFit="1" customWidth="1"/>
    <col min="9" max="9" width="13.6640625" style="296" bestFit="1" customWidth="1"/>
    <col min="10" max="16384" width="8.77734375" style="296"/>
  </cols>
  <sheetData>
    <row r="1" spans="1:7" ht="15" thickBot="1">
      <c r="A1" s="311" t="s">
        <v>3755</v>
      </c>
      <c r="B1" t="s" vm="1">
        <v>3756</v>
      </c>
    </row>
    <row r="2" spans="1:7">
      <c r="A2" s="311" t="s">
        <v>3757</v>
      </c>
      <c r="B2" t="s" vm="2">
        <v>3758</v>
      </c>
      <c r="E2" s="298"/>
      <c r="F2" s="299"/>
    </row>
    <row r="3" spans="1:7" ht="15" thickBot="1">
      <c r="A3" s="311" t="s">
        <v>3759</v>
      </c>
      <c r="B3" t="s" vm="3">
        <v>3760</v>
      </c>
      <c r="E3" s="300"/>
      <c r="F3" s="301"/>
    </row>
    <row r="4" spans="1:7">
      <c r="A4" s="311" t="s">
        <v>3761</v>
      </c>
      <c r="B4" t="s" vm="4">
        <v>3762</v>
      </c>
    </row>
    <row r="5" spans="1:7">
      <c r="A5" s="311" t="s">
        <v>3763</v>
      </c>
      <c r="B5" t="s" vm="5">
        <v>3764</v>
      </c>
    </row>
    <row r="6" spans="1:7">
      <c r="A6" s="311" t="s">
        <v>3765</v>
      </c>
      <c r="B6" t="s" vm="6">
        <v>3766</v>
      </c>
    </row>
    <row r="7" spans="1:7">
      <c r="A7" s="311" t="s">
        <v>3767</v>
      </c>
      <c r="B7" t="s" vm="7">
        <v>3768</v>
      </c>
    </row>
    <row r="8" spans="1:7">
      <c r="E8" s="296"/>
    </row>
    <row r="9" spans="1:7">
      <c r="A9" s="311" t="s">
        <v>3769</v>
      </c>
      <c r="B9"/>
      <c r="C9"/>
      <c r="D9"/>
      <c r="E9"/>
      <c r="F9" s="311" t="s">
        <v>3770</v>
      </c>
      <c r="G9" s="312"/>
    </row>
    <row r="10" spans="1:7">
      <c r="A10" s="311" t="s">
        <v>3771</v>
      </c>
      <c r="B10" s="311" t="s">
        <v>3772</v>
      </c>
      <c r="C10" s="311" t="s">
        <v>3773</v>
      </c>
      <c r="D10" s="311" t="s">
        <v>3774</v>
      </c>
      <c r="E10" s="311" t="s">
        <v>3775</v>
      </c>
      <c r="F10" t="s">
        <v>3776</v>
      </c>
      <c r="G10" t="s">
        <v>3777</v>
      </c>
    </row>
    <row r="11" spans="1:7">
      <c r="A11" t="s">
        <v>3778</v>
      </c>
      <c r="B11" t="s">
        <v>3779</v>
      </c>
      <c r="C11" t="s">
        <v>3780</v>
      </c>
      <c r="D11" t="s">
        <v>3781</v>
      </c>
      <c r="E11" t="s">
        <v>2895</v>
      </c>
      <c r="F11" s="312">
        <v>27665062.109999999</v>
      </c>
      <c r="G11" s="312">
        <v>46635801.920000002</v>
      </c>
    </row>
    <row r="12" spans="1:7">
      <c r="A12" t="s">
        <v>3778</v>
      </c>
      <c r="B12" t="s">
        <v>3779</v>
      </c>
      <c r="C12" t="s">
        <v>3780</v>
      </c>
      <c r="D12" t="s">
        <v>3782</v>
      </c>
      <c r="E12" t="s">
        <v>2946</v>
      </c>
      <c r="F12" s="312">
        <v>312252028.98000002</v>
      </c>
      <c r="G12" s="312">
        <v>382516749.43000001</v>
      </c>
    </row>
    <row r="13" spans="1:7">
      <c r="A13" t="s">
        <v>3778</v>
      </c>
      <c r="B13" t="s">
        <v>3779</v>
      </c>
      <c r="C13" t="s">
        <v>3780</v>
      </c>
      <c r="D13" t="s">
        <v>3783</v>
      </c>
      <c r="E13" t="s">
        <v>2927</v>
      </c>
      <c r="F13" s="312">
        <v>560301.4</v>
      </c>
      <c r="G13" s="312">
        <v>612577.24</v>
      </c>
    </row>
    <row r="14" spans="1:7">
      <c r="A14" t="s">
        <v>3778</v>
      </c>
      <c r="B14" t="s">
        <v>3779</v>
      </c>
      <c r="C14" t="s">
        <v>3780</v>
      </c>
      <c r="D14" t="s">
        <v>3784</v>
      </c>
      <c r="E14" t="s">
        <v>2928</v>
      </c>
      <c r="F14" s="312">
        <v>880228.02</v>
      </c>
      <c r="G14" s="312">
        <v>1007596.22</v>
      </c>
    </row>
    <row r="15" spans="1:7">
      <c r="A15" t="s">
        <v>3778</v>
      </c>
      <c r="B15" t="s">
        <v>3779</v>
      </c>
      <c r="C15" t="s">
        <v>3780</v>
      </c>
      <c r="D15" t="s">
        <v>3785</v>
      </c>
      <c r="E15" t="s">
        <v>2929</v>
      </c>
      <c r="F15" s="312">
        <v>4709544.84</v>
      </c>
      <c r="G15" s="312">
        <v>5048994.62</v>
      </c>
    </row>
    <row r="16" spans="1:7">
      <c r="A16" t="s">
        <v>3778</v>
      </c>
      <c r="B16" t="s">
        <v>3779</v>
      </c>
      <c r="C16" t="s">
        <v>3780</v>
      </c>
      <c r="D16" t="s">
        <v>3786</v>
      </c>
      <c r="E16" t="s">
        <v>2931</v>
      </c>
      <c r="F16" s="312">
        <v>839459.87</v>
      </c>
      <c r="G16" s="312">
        <v>774314.95</v>
      </c>
    </row>
    <row r="17" spans="1:7">
      <c r="A17" t="s">
        <v>3778</v>
      </c>
      <c r="B17" t="s">
        <v>3779</v>
      </c>
      <c r="C17" t="s">
        <v>3780</v>
      </c>
      <c r="D17" t="s">
        <v>3787</v>
      </c>
      <c r="E17" t="s">
        <v>2934</v>
      </c>
      <c r="F17" s="312">
        <v>8738389.3200000003</v>
      </c>
      <c r="G17" s="312">
        <v>26492699.27</v>
      </c>
    </row>
    <row r="18" spans="1:7">
      <c r="A18" t="s">
        <v>3778</v>
      </c>
      <c r="B18" t="s">
        <v>3779</v>
      </c>
      <c r="C18" t="s">
        <v>3780</v>
      </c>
      <c r="D18" t="s">
        <v>3788</v>
      </c>
      <c r="E18" t="s">
        <v>2939</v>
      </c>
      <c r="F18" s="312">
        <v>1597749.22</v>
      </c>
      <c r="G18" s="312">
        <v>-50945667.369999997</v>
      </c>
    </row>
    <row r="19" spans="1:7">
      <c r="A19" t="s">
        <v>3778</v>
      </c>
      <c r="B19" t="s">
        <v>3779</v>
      </c>
      <c r="C19" t="s">
        <v>3780</v>
      </c>
      <c r="D19" t="s">
        <v>3789</v>
      </c>
      <c r="E19" t="s">
        <v>2940</v>
      </c>
      <c r="F19" s="312">
        <v>2573999.41</v>
      </c>
      <c r="G19" s="312">
        <v>2041111.3</v>
      </c>
    </row>
    <row r="20" spans="1:7">
      <c r="A20" t="s">
        <v>3778</v>
      </c>
      <c r="B20" t="s">
        <v>3779</v>
      </c>
      <c r="C20" t="s">
        <v>3780</v>
      </c>
      <c r="D20" t="s">
        <v>3790</v>
      </c>
      <c r="E20" t="s">
        <v>2943</v>
      </c>
      <c r="F20" s="312">
        <v>66.150000000000006</v>
      </c>
      <c r="G20" s="312"/>
    </row>
    <row r="21" spans="1:7">
      <c r="A21" t="s">
        <v>3778</v>
      </c>
      <c r="B21" t="s">
        <v>3791</v>
      </c>
      <c r="C21" t="s">
        <v>3792</v>
      </c>
      <c r="D21" t="s">
        <v>3790</v>
      </c>
      <c r="E21" t="s">
        <v>2943</v>
      </c>
      <c r="F21" s="312">
        <v>-2944130.43</v>
      </c>
      <c r="G21" s="312"/>
    </row>
    <row r="22" spans="1:7">
      <c r="A22" t="s">
        <v>3778</v>
      </c>
      <c r="B22" t="s">
        <v>3793</v>
      </c>
      <c r="C22" t="s">
        <v>3794</v>
      </c>
      <c r="D22" t="s">
        <v>3788</v>
      </c>
      <c r="E22" t="s">
        <v>2939</v>
      </c>
      <c r="F22" s="312"/>
      <c r="G22" s="312">
        <v>432.5</v>
      </c>
    </row>
    <row r="23" spans="1:7">
      <c r="A23" t="s">
        <v>3778</v>
      </c>
      <c r="B23" t="s">
        <v>3793</v>
      </c>
      <c r="C23" t="s">
        <v>3794</v>
      </c>
      <c r="D23" t="s">
        <v>3790</v>
      </c>
      <c r="E23" t="s">
        <v>2943</v>
      </c>
      <c r="F23" s="312">
        <v>-3696530.26</v>
      </c>
      <c r="G23" s="312">
        <v>-5734061.5599999996</v>
      </c>
    </row>
    <row r="24" spans="1:7">
      <c r="A24" t="s">
        <v>3778</v>
      </c>
      <c r="B24" t="s">
        <v>3795</v>
      </c>
      <c r="C24" t="s">
        <v>3796</v>
      </c>
      <c r="D24" t="s">
        <v>3797</v>
      </c>
      <c r="E24" t="s">
        <v>2937</v>
      </c>
      <c r="F24" s="312"/>
      <c r="G24" s="312">
        <v>25735.599999999999</v>
      </c>
    </row>
    <row r="25" spans="1:7">
      <c r="A25" t="s">
        <v>3778</v>
      </c>
      <c r="B25" t="s">
        <v>3798</v>
      </c>
      <c r="C25" t="s">
        <v>3799</v>
      </c>
      <c r="D25" t="s">
        <v>3781</v>
      </c>
      <c r="E25" t="s">
        <v>2895</v>
      </c>
      <c r="F25" s="312">
        <v>-27665062.109999999</v>
      </c>
      <c r="G25" s="312">
        <v>-46635801.920000002</v>
      </c>
    </row>
    <row r="26" spans="1:7">
      <c r="A26" t="s">
        <v>3778</v>
      </c>
      <c r="B26" t="s">
        <v>3798</v>
      </c>
      <c r="C26" t="s">
        <v>3799</v>
      </c>
      <c r="D26" t="s">
        <v>3800</v>
      </c>
      <c r="E26" t="s">
        <v>2945</v>
      </c>
      <c r="F26" s="312">
        <v>7540867.3499999996</v>
      </c>
      <c r="G26" s="312">
        <v>18719965.039999999</v>
      </c>
    </row>
    <row r="27" spans="1:7">
      <c r="A27" t="s">
        <v>3778</v>
      </c>
      <c r="B27" t="s">
        <v>3798</v>
      </c>
      <c r="C27" t="s">
        <v>3799</v>
      </c>
      <c r="D27" t="s">
        <v>3785</v>
      </c>
      <c r="E27" t="s">
        <v>2929</v>
      </c>
      <c r="F27" s="312">
        <v>-314386.12</v>
      </c>
      <c r="G27" s="312">
        <v>171253.12</v>
      </c>
    </row>
    <row r="28" spans="1:7">
      <c r="A28" t="s">
        <v>3778</v>
      </c>
      <c r="B28" t="s">
        <v>3798</v>
      </c>
      <c r="C28" t="s">
        <v>3799</v>
      </c>
      <c r="D28" t="s">
        <v>3787</v>
      </c>
      <c r="E28" t="s">
        <v>2934</v>
      </c>
      <c r="F28" s="312">
        <v>8641291.0199999996</v>
      </c>
      <c r="G28" s="312">
        <v>15630152.07</v>
      </c>
    </row>
    <row r="29" spans="1:7">
      <c r="A29" t="s">
        <v>3778</v>
      </c>
      <c r="B29" t="s">
        <v>3801</v>
      </c>
      <c r="C29" t="s">
        <v>3802</v>
      </c>
      <c r="D29" t="s">
        <v>3803</v>
      </c>
      <c r="E29" t="s">
        <v>3804</v>
      </c>
      <c r="F29" s="312">
        <v>27082821.530000001</v>
      </c>
      <c r="G29" s="312">
        <v>25798045.170000002</v>
      </c>
    </row>
    <row r="30" spans="1:7">
      <c r="A30" t="s">
        <v>3778</v>
      </c>
      <c r="B30" t="s">
        <v>3801</v>
      </c>
      <c r="C30" t="s">
        <v>3802</v>
      </c>
      <c r="D30" t="s">
        <v>3784</v>
      </c>
      <c r="E30" t="s">
        <v>2928</v>
      </c>
      <c r="F30" s="312">
        <v>5405.99</v>
      </c>
      <c r="G30" s="312">
        <v>2888.95</v>
      </c>
    </row>
    <row r="31" spans="1:7">
      <c r="A31" t="s">
        <v>3778</v>
      </c>
      <c r="B31" t="s">
        <v>3801</v>
      </c>
      <c r="C31" t="s">
        <v>3802</v>
      </c>
      <c r="D31" t="s">
        <v>3785</v>
      </c>
      <c r="E31" t="s">
        <v>2929</v>
      </c>
      <c r="F31" s="312">
        <v>775538.99</v>
      </c>
      <c r="G31" s="312">
        <v>775538.99</v>
      </c>
    </row>
    <row r="32" spans="1:7">
      <c r="A32" t="s">
        <v>3778</v>
      </c>
      <c r="B32" t="s">
        <v>3805</v>
      </c>
      <c r="C32" t="s">
        <v>3806</v>
      </c>
      <c r="D32" t="s">
        <v>3807</v>
      </c>
      <c r="E32"/>
      <c r="F32" s="312">
        <v>45.01</v>
      </c>
      <c r="G32" s="312">
        <v>8.77</v>
      </c>
    </row>
    <row r="33" spans="1:9">
      <c r="A33" t="s">
        <v>3778</v>
      </c>
      <c r="B33" t="s">
        <v>3805</v>
      </c>
      <c r="C33" t="s">
        <v>3806</v>
      </c>
      <c r="D33" t="s">
        <v>3797</v>
      </c>
      <c r="E33" t="s">
        <v>2937</v>
      </c>
      <c r="F33" s="312"/>
      <c r="G33" s="312">
        <v>361847.05</v>
      </c>
    </row>
    <row r="34" spans="1:9">
      <c r="A34" t="s">
        <v>3778</v>
      </c>
      <c r="B34" t="s">
        <v>3805</v>
      </c>
      <c r="C34" t="s">
        <v>3806</v>
      </c>
      <c r="D34" t="s">
        <v>3808</v>
      </c>
      <c r="E34" t="s">
        <v>2938</v>
      </c>
      <c r="F34" s="312">
        <v>1476343.63</v>
      </c>
      <c r="G34" s="312">
        <v>5307102.32</v>
      </c>
    </row>
    <row r="35" spans="1:9">
      <c r="E35" s="296"/>
    </row>
    <row r="36" spans="1:9">
      <c r="E36" s="296"/>
    </row>
    <row r="37" spans="1:9">
      <c r="E37" s="296"/>
    </row>
    <row r="38" spans="1:9">
      <c r="E38" s="296"/>
    </row>
    <row r="39" spans="1:9">
      <c r="E39" s="296"/>
    </row>
    <row r="40" spans="1:9">
      <c r="E40" s="296"/>
      <c r="F40" s="302" t="s">
        <v>3809</v>
      </c>
      <c r="G40" s="303">
        <f>SUM(G11:G37)</f>
        <v>428607283.68000007</v>
      </c>
    </row>
    <row r="41" spans="1:9">
      <c r="E41" s="296"/>
      <c r="F41" s="304" t="s">
        <v>3810</v>
      </c>
    </row>
    <row r="42" spans="1:9">
      <c r="E42" s="305" t="s">
        <v>3824</v>
      </c>
      <c r="F42" s="296" t="s">
        <v>3801</v>
      </c>
      <c r="G42" s="306">
        <f>SUMIF($B$11:$B$36,F42,$G$11:$G$36)</f>
        <v>26576473.109999999</v>
      </c>
    </row>
    <row r="43" spans="1:9">
      <c r="E43" s="305" t="s">
        <v>2934</v>
      </c>
      <c r="F43" s="296" t="s">
        <v>3798</v>
      </c>
      <c r="G43" s="307">
        <f>SUMIFS($G$11:$G$36,$B$11:$B$36,F43,$E$11:$E$36,E43)</f>
        <v>15630152.07</v>
      </c>
    </row>
    <row r="44" spans="1:9">
      <c r="E44" s="296"/>
      <c r="F44" s="302" t="s">
        <v>3811</v>
      </c>
      <c r="G44" s="308">
        <f>G40-G42-G43</f>
        <v>386400658.50000006</v>
      </c>
    </row>
    <row r="45" spans="1:9">
      <c r="E45" s="296"/>
    </row>
    <row r="46" spans="1:9">
      <c r="E46" s="296"/>
    </row>
    <row r="47" spans="1:9">
      <c r="E47" s="296"/>
    </row>
    <row r="48" spans="1:9">
      <c r="E48" s="296"/>
      <c r="I48" s="309"/>
    </row>
    <row r="49" spans="5:9">
      <c r="E49" s="296"/>
    </row>
    <row r="50" spans="5:9">
      <c r="E50" s="296"/>
    </row>
    <row r="51" spans="5:9">
      <c r="E51" s="296"/>
    </row>
    <row r="52" spans="5:9">
      <c r="E52" s="296"/>
    </row>
    <row r="53" spans="5:9">
      <c r="E53" s="296"/>
      <c r="I53" s="297"/>
    </row>
    <row r="54" spans="5:9">
      <c r="E54" s="296"/>
    </row>
    <row r="55" spans="5:9">
      <c r="E55" s="296"/>
    </row>
    <row r="56" spans="5:9">
      <c r="E56" s="296"/>
    </row>
    <row r="57" spans="5:9">
      <c r="E57" s="296"/>
    </row>
    <row r="58" spans="5:9">
      <c r="E58" s="296"/>
    </row>
    <row r="59" spans="5:9">
      <c r="E59" s="296"/>
    </row>
    <row r="60" spans="5:9">
      <c r="E60" s="296"/>
    </row>
    <row r="61" spans="5:9">
      <c r="E61" s="296"/>
    </row>
    <row r="62" spans="5:9">
      <c r="E62" s="296"/>
    </row>
    <row r="63" spans="5:9">
      <c r="E63" s="296"/>
    </row>
    <row r="64" spans="5:9">
      <c r="E64" s="296"/>
    </row>
    <row r="65" spans="5:5">
      <c r="E65" s="296"/>
    </row>
    <row r="66" spans="5:5">
      <c r="E66" s="296"/>
    </row>
    <row r="67" spans="5:5">
      <c r="E67" s="296"/>
    </row>
    <row r="68" spans="5:5">
      <c r="E68" s="296"/>
    </row>
    <row r="69" spans="5:5">
      <c r="E69" s="296"/>
    </row>
    <row r="70" spans="5:5">
      <c r="E70" s="296"/>
    </row>
    <row r="71" spans="5:5">
      <c r="E71" s="296"/>
    </row>
    <row r="72" spans="5:5">
      <c r="E72" s="296"/>
    </row>
    <row r="73" spans="5:5">
      <c r="E73" s="296"/>
    </row>
    <row r="74" spans="5:5">
      <c r="E74" s="296"/>
    </row>
    <row r="75" spans="5:5">
      <c r="E75" s="296"/>
    </row>
    <row r="76" spans="5:5">
      <c r="E76" s="296"/>
    </row>
    <row r="77" spans="5:5">
      <c r="E77" s="296"/>
    </row>
    <row r="78" spans="5:5">
      <c r="E78" s="296"/>
    </row>
    <row r="79" spans="5:5">
      <c r="E79" s="296"/>
    </row>
    <row r="80" spans="5:5">
      <c r="E80" s="296"/>
    </row>
    <row r="81" spans="5:5">
      <c r="E81" s="296"/>
    </row>
    <row r="82" spans="5:5">
      <c r="E82" s="296"/>
    </row>
    <row r="83" spans="5:5">
      <c r="E83" s="296"/>
    </row>
    <row r="84" spans="5:5">
      <c r="E84" s="296"/>
    </row>
    <row r="85" spans="5:5">
      <c r="E85" s="296"/>
    </row>
    <row r="86" spans="5:5">
      <c r="E86" s="296"/>
    </row>
    <row r="87" spans="5:5">
      <c r="E87" s="296"/>
    </row>
    <row r="88" spans="5:5">
      <c r="E88" s="296"/>
    </row>
    <row r="89" spans="5:5">
      <c r="E89" s="296"/>
    </row>
    <row r="90" spans="5:5">
      <c r="E90" s="296"/>
    </row>
    <row r="91" spans="5:5">
      <c r="E91" s="296"/>
    </row>
    <row r="92" spans="5:5">
      <c r="E92" s="296"/>
    </row>
    <row r="93" spans="5:5">
      <c r="E93" s="296"/>
    </row>
    <row r="94" spans="5:5">
      <c r="E94" s="296"/>
    </row>
    <row r="95" spans="5:5">
      <c r="E95" s="296"/>
    </row>
    <row r="96" spans="5:5">
      <c r="E96" s="296"/>
    </row>
    <row r="97" spans="5:5">
      <c r="E97" s="296"/>
    </row>
    <row r="98" spans="5:5">
      <c r="E98" s="296"/>
    </row>
    <row r="99" spans="5:5">
      <c r="E99" s="296"/>
    </row>
    <row r="100" spans="5:5">
      <c r="E100" s="296"/>
    </row>
    <row r="101" spans="5:5">
      <c r="E101" s="296"/>
    </row>
    <row r="102" spans="5:5">
      <c r="E102" s="296"/>
    </row>
    <row r="103" spans="5:5">
      <c r="E103" s="296"/>
    </row>
    <row r="104" spans="5:5">
      <c r="E104" s="296"/>
    </row>
    <row r="105" spans="5:5">
      <c r="E105" s="296"/>
    </row>
    <row r="106" spans="5:5">
      <c r="E106" s="296"/>
    </row>
    <row r="107" spans="5:5">
      <c r="E107" s="296"/>
    </row>
    <row r="108" spans="5:5">
      <c r="E108" s="296"/>
    </row>
    <row r="109" spans="5:5">
      <c r="E109" s="296"/>
    </row>
    <row r="110" spans="5:5">
      <c r="E110" s="296"/>
    </row>
    <row r="111" spans="5:5">
      <c r="E111" s="296"/>
    </row>
    <row r="112" spans="5:5">
      <c r="E112" s="296"/>
    </row>
    <row r="113" spans="5:5">
      <c r="E113" s="296"/>
    </row>
    <row r="114" spans="5:5">
      <c r="E114" s="296"/>
    </row>
    <row r="115" spans="5:5">
      <c r="E115" s="296"/>
    </row>
    <row r="116" spans="5:5">
      <c r="E116" s="296"/>
    </row>
    <row r="117" spans="5:5">
      <c r="E117" s="296"/>
    </row>
    <row r="118" spans="5:5">
      <c r="E118" s="296"/>
    </row>
    <row r="119" spans="5:5">
      <c r="E119" s="296"/>
    </row>
    <row r="120" spans="5:5">
      <c r="E120" s="296"/>
    </row>
    <row r="121" spans="5:5">
      <c r="E121" s="296"/>
    </row>
    <row r="122" spans="5:5">
      <c r="E122" s="296"/>
    </row>
    <row r="123" spans="5:5">
      <c r="E123" s="296"/>
    </row>
    <row r="124" spans="5:5">
      <c r="E124" s="296"/>
    </row>
    <row r="125" spans="5:5">
      <c r="E125" s="296"/>
    </row>
    <row r="126" spans="5:5">
      <c r="E126" s="296"/>
    </row>
    <row r="127" spans="5:5">
      <c r="E127" s="296"/>
    </row>
    <row r="128" spans="5:5">
      <c r="E128" s="296"/>
    </row>
    <row r="129" spans="5:5">
      <c r="E129" s="296"/>
    </row>
    <row r="130" spans="5:5">
      <c r="E130" s="296"/>
    </row>
    <row r="131" spans="5:5">
      <c r="E131" s="296"/>
    </row>
    <row r="132" spans="5:5">
      <c r="E132" s="296"/>
    </row>
    <row r="133" spans="5:5">
      <c r="E133" s="296"/>
    </row>
    <row r="134" spans="5:5">
      <c r="E134" s="296"/>
    </row>
    <row r="135" spans="5:5">
      <c r="E135" s="296"/>
    </row>
    <row r="136" spans="5:5">
      <c r="E136" s="296"/>
    </row>
    <row r="137" spans="5:5">
      <c r="E137" s="296"/>
    </row>
    <row r="138" spans="5:5">
      <c r="E138" s="296"/>
    </row>
    <row r="139" spans="5:5">
      <c r="E139" s="296"/>
    </row>
    <row r="140" spans="5:5">
      <c r="E140" s="296"/>
    </row>
    <row r="141" spans="5:5">
      <c r="E141" s="296"/>
    </row>
    <row r="142" spans="5:5">
      <c r="E142" s="296"/>
    </row>
    <row r="143" spans="5:5">
      <c r="E143" s="296"/>
    </row>
    <row r="144" spans="5:5">
      <c r="E144" s="296"/>
    </row>
    <row r="145" spans="5:5">
      <c r="E145" s="296"/>
    </row>
    <row r="146" spans="5:5">
      <c r="E146" s="296"/>
    </row>
    <row r="147" spans="5:5">
      <c r="E147" s="296"/>
    </row>
    <row r="148" spans="5:5">
      <c r="E148" s="296"/>
    </row>
    <row r="149" spans="5:5">
      <c r="E149" s="296"/>
    </row>
    <row r="150" spans="5:5">
      <c r="E150" s="296"/>
    </row>
    <row r="151" spans="5:5">
      <c r="E151" s="296"/>
    </row>
    <row r="152" spans="5:5">
      <c r="E152" s="296"/>
    </row>
    <row r="153" spans="5:5">
      <c r="E153" s="296"/>
    </row>
    <row r="154" spans="5:5">
      <c r="E154" s="296"/>
    </row>
    <row r="155" spans="5:5">
      <c r="E155" s="296"/>
    </row>
    <row r="156" spans="5:5">
      <c r="E156" s="296"/>
    </row>
    <row r="157" spans="5:5">
      <c r="E157" s="296"/>
    </row>
    <row r="158" spans="5:5">
      <c r="E158" s="296"/>
    </row>
    <row r="159" spans="5:5">
      <c r="E159" s="296"/>
    </row>
    <row r="160" spans="5:5">
      <c r="E160" s="296"/>
    </row>
    <row r="161" spans="5:5">
      <c r="E161" s="296"/>
    </row>
    <row r="162" spans="5:5">
      <c r="E162" s="296"/>
    </row>
    <row r="163" spans="5:5">
      <c r="E163" s="296"/>
    </row>
    <row r="164" spans="5:5">
      <c r="E164" s="296"/>
    </row>
    <row r="165" spans="5:5">
      <c r="E165" s="296"/>
    </row>
    <row r="166" spans="5:5">
      <c r="E166" s="296"/>
    </row>
    <row r="167" spans="5:5">
      <c r="E167" s="296"/>
    </row>
    <row r="168" spans="5:5">
      <c r="E168" s="296"/>
    </row>
    <row r="169" spans="5:5">
      <c r="E169" s="296"/>
    </row>
    <row r="170" spans="5:5">
      <c r="E170" s="296"/>
    </row>
    <row r="171" spans="5:5">
      <c r="E171" s="296"/>
    </row>
    <row r="172" spans="5:5">
      <c r="E172" s="296"/>
    </row>
    <row r="173" spans="5:5">
      <c r="E173" s="296"/>
    </row>
    <row r="174" spans="5:5">
      <c r="E174" s="296"/>
    </row>
    <row r="175" spans="5:5">
      <c r="E175" s="296"/>
    </row>
    <row r="176" spans="5:5">
      <c r="E176" s="296"/>
    </row>
    <row r="177" spans="5:5">
      <c r="E177" s="296"/>
    </row>
    <row r="178" spans="5:5">
      <c r="E178" s="296"/>
    </row>
    <row r="179" spans="5:5">
      <c r="E179" s="296"/>
    </row>
    <row r="180" spans="5:5">
      <c r="E180" s="296"/>
    </row>
    <row r="181" spans="5:5">
      <c r="E181" s="296"/>
    </row>
    <row r="182" spans="5:5">
      <c r="E182" s="296"/>
    </row>
    <row r="183" spans="5:5">
      <c r="E183" s="296"/>
    </row>
    <row r="184" spans="5:5">
      <c r="E184" s="296"/>
    </row>
    <row r="185" spans="5:5">
      <c r="E185" s="296"/>
    </row>
    <row r="186" spans="5:5">
      <c r="E186" s="296"/>
    </row>
    <row r="187" spans="5:5">
      <c r="E187" s="296"/>
    </row>
    <row r="188" spans="5:5">
      <c r="E188" s="296"/>
    </row>
    <row r="189" spans="5:5">
      <c r="E189" s="296"/>
    </row>
    <row r="190" spans="5:5">
      <c r="E190" s="296"/>
    </row>
    <row r="191" spans="5:5">
      <c r="E191" s="296"/>
    </row>
    <row r="192" spans="5:5">
      <c r="E192" s="296"/>
    </row>
    <row r="193" spans="5:5">
      <c r="E193" s="296"/>
    </row>
    <row r="194" spans="5:5">
      <c r="E194" s="296"/>
    </row>
    <row r="195" spans="5:5">
      <c r="E195" s="296"/>
    </row>
    <row r="196" spans="5:5">
      <c r="E196" s="296"/>
    </row>
    <row r="197" spans="5:5">
      <c r="E197" s="296"/>
    </row>
    <row r="198" spans="5:5">
      <c r="E198" s="296"/>
    </row>
    <row r="199" spans="5:5">
      <c r="E199" s="296"/>
    </row>
    <row r="200" spans="5:5">
      <c r="E200" s="296"/>
    </row>
    <row r="201" spans="5:5">
      <c r="E201" s="296"/>
    </row>
    <row r="202" spans="5:5">
      <c r="E202" s="296"/>
    </row>
    <row r="203" spans="5:5">
      <c r="E203" s="296"/>
    </row>
    <row r="204" spans="5:5">
      <c r="E204" s="296"/>
    </row>
    <row r="205" spans="5:5">
      <c r="E205" s="296"/>
    </row>
    <row r="206" spans="5:5">
      <c r="E206" s="296"/>
    </row>
    <row r="207" spans="5:5">
      <c r="E207" s="296"/>
    </row>
    <row r="208" spans="5:5">
      <c r="E208" s="296"/>
    </row>
    <row r="209" spans="5:5">
      <c r="E209" s="296"/>
    </row>
    <row r="210" spans="5:5">
      <c r="E210" s="296"/>
    </row>
    <row r="211" spans="5:5">
      <c r="E211" s="296"/>
    </row>
    <row r="212" spans="5:5">
      <c r="E212" s="296"/>
    </row>
    <row r="213" spans="5:5">
      <c r="E213" s="296"/>
    </row>
    <row r="214" spans="5:5">
      <c r="E214" s="296"/>
    </row>
    <row r="215" spans="5:5">
      <c r="E215" s="296"/>
    </row>
    <row r="216" spans="5:5">
      <c r="E216" s="296"/>
    </row>
    <row r="217" spans="5:5">
      <c r="E217" s="296"/>
    </row>
    <row r="218" spans="5:5">
      <c r="E218" s="296"/>
    </row>
    <row r="219" spans="5:5">
      <c r="E219" s="296"/>
    </row>
    <row r="220" spans="5:5">
      <c r="E220" s="296"/>
    </row>
    <row r="221" spans="5:5">
      <c r="E221" s="296"/>
    </row>
    <row r="222" spans="5:5">
      <c r="E222" s="296"/>
    </row>
    <row r="223" spans="5:5">
      <c r="E223" s="296"/>
    </row>
    <row r="224" spans="5:5">
      <c r="E224" s="296"/>
    </row>
    <row r="225" spans="5:5">
      <c r="E225" s="296"/>
    </row>
    <row r="226" spans="5:5">
      <c r="E226" s="296"/>
    </row>
    <row r="227" spans="5:5">
      <c r="E227" s="296"/>
    </row>
    <row r="228" spans="5:5">
      <c r="E228" s="296"/>
    </row>
    <row r="229" spans="5:5">
      <c r="E229" s="296"/>
    </row>
    <row r="230" spans="5:5">
      <c r="E230" s="296"/>
    </row>
    <row r="231" spans="5:5">
      <c r="E231" s="296"/>
    </row>
    <row r="232" spans="5:5">
      <c r="E232" s="296"/>
    </row>
    <row r="233" spans="5:5">
      <c r="E233" s="296"/>
    </row>
    <row r="234" spans="5:5">
      <c r="E234" s="296"/>
    </row>
    <row r="235" spans="5:5">
      <c r="E235" s="296"/>
    </row>
    <row r="236" spans="5:5">
      <c r="E236" s="296"/>
    </row>
    <row r="237" spans="5:5">
      <c r="E237" s="296"/>
    </row>
    <row r="238" spans="5:5">
      <c r="E238" s="296"/>
    </row>
    <row r="239" spans="5:5">
      <c r="E239" s="296"/>
    </row>
    <row r="240" spans="5:5">
      <c r="E240" s="296"/>
    </row>
    <row r="241" spans="5:5">
      <c r="E241" s="296"/>
    </row>
    <row r="242" spans="5:5">
      <c r="E242" s="296"/>
    </row>
    <row r="243" spans="5:5">
      <c r="E243" s="296"/>
    </row>
    <row r="244" spans="5:5">
      <c r="E244" s="296"/>
    </row>
    <row r="245" spans="5:5">
      <c r="E245" s="296"/>
    </row>
    <row r="246" spans="5:5">
      <c r="E246" s="296"/>
    </row>
    <row r="247" spans="5:5">
      <c r="E247" s="296"/>
    </row>
    <row r="248" spans="5:5">
      <c r="E248" s="296"/>
    </row>
    <row r="249" spans="5:5">
      <c r="E249" s="296"/>
    </row>
    <row r="250" spans="5:5">
      <c r="E250" s="296"/>
    </row>
    <row r="251" spans="5:5">
      <c r="E251" s="296"/>
    </row>
    <row r="252" spans="5:5">
      <c r="E252" s="296"/>
    </row>
    <row r="253" spans="5:5">
      <c r="E253" s="296"/>
    </row>
    <row r="254" spans="5:5">
      <c r="E254" s="296"/>
    </row>
    <row r="255" spans="5:5">
      <c r="E255" s="296"/>
    </row>
    <row r="256" spans="5:5">
      <c r="E256" s="296"/>
    </row>
    <row r="257" spans="5:5">
      <c r="E257" s="296"/>
    </row>
    <row r="258" spans="5:5">
      <c r="E258" s="296"/>
    </row>
    <row r="259" spans="5:5">
      <c r="E259" s="296"/>
    </row>
    <row r="260" spans="5:5">
      <c r="E260" s="296"/>
    </row>
    <row r="261" spans="5:5">
      <c r="E261" s="296"/>
    </row>
    <row r="262" spans="5:5">
      <c r="E262" s="296"/>
    </row>
    <row r="263" spans="5:5">
      <c r="E263" s="296"/>
    </row>
    <row r="264" spans="5:5">
      <c r="E264" s="296"/>
    </row>
    <row r="265" spans="5:5">
      <c r="E265" s="296"/>
    </row>
    <row r="266" spans="5:5">
      <c r="E266" s="296"/>
    </row>
    <row r="267" spans="5:5">
      <c r="E267" s="296"/>
    </row>
    <row r="268" spans="5:5">
      <c r="E268" s="296"/>
    </row>
    <row r="269" spans="5:5">
      <c r="E269" s="296"/>
    </row>
    <row r="270" spans="5:5">
      <c r="E270" s="296"/>
    </row>
    <row r="271" spans="5:5">
      <c r="E271" s="296"/>
    </row>
    <row r="272" spans="5:5">
      <c r="E272" s="296"/>
    </row>
    <row r="273" spans="5:5">
      <c r="E273" s="296"/>
    </row>
    <row r="274" spans="5:5">
      <c r="E274" s="296"/>
    </row>
    <row r="275" spans="5:5">
      <c r="E275" s="296"/>
    </row>
    <row r="276" spans="5:5">
      <c r="E276" s="296"/>
    </row>
    <row r="277" spans="5:5">
      <c r="E277" s="296"/>
    </row>
    <row r="278" spans="5:5">
      <c r="E278" s="296"/>
    </row>
    <row r="279" spans="5:5">
      <c r="E279" s="296"/>
    </row>
    <row r="280" spans="5:5">
      <c r="E280" s="296"/>
    </row>
    <row r="281" spans="5:5">
      <c r="E281" s="296"/>
    </row>
    <row r="282" spans="5:5">
      <c r="E282" s="296"/>
    </row>
    <row r="283" spans="5:5">
      <c r="E283" s="296"/>
    </row>
    <row r="284" spans="5:5">
      <c r="E284" s="296"/>
    </row>
    <row r="285" spans="5:5">
      <c r="E285" s="296"/>
    </row>
    <row r="286" spans="5:5">
      <c r="E286" s="296"/>
    </row>
    <row r="287" spans="5:5">
      <c r="E287" s="296"/>
    </row>
    <row r="288" spans="5:5">
      <c r="E288" s="296"/>
    </row>
    <row r="289" spans="5:5">
      <c r="E289" s="296"/>
    </row>
    <row r="290" spans="5:5">
      <c r="E290" s="296"/>
    </row>
    <row r="291" spans="5:5">
      <c r="E291" s="296"/>
    </row>
    <row r="292" spans="5:5">
      <c r="E292" s="296"/>
    </row>
    <row r="293" spans="5:5">
      <c r="E293" s="296"/>
    </row>
    <row r="294" spans="5:5">
      <c r="E294" s="296"/>
    </row>
    <row r="295" spans="5:5">
      <c r="E295" s="296"/>
    </row>
    <row r="296" spans="5:5">
      <c r="E296" s="296"/>
    </row>
    <row r="297" spans="5:5">
      <c r="E297" s="296"/>
    </row>
    <row r="298" spans="5:5">
      <c r="E298" s="296"/>
    </row>
    <row r="299" spans="5:5">
      <c r="E299" s="296"/>
    </row>
    <row r="300" spans="5:5">
      <c r="E300" s="296"/>
    </row>
    <row r="301" spans="5:5">
      <c r="E301" s="296"/>
    </row>
    <row r="302" spans="5:5">
      <c r="E302" s="296"/>
    </row>
    <row r="303" spans="5:5">
      <c r="E303" s="296"/>
    </row>
    <row r="304" spans="5:5">
      <c r="E304" s="296"/>
    </row>
    <row r="305" spans="5:5">
      <c r="E305" s="296"/>
    </row>
    <row r="306" spans="5:5">
      <c r="E306" s="296"/>
    </row>
    <row r="307" spans="5:5">
      <c r="E307" s="296"/>
    </row>
    <row r="308" spans="5:5">
      <c r="E308" s="296"/>
    </row>
    <row r="309" spans="5:5">
      <c r="E309" s="296"/>
    </row>
    <row r="310" spans="5:5">
      <c r="E310" s="296"/>
    </row>
    <row r="311" spans="5:5">
      <c r="E311" s="296"/>
    </row>
    <row r="312" spans="5:5">
      <c r="E312" s="296"/>
    </row>
    <row r="313" spans="5:5">
      <c r="E313" s="296"/>
    </row>
    <row r="314" spans="5:5">
      <c r="E314" s="296"/>
    </row>
    <row r="315" spans="5:5">
      <c r="E315" s="296"/>
    </row>
    <row r="316" spans="5:5">
      <c r="E316" s="296"/>
    </row>
    <row r="317" spans="5:5">
      <c r="E317" s="296"/>
    </row>
    <row r="318" spans="5:5">
      <c r="E318" s="296"/>
    </row>
    <row r="319" spans="5:5">
      <c r="E319" s="296"/>
    </row>
    <row r="320" spans="5:5">
      <c r="E320" s="296"/>
    </row>
    <row r="321" spans="5:5">
      <c r="E321" s="296"/>
    </row>
    <row r="322" spans="5:5">
      <c r="E322" s="296"/>
    </row>
    <row r="323" spans="5:5">
      <c r="E323" s="296"/>
    </row>
    <row r="324" spans="5:5">
      <c r="E324" s="296"/>
    </row>
    <row r="325" spans="5:5">
      <c r="E325" s="296"/>
    </row>
    <row r="326" spans="5:5">
      <c r="E326" s="296"/>
    </row>
    <row r="327" spans="5:5">
      <c r="E327" s="296"/>
    </row>
    <row r="328" spans="5:5">
      <c r="E328" s="296"/>
    </row>
    <row r="329" spans="5:5">
      <c r="E329" s="296"/>
    </row>
    <row r="330" spans="5:5">
      <c r="E330" s="296"/>
    </row>
    <row r="331" spans="5:5">
      <c r="E331" s="296"/>
    </row>
    <row r="332" spans="5:5">
      <c r="E332" s="296"/>
    </row>
    <row r="333" spans="5:5">
      <c r="E333" s="296"/>
    </row>
    <row r="334" spans="5:5">
      <c r="E334" s="296"/>
    </row>
    <row r="335" spans="5:5">
      <c r="E335" s="296"/>
    </row>
    <row r="336" spans="5:5">
      <c r="E336" s="296"/>
    </row>
    <row r="337" spans="5:5">
      <c r="E337" s="296"/>
    </row>
    <row r="338" spans="5:5">
      <c r="E338" s="296"/>
    </row>
    <row r="339" spans="5:5">
      <c r="E339" s="296"/>
    </row>
    <row r="340" spans="5:5">
      <c r="E340" s="296"/>
    </row>
    <row r="341" spans="5:5">
      <c r="E341" s="296"/>
    </row>
    <row r="342" spans="5:5">
      <c r="E342" s="296"/>
    </row>
    <row r="343" spans="5:5">
      <c r="E343" s="296"/>
    </row>
    <row r="344" spans="5:5">
      <c r="E344" s="296"/>
    </row>
    <row r="345" spans="5:5">
      <c r="E345" s="296"/>
    </row>
    <row r="346" spans="5:5">
      <c r="E346" s="296"/>
    </row>
    <row r="347" spans="5:5">
      <c r="E347" s="296"/>
    </row>
    <row r="348" spans="5:5">
      <c r="E348" s="296"/>
    </row>
    <row r="349" spans="5:5">
      <c r="E349" s="296"/>
    </row>
    <row r="350" spans="5:5">
      <c r="E350" s="296"/>
    </row>
    <row r="351" spans="5:5">
      <c r="E351" s="296"/>
    </row>
    <row r="352" spans="5:5">
      <c r="E352" s="296"/>
    </row>
    <row r="353" spans="5:5">
      <c r="E353" s="296"/>
    </row>
    <row r="354" spans="5:5">
      <c r="E354" s="296"/>
    </row>
    <row r="355" spans="5:5">
      <c r="E355" s="296"/>
    </row>
    <row r="356" spans="5:5">
      <c r="E356" s="296"/>
    </row>
    <row r="357" spans="5:5">
      <c r="E357" s="296"/>
    </row>
    <row r="358" spans="5:5">
      <c r="E358" s="296"/>
    </row>
    <row r="359" spans="5:5">
      <c r="E359" s="296"/>
    </row>
    <row r="360" spans="5:5">
      <c r="E360" s="296"/>
    </row>
    <row r="361" spans="5:5">
      <c r="E361" s="296"/>
    </row>
    <row r="362" spans="5:5">
      <c r="E362" s="296"/>
    </row>
    <row r="363" spans="5:5">
      <c r="E363" s="296"/>
    </row>
    <row r="364" spans="5:5">
      <c r="E364" s="296"/>
    </row>
    <row r="365" spans="5:5">
      <c r="E365" s="296"/>
    </row>
    <row r="366" spans="5:5">
      <c r="E366" s="296"/>
    </row>
    <row r="367" spans="5:5">
      <c r="E367" s="296"/>
    </row>
    <row r="368" spans="5:5">
      <c r="E368" s="296"/>
    </row>
    <row r="369" spans="5:5">
      <c r="E369" s="296"/>
    </row>
    <row r="370" spans="5:5">
      <c r="E370" s="296"/>
    </row>
    <row r="371" spans="5:5">
      <c r="E371" s="296"/>
    </row>
    <row r="372" spans="5:5">
      <c r="E372" s="296"/>
    </row>
    <row r="373" spans="5:5">
      <c r="E373" s="296"/>
    </row>
    <row r="374" spans="5:5">
      <c r="E374" s="296"/>
    </row>
    <row r="375" spans="5:5">
      <c r="E375" s="296"/>
    </row>
    <row r="376" spans="5:5">
      <c r="E376" s="296"/>
    </row>
    <row r="377" spans="5:5">
      <c r="E377" s="296"/>
    </row>
    <row r="378" spans="5:5">
      <c r="E378" s="296"/>
    </row>
    <row r="379" spans="5:5">
      <c r="E379" s="296"/>
    </row>
    <row r="380" spans="5:5">
      <c r="E380" s="296"/>
    </row>
    <row r="381" spans="5:5">
      <c r="E381" s="296"/>
    </row>
    <row r="382" spans="5:5">
      <c r="E382" s="296"/>
    </row>
    <row r="383" spans="5:5">
      <c r="E383" s="296"/>
    </row>
    <row r="384" spans="5:5">
      <c r="E384" s="296"/>
    </row>
    <row r="385" spans="5:5">
      <c r="E385" s="296"/>
    </row>
    <row r="386" spans="5:5">
      <c r="E386" s="296"/>
    </row>
    <row r="387" spans="5:5">
      <c r="E387" s="296"/>
    </row>
    <row r="388" spans="5:5">
      <c r="E388" s="296"/>
    </row>
    <row r="389" spans="5:5">
      <c r="E389" s="296"/>
    </row>
    <row r="390" spans="5:5">
      <c r="E390" s="296"/>
    </row>
    <row r="391" spans="5:5">
      <c r="E391" s="296"/>
    </row>
    <row r="392" spans="5:5">
      <c r="E392" s="296"/>
    </row>
    <row r="393" spans="5:5">
      <c r="E393" s="296"/>
    </row>
    <row r="394" spans="5:5">
      <c r="E394" s="296"/>
    </row>
    <row r="395" spans="5:5">
      <c r="E395" s="296"/>
    </row>
    <row r="396" spans="5:5">
      <c r="E396" s="296"/>
    </row>
    <row r="397" spans="5:5">
      <c r="E397" s="296"/>
    </row>
    <row r="398" spans="5:5">
      <c r="E398" s="296"/>
    </row>
    <row r="399" spans="5:5">
      <c r="E399" s="296"/>
    </row>
    <row r="400" spans="5:5">
      <c r="E400" s="296"/>
    </row>
    <row r="401" spans="5:5">
      <c r="E401" s="296"/>
    </row>
    <row r="402" spans="5:5">
      <c r="E402" s="296"/>
    </row>
    <row r="403" spans="5:5">
      <c r="E403" s="296"/>
    </row>
    <row r="404" spans="5:5">
      <c r="E404" s="296"/>
    </row>
    <row r="405" spans="5:5">
      <c r="E405" s="296"/>
    </row>
    <row r="406" spans="5:5">
      <c r="E406" s="296"/>
    </row>
    <row r="407" spans="5:5">
      <c r="E407" s="296"/>
    </row>
    <row r="408" spans="5:5">
      <c r="E408" s="296"/>
    </row>
    <row r="409" spans="5:5">
      <c r="E409" s="296"/>
    </row>
    <row r="410" spans="5:5">
      <c r="E410" s="296"/>
    </row>
    <row r="411" spans="5:5">
      <c r="E411" s="296"/>
    </row>
    <row r="412" spans="5:5">
      <c r="E412" s="296"/>
    </row>
    <row r="413" spans="5:5">
      <c r="E413" s="296"/>
    </row>
    <row r="414" spans="5:5">
      <c r="E414" s="296"/>
    </row>
    <row r="415" spans="5:5">
      <c r="E415" s="296"/>
    </row>
    <row r="416" spans="5:5">
      <c r="E416" s="296"/>
    </row>
    <row r="417" spans="5:5">
      <c r="E417" s="296"/>
    </row>
    <row r="418" spans="5:5">
      <c r="E418" s="296"/>
    </row>
    <row r="419" spans="5:5">
      <c r="E419" s="296"/>
    </row>
    <row r="420" spans="5:5">
      <c r="E420" s="296"/>
    </row>
    <row r="421" spans="5:5">
      <c r="E421" s="296"/>
    </row>
    <row r="422" spans="5:5">
      <c r="E422" s="296"/>
    </row>
    <row r="423" spans="5:5">
      <c r="E423" s="296"/>
    </row>
    <row r="424" spans="5:5">
      <c r="E424" s="296"/>
    </row>
    <row r="425" spans="5:5">
      <c r="E425" s="296"/>
    </row>
    <row r="426" spans="5:5">
      <c r="E426" s="296"/>
    </row>
    <row r="427" spans="5:5">
      <c r="E427" s="296"/>
    </row>
    <row r="428" spans="5:5">
      <c r="E428" s="296"/>
    </row>
    <row r="429" spans="5:5">
      <c r="E429" s="296"/>
    </row>
    <row r="430" spans="5:5">
      <c r="E430" s="296"/>
    </row>
    <row r="431" spans="5:5">
      <c r="E431" s="296"/>
    </row>
    <row r="432" spans="5:5">
      <c r="E432" s="296"/>
    </row>
    <row r="433" spans="5:5">
      <c r="E433" s="296"/>
    </row>
    <row r="434" spans="5:5">
      <c r="E434" s="296"/>
    </row>
    <row r="435" spans="5:5">
      <c r="E435" s="296"/>
    </row>
    <row r="436" spans="5:5">
      <c r="E436" s="296"/>
    </row>
    <row r="437" spans="5:5">
      <c r="E437" s="296"/>
    </row>
    <row r="438" spans="5:5">
      <c r="E438" s="296"/>
    </row>
    <row r="439" spans="5:5">
      <c r="E439" s="296"/>
    </row>
    <row r="440" spans="5:5">
      <c r="E440" s="296"/>
    </row>
    <row r="441" spans="5:5">
      <c r="E441" s="296"/>
    </row>
    <row r="442" spans="5:5">
      <c r="E442" s="296"/>
    </row>
    <row r="443" spans="5:5">
      <c r="E443" s="296"/>
    </row>
    <row r="444" spans="5:5">
      <c r="E444" s="296"/>
    </row>
    <row r="445" spans="5:5">
      <c r="E445" s="296"/>
    </row>
    <row r="446" spans="5:5">
      <c r="E446" s="296"/>
    </row>
    <row r="447" spans="5:5">
      <c r="E447" s="296"/>
    </row>
    <row r="448" spans="5:5">
      <c r="E448" s="296"/>
    </row>
    <row r="449" spans="5:5">
      <c r="E449" s="296"/>
    </row>
    <row r="450" spans="5:5">
      <c r="E450" s="296"/>
    </row>
    <row r="451" spans="5:5">
      <c r="E451" s="296"/>
    </row>
    <row r="452" spans="5:5">
      <c r="E452" s="296"/>
    </row>
    <row r="453" spans="5:5">
      <c r="E453" s="296"/>
    </row>
    <row r="454" spans="5:5">
      <c r="E454" s="296"/>
    </row>
    <row r="455" spans="5:5">
      <c r="E455" s="296"/>
    </row>
    <row r="456" spans="5:5">
      <c r="E456" s="296"/>
    </row>
    <row r="457" spans="5:5">
      <c r="E457" s="296"/>
    </row>
    <row r="458" spans="5:5">
      <c r="E458" s="296"/>
    </row>
    <row r="459" spans="5:5">
      <c r="E459" s="296"/>
    </row>
    <row r="460" spans="5:5">
      <c r="E460" s="296"/>
    </row>
    <row r="461" spans="5:5">
      <c r="E461" s="296"/>
    </row>
    <row r="462" spans="5:5">
      <c r="E462" s="296"/>
    </row>
    <row r="463" spans="5:5">
      <c r="E463" s="296"/>
    </row>
    <row r="464" spans="5:5">
      <c r="E464" s="296"/>
    </row>
    <row r="465" spans="5:5">
      <c r="E465" s="296"/>
    </row>
    <row r="466" spans="5:5">
      <c r="E466" s="296"/>
    </row>
    <row r="467" spans="5:5">
      <c r="E467" s="296"/>
    </row>
    <row r="468" spans="5:5">
      <c r="E468" s="296"/>
    </row>
    <row r="469" spans="5:5">
      <c r="E469" s="296"/>
    </row>
    <row r="470" spans="5:5">
      <c r="E470" s="296"/>
    </row>
    <row r="471" spans="5:5">
      <c r="E471" s="296"/>
    </row>
    <row r="472" spans="5:5">
      <c r="E472" s="296"/>
    </row>
    <row r="473" spans="5:5">
      <c r="E473" s="296"/>
    </row>
    <row r="474" spans="5:5">
      <c r="E474" s="296"/>
    </row>
    <row r="475" spans="5:5">
      <c r="E475" s="296"/>
    </row>
    <row r="476" spans="5:5">
      <c r="E476" s="296"/>
    </row>
    <row r="477" spans="5:5">
      <c r="E477" s="296"/>
    </row>
    <row r="478" spans="5:5">
      <c r="E478" s="296"/>
    </row>
    <row r="479" spans="5:5">
      <c r="E479" s="296"/>
    </row>
    <row r="480" spans="5:5">
      <c r="E480" s="296"/>
    </row>
    <row r="481" spans="5:5">
      <c r="E481" s="296"/>
    </row>
    <row r="482" spans="5:5">
      <c r="E482" s="296"/>
    </row>
    <row r="483" spans="5:5">
      <c r="E483" s="296"/>
    </row>
    <row r="484" spans="5:5">
      <c r="E484" s="296"/>
    </row>
    <row r="485" spans="5:5">
      <c r="E485" s="296"/>
    </row>
    <row r="486" spans="5:5">
      <c r="E486" s="296"/>
    </row>
    <row r="487" spans="5:5">
      <c r="E487" s="296"/>
    </row>
    <row r="488" spans="5:5">
      <c r="E488" s="296"/>
    </row>
    <row r="489" spans="5:5">
      <c r="E489" s="296"/>
    </row>
    <row r="490" spans="5:5">
      <c r="E490" s="296"/>
    </row>
    <row r="491" spans="5:5">
      <c r="E491" s="296"/>
    </row>
    <row r="492" spans="5:5">
      <c r="E492" s="296"/>
    </row>
    <row r="493" spans="5:5">
      <c r="E493" s="296"/>
    </row>
    <row r="494" spans="5:5">
      <c r="E494" s="296"/>
    </row>
    <row r="495" spans="5:5">
      <c r="E495" s="296"/>
    </row>
    <row r="496" spans="5:5">
      <c r="E496" s="296"/>
    </row>
    <row r="497" spans="5:5">
      <c r="E497" s="296"/>
    </row>
    <row r="498" spans="5:5">
      <c r="E498" s="296"/>
    </row>
    <row r="499" spans="5:5">
      <c r="E499" s="296"/>
    </row>
    <row r="500" spans="5:5">
      <c r="E500" s="296"/>
    </row>
    <row r="501" spans="5:5">
      <c r="E501" s="296"/>
    </row>
    <row r="502" spans="5:5">
      <c r="E502" s="296"/>
    </row>
    <row r="503" spans="5:5">
      <c r="E503" s="296"/>
    </row>
    <row r="504" spans="5:5">
      <c r="E504" s="296"/>
    </row>
    <row r="505" spans="5:5">
      <c r="E505" s="296"/>
    </row>
    <row r="506" spans="5:5">
      <c r="E506" s="296"/>
    </row>
    <row r="507" spans="5:5">
      <c r="E507" s="296"/>
    </row>
    <row r="508" spans="5:5">
      <c r="E508" s="296"/>
    </row>
    <row r="509" spans="5:5">
      <c r="E509" s="296"/>
    </row>
    <row r="510" spans="5:5">
      <c r="E510" s="296"/>
    </row>
    <row r="511" spans="5:5">
      <c r="E511" s="296"/>
    </row>
    <row r="512" spans="5:5">
      <c r="E512" s="296"/>
    </row>
    <row r="513" spans="5:5">
      <c r="E513" s="296"/>
    </row>
    <row r="514" spans="5:5">
      <c r="E514" s="296"/>
    </row>
    <row r="515" spans="5:5">
      <c r="E515" s="296"/>
    </row>
    <row r="516" spans="5:5">
      <c r="E516" s="296"/>
    </row>
    <row r="517" spans="5:5">
      <c r="E517" s="296"/>
    </row>
    <row r="518" spans="5:5">
      <c r="E518" s="296"/>
    </row>
    <row r="519" spans="5:5">
      <c r="E519" s="296"/>
    </row>
    <row r="520" spans="5:5">
      <c r="E520" s="296"/>
    </row>
    <row r="521" spans="5:5">
      <c r="E521" s="296"/>
    </row>
    <row r="522" spans="5:5">
      <c r="E522" s="296"/>
    </row>
    <row r="523" spans="5:5">
      <c r="E523" s="296"/>
    </row>
    <row r="524" spans="5:5">
      <c r="E524" s="296"/>
    </row>
    <row r="525" spans="5:5">
      <c r="E525" s="296"/>
    </row>
    <row r="526" spans="5:5">
      <c r="E526" s="296"/>
    </row>
    <row r="527" spans="5:5">
      <c r="E527" s="296"/>
    </row>
    <row r="528" spans="5:5">
      <c r="E528" s="296"/>
    </row>
    <row r="529" spans="5:5">
      <c r="E529" s="296"/>
    </row>
    <row r="530" spans="5:5">
      <c r="E530" s="296"/>
    </row>
    <row r="531" spans="5:5">
      <c r="E531" s="296"/>
    </row>
    <row r="532" spans="5:5">
      <c r="E532" s="296"/>
    </row>
    <row r="533" spans="5:5">
      <c r="E533" s="296"/>
    </row>
    <row r="534" spans="5:5">
      <c r="E534" s="296"/>
    </row>
    <row r="535" spans="5:5">
      <c r="E535" s="296"/>
    </row>
    <row r="536" spans="5:5">
      <c r="E536" s="296"/>
    </row>
    <row r="537" spans="5:5">
      <c r="E537" s="296"/>
    </row>
    <row r="538" spans="5:5">
      <c r="E538" s="296"/>
    </row>
    <row r="539" spans="5:5">
      <c r="E539" s="296"/>
    </row>
    <row r="540" spans="5:5">
      <c r="E540" s="296"/>
    </row>
    <row r="541" spans="5:5">
      <c r="E541" s="296"/>
    </row>
    <row r="542" spans="5:5">
      <c r="E542" s="296"/>
    </row>
    <row r="543" spans="5:5">
      <c r="E543" s="296"/>
    </row>
    <row r="544" spans="5:5">
      <c r="E544" s="296"/>
    </row>
    <row r="545" spans="5:5">
      <c r="E545" s="296"/>
    </row>
    <row r="546" spans="5:5">
      <c r="E546" s="296"/>
    </row>
    <row r="547" spans="5:5">
      <c r="E547" s="296"/>
    </row>
    <row r="548" spans="5:5">
      <c r="E548" s="296"/>
    </row>
    <row r="549" spans="5:5">
      <c r="E549" s="296"/>
    </row>
    <row r="550" spans="5:5">
      <c r="E550" s="296"/>
    </row>
    <row r="551" spans="5:5">
      <c r="E551" s="296"/>
    </row>
    <row r="552" spans="5:5">
      <c r="E552" s="296"/>
    </row>
    <row r="553" spans="5:5">
      <c r="E553" s="296"/>
    </row>
    <row r="554" spans="5:5">
      <c r="E554" s="296"/>
    </row>
    <row r="555" spans="5:5">
      <c r="E555" s="296"/>
    </row>
    <row r="556" spans="5:5">
      <c r="E556" s="296"/>
    </row>
    <row r="557" spans="5:5">
      <c r="E557" s="296"/>
    </row>
    <row r="558" spans="5:5">
      <c r="E558" s="296"/>
    </row>
    <row r="559" spans="5:5">
      <c r="E559" s="296"/>
    </row>
    <row r="560" spans="5:5">
      <c r="E560" s="296"/>
    </row>
    <row r="561" spans="5:5">
      <c r="E561" s="296"/>
    </row>
    <row r="562" spans="5:5">
      <c r="E562" s="296"/>
    </row>
    <row r="563" spans="5:5">
      <c r="E563" s="296"/>
    </row>
    <row r="564" spans="5:5">
      <c r="E564" s="296"/>
    </row>
    <row r="565" spans="5:5">
      <c r="E565" s="296"/>
    </row>
    <row r="566" spans="5:5">
      <c r="E566" s="296"/>
    </row>
    <row r="567" spans="5:5">
      <c r="E567" s="296"/>
    </row>
    <row r="568" spans="5:5">
      <c r="E568" s="296"/>
    </row>
    <row r="569" spans="5:5">
      <c r="E569" s="296"/>
    </row>
    <row r="570" spans="5:5">
      <c r="E570" s="296"/>
    </row>
    <row r="571" spans="5:5">
      <c r="E571" s="296"/>
    </row>
    <row r="572" spans="5:5">
      <c r="E572" s="296"/>
    </row>
    <row r="573" spans="5:5">
      <c r="E573" s="296"/>
    </row>
    <row r="574" spans="5:5">
      <c r="E574" s="296"/>
    </row>
    <row r="575" spans="5:5">
      <c r="E575" s="296"/>
    </row>
    <row r="576" spans="5:5">
      <c r="E576" s="296"/>
    </row>
    <row r="577" spans="5:5">
      <c r="E577" s="296"/>
    </row>
    <row r="578" spans="5:5">
      <c r="E578" s="296"/>
    </row>
    <row r="579" spans="5:5">
      <c r="E579" s="296"/>
    </row>
    <row r="580" spans="5:5">
      <c r="E580" s="296"/>
    </row>
    <row r="581" spans="5:5">
      <c r="E581" s="296"/>
    </row>
    <row r="582" spans="5:5">
      <c r="E582" s="296"/>
    </row>
    <row r="583" spans="5:5">
      <c r="E583" s="296"/>
    </row>
    <row r="584" spans="5:5">
      <c r="E584" s="296"/>
    </row>
    <row r="585" spans="5:5">
      <c r="E585" s="296"/>
    </row>
    <row r="586" spans="5:5">
      <c r="E586" s="296"/>
    </row>
    <row r="587" spans="5:5">
      <c r="E587" s="296"/>
    </row>
    <row r="588" spans="5:5">
      <c r="E588" s="296"/>
    </row>
    <row r="589" spans="5:5">
      <c r="E589" s="296"/>
    </row>
    <row r="590" spans="5:5">
      <c r="E590" s="296"/>
    </row>
    <row r="591" spans="5:5">
      <c r="E591" s="296"/>
    </row>
    <row r="592" spans="5:5">
      <c r="E592" s="296"/>
    </row>
    <row r="593" spans="5:5">
      <c r="E593" s="296"/>
    </row>
    <row r="594" spans="5:5">
      <c r="E594" s="296"/>
    </row>
    <row r="595" spans="5:5">
      <c r="E595" s="296"/>
    </row>
    <row r="596" spans="5:5">
      <c r="E596" s="296"/>
    </row>
    <row r="597" spans="5:5">
      <c r="E597" s="296"/>
    </row>
    <row r="598" spans="5:5">
      <c r="E598" s="296"/>
    </row>
    <row r="599" spans="5:5">
      <c r="E599" s="296"/>
    </row>
    <row r="600" spans="5:5">
      <c r="E600" s="296"/>
    </row>
    <row r="601" spans="5:5">
      <c r="E601" s="296"/>
    </row>
    <row r="602" spans="5:5">
      <c r="E602" s="296"/>
    </row>
    <row r="603" spans="5:5">
      <c r="E603" s="296"/>
    </row>
    <row r="604" spans="5:5">
      <c r="E604" s="296"/>
    </row>
    <row r="605" spans="5:5">
      <c r="E605" s="296"/>
    </row>
    <row r="606" spans="5:5">
      <c r="E606" s="296"/>
    </row>
    <row r="607" spans="5:5">
      <c r="E607" s="296"/>
    </row>
    <row r="608" spans="5:5">
      <c r="E608" s="296"/>
    </row>
    <row r="609" spans="5:5">
      <c r="E609" s="296"/>
    </row>
    <row r="610" spans="5:5">
      <c r="E610" s="296"/>
    </row>
    <row r="611" spans="5:5">
      <c r="E611" s="296"/>
    </row>
    <row r="612" spans="5:5">
      <c r="E612" s="296"/>
    </row>
    <row r="613" spans="5:5">
      <c r="E613" s="296"/>
    </row>
    <row r="614" spans="5:5">
      <c r="E614" s="296"/>
    </row>
    <row r="615" spans="5:5">
      <c r="E615" s="296"/>
    </row>
    <row r="616" spans="5:5">
      <c r="E616" s="296"/>
    </row>
    <row r="617" spans="5:5">
      <c r="E617" s="296"/>
    </row>
    <row r="618" spans="5:5">
      <c r="E618" s="296"/>
    </row>
    <row r="619" spans="5:5">
      <c r="E619" s="296"/>
    </row>
    <row r="620" spans="5:5">
      <c r="E620" s="296"/>
    </row>
    <row r="621" spans="5:5">
      <c r="E621" s="296"/>
    </row>
    <row r="622" spans="5:5">
      <c r="E622" s="296"/>
    </row>
    <row r="623" spans="5:5">
      <c r="E623" s="296"/>
    </row>
    <row r="624" spans="5:5">
      <c r="E624" s="296"/>
    </row>
    <row r="625" spans="5:5">
      <c r="E625" s="296"/>
    </row>
    <row r="626" spans="5:5">
      <c r="E626" s="296"/>
    </row>
    <row r="627" spans="5:5">
      <c r="E627" s="296"/>
    </row>
    <row r="628" spans="5:5">
      <c r="E628" s="296"/>
    </row>
    <row r="629" spans="5:5">
      <c r="E629" s="296"/>
    </row>
    <row r="630" spans="5:5">
      <c r="E630" s="296"/>
    </row>
    <row r="631" spans="5:5">
      <c r="E631" s="296"/>
    </row>
    <row r="632" spans="5:5">
      <c r="E632" s="296"/>
    </row>
    <row r="633" spans="5:5">
      <c r="E633" s="296"/>
    </row>
    <row r="634" spans="5:5">
      <c r="E634" s="296"/>
    </row>
    <row r="635" spans="5:5">
      <c r="E635" s="296"/>
    </row>
    <row r="636" spans="5:5">
      <c r="E636" s="296"/>
    </row>
    <row r="637" spans="5:5">
      <c r="E637" s="296"/>
    </row>
    <row r="638" spans="5:5">
      <c r="E638" s="296"/>
    </row>
    <row r="639" spans="5:5">
      <c r="E639" s="296"/>
    </row>
    <row r="640" spans="5:5">
      <c r="E640" s="296"/>
    </row>
    <row r="641" spans="5:5">
      <c r="E641" s="296"/>
    </row>
    <row r="642" spans="5:5">
      <c r="E642" s="296"/>
    </row>
    <row r="643" spans="5:5">
      <c r="E643" s="296"/>
    </row>
    <row r="644" spans="5:5">
      <c r="E644" s="296"/>
    </row>
    <row r="645" spans="5:5">
      <c r="E645" s="296"/>
    </row>
    <row r="646" spans="5:5">
      <c r="E646" s="296"/>
    </row>
    <row r="647" spans="5:5">
      <c r="E647" s="296"/>
    </row>
    <row r="648" spans="5:5">
      <c r="E648" s="296"/>
    </row>
    <row r="649" spans="5:5">
      <c r="E649" s="296"/>
    </row>
    <row r="650" spans="5:5">
      <c r="E650" s="296"/>
    </row>
    <row r="651" spans="5:5">
      <c r="E651" s="296"/>
    </row>
    <row r="652" spans="5:5">
      <c r="E652" s="296"/>
    </row>
    <row r="653" spans="5:5">
      <c r="E653" s="296"/>
    </row>
    <row r="654" spans="5:5">
      <c r="E654" s="296"/>
    </row>
    <row r="655" spans="5:5">
      <c r="E655" s="296"/>
    </row>
    <row r="656" spans="5:5">
      <c r="E656" s="296"/>
    </row>
    <row r="657" spans="5:5">
      <c r="E657" s="296"/>
    </row>
    <row r="658" spans="5:5">
      <c r="E658" s="296"/>
    </row>
    <row r="659" spans="5:5">
      <c r="E659" s="296"/>
    </row>
    <row r="660" spans="5:5">
      <c r="E660" s="296"/>
    </row>
    <row r="661" spans="5:5">
      <c r="E661" s="296"/>
    </row>
    <row r="662" spans="5:5">
      <c r="E662" s="296"/>
    </row>
    <row r="663" spans="5:5">
      <c r="E663" s="296"/>
    </row>
    <row r="664" spans="5:5">
      <c r="E664" s="296"/>
    </row>
    <row r="665" spans="5:5">
      <c r="E665" s="296"/>
    </row>
    <row r="666" spans="5:5">
      <c r="E666" s="296"/>
    </row>
    <row r="667" spans="5:5">
      <c r="E667" s="296"/>
    </row>
    <row r="668" spans="5:5">
      <c r="E668" s="296"/>
    </row>
    <row r="669" spans="5:5">
      <c r="E669" s="296"/>
    </row>
    <row r="670" spans="5:5">
      <c r="E670" s="296"/>
    </row>
    <row r="671" spans="5:5">
      <c r="E671" s="296"/>
    </row>
    <row r="672" spans="5:5">
      <c r="E672" s="296"/>
    </row>
    <row r="673" spans="5:5">
      <c r="E673" s="296"/>
    </row>
    <row r="674" spans="5:5">
      <c r="E674" s="296"/>
    </row>
    <row r="675" spans="5:5">
      <c r="E675" s="296"/>
    </row>
    <row r="676" spans="5:5">
      <c r="E676" s="296"/>
    </row>
    <row r="677" spans="5:5">
      <c r="E677" s="296"/>
    </row>
    <row r="678" spans="5:5">
      <c r="E678" s="296"/>
    </row>
    <row r="679" spans="5:5">
      <c r="E679" s="296"/>
    </row>
    <row r="680" spans="5:5">
      <c r="E680" s="296"/>
    </row>
    <row r="681" spans="5:5">
      <c r="E681" s="296"/>
    </row>
    <row r="682" spans="5:5">
      <c r="E682" s="296"/>
    </row>
    <row r="683" spans="5:5">
      <c r="E683" s="296"/>
    </row>
    <row r="684" spans="5:5">
      <c r="E684" s="296"/>
    </row>
    <row r="685" spans="5:5">
      <c r="E685" s="296"/>
    </row>
    <row r="686" spans="5:5">
      <c r="E686" s="296"/>
    </row>
    <row r="687" spans="5:5">
      <c r="E687" s="296"/>
    </row>
    <row r="688" spans="5:5">
      <c r="E688" s="296"/>
    </row>
    <row r="689" spans="5:5">
      <c r="E689" s="296"/>
    </row>
    <row r="690" spans="5:5">
      <c r="E690" s="296"/>
    </row>
    <row r="691" spans="5:5">
      <c r="E691" s="296"/>
    </row>
    <row r="692" spans="5:5">
      <c r="E692" s="296"/>
    </row>
    <row r="693" spans="5:5">
      <c r="E693" s="296"/>
    </row>
    <row r="694" spans="5:5">
      <c r="E694" s="296"/>
    </row>
    <row r="695" spans="5:5">
      <c r="E695" s="296"/>
    </row>
    <row r="696" spans="5:5">
      <c r="E696" s="296"/>
    </row>
    <row r="697" spans="5:5">
      <c r="E697" s="296"/>
    </row>
    <row r="698" spans="5:5">
      <c r="E698" s="296"/>
    </row>
    <row r="699" spans="5:5">
      <c r="E699" s="296"/>
    </row>
    <row r="700" spans="5:5">
      <c r="E700" s="296"/>
    </row>
    <row r="701" spans="5:5">
      <c r="E701" s="296"/>
    </row>
    <row r="702" spans="5:5">
      <c r="E702" s="296"/>
    </row>
    <row r="703" spans="5:5">
      <c r="E703" s="296"/>
    </row>
    <row r="704" spans="5:5">
      <c r="E704" s="296"/>
    </row>
    <row r="705" spans="5:5">
      <c r="E705" s="296"/>
    </row>
    <row r="706" spans="5:5">
      <c r="E706" s="296"/>
    </row>
    <row r="707" spans="5:5">
      <c r="E707" s="296"/>
    </row>
    <row r="708" spans="5:5">
      <c r="E708" s="296"/>
    </row>
    <row r="709" spans="5:5">
      <c r="E709" s="296"/>
    </row>
    <row r="710" spans="5:5">
      <c r="E710" s="296"/>
    </row>
    <row r="711" spans="5:5">
      <c r="E711" s="296"/>
    </row>
    <row r="712" spans="5:5">
      <c r="E712" s="296"/>
    </row>
    <row r="713" spans="5:5">
      <c r="E713" s="296"/>
    </row>
    <row r="714" spans="5:5">
      <c r="E714" s="296"/>
    </row>
    <row r="715" spans="5:5">
      <c r="E715" s="296"/>
    </row>
    <row r="716" spans="5:5">
      <c r="E716" s="296"/>
    </row>
    <row r="717" spans="5:5">
      <c r="E717" s="296"/>
    </row>
    <row r="718" spans="5:5">
      <c r="E718" s="296"/>
    </row>
    <row r="719" spans="5:5">
      <c r="E719" s="296"/>
    </row>
    <row r="720" spans="5:5">
      <c r="E720" s="296"/>
    </row>
    <row r="721" spans="5:10">
      <c r="E721" s="296"/>
    </row>
    <row r="722" spans="5:10">
      <c r="E722" s="296"/>
    </row>
    <row r="723" spans="5:10">
      <c r="E723" s="296"/>
    </row>
    <row r="724" spans="5:10">
      <c r="E724" s="296"/>
    </row>
    <row r="725" spans="5:10">
      <c r="E725" s="296"/>
    </row>
    <row r="726" spans="5:10">
      <c r="E726" s="296"/>
    </row>
    <row r="727" spans="5:10">
      <c r="E727" s="296"/>
    </row>
    <row r="728" spans="5:10">
      <c r="E728" s="296"/>
    </row>
    <row r="729" spans="5:10">
      <c r="E729" s="296"/>
    </row>
    <row r="730" spans="5:10">
      <c r="E730" s="296"/>
    </row>
    <row r="731" spans="5:10">
      <c r="E731" s="296"/>
    </row>
    <row r="732" spans="5:10">
      <c r="E732" s="296"/>
    </row>
    <row r="733" spans="5:10">
      <c r="E733" s="296"/>
    </row>
    <row r="734" spans="5:10">
      <c r="E734" s="296"/>
    </row>
    <row r="735" spans="5:10">
      <c r="E735" s="296"/>
    </row>
    <row r="736" spans="5:10">
      <c r="E736" s="296"/>
      <c r="I736" s="297">
        <f>H736-G736</f>
        <v>0</v>
      </c>
      <c r="J736" s="296">
        <f>G736/6</f>
        <v>0</v>
      </c>
    </row>
    <row r="737" spans="5:5">
      <c r="E737" s="296"/>
    </row>
    <row r="738" spans="5:5">
      <c r="E738" s="296"/>
    </row>
    <row r="739" spans="5:5">
      <c r="E739" s="296"/>
    </row>
    <row r="740" spans="5:5">
      <c r="E740" s="296"/>
    </row>
    <row r="741" spans="5:5">
      <c r="E741" s="296"/>
    </row>
    <row r="742" spans="5:5">
      <c r="E742" s="296"/>
    </row>
    <row r="743" spans="5:5">
      <c r="E743" s="296"/>
    </row>
    <row r="744" spans="5:5">
      <c r="E744" s="296"/>
    </row>
    <row r="745" spans="5:5">
      <c r="E745" s="296"/>
    </row>
    <row r="746" spans="5:5">
      <c r="E746" s="296"/>
    </row>
    <row r="747" spans="5:5">
      <c r="E747" s="296"/>
    </row>
    <row r="748" spans="5:5">
      <c r="E748" s="296"/>
    </row>
    <row r="749" spans="5:5">
      <c r="E749" s="296"/>
    </row>
    <row r="750" spans="5:5">
      <c r="E750" s="296"/>
    </row>
    <row r="751" spans="5:5">
      <c r="E751" s="296"/>
    </row>
    <row r="752" spans="5:5">
      <c r="E752" s="296"/>
    </row>
    <row r="753" spans="5:5">
      <c r="E753" s="296"/>
    </row>
    <row r="754" spans="5:5">
      <c r="E754" s="296"/>
    </row>
    <row r="755" spans="5:5">
      <c r="E755" s="296"/>
    </row>
    <row r="756" spans="5:5">
      <c r="E756" s="296"/>
    </row>
    <row r="757" spans="5:5">
      <c r="E757" s="296"/>
    </row>
    <row r="758" spans="5:5">
      <c r="E758" s="296"/>
    </row>
    <row r="759" spans="5:5">
      <c r="E759" s="296"/>
    </row>
    <row r="760" spans="5:5">
      <c r="E760" s="296"/>
    </row>
    <row r="761" spans="5:5">
      <c r="E761" s="296"/>
    </row>
    <row r="762" spans="5:5">
      <c r="E762" s="296"/>
    </row>
    <row r="763" spans="5:5">
      <c r="E763" s="296"/>
    </row>
    <row r="764" spans="5:5">
      <c r="E764" s="296"/>
    </row>
    <row r="765" spans="5:5">
      <c r="E765" s="296"/>
    </row>
    <row r="766" spans="5:5">
      <c r="E766" s="296"/>
    </row>
    <row r="767" spans="5:5">
      <c r="E767" s="296"/>
    </row>
    <row r="768" spans="5:5">
      <c r="E768" s="296"/>
    </row>
    <row r="769" spans="5:5">
      <c r="E769" s="296"/>
    </row>
    <row r="770" spans="5:5">
      <c r="E770" s="296"/>
    </row>
    <row r="771" spans="5:5">
      <c r="E771" s="296"/>
    </row>
    <row r="772" spans="5:5">
      <c r="E772" s="296"/>
    </row>
    <row r="773" spans="5:5">
      <c r="E773" s="296"/>
    </row>
    <row r="774" spans="5:5">
      <c r="E774" s="296"/>
    </row>
    <row r="775" spans="5:5">
      <c r="E775" s="296"/>
    </row>
    <row r="776" spans="5:5">
      <c r="E776" s="296"/>
    </row>
    <row r="777" spans="5:5">
      <c r="E777" s="296"/>
    </row>
    <row r="778" spans="5:5">
      <c r="E778" s="296"/>
    </row>
    <row r="779" spans="5:5">
      <c r="E779" s="296"/>
    </row>
    <row r="780" spans="5:5">
      <c r="E780" s="296"/>
    </row>
    <row r="781" spans="5:5">
      <c r="E781" s="296"/>
    </row>
    <row r="782" spans="5:5">
      <c r="E782" s="296"/>
    </row>
    <row r="783" spans="5:5">
      <c r="E783" s="296"/>
    </row>
    <row r="784" spans="5:5">
      <c r="E784" s="296"/>
    </row>
    <row r="785" spans="5:5">
      <c r="E785" s="296"/>
    </row>
    <row r="786" spans="5:5">
      <c r="E786" s="296"/>
    </row>
    <row r="787" spans="5:5">
      <c r="E787" s="296"/>
    </row>
    <row r="788" spans="5:5">
      <c r="E788" s="296"/>
    </row>
    <row r="789" spans="5:5">
      <c r="E789" s="296"/>
    </row>
    <row r="790" spans="5:5">
      <c r="E790" s="296"/>
    </row>
    <row r="791" spans="5:5">
      <c r="E791" s="296"/>
    </row>
    <row r="792" spans="5:5">
      <c r="E792" s="296"/>
    </row>
    <row r="793" spans="5:5">
      <c r="E793" s="296"/>
    </row>
    <row r="794" spans="5:5">
      <c r="E794" s="296"/>
    </row>
    <row r="795" spans="5:5">
      <c r="E795" s="296"/>
    </row>
    <row r="796" spans="5:5">
      <c r="E796" s="296"/>
    </row>
    <row r="797" spans="5:5">
      <c r="E797" s="296"/>
    </row>
    <row r="798" spans="5:5">
      <c r="E798" s="296"/>
    </row>
    <row r="799" spans="5:5">
      <c r="E799" s="296"/>
    </row>
    <row r="800" spans="5:5">
      <c r="E800" s="296"/>
    </row>
    <row r="801" spans="5:5">
      <c r="E801" s="296"/>
    </row>
    <row r="802" spans="5:5">
      <c r="E802" s="296"/>
    </row>
    <row r="803" spans="5:5">
      <c r="E803" s="296"/>
    </row>
    <row r="804" spans="5:5">
      <c r="E804" s="296"/>
    </row>
    <row r="805" spans="5:5">
      <c r="E805" s="296"/>
    </row>
    <row r="806" spans="5:5">
      <c r="E806" s="296"/>
    </row>
    <row r="807" spans="5:5">
      <c r="E807" s="296"/>
    </row>
    <row r="808" spans="5:5">
      <c r="E808" s="296"/>
    </row>
    <row r="809" spans="5:5">
      <c r="E809" s="296"/>
    </row>
    <row r="810" spans="5:5">
      <c r="E810" s="296"/>
    </row>
    <row r="811" spans="5:5">
      <c r="E811" s="296"/>
    </row>
    <row r="812" spans="5:5">
      <c r="E812" s="296"/>
    </row>
    <row r="813" spans="5:5">
      <c r="E813" s="296"/>
    </row>
    <row r="814" spans="5:5">
      <c r="E814" s="296"/>
    </row>
    <row r="815" spans="5:5">
      <c r="E815" s="296"/>
    </row>
    <row r="816" spans="5:5">
      <c r="E816" s="296"/>
    </row>
    <row r="817" spans="5:5">
      <c r="E817" s="296"/>
    </row>
    <row r="818" spans="5:5">
      <c r="E818" s="296"/>
    </row>
    <row r="819" spans="5:5">
      <c r="E819" s="296"/>
    </row>
    <row r="820" spans="5:5">
      <c r="E820" s="296"/>
    </row>
    <row r="821" spans="5:5">
      <c r="E821" s="296"/>
    </row>
    <row r="822" spans="5:5">
      <c r="E822" s="296"/>
    </row>
    <row r="823" spans="5:5">
      <c r="E823" s="296"/>
    </row>
    <row r="824" spans="5:5">
      <c r="E824" s="296"/>
    </row>
    <row r="825" spans="5:5">
      <c r="E825" s="296"/>
    </row>
    <row r="826" spans="5:5">
      <c r="E826" s="296"/>
    </row>
    <row r="827" spans="5:5">
      <c r="E827" s="296"/>
    </row>
    <row r="828" spans="5:5">
      <c r="E828" s="296"/>
    </row>
    <row r="829" spans="5:5">
      <c r="E829" s="296"/>
    </row>
    <row r="830" spans="5:5">
      <c r="E830" s="296"/>
    </row>
    <row r="831" spans="5:5">
      <c r="E831" s="296"/>
    </row>
    <row r="832" spans="5:5">
      <c r="E832" s="296"/>
    </row>
    <row r="833" spans="5:5">
      <c r="E833" s="296"/>
    </row>
    <row r="834" spans="5:5">
      <c r="E834" s="296"/>
    </row>
    <row r="835" spans="5:5">
      <c r="E835" s="296"/>
    </row>
    <row r="836" spans="5:5">
      <c r="E836" s="296"/>
    </row>
    <row r="837" spans="5:5">
      <c r="E837" s="296"/>
    </row>
    <row r="838" spans="5:5">
      <c r="E838" s="296"/>
    </row>
    <row r="839" spans="5:5">
      <c r="E839" s="296"/>
    </row>
    <row r="840" spans="5:5">
      <c r="E840" s="296"/>
    </row>
    <row r="841" spans="5:5">
      <c r="E841" s="296"/>
    </row>
    <row r="842" spans="5:5">
      <c r="E842" s="296"/>
    </row>
    <row r="843" spans="5:5">
      <c r="E843" s="296"/>
    </row>
    <row r="844" spans="5:5">
      <c r="E844" s="296"/>
    </row>
    <row r="845" spans="5:5">
      <c r="E845" s="296"/>
    </row>
    <row r="846" spans="5:5">
      <c r="E846" s="296"/>
    </row>
    <row r="847" spans="5:5">
      <c r="E847" s="296"/>
    </row>
    <row r="848" spans="5:5">
      <c r="E848" s="296"/>
    </row>
    <row r="849" spans="5:5">
      <c r="E849" s="296"/>
    </row>
    <row r="850" spans="5:5">
      <c r="E850" s="296"/>
    </row>
    <row r="851" spans="5:5">
      <c r="E851" s="296"/>
    </row>
    <row r="852" spans="5:5">
      <c r="E852" s="296"/>
    </row>
    <row r="853" spans="5:5">
      <c r="E853" s="296"/>
    </row>
    <row r="854" spans="5:5">
      <c r="E854" s="296"/>
    </row>
    <row r="855" spans="5:5">
      <c r="E855" s="296"/>
    </row>
    <row r="856" spans="5:5">
      <c r="E856" s="296"/>
    </row>
    <row r="857" spans="5:5">
      <c r="E857" s="296"/>
    </row>
    <row r="858" spans="5:5">
      <c r="E858" s="296"/>
    </row>
    <row r="859" spans="5:5">
      <c r="E859" s="296"/>
    </row>
    <row r="860" spans="5:5">
      <c r="E860" s="296"/>
    </row>
    <row r="861" spans="5:5">
      <c r="E861" s="296"/>
    </row>
    <row r="862" spans="5:5">
      <c r="E862" s="296"/>
    </row>
    <row r="863" spans="5:5">
      <c r="E863" s="296"/>
    </row>
    <row r="864" spans="5:5">
      <c r="E864" s="296"/>
    </row>
    <row r="865" spans="5:5">
      <c r="E865" s="296"/>
    </row>
    <row r="866" spans="5:5">
      <c r="E866" s="296"/>
    </row>
    <row r="867" spans="5:5">
      <c r="E867" s="296"/>
    </row>
    <row r="868" spans="5:5">
      <c r="E868" s="296"/>
    </row>
    <row r="869" spans="5:5">
      <c r="E869" s="296"/>
    </row>
    <row r="870" spans="5:5">
      <c r="E870" s="296"/>
    </row>
    <row r="871" spans="5:5">
      <c r="E871" s="296"/>
    </row>
    <row r="872" spans="5:5">
      <c r="E872" s="296"/>
    </row>
    <row r="873" spans="5:5">
      <c r="E873" s="296"/>
    </row>
    <row r="874" spans="5:5">
      <c r="E874" s="296"/>
    </row>
    <row r="875" spans="5:5">
      <c r="E875" s="296"/>
    </row>
    <row r="876" spans="5:5">
      <c r="E876" s="296"/>
    </row>
    <row r="877" spans="5:5">
      <c r="E877" s="296"/>
    </row>
    <row r="878" spans="5:5">
      <c r="E878" s="296"/>
    </row>
    <row r="879" spans="5:5">
      <c r="E879" s="296"/>
    </row>
    <row r="880" spans="5:5">
      <c r="E880" s="296"/>
    </row>
    <row r="881" spans="5:5">
      <c r="E881" s="296"/>
    </row>
    <row r="882" spans="5:5">
      <c r="E882" s="296"/>
    </row>
    <row r="883" spans="5:5">
      <c r="E883" s="296"/>
    </row>
    <row r="884" spans="5:5">
      <c r="E884" s="296"/>
    </row>
    <row r="885" spans="5:5">
      <c r="E885" s="296"/>
    </row>
    <row r="886" spans="5:5">
      <c r="E886" s="296"/>
    </row>
    <row r="887" spans="5:5">
      <c r="E887" s="296"/>
    </row>
    <row r="888" spans="5:5">
      <c r="E888" s="296"/>
    </row>
    <row r="889" spans="5:5">
      <c r="E889" s="296"/>
    </row>
    <row r="890" spans="5:5">
      <c r="E890" s="296"/>
    </row>
    <row r="891" spans="5:5">
      <c r="E891" s="296"/>
    </row>
    <row r="892" spans="5:5">
      <c r="E892" s="296"/>
    </row>
    <row r="893" spans="5:5">
      <c r="E893" s="296"/>
    </row>
    <row r="894" spans="5:5">
      <c r="E894" s="296"/>
    </row>
    <row r="895" spans="5:5">
      <c r="E895" s="296"/>
    </row>
    <row r="896" spans="5:5">
      <c r="E896" s="296"/>
    </row>
    <row r="897" spans="5:5">
      <c r="E897" s="296"/>
    </row>
    <row r="898" spans="5:5">
      <c r="E898" s="296"/>
    </row>
    <row r="899" spans="5:5">
      <c r="E899" s="296"/>
    </row>
    <row r="900" spans="5:5">
      <c r="E900" s="296"/>
    </row>
    <row r="901" spans="5:5">
      <c r="E901" s="296"/>
    </row>
    <row r="902" spans="5:5">
      <c r="E902" s="296"/>
    </row>
    <row r="903" spans="5:5">
      <c r="E903" s="296"/>
    </row>
    <row r="904" spans="5:5">
      <c r="E904" s="296"/>
    </row>
    <row r="905" spans="5:5">
      <c r="E905" s="296"/>
    </row>
    <row r="906" spans="5:5">
      <c r="E906" s="296"/>
    </row>
    <row r="907" spans="5:5">
      <c r="E907" s="296"/>
    </row>
    <row r="908" spans="5:5">
      <c r="E908" s="296"/>
    </row>
    <row r="909" spans="5:5">
      <c r="E909" s="296"/>
    </row>
    <row r="910" spans="5:5">
      <c r="E910" s="296"/>
    </row>
    <row r="911" spans="5:5">
      <c r="E911" s="296"/>
    </row>
    <row r="912" spans="5:5">
      <c r="E912" s="296"/>
    </row>
    <row r="913" spans="5:5">
      <c r="E913" s="296"/>
    </row>
    <row r="914" spans="5:5">
      <c r="E914" s="296"/>
    </row>
    <row r="915" spans="5:5">
      <c r="E915" s="296"/>
    </row>
    <row r="916" spans="5:5">
      <c r="E916" s="296"/>
    </row>
    <row r="917" spans="5:5">
      <c r="E917" s="296"/>
    </row>
    <row r="918" spans="5:5">
      <c r="E918" s="296"/>
    </row>
    <row r="919" spans="5:5">
      <c r="E919" s="296"/>
    </row>
    <row r="920" spans="5:5">
      <c r="E920" s="296"/>
    </row>
    <row r="921" spans="5:5">
      <c r="E921" s="296"/>
    </row>
    <row r="922" spans="5:5">
      <c r="E922" s="296"/>
    </row>
    <row r="923" spans="5:5">
      <c r="E923" s="296"/>
    </row>
    <row r="924" spans="5:5">
      <c r="E924" s="296"/>
    </row>
    <row r="925" spans="5:5">
      <c r="E925" s="296"/>
    </row>
    <row r="926" spans="5:5">
      <c r="E926" s="296"/>
    </row>
    <row r="927" spans="5:5">
      <c r="E927" s="296"/>
    </row>
    <row r="928" spans="5:5">
      <c r="E928" s="296"/>
    </row>
    <row r="929" spans="5:5">
      <c r="E929" s="296"/>
    </row>
    <row r="930" spans="5:5">
      <c r="E930" s="296"/>
    </row>
    <row r="931" spans="5:5">
      <c r="E931" s="296"/>
    </row>
    <row r="932" spans="5:5">
      <c r="E932" s="296"/>
    </row>
    <row r="933" spans="5:5">
      <c r="E933" s="296"/>
    </row>
    <row r="934" spans="5:5">
      <c r="E934" s="296"/>
    </row>
    <row r="935" spans="5:5">
      <c r="E935" s="296"/>
    </row>
    <row r="936" spans="5:5">
      <c r="E936" s="296"/>
    </row>
    <row r="937" spans="5:5">
      <c r="E937" s="296"/>
    </row>
    <row r="938" spans="5:5">
      <c r="E938" s="296"/>
    </row>
    <row r="939" spans="5:5">
      <c r="E939" s="296"/>
    </row>
    <row r="940" spans="5:5">
      <c r="E940" s="296"/>
    </row>
    <row r="941" spans="5:5">
      <c r="E941" s="296"/>
    </row>
    <row r="942" spans="5:5">
      <c r="E942" s="296"/>
    </row>
    <row r="943" spans="5:5">
      <c r="E943" s="296"/>
    </row>
    <row r="944" spans="5:5">
      <c r="E944" s="296"/>
    </row>
    <row r="945" spans="5:5">
      <c r="E945" s="296"/>
    </row>
    <row r="946" spans="5:5">
      <c r="E946" s="296"/>
    </row>
    <row r="947" spans="5:5">
      <c r="E947" s="296"/>
    </row>
    <row r="948" spans="5:5">
      <c r="E948" s="296"/>
    </row>
    <row r="949" spans="5:5">
      <c r="E949" s="296"/>
    </row>
    <row r="950" spans="5:5">
      <c r="E950" s="296"/>
    </row>
    <row r="951" spans="5:5">
      <c r="E951" s="296"/>
    </row>
    <row r="952" spans="5:5">
      <c r="E952" s="296"/>
    </row>
    <row r="953" spans="5:5">
      <c r="E953" s="296"/>
    </row>
    <row r="954" spans="5:5">
      <c r="E954" s="296"/>
    </row>
    <row r="955" spans="5:5">
      <c r="E955" s="296"/>
    </row>
    <row r="956" spans="5:5">
      <c r="E956" s="296"/>
    </row>
    <row r="957" spans="5:5">
      <c r="E957" s="296"/>
    </row>
    <row r="958" spans="5:5">
      <c r="E958" s="296"/>
    </row>
    <row r="959" spans="5:5">
      <c r="E959" s="296"/>
    </row>
    <row r="960" spans="5:5">
      <c r="E960" s="296"/>
    </row>
    <row r="961" spans="5:5">
      <c r="E961" s="296"/>
    </row>
    <row r="962" spans="5:5">
      <c r="E962" s="296"/>
    </row>
    <row r="963" spans="5:5">
      <c r="E963" s="296"/>
    </row>
    <row r="964" spans="5:5">
      <c r="E964" s="296"/>
    </row>
    <row r="965" spans="5:5">
      <c r="E965" s="296"/>
    </row>
    <row r="966" spans="5:5">
      <c r="E966" s="296"/>
    </row>
    <row r="967" spans="5:5">
      <c r="E967" s="296"/>
    </row>
    <row r="968" spans="5:5">
      <c r="E968" s="296"/>
    </row>
    <row r="969" spans="5:5">
      <c r="E969" s="296"/>
    </row>
    <row r="970" spans="5:5">
      <c r="E970" s="296"/>
    </row>
    <row r="971" spans="5:5">
      <c r="E971" s="296"/>
    </row>
    <row r="972" spans="5:5">
      <c r="E972" s="296"/>
    </row>
    <row r="973" spans="5:5">
      <c r="E973" s="296"/>
    </row>
    <row r="974" spans="5:5">
      <c r="E974" s="296"/>
    </row>
    <row r="975" spans="5:5">
      <c r="E975" s="296"/>
    </row>
    <row r="976" spans="5:5">
      <c r="E976" s="296"/>
    </row>
    <row r="977" spans="5:5">
      <c r="E977" s="296"/>
    </row>
    <row r="978" spans="5:5">
      <c r="E978" s="296"/>
    </row>
    <row r="979" spans="5:5">
      <c r="E979" s="296"/>
    </row>
    <row r="980" spans="5:5">
      <c r="E980" s="296"/>
    </row>
    <row r="981" spans="5:5">
      <c r="E981" s="296"/>
    </row>
    <row r="982" spans="5:5">
      <c r="E982" s="296"/>
    </row>
    <row r="983" spans="5:5">
      <c r="E983" s="296"/>
    </row>
    <row r="984" spans="5:5">
      <c r="E984" s="296"/>
    </row>
    <row r="985" spans="5:5">
      <c r="E985" s="296"/>
    </row>
    <row r="986" spans="5:5">
      <c r="E986" s="296"/>
    </row>
    <row r="987" spans="5:5">
      <c r="E987" s="296"/>
    </row>
    <row r="988" spans="5:5">
      <c r="E988" s="296"/>
    </row>
    <row r="989" spans="5:5">
      <c r="E989" s="296"/>
    </row>
    <row r="990" spans="5:5">
      <c r="E990" s="296"/>
    </row>
    <row r="991" spans="5:5">
      <c r="E991" s="296"/>
    </row>
    <row r="992" spans="5:5">
      <c r="E992" s="296"/>
    </row>
    <row r="993" spans="5:5">
      <c r="E993" s="296"/>
    </row>
    <row r="994" spans="5:5">
      <c r="E994" s="296"/>
    </row>
    <row r="995" spans="5:5">
      <c r="E995" s="296"/>
    </row>
    <row r="996" spans="5:5">
      <c r="E996" s="296"/>
    </row>
    <row r="997" spans="5:5">
      <c r="E997" s="296"/>
    </row>
    <row r="998" spans="5:5">
      <c r="E998" s="296"/>
    </row>
    <row r="999" spans="5:5">
      <c r="E999" s="296"/>
    </row>
    <row r="1000" spans="5:5">
      <c r="E1000" s="296"/>
    </row>
    <row r="1001" spans="5:5">
      <c r="E1001" s="296"/>
    </row>
    <row r="1002" spans="5:5">
      <c r="E1002" s="296"/>
    </row>
    <row r="1003" spans="5:5">
      <c r="E1003" s="296"/>
    </row>
    <row r="1004" spans="5:5">
      <c r="E1004" s="296"/>
    </row>
    <row r="1005" spans="5:5">
      <c r="E1005" s="296"/>
    </row>
    <row r="1006" spans="5:5">
      <c r="E1006" s="296"/>
    </row>
    <row r="1007" spans="5:5">
      <c r="E1007" s="296"/>
    </row>
    <row r="1008" spans="5:5">
      <c r="E1008" s="296"/>
    </row>
    <row r="1009" spans="5:5">
      <c r="E1009" s="296"/>
    </row>
    <row r="1010" spans="5:5">
      <c r="E1010" s="296"/>
    </row>
    <row r="1011" spans="5:5">
      <c r="E1011" s="296"/>
    </row>
    <row r="1012" spans="5:5">
      <c r="E1012" s="296"/>
    </row>
    <row r="1013" spans="5:5">
      <c r="E1013" s="296"/>
    </row>
    <row r="1014" spans="5:5">
      <c r="E1014" s="296"/>
    </row>
    <row r="1015" spans="5:5">
      <c r="E1015" s="296"/>
    </row>
    <row r="1016" spans="5:5">
      <c r="E1016" s="296"/>
    </row>
    <row r="1017" spans="5:5">
      <c r="E1017" s="296"/>
    </row>
    <row r="1018" spans="5:5">
      <c r="E1018" s="296"/>
    </row>
    <row r="1019" spans="5:5">
      <c r="E1019" s="296"/>
    </row>
    <row r="1020" spans="5:5">
      <c r="E1020" s="296"/>
    </row>
    <row r="1021" spans="5:5">
      <c r="E1021" s="296"/>
    </row>
    <row r="1022" spans="5:5">
      <c r="E1022" s="296"/>
    </row>
    <row r="1023" spans="5:5">
      <c r="E1023" s="296"/>
    </row>
    <row r="1024" spans="5:5">
      <c r="E1024" s="296"/>
    </row>
    <row r="1025" spans="5:5">
      <c r="E1025" s="296"/>
    </row>
    <row r="1026" spans="5:5">
      <c r="E1026" s="296"/>
    </row>
    <row r="1027" spans="5:5">
      <c r="E1027" s="296"/>
    </row>
    <row r="1028" spans="5:5">
      <c r="E1028" s="296"/>
    </row>
    <row r="1029" spans="5:5">
      <c r="E1029" s="296"/>
    </row>
    <row r="1030" spans="5:5">
      <c r="E1030" s="296"/>
    </row>
    <row r="1031" spans="5:5">
      <c r="E1031" s="296"/>
    </row>
    <row r="1032" spans="5:5">
      <c r="E1032" s="296"/>
    </row>
    <row r="1033" spans="5:5">
      <c r="E1033" s="296"/>
    </row>
    <row r="1034" spans="5:5">
      <c r="E1034" s="296"/>
    </row>
    <row r="1035" spans="5:5">
      <c r="E1035" s="296"/>
    </row>
    <row r="1036" spans="5:5">
      <c r="E1036" s="296"/>
    </row>
    <row r="1037" spans="5:5">
      <c r="E1037" s="296"/>
    </row>
    <row r="1038" spans="5:5">
      <c r="E1038" s="296"/>
    </row>
    <row r="1039" spans="5:5">
      <c r="E1039" s="296"/>
    </row>
    <row r="1040" spans="5:5">
      <c r="E1040" s="296"/>
    </row>
    <row r="1041" spans="5:5">
      <c r="E1041" s="296"/>
    </row>
    <row r="1042" spans="5:5">
      <c r="E1042" s="296"/>
    </row>
    <row r="1043" spans="5:5">
      <c r="E1043" s="296"/>
    </row>
    <row r="1044" spans="5:5">
      <c r="E1044" s="296"/>
    </row>
    <row r="1045" spans="5:5">
      <c r="E1045" s="296"/>
    </row>
    <row r="1046" spans="5:5">
      <c r="E1046" s="296"/>
    </row>
    <row r="1047" spans="5:5">
      <c r="E1047" s="296"/>
    </row>
    <row r="1048" spans="5:5">
      <c r="E1048" s="296"/>
    </row>
    <row r="1049" spans="5:5">
      <c r="E1049" s="296"/>
    </row>
    <row r="1050" spans="5:5">
      <c r="E1050" s="296"/>
    </row>
    <row r="1051" spans="5:5">
      <c r="E1051" s="296"/>
    </row>
    <row r="1052" spans="5:5">
      <c r="E1052" s="296"/>
    </row>
    <row r="1053" spans="5:5">
      <c r="E1053" s="296"/>
    </row>
    <row r="1054" spans="5:5">
      <c r="E1054" s="296"/>
    </row>
    <row r="1055" spans="5:5">
      <c r="E1055" s="296"/>
    </row>
    <row r="1056" spans="5:5">
      <c r="E1056" s="296"/>
    </row>
    <row r="1057" spans="5:5">
      <c r="E1057" s="296"/>
    </row>
    <row r="1058" spans="5:5">
      <c r="E1058" s="296"/>
    </row>
    <row r="1059" spans="5:5">
      <c r="E1059" s="296"/>
    </row>
    <row r="1060" spans="5:5">
      <c r="E1060" s="296"/>
    </row>
    <row r="1061" spans="5:5">
      <c r="E1061" s="296"/>
    </row>
    <row r="1062" spans="5:5">
      <c r="E1062" s="296"/>
    </row>
    <row r="1063" spans="5:5">
      <c r="E1063" s="296"/>
    </row>
    <row r="1064" spans="5:5">
      <c r="E1064" s="296"/>
    </row>
    <row r="1065" spans="5:5">
      <c r="E1065" s="296"/>
    </row>
    <row r="1066" spans="5:5">
      <c r="E1066" s="296"/>
    </row>
    <row r="1067" spans="5:5">
      <c r="E1067" s="296"/>
    </row>
    <row r="1068" spans="5:5">
      <c r="E1068" s="296"/>
    </row>
    <row r="1069" spans="5:5">
      <c r="E1069" s="296"/>
    </row>
    <row r="1070" spans="5:5">
      <c r="E1070" s="296"/>
    </row>
    <row r="1071" spans="5:5">
      <c r="E1071" s="296"/>
    </row>
    <row r="1072" spans="5:5">
      <c r="E1072" s="296"/>
    </row>
    <row r="1073" spans="5:5">
      <c r="E1073" s="296"/>
    </row>
    <row r="1074" spans="5:5">
      <c r="E1074" s="296"/>
    </row>
    <row r="1075" spans="5:5">
      <c r="E1075" s="296"/>
    </row>
    <row r="1076" spans="5:5">
      <c r="E1076" s="296"/>
    </row>
    <row r="1077" spans="5:5">
      <c r="E1077" s="296"/>
    </row>
    <row r="1078" spans="5:5">
      <c r="E1078" s="296"/>
    </row>
    <row r="1079" spans="5:5">
      <c r="E1079" s="296"/>
    </row>
    <row r="1080" spans="5:5">
      <c r="E1080" s="296"/>
    </row>
    <row r="1081" spans="5:5">
      <c r="E1081" s="296"/>
    </row>
    <row r="1082" spans="5:5">
      <c r="E1082" s="296"/>
    </row>
    <row r="1083" spans="5:5">
      <c r="E1083" s="296"/>
    </row>
    <row r="1084" spans="5:5">
      <c r="E1084" s="296"/>
    </row>
    <row r="1085" spans="5:5">
      <c r="E1085" s="296"/>
    </row>
    <row r="1086" spans="5:5">
      <c r="E1086" s="296"/>
    </row>
    <row r="1087" spans="5:5">
      <c r="E1087" s="296"/>
    </row>
    <row r="1088" spans="5:5">
      <c r="E1088" s="296"/>
    </row>
    <row r="1089" spans="5:5">
      <c r="E1089" s="296"/>
    </row>
    <row r="1090" spans="5:5">
      <c r="E1090" s="296"/>
    </row>
    <row r="1091" spans="5:5">
      <c r="E1091" s="296"/>
    </row>
    <row r="1092" spans="5:5">
      <c r="E1092" s="296"/>
    </row>
    <row r="1093" spans="5:5">
      <c r="E1093" s="296"/>
    </row>
    <row r="1094" spans="5:5">
      <c r="E1094" s="296"/>
    </row>
    <row r="1095" spans="5:5">
      <c r="E1095" s="296"/>
    </row>
    <row r="1096" spans="5:5">
      <c r="E1096" s="296"/>
    </row>
    <row r="1097" spans="5:5">
      <c r="E1097" s="296"/>
    </row>
    <row r="1098" spans="5:5">
      <c r="E1098" s="296"/>
    </row>
    <row r="1099" spans="5:5">
      <c r="E1099" s="296"/>
    </row>
    <row r="1100" spans="5:5">
      <c r="E1100" s="296"/>
    </row>
    <row r="1101" spans="5:5">
      <c r="E1101" s="296"/>
    </row>
    <row r="1102" spans="5:5">
      <c r="E1102" s="296"/>
    </row>
    <row r="1103" spans="5:5">
      <c r="E1103" s="296"/>
    </row>
    <row r="1104" spans="5:5">
      <c r="E1104" s="296"/>
    </row>
    <row r="1105" spans="5:5">
      <c r="E1105" s="296"/>
    </row>
    <row r="1106" spans="5:5">
      <c r="E1106" s="296"/>
    </row>
    <row r="1107" spans="5:5">
      <c r="E1107" s="296"/>
    </row>
    <row r="1108" spans="5:5">
      <c r="E1108" s="296"/>
    </row>
    <row r="1109" spans="5:5">
      <c r="E1109" s="296"/>
    </row>
    <row r="1110" spans="5:5">
      <c r="E1110" s="296"/>
    </row>
    <row r="1111" spans="5:5">
      <c r="E1111" s="296"/>
    </row>
    <row r="1112" spans="5:5">
      <c r="E1112" s="296"/>
    </row>
    <row r="1113" spans="5:5">
      <c r="E1113" s="296"/>
    </row>
    <row r="1114" spans="5:5">
      <c r="E1114" s="296"/>
    </row>
    <row r="1115" spans="5:5">
      <c r="E1115" s="296"/>
    </row>
    <row r="1116" spans="5:5">
      <c r="E1116" s="296"/>
    </row>
    <row r="1117" spans="5:5">
      <c r="E1117" s="296"/>
    </row>
    <row r="1118" spans="5:5">
      <c r="E1118" s="296"/>
    </row>
    <row r="1119" spans="5:5">
      <c r="E1119" s="296"/>
    </row>
    <row r="1120" spans="5:5">
      <c r="E1120" s="296"/>
    </row>
    <row r="1121" spans="5:5">
      <c r="E1121" s="296"/>
    </row>
    <row r="1122" spans="5:5">
      <c r="E1122" s="296"/>
    </row>
    <row r="1123" spans="5:5">
      <c r="E1123" s="296"/>
    </row>
    <row r="1124" spans="5:5">
      <c r="E1124" s="296"/>
    </row>
    <row r="1125" spans="5:5">
      <c r="E1125" s="296"/>
    </row>
    <row r="1126" spans="5:5">
      <c r="E1126" s="296"/>
    </row>
    <row r="1127" spans="5:5">
      <c r="E1127" s="296"/>
    </row>
    <row r="1128" spans="5:5">
      <c r="E1128" s="296"/>
    </row>
    <row r="1129" spans="5:5">
      <c r="E1129" s="296"/>
    </row>
    <row r="1130" spans="5:5">
      <c r="E1130" s="296"/>
    </row>
    <row r="1131" spans="5:5">
      <c r="E1131" s="296"/>
    </row>
    <row r="1132" spans="5:5">
      <c r="E1132" s="296"/>
    </row>
    <row r="1133" spans="5:5">
      <c r="E1133" s="296"/>
    </row>
    <row r="1134" spans="5:5">
      <c r="E1134" s="296"/>
    </row>
    <row r="1135" spans="5:5">
      <c r="E1135" s="296"/>
    </row>
    <row r="1136" spans="5:5">
      <c r="E1136" s="296"/>
    </row>
    <row r="1137" spans="5:5">
      <c r="E1137" s="296"/>
    </row>
    <row r="1138" spans="5:5">
      <c r="E1138" s="296"/>
    </row>
    <row r="1139" spans="5:5">
      <c r="E1139" s="296"/>
    </row>
    <row r="1140" spans="5:5">
      <c r="E1140" s="296"/>
    </row>
    <row r="1141" spans="5:5">
      <c r="E1141" s="296"/>
    </row>
    <row r="1142" spans="5:5">
      <c r="E1142" s="296"/>
    </row>
    <row r="1143" spans="5:5">
      <c r="E1143" s="296"/>
    </row>
    <row r="1144" spans="5:5">
      <c r="E1144" s="296"/>
    </row>
    <row r="1145" spans="5:5">
      <c r="E1145" s="296"/>
    </row>
    <row r="1146" spans="5:5">
      <c r="E1146" s="296"/>
    </row>
    <row r="1147" spans="5:5">
      <c r="E1147" s="296"/>
    </row>
    <row r="1148" spans="5:5">
      <c r="E1148" s="296"/>
    </row>
    <row r="1149" spans="5:5">
      <c r="E1149" s="296"/>
    </row>
    <row r="1150" spans="5:5">
      <c r="E1150" s="296"/>
    </row>
    <row r="1151" spans="5:5">
      <c r="E1151" s="296"/>
    </row>
    <row r="1152" spans="5:5">
      <c r="E1152" s="296"/>
    </row>
    <row r="1153" spans="5:5">
      <c r="E1153" s="296"/>
    </row>
    <row r="1154" spans="5:5">
      <c r="E1154" s="296"/>
    </row>
    <row r="1155" spans="5:5">
      <c r="E1155" s="296"/>
    </row>
    <row r="1156" spans="5:5">
      <c r="E1156" s="296"/>
    </row>
    <row r="1157" spans="5:5">
      <c r="E1157" s="296"/>
    </row>
    <row r="1158" spans="5:5">
      <c r="E1158" s="296"/>
    </row>
    <row r="1159" spans="5:5">
      <c r="E1159" s="296"/>
    </row>
    <row r="1160" spans="5:5">
      <c r="E1160" s="296"/>
    </row>
    <row r="1161" spans="5:5">
      <c r="E1161" s="296"/>
    </row>
    <row r="1162" spans="5:5">
      <c r="E1162" s="296"/>
    </row>
    <row r="1163" spans="5:5">
      <c r="E1163" s="296"/>
    </row>
    <row r="1164" spans="5:5">
      <c r="E1164" s="296"/>
    </row>
    <row r="1165" spans="5:5">
      <c r="E1165" s="296"/>
    </row>
    <row r="1166" spans="5:5">
      <c r="E1166" s="296"/>
    </row>
    <row r="1167" spans="5:5">
      <c r="E1167" s="296"/>
    </row>
    <row r="1168" spans="5:5">
      <c r="E1168" s="296"/>
    </row>
    <row r="1169" spans="5:5">
      <c r="E1169" s="296"/>
    </row>
    <row r="1170" spans="5:5">
      <c r="E1170" s="296"/>
    </row>
    <row r="1171" spans="5:5">
      <c r="E1171" s="296"/>
    </row>
    <row r="1172" spans="5:5">
      <c r="E1172" s="296"/>
    </row>
    <row r="1173" spans="5:5">
      <c r="E1173" s="296"/>
    </row>
    <row r="1174" spans="5:5">
      <c r="E1174" s="296"/>
    </row>
    <row r="1175" spans="5:5">
      <c r="E1175" s="296"/>
    </row>
    <row r="1176" spans="5:5">
      <c r="E1176" s="296"/>
    </row>
    <row r="1177" spans="5:5">
      <c r="E1177" s="296"/>
    </row>
    <row r="1178" spans="5:5">
      <c r="E1178" s="296"/>
    </row>
    <row r="1179" spans="5:5">
      <c r="E1179" s="296"/>
    </row>
    <row r="1180" spans="5:5">
      <c r="E1180" s="296"/>
    </row>
    <row r="1181" spans="5:5">
      <c r="E1181" s="296"/>
    </row>
    <row r="1182" spans="5:5">
      <c r="E1182" s="296"/>
    </row>
    <row r="1183" spans="5:5">
      <c r="E1183" s="296"/>
    </row>
    <row r="1184" spans="5:5">
      <c r="E1184" s="296"/>
    </row>
    <row r="1185" spans="5:5">
      <c r="E1185" s="296"/>
    </row>
    <row r="1186" spans="5:5">
      <c r="E1186" s="296"/>
    </row>
    <row r="1187" spans="5:5">
      <c r="E1187" s="296"/>
    </row>
    <row r="1188" spans="5:5">
      <c r="E1188" s="296"/>
    </row>
    <row r="1189" spans="5:5">
      <c r="E1189" s="296"/>
    </row>
    <row r="1190" spans="5:5">
      <c r="E1190" s="296"/>
    </row>
    <row r="1191" spans="5:5">
      <c r="E1191" s="296"/>
    </row>
    <row r="1192" spans="5:5">
      <c r="E1192" s="296"/>
    </row>
    <row r="1193" spans="5:5">
      <c r="E1193" s="296"/>
    </row>
    <row r="1194" spans="5:5">
      <c r="E1194" s="296"/>
    </row>
    <row r="1195" spans="5:5">
      <c r="E1195" s="296"/>
    </row>
    <row r="1196" spans="5:5">
      <c r="E1196" s="296"/>
    </row>
    <row r="1197" spans="5:5">
      <c r="E1197" s="296"/>
    </row>
    <row r="1198" spans="5:5">
      <c r="E1198" s="296"/>
    </row>
    <row r="1199" spans="5:5">
      <c r="E1199" s="296"/>
    </row>
    <row r="1200" spans="5:5">
      <c r="E1200" s="296"/>
    </row>
    <row r="1201" spans="5:5">
      <c r="E1201" s="296"/>
    </row>
    <row r="1202" spans="5:5">
      <c r="E1202" s="296"/>
    </row>
    <row r="1203" spans="5:5">
      <c r="E1203" s="296"/>
    </row>
    <row r="1204" spans="5:5">
      <c r="E1204" s="296"/>
    </row>
    <row r="1205" spans="5:5">
      <c r="E1205" s="296"/>
    </row>
    <row r="1206" spans="5:5">
      <c r="E1206" s="296"/>
    </row>
    <row r="1207" spans="5:5">
      <c r="E1207" s="296"/>
    </row>
    <row r="1208" spans="5:5">
      <c r="E1208" s="296"/>
    </row>
    <row r="1209" spans="5:5">
      <c r="E1209" s="296"/>
    </row>
    <row r="1210" spans="5:5">
      <c r="E1210" s="296"/>
    </row>
    <row r="1211" spans="5:5">
      <c r="E1211" s="296"/>
    </row>
    <row r="1212" spans="5:5">
      <c r="E1212" s="296"/>
    </row>
    <row r="1213" spans="5:5">
      <c r="E1213" s="296"/>
    </row>
    <row r="1214" spans="5:5">
      <c r="E1214" s="296"/>
    </row>
    <row r="1215" spans="5:5">
      <c r="E1215" s="296"/>
    </row>
    <row r="1216" spans="5:5">
      <c r="E1216" s="296"/>
    </row>
    <row r="1217" spans="5:5">
      <c r="E1217" s="296"/>
    </row>
    <row r="1218" spans="5:5">
      <c r="E1218" s="296"/>
    </row>
    <row r="1219" spans="5:5">
      <c r="E1219" s="296"/>
    </row>
    <row r="1220" spans="5:5">
      <c r="E1220" s="296"/>
    </row>
    <row r="1221" spans="5:5">
      <c r="E1221" s="296"/>
    </row>
    <row r="1222" spans="5:5">
      <c r="E1222" s="296"/>
    </row>
    <row r="1223" spans="5:5">
      <c r="E1223" s="296"/>
    </row>
    <row r="1224" spans="5:5">
      <c r="E1224" s="296"/>
    </row>
    <row r="1225" spans="5:5">
      <c r="E1225" s="296"/>
    </row>
    <row r="1226" spans="5:5">
      <c r="E1226" s="296"/>
    </row>
    <row r="1227" spans="5:5">
      <c r="E1227" s="296"/>
    </row>
    <row r="1228" spans="5:5">
      <c r="E1228" s="296"/>
    </row>
    <row r="1229" spans="5:5">
      <c r="E1229" s="296"/>
    </row>
    <row r="1230" spans="5:5">
      <c r="E1230" s="296"/>
    </row>
    <row r="1231" spans="5:5">
      <c r="E1231" s="296"/>
    </row>
    <row r="1232" spans="5:5">
      <c r="E1232" s="296"/>
    </row>
    <row r="1233" spans="5:5">
      <c r="E1233" s="296"/>
    </row>
    <row r="1234" spans="5:5">
      <c r="E1234" s="296"/>
    </row>
    <row r="1235" spans="5:5">
      <c r="E1235" s="296"/>
    </row>
    <row r="1236" spans="5:5">
      <c r="E1236" s="296"/>
    </row>
    <row r="1237" spans="5:5">
      <c r="E1237" s="296"/>
    </row>
    <row r="1238" spans="5:5">
      <c r="E1238" s="296"/>
    </row>
    <row r="1239" spans="5:5">
      <c r="E1239" s="296"/>
    </row>
    <row r="1240" spans="5:5">
      <c r="E1240" s="296"/>
    </row>
    <row r="1241" spans="5:5">
      <c r="E1241" s="296"/>
    </row>
    <row r="1242" spans="5:5">
      <c r="E1242" s="296"/>
    </row>
    <row r="1243" spans="5:5">
      <c r="E1243" s="296"/>
    </row>
    <row r="1244" spans="5:5">
      <c r="E1244" s="296"/>
    </row>
    <row r="1245" spans="5:5">
      <c r="E1245" s="296"/>
    </row>
    <row r="1246" spans="5:5">
      <c r="E1246" s="296"/>
    </row>
    <row r="1247" spans="5:5">
      <c r="E1247" s="296"/>
    </row>
    <row r="1248" spans="5:5">
      <c r="E1248" s="296"/>
    </row>
    <row r="1249" spans="5:5">
      <c r="E1249" s="296"/>
    </row>
    <row r="1250" spans="5:5">
      <c r="E1250" s="296"/>
    </row>
    <row r="1251" spans="5:5">
      <c r="E1251" s="296"/>
    </row>
    <row r="1252" spans="5:5">
      <c r="E1252" s="296"/>
    </row>
    <row r="1253" spans="5:5">
      <c r="E1253" s="296"/>
    </row>
    <row r="1254" spans="5:5">
      <c r="E1254" s="296"/>
    </row>
    <row r="1255" spans="5:5">
      <c r="E1255" s="296"/>
    </row>
    <row r="1256" spans="5:5">
      <c r="E1256" s="296"/>
    </row>
    <row r="1257" spans="5:5">
      <c r="E1257" s="296"/>
    </row>
    <row r="1258" spans="5:5">
      <c r="E1258" s="296"/>
    </row>
    <row r="1259" spans="5:5">
      <c r="E1259" s="296"/>
    </row>
    <row r="1260" spans="5:5">
      <c r="E1260" s="296"/>
    </row>
    <row r="1261" spans="5:5">
      <c r="E1261" s="296"/>
    </row>
    <row r="1262" spans="5:5">
      <c r="E1262" s="296"/>
    </row>
    <row r="1263" spans="5:5">
      <c r="E1263" s="296"/>
    </row>
    <row r="1264" spans="5:5">
      <c r="E1264" s="296"/>
    </row>
    <row r="1265" spans="5:5">
      <c r="E1265" s="296"/>
    </row>
    <row r="1266" spans="5:5">
      <c r="E1266" s="296"/>
    </row>
    <row r="1267" spans="5:5">
      <c r="E1267" s="296"/>
    </row>
    <row r="1268" spans="5:5">
      <c r="E1268" s="296"/>
    </row>
    <row r="1269" spans="5:5">
      <c r="E1269" s="296"/>
    </row>
    <row r="1270" spans="5:5">
      <c r="E1270" s="296"/>
    </row>
    <row r="1271" spans="5:5">
      <c r="E1271" s="296"/>
    </row>
    <row r="1272" spans="5:5">
      <c r="E1272" s="296"/>
    </row>
    <row r="1273" spans="5:5">
      <c r="E1273" s="296"/>
    </row>
    <row r="1274" spans="5:5">
      <c r="E1274" s="296"/>
    </row>
    <row r="1275" spans="5:5">
      <c r="E1275" s="296"/>
    </row>
    <row r="1276" spans="5:5">
      <c r="E1276" s="296"/>
    </row>
    <row r="1277" spans="5:5">
      <c r="E1277" s="296"/>
    </row>
    <row r="1278" spans="5:5">
      <c r="E1278" s="296"/>
    </row>
    <row r="1279" spans="5:5">
      <c r="E1279" s="296"/>
    </row>
    <row r="1280" spans="5:5">
      <c r="E1280" s="296"/>
    </row>
    <row r="1281" spans="5:5">
      <c r="E1281" s="296"/>
    </row>
    <row r="1282" spans="5:5">
      <c r="E1282" s="296"/>
    </row>
    <row r="1283" spans="5:5">
      <c r="E1283" s="296"/>
    </row>
    <row r="1284" spans="5:5">
      <c r="E1284" s="296"/>
    </row>
    <row r="1285" spans="5:5">
      <c r="E1285" s="296"/>
    </row>
    <row r="1286" spans="5:5">
      <c r="E1286" s="296"/>
    </row>
    <row r="1287" spans="5:5">
      <c r="E1287" s="296"/>
    </row>
    <row r="1288" spans="5:5">
      <c r="E1288" s="296"/>
    </row>
    <row r="1289" spans="5:5">
      <c r="E1289" s="296"/>
    </row>
    <row r="1290" spans="5:5">
      <c r="E1290" s="296"/>
    </row>
    <row r="1291" spans="5:5">
      <c r="E1291" s="296"/>
    </row>
    <row r="1292" spans="5:5">
      <c r="E1292" s="296"/>
    </row>
    <row r="1293" spans="5:5">
      <c r="E1293" s="296"/>
    </row>
    <row r="1294" spans="5:5">
      <c r="E1294" s="296"/>
    </row>
    <row r="1295" spans="5:5">
      <c r="E1295" s="296"/>
    </row>
    <row r="1296" spans="5:5">
      <c r="E1296" s="296"/>
    </row>
    <row r="1297" spans="5:5">
      <c r="E1297" s="296"/>
    </row>
    <row r="1298" spans="5:5">
      <c r="E1298" s="296"/>
    </row>
    <row r="1299" spans="5:5">
      <c r="E1299" s="296"/>
    </row>
    <row r="1300" spans="5:5">
      <c r="E1300" s="296"/>
    </row>
    <row r="1301" spans="5:5">
      <c r="E1301" s="296"/>
    </row>
    <row r="1302" spans="5:5">
      <c r="E1302" s="296"/>
    </row>
    <row r="1303" spans="5:5">
      <c r="E1303" s="296"/>
    </row>
    <row r="1304" spans="5:5">
      <c r="E1304" s="296"/>
    </row>
    <row r="1305" spans="5:5">
      <c r="E1305" s="296"/>
    </row>
    <row r="1306" spans="5:5">
      <c r="E1306" s="296"/>
    </row>
    <row r="1307" spans="5:5">
      <c r="E1307" s="296"/>
    </row>
    <row r="1308" spans="5:5">
      <c r="E1308" s="296"/>
    </row>
    <row r="1309" spans="5:5">
      <c r="E1309" s="296"/>
    </row>
    <row r="1310" spans="5:5">
      <c r="E1310" s="296"/>
    </row>
    <row r="1311" spans="5:5">
      <c r="E1311" s="296"/>
    </row>
    <row r="1312" spans="5:5">
      <c r="E1312" s="296"/>
    </row>
    <row r="1313" spans="5:5">
      <c r="E1313" s="296"/>
    </row>
    <row r="1314" spans="5:5">
      <c r="E1314" s="296"/>
    </row>
    <row r="1315" spans="5:5">
      <c r="E1315" s="296"/>
    </row>
    <row r="1316" spans="5:5">
      <c r="E1316" s="296"/>
    </row>
    <row r="1317" spans="5:5">
      <c r="E1317" s="296"/>
    </row>
    <row r="1318" spans="5:5">
      <c r="E1318" s="296"/>
    </row>
    <row r="1319" spans="5:5">
      <c r="E1319" s="296"/>
    </row>
    <row r="1320" spans="5:5">
      <c r="E1320" s="296"/>
    </row>
    <row r="1321" spans="5:5">
      <c r="E1321" s="296"/>
    </row>
    <row r="1322" spans="5:5">
      <c r="E1322" s="296"/>
    </row>
    <row r="1323" spans="5:5">
      <c r="E1323" s="296"/>
    </row>
    <row r="1324" spans="5:5">
      <c r="E1324" s="296"/>
    </row>
    <row r="1325" spans="5:5">
      <c r="E1325" s="296"/>
    </row>
    <row r="1326" spans="5:5">
      <c r="E1326" s="296"/>
    </row>
    <row r="1327" spans="5:5">
      <c r="E1327" s="296"/>
    </row>
    <row r="1328" spans="5:5">
      <c r="E1328" s="296"/>
    </row>
    <row r="1329" spans="5:5">
      <c r="E1329" s="296"/>
    </row>
    <row r="1330" spans="5:5">
      <c r="E1330" s="296"/>
    </row>
    <row r="1331" spans="5:5">
      <c r="E1331" s="296"/>
    </row>
    <row r="1332" spans="5:5">
      <c r="E1332" s="296"/>
    </row>
    <row r="1333" spans="5:5">
      <c r="E1333" s="296"/>
    </row>
    <row r="1334" spans="5:5">
      <c r="E1334" s="296"/>
    </row>
    <row r="1335" spans="5:5">
      <c r="E1335" s="296"/>
    </row>
    <row r="1336" spans="5:5">
      <c r="E1336" s="296"/>
    </row>
    <row r="1337" spans="5:5">
      <c r="E1337" s="296"/>
    </row>
    <row r="1338" spans="5:5">
      <c r="E1338" s="296"/>
    </row>
    <row r="1339" spans="5:5">
      <c r="E1339" s="296"/>
    </row>
    <row r="1340" spans="5:5">
      <c r="E1340" s="296"/>
    </row>
    <row r="1341" spans="5:5">
      <c r="E1341" s="296"/>
    </row>
    <row r="1342" spans="5:5">
      <c r="E1342" s="296"/>
    </row>
    <row r="1343" spans="5:5">
      <c r="E1343" s="296"/>
    </row>
    <row r="1344" spans="5:5">
      <c r="E1344" s="296"/>
    </row>
    <row r="1345" spans="5:5">
      <c r="E1345" s="296"/>
    </row>
    <row r="1346" spans="5:5">
      <c r="E1346" s="296"/>
    </row>
    <row r="1347" spans="5:5">
      <c r="E1347" s="296"/>
    </row>
    <row r="1348" spans="5:5">
      <c r="E1348" s="296"/>
    </row>
    <row r="1349" spans="5:5">
      <c r="E1349" s="296"/>
    </row>
    <row r="1350" spans="5:5">
      <c r="E1350" s="296"/>
    </row>
    <row r="1351" spans="5:5">
      <c r="E1351" s="296"/>
    </row>
    <row r="1352" spans="5:5">
      <c r="E1352" s="296"/>
    </row>
    <row r="1353" spans="5:5">
      <c r="E1353" s="296"/>
    </row>
    <row r="1354" spans="5:5">
      <c r="E1354" s="296"/>
    </row>
    <row r="1355" spans="5:5">
      <c r="E1355" s="296"/>
    </row>
    <row r="1356" spans="5:5">
      <c r="E1356" s="296"/>
    </row>
    <row r="1357" spans="5:5">
      <c r="E1357" s="296"/>
    </row>
    <row r="1358" spans="5:5">
      <c r="E1358" s="296"/>
    </row>
    <row r="1359" spans="5:5">
      <c r="E1359" s="296"/>
    </row>
    <row r="1360" spans="5:5">
      <c r="E1360" s="296"/>
    </row>
    <row r="1361" spans="5:5">
      <c r="E1361" s="296"/>
    </row>
    <row r="1362" spans="5:5">
      <c r="E1362" s="296"/>
    </row>
    <row r="1363" spans="5:5">
      <c r="E1363" s="296"/>
    </row>
    <row r="1364" spans="5:5">
      <c r="E1364" s="296"/>
    </row>
    <row r="1365" spans="5:5">
      <c r="E1365" s="296"/>
    </row>
    <row r="1366" spans="5:5">
      <c r="E1366" s="296"/>
    </row>
    <row r="1367" spans="5:5">
      <c r="E1367" s="296"/>
    </row>
    <row r="1368" spans="5:5">
      <c r="E1368" s="296"/>
    </row>
    <row r="1369" spans="5:5">
      <c r="E1369" s="296"/>
    </row>
    <row r="1370" spans="5:5">
      <c r="E1370" s="296"/>
    </row>
    <row r="1371" spans="5:5">
      <c r="E1371" s="296"/>
    </row>
    <row r="1372" spans="5:5">
      <c r="E1372" s="296"/>
    </row>
    <row r="1373" spans="5:5">
      <c r="E1373" s="296"/>
    </row>
    <row r="1374" spans="5:5">
      <c r="E1374" s="296"/>
    </row>
    <row r="1375" spans="5:5">
      <c r="E1375" s="296"/>
    </row>
    <row r="1376" spans="5:5">
      <c r="E1376" s="296"/>
    </row>
    <row r="1377" spans="5:5">
      <c r="E1377" s="296"/>
    </row>
    <row r="1378" spans="5:5">
      <c r="E1378" s="296"/>
    </row>
    <row r="1379" spans="5:5">
      <c r="E1379" s="296"/>
    </row>
    <row r="1380" spans="5:5">
      <c r="E1380" s="296"/>
    </row>
    <row r="1381" spans="5:5">
      <c r="E1381" s="296"/>
    </row>
    <row r="1382" spans="5:5">
      <c r="E1382" s="296"/>
    </row>
    <row r="1383" spans="5:5">
      <c r="E1383" s="296"/>
    </row>
    <row r="1384" spans="5:5">
      <c r="E1384" s="296"/>
    </row>
    <row r="1385" spans="5:5">
      <c r="E1385" s="296"/>
    </row>
    <row r="1386" spans="5:5">
      <c r="E1386" s="296"/>
    </row>
    <row r="1387" spans="5:5">
      <c r="E1387" s="296"/>
    </row>
    <row r="1388" spans="5:5">
      <c r="E1388" s="296"/>
    </row>
    <row r="1389" spans="5:5">
      <c r="E1389" s="296"/>
    </row>
    <row r="1390" spans="5:5">
      <c r="E1390" s="296"/>
    </row>
    <row r="1391" spans="5:5">
      <c r="E1391" s="296"/>
    </row>
    <row r="1392" spans="5:5">
      <c r="E1392" s="296"/>
    </row>
    <row r="1393" spans="5:5">
      <c r="E1393" s="296"/>
    </row>
    <row r="1394" spans="5:5">
      <c r="E1394" s="296"/>
    </row>
    <row r="1395" spans="5:5">
      <c r="E1395" s="296"/>
    </row>
    <row r="1396" spans="5:5">
      <c r="E1396" s="296"/>
    </row>
    <row r="1397" spans="5:5">
      <c r="E1397" s="296"/>
    </row>
    <row r="1398" spans="5:5">
      <c r="E1398" s="296"/>
    </row>
    <row r="1399" spans="5:5">
      <c r="E1399" s="296"/>
    </row>
    <row r="1400" spans="5:5">
      <c r="E1400" s="296"/>
    </row>
    <row r="1401" spans="5:5">
      <c r="E1401" s="296"/>
    </row>
    <row r="1402" spans="5:5">
      <c r="E1402" s="296"/>
    </row>
    <row r="1403" spans="5:5">
      <c r="E1403" s="296"/>
    </row>
    <row r="1404" spans="5:5">
      <c r="E1404" s="296"/>
    </row>
    <row r="1405" spans="5:5">
      <c r="E1405" s="296"/>
    </row>
    <row r="1406" spans="5:5">
      <c r="E1406" s="296"/>
    </row>
    <row r="1407" spans="5:5">
      <c r="E1407" s="296"/>
    </row>
    <row r="1408" spans="5:5">
      <c r="E1408" s="296"/>
    </row>
    <row r="1409" spans="5:5">
      <c r="E1409" s="296"/>
    </row>
    <row r="1410" spans="5:5">
      <c r="E1410" s="296"/>
    </row>
    <row r="1411" spans="5:5">
      <c r="E1411" s="296"/>
    </row>
    <row r="1412" spans="5:5">
      <c r="E1412" s="296"/>
    </row>
    <row r="1413" spans="5:5">
      <c r="E1413" s="296"/>
    </row>
    <row r="1414" spans="5:5">
      <c r="E1414" s="296"/>
    </row>
    <row r="1415" spans="5:5">
      <c r="E1415" s="296"/>
    </row>
    <row r="1416" spans="5:5">
      <c r="E1416" s="296"/>
    </row>
    <row r="1417" spans="5:5">
      <c r="E1417" s="296"/>
    </row>
    <row r="1418" spans="5:5">
      <c r="E1418" s="296"/>
    </row>
    <row r="1419" spans="5:5">
      <c r="E1419" s="296"/>
    </row>
    <row r="1420" spans="5:5">
      <c r="E1420" s="296"/>
    </row>
    <row r="1421" spans="5:5">
      <c r="E1421" s="296"/>
    </row>
    <row r="1422" spans="5:5">
      <c r="E1422" s="296"/>
    </row>
    <row r="1423" spans="5:5">
      <c r="E1423" s="296"/>
    </row>
    <row r="1424" spans="5:5">
      <c r="E1424" s="296"/>
    </row>
    <row r="1425" spans="5:5">
      <c r="E1425" s="296"/>
    </row>
    <row r="1426" spans="5:5">
      <c r="E1426" s="296"/>
    </row>
    <row r="1427" spans="5:5">
      <c r="E1427" s="296"/>
    </row>
    <row r="1428" spans="5:5">
      <c r="E1428" s="296"/>
    </row>
    <row r="1429" spans="5:5">
      <c r="E1429" s="296"/>
    </row>
    <row r="1430" spans="5:5">
      <c r="E1430" s="296"/>
    </row>
    <row r="1431" spans="5:5">
      <c r="E1431" s="296"/>
    </row>
    <row r="1432" spans="5:5">
      <c r="E1432" s="296"/>
    </row>
    <row r="1433" spans="5:5">
      <c r="E1433" s="296"/>
    </row>
    <row r="1434" spans="5:5">
      <c r="E1434" s="296"/>
    </row>
    <row r="1435" spans="5:5">
      <c r="E1435" s="296"/>
    </row>
    <row r="1436" spans="5:5">
      <c r="E1436" s="296"/>
    </row>
    <row r="1437" spans="5:5">
      <c r="E1437" s="296"/>
    </row>
    <row r="1438" spans="5:5">
      <c r="E1438" s="296"/>
    </row>
    <row r="1439" spans="5:5">
      <c r="E1439" s="296"/>
    </row>
    <row r="1440" spans="5:5">
      <c r="E1440" s="296"/>
    </row>
    <row r="1441" spans="5:5">
      <c r="E1441" s="296"/>
    </row>
    <row r="1442" spans="5:5">
      <c r="E1442" s="296"/>
    </row>
    <row r="1443" spans="5:5">
      <c r="E1443" s="296"/>
    </row>
    <row r="1444" spans="5:5">
      <c r="E1444" s="296"/>
    </row>
    <row r="1445" spans="5:5">
      <c r="E1445" s="296"/>
    </row>
    <row r="1446" spans="5:5">
      <c r="E1446" s="296"/>
    </row>
    <row r="1447" spans="5:5">
      <c r="E1447" s="296"/>
    </row>
    <row r="1448" spans="5:5">
      <c r="E1448" s="296"/>
    </row>
    <row r="1449" spans="5:5">
      <c r="E1449" s="296"/>
    </row>
    <row r="1450" spans="5:5">
      <c r="E1450" s="296"/>
    </row>
    <row r="1451" spans="5:5">
      <c r="E1451" s="296"/>
    </row>
    <row r="1452" spans="5:5">
      <c r="E1452" s="296"/>
    </row>
    <row r="1453" spans="5:5">
      <c r="E1453" s="296"/>
    </row>
    <row r="1454" spans="5:5">
      <c r="E1454" s="296"/>
    </row>
    <row r="1455" spans="5:5">
      <c r="E1455" s="296"/>
    </row>
    <row r="1456" spans="5:5">
      <c r="E1456" s="296"/>
    </row>
    <row r="1457" spans="5:5">
      <c r="E1457" s="296"/>
    </row>
    <row r="1458" spans="5:5">
      <c r="E1458" s="296"/>
    </row>
    <row r="1459" spans="5:5">
      <c r="E1459" s="296"/>
    </row>
    <row r="1460" spans="5:5">
      <c r="E1460" s="296"/>
    </row>
    <row r="1461" spans="5:5">
      <c r="E1461" s="296"/>
    </row>
    <row r="1462" spans="5:5">
      <c r="E1462" s="296"/>
    </row>
    <row r="1463" spans="5:5">
      <c r="E1463" s="296"/>
    </row>
    <row r="1464" spans="5:5">
      <c r="E1464" s="296"/>
    </row>
    <row r="1465" spans="5:5">
      <c r="E1465" s="296"/>
    </row>
    <row r="1466" spans="5:5">
      <c r="E1466" s="296"/>
    </row>
    <row r="1467" spans="5:5">
      <c r="E1467" s="296"/>
    </row>
    <row r="1468" spans="5:5">
      <c r="E1468" s="296"/>
    </row>
    <row r="1469" spans="5:5">
      <c r="E1469" s="296"/>
    </row>
    <row r="1470" spans="5:5">
      <c r="E1470" s="296"/>
    </row>
    <row r="1471" spans="5:5">
      <c r="E1471" s="296"/>
    </row>
    <row r="1472" spans="5:5">
      <c r="E1472" s="296"/>
    </row>
    <row r="1473" spans="5:5">
      <c r="E1473" s="296"/>
    </row>
    <row r="1474" spans="5:5">
      <c r="E1474" s="296"/>
    </row>
    <row r="1475" spans="5:5">
      <c r="E1475" s="296"/>
    </row>
    <row r="1476" spans="5:5">
      <c r="E1476" s="296"/>
    </row>
    <row r="1477" spans="5:5">
      <c r="E1477" s="296"/>
    </row>
    <row r="1478" spans="5:5">
      <c r="E1478" s="296"/>
    </row>
    <row r="1479" spans="5:5">
      <c r="E1479" s="296"/>
    </row>
    <row r="1480" spans="5:5">
      <c r="E1480" s="296"/>
    </row>
    <row r="1481" spans="5:5">
      <c r="E1481" s="296"/>
    </row>
    <row r="1482" spans="5:5">
      <c r="E1482" s="296"/>
    </row>
    <row r="1483" spans="5:5">
      <c r="E1483" s="296"/>
    </row>
    <row r="1484" spans="5:5">
      <c r="E1484" s="296"/>
    </row>
    <row r="1485" spans="5:5">
      <c r="E1485" s="296"/>
    </row>
    <row r="1486" spans="5:5">
      <c r="E1486" s="296"/>
    </row>
    <row r="1487" spans="5:5">
      <c r="E1487" s="296"/>
    </row>
    <row r="1488" spans="5:5">
      <c r="E1488" s="296"/>
    </row>
    <row r="1489" spans="5:5">
      <c r="E1489" s="296"/>
    </row>
    <row r="1490" spans="5:5">
      <c r="E1490" s="296"/>
    </row>
    <row r="1491" spans="5:5">
      <c r="E1491" s="296"/>
    </row>
    <row r="1492" spans="5:5">
      <c r="E1492" s="296"/>
    </row>
    <row r="1493" spans="5:5">
      <c r="E1493" s="296"/>
    </row>
    <row r="1494" spans="5:5">
      <c r="E1494" s="296"/>
    </row>
    <row r="1495" spans="5:5">
      <c r="E1495" s="296"/>
    </row>
    <row r="1496" spans="5:5">
      <c r="E1496" s="296"/>
    </row>
    <row r="1497" spans="5:5">
      <c r="E1497" s="296"/>
    </row>
    <row r="1498" spans="5:5">
      <c r="E1498" s="296"/>
    </row>
    <row r="1499" spans="5:5">
      <c r="E1499" s="296"/>
    </row>
    <row r="1500" spans="5:5">
      <c r="E1500" s="296"/>
    </row>
    <row r="1501" spans="5:5">
      <c r="E1501" s="296"/>
    </row>
    <row r="1502" spans="5:5">
      <c r="E1502" s="296"/>
    </row>
    <row r="1503" spans="5:5">
      <c r="E1503" s="296"/>
    </row>
    <row r="1504" spans="5:5">
      <c r="E1504" s="296"/>
    </row>
    <row r="1505" spans="5:5">
      <c r="E1505" s="296"/>
    </row>
    <row r="1506" spans="5:5">
      <c r="E1506" s="296"/>
    </row>
    <row r="1507" spans="5:5">
      <c r="E1507" s="296"/>
    </row>
    <row r="1508" spans="5:5">
      <c r="E1508" s="296"/>
    </row>
    <row r="1509" spans="5:5">
      <c r="E1509" s="296"/>
    </row>
    <row r="1510" spans="5:5">
      <c r="E1510" s="296"/>
    </row>
    <row r="1511" spans="5:5">
      <c r="E1511" s="296"/>
    </row>
    <row r="1512" spans="5:5">
      <c r="E1512" s="296"/>
    </row>
    <row r="1513" spans="5:5">
      <c r="E1513" s="296"/>
    </row>
    <row r="1514" spans="5:5">
      <c r="E1514" s="296"/>
    </row>
    <row r="1515" spans="5:5">
      <c r="E1515" s="296"/>
    </row>
    <row r="1516" spans="5:5">
      <c r="E1516" s="296"/>
    </row>
    <row r="1517" spans="5:5">
      <c r="E1517" s="296"/>
    </row>
    <row r="1518" spans="5:5">
      <c r="E1518" s="296"/>
    </row>
    <row r="1519" spans="5:5">
      <c r="E1519" s="296"/>
    </row>
    <row r="1520" spans="5:5">
      <c r="E1520" s="296"/>
    </row>
    <row r="1521" spans="5:5">
      <c r="E1521" s="296"/>
    </row>
    <row r="1522" spans="5:5">
      <c r="E1522" s="296"/>
    </row>
    <row r="1523" spans="5:5">
      <c r="E1523" s="296"/>
    </row>
    <row r="1524" spans="5:5">
      <c r="E1524" s="296"/>
    </row>
    <row r="1525" spans="5:5">
      <c r="E1525" s="296"/>
    </row>
    <row r="1526" spans="5:5">
      <c r="E1526" s="296"/>
    </row>
    <row r="1527" spans="5:5">
      <c r="E1527" s="296"/>
    </row>
    <row r="1528" spans="5:5">
      <c r="E1528" s="296"/>
    </row>
    <row r="1529" spans="5:5">
      <c r="E1529" s="296"/>
    </row>
    <row r="1530" spans="5:5">
      <c r="E1530" s="296"/>
    </row>
    <row r="1531" spans="5:5">
      <c r="E1531" s="296"/>
    </row>
    <row r="1532" spans="5:5">
      <c r="E1532" s="296"/>
    </row>
    <row r="1533" spans="5:5">
      <c r="E1533" s="296"/>
    </row>
    <row r="1534" spans="5:5">
      <c r="E1534" s="296"/>
    </row>
    <row r="1535" spans="5:5">
      <c r="E1535" s="296"/>
    </row>
    <row r="1536" spans="5:5">
      <c r="E1536" s="296"/>
    </row>
    <row r="1537" spans="5:5">
      <c r="E1537" s="296"/>
    </row>
    <row r="1538" spans="5:5">
      <c r="E1538" s="296"/>
    </row>
    <row r="1539" spans="5:5">
      <c r="E1539" s="296"/>
    </row>
    <row r="1540" spans="5:5">
      <c r="E1540" s="296"/>
    </row>
    <row r="1541" spans="5:5">
      <c r="E1541" s="296"/>
    </row>
    <row r="1542" spans="5:5">
      <c r="E1542" s="296"/>
    </row>
    <row r="1543" spans="5:5">
      <c r="E1543" s="296"/>
    </row>
    <row r="1544" spans="5:5">
      <c r="E1544" s="296"/>
    </row>
    <row r="1545" spans="5:5">
      <c r="E1545" s="296"/>
    </row>
    <row r="1546" spans="5:5">
      <c r="E1546" s="296"/>
    </row>
    <row r="1547" spans="5:5">
      <c r="E1547" s="296"/>
    </row>
    <row r="1548" spans="5:5">
      <c r="E1548" s="296"/>
    </row>
    <row r="1549" spans="5:5">
      <c r="E1549" s="296"/>
    </row>
    <row r="1550" spans="5:5">
      <c r="E1550" s="296"/>
    </row>
    <row r="1551" spans="5:5">
      <c r="E1551" s="296"/>
    </row>
    <row r="1552" spans="5:5">
      <c r="E1552" s="296"/>
    </row>
    <row r="1553" spans="5:5">
      <c r="E1553" s="296"/>
    </row>
    <row r="1554" spans="5:5">
      <c r="E1554" s="296"/>
    </row>
    <row r="1555" spans="5:5">
      <c r="E1555" s="296"/>
    </row>
    <row r="1556" spans="5:5">
      <c r="E1556" s="296"/>
    </row>
    <row r="1557" spans="5:5">
      <c r="E1557" s="296"/>
    </row>
    <row r="1558" spans="5:5">
      <c r="E1558" s="296"/>
    </row>
    <row r="1559" spans="5:5">
      <c r="E1559" s="296"/>
    </row>
    <row r="1560" spans="5:5">
      <c r="E1560" s="296"/>
    </row>
    <row r="1561" spans="5:5">
      <c r="E1561" s="296"/>
    </row>
    <row r="1562" spans="5:5">
      <c r="E1562" s="296"/>
    </row>
    <row r="1563" spans="5:5">
      <c r="E1563" s="296"/>
    </row>
    <row r="1564" spans="5:5">
      <c r="E1564" s="296"/>
    </row>
    <row r="1565" spans="5:5">
      <c r="E1565" s="296"/>
    </row>
    <row r="1566" spans="5:5">
      <c r="E1566" s="296"/>
    </row>
    <row r="1567" spans="5:5">
      <c r="E1567" s="296"/>
    </row>
    <row r="1568" spans="5:5">
      <c r="E1568" s="296"/>
    </row>
    <row r="1569" spans="5:5">
      <c r="E1569" s="296"/>
    </row>
    <row r="1570" spans="5:5">
      <c r="E1570" s="296"/>
    </row>
    <row r="1571" spans="5:5">
      <c r="E1571" s="296"/>
    </row>
    <row r="1572" spans="5:5">
      <c r="E1572" s="296"/>
    </row>
    <row r="1573" spans="5:5">
      <c r="E1573" s="296"/>
    </row>
    <row r="1574" spans="5:5">
      <c r="E1574" s="296"/>
    </row>
    <row r="1575" spans="5:5">
      <c r="E1575" s="296"/>
    </row>
    <row r="1576" spans="5:5">
      <c r="E1576" s="296"/>
    </row>
    <row r="1577" spans="5:5">
      <c r="E1577" s="296"/>
    </row>
    <row r="1578" spans="5:5">
      <c r="E1578" s="296"/>
    </row>
    <row r="1579" spans="5:5">
      <c r="E1579" s="296"/>
    </row>
    <row r="1580" spans="5:5">
      <c r="E1580" s="296"/>
    </row>
    <row r="1581" spans="5:5">
      <c r="E1581" s="296"/>
    </row>
    <row r="1582" spans="5:5">
      <c r="E1582" s="296"/>
    </row>
    <row r="1583" spans="5:5">
      <c r="E1583" s="296"/>
    </row>
    <row r="1584" spans="5:5">
      <c r="E1584" s="296"/>
    </row>
    <row r="1585" spans="5:5">
      <c r="E1585" s="296"/>
    </row>
    <row r="1586" spans="5:5">
      <c r="E1586" s="296"/>
    </row>
    <row r="1587" spans="5:5">
      <c r="E1587" s="296"/>
    </row>
    <row r="1588" spans="5:5">
      <c r="E1588" s="296"/>
    </row>
    <row r="1589" spans="5:5">
      <c r="E1589" s="296"/>
    </row>
    <row r="1590" spans="5:5">
      <c r="E1590" s="296"/>
    </row>
    <row r="1591" spans="5:5">
      <c r="E1591" s="296"/>
    </row>
    <row r="1592" spans="5:5">
      <c r="E1592" s="296"/>
    </row>
    <row r="1593" spans="5:5">
      <c r="E1593" s="296"/>
    </row>
    <row r="1594" spans="5:5">
      <c r="E1594" s="296"/>
    </row>
    <row r="1595" spans="5:5">
      <c r="E1595" s="296"/>
    </row>
    <row r="1596" spans="5:5">
      <c r="E1596" s="296"/>
    </row>
    <row r="1597" spans="5:5">
      <c r="E1597" s="296"/>
    </row>
    <row r="1598" spans="5:5">
      <c r="E1598" s="296"/>
    </row>
    <row r="1599" spans="5:5">
      <c r="E1599" s="296"/>
    </row>
    <row r="1600" spans="5:5">
      <c r="E1600" s="296"/>
    </row>
    <row r="1601" spans="5:5">
      <c r="E1601" s="296"/>
    </row>
    <row r="1602" spans="5:5">
      <c r="E1602" s="296"/>
    </row>
    <row r="1603" spans="5:5">
      <c r="E1603" s="296"/>
    </row>
    <row r="1604" spans="5:5">
      <c r="E1604" s="296"/>
    </row>
    <row r="1605" spans="5:5">
      <c r="E1605" s="296"/>
    </row>
    <row r="1606" spans="5:5">
      <c r="E1606" s="296"/>
    </row>
    <row r="1607" spans="5:5">
      <c r="E1607" s="296"/>
    </row>
    <row r="1608" spans="5:5">
      <c r="E1608" s="296"/>
    </row>
    <row r="1609" spans="5:5">
      <c r="E1609" s="296"/>
    </row>
    <row r="1610" spans="5:5">
      <c r="E1610" s="296"/>
    </row>
    <row r="1611" spans="5:5">
      <c r="E1611" s="296"/>
    </row>
    <row r="1612" spans="5:5">
      <c r="E1612" s="296"/>
    </row>
    <row r="1613" spans="5:5">
      <c r="E1613" s="296"/>
    </row>
    <row r="1614" spans="5:5">
      <c r="E1614" s="296"/>
    </row>
    <row r="1615" spans="5:5">
      <c r="E1615" s="296"/>
    </row>
    <row r="1616" spans="5:5">
      <c r="E1616" s="296"/>
    </row>
    <row r="1617" spans="5:5">
      <c r="E1617" s="296"/>
    </row>
    <row r="1618" spans="5:5">
      <c r="E1618" s="296"/>
    </row>
    <row r="1619" spans="5:5">
      <c r="E1619" s="296"/>
    </row>
    <row r="1620" spans="5:5">
      <c r="E1620" s="296"/>
    </row>
    <row r="1621" spans="5:5">
      <c r="E1621" s="296"/>
    </row>
    <row r="1622" spans="5:5">
      <c r="E1622" s="296"/>
    </row>
    <row r="1623" spans="5:5">
      <c r="E1623" s="296"/>
    </row>
    <row r="1624" spans="5:5">
      <c r="E1624" s="296"/>
    </row>
    <row r="1625" spans="5:5">
      <c r="E1625" s="296"/>
    </row>
    <row r="1626" spans="5:5">
      <c r="E1626" s="296"/>
    </row>
    <row r="1627" spans="5:5">
      <c r="E1627" s="296"/>
    </row>
    <row r="1628" spans="5:5">
      <c r="E1628" s="296"/>
    </row>
    <row r="1629" spans="5:5">
      <c r="E1629" s="296"/>
    </row>
    <row r="1630" spans="5:5">
      <c r="E1630" s="296"/>
    </row>
    <row r="1631" spans="5:5">
      <c r="E1631" s="296"/>
    </row>
    <row r="1632" spans="5:5">
      <c r="E1632" s="296"/>
    </row>
    <row r="1633" spans="5:5">
      <c r="E1633" s="296"/>
    </row>
    <row r="1634" spans="5:5">
      <c r="E1634" s="296"/>
    </row>
    <row r="1635" spans="5:5">
      <c r="E1635" s="296"/>
    </row>
    <row r="1636" spans="5:5">
      <c r="E1636" s="296"/>
    </row>
    <row r="1637" spans="5:5">
      <c r="E1637" s="296"/>
    </row>
    <row r="1638" spans="5:5">
      <c r="E1638" s="296"/>
    </row>
    <row r="1639" spans="5:5">
      <c r="E1639" s="296"/>
    </row>
    <row r="1640" spans="5:5">
      <c r="E1640" s="296"/>
    </row>
    <row r="1641" spans="5:5">
      <c r="E1641" s="296"/>
    </row>
    <row r="1642" spans="5:5">
      <c r="E1642" s="296"/>
    </row>
    <row r="1643" spans="5:5">
      <c r="E1643" s="296"/>
    </row>
    <row r="1644" spans="5:5">
      <c r="E1644" s="296"/>
    </row>
    <row r="1645" spans="5:5">
      <c r="E1645" s="296"/>
    </row>
    <row r="1646" spans="5:5">
      <c r="E1646" s="296"/>
    </row>
    <row r="1647" spans="5:5">
      <c r="E1647" s="296"/>
    </row>
    <row r="1648" spans="5:5">
      <c r="E1648" s="296"/>
    </row>
    <row r="1649" spans="5:5">
      <c r="E1649" s="296"/>
    </row>
    <row r="1650" spans="5:5">
      <c r="E1650" s="296"/>
    </row>
    <row r="1651" spans="5:5">
      <c r="E1651" s="296"/>
    </row>
    <row r="1652" spans="5:5">
      <c r="E1652" s="296"/>
    </row>
    <row r="1653" spans="5:5">
      <c r="E1653" s="296"/>
    </row>
    <row r="1654" spans="5:5">
      <c r="E1654" s="296"/>
    </row>
    <row r="1655" spans="5:5">
      <c r="E1655" s="296"/>
    </row>
    <row r="1656" spans="5:5">
      <c r="E1656" s="296"/>
    </row>
    <row r="1657" spans="5:5">
      <c r="E1657" s="296"/>
    </row>
    <row r="1658" spans="5:5">
      <c r="E1658" s="296"/>
    </row>
    <row r="1659" spans="5:5">
      <c r="E1659" s="296"/>
    </row>
    <row r="1660" spans="5:5">
      <c r="E1660" s="296"/>
    </row>
    <row r="1661" spans="5:5">
      <c r="E1661" s="296"/>
    </row>
    <row r="1662" spans="5:5">
      <c r="E1662" s="296"/>
    </row>
    <row r="1663" spans="5:5">
      <c r="E1663" s="296"/>
    </row>
    <row r="1664" spans="5:5">
      <c r="E1664" s="296"/>
    </row>
    <row r="1665" spans="5:5">
      <c r="E1665" s="296"/>
    </row>
    <row r="1666" spans="5:5">
      <c r="E1666" s="296"/>
    </row>
    <row r="1667" spans="5:5">
      <c r="E1667" s="296"/>
    </row>
    <row r="1668" spans="5:5">
      <c r="E1668" s="296"/>
    </row>
    <row r="1669" spans="5:5">
      <c r="E1669" s="296"/>
    </row>
    <row r="1670" spans="5:5">
      <c r="E1670" s="296"/>
    </row>
    <row r="1671" spans="5:5">
      <c r="E1671" s="296"/>
    </row>
    <row r="1672" spans="5:5">
      <c r="E1672" s="296"/>
    </row>
    <row r="1673" spans="5:5">
      <c r="E1673" s="296"/>
    </row>
    <row r="1674" spans="5:5">
      <c r="E1674" s="296"/>
    </row>
    <row r="1675" spans="5:5">
      <c r="E1675" s="296"/>
    </row>
    <row r="1676" spans="5:5">
      <c r="E1676" s="296"/>
    </row>
    <row r="1677" spans="5:5">
      <c r="E1677" s="296"/>
    </row>
    <row r="1678" spans="5:5">
      <c r="E1678" s="296"/>
    </row>
    <row r="1679" spans="5:5">
      <c r="E1679" s="296"/>
    </row>
    <row r="1680" spans="5:5">
      <c r="E1680" s="296"/>
    </row>
    <row r="1681" spans="5:5">
      <c r="E1681" s="296"/>
    </row>
    <row r="1682" spans="5:5">
      <c r="E1682" s="296"/>
    </row>
    <row r="1683" spans="5:5">
      <c r="E1683" s="296"/>
    </row>
    <row r="1684" spans="5:5">
      <c r="E1684" s="296"/>
    </row>
    <row r="1685" spans="5:5">
      <c r="E1685" s="296"/>
    </row>
    <row r="1686" spans="5:5">
      <c r="E1686" s="296"/>
    </row>
    <row r="1687" spans="5:5">
      <c r="E1687" s="296"/>
    </row>
    <row r="1688" spans="5:5">
      <c r="E1688" s="296"/>
    </row>
    <row r="1689" spans="5:5">
      <c r="E1689" s="296"/>
    </row>
    <row r="1690" spans="5:5">
      <c r="E1690" s="296"/>
    </row>
    <row r="1691" spans="5:5">
      <c r="E1691" s="296"/>
    </row>
    <row r="1692" spans="5:5">
      <c r="E1692" s="296"/>
    </row>
    <row r="1693" spans="5:5">
      <c r="E1693" s="296"/>
    </row>
    <row r="1694" spans="5:5">
      <c r="E1694" s="296"/>
    </row>
    <row r="1695" spans="5:5">
      <c r="E1695" s="296"/>
    </row>
    <row r="1696" spans="5:5">
      <c r="E1696" s="296"/>
    </row>
    <row r="1697" spans="5:5">
      <c r="E1697" s="296"/>
    </row>
    <row r="1698" spans="5:5">
      <c r="E1698" s="296"/>
    </row>
    <row r="1699" spans="5:5">
      <c r="E1699" s="296"/>
    </row>
    <row r="1700" spans="5:5">
      <c r="E1700" s="296"/>
    </row>
    <row r="1701" spans="5:5">
      <c r="E1701" s="296"/>
    </row>
    <row r="1702" spans="5:5">
      <c r="E1702" s="296"/>
    </row>
    <row r="1703" spans="5:5">
      <c r="E1703" s="296"/>
    </row>
    <row r="1704" spans="5:5">
      <c r="E1704" s="296"/>
    </row>
    <row r="1705" spans="5:5">
      <c r="E1705" s="296"/>
    </row>
    <row r="1706" spans="5:5">
      <c r="E1706" s="296"/>
    </row>
    <row r="1707" spans="5:5">
      <c r="E1707" s="296"/>
    </row>
    <row r="1708" spans="5:5">
      <c r="E1708" s="296"/>
    </row>
    <row r="1709" spans="5:5">
      <c r="E1709" s="296"/>
    </row>
    <row r="1710" spans="5:5">
      <c r="E1710" s="296"/>
    </row>
    <row r="1711" spans="5:5">
      <c r="E1711" s="296"/>
    </row>
    <row r="1712" spans="5:5">
      <c r="E1712" s="296"/>
    </row>
    <row r="1713" spans="5:5">
      <c r="E1713" s="296"/>
    </row>
    <row r="1714" spans="5:5">
      <c r="E1714" s="296"/>
    </row>
    <row r="1715" spans="5:5">
      <c r="E1715" s="296"/>
    </row>
    <row r="1716" spans="5:5">
      <c r="E1716" s="296"/>
    </row>
    <row r="1717" spans="5:5">
      <c r="E1717" s="296"/>
    </row>
    <row r="1718" spans="5:5">
      <c r="E1718" s="296"/>
    </row>
    <row r="1719" spans="5:5">
      <c r="E1719" s="296"/>
    </row>
    <row r="1720" spans="5:5">
      <c r="E1720" s="296"/>
    </row>
    <row r="1721" spans="5:5">
      <c r="E1721" s="296"/>
    </row>
    <row r="1722" spans="5:5">
      <c r="E1722" s="296"/>
    </row>
    <row r="1723" spans="5:5">
      <c r="E1723" s="296"/>
    </row>
    <row r="1724" spans="5:5">
      <c r="E1724" s="296"/>
    </row>
    <row r="1725" spans="5:5">
      <c r="E1725" s="296"/>
    </row>
    <row r="1726" spans="5:5">
      <c r="E1726" s="296"/>
    </row>
    <row r="1727" spans="5:5">
      <c r="E1727" s="296"/>
    </row>
    <row r="1728" spans="5:5">
      <c r="E1728" s="296"/>
    </row>
    <row r="1729" spans="5:5">
      <c r="E1729" s="296"/>
    </row>
    <row r="1730" spans="5:5">
      <c r="E1730" s="296"/>
    </row>
    <row r="1731" spans="5:5">
      <c r="E1731" s="296"/>
    </row>
    <row r="1732" spans="5:5">
      <c r="E1732" s="296"/>
    </row>
    <row r="1733" spans="5:5">
      <c r="E1733" s="296"/>
    </row>
    <row r="1734" spans="5:5">
      <c r="E1734" s="296"/>
    </row>
    <row r="1735" spans="5:5">
      <c r="E1735" s="296"/>
    </row>
    <row r="1736" spans="5:5">
      <c r="E1736" s="296"/>
    </row>
    <row r="1737" spans="5:5">
      <c r="E1737" s="296"/>
    </row>
    <row r="1738" spans="5:5">
      <c r="E1738" s="296"/>
    </row>
    <row r="1739" spans="5:5">
      <c r="E1739" s="296"/>
    </row>
    <row r="1740" spans="5:5">
      <c r="E1740" s="296"/>
    </row>
    <row r="1741" spans="5:5">
      <c r="E1741" s="296"/>
    </row>
    <row r="1742" spans="5:5">
      <c r="E1742" s="296"/>
    </row>
    <row r="1743" spans="5:5">
      <c r="E1743" s="296"/>
    </row>
    <row r="1744" spans="5:5">
      <c r="E1744" s="296"/>
    </row>
    <row r="1745" spans="5:5">
      <c r="E1745" s="296"/>
    </row>
    <row r="1746" spans="5:5">
      <c r="E1746" s="296"/>
    </row>
    <row r="1747" spans="5:5">
      <c r="E1747" s="296"/>
    </row>
    <row r="1748" spans="5:5">
      <c r="E1748" s="296"/>
    </row>
    <row r="1749" spans="5:5">
      <c r="E1749" s="296"/>
    </row>
    <row r="1750" spans="5:5">
      <c r="E1750" s="296"/>
    </row>
    <row r="1751" spans="5:5">
      <c r="E1751" s="296"/>
    </row>
    <row r="1752" spans="5:5">
      <c r="E1752" s="296"/>
    </row>
    <row r="1753" spans="5:5">
      <c r="E1753" s="296"/>
    </row>
    <row r="1754" spans="5:5">
      <c r="E1754" s="296"/>
    </row>
    <row r="1755" spans="5:5">
      <c r="E1755" s="296"/>
    </row>
    <row r="1756" spans="5:5">
      <c r="E1756" s="296"/>
    </row>
    <row r="1757" spans="5:5">
      <c r="E1757" s="296"/>
    </row>
    <row r="1758" spans="5:5">
      <c r="E1758" s="296"/>
    </row>
    <row r="1759" spans="5:5">
      <c r="E1759" s="296"/>
    </row>
    <row r="1760" spans="5:5">
      <c r="E1760" s="296"/>
    </row>
    <row r="1761" spans="5:5">
      <c r="E1761" s="296"/>
    </row>
    <row r="1762" spans="5:5">
      <c r="E1762" s="296"/>
    </row>
    <row r="1763" spans="5:5">
      <c r="E1763" s="296"/>
    </row>
    <row r="1764" spans="5:5">
      <c r="E1764" s="296"/>
    </row>
    <row r="1765" spans="5:5">
      <c r="E1765" s="296"/>
    </row>
    <row r="1766" spans="5:5">
      <c r="E1766" s="296"/>
    </row>
    <row r="1767" spans="5:5">
      <c r="E1767" s="296"/>
    </row>
    <row r="1768" spans="5:5">
      <c r="E1768" s="296"/>
    </row>
    <row r="1769" spans="5:5">
      <c r="E1769" s="296"/>
    </row>
    <row r="1770" spans="5:5">
      <c r="E1770" s="296"/>
    </row>
    <row r="1771" spans="5:5">
      <c r="E1771" s="296"/>
    </row>
    <row r="1772" spans="5:5">
      <c r="E1772" s="296"/>
    </row>
    <row r="1773" spans="5:5">
      <c r="E1773" s="296"/>
    </row>
    <row r="1774" spans="5:5">
      <c r="E1774" s="296"/>
    </row>
    <row r="1775" spans="5:5">
      <c r="E1775" s="296"/>
    </row>
    <row r="1776" spans="5:5">
      <c r="E1776" s="296"/>
    </row>
    <row r="1777" spans="5:5">
      <c r="E1777" s="296"/>
    </row>
    <row r="1778" spans="5:5">
      <c r="E1778" s="296"/>
    </row>
    <row r="1779" spans="5:5">
      <c r="E1779" s="296"/>
    </row>
    <row r="1780" spans="5:5">
      <c r="E1780" s="296"/>
    </row>
    <row r="1781" spans="5:5">
      <c r="E1781" s="296"/>
    </row>
    <row r="1782" spans="5:5">
      <c r="E1782" s="296"/>
    </row>
    <row r="1783" spans="5:5">
      <c r="E1783" s="296"/>
    </row>
    <row r="1784" spans="5:5">
      <c r="E1784" s="296"/>
    </row>
    <row r="1785" spans="5:5">
      <c r="E1785" s="296"/>
    </row>
    <row r="1786" spans="5:5">
      <c r="E1786" s="296"/>
    </row>
    <row r="1787" spans="5:5">
      <c r="E1787" s="296"/>
    </row>
    <row r="1788" spans="5:5">
      <c r="E1788" s="296"/>
    </row>
    <row r="1789" spans="5:5">
      <c r="E1789" s="296"/>
    </row>
    <row r="1790" spans="5:5">
      <c r="E1790" s="296"/>
    </row>
    <row r="1791" spans="5:5">
      <c r="E1791" s="296"/>
    </row>
    <row r="1792" spans="5:5">
      <c r="E1792" s="296"/>
    </row>
    <row r="1793" spans="5:5">
      <c r="E1793" s="296"/>
    </row>
    <row r="1794" spans="5:5">
      <c r="E1794" s="296"/>
    </row>
    <row r="1795" spans="5:5">
      <c r="E1795" s="296"/>
    </row>
    <row r="1796" spans="5:5">
      <c r="E1796" s="296"/>
    </row>
    <row r="1797" spans="5:5">
      <c r="E1797" s="296"/>
    </row>
    <row r="1798" spans="5:5">
      <c r="E1798" s="296"/>
    </row>
    <row r="1799" spans="5:5">
      <c r="E1799" s="296"/>
    </row>
    <row r="1800" spans="5:5">
      <c r="E1800" s="296"/>
    </row>
    <row r="1801" spans="5:5">
      <c r="E1801" s="296"/>
    </row>
    <row r="1802" spans="5:5">
      <c r="E1802" s="296"/>
    </row>
    <row r="1803" spans="5:5">
      <c r="E1803" s="296"/>
    </row>
    <row r="1804" spans="5:5">
      <c r="E1804" s="296"/>
    </row>
    <row r="1805" spans="5:5">
      <c r="E1805" s="296"/>
    </row>
    <row r="1806" spans="5:5">
      <c r="E1806" s="296"/>
    </row>
    <row r="1807" spans="5:5">
      <c r="E1807" s="296"/>
    </row>
    <row r="1808" spans="5:5">
      <c r="E1808" s="296"/>
    </row>
    <row r="1809" spans="5:5">
      <c r="E1809" s="296"/>
    </row>
    <row r="1810" spans="5:5">
      <c r="E1810" s="296"/>
    </row>
    <row r="1811" spans="5:5">
      <c r="E1811" s="296"/>
    </row>
    <row r="1812" spans="5:5">
      <c r="E1812" s="296"/>
    </row>
    <row r="1813" spans="5:5">
      <c r="E1813" s="296"/>
    </row>
    <row r="1814" spans="5:5">
      <c r="E1814" s="296"/>
    </row>
    <row r="1815" spans="5:5">
      <c r="E1815" s="296"/>
    </row>
    <row r="1816" spans="5:5">
      <c r="E1816" s="296"/>
    </row>
    <row r="1817" spans="5:5">
      <c r="E1817" s="296"/>
    </row>
    <row r="1818" spans="5:5">
      <c r="E1818" s="296"/>
    </row>
    <row r="1819" spans="5:5">
      <c r="E1819" s="296"/>
    </row>
    <row r="1820" spans="5:5">
      <c r="E1820" s="296"/>
    </row>
    <row r="1821" spans="5:5">
      <c r="E1821" s="296"/>
    </row>
    <row r="1822" spans="5:5">
      <c r="E1822" s="296"/>
    </row>
    <row r="1823" spans="5:5">
      <c r="E1823" s="296"/>
    </row>
    <row r="1824" spans="5:5">
      <c r="E1824" s="296"/>
    </row>
    <row r="1825" spans="5:5">
      <c r="E1825" s="296"/>
    </row>
    <row r="1826" spans="5:5">
      <c r="E1826" s="296"/>
    </row>
    <row r="1827" spans="5:5">
      <c r="E1827" s="296"/>
    </row>
    <row r="1828" spans="5:5">
      <c r="E1828" s="296"/>
    </row>
    <row r="1829" spans="5:5">
      <c r="E1829" s="296"/>
    </row>
    <row r="1830" spans="5:5">
      <c r="E1830" s="296"/>
    </row>
    <row r="1831" spans="5:5">
      <c r="E1831" s="296"/>
    </row>
    <row r="1832" spans="5:5">
      <c r="E1832" s="296"/>
    </row>
    <row r="1833" spans="5:5">
      <c r="E1833" s="296"/>
    </row>
    <row r="1834" spans="5:5">
      <c r="E1834" s="296"/>
    </row>
    <row r="1835" spans="5:5">
      <c r="E1835" s="296"/>
    </row>
    <row r="1836" spans="5:5">
      <c r="E1836" s="296"/>
    </row>
    <row r="1837" spans="5:5">
      <c r="E1837" s="296"/>
    </row>
    <row r="1838" spans="5:5">
      <c r="E1838" s="296"/>
    </row>
    <row r="1839" spans="5:5">
      <c r="E1839" s="296"/>
    </row>
    <row r="1840" spans="5:5">
      <c r="E1840" s="296"/>
    </row>
    <row r="1841" spans="5:5">
      <c r="E1841" s="296"/>
    </row>
    <row r="1842" spans="5:5">
      <c r="E1842" s="296"/>
    </row>
    <row r="1843" spans="5:5">
      <c r="E1843" s="296"/>
    </row>
    <row r="1844" spans="5:5">
      <c r="E1844" s="296"/>
    </row>
    <row r="1845" spans="5:5">
      <c r="E1845" s="296"/>
    </row>
    <row r="1846" spans="5:5">
      <c r="E1846" s="296"/>
    </row>
    <row r="1847" spans="5:5">
      <c r="E1847" s="296"/>
    </row>
    <row r="1848" spans="5:5">
      <c r="E1848" s="296"/>
    </row>
    <row r="1849" spans="5:5">
      <c r="E1849" s="296"/>
    </row>
    <row r="1850" spans="5:5">
      <c r="E1850" s="296"/>
    </row>
    <row r="1851" spans="5:5">
      <c r="E1851" s="296"/>
    </row>
    <row r="1852" spans="5:5">
      <c r="E1852" s="296"/>
    </row>
    <row r="1853" spans="5:5">
      <c r="E1853" s="296"/>
    </row>
    <row r="1854" spans="5:5">
      <c r="E1854" s="296"/>
    </row>
    <row r="1855" spans="5:5">
      <c r="E1855" s="296"/>
    </row>
    <row r="1856" spans="5:5">
      <c r="E1856" s="296"/>
    </row>
    <row r="1857" spans="5:5">
      <c r="E1857" s="296"/>
    </row>
    <row r="1858" spans="5:5">
      <c r="E1858" s="296"/>
    </row>
    <row r="1859" spans="5:5">
      <c r="E1859" s="296"/>
    </row>
    <row r="1860" spans="5:5">
      <c r="E1860" s="296"/>
    </row>
    <row r="1861" spans="5:5">
      <c r="E1861" s="296"/>
    </row>
    <row r="1862" spans="5:5">
      <c r="E1862" s="296"/>
    </row>
    <row r="1863" spans="5:5">
      <c r="E1863" s="296"/>
    </row>
    <row r="1864" spans="5:5">
      <c r="E1864" s="296"/>
    </row>
    <row r="1865" spans="5:5">
      <c r="E1865" s="296"/>
    </row>
    <row r="1866" spans="5:5">
      <c r="E1866" s="296"/>
    </row>
    <row r="1867" spans="5:5">
      <c r="E1867" s="296"/>
    </row>
    <row r="1868" spans="5:5">
      <c r="E1868" s="296"/>
    </row>
    <row r="1869" spans="5:5">
      <c r="E1869" s="296"/>
    </row>
    <row r="1870" spans="5:5">
      <c r="E1870" s="296"/>
    </row>
    <row r="1871" spans="5:5">
      <c r="E1871" s="296"/>
    </row>
    <row r="1872" spans="5:5">
      <c r="E1872" s="296"/>
    </row>
    <row r="1873" spans="5:5">
      <c r="E1873" s="296"/>
    </row>
    <row r="1874" spans="5:5">
      <c r="E1874" s="296"/>
    </row>
    <row r="1875" spans="5:5">
      <c r="E1875" s="296"/>
    </row>
    <row r="1876" spans="5:5">
      <c r="E1876" s="296"/>
    </row>
    <row r="1877" spans="5:5">
      <c r="E1877" s="296"/>
    </row>
    <row r="1878" spans="5:5">
      <c r="E1878" s="296"/>
    </row>
    <row r="1879" spans="5:5">
      <c r="E1879" s="296"/>
    </row>
    <row r="1880" spans="5:5">
      <c r="E1880" s="296"/>
    </row>
    <row r="1881" spans="5:5">
      <c r="E1881" s="296"/>
    </row>
    <row r="1882" spans="5:5">
      <c r="E1882" s="296"/>
    </row>
    <row r="1883" spans="5:5">
      <c r="E1883" s="296"/>
    </row>
    <row r="1884" spans="5:5">
      <c r="E1884" s="296"/>
    </row>
    <row r="1885" spans="5:5">
      <c r="E1885" s="296"/>
    </row>
    <row r="1886" spans="5:5">
      <c r="E1886" s="296"/>
    </row>
    <row r="1887" spans="5:5">
      <c r="E1887" s="296"/>
    </row>
    <row r="1888" spans="5:5">
      <c r="E1888" s="296"/>
    </row>
    <row r="1889" spans="5:5">
      <c r="E1889" s="296"/>
    </row>
    <row r="1890" spans="5:5">
      <c r="E1890" s="296"/>
    </row>
    <row r="1891" spans="5:5">
      <c r="E1891" s="296"/>
    </row>
    <row r="1892" spans="5:5">
      <c r="E1892" s="296"/>
    </row>
    <row r="1893" spans="5:5">
      <c r="E1893" s="296"/>
    </row>
    <row r="1894" spans="5:5">
      <c r="E1894" s="296"/>
    </row>
    <row r="1895" spans="5:5">
      <c r="E1895" s="296"/>
    </row>
    <row r="1896" spans="5:5">
      <c r="E1896" s="296"/>
    </row>
    <row r="1897" spans="5:5">
      <c r="E1897" s="296"/>
    </row>
    <row r="1898" spans="5:5">
      <c r="E1898" s="296"/>
    </row>
    <row r="1899" spans="5:5">
      <c r="E1899" s="296"/>
    </row>
    <row r="1900" spans="5:5">
      <c r="E1900" s="296"/>
    </row>
    <row r="1901" spans="5:5">
      <c r="E1901" s="296"/>
    </row>
    <row r="1902" spans="5:5">
      <c r="E1902" s="296"/>
    </row>
    <row r="1903" spans="5:5">
      <c r="E1903" s="296"/>
    </row>
    <row r="1904" spans="5:5">
      <c r="E1904" s="296"/>
    </row>
    <row r="1905" spans="5:5">
      <c r="E1905" s="296"/>
    </row>
    <row r="1906" spans="5:5">
      <c r="E1906" s="296"/>
    </row>
    <row r="1907" spans="5:5">
      <c r="E1907" s="296"/>
    </row>
    <row r="1908" spans="5:5">
      <c r="E1908" s="296"/>
    </row>
    <row r="1909" spans="5:5">
      <c r="E1909" s="296"/>
    </row>
    <row r="1910" spans="5:5">
      <c r="E1910" s="296"/>
    </row>
    <row r="1911" spans="5:5">
      <c r="E1911" s="296"/>
    </row>
    <row r="1912" spans="5:5">
      <c r="E1912" s="296"/>
    </row>
    <row r="1913" spans="5:5">
      <c r="E1913" s="296"/>
    </row>
    <row r="1914" spans="5:5">
      <c r="E1914" s="296"/>
    </row>
    <row r="1915" spans="5:5">
      <c r="E1915" s="296"/>
    </row>
    <row r="1916" spans="5:5">
      <c r="E1916" s="296"/>
    </row>
    <row r="1917" spans="5:5">
      <c r="E1917" s="296"/>
    </row>
    <row r="1918" spans="5:5">
      <c r="E1918" s="296"/>
    </row>
    <row r="1919" spans="5:5">
      <c r="E1919" s="296"/>
    </row>
    <row r="1920" spans="5:5">
      <c r="E1920" s="296"/>
    </row>
    <row r="1921" spans="5:5">
      <c r="E1921" s="296"/>
    </row>
    <row r="1922" spans="5:5">
      <c r="E1922" s="296"/>
    </row>
    <row r="1923" spans="5:5">
      <c r="E1923" s="296"/>
    </row>
    <row r="1924" spans="5:5">
      <c r="E1924" s="296"/>
    </row>
    <row r="1925" spans="5:5">
      <c r="E1925" s="296"/>
    </row>
    <row r="1926" spans="5:5">
      <c r="E1926" s="296"/>
    </row>
    <row r="1927" spans="5:5">
      <c r="E1927" s="296"/>
    </row>
    <row r="1928" spans="5:5">
      <c r="E1928" s="296"/>
    </row>
    <row r="1929" spans="5:5">
      <c r="E1929" s="296"/>
    </row>
    <row r="1930" spans="5:5">
      <c r="E1930" s="296"/>
    </row>
    <row r="1931" spans="5:5">
      <c r="E1931" s="296"/>
    </row>
    <row r="1932" spans="5:5">
      <c r="E1932" s="296"/>
    </row>
    <row r="1933" spans="5:5">
      <c r="E1933" s="296"/>
    </row>
    <row r="1934" spans="5:5">
      <c r="E1934" s="296"/>
    </row>
    <row r="1935" spans="5:5">
      <c r="E1935" s="296"/>
    </row>
    <row r="1936" spans="5:5">
      <c r="E1936" s="296"/>
    </row>
    <row r="1937" spans="5:5">
      <c r="E1937" s="296"/>
    </row>
    <row r="1938" spans="5:5">
      <c r="E1938" s="296"/>
    </row>
    <row r="1939" spans="5:5">
      <c r="E1939" s="296"/>
    </row>
    <row r="1940" spans="5:5">
      <c r="E1940" s="296"/>
    </row>
    <row r="1941" spans="5:5">
      <c r="E1941" s="296"/>
    </row>
    <row r="1942" spans="5:5">
      <c r="E1942" s="296"/>
    </row>
    <row r="1943" spans="5:5">
      <c r="E1943" s="296"/>
    </row>
    <row r="1944" spans="5:5">
      <c r="E1944" s="296"/>
    </row>
    <row r="1945" spans="5:5">
      <c r="E1945" s="296"/>
    </row>
    <row r="1946" spans="5:5">
      <c r="E1946" s="296"/>
    </row>
    <row r="1947" spans="5:5">
      <c r="E1947" s="296"/>
    </row>
    <row r="1948" spans="5:5">
      <c r="E1948" s="296"/>
    </row>
    <row r="1949" spans="5:5">
      <c r="E1949" s="296"/>
    </row>
    <row r="1950" spans="5:5">
      <c r="E1950" s="296"/>
    </row>
    <row r="1951" spans="5:5">
      <c r="E1951" s="296"/>
    </row>
    <row r="1952" spans="5:5">
      <c r="E1952" s="296"/>
    </row>
    <row r="1953" spans="5:5">
      <c r="E1953" s="296"/>
    </row>
    <row r="1954" spans="5:5">
      <c r="E1954" s="296"/>
    </row>
    <row r="1955" spans="5:5">
      <c r="E1955" s="296"/>
    </row>
    <row r="1956" spans="5:5">
      <c r="E1956" s="296"/>
    </row>
    <row r="1957" spans="5:5">
      <c r="E1957" s="296"/>
    </row>
    <row r="1958" spans="5:5">
      <c r="E1958" s="296"/>
    </row>
    <row r="1959" spans="5:5">
      <c r="E1959" s="296"/>
    </row>
    <row r="1960" spans="5:5">
      <c r="E1960" s="296"/>
    </row>
    <row r="1961" spans="5:5">
      <c r="E1961" s="296"/>
    </row>
    <row r="1962" spans="5:5">
      <c r="E1962" s="296"/>
    </row>
    <row r="1963" spans="5:5">
      <c r="E1963" s="296"/>
    </row>
    <row r="1964" spans="5:5">
      <c r="E1964" s="296"/>
    </row>
    <row r="1965" spans="5:5">
      <c r="E1965" s="296"/>
    </row>
    <row r="1966" spans="5:5">
      <c r="E1966" s="296"/>
    </row>
    <row r="1967" spans="5:5">
      <c r="E1967" s="296"/>
    </row>
    <row r="1968" spans="5:5">
      <c r="E1968" s="296"/>
    </row>
    <row r="1969" spans="5:5">
      <c r="E1969" s="296"/>
    </row>
    <row r="1970" spans="5:5">
      <c r="E1970" s="296"/>
    </row>
    <row r="1971" spans="5:5">
      <c r="E1971" s="296"/>
    </row>
    <row r="1972" spans="5:5">
      <c r="E1972" s="296"/>
    </row>
    <row r="1973" spans="5:5">
      <c r="E1973" s="296"/>
    </row>
    <row r="1974" spans="5:5">
      <c r="E1974" s="296"/>
    </row>
    <row r="1975" spans="5:5">
      <c r="E1975" s="296"/>
    </row>
    <row r="1976" spans="5:5">
      <c r="E1976" s="296"/>
    </row>
    <row r="1977" spans="5:5">
      <c r="E1977" s="296"/>
    </row>
    <row r="1978" spans="5:5">
      <c r="E1978" s="296"/>
    </row>
    <row r="1979" spans="5:5">
      <c r="E1979" s="296"/>
    </row>
    <row r="1980" spans="5:5">
      <c r="E1980" s="296"/>
    </row>
    <row r="1981" spans="5:5">
      <c r="E1981" s="296"/>
    </row>
    <row r="1982" spans="5:5">
      <c r="E1982" s="296"/>
    </row>
    <row r="1983" spans="5:5">
      <c r="E1983" s="296"/>
    </row>
    <row r="1984" spans="5:5">
      <c r="E1984" s="296"/>
    </row>
    <row r="1985" spans="5:5">
      <c r="E1985" s="296"/>
    </row>
    <row r="1986" spans="5:5">
      <c r="E1986" s="296"/>
    </row>
    <row r="1987" spans="5:5">
      <c r="E1987" s="296"/>
    </row>
    <row r="1988" spans="5:5">
      <c r="E1988" s="296"/>
    </row>
    <row r="1989" spans="5:5">
      <c r="E1989" s="296"/>
    </row>
    <row r="1990" spans="5:5">
      <c r="E1990" s="296"/>
    </row>
    <row r="1991" spans="5:5">
      <c r="E1991" s="296"/>
    </row>
    <row r="1992" spans="5:5">
      <c r="E1992" s="296"/>
    </row>
    <row r="1993" spans="5:5">
      <c r="E1993" s="296"/>
    </row>
    <row r="1994" spans="5:5">
      <c r="E1994" s="296"/>
    </row>
    <row r="1995" spans="5:5">
      <c r="E1995" s="296"/>
    </row>
    <row r="1996" spans="5:5">
      <c r="E1996" s="296"/>
    </row>
    <row r="1997" spans="5:5">
      <c r="E1997" s="296"/>
    </row>
    <row r="1998" spans="5:5">
      <c r="E1998" s="296"/>
    </row>
    <row r="1999" spans="5:5">
      <c r="E1999" s="296"/>
    </row>
    <row r="2000" spans="5:5">
      <c r="E2000" s="296"/>
    </row>
    <row r="2001" spans="5:5">
      <c r="E2001" s="296"/>
    </row>
    <row r="2002" spans="5:5">
      <c r="E2002" s="296"/>
    </row>
    <row r="2003" spans="5:5">
      <c r="E2003" s="296"/>
    </row>
    <row r="2004" spans="5:5">
      <c r="E2004" s="296"/>
    </row>
    <row r="2005" spans="5:5">
      <c r="E2005" s="296"/>
    </row>
    <row r="2006" spans="5:5">
      <c r="E2006" s="296"/>
    </row>
    <row r="2007" spans="5:5">
      <c r="E2007" s="296"/>
    </row>
    <row r="2008" spans="5:5">
      <c r="E2008" s="296"/>
    </row>
    <row r="2009" spans="5:5">
      <c r="E2009" s="296"/>
    </row>
    <row r="2010" spans="5:5">
      <c r="E2010" s="296"/>
    </row>
    <row r="2011" spans="5:5">
      <c r="E2011" s="296"/>
    </row>
    <row r="2012" spans="5:5">
      <c r="E2012" s="296"/>
    </row>
    <row r="2013" spans="5:5">
      <c r="E2013" s="296"/>
    </row>
    <row r="2014" spans="5:5">
      <c r="E2014" s="296"/>
    </row>
    <row r="2015" spans="5:5">
      <c r="E2015" s="296"/>
    </row>
    <row r="2016" spans="5:5">
      <c r="E2016" s="296"/>
    </row>
    <row r="2017" spans="5:5">
      <c r="E2017" s="296"/>
    </row>
    <row r="2018" spans="5:5">
      <c r="E2018" s="296"/>
    </row>
    <row r="2019" spans="5:5">
      <c r="E2019" s="296"/>
    </row>
    <row r="2020" spans="5:5">
      <c r="E2020" s="296"/>
    </row>
    <row r="2021" spans="5:5">
      <c r="E2021" s="296"/>
    </row>
    <row r="2022" spans="5:5">
      <c r="E2022" s="296"/>
    </row>
    <row r="2023" spans="5:5">
      <c r="E2023" s="296"/>
    </row>
    <row r="2024" spans="5:5">
      <c r="E2024" s="296"/>
    </row>
    <row r="2025" spans="5:5">
      <c r="E2025" s="296"/>
    </row>
    <row r="2026" spans="5:5">
      <c r="E2026" s="296"/>
    </row>
    <row r="2027" spans="5:5">
      <c r="E2027" s="296"/>
    </row>
    <row r="2028" spans="5:5">
      <c r="E2028" s="296"/>
    </row>
    <row r="2029" spans="5:5">
      <c r="E2029" s="296"/>
    </row>
    <row r="2030" spans="5:5">
      <c r="E2030" s="296"/>
    </row>
    <row r="2031" spans="5:5">
      <c r="E2031" s="296"/>
    </row>
    <row r="2032" spans="5:5">
      <c r="E2032" s="296"/>
    </row>
    <row r="2033" spans="5:5">
      <c r="E2033" s="296"/>
    </row>
    <row r="2034" spans="5:5">
      <c r="E2034" s="296"/>
    </row>
    <row r="2035" spans="5:5">
      <c r="E2035" s="296"/>
    </row>
    <row r="2036" spans="5:5">
      <c r="E2036" s="296"/>
    </row>
    <row r="2037" spans="5:5">
      <c r="E2037" s="296"/>
    </row>
    <row r="2038" spans="5:5">
      <c r="E2038" s="296"/>
    </row>
    <row r="2039" spans="5:5">
      <c r="E2039" s="296"/>
    </row>
    <row r="2040" spans="5:5">
      <c r="E2040" s="296"/>
    </row>
    <row r="2041" spans="5:5">
      <c r="E2041" s="296"/>
    </row>
    <row r="2042" spans="5:5">
      <c r="E2042" s="296"/>
    </row>
    <row r="2043" spans="5:5">
      <c r="E2043" s="296"/>
    </row>
    <row r="2044" spans="5:5">
      <c r="E2044" s="296"/>
    </row>
    <row r="2045" spans="5:5">
      <c r="E2045" s="296"/>
    </row>
    <row r="2046" spans="5:5">
      <c r="E2046" s="296"/>
    </row>
    <row r="2047" spans="5:5">
      <c r="E2047" s="296"/>
    </row>
    <row r="2048" spans="5:5">
      <c r="E2048" s="296"/>
    </row>
    <row r="2049" spans="5:5">
      <c r="E2049" s="296"/>
    </row>
    <row r="2050" spans="5:5">
      <c r="E2050" s="296"/>
    </row>
    <row r="2051" spans="5:5">
      <c r="E2051" s="296"/>
    </row>
    <row r="2052" spans="5:5">
      <c r="E2052" s="296"/>
    </row>
    <row r="2053" spans="5:5">
      <c r="E2053" s="296"/>
    </row>
    <row r="2054" spans="5:5">
      <c r="E2054" s="296"/>
    </row>
    <row r="2055" spans="5:5">
      <c r="E2055" s="296"/>
    </row>
    <row r="2056" spans="5:5">
      <c r="E2056" s="296"/>
    </row>
    <row r="2057" spans="5:5">
      <c r="E2057" s="296"/>
    </row>
    <row r="2058" spans="5:5">
      <c r="E2058" s="296"/>
    </row>
    <row r="2059" spans="5:5">
      <c r="E2059" s="296"/>
    </row>
    <row r="2060" spans="5:5">
      <c r="E2060" s="296"/>
    </row>
    <row r="2061" spans="5:5">
      <c r="E2061" s="296"/>
    </row>
    <row r="2062" spans="5:5">
      <c r="E2062" s="296"/>
    </row>
    <row r="2063" spans="5:5">
      <c r="E2063" s="296"/>
    </row>
    <row r="2064" spans="5:5">
      <c r="E2064" s="296"/>
    </row>
    <row r="2065" spans="5:5">
      <c r="E2065" s="296"/>
    </row>
    <row r="2066" spans="5:5">
      <c r="E2066" s="296"/>
    </row>
    <row r="2067" spans="5:5">
      <c r="E2067" s="296"/>
    </row>
    <row r="2068" spans="5:5">
      <c r="E2068" s="296"/>
    </row>
    <row r="2069" spans="5:5">
      <c r="E2069" s="296"/>
    </row>
    <row r="2070" spans="5:5">
      <c r="E2070" s="296"/>
    </row>
    <row r="2071" spans="5:5">
      <c r="E2071" s="296"/>
    </row>
    <row r="2072" spans="5:5">
      <c r="E2072" s="296"/>
    </row>
    <row r="2073" spans="5:5">
      <c r="E2073" s="296"/>
    </row>
    <row r="2074" spans="5:5">
      <c r="E2074" s="296"/>
    </row>
    <row r="2075" spans="5:5">
      <c r="E2075" s="296"/>
    </row>
    <row r="2076" spans="5:5">
      <c r="E2076" s="296"/>
    </row>
    <row r="2077" spans="5:5">
      <c r="E2077" s="296"/>
    </row>
    <row r="2078" spans="5:5">
      <c r="E2078" s="296"/>
    </row>
    <row r="2079" spans="5:5">
      <c r="E2079" s="296"/>
    </row>
    <row r="2080" spans="5:5">
      <c r="E2080" s="296"/>
    </row>
    <row r="2081" spans="5:5">
      <c r="E2081" s="296"/>
    </row>
    <row r="2082" spans="5:5">
      <c r="E2082" s="296"/>
    </row>
    <row r="2083" spans="5:5">
      <c r="E2083" s="296"/>
    </row>
    <row r="2084" spans="5:5">
      <c r="E2084" s="296"/>
    </row>
    <row r="2085" spans="5:5">
      <c r="E2085" s="296"/>
    </row>
    <row r="2086" spans="5:5">
      <c r="E2086" s="296"/>
    </row>
    <row r="2087" spans="5:5">
      <c r="E2087" s="296"/>
    </row>
    <row r="2088" spans="5:5">
      <c r="E2088" s="296"/>
    </row>
    <row r="2089" spans="5:5">
      <c r="E2089" s="296"/>
    </row>
    <row r="2090" spans="5:5">
      <c r="E2090" s="296"/>
    </row>
    <row r="2091" spans="5:5">
      <c r="E2091" s="296"/>
    </row>
    <row r="2092" spans="5:5">
      <c r="E2092" s="296"/>
    </row>
    <row r="2093" spans="5:5">
      <c r="E2093" s="296"/>
    </row>
    <row r="2094" spans="5:5">
      <c r="E2094" s="296"/>
    </row>
    <row r="2095" spans="5:5">
      <c r="E2095" s="296"/>
    </row>
    <row r="2096" spans="5:5">
      <c r="E2096" s="296"/>
    </row>
    <row r="2097" spans="5:5">
      <c r="E2097" s="296"/>
    </row>
    <row r="2098" spans="5:5">
      <c r="E2098" s="296"/>
    </row>
    <row r="2099" spans="5:5">
      <c r="E2099" s="296"/>
    </row>
    <row r="2100" spans="5:5">
      <c r="E2100" s="296"/>
    </row>
    <row r="2101" spans="5:5">
      <c r="E2101" s="296"/>
    </row>
    <row r="2102" spans="5:5">
      <c r="E2102" s="296"/>
    </row>
    <row r="2103" spans="5:5">
      <c r="E2103" s="296"/>
    </row>
    <row r="2104" spans="5:5">
      <c r="E2104" s="296"/>
    </row>
    <row r="2105" spans="5:5">
      <c r="E2105" s="296"/>
    </row>
    <row r="2106" spans="5:5">
      <c r="E2106" s="296"/>
    </row>
    <row r="2107" spans="5:5">
      <c r="E2107" s="296"/>
    </row>
    <row r="2108" spans="5:5">
      <c r="E2108" s="296"/>
    </row>
    <row r="2109" spans="5:5">
      <c r="E2109" s="296"/>
    </row>
    <row r="2110" spans="5:5">
      <c r="E2110" s="296"/>
    </row>
    <row r="2111" spans="5:5">
      <c r="E2111" s="296"/>
    </row>
    <row r="2112" spans="5:5">
      <c r="E2112" s="296"/>
    </row>
    <row r="2113" spans="5:5">
      <c r="E2113" s="296"/>
    </row>
    <row r="2114" spans="5:5">
      <c r="E2114" s="296"/>
    </row>
    <row r="2115" spans="5:5">
      <c r="E2115" s="296"/>
    </row>
    <row r="2116" spans="5:5">
      <c r="E2116" s="296"/>
    </row>
    <row r="2117" spans="5:5">
      <c r="E2117" s="296"/>
    </row>
    <row r="2118" spans="5:5">
      <c r="E2118" s="296"/>
    </row>
    <row r="2119" spans="5:5">
      <c r="E2119" s="296"/>
    </row>
    <row r="2120" spans="5:5">
      <c r="E2120" s="296"/>
    </row>
    <row r="2121" spans="5:5">
      <c r="E2121" s="296"/>
    </row>
    <row r="2122" spans="5:5">
      <c r="E2122" s="296"/>
    </row>
    <row r="2123" spans="5:5">
      <c r="E2123" s="296"/>
    </row>
    <row r="2124" spans="5:5">
      <c r="E2124" s="296"/>
    </row>
    <row r="2125" spans="5:5">
      <c r="E2125" s="296"/>
    </row>
    <row r="2126" spans="5:5">
      <c r="E2126" s="296"/>
    </row>
    <row r="2127" spans="5:5">
      <c r="E2127" s="296"/>
    </row>
    <row r="2128" spans="5:5">
      <c r="E2128" s="296"/>
    </row>
    <row r="2129" spans="5:5">
      <c r="E2129" s="296"/>
    </row>
    <row r="2130" spans="5:5">
      <c r="E2130" s="296"/>
    </row>
    <row r="2131" spans="5:5">
      <c r="E2131" s="296"/>
    </row>
    <row r="2132" spans="5:5">
      <c r="E2132" s="296"/>
    </row>
    <row r="2133" spans="5:5">
      <c r="E2133" s="296"/>
    </row>
    <row r="2134" spans="5:5">
      <c r="E2134" s="296"/>
    </row>
    <row r="2135" spans="5:5">
      <c r="E2135" s="296"/>
    </row>
    <row r="2136" spans="5:5">
      <c r="E2136" s="296"/>
    </row>
    <row r="2137" spans="5:5">
      <c r="E2137" s="296"/>
    </row>
    <row r="2138" spans="5:5">
      <c r="E2138" s="296"/>
    </row>
    <row r="2139" spans="5:5">
      <c r="E2139" s="296"/>
    </row>
    <row r="2140" spans="5:5">
      <c r="E2140" s="296"/>
    </row>
    <row r="2141" spans="5:5">
      <c r="E2141" s="296"/>
    </row>
    <row r="2142" spans="5:5">
      <c r="E2142" s="296"/>
    </row>
    <row r="2143" spans="5:5">
      <c r="E2143" s="296"/>
    </row>
    <row r="2144" spans="5:5">
      <c r="E2144" s="296"/>
    </row>
    <row r="2145" spans="5:5">
      <c r="E2145" s="296"/>
    </row>
    <row r="2146" spans="5:5">
      <c r="E2146" s="296"/>
    </row>
    <row r="2147" spans="5:5">
      <c r="E2147" s="296"/>
    </row>
    <row r="2148" spans="5:5">
      <c r="E2148" s="296"/>
    </row>
    <row r="2149" spans="5:5">
      <c r="E2149" s="296"/>
    </row>
    <row r="2150" spans="5:5">
      <c r="E2150" s="296"/>
    </row>
    <row r="2151" spans="5:5">
      <c r="E2151" s="296"/>
    </row>
    <row r="2152" spans="5:5">
      <c r="E2152" s="296"/>
    </row>
    <row r="2153" spans="5:5">
      <c r="E2153" s="296"/>
    </row>
    <row r="2154" spans="5:5">
      <c r="E2154" s="296"/>
    </row>
    <row r="2155" spans="5:5">
      <c r="E2155" s="296"/>
    </row>
    <row r="2156" spans="5:5">
      <c r="E2156" s="296"/>
    </row>
    <row r="2157" spans="5:5">
      <c r="E2157" s="296"/>
    </row>
    <row r="2158" spans="5:5">
      <c r="E2158" s="296"/>
    </row>
    <row r="2159" spans="5:5">
      <c r="E2159" s="296"/>
    </row>
    <row r="2160" spans="5:5">
      <c r="E2160" s="296"/>
    </row>
    <row r="2161" spans="5:5">
      <c r="E2161" s="296"/>
    </row>
    <row r="2162" spans="5:5">
      <c r="E2162" s="296"/>
    </row>
    <row r="2163" spans="5:5">
      <c r="E2163" s="296"/>
    </row>
    <row r="2164" spans="5:5">
      <c r="E2164" s="296"/>
    </row>
    <row r="2165" spans="5:5">
      <c r="E2165" s="296"/>
    </row>
    <row r="2166" spans="5:5">
      <c r="E2166" s="296"/>
    </row>
    <row r="2167" spans="5:5">
      <c r="E2167" s="296"/>
    </row>
    <row r="2168" spans="5:5">
      <c r="E2168" s="296"/>
    </row>
    <row r="2169" spans="5:5">
      <c r="E2169" s="296"/>
    </row>
    <row r="2170" spans="5:5">
      <c r="E2170" s="296"/>
    </row>
    <row r="2171" spans="5:5">
      <c r="E2171" s="296"/>
    </row>
    <row r="2172" spans="5:5">
      <c r="E2172" s="296"/>
    </row>
    <row r="2173" spans="5:5">
      <c r="E2173" s="296"/>
    </row>
    <row r="2174" spans="5:5">
      <c r="E2174" s="296"/>
    </row>
    <row r="2175" spans="5:5">
      <c r="E2175" s="296"/>
    </row>
    <row r="2176" spans="5:5">
      <c r="E2176" s="296"/>
    </row>
    <row r="2177" spans="5:5">
      <c r="E2177" s="296"/>
    </row>
    <row r="2178" spans="5:5">
      <c r="E2178" s="296"/>
    </row>
    <row r="2179" spans="5:5">
      <c r="E2179" s="296"/>
    </row>
    <row r="2180" spans="5:5">
      <c r="E2180" s="296"/>
    </row>
    <row r="2181" spans="5:5">
      <c r="E2181" s="296"/>
    </row>
    <row r="2182" spans="5:5">
      <c r="E2182" s="296"/>
    </row>
    <row r="2183" spans="5:5">
      <c r="E2183" s="296"/>
    </row>
    <row r="2184" spans="5:5">
      <c r="E2184" s="296"/>
    </row>
    <row r="2185" spans="5:5">
      <c r="E2185" s="296"/>
    </row>
    <row r="2186" spans="5:5">
      <c r="E2186" s="296"/>
    </row>
    <row r="2187" spans="5:5">
      <c r="E2187" s="296"/>
    </row>
    <row r="2188" spans="5:5">
      <c r="E2188" s="296"/>
    </row>
    <row r="2189" spans="5:5">
      <c r="E2189" s="296"/>
    </row>
    <row r="2190" spans="5:5">
      <c r="E2190" s="296"/>
    </row>
    <row r="2191" spans="5:5">
      <c r="E2191" s="296"/>
    </row>
    <row r="2192" spans="5:5">
      <c r="E2192" s="296"/>
    </row>
    <row r="2193" spans="5:5">
      <c r="E2193" s="296"/>
    </row>
    <row r="2194" spans="5:5">
      <c r="E2194" s="296"/>
    </row>
    <row r="2195" spans="5:5">
      <c r="E2195" s="296"/>
    </row>
    <row r="2196" spans="5:5">
      <c r="E2196" s="296"/>
    </row>
    <row r="2197" spans="5:5">
      <c r="E2197" s="296"/>
    </row>
    <row r="2198" spans="5:5">
      <c r="E2198" s="296"/>
    </row>
    <row r="2199" spans="5:5">
      <c r="E2199" s="296"/>
    </row>
    <row r="2200" spans="5:5">
      <c r="E2200" s="296"/>
    </row>
    <row r="2201" spans="5:5">
      <c r="E2201" s="296"/>
    </row>
    <row r="2202" spans="5:5">
      <c r="E2202" s="296"/>
    </row>
    <row r="2203" spans="5:5">
      <c r="E2203" s="296"/>
    </row>
    <row r="2204" spans="5:5">
      <c r="E2204" s="296"/>
    </row>
    <row r="2205" spans="5:5">
      <c r="E2205" s="296"/>
    </row>
    <row r="2206" spans="5:5">
      <c r="E2206" s="296"/>
    </row>
    <row r="2207" spans="5:5">
      <c r="E2207" s="296"/>
    </row>
    <row r="2208" spans="5:5">
      <c r="E2208" s="296"/>
    </row>
    <row r="2209" spans="5:5">
      <c r="E2209" s="296"/>
    </row>
    <row r="2210" spans="5:5">
      <c r="E2210" s="296"/>
    </row>
    <row r="2211" spans="5:5">
      <c r="E2211" s="296"/>
    </row>
    <row r="2212" spans="5:5">
      <c r="E2212" s="296"/>
    </row>
    <row r="2213" spans="5:5">
      <c r="E2213" s="296"/>
    </row>
    <row r="2214" spans="5:5">
      <c r="E2214" s="296"/>
    </row>
    <row r="2215" spans="5:5">
      <c r="E2215" s="296"/>
    </row>
    <row r="2216" spans="5:5">
      <c r="E2216" s="296"/>
    </row>
    <row r="2217" spans="5:5">
      <c r="E2217" s="296"/>
    </row>
    <row r="2218" spans="5:5">
      <c r="E2218" s="296"/>
    </row>
    <row r="2219" spans="5:5">
      <c r="E2219" s="296"/>
    </row>
    <row r="2220" spans="5:5">
      <c r="E2220" s="296"/>
    </row>
    <row r="2221" spans="5:5">
      <c r="E2221" s="296"/>
    </row>
    <row r="2222" spans="5:5">
      <c r="E2222" s="296"/>
    </row>
    <row r="2223" spans="5:5">
      <c r="E2223" s="296"/>
    </row>
    <row r="2224" spans="5:5">
      <c r="E2224" s="296"/>
    </row>
    <row r="2225" spans="5:5">
      <c r="E2225" s="296"/>
    </row>
    <row r="2226" spans="5:5">
      <c r="E2226" s="296"/>
    </row>
    <row r="2227" spans="5:5">
      <c r="E2227" s="296"/>
    </row>
    <row r="2228" spans="5:5">
      <c r="E2228" s="296"/>
    </row>
    <row r="2229" spans="5:5">
      <c r="E2229" s="296"/>
    </row>
    <row r="2230" spans="5:5">
      <c r="E2230" s="296"/>
    </row>
    <row r="2231" spans="5:5">
      <c r="E2231" s="296"/>
    </row>
    <row r="2232" spans="5:5">
      <c r="E2232" s="296"/>
    </row>
    <row r="2233" spans="5:5">
      <c r="E2233" s="296"/>
    </row>
    <row r="2234" spans="5:5">
      <c r="E2234" s="296"/>
    </row>
    <row r="2235" spans="5:5">
      <c r="E2235" s="296"/>
    </row>
    <row r="2236" spans="5:5">
      <c r="E2236" s="296"/>
    </row>
    <row r="2237" spans="5:5">
      <c r="E2237" s="296"/>
    </row>
    <row r="2238" spans="5:5">
      <c r="E2238" s="296"/>
    </row>
    <row r="2239" spans="5:5">
      <c r="E2239" s="296"/>
    </row>
    <row r="2240" spans="5:5">
      <c r="E2240" s="296"/>
    </row>
    <row r="2241" spans="5:5">
      <c r="E2241" s="296"/>
    </row>
    <row r="2242" spans="5:5">
      <c r="E2242" s="296"/>
    </row>
    <row r="2243" spans="5:5">
      <c r="E2243" s="296"/>
    </row>
    <row r="2244" spans="5:5">
      <c r="E2244" s="296"/>
    </row>
    <row r="2245" spans="5:5">
      <c r="E2245" s="296"/>
    </row>
    <row r="2246" spans="5:5">
      <c r="E2246" s="296"/>
    </row>
    <row r="2247" spans="5:5">
      <c r="E2247" s="296"/>
    </row>
    <row r="2248" spans="5:5">
      <c r="E2248" s="296"/>
    </row>
    <row r="2249" spans="5:5">
      <c r="E2249" s="296"/>
    </row>
    <row r="2250" spans="5:5">
      <c r="E2250" s="296"/>
    </row>
    <row r="2251" spans="5:5">
      <c r="E2251" s="296"/>
    </row>
    <row r="2252" spans="5:5">
      <c r="E2252" s="296"/>
    </row>
    <row r="2253" spans="5:5">
      <c r="E2253" s="296"/>
    </row>
    <row r="2254" spans="5:5">
      <c r="E2254" s="296"/>
    </row>
    <row r="2255" spans="5:5">
      <c r="E2255" s="296"/>
    </row>
    <row r="2256" spans="5:5">
      <c r="E2256" s="296"/>
    </row>
    <row r="2257" spans="5:5">
      <c r="E2257" s="296"/>
    </row>
    <row r="2258" spans="5:5">
      <c r="E2258" s="296"/>
    </row>
    <row r="2259" spans="5:5">
      <c r="E2259" s="296"/>
    </row>
    <row r="2260" spans="5:5">
      <c r="E2260" s="296"/>
    </row>
    <row r="2261" spans="5:5">
      <c r="E2261" s="296"/>
    </row>
    <row r="2262" spans="5:5">
      <c r="E2262" s="296"/>
    </row>
    <row r="2263" spans="5:5">
      <c r="E2263" s="296"/>
    </row>
    <row r="2264" spans="5:5">
      <c r="E2264" s="296"/>
    </row>
    <row r="2265" spans="5:5">
      <c r="E2265" s="296"/>
    </row>
    <row r="2266" spans="5:5">
      <c r="E2266" s="296"/>
    </row>
    <row r="2267" spans="5:5">
      <c r="E2267" s="296"/>
    </row>
    <row r="2268" spans="5:5">
      <c r="E2268" s="296"/>
    </row>
    <row r="2269" spans="5:5">
      <c r="E2269" s="296"/>
    </row>
    <row r="2270" spans="5:5">
      <c r="E2270" s="296"/>
    </row>
    <row r="2271" spans="5:5">
      <c r="E2271" s="296"/>
    </row>
    <row r="2272" spans="5:5">
      <c r="E2272" s="296"/>
    </row>
    <row r="2273" spans="5:5">
      <c r="E2273" s="296"/>
    </row>
    <row r="2274" spans="5:5">
      <c r="E2274" s="296"/>
    </row>
    <row r="2275" spans="5:5">
      <c r="E2275" s="296"/>
    </row>
    <row r="2276" spans="5:5">
      <c r="E2276" s="296"/>
    </row>
    <row r="2277" spans="5:5">
      <c r="E2277" s="296"/>
    </row>
    <row r="2278" spans="5:5">
      <c r="E2278" s="296"/>
    </row>
    <row r="2279" spans="5:5">
      <c r="E2279" s="296"/>
    </row>
    <row r="2280" spans="5:5">
      <c r="E2280" s="296"/>
    </row>
    <row r="2281" spans="5:5">
      <c r="E2281" s="296"/>
    </row>
    <row r="2282" spans="5:5">
      <c r="E2282" s="296"/>
    </row>
    <row r="2283" spans="5:5">
      <c r="E2283" s="296"/>
    </row>
    <row r="2284" spans="5:5">
      <c r="E2284" s="296"/>
    </row>
    <row r="2285" spans="5:5">
      <c r="E2285" s="296"/>
    </row>
    <row r="2286" spans="5:5">
      <c r="E2286" s="296"/>
    </row>
    <row r="2287" spans="5:5">
      <c r="E2287" s="296"/>
    </row>
    <row r="2288" spans="5:5">
      <c r="E2288" s="296"/>
    </row>
    <row r="2289" spans="5:5">
      <c r="E2289" s="296"/>
    </row>
    <row r="2290" spans="5:5">
      <c r="E2290" s="296"/>
    </row>
    <row r="2291" spans="5:5">
      <c r="E2291" s="296"/>
    </row>
    <row r="2292" spans="5:5">
      <c r="E2292" s="296"/>
    </row>
    <row r="2293" spans="5:5">
      <c r="E2293" s="296"/>
    </row>
    <row r="2294" spans="5:5">
      <c r="E2294" s="296"/>
    </row>
    <row r="2295" spans="5:5">
      <c r="E2295" s="296"/>
    </row>
    <row r="2296" spans="5:5">
      <c r="E2296" s="296"/>
    </row>
    <row r="2297" spans="5:5">
      <c r="E2297" s="296"/>
    </row>
    <row r="2298" spans="5:5">
      <c r="E2298" s="296"/>
    </row>
    <row r="2299" spans="5:5">
      <c r="E2299" s="296"/>
    </row>
    <row r="2300" spans="5:5">
      <c r="E2300" s="296"/>
    </row>
    <row r="2301" spans="5:5">
      <c r="E2301" s="296"/>
    </row>
    <row r="2302" spans="5:5">
      <c r="E2302" s="296"/>
    </row>
    <row r="2303" spans="5:5">
      <c r="E2303" s="296"/>
    </row>
    <row r="2304" spans="5:5">
      <c r="E2304" s="296"/>
    </row>
    <row r="2305" spans="5:5">
      <c r="E2305" s="296"/>
    </row>
    <row r="2306" spans="5:5">
      <c r="E2306" s="296"/>
    </row>
    <row r="2307" spans="5:5">
      <c r="E2307" s="296"/>
    </row>
    <row r="2308" spans="5:5">
      <c r="E2308" s="296"/>
    </row>
    <row r="2309" spans="5:5">
      <c r="E2309" s="296"/>
    </row>
    <row r="2310" spans="5:5">
      <c r="E2310" s="296"/>
    </row>
    <row r="2311" spans="5:5">
      <c r="E2311" s="296"/>
    </row>
    <row r="2312" spans="5:5">
      <c r="E2312" s="296"/>
    </row>
    <row r="2313" spans="5:5">
      <c r="E2313" s="296"/>
    </row>
    <row r="2314" spans="5:5">
      <c r="E2314" s="296"/>
    </row>
    <row r="2315" spans="5:5">
      <c r="E2315" s="296"/>
    </row>
    <row r="2316" spans="5:5">
      <c r="E2316" s="296"/>
    </row>
    <row r="2317" spans="5:5">
      <c r="E2317" s="296"/>
    </row>
    <row r="2318" spans="5:5">
      <c r="E2318" s="296"/>
    </row>
    <row r="2319" spans="5:5">
      <c r="E2319" s="296"/>
    </row>
    <row r="2320" spans="5:5">
      <c r="E2320" s="296"/>
    </row>
    <row r="2321" spans="5:5">
      <c r="E2321" s="296"/>
    </row>
    <row r="2322" spans="5:5">
      <c r="E2322" s="296"/>
    </row>
    <row r="2323" spans="5:5">
      <c r="E2323" s="296"/>
    </row>
    <row r="2324" spans="5:5">
      <c r="E2324" s="296"/>
    </row>
    <row r="2325" spans="5:5">
      <c r="E2325" s="296"/>
    </row>
    <row r="2326" spans="5:5">
      <c r="E2326" s="296"/>
    </row>
    <row r="2327" spans="5:5">
      <c r="E2327" s="296"/>
    </row>
    <row r="2328" spans="5:5">
      <c r="E2328" s="296"/>
    </row>
    <row r="2329" spans="5:5">
      <c r="E2329" s="296"/>
    </row>
    <row r="2330" spans="5:5">
      <c r="E2330" s="296"/>
    </row>
    <row r="2331" spans="5:5">
      <c r="E2331" s="296"/>
    </row>
    <row r="2332" spans="5:5">
      <c r="E2332" s="296"/>
    </row>
    <row r="2333" spans="5:5">
      <c r="E2333" s="296"/>
    </row>
    <row r="2334" spans="5:5">
      <c r="E2334" s="296"/>
    </row>
    <row r="2335" spans="5:5">
      <c r="E2335" s="296"/>
    </row>
    <row r="2336" spans="5:5">
      <c r="E2336" s="296"/>
    </row>
    <row r="2337" spans="5:5">
      <c r="E2337" s="296"/>
    </row>
    <row r="2338" spans="5:5">
      <c r="E2338" s="296"/>
    </row>
    <row r="2339" spans="5:5">
      <c r="E2339" s="296"/>
    </row>
    <row r="2340" spans="5:5">
      <c r="E2340" s="296"/>
    </row>
    <row r="2341" spans="5:5">
      <c r="E2341" s="296"/>
    </row>
    <row r="2342" spans="5:5">
      <c r="E2342" s="296"/>
    </row>
    <row r="2343" spans="5:5">
      <c r="E2343" s="296"/>
    </row>
    <row r="2344" spans="5:5">
      <c r="E2344" s="296"/>
    </row>
    <row r="2345" spans="5:5">
      <c r="E2345" s="296"/>
    </row>
    <row r="2346" spans="5:5">
      <c r="E2346" s="296"/>
    </row>
    <row r="2347" spans="5:5">
      <c r="E2347" s="296"/>
    </row>
    <row r="2348" spans="5:5">
      <c r="E2348" s="296"/>
    </row>
    <row r="2349" spans="5:5">
      <c r="E2349" s="296"/>
    </row>
    <row r="2350" spans="5:5">
      <c r="E2350" s="296"/>
    </row>
    <row r="2351" spans="5:5">
      <c r="E2351" s="296"/>
    </row>
    <row r="2352" spans="5:5">
      <c r="E2352" s="296"/>
    </row>
    <row r="2353" spans="5:5">
      <c r="E2353" s="296"/>
    </row>
    <row r="2354" spans="5:5">
      <c r="E2354" s="296"/>
    </row>
    <row r="2355" spans="5:5">
      <c r="E2355" s="296"/>
    </row>
    <row r="2356" spans="5:5">
      <c r="E2356" s="296"/>
    </row>
    <row r="2357" spans="5:5">
      <c r="E2357" s="296"/>
    </row>
    <row r="2358" spans="5:5">
      <c r="E2358" s="296"/>
    </row>
    <row r="2359" spans="5:5">
      <c r="E2359" s="296"/>
    </row>
    <row r="2360" spans="5:5">
      <c r="E2360" s="296"/>
    </row>
    <row r="2361" spans="5:5">
      <c r="E2361" s="296"/>
    </row>
    <row r="2362" spans="5:5">
      <c r="E2362" s="296"/>
    </row>
    <row r="2363" spans="5:5">
      <c r="E2363" s="296"/>
    </row>
    <row r="2364" spans="5:5">
      <c r="E2364" s="296"/>
    </row>
    <row r="2365" spans="5:5">
      <c r="E2365" s="296"/>
    </row>
    <row r="2366" spans="5:5">
      <c r="E2366" s="296"/>
    </row>
    <row r="2367" spans="5:5">
      <c r="E2367" s="296"/>
    </row>
    <row r="2368" spans="5:5">
      <c r="E2368" s="296"/>
    </row>
    <row r="2369" spans="5:5">
      <c r="E2369" s="296"/>
    </row>
    <row r="2370" spans="5:5">
      <c r="E2370" s="296"/>
    </row>
    <row r="2371" spans="5:5">
      <c r="E2371" s="296"/>
    </row>
    <row r="2372" spans="5:5">
      <c r="E2372" s="296"/>
    </row>
    <row r="2373" spans="5:5">
      <c r="E2373" s="296"/>
    </row>
    <row r="2374" spans="5:5">
      <c r="E2374" s="296"/>
    </row>
    <row r="2375" spans="5:5">
      <c r="E2375" s="296"/>
    </row>
    <row r="2376" spans="5:5">
      <c r="E2376" s="296"/>
    </row>
    <row r="2377" spans="5:5">
      <c r="E2377" s="296"/>
    </row>
    <row r="2378" spans="5:5">
      <c r="E2378" s="296"/>
    </row>
    <row r="2379" spans="5:5">
      <c r="E2379" s="296"/>
    </row>
    <row r="2380" spans="5:5">
      <c r="E2380" s="296"/>
    </row>
    <row r="2381" spans="5:5">
      <c r="E2381" s="296"/>
    </row>
    <row r="2382" spans="5:5">
      <c r="E2382" s="296"/>
    </row>
    <row r="2383" spans="5:5">
      <c r="E2383" s="296"/>
    </row>
    <row r="2384" spans="5:5">
      <c r="E2384" s="296"/>
    </row>
    <row r="2385" spans="5:5">
      <c r="E2385" s="296"/>
    </row>
    <row r="2386" spans="5:5">
      <c r="E2386" s="296"/>
    </row>
    <row r="2387" spans="5:5">
      <c r="E2387" s="296"/>
    </row>
    <row r="2388" spans="5:5">
      <c r="E2388" s="296"/>
    </row>
    <row r="2389" spans="5:5">
      <c r="E2389" s="296"/>
    </row>
    <row r="2390" spans="5:5">
      <c r="E2390" s="296"/>
    </row>
    <row r="2391" spans="5:5">
      <c r="E2391" s="296"/>
    </row>
    <row r="2392" spans="5:5">
      <c r="E2392" s="296"/>
    </row>
    <row r="2393" spans="5:5">
      <c r="E2393" s="296"/>
    </row>
    <row r="2394" spans="5:5">
      <c r="E2394" s="296"/>
    </row>
    <row r="2395" spans="5:5">
      <c r="E2395" s="296"/>
    </row>
    <row r="2396" spans="5:5">
      <c r="E2396" s="296"/>
    </row>
    <row r="2397" spans="5:5">
      <c r="E2397" s="296"/>
    </row>
    <row r="2398" spans="5:5">
      <c r="E2398" s="296"/>
    </row>
    <row r="2399" spans="5:5">
      <c r="E2399" s="296"/>
    </row>
    <row r="2400" spans="5:5">
      <c r="E2400" s="296"/>
    </row>
    <row r="2401" spans="5:5">
      <c r="E2401" s="296"/>
    </row>
    <row r="2402" spans="5:5">
      <c r="E2402" s="296"/>
    </row>
    <row r="2403" spans="5:5">
      <c r="E2403" s="296"/>
    </row>
    <row r="2404" spans="5:5">
      <c r="E2404" s="296"/>
    </row>
    <row r="2405" spans="5:5">
      <c r="E2405" s="296"/>
    </row>
    <row r="2406" spans="5:5">
      <c r="E2406" s="296"/>
    </row>
    <row r="2407" spans="5:5">
      <c r="E2407" s="296"/>
    </row>
    <row r="2408" spans="5:5">
      <c r="E2408" s="296"/>
    </row>
    <row r="2409" spans="5:5">
      <c r="E2409" s="296"/>
    </row>
    <row r="2410" spans="5:5">
      <c r="E2410" s="296"/>
    </row>
    <row r="2411" spans="5:5">
      <c r="E2411" s="296"/>
    </row>
    <row r="2412" spans="5:5">
      <c r="E2412" s="296"/>
    </row>
    <row r="2413" spans="5:5">
      <c r="E2413" s="296"/>
    </row>
    <row r="2414" spans="5:5">
      <c r="E2414" s="296"/>
    </row>
    <row r="2415" spans="5:5">
      <c r="E2415" s="296"/>
    </row>
    <row r="2416" spans="5:5">
      <c r="E2416" s="296"/>
    </row>
    <row r="2417" spans="5:5">
      <c r="E2417" s="296"/>
    </row>
    <row r="2418" spans="5:5">
      <c r="E2418" s="296"/>
    </row>
    <row r="2419" spans="5:5">
      <c r="E2419" s="296"/>
    </row>
    <row r="2420" spans="5:5">
      <c r="E2420" s="296"/>
    </row>
    <row r="2421" spans="5:5">
      <c r="E2421" s="296"/>
    </row>
    <row r="2422" spans="5:5">
      <c r="E2422" s="296"/>
    </row>
    <row r="2423" spans="5:5">
      <c r="E2423" s="296"/>
    </row>
    <row r="2424" spans="5:5">
      <c r="E2424" s="296"/>
    </row>
    <row r="2425" spans="5:5">
      <c r="E2425" s="296"/>
    </row>
    <row r="2426" spans="5:5">
      <c r="E2426" s="296"/>
    </row>
    <row r="2427" spans="5:5">
      <c r="E2427" s="296"/>
    </row>
    <row r="2428" spans="5:5">
      <c r="E2428" s="296"/>
    </row>
    <row r="2429" spans="5:5">
      <c r="E2429" s="296"/>
    </row>
    <row r="2430" spans="5:5">
      <c r="E2430" s="296"/>
    </row>
    <row r="2431" spans="5:5">
      <c r="E2431" s="296"/>
    </row>
    <row r="2432" spans="5:5">
      <c r="E2432" s="296"/>
    </row>
    <row r="2433" spans="5:5">
      <c r="E2433" s="296"/>
    </row>
    <row r="2434" spans="5:5">
      <c r="E2434" s="296"/>
    </row>
    <row r="2435" spans="5:5">
      <c r="E2435" s="296"/>
    </row>
    <row r="2436" spans="5:5">
      <c r="E2436" s="296"/>
    </row>
    <row r="2437" spans="5:5">
      <c r="E2437" s="296"/>
    </row>
    <row r="2438" spans="5:5">
      <c r="E2438" s="296"/>
    </row>
    <row r="2439" spans="5:5">
      <c r="E2439" s="296"/>
    </row>
    <row r="2440" spans="5:5">
      <c r="E2440" s="296"/>
    </row>
    <row r="2441" spans="5:5">
      <c r="E2441" s="296"/>
    </row>
    <row r="2442" spans="5:5">
      <c r="E2442" s="296"/>
    </row>
    <row r="2443" spans="5:5">
      <c r="E2443" s="296"/>
    </row>
    <row r="2444" spans="5:5">
      <c r="E2444" s="296"/>
    </row>
    <row r="2445" spans="5:5">
      <c r="E2445" s="296"/>
    </row>
    <row r="2446" spans="5:5">
      <c r="E2446" s="296"/>
    </row>
    <row r="2447" spans="5:5">
      <c r="E2447" s="296"/>
    </row>
    <row r="2448" spans="5:5">
      <c r="E2448" s="296"/>
    </row>
    <row r="2449" spans="5:5">
      <c r="E2449" s="296"/>
    </row>
    <row r="2450" spans="5:5">
      <c r="E2450" s="296"/>
    </row>
    <row r="2451" spans="5:5">
      <c r="E2451" s="296"/>
    </row>
    <row r="2452" spans="5:5">
      <c r="E2452" s="296"/>
    </row>
    <row r="2453" spans="5:5">
      <c r="E2453" s="296"/>
    </row>
    <row r="2454" spans="5:5">
      <c r="E2454" s="296"/>
    </row>
    <row r="2455" spans="5:5">
      <c r="E2455" s="296"/>
    </row>
    <row r="2456" spans="5:5">
      <c r="E2456" s="296"/>
    </row>
    <row r="2457" spans="5:5">
      <c r="E2457" s="296"/>
    </row>
    <row r="2458" spans="5:5">
      <c r="E2458" s="296"/>
    </row>
    <row r="2459" spans="5:5">
      <c r="E2459" s="296"/>
    </row>
    <row r="2460" spans="5:5">
      <c r="E2460" s="296"/>
    </row>
    <row r="2461" spans="5:5">
      <c r="E2461" s="296"/>
    </row>
    <row r="2462" spans="5:5">
      <c r="E2462" s="296"/>
    </row>
    <row r="2463" spans="5:5">
      <c r="E2463" s="296"/>
    </row>
    <row r="2464" spans="5:5">
      <c r="E2464" s="296"/>
    </row>
    <row r="2465" spans="5:5">
      <c r="E2465" s="296"/>
    </row>
    <row r="2466" spans="5:5">
      <c r="E2466" s="296"/>
    </row>
    <row r="2467" spans="5:5">
      <c r="E2467" s="296"/>
    </row>
    <row r="2468" spans="5:5">
      <c r="E2468" s="296"/>
    </row>
    <row r="2469" spans="5:5">
      <c r="E2469" s="296"/>
    </row>
    <row r="2470" spans="5:5">
      <c r="E2470" s="296"/>
    </row>
    <row r="2471" spans="5:5">
      <c r="E2471" s="296"/>
    </row>
    <row r="2472" spans="5:5">
      <c r="E2472" s="296"/>
    </row>
    <row r="2473" spans="5:5">
      <c r="E2473" s="296"/>
    </row>
    <row r="2474" spans="5:5">
      <c r="E2474" s="296"/>
    </row>
    <row r="2475" spans="5:5">
      <c r="E2475" s="296"/>
    </row>
    <row r="2476" spans="5:5">
      <c r="E2476" s="296"/>
    </row>
    <row r="2477" spans="5:5">
      <c r="E2477" s="296"/>
    </row>
    <row r="2478" spans="5:5">
      <c r="E2478" s="296"/>
    </row>
    <row r="2479" spans="5:5">
      <c r="E2479" s="296"/>
    </row>
    <row r="2480" spans="5:5">
      <c r="E2480" s="296"/>
    </row>
    <row r="2481" spans="5:5">
      <c r="E2481" s="296"/>
    </row>
    <row r="2482" spans="5:5">
      <c r="E2482" s="296"/>
    </row>
    <row r="2483" spans="5:5">
      <c r="E2483" s="296"/>
    </row>
    <row r="2484" spans="5:5">
      <c r="E2484" s="296"/>
    </row>
    <row r="2485" spans="5:5">
      <c r="E2485" s="296"/>
    </row>
    <row r="2486" spans="5:5">
      <c r="E2486" s="296"/>
    </row>
    <row r="2487" spans="5:5">
      <c r="E2487" s="296"/>
    </row>
    <row r="2488" spans="5:5">
      <c r="E2488" s="296"/>
    </row>
    <row r="2489" spans="5:5">
      <c r="E2489" s="296"/>
    </row>
    <row r="2490" spans="5:5">
      <c r="E2490" s="296"/>
    </row>
    <row r="2491" spans="5:5">
      <c r="E2491" s="296"/>
    </row>
    <row r="2492" spans="5:5">
      <c r="E2492" s="296"/>
    </row>
    <row r="2493" spans="5:5">
      <c r="E2493" s="296"/>
    </row>
    <row r="2494" spans="5:5">
      <c r="E2494" s="296"/>
    </row>
    <row r="2495" spans="5:5">
      <c r="E2495" s="296"/>
    </row>
    <row r="2496" spans="5:5">
      <c r="E2496" s="296"/>
    </row>
    <row r="2497" spans="5:5">
      <c r="E2497" s="296"/>
    </row>
    <row r="2498" spans="5:5">
      <c r="E2498" s="296"/>
    </row>
    <row r="2499" spans="5:5">
      <c r="E2499" s="296"/>
    </row>
    <row r="2500" spans="5:5">
      <c r="E2500" s="296"/>
    </row>
    <row r="2501" spans="5:5">
      <c r="E2501" s="296"/>
    </row>
    <row r="2502" spans="5:5">
      <c r="E2502" s="296"/>
    </row>
    <row r="2503" spans="5:5">
      <c r="E2503" s="296"/>
    </row>
    <row r="2504" spans="5:5">
      <c r="E2504" s="296"/>
    </row>
    <row r="2505" spans="5:5">
      <c r="E2505" s="296"/>
    </row>
    <row r="2506" spans="5:5">
      <c r="E2506" s="296"/>
    </row>
    <row r="2507" spans="5:5">
      <c r="E2507" s="296"/>
    </row>
    <row r="2508" spans="5:5">
      <c r="E2508" s="296"/>
    </row>
    <row r="2509" spans="5:5">
      <c r="E2509" s="296"/>
    </row>
    <row r="2510" spans="5:5">
      <c r="E2510" s="296"/>
    </row>
    <row r="2511" spans="5:5">
      <c r="E2511" s="296"/>
    </row>
    <row r="2512" spans="5:5">
      <c r="E2512" s="296"/>
    </row>
    <row r="2513" spans="5:5">
      <c r="E2513" s="296"/>
    </row>
    <row r="2514" spans="5:5">
      <c r="E2514" s="296"/>
    </row>
    <row r="2515" spans="5:5">
      <c r="E2515" s="296"/>
    </row>
    <row r="2516" spans="5:5">
      <c r="E2516" s="296"/>
    </row>
    <row r="2517" spans="5:5">
      <c r="E2517" s="296"/>
    </row>
    <row r="2518" spans="5:5">
      <c r="E2518" s="296"/>
    </row>
    <row r="2519" spans="5:5">
      <c r="E2519" s="296"/>
    </row>
    <row r="2520" spans="5:5">
      <c r="E2520" s="296"/>
    </row>
    <row r="2521" spans="5:5">
      <c r="E2521" s="296"/>
    </row>
    <row r="2522" spans="5:5">
      <c r="E2522" s="296"/>
    </row>
    <row r="2523" spans="5:5">
      <c r="E2523" s="296"/>
    </row>
    <row r="2524" spans="5:5">
      <c r="E2524" s="296"/>
    </row>
    <row r="2525" spans="5:5">
      <c r="E2525" s="296"/>
    </row>
    <row r="2526" spans="5:5">
      <c r="E2526" s="296"/>
    </row>
    <row r="2527" spans="5:5">
      <c r="E2527" s="296"/>
    </row>
    <row r="2528" spans="5:5">
      <c r="E2528" s="296"/>
    </row>
    <row r="2529" spans="5:5">
      <c r="E2529" s="296"/>
    </row>
    <row r="2530" spans="5:5">
      <c r="E2530" s="296"/>
    </row>
    <row r="2531" spans="5:5">
      <c r="E2531" s="296"/>
    </row>
    <row r="2532" spans="5:5">
      <c r="E2532" s="296"/>
    </row>
    <row r="2533" spans="5:5">
      <c r="E2533" s="296"/>
    </row>
    <row r="2534" spans="5:5">
      <c r="E2534" s="296"/>
    </row>
    <row r="2535" spans="5:5">
      <c r="E2535" s="296"/>
    </row>
    <row r="2536" spans="5:5">
      <c r="E2536" s="296"/>
    </row>
    <row r="2537" spans="5:5">
      <c r="E2537" s="296"/>
    </row>
    <row r="2538" spans="5:5">
      <c r="E2538" s="296"/>
    </row>
    <row r="2539" spans="5:5">
      <c r="E2539" s="296"/>
    </row>
    <row r="2540" spans="5:5">
      <c r="E2540" s="296"/>
    </row>
    <row r="2541" spans="5:5">
      <c r="E2541" s="296"/>
    </row>
    <row r="2542" spans="5:5">
      <c r="E2542" s="296"/>
    </row>
    <row r="2543" spans="5:5">
      <c r="E2543" s="296"/>
    </row>
    <row r="2544" spans="5:5">
      <c r="E2544" s="296"/>
    </row>
    <row r="2545" spans="5:5">
      <c r="E2545" s="296"/>
    </row>
    <row r="2546" spans="5:5">
      <c r="E2546" s="296"/>
    </row>
    <row r="2547" spans="5:5">
      <c r="E2547" s="296"/>
    </row>
    <row r="2548" spans="5:5">
      <c r="E2548" s="296"/>
    </row>
    <row r="2549" spans="5:5">
      <c r="E2549" s="296"/>
    </row>
    <row r="2550" spans="5:5">
      <c r="E2550" s="296"/>
    </row>
    <row r="2551" spans="5:5">
      <c r="E2551" s="296"/>
    </row>
    <row r="2552" spans="5:5">
      <c r="E2552" s="296"/>
    </row>
    <row r="2553" spans="5:5">
      <c r="E2553" s="296"/>
    </row>
    <row r="2554" spans="5:5">
      <c r="E2554" s="296"/>
    </row>
    <row r="2555" spans="5:5">
      <c r="E2555" s="296"/>
    </row>
    <row r="2556" spans="5:5">
      <c r="E2556" s="296"/>
    </row>
    <row r="2557" spans="5:5">
      <c r="E2557" s="296"/>
    </row>
    <row r="2558" spans="5:5">
      <c r="E2558" s="296"/>
    </row>
    <row r="2559" spans="5:5">
      <c r="E2559" s="296"/>
    </row>
    <row r="2560" spans="5:5">
      <c r="E2560" s="296"/>
    </row>
    <row r="2561" spans="5:5">
      <c r="E2561" s="296"/>
    </row>
    <row r="2562" spans="5:5">
      <c r="E2562" s="296"/>
    </row>
    <row r="2563" spans="5:5">
      <c r="E2563" s="296"/>
    </row>
    <row r="2564" spans="5:5">
      <c r="E2564" s="296"/>
    </row>
    <row r="2565" spans="5:5">
      <c r="E2565" s="296"/>
    </row>
    <row r="2566" spans="5:5">
      <c r="E2566" s="296"/>
    </row>
    <row r="2567" spans="5:5">
      <c r="E2567" s="296"/>
    </row>
    <row r="2568" spans="5:5">
      <c r="E2568" s="296"/>
    </row>
    <row r="2569" spans="5:5">
      <c r="E2569" s="296"/>
    </row>
    <row r="2570" spans="5:5">
      <c r="E2570" s="296"/>
    </row>
    <row r="2571" spans="5:5">
      <c r="E2571" s="296"/>
    </row>
    <row r="2572" spans="5:5">
      <c r="E2572" s="296"/>
    </row>
    <row r="2573" spans="5:5">
      <c r="E2573" s="296"/>
    </row>
    <row r="2574" spans="5:5">
      <c r="E2574" s="296"/>
    </row>
    <row r="2575" spans="5:5">
      <c r="E2575" s="296"/>
    </row>
    <row r="2576" spans="5:5">
      <c r="E2576" s="296"/>
    </row>
    <row r="2577" spans="5:5">
      <c r="E2577" s="296"/>
    </row>
    <row r="2578" spans="5:5">
      <c r="E2578" s="296"/>
    </row>
    <row r="2579" spans="5:5">
      <c r="E2579" s="296"/>
    </row>
    <row r="2580" spans="5:5">
      <c r="E2580" s="296"/>
    </row>
    <row r="2581" spans="5:5">
      <c r="E2581" s="296"/>
    </row>
    <row r="2582" spans="5:5">
      <c r="E2582" s="296"/>
    </row>
    <row r="2583" spans="5:5">
      <c r="E2583" s="296"/>
    </row>
    <row r="2584" spans="5:5">
      <c r="E2584" s="296"/>
    </row>
    <row r="2585" spans="5:5">
      <c r="E2585" s="296"/>
    </row>
    <row r="2586" spans="5:5">
      <c r="E2586" s="296"/>
    </row>
    <row r="2587" spans="5:5">
      <c r="E2587" s="296"/>
    </row>
    <row r="2588" spans="5:5">
      <c r="E2588" s="296"/>
    </row>
    <row r="2589" spans="5:5">
      <c r="E2589" s="296"/>
    </row>
    <row r="2590" spans="5:5">
      <c r="E2590" s="296"/>
    </row>
    <row r="2591" spans="5:5">
      <c r="E2591" s="296"/>
    </row>
    <row r="2592" spans="5:5">
      <c r="E2592" s="296"/>
    </row>
    <row r="2593" spans="5:5">
      <c r="E2593" s="296"/>
    </row>
    <row r="2594" spans="5:5">
      <c r="E2594" s="296"/>
    </row>
    <row r="2595" spans="5:5">
      <c r="E2595" s="296"/>
    </row>
    <row r="2596" spans="5:5">
      <c r="E2596" s="296"/>
    </row>
    <row r="2597" spans="5:5">
      <c r="E2597" s="296"/>
    </row>
    <row r="2598" spans="5:5">
      <c r="E2598" s="296"/>
    </row>
    <row r="2599" spans="5:5">
      <c r="E2599" s="296"/>
    </row>
    <row r="2600" spans="5:5">
      <c r="E2600" s="296"/>
    </row>
    <row r="2601" spans="5:5">
      <c r="E2601" s="296"/>
    </row>
    <row r="2602" spans="5:5">
      <c r="E2602" s="296"/>
    </row>
    <row r="2603" spans="5:5">
      <c r="E2603" s="296"/>
    </row>
    <row r="2604" spans="5:5">
      <c r="E2604" s="296"/>
    </row>
    <row r="2605" spans="5:5">
      <c r="E2605" s="296"/>
    </row>
    <row r="2606" spans="5:5">
      <c r="E2606" s="296"/>
    </row>
    <row r="2607" spans="5:5">
      <c r="E2607" s="296"/>
    </row>
    <row r="2608" spans="5:5">
      <c r="E2608" s="296"/>
    </row>
    <row r="2609" spans="5:5">
      <c r="E2609" s="296"/>
    </row>
    <row r="2610" spans="5:5">
      <c r="E2610" s="296"/>
    </row>
    <row r="2611" spans="5:5">
      <c r="E2611" s="296"/>
    </row>
    <row r="2612" spans="5:5">
      <c r="E2612" s="296"/>
    </row>
    <row r="2613" spans="5:5">
      <c r="E2613" s="296"/>
    </row>
    <row r="2614" spans="5:5">
      <c r="E2614" s="296"/>
    </row>
    <row r="2615" spans="5:5">
      <c r="E2615" s="296"/>
    </row>
    <row r="2616" spans="5:5">
      <c r="E2616" s="296"/>
    </row>
    <row r="2617" spans="5:5">
      <c r="E2617" s="296"/>
    </row>
    <row r="2618" spans="5:5">
      <c r="E2618" s="296"/>
    </row>
    <row r="2619" spans="5:5">
      <c r="E2619" s="296"/>
    </row>
    <row r="2620" spans="5:5">
      <c r="E2620" s="296"/>
    </row>
    <row r="2621" spans="5:5">
      <c r="E2621" s="296"/>
    </row>
    <row r="2622" spans="5:5">
      <c r="E2622" s="296"/>
    </row>
    <row r="2623" spans="5:5">
      <c r="E2623" s="296"/>
    </row>
    <row r="2624" spans="5:5">
      <c r="E2624" s="296"/>
    </row>
    <row r="2625" spans="5:5">
      <c r="E2625" s="296"/>
    </row>
    <row r="2626" spans="5:5">
      <c r="E2626" s="296"/>
    </row>
    <row r="2627" spans="5:5">
      <c r="E2627" s="296"/>
    </row>
    <row r="2628" spans="5:5">
      <c r="E2628" s="296"/>
    </row>
    <row r="2629" spans="5:5">
      <c r="E2629" s="296"/>
    </row>
    <row r="2630" spans="5:5">
      <c r="E2630" s="296"/>
    </row>
    <row r="2631" spans="5:5">
      <c r="E2631" s="296"/>
    </row>
    <row r="2632" spans="5:5">
      <c r="E2632" s="296"/>
    </row>
    <row r="2633" spans="5:5">
      <c r="E2633" s="296"/>
    </row>
    <row r="2634" spans="5:5">
      <c r="E2634" s="296"/>
    </row>
    <row r="2635" spans="5:5">
      <c r="E2635" s="296"/>
    </row>
    <row r="2636" spans="5:5">
      <c r="E2636" s="296"/>
    </row>
    <row r="2637" spans="5:5">
      <c r="E2637" s="296"/>
    </row>
    <row r="2638" spans="5:5">
      <c r="E2638" s="296"/>
    </row>
    <row r="2639" spans="5:5">
      <c r="E2639" s="296"/>
    </row>
    <row r="2640" spans="5:5">
      <c r="E2640" s="296"/>
    </row>
    <row r="2641" spans="5:5">
      <c r="E2641" s="296"/>
    </row>
    <row r="2642" spans="5:5">
      <c r="E2642" s="296"/>
    </row>
    <row r="2643" spans="5:5">
      <c r="E2643" s="296"/>
    </row>
    <row r="2644" spans="5:5">
      <c r="E2644" s="296"/>
    </row>
    <row r="2645" spans="5:5">
      <c r="E2645" s="296"/>
    </row>
    <row r="2646" spans="5:5">
      <c r="E2646" s="296"/>
    </row>
    <row r="2647" spans="5:5">
      <c r="E2647" s="296"/>
    </row>
    <row r="2648" spans="5:5">
      <c r="E2648" s="296"/>
    </row>
    <row r="2649" spans="5:5">
      <c r="E2649" s="296"/>
    </row>
    <row r="2650" spans="5:5">
      <c r="E2650" s="296"/>
    </row>
    <row r="2651" spans="5:5">
      <c r="E2651" s="296"/>
    </row>
    <row r="2652" spans="5:5">
      <c r="E2652" s="296"/>
    </row>
    <row r="2653" spans="5:5">
      <c r="E2653" s="296"/>
    </row>
    <row r="2654" spans="5:5">
      <c r="E2654" s="296"/>
    </row>
    <row r="2655" spans="5:5">
      <c r="E2655" s="296"/>
    </row>
    <row r="2656" spans="5:5">
      <c r="E2656" s="296"/>
    </row>
    <row r="2657" spans="5:5">
      <c r="E2657" s="296"/>
    </row>
    <row r="2658" spans="5:5">
      <c r="E2658" s="296"/>
    </row>
    <row r="2659" spans="5:5">
      <c r="E2659" s="296"/>
    </row>
    <row r="2660" spans="5:5">
      <c r="E2660" s="296"/>
    </row>
    <row r="2661" spans="5:5">
      <c r="E2661" s="296"/>
    </row>
    <row r="2662" spans="5:5">
      <c r="E2662" s="296"/>
    </row>
    <row r="2663" spans="5:5">
      <c r="E2663" s="296"/>
    </row>
    <row r="2664" spans="5:5">
      <c r="E2664" s="296"/>
    </row>
    <row r="2665" spans="5:5">
      <c r="E2665" s="296"/>
    </row>
    <row r="2666" spans="5:5">
      <c r="E2666" s="296"/>
    </row>
    <row r="2667" spans="5:5">
      <c r="E2667" s="296"/>
    </row>
    <row r="2668" spans="5:5">
      <c r="E2668" s="296"/>
    </row>
    <row r="2669" spans="5:5">
      <c r="E2669" s="296"/>
    </row>
    <row r="2670" spans="5:5">
      <c r="E2670" s="296"/>
    </row>
    <row r="2671" spans="5:5">
      <c r="E2671" s="296"/>
    </row>
    <row r="2672" spans="5:5">
      <c r="E2672" s="296"/>
    </row>
    <row r="2673" spans="5:5">
      <c r="E2673" s="296"/>
    </row>
    <row r="2674" spans="5:5">
      <c r="E2674" s="296"/>
    </row>
    <row r="2675" spans="5:5">
      <c r="E2675" s="296"/>
    </row>
    <row r="2676" spans="5:5">
      <c r="E2676" s="296"/>
    </row>
    <row r="2677" spans="5:5">
      <c r="E2677" s="296"/>
    </row>
    <row r="2678" spans="5:5">
      <c r="E2678" s="296"/>
    </row>
    <row r="2679" spans="5:5">
      <c r="E2679" s="296"/>
    </row>
    <row r="2680" spans="5:5">
      <c r="E2680" s="296"/>
    </row>
    <row r="2681" spans="5:5">
      <c r="E2681" s="296"/>
    </row>
    <row r="2682" spans="5:5">
      <c r="E2682" s="296"/>
    </row>
    <row r="2683" spans="5:5">
      <c r="E2683" s="296"/>
    </row>
    <row r="2684" spans="5:5">
      <c r="E2684" s="296"/>
    </row>
    <row r="2685" spans="5:5">
      <c r="E2685" s="296"/>
    </row>
    <row r="2686" spans="5:5">
      <c r="E2686" s="296"/>
    </row>
    <row r="2687" spans="5:5">
      <c r="E2687" s="296"/>
    </row>
    <row r="2688" spans="5:5">
      <c r="E2688" s="296"/>
    </row>
    <row r="2689" spans="5:5">
      <c r="E2689" s="296"/>
    </row>
    <row r="2690" spans="5:5">
      <c r="E2690" s="296"/>
    </row>
    <row r="2691" spans="5:5">
      <c r="E2691" s="296"/>
    </row>
    <row r="2692" spans="5:5">
      <c r="E2692" s="296"/>
    </row>
    <row r="2693" spans="5:5">
      <c r="E2693" s="296"/>
    </row>
    <row r="2694" spans="5:5">
      <c r="E2694" s="296"/>
    </row>
    <row r="2695" spans="5:5">
      <c r="E2695" s="296"/>
    </row>
    <row r="2696" spans="5:5">
      <c r="E2696" s="296"/>
    </row>
    <row r="2697" spans="5:5">
      <c r="E2697" s="296"/>
    </row>
    <row r="2698" spans="5:5">
      <c r="E2698" s="296"/>
    </row>
    <row r="2699" spans="5:5">
      <c r="E2699" s="296"/>
    </row>
    <row r="2700" spans="5:5">
      <c r="E2700" s="296"/>
    </row>
    <row r="2701" spans="5:5">
      <c r="E2701" s="296"/>
    </row>
    <row r="2702" spans="5:5">
      <c r="E2702" s="296"/>
    </row>
    <row r="2703" spans="5:5">
      <c r="E2703" s="296"/>
    </row>
    <row r="2704" spans="5:5">
      <c r="E2704" s="296"/>
    </row>
    <row r="2705" spans="5:5">
      <c r="E2705" s="296"/>
    </row>
    <row r="2706" spans="5:5">
      <c r="E2706" s="296"/>
    </row>
    <row r="2707" spans="5:5">
      <c r="E2707" s="296"/>
    </row>
    <row r="2708" spans="5:5">
      <c r="E2708" s="296"/>
    </row>
    <row r="2709" spans="5:5">
      <c r="E2709" s="296"/>
    </row>
    <row r="2710" spans="5:5">
      <c r="E2710" s="296"/>
    </row>
    <row r="2711" spans="5:5">
      <c r="E2711" s="296"/>
    </row>
    <row r="2712" spans="5:5">
      <c r="E2712" s="296"/>
    </row>
    <row r="2713" spans="5:5">
      <c r="E2713" s="296"/>
    </row>
    <row r="2714" spans="5:5">
      <c r="E2714" s="296"/>
    </row>
    <row r="2715" spans="5:5">
      <c r="E2715" s="296"/>
    </row>
    <row r="2716" spans="5:5">
      <c r="E2716" s="296"/>
    </row>
    <row r="2717" spans="5:5">
      <c r="E2717" s="296"/>
    </row>
    <row r="2718" spans="5:5">
      <c r="E2718" s="296"/>
    </row>
    <row r="2719" spans="5:5">
      <c r="E2719" s="296"/>
    </row>
    <row r="2720" spans="5:5">
      <c r="E2720" s="296"/>
    </row>
    <row r="2721" spans="5:5">
      <c r="E2721" s="296"/>
    </row>
    <row r="2722" spans="5:5">
      <c r="E2722" s="296"/>
    </row>
    <row r="2723" spans="5:5">
      <c r="E2723" s="296"/>
    </row>
    <row r="2724" spans="5:5">
      <c r="E2724" s="296"/>
    </row>
    <row r="2725" spans="5:5">
      <c r="E2725" s="296"/>
    </row>
    <row r="2726" spans="5:5">
      <c r="E2726" s="296"/>
    </row>
    <row r="2727" spans="5:5">
      <c r="E2727" s="296"/>
    </row>
    <row r="2728" spans="5:5">
      <c r="E2728" s="296"/>
    </row>
    <row r="2729" spans="5:5">
      <c r="E2729" s="296"/>
    </row>
    <row r="2730" spans="5:5">
      <c r="E2730" s="296"/>
    </row>
    <row r="2731" spans="5:5">
      <c r="E2731" s="296"/>
    </row>
    <row r="2732" spans="5:5">
      <c r="E2732" s="296"/>
    </row>
    <row r="2733" spans="5:5">
      <c r="E2733" s="296"/>
    </row>
    <row r="2734" spans="5:5">
      <c r="E2734" s="296"/>
    </row>
    <row r="2735" spans="5:5">
      <c r="E2735" s="296"/>
    </row>
    <row r="2736" spans="5:5">
      <c r="E2736" s="296"/>
    </row>
    <row r="2737" spans="5:5">
      <c r="E2737" s="296"/>
    </row>
    <row r="2738" spans="5:5">
      <c r="E2738" s="296"/>
    </row>
    <row r="2739" spans="5:5">
      <c r="E2739" s="296"/>
    </row>
    <row r="2740" spans="5:5">
      <c r="E2740" s="296"/>
    </row>
    <row r="2741" spans="5:5">
      <c r="E2741" s="296"/>
    </row>
    <row r="2742" spans="5:5">
      <c r="E2742" s="296"/>
    </row>
    <row r="2743" spans="5:5">
      <c r="E2743" s="296"/>
    </row>
    <row r="2744" spans="5:5">
      <c r="E2744" s="296"/>
    </row>
    <row r="2745" spans="5:5">
      <c r="E2745" s="296"/>
    </row>
    <row r="2746" spans="5:5">
      <c r="E2746" s="296"/>
    </row>
    <row r="2747" spans="5:5">
      <c r="E2747" s="296"/>
    </row>
    <row r="2748" spans="5:5">
      <c r="E2748" s="296"/>
    </row>
    <row r="2749" spans="5:5">
      <c r="E2749" s="296"/>
    </row>
    <row r="2750" spans="5:5">
      <c r="E2750" s="296"/>
    </row>
    <row r="2751" spans="5:5">
      <c r="E2751" s="296"/>
    </row>
    <row r="2752" spans="5:5">
      <c r="E2752" s="296"/>
    </row>
    <row r="2753" spans="5:5">
      <c r="E2753" s="296"/>
    </row>
    <row r="2754" spans="5:5">
      <c r="E2754" s="296"/>
    </row>
    <row r="2755" spans="5:5">
      <c r="E2755" s="296"/>
    </row>
    <row r="2756" spans="5:5">
      <c r="E2756" s="296"/>
    </row>
    <row r="2757" spans="5:5">
      <c r="E2757" s="296"/>
    </row>
    <row r="2758" spans="5:5">
      <c r="E2758" s="296"/>
    </row>
    <row r="2759" spans="5:5">
      <c r="E2759" s="296"/>
    </row>
    <row r="2760" spans="5:5">
      <c r="E2760" s="296"/>
    </row>
    <row r="2761" spans="5:5">
      <c r="E2761" s="296"/>
    </row>
    <row r="2762" spans="5:5">
      <c r="E2762" s="296"/>
    </row>
    <row r="2763" spans="5:5">
      <c r="E2763" s="296"/>
    </row>
    <row r="2764" spans="5:5">
      <c r="E2764" s="296"/>
    </row>
    <row r="2765" spans="5:5">
      <c r="E2765" s="296"/>
    </row>
    <row r="2766" spans="5:5">
      <c r="E2766" s="296"/>
    </row>
    <row r="2767" spans="5:5">
      <c r="E2767" s="296"/>
    </row>
    <row r="2768" spans="5:5">
      <c r="E2768" s="296"/>
    </row>
    <row r="2769" spans="5:5">
      <c r="E2769" s="296"/>
    </row>
    <row r="2770" spans="5:5">
      <c r="E2770" s="296"/>
    </row>
    <row r="2771" spans="5:5">
      <c r="E2771" s="296"/>
    </row>
    <row r="2772" spans="5:5">
      <c r="E2772" s="296"/>
    </row>
    <row r="2773" spans="5:5">
      <c r="E2773" s="296"/>
    </row>
    <row r="2774" spans="5:5">
      <c r="E2774" s="296"/>
    </row>
    <row r="2775" spans="5:5">
      <c r="E2775" s="296"/>
    </row>
    <row r="2776" spans="5:5">
      <c r="E2776" s="296"/>
    </row>
    <row r="2777" spans="5:5">
      <c r="E2777" s="296"/>
    </row>
    <row r="2778" spans="5:5">
      <c r="E2778" s="296"/>
    </row>
    <row r="2779" spans="5:5">
      <c r="E2779" s="296"/>
    </row>
    <row r="2780" spans="5:5">
      <c r="E2780" s="296"/>
    </row>
    <row r="2781" spans="5:5">
      <c r="E2781" s="296"/>
    </row>
    <row r="2782" spans="5:5">
      <c r="E2782" s="296"/>
    </row>
    <row r="2783" spans="5:5">
      <c r="E2783" s="296"/>
    </row>
    <row r="2784" spans="5:5">
      <c r="E2784" s="296"/>
    </row>
    <row r="2785" spans="5:5">
      <c r="E2785" s="296"/>
    </row>
    <row r="2786" spans="5:5">
      <c r="E2786" s="296"/>
    </row>
    <row r="2787" spans="5:5">
      <c r="E2787" s="296"/>
    </row>
    <row r="2788" spans="5:5">
      <c r="E2788" s="296"/>
    </row>
    <row r="2789" spans="5:5">
      <c r="E2789" s="296"/>
    </row>
    <row r="2790" spans="5:5">
      <c r="E2790" s="296"/>
    </row>
    <row r="2791" spans="5:5">
      <c r="E2791" s="296"/>
    </row>
    <row r="2792" spans="5:5">
      <c r="E2792" s="296"/>
    </row>
    <row r="2793" spans="5:5">
      <c r="E2793" s="296"/>
    </row>
    <row r="2794" spans="5:5">
      <c r="E2794" s="296"/>
    </row>
    <row r="2795" spans="5:5">
      <c r="E2795" s="296"/>
    </row>
    <row r="2796" spans="5:5">
      <c r="E2796" s="296"/>
    </row>
    <row r="2797" spans="5:5">
      <c r="E2797" s="296"/>
    </row>
    <row r="2798" spans="5:5">
      <c r="E2798" s="296"/>
    </row>
    <row r="2799" spans="5:5">
      <c r="E2799" s="296"/>
    </row>
    <row r="2800" spans="5:5">
      <c r="E2800" s="296"/>
    </row>
    <row r="2801" spans="5:5">
      <c r="E2801" s="296"/>
    </row>
    <row r="2802" spans="5:5">
      <c r="E2802" s="296"/>
    </row>
    <row r="2803" spans="5:5">
      <c r="E2803" s="296"/>
    </row>
    <row r="2804" spans="5:5">
      <c r="E2804" s="296"/>
    </row>
    <row r="2805" spans="5:5">
      <c r="E2805" s="296"/>
    </row>
    <row r="2806" spans="5:5">
      <c r="E2806" s="296"/>
    </row>
    <row r="2807" spans="5:5">
      <c r="E2807" s="296"/>
    </row>
    <row r="2808" spans="5:5">
      <c r="E2808" s="296"/>
    </row>
    <row r="2809" spans="5:5">
      <c r="E2809" s="296"/>
    </row>
    <row r="2810" spans="5:5">
      <c r="E2810" s="296"/>
    </row>
    <row r="2811" spans="5:5">
      <c r="E2811" s="296"/>
    </row>
    <row r="2812" spans="5:5">
      <c r="E2812" s="296"/>
    </row>
    <row r="2813" spans="5:5">
      <c r="E2813" s="296"/>
    </row>
    <row r="2814" spans="5:5">
      <c r="E2814" s="296"/>
    </row>
    <row r="2815" spans="5:5">
      <c r="E2815" s="296"/>
    </row>
    <row r="2816" spans="5:5">
      <c r="E2816" s="296"/>
    </row>
    <row r="2817" spans="5:5">
      <c r="E2817" s="296"/>
    </row>
    <row r="2818" spans="5:5">
      <c r="E2818" s="296"/>
    </row>
    <row r="2819" spans="5:5">
      <c r="E2819" s="296"/>
    </row>
    <row r="2820" spans="5:5">
      <c r="E2820" s="296"/>
    </row>
    <row r="2821" spans="5:5">
      <c r="E2821" s="296"/>
    </row>
    <row r="2822" spans="5:5">
      <c r="E2822" s="296"/>
    </row>
    <row r="2823" spans="5:5">
      <c r="E2823" s="296"/>
    </row>
    <row r="2824" spans="5:5">
      <c r="E2824" s="296"/>
    </row>
    <row r="2825" spans="5:5">
      <c r="E2825" s="296"/>
    </row>
    <row r="2826" spans="5:5">
      <c r="E2826" s="296"/>
    </row>
    <row r="2827" spans="5:5">
      <c r="E2827" s="296"/>
    </row>
    <row r="2828" spans="5:5">
      <c r="E2828" s="296"/>
    </row>
    <row r="2829" spans="5:5">
      <c r="E2829" s="296"/>
    </row>
    <row r="2830" spans="5:5">
      <c r="E2830" s="296"/>
    </row>
    <row r="2831" spans="5:5">
      <c r="E2831" s="296"/>
    </row>
    <row r="2832" spans="5:5">
      <c r="E2832" s="296"/>
    </row>
    <row r="2833" spans="5:5">
      <c r="E2833" s="296"/>
    </row>
    <row r="2834" spans="5:5">
      <c r="E2834" s="296"/>
    </row>
    <row r="2835" spans="5:5">
      <c r="E2835" s="296"/>
    </row>
    <row r="2836" spans="5:5">
      <c r="E2836" s="296"/>
    </row>
    <row r="2837" spans="5:5">
      <c r="E2837" s="296"/>
    </row>
    <row r="2838" spans="5:5">
      <c r="E2838" s="296"/>
    </row>
    <row r="2839" spans="5:5">
      <c r="E2839" s="296"/>
    </row>
    <row r="2840" spans="5:5">
      <c r="E2840" s="296"/>
    </row>
    <row r="2841" spans="5:5">
      <c r="E2841" s="296"/>
    </row>
    <row r="2842" spans="5:5">
      <c r="E2842" s="296"/>
    </row>
    <row r="2843" spans="5:5">
      <c r="E2843" s="296"/>
    </row>
    <row r="2844" spans="5:5">
      <c r="E2844" s="296"/>
    </row>
    <row r="2845" spans="5:5">
      <c r="E2845" s="296"/>
    </row>
    <row r="2846" spans="5:5">
      <c r="E2846" s="296"/>
    </row>
    <row r="2847" spans="5:5">
      <c r="E2847" s="296"/>
    </row>
    <row r="2848" spans="5:5">
      <c r="E2848" s="296"/>
    </row>
    <row r="2849" spans="5:5">
      <c r="E2849" s="296"/>
    </row>
    <row r="2850" spans="5:5">
      <c r="E2850" s="296"/>
    </row>
    <row r="2851" spans="5:5">
      <c r="E2851" s="296"/>
    </row>
    <row r="2852" spans="5:5">
      <c r="E2852" s="296"/>
    </row>
    <row r="2853" spans="5:5">
      <c r="E2853" s="296"/>
    </row>
    <row r="2854" spans="5:5">
      <c r="E2854" s="296"/>
    </row>
    <row r="2855" spans="5:5">
      <c r="E2855" s="296"/>
    </row>
    <row r="2856" spans="5:5">
      <c r="E2856" s="296"/>
    </row>
    <row r="2857" spans="5:5">
      <c r="E2857" s="296"/>
    </row>
    <row r="2858" spans="5:5">
      <c r="E2858" s="296"/>
    </row>
    <row r="2859" spans="5:5">
      <c r="E2859" s="296"/>
    </row>
    <row r="2860" spans="5:5">
      <c r="E2860" s="296"/>
    </row>
    <row r="2861" spans="5:5">
      <c r="E2861" s="296"/>
    </row>
    <row r="2862" spans="5:5">
      <c r="E2862" s="296"/>
    </row>
    <row r="2863" spans="5:5">
      <c r="E2863" s="296"/>
    </row>
    <row r="2864" spans="5:5">
      <c r="E2864" s="296"/>
    </row>
    <row r="2865" spans="5:5">
      <c r="E2865" s="296"/>
    </row>
    <row r="2866" spans="5:5">
      <c r="E2866" s="296"/>
    </row>
    <row r="2867" spans="5:5">
      <c r="E2867" s="296"/>
    </row>
    <row r="2868" spans="5:5">
      <c r="E2868" s="296"/>
    </row>
    <row r="2869" spans="5:5">
      <c r="E2869" s="296"/>
    </row>
    <row r="2870" spans="5:5">
      <c r="E2870" s="296"/>
    </row>
    <row r="2871" spans="5:5">
      <c r="E2871" s="296"/>
    </row>
    <row r="2872" spans="5:5">
      <c r="E2872" s="296"/>
    </row>
    <row r="2873" spans="5:5">
      <c r="E2873" s="296"/>
    </row>
    <row r="2874" spans="5:5">
      <c r="E2874" s="296"/>
    </row>
    <row r="2875" spans="5:5">
      <c r="E2875" s="296"/>
    </row>
    <row r="2876" spans="5:5">
      <c r="E2876" s="296"/>
    </row>
    <row r="2877" spans="5:5">
      <c r="E2877" s="296"/>
    </row>
    <row r="2878" spans="5:5">
      <c r="E2878" s="296"/>
    </row>
    <row r="2879" spans="5:5">
      <c r="E2879" s="296"/>
    </row>
    <row r="2880" spans="5:5">
      <c r="E2880" s="296"/>
    </row>
    <row r="2881" spans="5:5">
      <c r="E2881" s="296"/>
    </row>
    <row r="2882" spans="5:5">
      <c r="E2882" s="296"/>
    </row>
    <row r="2883" spans="5:5">
      <c r="E2883" s="296"/>
    </row>
    <row r="2884" spans="5:5">
      <c r="E2884" s="296"/>
    </row>
    <row r="2885" spans="5:5">
      <c r="E2885" s="296"/>
    </row>
    <row r="2886" spans="5:5">
      <c r="E2886" s="296"/>
    </row>
    <row r="2887" spans="5:5">
      <c r="E2887" s="296"/>
    </row>
    <row r="2888" spans="5:5">
      <c r="E2888" s="296"/>
    </row>
    <row r="2889" spans="5:5">
      <c r="E2889" s="296"/>
    </row>
    <row r="2890" spans="5:5">
      <c r="E2890" s="296"/>
    </row>
    <row r="2891" spans="5:5">
      <c r="E2891" s="296"/>
    </row>
    <row r="2892" spans="5:5">
      <c r="E2892" s="296"/>
    </row>
    <row r="2893" spans="5:5">
      <c r="E2893" s="296"/>
    </row>
    <row r="2894" spans="5:5">
      <c r="E2894" s="296"/>
    </row>
    <row r="2895" spans="5:5">
      <c r="E2895" s="296"/>
    </row>
    <row r="2896" spans="5:5">
      <c r="E2896" s="296"/>
    </row>
    <row r="2897" spans="5:5">
      <c r="E2897" s="296"/>
    </row>
    <row r="2898" spans="5:5">
      <c r="E2898" s="296"/>
    </row>
    <row r="2899" spans="5:5">
      <c r="E2899" s="296"/>
    </row>
    <row r="2900" spans="5:5">
      <c r="E2900" s="296"/>
    </row>
    <row r="2901" spans="5:5">
      <c r="E2901" s="296"/>
    </row>
    <row r="2902" spans="5:5">
      <c r="E2902" s="296"/>
    </row>
    <row r="2903" spans="5:5">
      <c r="E2903" s="296"/>
    </row>
    <row r="2904" spans="5:5">
      <c r="E2904" s="296"/>
    </row>
    <row r="2905" spans="5:5">
      <c r="E2905" s="296"/>
    </row>
    <row r="2906" spans="5:5">
      <c r="E2906" s="296"/>
    </row>
    <row r="2907" spans="5:5">
      <c r="E2907" s="296"/>
    </row>
    <row r="2908" spans="5:5">
      <c r="E2908" s="296"/>
    </row>
    <row r="2909" spans="5:5">
      <c r="E2909" s="296"/>
    </row>
    <row r="2910" spans="5:5">
      <c r="E2910" s="296"/>
    </row>
    <row r="2911" spans="5:5">
      <c r="E2911" s="296"/>
    </row>
    <row r="2912" spans="5:5">
      <c r="E2912" s="296"/>
    </row>
    <row r="2913" spans="5:5">
      <c r="E2913" s="296"/>
    </row>
    <row r="2914" spans="5:5">
      <c r="E2914" s="296"/>
    </row>
    <row r="2915" spans="5:5">
      <c r="E2915" s="296"/>
    </row>
    <row r="2916" spans="5:5">
      <c r="E2916" s="296"/>
    </row>
    <row r="2917" spans="5:5">
      <c r="E2917" s="296"/>
    </row>
    <row r="2918" spans="5:5">
      <c r="E2918" s="296"/>
    </row>
    <row r="2919" spans="5:5">
      <c r="E2919" s="296"/>
    </row>
    <row r="2920" spans="5:5">
      <c r="E2920" s="296"/>
    </row>
    <row r="2921" spans="5:5">
      <c r="E2921" s="296"/>
    </row>
    <row r="2922" spans="5:5">
      <c r="E2922" s="296"/>
    </row>
    <row r="2923" spans="5:5">
      <c r="E2923" s="296"/>
    </row>
    <row r="2924" spans="5:5">
      <c r="E2924" s="296"/>
    </row>
    <row r="2925" spans="5:5">
      <c r="E2925" s="296"/>
    </row>
    <row r="2926" spans="5:5">
      <c r="E2926" s="296"/>
    </row>
    <row r="2927" spans="5:5">
      <c r="E2927" s="296"/>
    </row>
    <row r="2928" spans="5:5">
      <c r="E2928" s="296"/>
    </row>
    <row r="2929" spans="5:5">
      <c r="E2929" s="296"/>
    </row>
    <row r="2930" spans="5:5">
      <c r="E2930" s="296"/>
    </row>
    <row r="2931" spans="5:5">
      <c r="E2931" s="296"/>
    </row>
    <row r="2932" spans="5:5">
      <c r="E2932" s="296"/>
    </row>
    <row r="2933" spans="5:5">
      <c r="E2933" s="296"/>
    </row>
    <row r="2934" spans="5:5">
      <c r="E2934" s="296"/>
    </row>
    <row r="2935" spans="5:5">
      <c r="E2935" s="296"/>
    </row>
    <row r="2936" spans="5:5">
      <c r="E2936" s="296"/>
    </row>
    <row r="2937" spans="5:5">
      <c r="E2937" s="296"/>
    </row>
    <row r="2938" spans="5:5">
      <c r="E2938" s="296"/>
    </row>
    <row r="2939" spans="5:5">
      <c r="E2939" s="296"/>
    </row>
    <row r="2940" spans="5:5">
      <c r="E2940" s="296"/>
    </row>
    <row r="2941" spans="5:5">
      <c r="E2941" s="296"/>
    </row>
    <row r="2942" spans="5:5">
      <c r="E2942" s="296"/>
    </row>
    <row r="2943" spans="5:5">
      <c r="E2943" s="296"/>
    </row>
    <row r="2944" spans="5:5">
      <c r="E2944" s="296"/>
    </row>
    <row r="2945" spans="5:5">
      <c r="E2945" s="296"/>
    </row>
    <row r="2946" spans="5:5">
      <c r="E2946" s="296"/>
    </row>
    <row r="2947" spans="5:5">
      <c r="E2947" s="296"/>
    </row>
    <row r="2948" spans="5:5">
      <c r="E2948" s="296"/>
    </row>
    <row r="2949" spans="5:5">
      <c r="E2949" s="296"/>
    </row>
    <row r="2950" spans="5:5">
      <c r="E2950" s="296"/>
    </row>
    <row r="2951" spans="5:5">
      <c r="E2951" s="296"/>
    </row>
    <row r="2952" spans="5:5">
      <c r="E2952" s="296"/>
    </row>
    <row r="2953" spans="5:5">
      <c r="E2953" s="296"/>
    </row>
    <row r="2954" spans="5:5">
      <c r="E2954" s="296"/>
    </row>
    <row r="2955" spans="5:5">
      <c r="E2955" s="296"/>
    </row>
    <row r="2956" spans="5:5">
      <c r="E2956" s="296"/>
    </row>
    <row r="2957" spans="5:5">
      <c r="E2957" s="296"/>
    </row>
    <row r="2958" spans="5:5">
      <c r="E2958" s="296"/>
    </row>
    <row r="2959" spans="5:5">
      <c r="E2959" s="296"/>
    </row>
    <row r="2960" spans="5:5">
      <c r="E2960" s="296"/>
    </row>
    <row r="2961" spans="5:5">
      <c r="E2961" s="296"/>
    </row>
    <row r="2962" spans="5:5">
      <c r="E2962" s="296"/>
    </row>
    <row r="2963" spans="5:5">
      <c r="E2963" s="296"/>
    </row>
    <row r="2964" spans="5:5">
      <c r="E2964" s="296"/>
    </row>
    <row r="2965" spans="5:5">
      <c r="E2965" s="296"/>
    </row>
    <row r="2966" spans="5:5">
      <c r="E2966" s="296"/>
    </row>
    <row r="2967" spans="5:5">
      <c r="E2967" s="296"/>
    </row>
    <row r="2968" spans="5:5">
      <c r="E2968" s="296"/>
    </row>
    <row r="2969" spans="5:5">
      <c r="E2969" s="296"/>
    </row>
    <row r="2970" spans="5:5">
      <c r="E2970" s="296"/>
    </row>
    <row r="2971" spans="5:5">
      <c r="E2971" s="296"/>
    </row>
    <row r="2972" spans="5:5">
      <c r="E2972" s="296"/>
    </row>
    <row r="2973" spans="5:5">
      <c r="E2973" s="296"/>
    </row>
    <row r="2974" spans="5:5">
      <c r="E2974" s="296"/>
    </row>
    <row r="2975" spans="5:5">
      <c r="E2975" s="296"/>
    </row>
    <row r="2976" spans="5:5">
      <c r="E2976" s="296"/>
    </row>
    <row r="2977" spans="5:5">
      <c r="E2977" s="296"/>
    </row>
    <row r="2978" spans="5:5">
      <c r="E2978" s="296"/>
    </row>
    <row r="2979" spans="5:5">
      <c r="E2979" s="296"/>
    </row>
    <row r="2980" spans="5:5">
      <c r="E2980" s="296"/>
    </row>
    <row r="2981" spans="5:5">
      <c r="E2981" s="296"/>
    </row>
    <row r="2982" spans="5:5">
      <c r="E2982" s="296"/>
    </row>
    <row r="2983" spans="5:5">
      <c r="E2983" s="296"/>
    </row>
    <row r="2984" spans="5:5">
      <c r="E2984" s="296"/>
    </row>
    <row r="2985" spans="5:5">
      <c r="E2985" s="296"/>
    </row>
    <row r="2986" spans="5:5">
      <c r="E2986" s="296"/>
    </row>
    <row r="2987" spans="5:5">
      <c r="E2987" s="296"/>
    </row>
    <row r="2988" spans="5:5">
      <c r="E2988" s="296"/>
    </row>
    <row r="2989" spans="5:5">
      <c r="E2989" s="296"/>
    </row>
    <row r="2990" spans="5:5">
      <c r="E2990" s="296"/>
    </row>
    <row r="2991" spans="5:5">
      <c r="E2991" s="296"/>
    </row>
    <row r="2992" spans="5:5">
      <c r="E2992" s="296"/>
    </row>
    <row r="2993" spans="5:5">
      <c r="E2993" s="296"/>
    </row>
    <row r="2994" spans="5:5">
      <c r="E2994" s="296"/>
    </row>
    <row r="2995" spans="5:5">
      <c r="E2995" s="296"/>
    </row>
    <row r="2996" spans="5:5">
      <c r="E2996" s="296"/>
    </row>
    <row r="2997" spans="5:5">
      <c r="E2997" s="296"/>
    </row>
    <row r="2998" spans="5:5">
      <c r="E2998" s="296"/>
    </row>
    <row r="2999" spans="5:5">
      <c r="E2999" s="296"/>
    </row>
    <row r="3000" spans="5:5">
      <c r="E3000" s="296"/>
    </row>
    <row r="3001" spans="5:5">
      <c r="E3001" s="296"/>
    </row>
    <row r="3002" spans="5:5">
      <c r="E3002" s="296"/>
    </row>
    <row r="3003" spans="5:5">
      <c r="E3003" s="296"/>
    </row>
    <row r="3004" spans="5:5">
      <c r="E3004" s="296"/>
    </row>
    <row r="3005" spans="5:5">
      <c r="E3005" s="296"/>
    </row>
    <row r="3006" spans="5:5">
      <c r="E3006" s="296"/>
    </row>
    <row r="3007" spans="5:5">
      <c r="E3007" s="296"/>
    </row>
    <row r="3008" spans="5:5">
      <c r="E3008" s="296"/>
    </row>
    <row r="3009" spans="5:5">
      <c r="E3009" s="296"/>
    </row>
    <row r="3010" spans="5:5">
      <c r="E3010" s="296"/>
    </row>
    <row r="3011" spans="5:5">
      <c r="E3011" s="296"/>
    </row>
    <row r="3012" spans="5:5">
      <c r="E3012" s="296"/>
    </row>
    <row r="3013" spans="5:5">
      <c r="E3013" s="296"/>
    </row>
    <row r="3014" spans="5:5">
      <c r="E3014" s="296"/>
    </row>
    <row r="3015" spans="5:5">
      <c r="E3015" s="296"/>
    </row>
    <row r="3016" spans="5:5">
      <c r="E3016" s="296"/>
    </row>
    <row r="3017" spans="5:5">
      <c r="E3017" s="296"/>
    </row>
    <row r="3018" spans="5:5">
      <c r="E3018" s="296"/>
    </row>
    <row r="3019" spans="5:5">
      <c r="E3019" s="296"/>
    </row>
    <row r="3020" spans="5:5">
      <c r="E3020" s="296"/>
    </row>
    <row r="3021" spans="5:5">
      <c r="E3021" s="296"/>
    </row>
    <row r="3022" spans="5:5">
      <c r="E3022" s="296"/>
    </row>
    <row r="3023" spans="5:5">
      <c r="E3023" s="296"/>
    </row>
    <row r="3024" spans="5:5">
      <c r="E3024" s="296"/>
    </row>
    <row r="3025" spans="5:5">
      <c r="E3025" s="296"/>
    </row>
    <row r="3026" spans="5:5">
      <c r="E3026" s="296"/>
    </row>
    <row r="3027" spans="5:5">
      <c r="E3027" s="296"/>
    </row>
    <row r="3028" spans="5:5">
      <c r="E3028" s="296"/>
    </row>
    <row r="3029" spans="5:5">
      <c r="E3029" s="296"/>
    </row>
    <row r="3030" spans="5:5">
      <c r="E3030" s="296"/>
    </row>
    <row r="3031" spans="5:5">
      <c r="E3031" s="296"/>
    </row>
    <row r="3032" spans="5:5">
      <c r="E3032" s="296"/>
    </row>
    <row r="3033" spans="5:5">
      <c r="E3033" s="296"/>
    </row>
    <row r="3034" spans="5:5">
      <c r="E3034" s="296"/>
    </row>
    <row r="3035" spans="5:5">
      <c r="E3035" s="296"/>
    </row>
    <row r="3036" spans="5:5">
      <c r="E3036" s="296"/>
    </row>
    <row r="3037" spans="5:5">
      <c r="E3037" s="296"/>
    </row>
    <row r="3038" spans="5:5">
      <c r="E3038" s="296"/>
    </row>
    <row r="3039" spans="5:5">
      <c r="E3039" s="296"/>
    </row>
    <row r="3040" spans="5:5">
      <c r="E3040" s="296"/>
    </row>
    <row r="3041" spans="5:5">
      <c r="E3041" s="296"/>
    </row>
    <row r="3042" spans="5:5">
      <c r="E3042" s="296"/>
    </row>
    <row r="3043" spans="5:5">
      <c r="E3043" s="296"/>
    </row>
    <row r="3044" spans="5:5">
      <c r="E3044" s="296"/>
    </row>
    <row r="3045" spans="5:5">
      <c r="E3045" s="296"/>
    </row>
    <row r="3046" spans="5:5">
      <c r="E3046" s="296"/>
    </row>
    <row r="3047" spans="5:5">
      <c r="E3047" s="296"/>
    </row>
    <row r="3048" spans="5:5">
      <c r="E3048" s="296"/>
    </row>
    <row r="3049" spans="5:5">
      <c r="E3049" s="296"/>
    </row>
    <row r="3050" spans="5:5">
      <c r="E3050" s="296"/>
    </row>
    <row r="3051" spans="5:5">
      <c r="E3051" s="296"/>
    </row>
    <row r="3052" spans="5:5">
      <c r="E3052" s="296"/>
    </row>
    <row r="3053" spans="5:5">
      <c r="E3053" s="296"/>
    </row>
    <row r="3054" spans="5:5">
      <c r="E3054" s="296"/>
    </row>
    <row r="3055" spans="5:5">
      <c r="E3055" s="296"/>
    </row>
    <row r="3056" spans="5:5">
      <c r="E3056" s="296"/>
    </row>
    <row r="3057" spans="5:5">
      <c r="E3057" s="296"/>
    </row>
    <row r="3058" spans="5:5">
      <c r="E3058" s="296"/>
    </row>
    <row r="3059" spans="5:5">
      <c r="E3059" s="296"/>
    </row>
    <row r="3060" spans="5:5">
      <c r="E3060" s="296"/>
    </row>
    <row r="3061" spans="5:5">
      <c r="E3061" s="296"/>
    </row>
    <row r="3062" spans="5:5">
      <c r="E3062" s="296"/>
    </row>
    <row r="3063" spans="5:5">
      <c r="E3063" s="296"/>
    </row>
    <row r="3064" spans="5:5">
      <c r="E3064" s="296"/>
    </row>
    <row r="3065" spans="5:5">
      <c r="E3065" s="296"/>
    </row>
    <row r="3066" spans="5:5">
      <c r="E3066" s="296"/>
    </row>
    <row r="3067" spans="5:5">
      <c r="E3067" s="296"/>
    </row>
    <row r="3068" spans="5:5">
      <c r="E3068" s="296"/>
    </row>
    <row r="3069" spans="5:5">
      <c r="E3069" s="296"/>
    </row>
    <row r="3070" spans="5:5">
      <c r="E3070" s="296"/>
    </row>
    <row r="3071" spans="5:5">
      <c r="E3071" s="296"/>
    </row>
    <row r="3072" spans="5:5">
      <c r="E3072" s="296"/>
    </row>
    <row r="3073" spans="5:5">
      <c r="E3073" s="296"/>
    </row>
    <row r="3074" spans="5:5">
      <c r="E3074" s="296"/>
    </row>
    <row r="3075" spans="5:5">
      <c r="E3075" s="296"/>
    </row>
    <row r="3076" spans="5:5">
      <c r="E3076" s="296"/>
    </row>
    <row r="3077" spans="5:5">
      <c r="E3077" s="296"/>
    </row>
    <row r="3078" spans="5:5">
      <c r="E3078" s="296"/>
    </row>
    <row r="3079" spans="5:5">
      <c r="E3079" s="296"/>
    </row>
    <row r="3080" spans="5:5">
      <c r="E3080" s="296"/>
    </row>
    <row r="3081" spans="5:5">
      <c r="E3081" s="296"/>
    </row>
    <row r="3082" spans="5:5">
      <c r="E3082" s="296"/>
    </row>
    <row r="3083" spans="5:5">
      <c r="E3083" s="296"/>
    </row>
    <row r="3084" spans="5:5">
      <c r="E3084" s="296"/>
    </row>
    <row r="3085" spans="5:5">
      <c r="E3085" s="296"/>
    </row>
    <row r="3086" spans="5:5">
      <c r="E3086" s="296"/>
    </row>
    <row r="3087" spans="5:5">
      <c r="E3087" s="296"/>
    </row>
    <row r="3088" spans="5:5">
      <c r="E3088" s="296"/>
    </row>
    <row r="3089" spans="5:5">
      <c r="E3089" s="296"/>
    </row>
    <row r="3090" spans="5:5">
      <c r="E3090" s="296"/>
    </row>
    <row r="3091" spans="5:5">
      <c r="E3091" s="296"/>
    </row>
    <row r="3092" spans="5:5">
      <c r="E3092" s="296"/>
    </row>
    <row r="3093" spans="5:5">
      <c r="E3093" s="296"/>
    </row>
    <row r="3094" spans="5:5">
      <c r="E3094" s="296"/>
    </row>
    <row r="3095" spans="5:5">
      <c r="E3095" s="296"/>
    </row>
    <row r="3096" spans="5:5">
      <c r="E3096" s="296"/>
    </row>
    <row r="3097" spans="5:5">
      <c r="E3097" s="296"/>
    </row>
    <row r="3098" spans="5:5">
      <c r="E3098" s="296"/>
    </row>
    <row r="3099" spans="5:5">
      <c r="E3099" s="296"/>
    </row>
    <row r="3100" spans="5:5">
      <c r="E3100" s="296"/>
    </row>
    <row r="3101" spans="5:5">
      <c r="E3101" s="296"/>
    </row>
    <row r="3102" spans="5:5">
      <c r="E3102" s="296"/>
    </row>
    <row r="3103" spans="5:5">
      <c r="E3103" s="296"/>
    </row>
    <row r="3104" spans="5:5">
      <c r="E3104" s="296"/>
    </row>
    <row r="3105" spans="5:5">
      <c r="E3105" s="296"/>
    </row>
    <row r="3106" spans="5:5">
      <c r="E3106" s="296"/>
    </row>
    <row r="3107" spans="5:5">
      <c r="E3107" s="296"/>
    </row>
    <row r="3108" spans="5:5">
      <c r="E3108" s="296"/>
    </row>
    <row r="3109" spans="5:5">
      <c r="E3109" s="296"/>
    </row>
    <row r="3110" spans="5:5">
      <c r="E3110" s="296"/>
    </row>
    <row r="3111" spans="5:5">
      <c r="E3111" s="296"/>
    </row>
    <row r="3112" spans="5:5">
      <c r="E3112" s="296"/>
    </row>
    <row r="3113" spans="5:5">
      <c r="E3113" s="296"/>
    </row>
    <row r="3114" spans="5:5">
      <c r="E3114" s="296"/>
    </row>
    <row r="3115" spans="5:5">
      <c r="E3115" s="296"/>
    </row>
    <row r="3116" spans="5:5">
      <c r="E3116" s="296"/>
    </row>
    <row r="3117" spans="5:5">
      <c r="E3117" s="296"/>
    </row>
    <row r="3118" spans="5:5">
      <c r="E3118" s="296"/>
    </row>
    <row r="3119" spans="5:5">
      <c r="E3119" s="296"/>
    </row>
    <row r="3120" spans="5:5">
      <c r="E3120" s="296"/>
    </row>
    <row r="3121" spans="5:5">
      <c r="E3121" s="296"/>
    </row>
    <row r="3122" spans="5:5">
      <c r="E3122" s="296"/>
    </row>
    <row r="3123" spans="5:5">
      <c r="E3123" s="296"/>
    </row>
    <row r="3124" spans="5:5">
      <c r="E3124" s="296"/>
    </row>
    <row r="3125" spans="5:5">
      <c r="E3125" s="296"/>
    </row>
    <row r="3126" spans="5:5">
      <c r="E3126" s="296"/>
    </row>
    <row r="3127" spans="5:5">
      <c r="E3127" s="296"/>
    </row>
    <row r="3128" spans="5:5">
      <c r="E3128" s="296"/>
    </row>
    <row r="3129" spans="5:5">
      <c r="E3129" s="296"/>
    </row>
    <row r="3130" spans="5:5">
      <c r="E3130" s="296"/>
    </row>
    <row r="3131" spans="5:5">
      <c r="E3131" s="296"/>
    </row>
    <row r="3132" spans="5:5">
      <c r="E3132" s="296"/>
    </row>
    <row r="3133" spans="5:5">
      <c r="E3133" s="296"/>
    </row>
    <row r="3134" spans="5:5">
      <c r="E3134" s="296"/>
    </row>
    <row r="3135" spans="5:5">
      <c r="E3135" s="296"/>
    </row>
    <row r="3136" spans="5:5">
      <c r="E3136" s="296"/>
    </row>
    <row r="3137" spans="5:5">
      <c r="E3137" s="296"/>
    </row>
    <row r="3138" spans="5:5">
      <c r="E3138" s="296"/>
    </row>
    <row r="3139" spans="5:5">
      <c r="E3139" s="296"/>
    </row>
    <row r="3140" spans="5:5">
      <c r="E3140" s="296"/>
    </row>
    <row r="3141" spans="5:5">
      <c r="E3141" s="296"/>
    </row>
    <row r="3142" spans="5:5">
      <c r="E3142" s="296"/>
    </row>
    <row r="3143" spans="5:5">
      <c r="E3143" s="296"/>
    </row>
    <row r="3144" spans="5:5">
      <c r="E3144" s="296"/>
    </row>
    <row r="3145" spans="5:5">
      <c r="E3145" s="296"/>
    </row>
    <row r="3146" spans="5:5">
      <c r="E3146" s="296"/>
    </row>
    <row r="3147" spans="5:5">
      <c r="E3147" s="296"/>
    </row>
    <row r="3148" spans="5:5">
      <c r="E3148" s="296"/>
    </row>
    <row r="3149" spans="5:5">
      <c r="E3149" s="296"/>
    </row>
    <row r="3150" spans="5:5">
      <c r="E3150" s="296"/>
    </row>
    <row r="3151" spans="5:5">
      <c r="E3151" s="296"/>
    </row>
    <row r="3152" spans="5:5">
      <c r="E3152" s="296"/>
    </row>
    <row r="3153" spans="5:5">
      <c r="E3153" s="296"/>
    </row>
    <row r="3154" spans="5:5">
      <c r="E3154" s="296"/>
    </row>
    <row r="3155" spans="5:5">
      <c r="E3155" s="296"/>
    </row>
    <row r="3156" spans="5:5">
      <c r="E3156" s="296"/>
    </row>
    <row r="3157" spans="5:5">
      <c r="E3157" s="296"/>
    </row>
    <row r="3158" spans="5:5">
      <c r="E3158" s="296"/>
    </row>
    <row r="3159" spans="5:5">
      <c r="E3159" s="296"/>
    </row>
    <row r="3160" spans="5:5">
      <c r="E3160" s="296"/>
    </row>
    <row r="3161" spans="5:5">
      <c r="E3161" s="296"/>
    </row>
    <row r="3162" spans="5:5">
      <c r="E3162" s="296"/>
    </row>
    <row r="3163" spans="5:5">
      <c r="E3163" s="296"/>
    </row>
    <row r="3164" spans="5:5">
      <c r="E3164" s="296"/>
    </row>
    <row r="3165" spans="5:5">
      <c r="E3165" s="296"/>
    </row>
    <row r="3166" spans="5:5">
      <c r="E3166" s="296"/>
    </row>
    <row r="3167" spans="5:5">
      <c r="E3167" s="296"/>
    </row>
    <row r="3168" spans="5:5">
      <c r="E3168" s="296"/>
    </row>
    <row r="3169" spans="5:5">
      <c r="E3169" s="296"/>
    </row>
    <row r="3170" spans="5:5">
      <c r="E3170" s="296"/>
    </row>
    <row r="3171" spans="5:5">
      <c r="E3171" s="296"/>
    </row>
    <row r="3172" spans="5:5">
      <c r="E3172" s="296"/>
    </row>
    <row r="3173" spans="5:5">
      <c r="E3173" s="296"/>
    </row>
    <row r="3174" spans="5:5">
      <c r="E3174" s="296"/>
    </row>
    <row r="3175" spans="5:5">
      <c r="E3175" s="296"/>
    </row>
    <row r="3176" spans="5:5">
      <c r="E3176" s="296"/>
    </row>
    <row r="3177" spans="5:5">
      <c r="E3177" s="296"/>
    </row>
    <row r="3178" spans="5:5">
      <c r="E3178" s="296"/>
    </row>
    <row r="3179" spans="5:5">
      <c r="E3179" s="296"/>
    </row>
    <row r="3180" spans="5:5">
      <c r="E3180" s="296"/>
    </row>
    <row r="3181" spans="5:5">
      <c r="E3181" s="296"/>
    </row>
    <row r="3182" spans="5:5">
      <c r="E3182" s="296"/>
    </row>
    <row r="3183" spans="5:5">
      <c r="E3183" s="296"/>
    </row>
    <row r="3184" spans="5:5">
      <c r="E3184" s="296"/>
    </row>
    <row r="3185" spans="5:5">
      <c r="E3185" s="296"/>
    </row>
    <row r="3186" spans="5:5">
      <c r="E3186" s="296"/>
    </row>
    <row r="3187" spans="5:5">
      <c r="E3187" s="296"/>
    </row>
    <row r="3188" spans="5:5">
      <c r="E3188" s="296"/>
    </row>
    <row r="3189" spans="5:5">
      <c r="E3189" s="296"/>
    </row>
    <row r="3190" spans="5:5">
      <c r="E3190" s="296"/>
    </row>
    <row r="3191" spans="5:5">
      <c r="E3191" s="296"/>
    </row>
    <row r="3192" spans="5:5">
      <c r="E3192" s="296"/>
    </row>
    <row r="3193" spans="5:5">
      <c r="E3193" s="296"/>
    </row>
    <row r="3194" spans="5:5">
      <c r="E3194" s="296"/>
    </row>
    <row r="3195" spans="5:5">
      <c r="E3195" s="296"/>
    </row>
    <row r="3196" spans="5:5">
      <c r="E3196" s="296"/>
    </row>
    <row r="3197" spans="5:5">
      <c r="E3197" s="296"/>
    </row>
    <row r="3198" spans="5:5">
      <c r="E3198" s="296"/>
    </row>
    <row r="3199" spans="5:5">
      <c r="E3199" s="296"/>
    </row>
    <row r="3200" spans="5:5">
      <c r="E3200" s="296"/>
    </row>
    <row r="3201" spans="5:5">
      <c r="E3201" s="296"/>
    </row>
    <row r="3202" spans="5:5">
      <c r="E3202" s="296"/>
    </row>
    <row r="3203" spans="5:5">
      <c r="E3203" s="296"/>
    </row>
    <row r="3204" spans="5:5">
      <c r="E3204" s="296"/>
    </row>
    <row r="3205" spans="5:5">
      <c r="E3205" s="296"/>
    </row>
    <row r="3206" spans="5:5">
      <c r="E3206" s="296"/>
    </row>
    <row r="3207" spans="5:5">
      <c r="E3207" s="296"/>
    </row>
    <row r="3208" spans="5:5">
      <c r="E3208" s="296"/>
    </row>
    <row r="3209" spans="5:5">
      <c r="E3209" s="296"/>
    </row>
    <row r="3210" spans="5:5">
      <c r="E3210" s="296"/>
    </row>
    <row r="3211" spans="5:5">
      <c r="E3211" s="296"/>
    </row>
    <row r="3212" spans="5:5">
      <c r="E3212" s="296"/>
    </row>
    <row r="3213" spans="5:5">
      <c r="E3213" s="296"/>
    </row>
    <row r="3214" spans="5:5">
      <c r="E3214" s="296"/>
    </row>
    <row r="3215" spans="5:5">
      <c r="E3215" s="296"/>
    </row>
    <row r="3216" spans="5:5">
      <c r="E3216" s="296"/>
    </row>
    <row r="3217" spans="5:5">
      <c r="E3217" s="296"/>
    </row>
    <row r="3218" spans="5:5">
      <c r="E3218" s="296"/>
    </row>
    <row r="3219" spans="5:5">
      <c r="E3219" s="296"/>
    </row>
    <row r="3220" spans="5:5">
      <c r="E3220" s="296"/>
    </row>
    <row r="3221" spans="5:5">
      <c r="E3221" s="296"/>
    </row>
    <row r="3222" spans="5:5">
      <c r="E3222" s="296"/>
    </row>
    <row r="3223" spans="5:5">
      <c r="E3223" s="296"/>
    </row>
    <row r="3224" spans="5:5">
      <c r="E3224" s="296"/>
    </row>
    <row r="3225" spans="5:5">
      <c r="E3225" s="296"/>
    </row>
    <row r="3226" spans="5:5">
      <c r="E3226" s="296"/>
    </row>
    <row r="3227" spans="5:5">
      <c r="E3227" s="296"/>
    </row>
    <row r="3228" spans="5:5">
      <c r="E3228" s="296"/>
    </row>
    <row r="3229" spans="5:5">
      <c r="E3229" s="296"/>
    </row>
    <row r="3230" spans="5:5">
      <c r="E3230" s="296"/>
    </row>
    <row r="3231" spans="5:5">
      <c r="E3231" s="296"/>
    </row>
    <row r="3232" spans="5:5">
      <c r="E3232" s="296"/>
    </row>
    <row r="3233" spans="5:5">
      <c r="E3233" s="296"/>
    </row>
    <row r="3234" spans="5:5">
      <c r="E3234" s="296"/>
    </row>
    <row r="3235" spans="5:5">
      <c r="E3235" s="296"/>
    </row>
    <row r="3236" spans="5:5">
      <c r="E3236" s="296"/>
    </row>
    <row r="3237" spans="5:5">
      <c r="E3237" s="296"/>
    </row>
    <row r="3238" spans="5:5">
      <c r="E3238" s="296"/>
    </row>
    <row r="3239" spans="5:5">
      <c r="E3239" s="296"/>
    </row>
    <row r="3240" spans="5:5">
      <c r="E3240" s="296"/>
    </row>
    <row r="3241" spans="5:5">
      <c r="E3241" s="296"/>
    </row>
    <row r="3242" spans="5:5">
      <c r="E3242" s="296"/>
    </row>
    <row r="3243" spans="5:5">
      <c r="E3243" s="296"/>
    </row>
    <row r="3244" spans="5:5">
      <c r="E3244" s="296"/>
    </row>
    <row r="3245" spans="5:5">
      <c r="E3245" s="296"/>
    </row>
    <row r="3246" spans="5:5">
      <c r="E3246" s="296"/>
    </row>
    <row r="3247" spans="5:5">
      <c r="E3247" s="296"/>
    </row>
    <row r="3248" spans="5:5">
      <c r="E3248" s="296"/>
    </row>
    <row r="3249" spans="5:5">
      <c r="E3249" s="296"/>
    </row>
    <row r="3250" spans="5:5">
      <c r="E3250" s="296"/>
    </row>
    <row r="3251" spans="5:5">
      <c r="E3251" s="296"/>
    </row>
    <row r="3252" spans="5:5">
      <c r="E3252" s="296"/>
    </row>
    <row r="3253" spans="5:5">
      <c r="E3253" s="296"/>
    </row>
    <row r="3254" spans="5:5">
      <c r="E3254" s="296"/>
    </row>
    <row r="3255" spans="5:5">
      <c r="E3255" s="296"/>
    </row>
    <row r="3256" spans="5:5">
      <c r="E3256" s="296"/>
    </row>
    <row r="3257" spans="5:5">
      <c r="E3257" s="296"/>
    </row>
    <row r="3258" spans="5:5">
      <c r="E3258" s="296"/>
    </row>
    <row r="3259" spans="5:5">
      <c r="E3259" s="296"/>
    </row>
    <row r="3260" spans="5:5">
      <c r="E3260" s="296"/>
    </row>
    <row r="3261" spans="5:5">
      <c r="E3261" s="296"/>
    </row>
    <row r="3262" spans="5:5">
      <c r="E3262" s="296"/>
    </row>
    <row r="3263" spans="5:5">
      <c r="E3263" s="296"/>
    </row>
    <row r="3264" spans="5:5">
      <c r="E3264" s="296"/>
    </row>
    <row r="3265" spans="5:5">
      <c r="E3265" s="296"/>
    </row>
    <row r="3266" spans="5:5">
      <c r="E3266" s="296"/>
    </row>
    <row r="3267" spans="5:5">
      <c r="E3267" s="296"/>
    </row>
    <row r="3268" spans="5:5">
      <c r="E3268" s="296"/>
    </row>
    <row r="3269" spans="5:5">
      <c r="E3269" s="296"/>
    </row>
    <row r="3270" spans="5:5">
      <c r="E3270" s="296"/>
    </row>
    <row r="3271" spans="5:5">
      <c r="E3271" s="296"/>
    </row>
    <row r="3272" spans="5:5">
      <c r="E3272" s="296"/>
    </row>
    <row r="3273" spans="5:5">
      <c r="E3273" s="296"/>
    </row>
    <row r="3274" spans="5:5">
      <c r="E3274" s="296"/>
    </row>
    <row r="3275" spans="5:5">
      <c r="E3275" s="296"/>
    </row>
    <row r="3276" spans="5:5">
      <c r="E3276" s="296"/>
    </row>
    <row r="3277" spans="5:5">
      <c r="E3277" s="296"/>
    </row>
    <row r="3278" spans="5:5">
      <c r="E3278" s="296"/>
    </row>
    <row r="3279" spans="5:5">
      <c r="E3279" s="296"/>
    </row>
    <row r="3280" spans="5:5">
      <c r="E3280" s="296"/>
    </row>
    <row r="3281" spans="5:5">
      <c r="E3281" s="296"/>
    </row>
    <row r="3282" spans="5:5">
      <c r="E3282" s="296"/>
    </row>
    <row r="3283" spans="5:5">
      <c r="E3283" s="296"/>
    </row>
    <row r="3284" spans="5:5">
      <c r="E3284" s="296"/>
    </row>
    <row r="3285" spans="5:5">
      <c r="E3285" s="296"/>
    </row>
    <row r="3286" spans="5:5">
      <c r="E3286" s="296"/>
    </row>
    <row r="3287" spans="5:5">
      <c r="E3287" s="296"/>
    </row>
    <row r="3288" spans="5:5">
      <c r="E3288" s="296"/>
    </row>
    <row r="3289" spans="5:5">
      <c r="E3289" s="296"/>
    </row>
    <row r="3290" spans="5:5">
      <c r="E3290" s="296"/>
    </row>
    <row r="3291" spans="5:5">
      <c r="E3291" s="296"/>
    </row>
    <row r="3292" spans="5:5">
      <c r="E3292" s="296"/>
    </row>
    <row r="3293" spans="5:5">
      <c r="E3293" s="296"/>
    </row>
    <row r="3294" spans="5:5">
      <c r="E3294" s="296"/>
    </row>
    <row r="3295" spans="5:5">
      <c r="E3295" s="296"/>
    </row>
    <row r="3296" spans="5:5">
      <c r="E3296" s="296"/>
    </row>
    <row r="3297" spans="5:5">
      <c r="E3297" s="296"/>
    </row>
    <row r="3298" spans="5:5">
      <c r="E3298" s="296"/>
    </row>
    <row r="3299" spans="5:5">
      <c r="E3299" s="296"/>
    </row>
    <row r="3300" spans="5:5">
      <c r="E3300" s="296"/>
    </row>
    <row r="3301" spans="5:5">
      <c r="E3301" s="296"/>
    </row>
    <row r="3302" spans="5:5">
      <c r="E3302" s="296"/>
    </row>
    <row r="3303" spans="5:5">
      <c r="E3303" s="296"/>
    </row>
    <row r="3304" spans="5:5">
      <c r="E3304" s="296"/>
    </row>
    <row r="3305" spans="5:5">
      <c r="E3305" s="296"/>
    </row>
    <row r="3306" spans="5:5">
      <c r="E3306" s="296"/>
    </row>
    <row r="3307" spans="5:5">
      <c r="E3307" s="296"/>
    </row>
    <row r="3308" spans="5:5">
      <c r="E3308" s="296"/>
    </row>
    <row r="3309" spans="5:5">
      <c r="E3309" s="296"/>
    </row>
    <row r="3310" spans="5:5">
      <c r="E3310" s="296"/>
    </row>
    <row r="3311" spans="5:5">
      <c r="E3311" s="296"/>
    </row>
    <row r="3312" spans="5:5">
      <c r="E3312" s="296"/>
    </row>
    <row r="3313" spans="5:5">
      <c r="E3313" s="296"/>
    </row>
    <row r="3314" spans="5:5">
      <c r="E3314" s="296"/>
    </row>
    <row r="3315" spans="5:5">
      <c r="E3315" s="296"/>
    </row>
    <row r="3316" spans="5:5">
      <c r="E3316" s="296"/>
    </row>
    <row r="3317" spans="5:5">
      <c r="E3317" s="296"/>
    </row>
    <row r="3318" spans="5:5">
      <c r="E3318" s="296"/>
    </row>
    <row r="3319" spans="5:5">
      <c r="E3319" s="296"/>
    </row>
    <row r="3320" spans="5:5">
      <c r="E3320" s="296"/>
    </row>
    <row r="3321" spans="5:5">
      <c r="E3321" s="296"/>
    </row>
    <row r="3322" spans="5:5">
      <c r="E3322" s="296"/>
    </row>
    <row r="3323" spans="5:5">
      <c r="E3323" s="296"/>
    </row>
    <row r="3324" spans="5:5">
      <c r="E3324" s="296"/>
    </row>
    <row r="3325" spans="5:5">
      <c r="E3325" s="296"/>
    </row>
    <row r="3326" spans="5:5">
      <c r="E3326" s="296"/>
    </row>
    <row r="3327" spans="5:5">
      <c r="E3327" s="296"/>
    </row>
    <row r="3328" spans="5:5">
      <c r="E3328" s="296"/>
    </row>
    <row r="3329" spans="5:5">
      <c r="E3329" s="296"/>
    </row>
    <row r="3330" spans="5:5">
      <c r="E3330" s="296"/>
    </row>
    <row r="3331" spans="5:5">
      <c r="E3331" s="296"/>
    </row>
    <row r="3332" spans="5:5">
      <c r="E3332" s="296"/>
    </row>
    <row r="3333" spans="5:5">
      <c r="E3333" s="296"/>
    </row>
    <row r="3334" spans="5:5">
      <c r="E3334" s="296"/>
    </row>
    <row r="3335" spans="5:5">
      <c r="E3335" s="296"/>
    </row>
    <row r="3336" spans="5:5">
      <c r="E3336" s="296"/>
    </row>
    <row r="3337" spans="5:5">
      <c r="E3337" s="296"/>
    </row>
    <row r="3338" spans="5:5">
      <c r="E3338" s="296"/>
    </row>
    <row r="3339" spans="5:5">
      <c r="E3339" s="296"/>
    </row>
    <row r="3340" spans="5:5">
      <c r="E3340" s="296"/>
    </row>
    <row r="3341" spans="5:5">
      <c r="E3341" s="296"/>
    </row>
    <row r="3342" spans="5:5">
      <c r="E3342" s="296"/>
    </row>
    <row r="3343" spans="5:5">
      <c r="E3343" s="296"/>
    </row>
    <row r="3344" spans="5:5">
      <c r="E3344" s="296"/>
    </row>
    <row r="3345" spans="5:5">
      <c r="E3345" s="296"/>
    </row>
    <row r="3346" spans="5:5">
      <c r="E3346" s="296"/>
    </row>
    <row r="3347" spans="5:5">
      <c r="E3347" s="296"/>
    </row>
    <row r="3348" spans="5:5">
      <c r="E3348" s="296"/>
    </row>
    <row r="3349" spans="5:5">
      <c r="E3349" s="296"/>
    </row>
    <row r="3350" spans="5:5">
      <c r="E3350" s="296"/>
    </row>
    <row r="3351" spans="5:5">
      <c r="E3351" s="296"/>
    </row>
    <row r="3352" spans="5:5">
      <c r="E3352" s="296"/>
    </row>
    <row r="3353" spans="5:5">
      <c r="E3353" s="296"/>
    </row>
    <row r="3354" spans="5:5">
      <c r="E3354" s="296"/>
    </row>
    <row r="3355" spans="5:5">
      <c r="E3355" s="296"/>
    </row>
    <row r="3356" spans="5:5">
      <c r="E3356" s="296"/>
    </row>
    <row r="3357" spans="5:5">
      <c r="E3357" s="296"/>
    </row>
    <row r="3358" spans="5:5">
      <c r="E3358" s="296"/>
    </row>
    <row r="3359" spans="5:5">
      <c r="E3359" s="296"/>
    </row>
    <row r="3360" spans="5:5">
      <c r="E3360" s="296"/>
    </row>
    <row r="3361" spans="5:5">
      <c r="E3361" s="296"/>
    </row>
    <row r="3362" spans="5:5">
      <c r="E3362" s="296"/>
    </row>
    <row r="3363" spans="5:5">
      <c r="E3363" s="296"/>
    </row>
    <row r="3364" spans="5:5">
      <c r="E3364" s="296"/>
    </row>
    <row r="3365" spans="5:5">
      <c r="E3365" s="296"/>
    </row>
    <row r="3366" spans="5:5">
      <c r="E3366" s="296"/>
    </row>
    <row r="3367" spans="5:5">
      <c r="E3367" s="296"/>
    </row>
    <row r="3368" spans="5:5">
      <c r="E3368" s="296"/>
    </row>
    <row r="3369" spans="5:5">
      <c r="E3369" s="296"/>
    </row>
    <row r="3370" spans="5:5">
      <c r="E3370" s="296"/>
    </row>
    <row r="3371" spans="5:5">
      <c r="E3371" s="296"/>
    </row>
    <row r="3372" spans="5:5">
      <c r="E3372" s="296"/>
    </row>
    <row r="3373" spans="5:5">
      <c r="E3373" s="296"/>
    </row>
    <row r="3374" spans="5:5">
      <c r="E3374" s="296"/>
    </row>
    <row r="3375" spans="5:5">
      <c r="E3375" s="296"/>
    </row>
    <row r="3376" spans="5:5">
      <c r="E3376" s="296"/>
    </row>
    <row r="3377" spans="5:5">
      <c r="E3377" s="296"/>
    </row>
    <row r="3378" spans="5:5">
      <c r="E3378" s="296"/>
    </row>
    <row r="3379" spans="5:5">
      <c r="E3379" s="296"/>
    </row>
    <row r="3380" spans="5:5">
      <c r="E3380" s="296"/>
    </row>
    <row r="3381" spans="5:5">
      <c r="E3381" s="296"/>
    </row>
    <row r="3382" spans="5:5">
      <c r="E3382" s="296"/>
    </row>
    <row r="3383" spans="5:5">
      <c r="E3383" s="296"/>
    </row>
    <row r="3384" spans="5:5">
      <c r="E3384" s="296"/>
    </row>
    <row r="3385" spans="5:5">
      <c r="E3385" s="296"/>
    </row>
    <row r="3386" spans="5:5">
      <c r="E3386" s="296"/>
    </row>
    <row r="3387" spans="5:5">
      <c r="E3387" s="296"/>
    </row>
    <row r="3388" spans="5:5">
      <c r="E3388" s="296"/>
    </row>
    <row r="3389" spans="5:5">
      <c r="E3389" s="296"/>
    </row>
    <row r="3390" spans="5:5">
      <c r="E3390" s="296"/>
    </row>
    <row r="3391" spans="5:5">
      <c r="E3391" s="296"/>
    </row>
    <row r="3392" spans="5:5">
      <c r="E3392" s="296"/>
    </row>
    <row r="3393" spans="5:5">
      <c r="E3393" s="296"/>
    </row>
    <row r="3394" spans="5:5">
      <c r="E3394" s="296"/>
    </row>
    <row r="3395" spans="5:5">
      <c r="E3395" s="296"/>
    </row>
    <row r="3396" spans="5:5">
      <c r="E3396" s="296"/>
    </row>
    <row r="3397" spans="5:5">
      <c r="E3397" s="296"/>
    </row>
    <row r="3398" spans="5:5">
      <c r="E3398" s="296"/>
    </row>
    <row r="3399" spans="5:5">
      <c r="E3399" s="296"/>
    </row>
    <row r="3400" spans="5:5">
      <c r="E3400" s="296"/>
    </row>
    <row r="3401" spans="5:5">
      <c r="E3401" s="296"/>
    </row>
    <row r="3402" spans="5:5">
      <c r="E3402" s="296"/>
    </row>
    <row r="3403" spans="5:5">
      <c r="E3403" s="296"/>
    </row>
    <row r="3404" spans="5:5">
      <c r="E3404" s="296"/>
    </row>
    <row r="3405" spans="5:5">
      <c r="E3405" s="296"/>
    </row>
    <row r="3406" spans="5:5">
      <c r="E3406" s="296"/>
    </row>
    <row r="3407" spans="5:5">
      <c r="E3407" s="296"/>
    </row>
    <row r="3408" spans="5:5">
      <c r="E3408" s="296"/>
    </row>
    <row r="3409" spans="5:5">
      <c r="E3409" s="296"/>
    </row>
    <row r="3410" spans="5:5">
      <c r="E3410" s="296"/>
    </row>
    <row r="3411" spans="5:5">
      <c r="E3411" s="296"/>
    </row>
    <row r="3412" spans="5:5">
      <c r="E3412" s="296"/>
    </row>
    <row r="3413" spans="5:5">
      <c r="E3413" s="296"/>
    </row>
    <row r="3414" spans="5:5">
      <c r="E3414" s="296"/>
    </row>
    <row r="3415" spans="5:5">
      <c r="E3415" s="296"/>
    </row>
    <row r="3416" spans="5:5">
      <c r="E3416" s="296"/>
    </row>
    <row r="3417" spans="5:5">
      <c r="E3417" s="296"/>
    </row>
    <row r="3418" spans="5:5">
      <c r="E3418" s="296"/>
    </row>
    <row r="3419" spans="5:5">
      <c r="E3419" s="296"/>
    </row>
    <row r="3420" spans="5:5">
      <c r="E3420" s="296"/>
    </row>
    <row r="3421" spans="5:5">
      <c r="E3421" s="296"/>
    </row>
    <row r="3422" spans="5:5">
      <c r="E3422" s="296"/>
    </row>
    <row r="3423" spans="5:5">
      <c r="E3423" s="296"/>
    </row>
    <row r="3424" spans="5:5">
      <c r="E3424" s="296"/>
    </row>
    <row r="3425" spans="5:5">
      <c r="E3425" s="296"/>
    </row>
    <row r="3426" spans="5:5">
      <c r="E3426" s="296"/>
    </row>
    <row r="3427" spans="5:5">
      <c r="E3427" s="296"/>
    </row>
    <row r="3428" spans="5:5">
      <c r="E3428" s="296"/>
    </row>
    <row r="3429" spans="5:5">
      <c r="E3429" s="296"/>
    </row>
    <row r="3430" spans="5:5">
      <c r="E3430" s="296"/>
    </row>
    <row r="3431" spans="5:5">
      <c r="E3431" s="296"/>
    </row>
    <row r="3432" spans="5:5">
      <c r="E3432" s="296"/>
    </row>
    <row r="3433" spans="5:5">
      <c r="E3433" s="296"/>
    </row>
    <row r="3434" spans="5:5">
      <c r="E3434" s="296"/>
    </row>
    <row r="3435" spans="5:5">
      <c r="E3435" s="296"/>
    </row>
    <row r="3436" spans="5:5">
      <c r="E3436" s="296"/>
    </row>
    <row r="3437" spans="5:5">
      <c r="E3437" s="296"/>
    </row>
    <row r="3438" spans="5:5">
      <c r="E3438" s="296"/>
    </row>
    <row r="3439" spans="5:5">
      <c r="E3439" s="296"/>
    </row>
    <row r="3440" spans="5:5">
      <c r="E3440" s="296"/>
    </row>
    <row r="3441" spans="5:5">
      <c r="E3441" s="296"/>
    </row>
    <row r="3442" spans="5:5">
      <c r="E3442" s="296"/>
    </row>
    <row r="3443" spans="5:5">
      <c r="E3443" s="296"/>
    </row>
    <row r="3444" spans="5:5">
      <c r="E3444" s="296"/>
    </row>
    <row r="3445" spans="5:5">
      <c r="E3445" s="296"/>
    </row>
    <row r="3446" spans="5:5">
      <c r="E3446" s="296"/>
    </row>
    <row r="3447" spans="5:5">
      <c r="E3447" s="296"/>
    </row>
    <row r="3448" spans="5:5">
      <c r="E3448" s="296"/>
    </row>
    <row r="3449" spans="5:5">
      <c r="E3449" s="296"/>
    </row>
    <row r="3450" spans="5:5">
      <c r="E3450" s="296"/>
    </row>
    <row r="3451" spans="5:5">
      <c r="E3451" s="296"/>
    </row>
    <row r="3452" spans="5:5">
      <c r="E3452" s="296"/>
    </row>
    <row r="3453" spans="5:5">
      <c r="E3453" s="296"/>
    </row>
    <row r="3454" spans="5:5">
      <c r="E3454" s="296"/>
    </row>
    <row r="3455" spans="5:5">
      <c r="E3455" s="296"/>
    </row>
    <row r="3456" spans="5:5">
      <c r="E3456" s="296"/>
    </row>
    <row r="3457" spans="5:5">
      <c r="E3457" s="296"/>
    </row>
    <row r="3458" spans="5:5">
      <c r="E3458" s="296"/>
    </row>
    <row r="3459" spans="5:5">
      <c r="E3459" s="296"/>
    </row>
    <row r="3460" spans="5:5">
      <c r="E3460" s="296"/>
    </row>
    <row r="3461" spans="5:5">
      <c r="E3461" s="296"/>
    </row>
    <row r="3462" spans="5:5">
      <c r="E3462" s="296"/>
    </row>
    <row r="3463" spans="5:5">
      <c r="E3463" s="296"/>
    </row>
    <row r="3464" spans="5:5">
      <c r="E3464" s="296"/>
    </row>
    <row r="3465" spans="5:5">
      <c r="E3465" s="296"/>
    </row>
    <row r="3466" spans="5:5">
      <c r="E3466" s="296"/>
    </row>
    <row r="3467" spans="5:5">
      <c r="E3467" s="296"/>
    </row>
    <row r="3468" spans="5:5">
      <c r="E3468" s="296"/>
    </row>
    <row r="3469" spans="5:5">
      <c r="E3469" s="296"/>
    </row>
    <row r="3470" spans="5:5">
      <c r="E3470" s="296"/>
    </row>
    <row r="3471" spans="5:5">
      <c r="E3471" s="296"/>
    </row>
    <row r="3472" spans="5:5">
      <c r="E3472" s="296"/>
    </row>
    <row r="3473" spans="5:5">
      <c r="E3473" s="296"/>
    </row>
    <row r="3474" spans="5:5">
      <c r="E3474" s="296"/>
    </row>
    <row r="3475" spans="5:5">
      <c r="E3475" s="296"/>
    </row>
    <row r="3476" spans="5:5">
      <c r="E3476" s="296"/>
    </row>
    <row r="3477" spans="5:5">
      <c r="E3477" s="296"/>
    </row>
    <row r="3478" spans="5:5">
      <c r="E3478" s="296"/>
    </row>
    <row r="3479" spans="5:5">
      <c r="E3479" s="296"/>
    </row>
    <row r="3480" spans="5:5">
      <c r="E3480" s="296"/>
    </row>
    <row r="3481" spans="5:5">
      <c r="E3481" s="296"/>
    </row>
    <row r="3482" spans="5:5">
      <c r="E3482" s="296"/>
    </row>
    <row r="3483" spans="5:5">
      <c r="E3483" s="296"/>
    </row>
    <row r="3484" spans="5:5">
      <c r="E3484" s="296"/>
    </row>
    <row r="3485" spans="5:5">
      <c r="E3485" s="296"/>
    </row>
    <row r="3486" spans="5:5">
      <c r="E3486" s="296"/>
    </row>
    <row r="3487" spans="5:5">
      <c r="E3487" s="296"/>
    </row>
    <row r="3488" spans="5:5">
      <c r="E3488" s="296"/>
    </row>
    <row r="3489" spans="5:5">
      <c r="E3489" s="296"/>
    </row>
    <row r="3490" spans="5:5">
      <c r="E3490" s="296"/>
    </row>
    <row r="3491" spans="5:5">
      <c r="E3491" s="296"/>
    </row>
    <row r="3492" spans="5:5">
      <c r="E3492" s="296"/>
    </row>
    <row r="3493" spans="5:5">
      <c r="E3493" s="296"/>
    </row>
    <row r="3494" spans="5:5">
      <c r="E3494" s="296"/>
    </row>
    <row r="3495" spans="5:5">
      <c r="E3495" s="296"/>
    </row>
    <row r="3496" spans="5:5">
      <c r="E3496" s="296"/>
    </row>
    <row r="3497" spans="5:5">
      <c r="E3497" s="296"/>
    </row>
    <row r="3498" spans="5:5">
      <c r="E3498" s="296"/>
    </row>
    <row r="3499" spans="5:5">
      <c r="E3499" s="296"/>
    </row>
    <row r="3500" spans="5:5">
      <c r="E3500" s="296"/>
    </row>
    <row r="3501" spans="5:5">
      <c r="E3501" s="296"/>
    </row>
    <row r="3502" spans="5:5">
      <c r="E3502" s="296"/>
    </row>
    <row r="3503" spans="5:5">
      <c r="E3503" s="296"/>
    </row>
    <row r="3504" spans="5:5">
      <c r="E3504" s="296"/>
    </row>
    <row r="3505" spans="5:5">
      <c r="E3505" s="296"/>
    </row>
    <row r="3506" spans="5:5">
      <c r="E3506" s="296"/>
    </row>
    <row r="3507" spans="5:5">
      <c r="E3507" s="296"/>
    </row>
    <row r="3508" spans="5:5">
      <c r="E3508" s="296"/>
    </row>
    <row r="3509" spans="5:5">
      <c r="E3509" s="296"/>
    </row>
    <row r="3510" spans="5:5">
      <c r="E3510" s="296"/>
    </row>
    <row r="3511" spans="5:5">
      <c r="E3511" s="296"/>
    </row>
    <row r="3512" spans="5:5">
      <c r="E3512" s="296"/>
    </row>
    <row r="3513" spans="5:5">
      <c r="E3513" s="296"/>
    </row>
    <row r="3514" spans="5:5">
      <c r="E3514" s="296"/>
    </row>
    <row r="3515" spans="5:5">
      <c r="E3515" s="296"/>
    </row>
    <row r="3516" spans="5:5">
      <c r="E3516" s="296"/>
    </row>
    <row r="3517" spans="5:5">
      <c r="E3517" s="296"/>
    </row>
    <row r="3518" spans="5:5">
      <c r="E3518" s="296"/>
    </row>
    <row r="3519" spans="5:5">
      <c r="E3519" s="296"/>
    </row>
    <row r="3520" spans="5:5">
      <c r="E3520" s="296"/>
    </row>
    <row r="3521" spans="5:5">
      <c r="E3521" s="296"/>
    </row>
    <row r="3522" spans="5:5">
      <c r="E3522" s="296"/>
    </row>
    <row r="3523" spans="5:5">
      <c r="E3523" s="296"/>
    </row>
    <row r="3524" spans="5:5">
      <c r="E3524" s="296"/>
    </row>
    <row r="3525" spans="5:5">
      <c r="E3525" s="296"/>
    </row>
    <row r="3526" spans="5:5">
      <c r="E3526" s="296"/>
    </row>
    <row r="3527" spans="5:5">
      <c r="E3527" s="296"/>
    </row>
    <row r="3528" spans="5:5">
      <c r="E3528" s="296"/>
    </row>
    <row r="3529" spans="5:5">
      <c r="E3529" s="296"/>
    </row>
    <row r="3530" spans="5:5">
      <c r="E3530" s="296"/>
    </row>
    <row r="3531" spans="5:5">
      <c r="E3531" s="296"/>
    </row>
    <row r="3532" spans="5:5">
      <c r="E3532" s="296"/>
    </row>
    <row r="3533" spans="5:5">
      <c r="E3533" s="296"/>
    </row>
    <row r="3534" spans="5:5">
      <c r="E3534" s="296"/>
    </row>
    <row r="3535" spans="5:5">
      <c r="E3535" s="296"/>
    </row>
    <row r="3536" spans="5:5">
      <c r="E3536" s="296"/>
    </row>
    <row r="3537" spans="5:5">
      <c r="E3537" s="296"/>
    </row>
    <row r="3538" spans="5:5">
      <c r="E3538" s="296"/>
    </row>
    <row r="3539" spans="5:5">
      <c r="E3539" s="296"/>
    </row>
    <row r="3540" spans="5:5">
      <c r="E3540" s="296"/>
    </row>
    <row r="3541" spans="5:5">
      <c r="E3541" s="296"/>
    </row>
    <row r="3542" spans="5:5">
      <c r="E3542" s="296"/>
    </row>
    <row r="3543" spans="5:5">
      <c r="E3543" s="296"/>
    </row>
    <row r="3544" spans="5:5">
      <c r="E3544" s="296"/>
    </row>
    <row r="3545" spans="5:5">
      <c r="E3545" s="296"/>
    </row>
    <row r="3546" spans="5:5">
      <c r="E3546" s="296"/>
    </row>
    <row r="3547" spans="5:5">
      <c r="E3547" s="296"/>
    </row>
    <row r="3548" spans="5:5">
      <c r="E3548" s="296"/>
    </row>
    <row r="3549" spans="5:5">
      <c r="E3549" s="296"/>
    </row>
    <row r="3550" spans="5:5">
      <c r="E3550" s="296"/>
    </row>
    <row r="3551" spans="5:5">
      <c r="E3551" s="296"/>
    </row>
    <row r="3552" spans="5:5">
      <c r="E3552" s="296"/>
    </row>
    <row r="3553" spans="5:5">
      <c r="E3553" s="296"/>
    </row>
    <row r="3554" spans="5:5">
      <c r="E3554" s="296"/>
    </row>
    <row r="3555" spans="5:5">
      <c r="E3555" s="296"/>
    </row>
    <row r="3556" spans="5:5">
      <c r="E3556" s="296"/>
    </row>
    <row r="3557" spans="5:5">
      <c r="E3557" s="296"/>
    </row>
    <row r="3558" spans="5:5">
      <c r="E3558" s="296"/>
    </row>
    <row r="3559" spans="5:5">
      <c r="E3559" s="296"/>
    </row>
    <row r="3560" spans="5:5">
      <c r="E3560" s="296"/>
    </row>
    <row r="3561" spans="5:5">
      <c r="E3561" s="296"/>
    </row>
    <row r="3562" spans="5:5">
      <c r="E3562" s="296"/>
    </row>
    <row r="3563" spans="5:5">
      <c r="E3563" s="296"/>
    </row>
    <row r="3564" spans="5:5">
      <c r="E3564" s="296"/>
    </row>
    <row r="3565" spans="5:5">
      <c r="E3565" s="296"/>
    </row>
    <row r="3566" spans="5:5">
      <c r="E3566" s="296"/>
    </row>
    <row r="3567" spans="5:5">
      <c r="E3567" s="296"/>
    </row>
    <row r="3568" spans="5:5">
      <c r="E3568" s="296"/>
    </row>
    <row r="3569" spans="5:5">
      <c r="E3569" s="296"/>
    </row>
    <row r="3570" spans="5:5">
      <c r="E3570" s="296"/>
    </row>
    <row r="3571" spans="5:5">
      <c r="E3571" s="296"/>
    </row>
    <row r="3572" spans="5:5">
      <c r="E3572" s="296"/>
    </row>
    <row r="3573" spans="5:5">
      <c r="E3573" s="296"/>
    </row>
    <row r="3574" spans="5:5">
      <c r="E3574" s="296"/>
    </row>
    <row r="3575" spans="5:5">
      <c r="E3575" s="296"/>
    </row>
    <row r="3576" spans="5:5">
      <c r="E3576" s="296"/>
    </row>
    <row r="3577" spans="5:5">
      <c r="E3577" s="296"/>
    </row>
    <row r="3578" spans="5:5">
      <c r="E3578" s="296"/>
    </row>
    <row r="3579" spans="5:5">
      <c r="E3579" s="296"/>
    </row>
    <row r="3580" spans="5:5">
      <c r="E3580" s="296"/>
    </row>
    <row r="3581" spans="5:5">
      <c r="E3581" s="296"/>
    </row>
    <row r="3582" spans="5:5">
      <c r="E3582" s="296"/>
    </row>
    <row r="3583" spans="5:5">
      <c r="E3583" s="296"/>
    </row>
    <row r="3584" spans="5:5">
      <c r="E3584" s="296"/>
    </row>
    <row r="3585" spans="5:5">
      <c r="E3585" s="296"/>
    </row>
    <row r="3586" spans="5:5">
      <c r="E3586" s="296"/>
    </row>
    <row r="3587" spans="5:5">
      <c r="E3587" s="296"/>
    </row>
    <row r="3588" spans="5:5">
      <c r="E3588" s="296"/>
    </row>
    <row r="3589" spans="5:5">
      <c r="E3589" s="296"/>
    </row>
    <row r="3590" spans="5:5">
      <c r="E3590" s="296"/>
    </row>
    <row r="3591" spans="5:5">
      <c r="E3591" s="296"/>
    </row>
    <row r="3592" spans="5:5">
      <c r="E3592" s="296"/>
    </row>
    <row r="3593" spans="5:5">
      <c r="E3593" s="296"/>
    </row>
    <row r="3594" spans="5:5">
      <c r="E3594" s="296"/>
    </row>
    <row r="3595" spans="5:5">
      <c r="E3595" s="296"/>
    </row>
    <row r="3596" spans="5:5">
      <c r="E3596" s="296"/>
    </row>
    <row r="3597" spans="5:5">
      <c r="E3597" s="296"/>
    </row>
    <row r="3598" spans="5:5">
      <c r="E3598" s="296"/>
    </row>
    <row r="3599" spans="5:5">
      <c r="E3599" s="296"/>
    </row>
    <row r="3600" spans="5:5">
      <c r="E3600" s="296"/>
    </row>
    <row r="3601" spans="5:5">
      <c r="E3601" s="296"/>
    </row>
    <row r="3602" spans="5:5">
      <c r="E3602" s="296"/>
    </row>
    <row r="3603" spans="5:5">
      <c r="E3603" s="296"/>
    </row>
    <row r="3604" spans="5:5">
      <c r="E3604" s="296"/>
    </row>
    <row r="3605" spans="5:5">
      <c r="E3605" s="296"/>
    </row>
    <row r="3606" spans="5:5">
      <c r="E3606" s="296"/>
    </row>
    <row r="3607" spans="5:5">
      <c r="E3607" s="296"/>
    </row>
    <row r="3608" spans="5:5">
      <c r="E3608" s="296"/>
    </row>
    <row r="3609" spans="5:5">
      <c r="E3609" s="296"/>
    </row>
    <row r="3610" spans="5:5">
      <c r="E3610" s="296"/>
    </row>
    <row r="3611" spans="5:5">
      <c r="E3611" s="296"/>
    </row>
    <row r="3612" spans="5:5">
      <c r="E3612" s="296"/>
    </row>
    <row r="3613" spans="5:5">
      <c r="E3613" s="296"/>
    </row>
    <row r="3614" spans="5:5">
      <c r="E3614" s="296"/>
    </row>
    <row r="3615" spans="5:5">
      <c r="E3615" s="296"/>
    </row>
    <row r="3616" spans="5:5">
      <c r="E3616" s="296"/>
    </row>
    <row r="3617" spans="5:5">
      <c r="E3617" s="296"/>
    </row>
    <row r="3618" spans="5:5">
      <c r="E3618" s="296"/>
    </row>
    <row r="3619" spans="5:5">
      <c r="E3619" s="296"/>
    </row>
    <row r="3620" spans="5:5">
      <c r="E3620" s="296"/>
    </row>
    <row r="3621" spans="5:5">
      <c r="E3621" s="296"/>
    </row>
    <row r="3622" spans="5:5">
      <c r="E3622" s="296"/>
    </row>
    <row r="3623" spans="5:5">
      <c r="E3623" s="296"/>
    </row>
    <row r="3624" spans="5:5">
      <c r="E3624" s="296"/>
    </row>
    <row r="3625" spans="5:5">
      <c r="E3625" s="296"/>
    </row>
    <row r="3626" spans="5:5">
      <c r="E3626" s="296"/>
    </row>
    <row r="3627" spans="5:5">
      <c r="E3627" s="296"/>
    </row>
    <row r="3628" spans="5:5">
      <c r="E3628" s="296"/>
    </row>
    <row r="3629" spans="5:5">
      <c r="E3629" s="296"/>
    </row>
    <row r="3630" spans="5:5">
      <c r="E3630" s="296"/>
    </row>
    <row r="3631" spans="5:5">
      <c r="E3631" s="296"/>
    </row>
    <row r="3632" spans="5:5">
      <c r="E3632" s="296"/>
    </row>
    <row r="3633" spans="5:5">
      <c r="E3633" s="296"/>
    </row>
    <row r="3634" spans="5:5">
      <c r="E3634" s="296"/>
    </row>
    <row r="3635" spans="5:5">
      <c r="E3635" s="296"/>
    </row>
    <row r="3636" spans="5:5">
      <c r="E3636" s="296"/>
    </row>
    <row r="3637" spans="5:5">
      <c r="E3637" s="296"/>
    </row>
    <row r="3638" spans="5:5">
      <c r="E3638" s="296"/>
    </row>
    <row r="3639" spans="5:5">
      <c r="E3639" s="296"/>
    </row>
    <row r="3640" spans="5:5">
      <c r="E3640" s="296"/>
    </row>
    <row r="3641" spans="5:5">
      <c r="E3641" s="296"/>
    </row>
    <row r="3642" spans="5:5">
      <c r="E3642" s="296"/>
    </row>
    <row r="3643" spans="5:5">
      <c r="E3643" s="296"/>
    </row>
    <row r="3644" spans="5:5">
      <c r="E3644" s="296"/>
    </row>
    <row r="3645" spans="5:5">
      <c r="E3645" s="296"/>
    </row>
    <row r="3646" spans="5:5">
      <c r="E3646" s="296"/>
    </row>
    <row r="3647" spans="5:5">
      <c r="E3647" s="296"/>
    </row>
    <row r="3648" spans="5:5">
      <c r="E3648" s="296"/>
    </row>
    <row r="3649" spans="5:5">
      <c r="E3649" s="296"/>
    </row>
    <row r="3650" spans="5:5">
      <c r="E3650" s="296"/>
    </row>
    <row r="3651" spans="5:5">
      <c r="E3651" s="296"/>
    </row>
    <row r="3652" spans="5:5">
      <c r="E3652" s="296"/>
    </row>
    <row r="3653" spans="5:5">
      <c r="E3653" s="296"/>
    </row>
    <row r="3654" spans="5:5">
      <c r="E3654" s="296"/>
    </row>
    <row r="3655" spans="5:5">
      <c r="E3655" s="296"/>
    </row>
    <row r="3656" spans="5:5">
      <c r="E3656" s="296"/>
    </row>
    <row r="3657" spans="5:5">
      <c r="E3657" s="296"/>
    </row>
    <row r="3658" spans="5:5">
      <c r="E3658" s="296"/>
    </row>
    <row r="3659" spans="5:5">
      <c r="E3659" s="296"/>
    </row>
    <row r="3660" spans="5:5">
      <c r="E3660" s="296"/>
    </row>
    <row r="3661" spans="5:5">
      <c r="E3661" s="296"/>
    </row>
    <row r="3662" spans="5:5">
      <c r="E3662" s="296"/>
    </row>
    <row r="3663" spans="5:5">
      <c r="E3663" s="296"/>
    </row>
    <row r="3664" spans="5:5">
      <c r="E3664" s="296"/>
    </row>
    <row r="3665" spans="5:5">
      <c r="E3665" s="296"/>
    </row>
    <row r="3666" spans="5:5">
      <c r="E3666" s="296"/>
    </row>
    <row r="3667" spans="5:5">
      <c r="E3667" s="296"/>
    </row>
    <row r="3668" spans="5:5">
      <c r="E3668" s="296"/>
    </row>
    <row r="3669" spans="5:5">
      <c r="E3669" s="296"/>
    </row>
    <row r="3670" spans="5:5">
      <c r="E3670" s="296"/>
    </row>
    <row r="3671" spans="5:5">
      <c r="E3671" s="296"/>
    </row>
    <row r="3672" spans="5:5">
      <c r="E3672" s="296"/>
    </row>
    <row r="3673" spans="5:5">
      <c r="E3673" s="296"/>
    </row>
    <row r="3674" spans="5:5">
      <c r="E3674" s="296"/>
    </row>
    <row r="3675" spans="5:5">
      <c r="E3675" s="296"/>
    </row>
    <row r="3676" spans="5:5">
      <c r="E3676" s="296"/>
    </row>
    <row r="3677" spans="5:5">
      <c r="E3677" s="296"/>
    </row>
    <row r="3678" spans="5:5">
      <c r="E3678" s="296"/>
    </row>
    <row r="3679" spans="5:5">
      <c r="E3679" s="296"/>
    </row>
    <row r="3680" spans="5:5">
      <c r="E3680" s="296"/>
    </row>
    <row r="3681" spans="5:5">
      <c r="E3681" s="296"/>
    </row>
    <row r="3682" spans="5:5">
      <c r="E3682" s="296"/>
    </row>
    <row r="3683" spans="5:5">
      <c r="E3683" s="296"/>
    </row>
    <row r="3684" spans="5:5">
      <c r="E3684" s="296"/>
    </row>
    <row r="3685" spans="5:5">
      <c r="E3685" s="296"/>
    </row>
    <row r="3686" spans="5:5">
      <c r="E3686" s="296"/>
    </row>
    <row r="3687" spans="5:5">
      <c r="E3687" s="296"/>
    </row>
    <row r="3688" spans="5:5">
      <c r="E3688" s="296"/>
    </row>
    <row r="3689" spans="5:5">
      <c r="E3689" s="296"/>
    </row>
    <row r="3690" spans="5:5">
      <c r="E3690" s="296"/>
    </row>
    <row r="3691" spans="5:5">
      <c r="E3691" s="296"/>
    </row>
    <row r="3692" spans="5:5">
      <c r="E3692" s="296"/>
    </row>
    <row r="3693" spans="5:5">
      <c r="E3693" s="296"/>
    </row>
    <row r="3694" spans="5:5">
      <c r="E3694" s="296"/>
    </row>
    <row r="3695" spans="5:5">
      <c r="E3695" s="296"/>
    </row>
    <row r="3696" spans="5:5">
      <c r="E3696" s="296"/>
    </row>
    <row r="3697" spans="5:5">
      <c r="E3697" s="296"/>
    </row>
    <row r="3698" spans="5:5">
      <c r="E3698" s="296"/>
    </row>
    <row r="3699" spans="5:5">
      <c r="E3699" s="296"/>
    </row>
    <row r="3700" spans="5:5">
      <c r="E3700" s="296"/>
    </row>
    <row r="3701" spans="5:5">
      <c r="E3701" s="296"/>
    </row>
    <row r="3702" spans="5:5">
      <c r="E3702" s="296"/>
    </row>
    <row r="3703" spans="5:5">
      <c r="E3703" s="296"/>
    </row>
    <row r="3704" spans="5:5">
      <c r="E3704" s="296"/>
    </row>
    <row r="3705" spans="5:5">
      <c r="E3705" s="296"/>
    </row>
    <row r="3706" spans="5:5">
      <c r="E3706" s="296"/>
    </row>
    <row r="3707" spans="5:5">
      <c r="E3707" s="296"/>
    </row>
    <row r="3708" spans="5:5">
      <c r="E3708" s="296"/>
    </row>
    <row r="3709" spans="5:5">
      <c r="E3709" s="296"/>
    </row>
    <row r="3710" spans="5:5">
      <c r="E3710" s="296"/>
    </row>
    <row r="3711" spans="5:5">
      <c r="E3711" s="296"/>
    </row>
    <row r="3712" spans="5:5">
      <c r="E3712" s="296"/>
    </row>
    <row r="3713" spans="5:5">
      <c r="E3713" s="296"/>
    </row>
    <row r="3714" spans="5:5">
      <c r="E3714" s="296"/>
    </row>
    <row r="3715" spans="5:5">
      <c r="E3715" s="296"/>
    </row>
    <row r="3716" spans="5:5">
      <c r="E3716" s="296"/>
    </row>
    <row r="3717" spans="5:5">
      <c r="E3717" s="296"/>
    </row>
    <row r="3718" spans="5:5">
      <c r="E3718" s="296"/>
    </row>
    <row r="3719" spans="5:5">
      <c r="E3719" s="296"/>
    </row>
    <row r="3720" spans="5:5">
      <c r="E3720" s="296"/>
    </row>
    <row r="3721" spans="5:5">
      <c r="E3721" s="296"/>
    </row>
    <row r="3722" spans="5:5">
      <c r="E3722" s="296"/>
    </row>
    <row r="3723" spans="5:5">
      <c r="E3723" s="296"/>
    </row>
    <row r="3724" spans="5:5">
      <c r="E3724" s="296"/>
    </row>
    <row r="3725" spans="5:5">
      <c r="E3725" s="296"/>
    </row>
    <row r="3726" spans="5:5">
      <c r="E3726" s="296"/>
    </row>
    <row r="3727" spans="5:5">
      <c r="E3727" s="296"/>
    </row>
    <row r="3728" spans="5:5">
      <c r="E3728" s="296"/>
    </row>
    <row r="3729" spans="5:5">
      <c r="E3729" s="296"/>
    </row>
    <row r="3730" spans="5:5">
      <c r="E3730" s="296"/>
    </row>
    <row r="3731" spans="5:5">
      <c r="E3731" s="296"/>
    </row>
    <row r="3732" spans="5:5">
      <c r="E3732" s="296"/>
    </row>
    <row r="3733" spans="5:5">
      <c r="E3733" s="296"/>
    </row>
    <row r="3734" spans="5:5">
      <c r="E3734" s="296"/>
    </row>
    <row r="3735" spans="5:5">
      <c r="E3735" s="296"/>
    </row>
    <row r="3736" spans="5:5">
      <c r="E3736" s="296"/>
    </row>
    <row r="3737" spans="5:5">
      <c r="E3737" s="296"/>
    </row>
    <row r="3738" spans="5:5">
      <c r="E3738" s="296"/>
    </row>
    <row r="3739" spans="5:5">
      <c r="E3739" s="296"/>
    </row>
    <row r="3740" spans="5:5">
      <c r="E3740" s="296"/>
    </row>
    <row r="3741" spans="5:5">
      <c r="E3741" s="296"/>
    </row>
    <row r="3742" spans="5:5">
      <c r="E3742" s="296"/>
    </row>
    <row r="3743" spans="5:5">
      <c r="E3743" s="296"/>
    </row>
    <row r="3744" spans="5:5">
      <c r="E3744" s="296"/>
    </row>
    <row r="3745" spans="5:5">
      <c r="E3745" s="296"/>
    </row>
    <row r="3746" spans="5:5">
      <c r="E3746" s="296"/>
    </row>
    <row r="3747" spans="5:5">
      <c r="E3747" s="296"/>
    </row>
    <row r="3748" spans="5:5">
      <c r="E3748" s="296"/>
    </row>
    <row r="3749" spans="5:5">
      <c r="E3749" s="296"/>
    </row>
    <row r="3750" spans="5:5">
      <c r="E3750" s="296"/>
    </row>
    <row r="3751" spans="5:5">
      <c r="E3751" s="296"/>
    </row>
    <row r="3752" spans="5:5">
      <c r="E3752" s="296"/>
    </row>
    <row r="3753" spans="5:5">
      <c r="E3753" s="296"/>
    </row>
    <row r="3754" spans="5:5">
      <c r="E3754" s="296"/>
    </row>
    <row r="3755" spans="5:5">
      <c r="E3755" s="296"/>
    </row>
    <row r="3756" spans="5:5">
      <c r="E3756" s="296"/>
    </row>
    <row r="3757" spans="5:5">
      <c r="E3757" s="296"/>
    </row>
    <row r="3758" spans="5:5">
      <c r="E3758" s="296"/>
    </row>
    <row r="3759" spans="5:5">
      <c r="E3759" s="296"/>
    </row>
    <row r="3760" spans="5:5">
      <c r="E3760" s="296"/>
    </row>
    <row r="3761" spans="5:5">
      <c r="E3761" s="296"/>
    </row>
    <row r="3762" spans="5:5">
      <c r="E3762" s="296"/>
    </row>
    <row r="3763" spans="5:5">
      <c r="E3763" s="296"/>
    </row>
    <row r="3764" spans="5:5">
      <c r="E3764" s="296"/>
    </row>
    <row r="3765" spans="5:5">
      <c r="E3765" s="296"/>
    </row>
    <row r="3766" spans="5:5">
      <c r="E3766" s="296"/>
    </row>
    <row r="3767" spans="5:5">
      <c r="E3767" s="296"/>
    </row>
    <row r="3768" spans="5:5">
      <c r="E3768" s="296"/>
    </row>
    <row r="3769" spans="5:5">
      <c r="E3769" s="296"/>
    </row>
    <row r="3770" spans="5:5">
      <c r="E3770" s="296"/>
    </row>
    <row r="3771" spans="5:5">
      <c r="E3771" s="296"/>
    </row>
    <row r="3772" spans="5:5">
      <c r="E3772" s="296"/>
    </row>
    <row r="3773" spans="5:5">
      <c r="E3773" s="296"/>
    </row>
    <row r="3774" spans="5:5">
      <c r="E3774" s="296"/>
    </row>
    <row r="3775" spans="5:5">
      <c r="E3775" s="296"/>
    </row>
    <row r="3776" spans="5:5">
      <c r="E3776" s="296"/>
    </row>
    <row r="3777" spans="5:5">
      <c r="E3777" s="296"/>
    </row>
    <row r="3778" spans="5:5">
      <c r="E3778" s="296"/>
    </row>
    <row r="3779" spans="5:5">
      <c r="E3779" s="296"/>
    </row>
    <row r="3780" spans="5:5">
      <c r="E3780" s="296"/>
    </row>
    <row r="3781" spans="5:5">
      <c r="E3781" s="296"/>
    </row>
    <row r="3782" spans="5:5">
      <c r="E3782" s="296"/>
    </row>
    <row r="3783" spans="5:5">
      <c r="E3783" s="296"/>
    </row>
    <row r="3784" spans="5:5">
      <c r="E3784" s="296"/>
    </row>
    <row r="3785" spans="5:5">
      <c r="E3785" s="296"/>
    </row>
    <row r="3786" spans="5:5">
      <c r="E3786" s="296"/>
    </row>
    <row r="3787" spans="5:5">
      <c r="E3787" s="296"/>
    </row>
    <row r="3788" spans="5:5">
      <c r="E3788" s="296"/>
    </row>
    <row r="3789" spans="5:5">
      <c r="E3789" s="296"/>
    </row>
    <row r="3790" spans="5:5">
      <c r="E3790" s="296"/>
    </row>
    <row r="3791" spans="5:5">
      <c r="E3791" s="296"/>
    </row>
    <row r="3792" spans="5:5">
      <c r="E3792" s="296"/>
    </row>
    <row r="3793" spans="5:5">
      <c r="E3793" s="296"/>
    </row>
    <row r="3794" spans="5:5">
      <c r="E3794" s="296"/>
    </row>
    <row r="3795" spans="5:5">
      <c r="E3795" s="296"/>
    </row>
    <row r="3796" spans="5:5">
      <c r="E3796" s="296"/>
    </row>
    <row r="3797" spans="5:5">
      <c r="E3797" s="296"/>
    </row>
    <row r="3798" spans="5:5">
      <c r="E3798" s="296"/>
    </row>
    <row r="3799" spans="5:5">
      <c r="E3799" s="296"/>
    </row>
    <row r="3800" spans="5:5">
      <c r="E3800" s="296"/>
    </row>
    <row r="3801" spans="5:5">
      <c r="E3801" s="296"/>
    </row>
    <row r="3802" spans="5:5">
      <c r="E3802" s="296"/>
    </row>
    <row r="3803" spans="5:5">
      <c r="E3803" s="296"/>
    </row>
    <row r="3804" spans="5:5">
      <c r="E3804" s="296"/>
    </row>
    <row r="3805" spans="5:5">
      <c r="E3805" s="296"/>
    </row>
    <row r="3806" spans="5:5">
      <c r="E3806" s="296"/>
    </row>
    <row r="3807" spans="5:5">
      <c r="E3807" s="296"/>
    </row>
    <row r="3808" spans="5:5">
      <c r="E3808" s="296"/>
    </row>
    <row r="3809" spans="5:5">
      <c r="E3809" s="296"/>
    </row>
    <row r="3810" spans="5:5">
      <c r="E3810" s="296"/>
    </row>
    <row r="3811" spans="5:5">
      <c r="E3811" s="296"/>
    </row>
    <row r="3812" spans="5:5">
      <c r="E3812" s="296"/>
    </row>
    <row r="3813" spans="5:5">
      <c r="E3813" s="296"/>
    </row>
    <row r="3814" spans="5:5">
      <c r="E3814" s="296"/>
    </row>
    <row r="3815" spans="5:5">
      <c r="E3815" s="296"/>
    </row>
    <row r="3816" spans="5:5">
      <c r="E3816" s="296"/>
    </row>
    <row r="3817" spans="5:5">
      <c r="E3817" s="296"/>
    </row>
    <row r="3818" spans="5:5">
      <c r="E3818" s="296"/>
    </row>
    <row r="3819" spans="5:5">
      <c r="E3819" s="296"/>
    </row>
    <row r="3820" spans="5:5">
      <c r="E3820" s="296"/>
    </row>
    <row r="3821" spans="5:5">
      <c r="E3821" s="296"/>
    </row>
    <row r="3822" spans="5:5">
      <c r="E3822" s="296"/>
    </row>
    <row r="3823" spans="5:5">
      <c r="E3823" s="296"/>
    </row>
    <row r="3824" spans="5:5">
      <c r="E3824" s="296"/>
    </row>
    <row r="3825" spans="5:5">
      <c r="E3825" s="296"/>
    </row>
    <row r="3826" spans="5:5">
      <c r="E3826" s="296"/>
    </row>
    <row r="3827" spans="5:5">
      <c r="E3827" s="296"/>
    </row>
    <row r="3828" spans="5:5">
      <c r="E3828" s="296"/>
    </row>
    <row r="3829" spans="5:5">
      <c r="E3829" s="296"/>
    </row>
    <row r="3830" spans="5:5">
      <c r="E3830" s="296"/>
    </row>
    <row r="3831" spans="5:5">
      <c r="E3831" s="296"/>
    </row>
    <row r="3832" spans="5:5">
      <c r="E3832" s="296"/>
    </row>
    <row r="3833" spans="5:5">
      <c r="E3833" s="296"/>
    </row>
    <row r="3834" spans="5:5">
      <c r="E3834" s="296"/>
    </row>
    <row r="3835" spans="5:5">
      <c r="E3835" s="296"/>
    </row>
    <row r="3836" spans="5:5">
      <c r="E3836" s="296"/>
    </row>
    <row r="3837" spans="5:5">
      <c r="E3837" s="296"/>
    </row>
    <row r="3838" spans="5:5">
      <c r="E3838" s="296"/>
    </row>
    <row r="3839" spans="5:5">
      <c r="E3839" s="296"/>
    </row>
    <row r="3840" spans="5:5">
      <c r="E3840" s="296"/>
    </row>
    <row r="3841" spans="5:5">
      <c r="E3841" s="296"/>
    </row>
    <row r="3842" spans="5:5">
      <c r="E3842" s="296"/>
    </row>
    <row r="3843" spans="5:5">
      <c r="E3843" s="296"/>
    </row>
    <row r="3844" spans="5:5">
      <c r="E3844" s="296"/>
    </row>
    <row r="3845" spans="5:5">
      <c r="E3845" s="296"/>
    </row>
    <row r="3846" spans="5:5">
      <c r="E3846" s="296"/>
    </row>
    <row r="3847" spans="5:5">
      <c r="E3847" s="296"/>
    </row>
    <row r="3848" spans="5:5">
      <c r="E3848" s="296"/>
    </row>
    <row r="3849" spans="5:5">
      <c r="E3849" s="296"/>
    </row>
    <row r="3850" spans="5:5">
      <c r="E3850" s="296"/>
    </row>
    <row r="3851" spans="5:5">
      <c r="E3851" s="296"/>
    </row>
    <row r="3852" spans="5:5">
      <c r="E3852" s="296"/>
    </row>
    <row r="3853" spans="5:5">
      <c r="E3853" s="296"/>
    </row>
    <row r="3854" spans="5:5">
      <c r="E3854" s="296"/>
    </row>
    <row r="3855" spans="5:5">
      <c r="E3855" s="296"/>
    </row>
    <row r="3856" spans="5:5">
      <c r="E3856" s="296"/>
    </row>
    <row r="3857" spans="5:5">
      <c r="E3857" s="296"/>
    </row>
    <row r="3858" spans="5:5">
      <c r="E3858" s="296"/>
    </row>
    <row r="3859" spans="5:5">
      <c r="E3859" s="296"/>
    </row>
    <row r="3860" spans="5:5">
      <c r="E3860" s="296"/>
    </row>
    <row r="3861" spans="5:5">
      <c r="E3861" s="296"/>
    </row>
    <row r="3862" spans="5:5">
      <c r="E3862" s="296"/>
    </row>
    <row r="3863" spans="5:5">
      <c r="E3863" s="296"/>
    </row>
    <row r="3864" spans="5:5">
      <c r="E3864" s="296"/>
    </row>
    <row r="3865" spans="5:5">
      <c r="E3865" s="296"/>
    </row>
    <row r="3866" spans="5:5">
      <c r="E3866" s="296"/>
    </row>
    <row r="3867" spans="5:5">
      <c r="E3867" s="296"/>
    </row>
    <row r="3868" spans="5:5">
      <c r="E3868" s="296"/>
    </row>
    <row r="3869" spans="5:5">
      <c r="E3869" s="296"/>
    </row>
    <row r="3870" spans="5:5">
      <c r="E3870" s="296"/>
    </row>
    <row r="3871" spans="5:5">
      <c r="E3871" s="296"/>
    </row>
    <row r="3872" spans="5:5">
      <c r="E3872" s="296"/>
    </row>
    <row r="3873" spans="5:5">
      <c r="E3873" s="296"/>
    </row>
    <row r="3874" spans="5:5">
      <c r="E3874" s="296"/>
    </row>
    <row r="3875" spans="5:5">
      <c r="E3875" s="296"/>
    </row>
    <row r="3876" spans="5:5">
      <c r="E3876" s="296"/>
    </row>
    <row r="3877" spans="5:5">
      <c r="E3877" s="296"/>
    </row>
    <row r="3878" spans="5:5">
      <c r="E3878" s="296"/>
    </row>
    <row r="3879" spans="5:5">
      <c r="E3879" s="296"/>
    </row>
    <row r="3880" spans="5:5">
      <c r="E3880" s="296"/>
    </row>
    <row r="3881" spans="5:5">
      <c r="E3881" s="296"/>
    </row>
    <row r="3882" spans="5:5">
      <c r="E3882" s="296"/>
    </row>
    <row r="3883" spans="5:5">
      <c r="E3883" s="296"/>
    </row>
    <row r="3884" spans="5:5">
      <c r="E3884" s="296"/>
    </row>
    <row r="3885" spans="5:5">
      <c r="E3885" s="296"/>
    </row>
    <row r="3886" spans="5:5">
      <c r="E3886" s="296"/>
    </row>
    <row r="3887" spans="5:5">
      <c r="E3887" s="296"/>
    </row>
    <row r="3888" spans="5:5">
      <c r="E3888" s="296"/>
    </row>
    <row r="3889" spans="5:5">
      <c r="E3889" s="296"/>
    </row>
    <row r="3890" spans="5:5">
      <c r="E3890" s="296"/>
    </row>
    <row r="3891" spans="5:5">
      <c r="E3891" s="296"/>
    </row>
    <row r="3892" spans="5:5">
      <c r="E3892" s="296"/>
    </row>
    <row r="3893" spans="5:5">
      <c r="E3893" s="296"/>
    </row>
    <row r="3894" spans="5:5">
      <c r="E3894" s="296"/>
    </row>
    <row r="3895" spans="5:5">
      <c r="E3895" s="296"/>
    </row>
    <row r="3896" spans="5:5">
      <c r="E3896" s="296"/>
    </row>
    <row r="3897" spans="5:5">
      <c r="E3897" s="296"/>
    </row>
    <row r="3898" spans="5:5">
      <c r="E3898" s="296"/>
    </row>
    <row r="3899" spans="5:5">
      <c r="E3899" s="296"/>
    </row>
    <row r="3900" spans="5:5">
      <c r="E3900" s="296"/>
    </row>
    <row r="3901" spans="5:5">
      <c r="E3901" s="296"/>
    </row>
    <row r="3902" spans="5:5">
      <c r="E3902" s="296"/>
    </row>
    <row r="3903" spans="5:5">
      <c r="E3903" s="296"/>
    </row>
    <row r="3904" spans="5:5">
      <c r="E3904" s="296"/>
    </row>
    <row r="3905" spans="5:5">
      <c r="E3905" s="296"/>
    </row>
    <row r="3906" spans="5:5">
      <c r="E3906" s="296"/>
    </row>
    <row r="3907" spans="5:5">
      <c r="E3907" s="296"/>
    </row>
    <row r="3908" spans="5:5">
      <c r="E3908" s="296"/>
    </row>
    <row r="3909" spans="5:5">
      <c r="E3909" s="296"/>
    </row>
    <row r="3910" spans="5:5">
      <c r="E3910" s="296"/>
    </row>
    <row r="3911" spans="5:5">
      <c r="E3911" s="296"/>
    </row>
    <row r="3912" spans="5:5">
      <c r="E3912" s="296"/>
    </row>
    <row r="3913" spans="5:5">
      <c r="E3913" s="296"/>
    </row>
    <row r="3914" spans="5:5">
      <c r="E3914" s="296"/>
    </row>
    <row r="3915" spans="5:5">
      <c r="E3915" s="296"/>
    </row>
    <row r="3916" spans="5:5">
      <c r="E3916" s="296"/>
    </row>
    <row r="3917" spans="5:5">
      <c r="E3917" s="296"/>
    </row>
    <row r="3918" spans="5:5">
      <c r="E3918" s="296"/>
    </row>
    <row r="3919" spans="5:5">
      <c r="E3919" s="296"/>
    </row>
    <row r="3920" spans="5:5">
      <c r="E3920" s="296"/>
    </row>
    <row r="3921" spans="5:5">
      <c r="E3921" s="296"/>
    </row>
    <row r="3922" spans="5:5">
      <c r="E3922" s="296"/>
    </row>
    <row r="3923" spans="5:5">
      <c r="E3923" s="296"/>
    </row>
    <row r="3924" spans="5:5">
      <c r="E3924" s="296"/>
    </row>
    <row r="3925" spans="5:5">
      <c r="E3925" s="296"/>
    </row>
    <row r="3926" spans="5:5">
      <c r="E3926" s="296"/>
    </row>
    <row r="3927" spans="5:5">
      <c r="E3927" s="296"/>
    </row>
    <row r="3928" spans="5:5">
      <c r="E3928" s="296"/>
    </row>
    <row r="3929" spans="5:5">
      <c r="E3929" s="296"/>
    </row>
    <row r="3930" spans="5:5">
      <c r="E3930" s="296"/>
    </row>
    <row r="3931" spans="5:5">
      <c r="E3931" s="296"/>
    </row>
    <row r="3932" spans="5:5">
      <c r="E3932" s="296"/>
    </row>
    <row r="3933" spans="5:5">
      <c r="E3933" s="296"/>
    </row>
    <row r="3934" spans="5:5">
      <c r="E3934" s="296"/>
    </row>
    <row r="3935" spans="5:5">
      <c r="E3935" s="296"/>
    </row>
    <row r="3936" spans="5:5">
      <c r="E3936" s="296"/>
    </row>
    <row r="3937" spans="5:5">
      <c r="E3937" s="296"/>
    </row>
    <row r="3938" spans="5:5">
      <c r="E3938" s="296"/>
    </row>
    <row r="3939" spans="5:5">
      <c r="E3939" s="296"/>
    </row>
    <row r="3940" spans="5:5">
      <c r="E3940" s="296"/>
    </row>
    <row r="3941" spans="5:5">
      <c r="E3941" s="296"/>
    </row>
    <row r="3942" spans="5:5">
      <c r="E3942" s="296"/>
    </row>
    <row r="3943" spans="5:5">
      <c r="E3943" s="296"/>
    </row>
    <row r="3944" spans="5:5">
      <c r="E3944" s="296"/>
    </row>
    <row r="3945" spans="5:5">
      <c r="E3945" s="296"/>
    </row>
    <row r="3946" spans="5:5">
      <c r="E3946" s="296"/>
    </row>
    <row r="3947" spans="5:5">
      <c r="E3947" s="296"/>
    </row>
    <row r="3948" spans="5:5">
      <c r="E3948" s="296"/>
    </row>
    <row r="3949" spans="5:5">
      <c r="E3949" s="296"/>
    </row>
    <row r="3950" spans="5:5">
      <c r="E3950" s="296"/>
    </row>
    <row r="3951" spans="5:5">
      <c r="E3951" s="296"/>
    </row>
    <row r="3952" spans="5:5">
      <c r="E3952" s="296"/>
    </row>
    <row r="3953" spans="5:5">
      <c r="E3953" s="296"/>
    </row>
    <row r="3954" spans="5:5">
      <c r="E3954" s="296"/>
    </row>
    <row r="3955" spans="5:5">
      <c r="E3955" s="296"/>
    </row>
    <row r="3956" spans="5:5">
      <c r="E3956" s="296"/>
    </row>
    <row r="3957" spans="5:5">
      <c r="E3957" s="296"/>
    </row>
    <row r="3958" spans="5:5">
      <c r="E3958" s="296"/>
    </row>
    <row r="3959" spans="5:5">
      <c r="E3959" s="296"/>
    </row>
    <row r="3960" spans="5:5">
      <c r="E3960" s="296"/>
    </row>
    <row r="3961" spans="5:5">
      <c r="E3961" s="296"/>
    </row>
    <row r="3962" spans="5:5">
      <c r="E3962" s="296"/>
    </row>
    <row r="3963" spans="5:5">
      <c r="E3963" s="296"/>
    </row>
    <row r="3964" spans="5:5">
      <c r="E3964" s="296"/>
    </row>
    <row r="3965" spans="5:5">
      <c r="E3965" s="296"/>
    </row>
    <row r="3966" spans="5:5">
      <c r="E3966" s="296"/>
    </row>
    <row r="3967" spans="5:5">
      <c r="E3967" s="296"/>
    </row>
    <row r="3968" spans="5:5">
      <c r="E3968" s="296"/>
    </row>
    <row r="3969" spans="5:5">
      <c r="E3969" s="296"/>
    </row>
    <row r="3970" spans="5:5">
      <c r="E3970" s="296"/>
    </row>
    <row r="3971" spans="5:5">
      <c r="E3971" s="296"/>
    </row>
    <row r="3972" spans="5:5">
      <c r="E3972" s="296"/>
    </row>
    <row r="3973" spans="5:5">
      <c r="E3973" s="296"/>
    </row>
    <row r="3974" spans="5:5">
      <c r="E3974" s="296"/>
    </row>
    <row r="3975" spans="5:5">
      <c r="E3975" s="296"/>
    </row>
    <row r="3976" spans="5:5">
      <c r="E3976" s="296"/>
    </row>
    <row r="3977" spans="5:5">
      <c r="E3977" s="296"/>
    </row>
    <row r="3978" spans="5:5">
      <c r="E3978" s="296"/>
    </row>
    <row r="3979" spans="5:5">
      <c r="E3979" s="296"/>
    </row>
    <row r="3980" spans="5:5">
      <c r="E3980" s="296"/>
    </row>
    <row r="3981" spans="5:5">
      <c r="E3981" s="296"/>
    </row>
    <row r="3982" spans="5:5">
      <c r="E3982" s="296"/>
    </row>
    <row r="3983" spans="5:5">
      <c r="E3983" s="296"/>
    </row>
    <row r="3984" spans="5:5">
      <c r="E3984" s="296"/>
    </row>
    <row r="3985" spans="5:5">
      <c r="E3985" s="296"/>
    </row>
    <row r="3986" spans="5:5">
      <c r="E3986" s="296"/>
    </row>
    <row r="3987" spans="5:5">
      <c r="E3987" s="296"/>
    </row>
    <row r="3988" spans="5:5">
      <c r="E3988" s="296"/>
    </row>
    <row r="3989" spans="5:5">
      <c r="E3989" s="296"/>
    </row>
    <row r="3990" spans="5:5">
      <c r="E3990" s="296"/>
    </row>
    <row r="3991" spans="5:5">
      <c r="E3991" s="296"/>
    </row>
    <row r="3992" spans="5:5">
      <c r="E3992" s="296"/>
    </row>
    <row r="3993" spans="5:5">
      <c r="E3993" s="296"/>
    </row>
    <row r="3994" spans="5:5">
      <c r="E3994" s="296"/>
    </row>
    <row r="3995" spans="5:5">
      <c r="E3995" s="296"/>
    </row>
    <row r="3996" spans="5:5">
      <c r="E3996" s="296"/>
    </row>
    <row r="3997" spans="5:5">
      <c r="E3997" s="296"/>
    </row>
    <row r="3998" spans="5:5">
      <c r="E3998" s="296"/>
    </row>
    <row r="3999" spans="5:5">
      <c r="E3999" s="296"/>
    </row>
    <row r="4000" spans="5:5">
      <c r="E4000" s="296"/>
    </row>
    <row r="4001" spans="5:5">
      <c r="E4001" s="296"/>
    </row>
    <row r="4002" spans="5:5">
      <c r="E4002" s="296"/>
    </row>
    <row r="4003" spans="5:5">
      <c r="E4003" s="296"/>
    </row>
    <row r="4004" spans="5:5">
      <c r="E4004" s="296"/>
    </row>
    <row r="4005" spans="5:5">
      <c r="E4005" s="296"/>
    </row>
    <row r="4006" spans="5:5">
      <c r="E4006" s="296"/>
    </row>
    <row r="4007" spans="5:5">
      <c r="E4007" s="296"/>
    </row>
    <row r="4008" spans="5:5">
      <c r="E4008" s="296"/>
    </row>
    <row r="4009" spans="5:5">
      <c r="E4009" s="296"/>
    </row>
    <row r="4010" spans="5:5">
      <c r="E4010" s="296"/>
    </row>
    <row r="4011" spans="5:5">
      <c r="E4011" s="296"/>
    </row>
    <row r="4012" spans="5:5">
      <c r="E4012" s="296"/>
    </row>
    <row r="4013" spans="5:5">
      <c r="E4013" s="296"/>
    </row>
    <row r="4014" spans="5:5">
      <c r="E4014" s="296"/>
    </row>
    <row r="4015" spans="5:5">
      <c r="E4015" s="296"/>
    </row>
    <row r="4016" spans="5:5">
      <c r="E4016" s="296"/>
    </row>
    <row r="4017" spans="5:5">
      <c r="E4017" s="296"/>
    </row>
    <row r="4018" spans="5:5">
      <c r="E4018" s="296"/>
    </row>
    <row r="4019" spans="5:5">
      <c r="E4019" s="296"/>
    </row>
    <row r="4020" spans="5:5">
      <c r="E4020" s="296"/>
    </row>
    <row r="4021" spans="5:5">
      <c r="E4021" s="296"/>
    </row>
    <row r="4022" spans="5:5">
      <c r="E4022" s="296"/>
    </row>
    <row r="4023" spans="5:5">
      <c r="E4023" s="296"/>
    </row>
    <row r="4024" spans="5:5">
      <c r="E4024" s="296"/>
    </row>
    <row r="4025" spans="5:5">
      <c r="E4025" s="296"/>
    </row>
    <row r="4026" spans="5:5">
      <c r="E4026" s="296"/>
    </row>
    <row r="4027" spans="5:5">
      <c r="E4027" s="296"/>
    </row>
    <row r="4028" spans="5:5">
      <c r="E4028" s="296"/>
    </row>
    <row r="4029" spans="5:5">
      <c r="E4029" s="296"/>
    </row>
    <row r="4030" spans="5:5">
      <c r="E4030" s="296"/>
    </row>
    <row r="4031" spans="5:5">
      <c r="E4031" s="296"/>
    </row>
    <row r="4032" spans="5:5">
      <c r="E4032" s="296"/>
    </row>
    <row r="4033" spans="5:5">
      <c r="E4033" s="296"/>
    </row>
    <row r="4034" spans="5:5">
      <c r="E4034" s="296"/>
    </row>
    <row r="4035" spans="5:5">
      <c r="E4035" s="296"/>
    </row>
    <row r="4036" spans="5:5">
      <c r="E4036" s="296"/>
    </row>
    <row r="4037" spans="5:5">
      <c r="E4037" s="296"/>
    </row>
    <row r="4038" spans="5:5">
      <c r="E4038" s="296"/>
    </row>
    <row r="4039" spans="5:5">
      <c r="E4039" s="296"/>
    </row>
    <row r="4040" spans="5:5">
      <c r="E4040" s="296"/>
    </row>
    <row r="4041" spans="5:5">
      <c r="E4041" s="296"/>
    </row>
    <row r="4042" spans="5:5">
      <c r="E4042" s="296"/>
    </row>
    <row r="4043" spans="5:5">
      <c r="E4043" s="296"/>
    </row>
    <row r="4044" spans="5:5">
      <c r="E4044" s="296"/>
    </row>
    <row r="4045" spans="5:5">
      <c r="E4045" s="296"/>
    </row>
    <row r="4046" spans="5:5">
      <c r="E4046" s="296"/>
    </row>
    <row r="4047" spans="5:5">
      <c r="E4047" s="296"/>
    </row>
    <row r="4048" spans="5:5">
      <c r="E4048" s="296"/>
    </row>
    <row r="4049" spans="5:5">
      <c r="E4049" s="296"/>
    </row>
    <row r="4050" spans="5:5">
      <c r="E4050" s="296"/>
    </row>
    <row r="4051" spans="5:5">
      <c r="E4051" s="296"/>
    </row>
    <row r="4052" spans="5:5">
      <c r="E4052" s="296"/>
    </row>
    <row r="4053" spans="5:5">
      <c r="E4053" s="296"/>
    </row>
    <row r="4054" spans="5:5">
      <c r="E4054" s="296"/>
    </row>
    <row r="4055" spans="5:5">
      <c r="E4055" s="296"/>
    </row>
    <row r="4056" spans="5:5">
      <c r="E4056" s="296"/>
    </row>
    <row r="4057" spans="5:5">
      <c r="E4057" s="296"/>
    </row>
    <row r="4058" spans="5:5">
      <c r="E4058" s="296"/>
    </row>
    <row r="4059" spans="5:5">
      <c r="E4059" s="296"/>
    </row>
    <row r="4060" spans="5:5">
      <c r="E4060" s="296"/>
    </row>
    <row r="4061" spans="5:5">
      <c r="E4061" s="296"/>
    </row>
    <row r="4062" spans="5:5">
      <c r="E4062" s="296"/>
    </row>
    <row r="4063" spans="5:5">
      <c r="E4063" s="296"/>
    </row>
    <row r="4064" spans="5:5">
      <c r="E4064" s="296"/>
    </row>
    <row r="4065" spans="5:5">
      <c r="E4065" s="296"/>
    </row>
    <row r="4066" spans="5:5">
      <c r="E4066" s="296"/>
    </row>
    <row r="4067" spans="5:5">
      <c r="E4067" s="296"/>
    </row>
    <row r="4068" spans="5:5">
      <c r="E4068" s="296"/>
    </row>
    <row r="4069" spans="5:5">
      <c r="E4069" s="296"/>
    </row>
    <row r="4070" spans="5:5">
      <c r="E4070" s="296"/>
    </row>
    <row r="4071" spans="5:5">
      <c r="E4071" s="296"/>
    </row>
    <row r="4072" spans="5:5">
      <c r="E4072" s="296"/>
    </row>
    <row r="4073" spans="5:5">
      <c r="E4073" s="296"/>
    </row>
    <row r="4074" spans="5:5">
      <c r="E4074" s="296"/>
    </row>
    <row r="4075" spans="5:5">
      <c r="E4075" s="296"/>
    </row>
    <row r="4076" spans="5:5">
      <c r="E4076" s="296"/>
    </row>
    <row r="4077" spans="5:5">
      <c r="E4077" s="296"/>
    </row>
    <row r="4078" spans="5:5">
      <c r="E4078" s="296"/>
    </row>
    <row r="4079" spans="5:5">
      <c r="E4079" s="296"/>
    </row>
    <row r="4080" spans="5:5">
      <c r="E4080" s="296"/>
    </row>
    <row r="4081" spans="5:5">
      <c r="E4081" s="296"/>
    </row>
    <row r="4082" spans="5:5">
      <c r="E4082" s="296"/>
    </row>
    <row r="4083" spans="5:5">
      <c r="E4083" s="296"/>
    </row>
    <row r="4084" spans="5:5">
      <c r="E4084" s="296"/>
    </row>
    <row r="4085" spans="5:5">
      <c r="E4085" s="296"/>
    </row>
    <row r="4086" spans="5:5">
      <c r="E4086" s="296"/>
    </row>
    <row r="4087" spans="5:5">
      <c r="E4087" s="296"/>
    </row>
    <row r="4088" spans="5:5">
      <c r="E4088" s="296"/>
    </row>
    <row r="4089" spans="5:5">
      <c r="E4089" s="296"/>
    </row>
    <row r="4090" spans="5:5">
      <c r="E4090" s="296"/>
    </row>
    <row r="4091" spans="5:5">
      <c r="E4091" s="296"/>
    </row>
    <row r="4092" spans="5:5">
      <c r="E4092" s="296"/>
    </row>
    <row r="4093" spans="5:5">
      <c r="E4093" s="296"/>
    </row>
    <row r="4094" spans="5:5">
      <c r="E4094" s="296"/>
    </row>
    <row r="4095" spans="5:5">
      <c r="E4095" s="296"/>
    </row>
    <row r="4096" spans="5:5">
      <c r="E4096" s="296"/>
    </row>
    <row r="4097" spans="5:5">
      <c r="E4097" s="296"/>
    </row>
    <row r="4098" spans="5:5">
      <c r="E4098" s="296"/>
    </row>
    <row r="4099" spans="5:5">
      <c r="E4099" s="296"/>
    </row>
    <row r="4100" spans="5:5">
      <c r="E4100" s="296"/>
    </row>
    <row r="4101" spans="5:5">
      <c r="E4101" s="296"/>
    </row>
    <row r="4102" spans="5:5">
      <c r="E4102" s="296"/>
    </row>
    <row r="4103" spans="5:5">
      <c r="E4103" s="296"/>
    </row>
    <row r="4104" spans="5:5">
      <c r="E4104" s="296"/>
    </row>
    <row r="4105" spans="5:5">
      <c r="E4105" s="296"/>
    </row>
    <row r="4106" spans="5:5">
      <c r="E4106" s="296"/>
    </row>
    <row r="4107" spans="5:5">
      <c r="E4107" s="296"/>
    </row>
    <row r="4108" spans="5:5">
      <c r="E4108" s="296"/>
    </row>
    <row r="4109" spans="5:5">
      <c r="E4109" s="296"/>
    </row>
    <row r="4110" spans="5:5">
      <c r="E4110" s="296"/>
    </row>
    <row r="4111" spans="5:5">
      <c r="E4111" s="296"/>
    </row>
    <row r="4112" spans="5:5">
      <c r="E4112" s="296"/>
    </row>
    <row r="4113" spans="5:5">
      <c r="E4113" s="296"/>
    </row>
    <row r="4114" spans="5:5">
      <c r="E4114" s="296"/>
    </row>
    <row r="4115" spans="5:5">
      <c r="E4115" s="296"/>
    </row>
    <row r="4116" spans="5:5">
      <c r="E4116" s="296"/>
    </row>
    <row r="4117" spans="5:5">
      <c r="E4117" s="296"/>
    </row>
    <row r="4118" spans="5:5">
      <c r="E4118" s="296"/>
    </row>
    <row r="4119" spans="5:5">
      <c r="E4119" s="296"/>
    </row>
    <row r="4120" spans="5:5">
      <c r="E4120" s="296"/>
    </row>
    <row r="4121" spans="5:5">
      <c r="E4121" s="296"/>
    </row>
    <row r="4122" spans="5:5">
      <c r="E4122" s="296"/>
    </row>
    <row r="4123" spans="5:5">
      <c r="E4123" s="296"/>
    </row>
    <row r="4124" spans="5:5">
      <c r="E4124" s="296"/>
    </row>
    <row r="4125" spans="5:5">
      <c r="E4125" s="296"/>
    </row>
    <row r="4126" spans="5:5">
      <c r="E4126" s="296"/>
    </row>
    <row r="4127" spans="5:5">
      <c r="E4127" s="296"/>
    </row>
    <row r="4128" spans="5:5">
      <c r="E4128" s="296"/>
    </row>
    <row r="4129" spans="5:5">
      <c r="E4129" s="296"/>
    </row>
    <row r="4130" spans="5:5">
      <c r="E4130" s="296"/>
    </row>
    <row r="4131" spans="5:5">
      <c r="E4131" s="296"/>
    </row>
    <row r="4132" spans="5:5">
      <c r="E4132" s="296"/>
    </row>
    <row r="4133" spans="5:5">
      <c r="E4133" s="296"/>
    </row>
    <row r="4134" spans="5:5">
      <c r="E4134" s="296"/>
    </row>
    <row r="4135" spans="5:5">
      <c r="E4135" s="296"/>
    </row>
    <row r="4136" spans="5:5">
      <c r="E4136" s="296"/>
    </row>
    <row r="4137" spans="5:5">
      <c r="E4137" s="296"/>
    </row>
    <row r="4138" spans="5:5">
      <c r="E4138" s="296"/>
    </row>
    <row r="4139" spans="5:5">
      <c r="E4139" s="296"/>
    </row>
    <row r="4140" spans="5:5">
      <c r="E4140" s="296"/>
    </row>
    <row r="4141" spans="5:5">
      <c r="E4141" s="296"/>
    </row>
    <row r="4142" spans="5:5">
      <c r="E4142" s="296"/>
    </row>
    <row r="4143" spans="5:5">
      <c r="E4143" s="296"/>
    </row>
    <row r="4144" spans="5:5">
      <c r="E4144" s="296"/>
    </row>
    <row r="4145" spans="5:5">
      <c r="E4145" s="296"/>
    </row>
    <row r="4146" spans="5:5">
      <c r="E4146" s="296"/>
    </row>
    <row r="4147" spans="5:5">
      <c r="E4147" s="296"/>
    </row>
    <row r="4148" spans="5:5">
      <c r="E4148" s="296"/>
    </row>
    <row r="4149" spans="5:5">
      <c r="E4149" s="296"/>
    </row>
    <row r="4150" spans="5:5">
      <c r="E4150" s="296"/>
    </row>
    <row r="4151" spans="5:5">
      <c r="E4151" s="296"/>
    </row>
    <row r="4152" spans="5:5">
      <c r="E4152" s="296"/>
    </row>
    <row r="4153" spans="5:5">
      <c r="E4153" s="296"/>
    </row>
    <row r="4154" spans="5:5">
      <c r="E4154" s="296"/>
    </row>
    <row r="4155" spans="5:5">
      <c r="E4155" s="296"/>
    </row>
    <row r="4156" spans="5:5">
      <c r="E4156" s="296"/>
    </row>
    <row r="4157" spans="5:5">
      <c r="E4157" s="296"/>
    </row>
    <row r="4158" spans="5:5">
      <c r="E4158" s="296"/>
    </row>
    <row r="4159" spans="5:5">
      <c r="E4159" s="296"/>
    </row>
    <row r="4160" spans="5:5">
      <c r="E4160" s="296"/>
    </row>
    <row r="4161" spans="5:5">
      <c r="E4161" s="296"/>
    </row>
    <row r="4162" spans="5:5">
      <c r="E4162" s="296"/>
    </row>
    <row r="4163" spans="5:5">
      <c r="E4163" s="296"/>
    </row>
    <row r="4164" spans="5:5">
      <c r="E4164" s="296"/>
    </row>
    <row r="4165" spans="5:5">
      <c r="E4165" s="296"/>
    </row>
    <row r="4166" spans="5:5">
      <c r="E4166" s="296"/>
    </row>
    <row r="4167" spans="5:5">
      <c r="E4167" s="296"/>
    </row>
    <row r="4168" spans="5:5">
      <c r="E4168" s="296"/>
    </row>
    <row r="4169" spans="5:5">
      <c r="E4169" s="296"/>
    </row>
    <row r="4170" spans="5:5">
      <c r="E4170" s="296"/>
    </row>
    <row r="4171" spans="5:5">
      <c r="E4171" s="296"/>
    </row>
    <row r="4172" spans="5:5">
      <c r="E4172" s="296"/>
    </row>
    <row r="4173" spans="5:5">
      <c r="E4173" s="296"/>
    </row>
    <row r="4174" spans="5:5">
      <c r="E4174" s="296"/>
    </row>
    <row r="4175" spans="5:5">
      <c r="E4175" s="296"/>
    </row>
    <row r="4176" spans="5:5">
      <c r="E4176" s="296"/>
    </row>
    <row r="4177" spans="5:5">
      <c r="E4177" s="296"/>
    </row>
    <row r="4178" spans="5:5">
      <c r="E4178" s="296"/>
    </row>
    <row r="4179" spans="5:5">
      <c r="E4179" s="296"/>
    </row>
    <row r="4180" spans="5:5">
      <c r="E4180" s="296"/>
    </row>
    <row r="4181" spans="5:5">
      <c r="E4181" s="296"/>
    </row>
    <row r="4182" spans="5:5">
      <c r="E4182" s="296"/>
    </row>
    <row r="4183" spans="5:5">
      <c r="E4183" s="296"/>
    </row>
    <row r="4184" spans="5:5">
      <c r="E4184" s="296"/>
    </row>
    <row r="4185" spans="5:5">
      <c r="E4185" s="296"/>
    </row>
    <row r="4186" spans="5:5">
      <c r="E4186" s="296"/>
    </row>
    <row r="4187" spans="5:5">
      <c r="E4187" s="296"/>
    </row>
    <row r="4188" spans="5:5">
      <c r="E4188" s="296"/>
    </row>
    <row r="4189" spans="5:5">
      <c r="E4189" s="296"/>
    </row>
    <row r="4190" spans="5:5">
      <c r="E4190" s="296"/>
    </row>
    <row r="4191" spans="5:5">
      <c r="E4191" s="296"/>
    </row>
    <row r="4192" spans="5:5">
      <c r="E4192" s="296"/>
    </row>
    <row r="4193" spans="5:5">
      <c r="E4193" s="296"/>
    </row>
    <row r="4194" spans="5:5">
      <c r="E4194" s="296"/>
    </row>
    <row r="4195" spans="5:5">
      <c r="E4195" s="296"/>
    </row>
    <row r="4196" spans="5:5">
      <c r="E4196" s="296"/>
    </row>
    <row r="4197" spans="5:5">
      <c r="E4197" s="296"/>
    </row>
    <row r="4198" spans="5:5">
      <c r="E4198" s="296"/>
    </row>
    <row r="4199" spans="5:5">
      <c r="E4199" s="296"/>
    </row>
    <row r="4200" spans="5:5">
      <c r="E4200" s="296"/>
    </row>
    <row r="4201" spans="5:5">
      <c r="E4201" s="296"/>
    </row>
    <row r="4202" spans="5:5">
      <c r="E4202" s="296"/>
    </row>
    <row r="4203" spans="5:5">
      <c r="E4203" s="296"/>
    </row>
    <row r="4204" spans="5:5">
      <c r="E4204" s="296"/>
    </row>
    <row r="4205" spans="5:5">
      <c r="E4205" s="296"/>
    </row>
    <row r="4206" spans="5:5">
      <c r="E4206" s="296"/>
    </row>
    <row r="4207" spans="5:5">
      <c r="E4207" s="296"/>
    </row>
    <row r="4208" spans="5:5">
      <c r="E4208" s="296"/>
    </row>
    <row r="4209" spans="5:5">
      <c r="E4209" s="296"/>
    </row>
    <row r="4210" spans="5:5">
      <c r="E4210" s="296"/>
    </row>
    <row r="4211" spans="5:5">
      <c r="E4211" s="296"/>
    </row>
    <row r="4212" spans="5:5">
      <c r="E4212" s="296"/>
    </row>
    <row r="4213" spans="5:5">
      <c r="E4213" s="296"/>
    </row>
    <row r="4214" spans="5:5">
      <c r="E4214" s="296"/>
    </row>
    <row r="4215" spans="5:5">
      <c r="E4215" s="296"/>
    </row>
    <row r="4216" spans="5:5">
      <c r="E4216" s="296"/>
    </row>
    <row r="4217" spans="5:5">
      <c r="E4217" s="296"/>
    </row>
    <row r="4218" spans="5:5">
      <c r="E4218" s="296"/>
    </row>
    <row r="4219" spans="5:5">
      <c r="E4219" s="296"/>
    </row>
    <row r="4220" spans="5:5">
      <c r="E4220" s="296"/>
    </row>
    <row r="4221" spans="5:5">
      <c r="E4221" s="296"/>
    </row>
    <row r="4222" spans="5:5">
      <c r="E4222" s="296"/>
    </row>
    <row r="4223" spans="5:5">
      <c r="E4223" s="296"/>
    </row>
    <row r="4224" spans="5:5">
      <c r="E4224" s="296"/>
    </row>
    <row r="4225" spans="5:5">
      <c r="E4225" s="296"/>
    </row>
    <row r="4226" spans="5:5">
      <c r="E4226" s="296"/>
    </row>
    <row r="4227" spans="5:5">
      <c r="E4227" s="296"/>
    </row>
    <row r="4228" spans="5:5">
      <c r="E4228" s="296"/>
    </row>
    <row r="4229" spans="5:5">
      <c r="E4229" s="296"/>
    </row>
    <row r="4230" spans="5:5">
      <c r="E4230" s="296"/>
    </row>
    <row r="4231" spans="5:5">
      <c r="E4231" s="296"/>
    </row>
    <row r="4232" spans="5:5">
      <c r="E4232" s="296"/>
    </row>
    <row r="4233" spans="5:5">
      <c r="E4233" s="296"/>
    </row>
    <row r="4234" spans="5:5">
      <c r="E4234" s="296"/>
    </row>
    <row r="4235" spans="5:5">
      <c r="E4235" s="296"/>
    </row>
    <row r="4236" spans="5:5">
      <c r="E4236" s="296"/>
    </row>
    <row r="4237" spans="5:5">
      <c r="E4237" s="296"/>
    </row>
    <row r="4238" spans="5:5">
      <c r="E4238" s="296"/>
    </row>
    <row r="4239" spans="5:5">
      <c r="E4239" s="296"/>
    </row>
    <row r="4240" spans="5:5">
      <c r="E4240" s="296"/>
    </row>
    <row r="4241" spans="5:5">
      <c r="E4241" s="296"/>
    </row>
    <row r="4242" spans="5:5">
      <c r="E4242" s="296"/>
    </row>
    <row r="4243" spans="5:5">
      <c r="E4243" s="296"/>
    </row>
    <row r="4244" spans="5:5">
      <c r="E4244" s="296"/>
    </row>
    <row r="4245" spans="5:5">
      <c r="E4245" s="296"/>
    </row>
    <row r="4246" spans="5:5">
      <c r="E4246" s="296"/>
    </row>
    <row r="4247" spans="5:5">
      <c r="E4247" s="296"/>
    </row>
    <row r="4248" spans="5:5">
      <c r="E4248" s="296"/>
    </row>
    <row r="4249" spans="5:5">
      <c r="E4249" s="296"/>
    </row>
    <row r="4250" spans="5:5">
      <c r="E4250" s="296"/>
    </row>
    <row r="4251" spans="5:5">
      <c r="E4251" s="296"/>
    </row>
    <row r="4252" spans="5:5">
      <c r="E4252" s="296"/>
    </row>
    <row r="4253" spans="5:5">
      <c r="E4253" s="296"/>
    </row>
    <row r="4254" spans="5:5">
      <c r="E4254" s="296"/>
    </row>
    <row r="4255" spans="5:5">
      <c r="E4255" s="296"/>
    </row>
    <row r="4256" spans="5:5">
      <c r="E4256" s="296"/>
    </row>
    <row r="4257" spans="5:5">
      <c r="E4257" s="296"/>
    </row>
    <row r="4258" spans="5:5">
      <c r="E4258" s="296"/>
    </row>
    <row r="4259" spans="5:5">
      <c r="E4259" s="296"/>
    </row>
    <row r="4260" spans="5:5">
      <c r="E4260" s="296"/>
    </row>
    <row r="4261" spans="5:5">
      <c r="E4261" s="296"/>
    </row>
    <row r="4262" spans="5:5">
      <c r="E4262" s="296"/>
    </row>
    <row r="4263" spans="5:5">
      <c r="E4263" s="296"/>
    </row>
    <row r="4264" spans="5:5">
      <c r="E4264" s="296"/>
    </row>
    <row r="4265" spans="5:5">
      <c r="E4265" s="296"/>
    </row>
    <row r="4266" spans="5:5">
      <c r="E4266" s="296"/>
    </row>
    <row r="4267" spans="5:5">
      <c r="E4267" s="296"/>
    </row>
    <row r="4268" spans="5:5">
      <c r="E4268" s="296"/>
    </row>
    <row r="4269" spans="5:5">
      <c r="E4269" s="296"/>
    </row>
    <row r="4270" spans="5:5">
      <c r="E4270" s="296"/>
    </row>
    <row r="4271" spans="5:5">
      <c r="E4271" s="296"/>
    </row>
    <row r="4272" spans="5:5">
      <c r="E4272" s="296"/>
    </row>
    <row r="4273" spans="5:5">
      <c r="E4273" s="296"/>
    </row>
    <row r="4274" spans="5:5">
      <c r="E4274" s="296"/>
    </row>
    <row r="4275" spans="5:5">
      <c r="E4275" s="296"/>
    </row>
    <row r="4276" spans="5:5">
      <c r="E4276" s="296"/>
    </row>
    <row r="4277" spans="5:5">
      <c r="E4277" s="296"/>
    </row>
    <row r="4278" spans="5:5">
      <c r="E4278" s="296"/>
    </row>
    <row r="4279" spans="5:5">
      <c r="E4279" s="296"/>
    </row>
    <row r="4280" spans="5:5">
      <c r="E4280" s="296"/>
    </row>
    <row r="4281" spans="5:5">
      <c r="E4281" s="296"/>
    </row>
    <row r="4282" spans="5:5">
      <c r="E4282" s="296"/>
    </row>
    <row r="4283" spans="5:5">
      <c r="E4283" s="296"/>
    </row>
    <row r="4284" spans="5:5">
      <c r="E4284" s="296"/>
    </row>
    <row r="4285" spans="5:5">
      <c r="E4285" s="296"/>
    </row>
    <row r="4286" spans="5:5">
      <c r="E4286" s="296"/>
    </row>
    <row r="4287" spans="5:5">
      <c r="E4287" s="296"/>
    </row>
    <row r="4288" spans="5:5">
      <c r="E4288" s="296"/>
    </row>
    <row r="4289" spans="5:5">
      <c r="E4289" s="296"/>
    </row>
    <row r="4290" spans="5:5">
      <c r="E4290" s="296"/>
    </row>
    <row r="4291" spans="5:5">
      <c r="E4291" s="296"/>
    </row>
    <row r="4292" spans="5:5">
      <c r="E4292" s="296"/>
    </row>
    <row r="4293" spans="5:5">
      <c r="E4293" s="296"/>
    </row>
    <row r="4294" spans="5:5">
      <c r="E4294" s="296"/>
    </row>
    <row r="4295" spans="5:5">
      <c r="E4295" s="296"/>
    </row>
    <row r="4296" spans="5:5">
      <c r="E4296" s="296"/>
    </row>
    <row r="4297" spans="5:5">
      <c r="E4297" s="296"/>
    </row>
    <row r="4298" spans="5:5">
      <c r="E4298" s="296"/>
    </row>
    <row r="4299" spans="5:5">
      <c r="E4299" s="296"/>
    </row>
    <row r="4300" spans="5:5">
      <c r="E4300" s="296"/>
    </row>
    <row r="4301" spans="5:5">
      <c r="E4301" s="296"/>
    </row>
    <row r="4302" spans="5:5">
      <c r="E4302" s="296"/>
    </row>
    <row r="4303" spans="5:5">
      <c r="E4303" s="296"/>
    </row>
    <row r="4304" spans="5:5">
      <c r="E4304" s="296"/>
    </row>
    <row r="4305" spans="5:5">
      <c r="E4305" s="296"/>
    </row>
    <row r="4306" spans="5:5">
      <c r="E4306" s="296"/>
    </row>
    <row r="4307" spans="5:5">
      <c r="E4307" s="296"/>
    </row>
    <row r="4308" spans="5:5">
      <c r="E4308" s="296"/>
    </row>
    <row r="4309" spans="5:5">
      <c r="E4309" s="296"/>
    </row>
    <row r="4310" spans="5:5">
      <c r="E4310" s="296"/>
    </row>
    <row r="4311" spans="5:5">
      <c r="E4311" s="296"/>
    </row>
    <row r="4312" spans="5:5">
      <c r="E4312" s="296"/>
    </row>
    <row r="4313" spans="5:5">
      <c r="E4313" s="296"/>
    </row>
    <row r="4314" spans="5:5">
      <c r="E4314" s="296"/>
    </row>
    <row r="4315" spans="5:5">
      <c r="E4315" s="296"/>
    </row>
    <row r="4316" spans="5:5">
      <c r="E4316" s="296"/>
    </row>
    <row r="4317" spans="5:5">
      <c r="E4317" s="296"/>
    </row>
    <row r="4318" spans="5:5">
      <c r="E4318" s="296"/>
    </row>
    <row r="4319" spans="5:5">
      <c r="E4319" s="296"/>
    </row>
    <row r="4320" spans="5:5">
      <c r="E4320" s="296"/>
    </row>
    <row r="4321" spans="5:5">
      <c r="E4321" s="296"/>
    </row>
    <row r="4322" spans="5:5">
      <c r="E4322" s="296"/>
    </row>
    <row r="4323" spans="5:5">
      <c r="E4323" s="296"/>
    </row>
    <row r="4324" spans="5:5">
      <c r="E4324" s="296"/>
    </row>
    <row r="4325" spans="5:5">
      <c r="E4325" s="296"/>
    </row>
    <row r="4326" spans="5:5">
      <c r="E4326" s="296"/>
    </row>
    <row r="4327" spans="5:5">
      <c r="E4327" s="296"/>
    </row>
    <row r="4328" spans="5:5">
      <c r="E4328" s="296"/>
    </row>
    <row r="4329" spans="5:5">
      <c r="E4329" s="296"/>
    </row>
    <row r="4330" spans="5:5">
      <c r="E4330" s="296"/>
    </row>
    <row r="4331" spans="5:5">
      <c r="E4331" s="296"/>
    </row>
    <row r="4332" spans="5:5">
      <c r="E4332" s="296"/>
    </row>
    <row r="4333" spans="5:5">
      <c r="E4333" s="296"/>
    </row>
    <row r="4334" spans="5:5">
      <c r="E4334" s="296"/>
    </row>
    <row r="4335" spans="5:5">
      <c r="E4335" s="296"/>
    </row>
    <row r="4336" spans="5:5">
      <c r="E4336" s="296"/>
    </row>
    <row r="4337" spans="5:5">
      <c r="E4337" s="296"/>
    </row>
    <row r="4338" spans="5:5">
      <c r="E4338" s="296"/>
    </row>
    <row r="4339" spans="5:5">
      <c r="E4339" s="296"/>
    </row>
    <row r="4340" spans="5:5">
      <c r="E4340" s="296"/>
    </row>
    <row r="4341" spans="5:5">
      <c r="E4341" s="296"/>
    </row>
    <row r="4342" spans="5:5">
      <c r="E4342" s="296"/>
    </row>
    <row r="4343" spans="5:5">
      <c r="E4343" s="296"/>
    </row>
    <row r="4344" spans="5:5">
      <c r="E4344" s="296"/>
    </row>
    <row r="4345" spans="5:5">
      <c r="E4345" s="296"/>
    </row>
    <row r="4346" spans="5:5">
      <c r="E4346" s="296"/>
    </row>
    <row r="4347" spans="5:5">
      <c r="E4347" s="296"/>
    </row>
    <row r="4348" spans="5:5">
      <c r="E4348" s="296"/>
    </row>
    <row r="4349" spans="5:5">
      <c r="E4349" s="296"/>
    </row>
    <row r="4350" spans="5:5">
      <c r="E4350" s="296"/>
    </row>
    <row r="4351" spans="5:5">
      <c r="E4351" s="296"/>
    </row>
    <row r="4352" spans="5:5">
      <c r="E4352" s="296"/>
    </row>
    <row r="4353" spans="5:5">
      <c r="E4353" s="296"/>
    </row>
    <row r="4354" spans="5:5">
      <c r="E4354" s="296"/>
    </row>
    <row r="4355" spans="5:5">
      <c r="E4355" s="296"/>
    </row>
    <row r="4356" spans="5:5">
      <c r="E4356" s="296"/>
    </row>
    <row r="4357" spans="5:5">
      <c r="E4357" s="296"/>
    </row>
    <row r="4358" spans="5:5">
      <c r="E4358" s="296"/>
    </row>
    <row r="4359" spans="5:5">
      <c r="E4359" s="296"/>
    </row>
    <row r="4360" spans="5:5">
      <c r="E4360" s="296"/>
    </row>
    <row r="4361" spans="5:5">
      <c r="E4361" s="296"/>
    </row>
    <row r="4362" spans="5:5">
      <c r="E4362" s="296"/>
    </row>
    <row r="4363" spans="5:5">
      <c r="E4363" s="296"/>
    </row>
    <row r="4364" spans="5:5">
      <c r="E4364" s="296"/>
    </row>
    <row r="4365" spans="5:5">
      <c r="E4365" s="296"/>
    </row>
    <row r="4366" spans="5:5">
      <c r="E4366" s="296"/>
    </row>
    <row r="4367" spans="5:5">
      <c r="E4367" s="296"/>
    </row>
    <row r="4368" spans="5:5">
      <c r="E4368" s="296"/>
    </row>
    <row r="4369" spans="5:5">
      <c r="E4369" s="296"/>
    </row>
    <row r="4370" spans="5:5">
      <c r="E4370" s="296"/>
    </row>
    <row r="4371" spans="5:5">
      <c r="E4371" s="296"/>
    </row>
    <row r="4372" spans="5:5">
      <c r="E4372" s="296"/>
    </row>
    <row r="4373" spans="5:5">
      <c r="E4373" s="296"/>
    </row>
    <row r="4374" spans="5:5">
      <c r="E4374" s="296"/>
    </row>
    <row r="4375" spans="5:5">
      <c r="E4375" s="296"/>
    </row>
    <row r="4376" spans="5:5">
      <c r="E4376" s="296"/>
    </row>
    <row r="4377" spans="5:5">
      <c r="E4377" s="296"/>
    </row>
    <row r="4378" spans="5:5">
      <c r="E4378" s="296"/>
    </row>
    <row r="4379" spans="5:5">
      <c r="E4379" s="296"/>
    </row>
    <row r="4380" spans="5:5">
      <c r="E4380" s="296"/>
    </row>
    <row r="4381" spans="5:5">
      <c r="E4381" s="296"/>
    </row>
    <row r="4382" spans="5:5">
      <c r="E4382" s="296"/>
    </row>
    <row r="4383" spans="5:5">
      <c r="E4383" s="296"/>
    </row>
    <row r="4384" spans="5:5">
      <c r="E4384" s="296"/>
    </row>
    <row r="4385" spans="5:5">
      <c r="E4385" s="296"/>
    </row>
    <row r="4386" spans="5:5">
      <c r="E4386" s="296"/>
    </row>
    <row r="4387" spans="5:5">
      <c r="E4387" s="296"/>
    </row>
    <row r="4388" spans="5:5">
      <c r="E4388" s="296"/>
    </row>
    <row r="4389" spans="5:5">
      <c r="E4389" s="296"/>
    </row>
    <row r="4390" spans="5:5">
      <c r="E4390" s="296"/>
    </row>
    <row r="4391" spans="5:5">
      <c r="E4391" s="296"/>
    </row>
    <row r="4392" spans="5:5">
      <c r="E4392" s="296"/>
    </row>
    <row r="4393" spans="5:5">
      <c r="E4393" s="296"/>
    </row>
    <row r="4394" spans="5:5">
      <c r="E4394" s="296"/>
    </row>
    <row r="4395" spans="5:5">
      <c r="E4395" s="296"/>
    </row>
    <row r="4396" spans="5:5">
      <c r="E4396" s="296"/>
    </row>
    <row r="4397" spans="5:5">
      <c r="E4397" s="296"/>
    </row>
    <row r="4398" spans="5:5">
      <c r="E4398" s="296"/>
    </row>
    <row r="4399" spans="5:5">
      <c r="E4399" s="296"/>
    </row>
    <row r="4400" spans="5:5">
      <c r="E4400" s="296"/>
    </row>
    <row r="4401" spans="5:5">
      <c r="E4401" s="296"/>
    </row>
    <row r="4402" spans="5:5">
      <c r="E4402" s="296"/>
    </row>
    <row r="4403" spans="5:5">
      <c r="E4403" s="296"/>
    </row>
    <row r="4404" spans="5:5">
      <c r="E4404" s="296"/>
    </row>
    <row r="4405" spans="5:5">
      <c r="E4405" s="296"/>
    </row>
    <row r="4406" spans="5:5">
      <c r="E4406" s="296"/>
    </row>
    <row r="4407" spans="5:5">
      <c r="E4407" s="296"/>
    </row>
    <row r="4408" spans="5:5">
      <c r="E4408" s="296"/>
    </row>
    <row r="4409" spans="5:5">
      <c r="E4409" s="296"/>
    </row>
    <row r="4410" spans="5:5">
      <c r="E4410" s="296"/>
    </row>
    <row r="4411" spans="5:5">
      <c r="E4411" s="296"/>
    </row>
    <row r="4412" spans="5:5">
      <c r="E4412" s="296"/>
    </row>
    <row r="4413" spans="5:5">
      <c r="E4413" s="296"/>
    </row>
    <row r="4414" spans="5:5">
      <c r="E4414" s="296"/>
    </row>
    <row r="4415" spans="5:5">
      <c r="E4415" s="296"/>
    </row>
    <row r="4416" spans="5:5">
      <c r="E4416" s="296"/>
    </row>
    <row r="4417" spans="5:5">
      <c r="E4417" s="296"/>
    </row>
    <row r="4418" spans="5:5">
      <c r="E4418" s="296"/>
    </row>
    <row r="4419" spans="5:5">
      <c r="E4419" s="296"/>
    </row>
    <row r="4420" spans="5:5">
      <c r="E4420" s="296"/>
    </row>
    <row r="4421" spans="5:5">
      <c r="E4421" s="296"/>
    </row>
    <row r="4422" spans="5:5">
      <c r="E4422" s="296"/>
    </row>
    <row r="4423" spans="5:5">
      <c r="E4423" s="296"/>
    </row>
    <row r="4424" spans="5:5">
      <c r="E4424" s="296"/>
    </row>
    <row r="4425" spans="5:5">
      <c r="E4425" s="296"/>
    </row>
    <row r="4426" spans="5:5">
      <c r="E4426" s="296"/>
    </row>
    <row r="4427" spans="5:5">
      <c r="E4427" s="296"/>
    </row>
    <row r="4428" spans="5:5">
      <c r="E4428" s="296"/>
    </row>
    <row r="4429" spans="5:5">
      <c r="E4429" s="296"/>
    </row>
    <row r="4430" spans="5:5">
      <c r="E4430" s="296"/>
    </row>
    <row r="4431" spans="5:5">
      <c r="E4431" s="296"/>
    </row>
    <row r="4432" spans="5:5">
      <c r="E4432" s="296"/>
    </row>
    <row r="4433" spans="5:5">
      <c r="E4433" s="296"/>
    </row>
    <row r="4434" spans="5:5">
      <c r="E4434" s="296"/>
    </row>
    <row r="4435" spans="5:5">
      <c r="E4435" s="296"/>
    </row>
    <row r="4436" spans="5:5">
      <c r="E4436" s="296"/>
    </row>
    <row r="4437" spans="5:5">
      <c r="E4437" s="296"/>
    </row>
    <row r="4438" spans="5:5">
      <c r="E4438" s="296"/>
    </row>
    <row r="4439" spans="5:5">
      <c r="E4439" s="296"/>
    </row>
    <row r="4440" spans="5:5">
      <c r="E4440" s="296"/>
    </row>
    <row r="4441" spans="5:5">
      <c r="E4441" s="296"/>
    </row>
    <row r="4442" spans="5:5">
      <c r="E4442" s="296"/>
    </row>
    <row r="4443" spans="5:5">
      <c r="E4443" s="296"/>
    </row>
    <row r="4444" spans="5:5">
      <c r="E4444" s="296"/>
    </row>
    <row r="4445" spans="5:5">
      <c r="E4445" s="296"/>
    </row>
    <row r="4446" spans="5:5">
      <c r="E4446" s="296"/>
    </row>
    <row r="4447" spans="5:5">
      <c r="E4447" s="296"/>
    </row>
    <row r="4448" spans="5:5">
      <c r="E4448" s="296"/>
    </row>
    <row r="4449" spans="5:5">
      <c r="E4449" s="296"/>
    </row>
    <row r="4450" spans="5:5">
      <c r="E4450" s="296"/>
    </row>
    <row r="4451" spans="5:5">
      <c r="E4451" s="296"/>
    </row>
    <row r="4452" spans="5:5">
      <c r="E4452" s="296"/>
    </row>
    <row r="4453" spans="5:5">
      <c r="E4453" s="296"/>
    </row>
    <row r="4454" spans="5:5">
      <c r="E4454" s="296"/>
    </row>
    <row r="4455" spans="5:5">
      <c r="E4455" s="296"/>
    </row>
    <row r="4456" spans="5:5">
      <c r="E4456" s="296"/>
    </row>
    <row r="4457" spans="5:5">
      <c r="E4457" s="296"/>
    </row>
    <row r="4458" spans="5:5">
      <c r="E4458" s="296"/>
    </row>
    <row r="4459" spans="5:5">
      <c r="E4459" s="296"/>
    </row>
    <row r="4460" spans="5:5">
      <c r="E4460" s="296"/>
    </row>
    <row r="4461" spans="5:5">
      <c r="E4461" s="296"/>
    </row>
    <row r="4462" spans="5:5">
      <c r="E4462" s="296"/>
    </row>
    <row r="4463" spans="5:5">
      <c r="E4463" s="296"/>
    </row>
    <row r="4464" spans="5:5">
      <c r="E4464" s="296"/>
    </row>
    <row r="4465" spans="5:5">
      <c r="E4465" s="296"/>
    </row>
    <row r="4466" spans="5:5">
      <c r="E4466" s="296"/>
    </row>
    <row r="4467" spans="5:5">
      <c r="E4467" s="296"/>
    </row>
    <row r="4468" spans="5:5">
      <c r="E4468" s="296"/>
    </row>
    <row r="4469" spans="5:5">
      <c r="E4469" s="296"/>
    </row>
    <row r="4470" spans="5:5">
      <c r="E4470" s="296"/>
    </row>
    <row r="4471" spans="5:5">
      <c r="E4471" s="296"/>
    </row>
    <row r="4472" spans="5:5">
      <c r="E4472" s="296"/>
    </row>
    <row r="4473" spans="5:5">
      <c r="E4473" s="296"/>
    </row>
    <row r="4474" spans="5:5">
      <c r="E4474" s="296"/>
    </row>
    <row r="4475" spans="5:5">
      <c r="E4475" s="296"/>
    </row>
    <row r="4476" spans="5:5">
      <c r="E4476" s="296"/>
    </row>
    <row r="4477" spans="5:5">
      <c r="E4477" s="296"/>
    </row>
    <row r="4478" spans="5:5">
      <c r="E4478" s="296"/>
    </row>
    <row r="4479" spans="5:5">
      <c r="E4479" s="296"/>
    </row>
    <row r="4480" spans="5:5">
      <c r="E4480" s="296"/>
    </row>
    <row r="4481" spans="5:5">
      <c r="E4481" s="296"/>
    </row>
    <row r="4482" spans="5:5">
      <c r="E4482" s="296"/>
    </row>
    <row r="4483" spans="5:5">
      <c r="E4483" s="296"/>
    </row>
    <row r="4484" spans="5:5">
      <c r="E4484" s="296"/>
    </row>
    <row r="4485" spans="5:5">
      <c r="E4485" s="296"/>
    </row>
    <row r="4486" spans="5:5">
      <c r="E4486" s="296"/>
    </row>
    <row r="4487" spans="5:5">
      <c r="E4487" s="296"/>
    </row>
    <row r="4488" spans="5:5">
      <c r="E4488" s="296"/>
    </row>
    <row r="4489" spans="5:5">
      <c r="E4489" s="296"/>
    </row>
    <row r="4490" spans="5:5">
      <c r="E4490" s="296"/>
    </row>
    <row r="4491" spans="5:5">
      <c r="E4491" s="296"/>
    </row>
    <row r="4492" spans="5:5">
      <c r="E4492" s="296"/>
    </row>
    <row r="4493" spans="5:5">
      <c r="E4493" s="296"/>
    </row>
    <row r="4494" spans="5:5">
      <c r="E4494" s="296"/>
    </row>
    <row r="4495" spans="5:5">
      <c r="E4495" s="296"/>
    </row>
    <row r="4496" spans="5:5">
      <c r="E4496" s="296"/>
    </row>
    <row r="4497" spans="5:5">
      <c r="E4497" s="296"/>
    </row>
    <row r="4498" spans="5:5">
      <c r="E4498" s="296"/>
    </row>
    <row r="4499" spans="5:5">
      <c r="E4499" s="296"/>
    </row>
    <row r="4500" spans="5:5">
      <c r="E4500" s="296"/>
    </row>
    <row r="4501" spans="5:5">
      <c r="E4501" s="296"/>
    </row>
    <row r="4502" spans="5:5">
      <c r="E4502" s="296"/>
    </row>
    <row r="4503" spans="5:5">
      <c r="E4503" s="296"/>
    </row>
    <row r="4504" spans="5:5">
      <c r="E4504" s="296"/>
    </row>
    <row r="4505" spans="5:5">
      <c r="E4505" s="296"/>
    </row>
    <row r="4506" spans="5:5">
      <c r="E4506" s="296"/>
    </row>
    <row r="4507" spans="5:5">
      <c r="E4507" s="296"/>
    </row>
    <row r="4508" spans="5:5">
      <c r="E4508" s="296"/>
    </row>
    <row r="4509" spans="5:5">
      <c r="E4509" s="296"/>
    </row>
    <row r="4510" spans="5:5">
      <c r="E4510" s="296"/>
    </row>
    <row r="4511" spans="5:5">
      <c r="E4511" s="296"/>
    </row>
    <row r="4512" spans="5:5">
      <c r="E4512" s="296"/>
    </row>
    <row r="4513" spans="5:5">
      <c r="E4513" s="296"/>
    </row>
    <row r="4514" spans="5:5">
      <c r="E4514" s="296"/>
    </row>
    <row r="4515" spans="5:5">
      <c r="E4515" s="296"/>
    </row>
    <row r="4516" spans="5:5">
      <c r="E4516" s="296"/>
    </row>
    <row r="4517" spans="5:5">
      <c r="E4517" s="296"/>
    </row>
    <row r="4518" spans="5:5">
      <c r="E4518" s="296"/>
    </row>
    <row r="4519" spans="5:5">
      <c r="E4519" s="296"/>
    </row>
    <row r="4520" spans="5:5">
      <c r="E4520" s="296"/>
    </row>
    <row r="4521" spans="5:5">
      <c r="E4521" s="296"/>
    </row>
    <row r="4522" spans="5:5">
      <c r="E4522" s="296"/>
    </row>
    <row r="4523" spans="5:5">
      <c r="E4523" s="296"/>
    </row>
    <row r="4524" spans="5:5">
      <c r="E4524" s="296"/>
    </row>
    <row r="4525" spans="5:5">
      <c r="E4525" s="296"/>
    </row>
    <row r="4526" spans="5:5">
      <c r="E4526" s="296"/>
    </row>
    <row r="4527" spans="5:5">
      <c r="E4527" s="296"/>
    </row>
    <row r="4528" spans="5:5">
      <c r="E4528" s="296"/>
    </row>
    <row r="4529" spans="5:5">
      <c r="E4529" s="296"/>
    </row>
    <row r="4530" spans="5:5">
      <c r="E4530" s="296"/>
    </row>
    <row r="4531" spans="5:5">
      <c r="E4531" s="296"/>
    </row>
    <row r="4532" spans="5:5">
      <c r="E4532" s="296"/>
    </row>
    <row r="4533" spans="5:5">
      <c r="E4533" s="296"/>
    </row>
    <row r="4534" spans="5:5">
      <c r="E4534" s="296"/>
    </row>
    <row r="4535" spans="5:5">
      <c r="E4535" s="296"/>
    </row>
    <row r="4536" spans="5:5">
      <c r="E4536" s="296"/>
    </row>
    <row r="4537" spans="5:5">
      <c r="E4537" s="296"/>
    </row>
    <row r="4538" spans="5:5">
      <c r="E4538" s="296"/>
    </row>
    <row r="4539" spans="5:5">
      <c r="E4539" s="296"/>
    </row>
    <row r="4540" spans="5:5">
      <c r="E4540" s="296"/>
    </row>
    <row r="4541" spans="5:5">
      <c r="E4541" s="296"/>
    </row>
    <row r="4542" spans="5:5">
      <c r="E4542" s="296"/>
    </row>
    <row r="4543" spans="5:5">
      <c r="E4543" s="296"/>
    </row>
    <row r="4544" spans="5:5">
      <c r="E4544" s="296"/>
    </row>
    <row r="4545" spans="5:5">
      <c r="E4545" s="296"/>
    </row>
    <row r="4546" spans="5:5">
      <c r="E4546" s="296"/>
    </row>
    <row r="4547" spans="5:5">
      <c r="E4547" s="296"/>
    </row>
    <row r="4548" spans="5:5">
      <c r="E4548" s="296"/>
    </row>
    <row r="4549" spans="5:5">
      <c r="E4549" s="296"/>
    </row>
    <row r="4550" spans="5:5">
      <c r="E4550" s="296"/>
    </row>
    <row r="4551" spans="5:5">
      <c r="E4551" s="296"/>
    </row>
    <row r="4552" spans="5:5">
      <c r="E4552" s="296"/>
    </row>
    <row r="4553" spans="5:5">
      <c r="E4553" s="296"/>
    </row>
    <row r="4554" spans="5:5">
      <c r="E4554" s="296"/>
    </row>
    <row r="4555" spans="5:5">
      <c r="E4555" s="296"/>
    </row>
    <row r="4556" spans="5:5">
      <c r="E4556" s="296"/>
    </row>
    <row r="4557" spans="5:5">
      <c r="E4557" s="296"/>
    </row>
    <row r="4558" spans="5:5">
      <c r="E4558" s="296"/>
    </row>
    <row r="4559" spans="5:5">
      <c r="E4559" s="296"/>
    </row>
    <row r="4560" spans="5:5">
      <c r="E4560" s="296"/>
    </row>
    <row r="4561" spans="5:5">
      <c r="E4561" s="296"/>
    </row>
    <row r="4562" spans="5:5">
      <c r="E4562" s="296"/>
    </row>
    <row r="4563" spans="5:5">
      <c r="E4563" s="296"/>
    </row>
    <row r="4564" spans="5:5">
      <c r="E4564" s="296"/>
    </row>
    <row r="4565" spans="5:5">
      <c r="E4565" s="296"/>
    </row>
    <row r="4566" spans="5:5">
      <c r="E4566" s="296"/>
    </row>
    <row r="4567" spans="5:5">
      <c r="E4567" s="296"/>
    </row>
    <row r="4568" spans="5:5">
      <c r="E4568" s="296"/>
    </row>
    <row r="4569" spans="5:5">
      <c r="E4569" s="296"/>
    </row>
    <row r="4570" spans="5:5">
      <c r="E4570" s="296"/>
    </row>
    <row r="4571" spans="5:5">
      <c r="E4571" s="296"/>
    </row>
    <row r="4572" spans="5:5">
      <c r="E4572" s="296"/>
    </row>
    <row r="4573" spans="5:5">
      <c r="E4573" s="296"/>
    </row>
    <row r="4574" spans="5:5">
      <c r="E4574" s="296"/>
    </row>
    <row r="4575" spans="5:5">
      <c r="E4575" s="296"/>
    </row>
    <row r="4576" spans="5:5">
      <c r="E4576" s="296"/>
    </row>
    <row r="4577" spans="5:5">
      <c r="E4577" s="296"/>
    </row>
    <row r="4578" spans="5:5">
      <c r="E4578" s="296"/>
    </row>
    <row r="4579" spans="5:5">
      <c r="E4579" s="296"/>
    </row>
    <row r="4580" spans="5:5">
      <c r="E4580" s="296"/>
    </row>
    <row r="4581" spans="5:5">
      <c r="E4581" s="296"/>
    </row>
    <row r="4582" spans="5:5">
      <c r="E4582" s="296"/>
    </row>
    <row r="4583" spans="5:5">
      <c r="E4583" s="296"/>
    </row>
    <row r="4584" spans="5:5">
      <c r="E4584" s="296"/>
    </row>
    <row r="4585" spans="5:5">
      <c r="E4585" s="296"/>
    </row>
    <row r="4586" spans="5:5">
      <c r="E4586" s="296"/>
    </row>
    <row r="4587" spans="5:5">
      <c r="E4587" s="296"/>
    </row>
    <row r="4588" spans="5:5">
      <c r="E4588" s="296"/>
    </row>
    <row r="4589" spans="5:5">
      <c r="E4589" s="296"/>
    </row>
    <row r="4590" spans="5:5">
      <c r="E4590" s="296"/>
    </row>
    <row r="4591" spans="5:5">
      <c r="E4591" s="296"/>
    </row>
    <row r="4592" spans="5:5">
      <c r="E4592" s="296"/>
    </row>
    <row r="4593" spans="5:5">
      <c r="E4593" s="296"/>
    </row>
    <row r="4594" spans="5:5">
      <c r="E4594" s="296"/>
    </row>
    <row r="4595" spans="5:5">
      <c r="E4595" s="296"/>
    </row>
    <row r="4596" spans="5:5">
      <c r="E4596" s="296"/>
    </row>
    <row r="4597" spans="5:5">
      <c r="E4597" s="296"/>
    </row>
    <row r="4598" spans="5:5">
      <c r="E4598" s="296"/>
    </row>
    <row r="4599" spans="5:5">
      <c r="E4599" s="296"/>
    </row>
    <row r="4600" spans="5:5">
      <c r="E4600" s="296"/>
    </row>
    <row r="4601" spans="5:5">
      <c r="E4601" s="296"/>
    </row>
    <row r="4602" spans="5:5">
      <c r="E4602" s="296"/>
    </row>
    <row r="4603" spans="5:5">
      <c r="E4603" s="296"/>
    </row>
    <row r="4604" spans="5:5">
      <c r="E4604" s="296"/>
    </row>
    <row r="4605" spans="5:5">
      <c r="E4605" s="296"/>
    </row>
    <row r="4606" spans="5:5">
      <c r="E4606" s="296"/>
    </row>
    <row r="4607" spans="5:5">
      <c r="E4607" s="296"/>
    </row>
    <row r="4608" spans="5:5">
      <c r="E4608" s="296"/>
    </row>
    <row r="4609" spans="5:5">
      <c r="E4609" s="296"/>
    </row>
    <row r="4610" spans="5:5">
      <c r="E4610" s="296"/>
    </row>
    <row r="4611" spans="5:5">
      <c r="E4611" s="296"/>
    </row>
    <row r="4612" spans="5:5">
      <c r="E4612" s="296"/>
    </row>
    <row r="4613" spans="5:5">
      <c r="E4613" s="296"/>
    </row>
    <row r="4614" spans="5:5">
      <c r="E4614" s="296"/>
    </row>
    <row r="4615" spans="5:5">
      <c r="E4615" s="296"/>
    </row>
    <row r="4616" spans="5:5">
      <c r="E4616" s="296"/>
    </row>
    <row r="4617" spans="5:5">
      <c r="E4617" s="296"/>
    </row>
    <row r="4618" spans="5:5">
      <c r="E4618" s="296"/>
    </row>
    <row r="4619" spans="5:5">
      <c r="E4619" s="296"/>
    </row>
    <row r="4620" spans="5:5">
      <c r="E4620" s="296"/>
    </row>
    <row r="4621" spans="5:5">
      <c r="E4621" s="296"/>
    </row>
    <row r="4622" spans="5:5">
      <c r="E4622" s="296"/>
    </row>
    <row r="4623" spans="5:5">
      <c r="E4623" s="296"/>
    </row>
    <row r="4624" spans="5:5">
      <c r="E4624" s="296"/>
    </row>
    <row r="4625" spans="5:5">
      <c r="E4625" s="296"/>
    </row>
    <row r="4626" spans="5:5">
      <c r="E4626" s="296"/>
    </row>
    <row r="4627" spans="5:5">
      <c r="E4627" s="296"/>
    </row>
    <row r="4628" spans="5:5">
      <c r="E4628" s="296"/>
    </row>
    <row r="4629" spans="5:5">
      <c r="E4629" s="296"/>
    </row>
    <row r="4630" spans="5:5">
      <c r="E4630" s="296"/>
    </row>
    <row r="4631" spans="5:5">
      <c r="E4631" s="296"/>
    </row>
    <row r="4632" spans="5:5">
      <c r="E4632" s="296"/>
    </row>
    <row r="4633" spans="5:5">
      <c r="E4633" s="296"/>
    </row>
    <row r="4634" spans="5:5">
      <c r="E4634" s="296"/>
    </row>
    <row r="4635" spans="5:5">
      <c r="E4635" s="296"/>
    </row>
    <row r="4636" spans="5:5">
      <c r="E4636" s="296"/>
    </row>
    <row r="4637" spans="5:5">
      <c r="E4637" s="296"/>
    </row>
    <row r="4638" spans="5:5">
      <c r="E4638" s="296"/>
    </row>
    <row r="4639" spans="5:5">
      <c r="E4639" s="296"/>
    </row>
    <row r="4640" spans="5:5">
      <c r="E4640" s="296"/>
    </row>
    <row r="4641" spans="5:5">
      <c r="E4641" s="296"/>
    </row>
    <row r="4642" spans="5:5">
      <c r="E4642" s="296"/>
    </row>
    <row r="4643" spans="5:5">
      <c r="E4643" s="296"/>
    </row>
    <row r="4644" spans="5:5">
      <c r="E4644" s="296"/>
    </row>
    <row r="4645" spans="5:5">
      <c r="E4645" s="296"/>
    </row>
    <row r="4646" spans="5:5">
      <c r="E4646" s="296"/>
    </row>
    <row r="4647" spans="5:5">
      <c r="E4647" s="296"/>
    </row>
    <row r="4648" spans="5:5">
      <c r="E4648" s="296"/>
    </row>
    <row r="4649" spans="5:5">
      <c r="E4649" s="296"/>
    </row>
    <row r="4650" spans="5:5">
      <c r="E4650" s="296"/>
    </row>
    <row r="4651" spans="5:5">
      <c r="E4651" s="296"/>
    </row>
    <row r="4652" spans="5:5">
      <c r="E4652" s="296"/>
    </row>
    <row r="4653" spans="5:5">
      <c r="E4653" s="296"/>
    </row>
    <row r="4654" spans="5:5">
      <c r="E4654" s="296"/>
    </row>
    <row r="4655" spans="5:5">
      <c r="E4655" s="296"/>
    </row>
    <row r="4656" spans="5:5">
      <c r="E4656" s="296"/>
    </row>
    <row r="4657" spans="5:5">
      <c r="E4657" s="296"/>
    </row>
    <row r="4658" spans="5:5">
      <c r="E4658" s="296"/>
    </row>
    <row r="4659" spans="5:5">
      <c r="E4659" s="296"/>
    </row>
    <row r="4660" spans="5:5">
      <c r="E4660" s="296"/>
    </row>
    <row r="4661" spans="5:5">
      <c r="E4661" s="296"/>
    </row>
    <row r="4662" spans="5:5">
      <c r="E4662" s="296"/>
    </row>
    <row r="4663" spans="5:5">
      <c r="E4663" s="296"/>
    </row>
    <row r="4664" spans="5:5">
      <c r="E4664" s="296"/>
    </row>
    <row r="4665" spans="5:5">
      <c r="E4665" s="296"/>
    </row>
    <row r="4666" spans="5:5">
      <c r="E4666" s="296"/>
    </row>
    <row r="4667" spans="5:5">
      <c r="E4667" s="296"/>
    </row>
    <row r="4668" spans="5:5">
      <c r="E4668" s="296"/>
    </row>
    <row r="4669" spans="5:5">
      <c r="E4669" s="296"/>
    </row>
    <row r="4670" spans="5:5">
      <c r="E4670" s="296"/>
    </row>
    <row r="4671" spans="5:5">
      <c r="E4671" s="296"/>
    </row>
    <row r="4672" spans="5:5">
      <c r="E4672" s="296"/>
    </row>
    <row r="4673" spans="5:5">
      <c r="E4673" s="296"/>
    </row>
    <row r="4674" spans="5:5">
      <c r="E4674" s="296"/>
    </row>
    <row r="4675" spans="5:5">
      <c r="E4675" s="296"/>
    </row>
    <row r="4676" spans="5:5">
      <c r="E4676" s="296"/>
    </row>
    <row r="4677" spans="5:5">
      <c r="E4677" s="296"/>
    </row>
    <row r="4678" spans="5:5">
      <c r="E4678" s="296"/>
    </row>
    <row r="4679" spans="5:5">
      <c r="E4679" s="296"/>
    </row>
    <row r="4680" spans="5:5">
      <c r="E4680" s="296"/>
    </row>
    <row r="4681" spans="5:5">
      <c r="E4681" s="296"/>
    </row>
    <row r="4682" spans="5:5">
      <c r="E4682" s="296"/>
    </row>
    <row r="4683" spans="5:5">
      <c r="E4683" s="296"/>
    </row>
    <row r="4684" spans="5:5">
      <c r="E4684" s="296"/>
    </row>
    <row r="4685" spans="5:5">
      <c r="E4685" s="296"/>
    </row>
    <row r="4686" spans="5:5">
      <c r="E4686" s="296"/>
    </row>
    <row r="4687" spans="5:5">
      <c r="E4687" s="296"/>
    </row>
    <row r="4688" spans="5:5">
      <c r="E4688" s="296"/>
    </row>
    <row r="4689" spans="5:5">
      <c r="E4689" s="296"/>
    </row>
    <row r="4690" spans="5:5">
      <c r="E4690" s="296"/>
    </row>
    <row r="4691" spans="5:5">
      <c r="E4691" s="296"/>
    </row>
    <row r="4692" spans="5:5">
      <c r="E4692" s="296"/>
    </row>
    <row r="4693" spans="5:5">
      <c r="E4693" s="296"/>
    </row>
    <row r="4694" spans="5:5">
      <c r="E4694" s="296"/>
    </row>
    <row r="4695" spans="5:5">
      <c r="E4695" s="296"/>
    </row>
    <row r="4696" spans="5:5">
      <c r="E4696" s="296"/>
    </row>
    <row r="4697" spans="5:5">
      <c r="E4697" s="296"/>
    </row>
    <row r="4698" spans="5:5">
      <c r="E4698" s="296"/>
    </row>
    <row r="4699" spans="5:5">
      <c r="E4699" s="296"/>
    </row>
    <row r="4700" spans="5:5">
      <c r="E4700" s="296"/>
    </row>
    <row r="4701" spans="5:5">
      <c r="E4701" s="296"/>
    </row>
    <row r="4702" spans="5:5">
      <c r="E4702" s="296"/>
    </row>
    <row r="4703" spans="5:5">
      <c r="E4703" s="296"/>
    </row>
    <row r="4704" spans="5:5">
      <c r="E4704" s="296"/>
    </row>
    <row r="4705" spans="5:5">
      <c r="E4705" s="296"/>
    </row>
    <row r="4706" spans="5:5">
      <c r="E4706" s="296"/>
    </row>
    <row r="4707" spans="5:5">
      <c r="E4707" s="296"/>
    </row>
    <row r="4708" spans="5:5">
      <c r="E4708" s="296"/>
    </row>
    <row r="4709" spans="5:5">
      <c r="E4709" s="296"/>
    </row>
    <row r="4710" spans="5:5">
      <c r="E4710" s="296"/>
    </row>
    <row r="4711" spans="5:5">
      <c r="E4711" s="296"/>
    </row>
    <row r="4712" spans="5:5">
      <c r="E4712" s="296"/>
    </row>
    <row r="4713" spans="5:5">
      <c r="E4713" s="296"/>
    </row>
    <row r="4714" spans="5:5">
      <c r="E4714" s="296"/>
    </row>
    <row r="4715" spans="5:5">
      <c r="E4715" s="296"/>
    </row>
    <row r="4716" spans="5:5">
      <c r="E4716" s="296"/>
    </row>
    <row r="4717" spans="5:5">
      <c r="E4717" s="296"/>
    </row>
    <row r="4718" spans="5:5">
      <c r="E4718" s="296"/>
    </row>
    <row r="4719" spans="5:5">
      <c r="E4719" s="296"/>
    </row>
    <row r="4720" spans="5:5">
      <c r="E4720" s="296"/>
    </row>
    <row r="4721" spans="5:5">
      <c r="E4721" s="296"/>
    </row>
    <row r="4722" spans="5:5">
      <c r="E4722" s="296"/>
    </row>
    <row r="4723" spans="5:5">
      <c r="E4723" s="296"/>
    </row>
    <row r="4724" spans="5:5">
      <c r="E4724" s="296"/>
    </row>
    <row r="4725" spans="5:5">
      <c r="E4725" s="296"/>
    </row>
    <row r="4726" spans="5:5">
      <c r="E4726" s="296"/>
    </row>
    <row r="4727" spans="5:5">
      <c r="E4727" s="296"/>
    </row>
    <row r="4728" spans="5:5">
      <c r="E4728" s="296"/>
    </row>
    <row r="4729" spans="5:5">
      <c r="E4729" s="296"/>
    </row>
    <row r="4730" spans="5:5">
      <c r="E4730" s="296"/>
    </row>
    <row r="4731" spans="5:5">
      <c r="E4731" s="296"/>
    </row>
    <row r="4732" spans="5:5">
      <c r="E4732" s="296"/>
    </row>
    <row r="4733" spans="5:5">
      <c r="E4733" s="296"/>
    </row>
    <row r="4734" spans="5:5">
      <c r="E4734" s="296"/>
    </row>
    <row r="4735" spans="5:5">
      <c r="E4735" s="296"/>
    </row>
    <row r="4736" spans="5:5">
      <c r="E4736" s="296"/>
    </row>
    <row r="4737" spans="5:5">
      <c r="E4737" s="296"/>
    </row>
    <row r="4738" spans="5:5">
      <c r="E4738" s="296"/>
    </row>
    <row r="4739" spans="5:5">
      <c r="E4739" s="296"/>
    </row>
    <row r="4740" spans="5:5">
      <c r="E4740" s="296"/>
    </row>
    <row r="4741" spans="5:5">
      <c r="E4741" s="296"/>
    </row>
    <row r="4742" spans="5:5">
      <c r="E4742" s="296"/>
    </row>
    <row r="4743" spans="5:5">
      <c r="E4743" s="296"/>
    </row>
    <row r="4744" spans="5:5">
      <c r="E4744" s="296"/>
    </row>
    <row r="4745" spans="5:5">
      <c r="E4745" s="296"/>
    </row>
    <row r="4746" spans="5:5">
      <c r="E4746" s="296"/>
    </row>
    <row r="4747" spans="5:5">
      <c r="E4747" s="296"/>
    </row>
    <row r="4748" spans="5:5">
      <c r="E4748" s="296"/>
    </row>
    <row r="4749" spans="5:5">
      <c r="E4749" s="296"/>
    </row>
    <row r="4750" spans="5:5">
      <c r="E4750" s="296"/>
    </row>
    <row r="4751" spans="5:5">
      <c r="E4751" s="296"/>
    </row>
    <row r="4752" spans="5:5">
      <c r="E4752" s="296"/>
    </row>
    <row r="4753" spans="5:5">
      <c r="E4753" s="296"/>
    </row>
    <row r="4754" spans="5:5">
      <c r="E4754" s="296"/>
    </row>
    <row r="4755" spans="5:5">
      <c r="E4755" s="296"/>
    </row>
    <row r="4756" spans="5:5">
      <c r="E4756" s="296"/>
    </row>
    <row r="4757" spans="5:5">
      <c r="E4757" s="296"/>
    </row>
    <row r="4758" spans="5:5">
      <c r="E4758" s="296"/>
    </row>
    <row r="4759" spans="5:5">
      <c r="E4759" s="296"/>
    </row>
    <row r="4760" spans="5:5">
      <c r="E4760" s="296"/>
    </row>
    <row r="4761" spans="5:5">
      <c r="E4761" s="296"/>
    </row>
    <row r="4762" spans="5:5">
      <c r="E4762" s="296"/>
    </row>
    <row r="4763" spans="5:5">
      <c r="E4763" s="296"/>
    </row>
    <row r="4764" spans="5:5">
      <c r="E4764" s="296"/>
    </row>
    <row r="4765" spans="5:5">
      <c r="E4765" s="296"/>
    </row>
    <row r="4766" spans="5:5">
      <c r="E4766" s="296"/>
    </row>
    <row r="4767" spans="5:5">
      <c r="E4767" s="296"/>
    </row>
    <row r="4768" spans="5:5">
      <c r="E4768" s="296"/>
    </row>
    <row r="4769" spans="5:5">
      <c r="E4769" s="296"/>
    </row>
    <row r="4770" spans="5:5">
      <c r="E4770" s="296"/>
    </row>
    <row r="4771" spans="5:5">
      <c r="E4771" s="296"/>
    </row>
    <row r="4772" spans="5:5">
      <c r="E4772" s="296"/>
    </row>
    <row r="4773" spans="5:5">
      <c r="E4773" s="296"/>
    </row>
    <row r="4774" spans="5:5">
      <c r="E4774" s="296"/>
    </row>
    <row r="4775" spans="5:5">
      <c r="E4775" s="296"/>
    </row>
    <row r="4776" spans="5:5">
      <c r="E4776" s="296"/>
    </row>
    <row r="4777" spans="5:5">
      <c r="E4777" s="296"/>
    </row>
    <row r="4778" spans="5:5">
      <c r="E4778" s="296"/>
    </row>
    <row r="4779" spans="5:5">
      <c r="E4779" s="296"/>
    </row>
    <row r="4780" spans="5:5">
      <c r="E4780" s="296"/>
    </row>
    <row r="4781" spans="5:5">
      <c r="E4781" s="296"/>
    </row>
    <row r="4782" spans="5:5">
      <c r="E4782" s="296"/>
    </row>
    <row r="4783" spans="5:5">
      <c r="E4783" s="296"/>
    </row>
    <row r="4784" spans="5:5">
      <c r="E4784" s="296"/>
    </row>
    <row r="4785" spans="5:5">
      <c r="E4785" s="296"/>
    </row>
    <row r="4786" spans="5:5">
      <c r="E4786" s="296"/>
    </row>
    <row r="4787" spans="5:5">
      <c r="E4787" s="296"/>
    </row>
    <row r="4788" spans="5:5">
      <c r="E4788" s="296"/>
    </row>
    <row r="4789" spans="5:5">
      <c r="E4789" s="296"/>
    </row>
    <row r="4790" spans="5:5">
      <c r="E4790" s="296"/>
    </row>
    <row r="4791" spans="5:5">
      <c r="E4791" s="296"/>
    </row>
    <row r="4792" spans="5:5">
      <c r="E4792" s="296"/>
    </row>
    <row r="4793" spans="5:5">
      <c r="E4793" s="296"/>
    </row>
    <row r="4794" spans="5:5">
      <c r="E4794" s="296"/>
    </row>
    <row r="4795" spans="5:5">
      <c r="E4795" s="296"/>
    </row>
    <row r="4796" spans="5:5">
      <c r="E4796" s="296"/>
    </row>
    <row r="4797" spans="5:5">
      <c r="E4797" s="296"/>
    </row>
    <row r="4798" spans="5:5">
      <c r="E4798" s="296"/>
    </row>
    <row r="4799" spans="5:5">
      <c r="E4799" s="296"/>
    </row>
    <row r="4800" spans="5:5">
      <c r="E4800" s="296"/>
    </row>
    <row r="4801" spans="5:5">
      <c r="E4801" s="296"/>
    </row>
    <row r="4802" spans="5:5">
      <c r="E4802" s="296"/>
    </row>
    <row r="4803" spans="5:5">
      <c r="E4803" s="296"/>
    </row>
    <row r="4804" spans="5:5">
      <c r="E4804" s="296"/>
    </row>
    <row r="4805" spans="5:5">
      <c r="E4805" s="296"/>
    </row>
    <row r="4806" spans="5:5">
      <c r="E4806" s="296"/>
    </row>
    <row r="4807" spans="5:5">
      <c r="E4807" s="296"/>
    </row>
    <row r="4808" spans="5:5">
      <c r="E4808" s="296"/>
    </row>
    <row r="4809" spans="5:5">
      <c r="E4809" s="296"/>
    </row>
    <row r="4810" spans="5:5">
      <c r="E4810" s="296"/>
    </row>
    <row r="4811" spans="5:5">
      <c r="E4811" s="296"/>
    </row>
    <row r="4812" spans="5:5">
      <c r="E4812" s="296"/>
    </row>
    <row r="4813" spans="5:5">
      <c r="E4813" s="296"/>
    </row>
    <row r="4814" spans="5:5">
      <c r="E4814" s="296"/>
    </row>
    <row r="4815" spans="5:5">
      <c r="E4815" s="296"/>
    </row>
    <row r="4816" spans="5:5">
      <c r="E4816" s="296"/>
    </row>
    <row r="4817" spans="5:5">
      <c r="E4817" s="296"/>
    </row>
    <row r="4818" spans="5:5">
      <c r="E4818" s="296"/>
    </row>
    <row r="4819" spans="5:5">
      <c r="E4819" s="296"/>
    </row>
    <row r="4820" spans="5:5">
      <c r="E4820" s="296"/>
    </row>
    <row r="4821" spans="5:5">
      <c r="E4821" s="296"/>
    </row>
    <row r="4822" spans="5:5">
      <c r="E4822" s="296"/>
    </row>
    <row r="4823" spans="5:5">
      <c r="E4823" s="296"/>
    </row>
    <row r="4824" spans="5:5">
      <c r="E4824" s="296"/>
    </row>
    <row r="4825" spans="5:5">
      <c r="E4825" s="296"/>
    </row>
    <row r="4826" spans="5:5">
      <c r="E4826" s="296"/>
    </row>
    <row r="4827" spans="5:5">
      <c r="E4827" s="296"/>
    </row>
    <row r="4828" spans="5:5">
      <c r="E4828" s="296"/>
    </row>
    <row r="4829" spans="5:5">
      <c r="E4829" s="296"/>
    </row>
    <row r="4830" spans="5:5">
      <c r="E4830" s="296"/>
    </row>
    <row r="4831" spans="5:5">
      <c r="E4831" s="296"/>
    </row>
    <row r="4832" spans="5:5">
      <c r="E4832" s="296"/>
    </row>
    <row r="4833" spans="5:5">
      <c r="E4833" s="296"/>
    </row>
    <row r="4834" spans="5:5">
      <c r="E4834" s="296"/>
    </row>
    <row r="4835" spans="5:5">
      <c r="E4835" s="296"/>
    </row>
    <row r="4836" spans="5:5">
      <c r="E4836" s="296"/>
    </row>
    <row r="4837" spans="5:5">
      <c r="E4837" s="296"/>
    </row>
    <row r="4838" spans="5:5">
      <c r="E4838" s="296"/>
    </row>
    <row r="4839" spans="5:5">
      <c r="E4839" s="296"/>
    </row>
    <row r="4840" spans="5:5">
      <c r="E4840" s="296"/>
    </row>
    <row r="4841" spans="5:5">
      <c r="E4841" s="296"/>
    </row>
    <row r="4842" spans="5:5">
      <c r="E4842" s="296"/>
    </row>
    <row r="4843" spans="5:5">
      <c r="E4843" s="296"/>
    </row>
    <row r="4844" spans="5:5">
      <c r="E4844" s="296"/>
    </row>
    <row r="4845" spans="5:5">
      <c r="E4845" s="296"/>
    </row>
    <row r="4846" spans="5:5">
      <c r="E4846" s="296"/>
    </row>
    <row r="4847" spans="5:5">
      <c r="E4847" s="296"/>
    </row>
    <row r="4848" spans="5:5">
      <c r="E4848" s="296"/>
    </row>
    <row r="4849" spans="5:5">
      <c r="E4849" s="296"/>
    </row>
    <row r="4850" spans="5:5">
      <c r="E4850" s="296"/>
    </row>
    <row r="4851" spans="5:5">
      <c r="E4851" s="296"/>
    </row>
    <row r="4852" spans="5:5">
      <c r="E4852" s="296"/>
    </row>
    <row r="4853" spans="5:5">
      <c r="E4853" s="296"/>
    </row>
    <row r="4854" spans="5:5">
      <c r="E4854" s="296"/>
    </row>
    <row r="4855" spans="5:5">
      <c r="E4855" s="296"/>
    </row>
    <row r="4856" spans="5:5">
      <c r="E4856" s="296"/>
    </row>
    <row r="4857" spans="5:5">
      <c r="E4857" s="296"/>
    </row>
    <row r="4858" spans="5:5">
      <c r="E4858" s="296"/>
    </row>
    <row r="4859" spans="5:5">
      <c r="E4859" s="296"/>
    </row>
    <row r="4860" spans="5:5">
      <c r="E4860" s="296"/>
    </row>
    <row r="4861" spans="5:5">
      <c r="E4861" s="296"/>
    </row>
    <row r="4862" spans="5:5">
      <c r="E4862" s="296"/>
    </row>
    <row r="4863" spans="5:5">
      <c r="E4863" s="296"/>
    </row>
    <row r="4864" spans="5:5">
      <c r="E4864" s="296"/>
    </row>
    <row r="4865" spans="5:5">
      <c r="E4865" s="296"/>
    </row>
    <row r="4866" spans="5:5">
      <c r="E4866" s="296"/>
    </row>
    <row r="4867" spans="5:5">
      <c r="E4867" s="296"/>
    </row>
    <row r="4868" spans="5:5">
      <c r="E4868" s="296"/>
    </row>
    <row r="4869" spans="5:5">
      <c r="E4869" s="296"/>
    </row>
    <row r="4870" spans="5:5">
      <c r="E4870" s="296"/>
    </row>
    <row r="4871" spans="5:5">
      <c r="E4871" s="296"/>
    </row>
    <row r="4872" spans="5:5">
      <c r="E4872" s="296"/>
    </row>
    <row r="4873" spans="5:5">
      <c r="E4873" s="296"/>
    </row>
    <row r="4874" spans="5:5">
      <c r="E4874" s="296"/>
    </row>
    <row r="4875" spans="5:5">
      <c r="E4875" s="296"/>
    </row>
    <row r="4876" spans="5:5">
      <c r="E4876" s="296"/>
    </row>
    <row r="4877" spans="5:5">
      <c r="E4877" s="296"/>
    </row>
    <row r="4878" spans="5:5">
      <c r="E4878" s="296"/>
    </row>
    <row r="4879" spans="5:5">
      <c r="E4879" s="296"/>
    </row>
    <row r="4880" spans="5:5">
      <c r="E4880" s="296"/>
    </row>
    <row r="4881" spans="5:5">
      <c r="E4881" s="296"/>
    </row>
    <row r="4882" spans="5:5">
      <c r="E4882" s="296"/>
    </row>
    <row r="4883" spans="5:5">
      <c r="E4883" s="296"/>
    </row>
    <row r="4884" spans="5:5">
      <c r="E4884" s="296"/>
    </row>
    <row r="4885" spans="5:5">
      <c r="E4885" s="296"/>
    </row>
    <row r="4886" spans="5:5">
      <c r="E4886" s="296"/>
    </row>
    <row r="4887" spans="5:5">
      <c r="E4887" s="296"/>
    </row>
    <row r="4888" spans="5:5">
      <c r="E4888" s="296"/>
    </row>
    <row r="4889" spans="5:5">
      <c r="E4889" s="296"/>
    </row>
    <row r="4890" spans="5:5">
      <c r="E4890" s="296"/>
    </row>
    <row r="4891" spans="5:5">
      <c r="E4891" s="296"/>
    </row>
    <row r="4892" spans="5:5">
      <c r="E4892" s="296"/>
    </row>
    <row r="4893" spans="5:5">
      <c r="E4893" s="296"/>
    </row>
    <row r="4894" spans="5:5">
      <c r="E4894" s="296"/>
    </row>
    <row r="4895" spans="5:5">
      <c r="E4895" s="296"/>
    </row>
    <row r="4896" spans="5:5">
      <c r="E4896" s="296"/>
    </row>
    <row r="4897" spans="5:5">
      <c r="E4897" s="296"/>
    </row>
    <row r="4898" spans="5:5">
      <c r="E4898" s="296"/>
    </row>
    <row r="4899" spans="5:5">
      <c r="E4899" s="296"/>
    </row>
    <row r="4900" spans="5:5">
      <c r="E4900" s="296"/>
    </row>
    <row r="4901" spans="5:5">
      <c r="E4901" s="296"/>
    </row>
    <row r="4902" spans="5:5">
      <c r="E4902" s="296"/>
    </row>
    <row r="4903" spans="5:5">
      <c r="E4903" s="296"/>
    </row>
    <row r="4904" spans="5:5">
      <c r="E4904" s="296"/>
    </row>
    <row r="4905" spans="5:5">
      <c r="E4905" s="296"/>
    </row>
    <row r="4906" spans="5:5">
      <c r="E4906" s="296"/>
    </row>
    <row r="4907" spans="5:5">
      <c r="E4907" s="296"/>
    </row>
    <row r="4908" spans="5:5">
      <c r="E4908" s="296"/>
    </row>
    <row r="4909" spans="5:5">
      <c r="E4909" s="296"/>
    </row>
    <row r="4910" spans="5:5">
      <c r="E4910" s="296"/>
    </row>
    <row r="4911" spans="5:5">
      <c r="E4911" s="296"/>
    </row>
    <row r="4912" spans="5:5">
      <c r="E4912" s="296"/>
    </row>
    <row r="4913" spans="5:5">
      <c r="E4913" s="296"/>
    </row>
    <row r="4914" spans="5:5">
      <c r="E4914" s="296"/>
    </row>
    <row r="4915" spans="5:5">
      <c r="E4915" s="296"/>
    </row>
    <row r="4916" spans="5:5">
      <c r="E4916" s="296"/>
    </row>
    <row r="4917" spans="5:5">
      <c r="E4917" s="296"/>
    </row>
    <row r="4918" spans="5:5">
      <c r="E4918" s="296"/>
    </row>
    <row r="4919" spans="5:5">
      <c r="E4919" s="296"/>
    </row>
    <row r="4920" spans="5:5">
      <c r="E4920" s="296"/>
    </row>
    <row r="4921" spans="5:5">
      <c r="E4921" s="296"/>
    </row>
    <row r="4922" spans="5:5">
      <c r="E4922" s="296"/>
    </row>
    <row r="4923" spans="5:5">
      <c r="E4923" s="296"/>
    </row>
    <row r="4924" spans="5:5">
      <c r="E4924" s="296"/>
    </row>
    <row r="4925" spans="5:5">
      <c r="E4925" s="296"/>
    </row>
    <row r="4926" spans="5:5">
      <c r="E4926" s="296"/>
    </row>
    <row r="4927" spans="5:5">
      <c r="E4927" s="296"/>
    </row>
    <row r="4928" spans="5:5">
      <c r="E4928" s="296"/>
    </row>
    <row r="4929" spans="5:5">
      <c r="E4929" s="296"/>
    </row>
    <row r="4930" spans="5:5">
      <c r="E4930" s="296"/>
    </row>
    <row r="4931" spans="5:5">
      <c r="E4931" s="296"/>
    </row>
    <row r="4932" spans="5:5">
      <c r="E4932" s="296"/>
    </row>
    <row r="4933" spans="5:5">
      <c r="E4933" s="296"/>
    </row>
    <row r="4934" spans="5:5">
      <c r="E4934" s="296"/>
    </row>
    <row r="4935" spans="5:5">
      <c r="E4935" s="296"/>
    </row>
    <row r="4936" spans="5:5">
      <c r="E4936" s="296"/>
    </row>
    <row r="4937" spans="5:5">
      <c r="E4937" s="296"/>
    </row>
    <row r="4938" spans="5:5">
      <c r="E4938" s="296"/>
    </row>
    <row r="4939" spans="5:5">
      <c r="E4939" s="296"/>
    </row>
    <row r="4940" spans="5:5">
      <c r="E4940" s="296"/>
    </row>
    <row r="4941" spans="5:5">
      <c r="E4941" s="296"/>
    </row>
    <row r="4942" spans="5:5">
      <c r="E4942" s="296"/>
    </row>
    <row r="4943" spans="5:5">
      <c r="E4943" s="296"/>
    </row>
    <row r="4944" spans="5:5">
      <c r="E4944" s="296"/>
    </row>
    <row r="4945" spans="5:5">
      <c r="E4945" s="296"/>
    </row>
    <row r="4946" spans="5:5">
      <c r="E4946" s="296"/>
    </row>
    <row r="4947" spans="5:5">
      <c r="E4947" s="296"/>
    </row>
    <row r="4948" spans="5:5">
      <c r="E4948" s="296"/>
    </row>
    <row r="4949" spans="5:5">
      <c r="E4949" s="296"/>
    </row>
    <row r="4950" spans="5:5">
      <c r="E4950" s="296"/>
    </row>
    <row r="4951" spans="5:5">
      <c r="E4951" s="296"/>
    </row>
    <row r="4952" spans="5:5">
      <c r="E4952" s="296"/>
    </row>
    <row r="4953" spans="5:5">
      <c r="E4953" s="296"/>
    </row>
    <row r="4954" spans="5:5">
      <c r="E4954" s="296"/>
    </row>
    <row r="4955" spans="5:5">
      <c r="E4955" s="296"/>
    </row>
    <row r="4956" spans="5:5">
      <c r="E4956" s="296"/>
    </row>
    <row r="4957" spans="5:5">
      <c r="E4957" s="296"/>
    </row>
    <row r="4958" spans="5:5">
      <c r="E4958" s="296"/>
    </row>
    <row r="4959" spans="5:5">
      <c r="E4959" s="296"/>
    </row>
    <row r="4960" spans="5:5">
      <c r="E4960" s="296"/>
    </row>
    <row r="4961" spans="5:5">
      <c r="E4961" s="296"/>
    </row>
    <row r="4962" spans="5:5">
      <c r="E4962" s="296"/>
    </row>
    <row r="4963" spans="5:5">
      <c r="E4963" s="296"/>
    </row>
    <row r="4964" spans="5:5">
      <c r="E4964" s="296"/>
    </row>
    <row r="4965" spans="5:5">
      <c r="E4965" s="296"/>
    </row>
    <row r="4966" spans="5:5">
      <c r="E4966" s="296"/>
    </row>
    <row r="4967" spans="5:5">
      <c r="E4967" s="296"/>
    </row>
    <row r="4968" spans="5:5">
      <c r="E4968" s="296"/>
    </row>
    <row r="4969" spans="5:5">
      <c r="E4969" s="296"/>
    </row>
    <row r="4970" spans="5:5">
      <c r="E4970" s="296"/>
    </row>
    <row r="4971" spans="5:5">
      <c r="E4971" s="296"/>
    </row>
    <row r="4972" spans="5:5">
      <c r="E4972" s="296"/>
    </row>
    <row r="4973" spans="5:5">
      <c r="E4973" s="296"/>
    </row>
    <row r="4974" spans="5:5">
      <c r="E4974" s="296"/>
    </row>
    <row r="4975" spans="5:5">
      <c r="E4975" s="296"/>
    </row>
    <row r="4976" spans="5:5">
      <c r="E4976" s="296"/>
    </row>
    <row r="4977" spans="5:5">
      <c r="E4977" s="296"/>
    </row>
    <row r="4978" spans="5:5">
      <c r="E4978" s="296"/>
    </row>
    <row r="4979" spans="5:5">
      <c r="E4979" s="296"/>
    </row>
    <row r="4980" spans="5:5">
      <c r="E4980" s="296"/>
    </row>
    <row r="4981" spans="5:5">
      <c r="E4981" s="296"/>
    </row>
    <row r="4982" spans="5:5">
      <c r="E4982" s="296"/>
    </row>
    <row r="4983" spans="5:5">
      <c r="E4983" s="296"/>
    </row>
    <row r="4984" spans="5:5">
      <c r="E4984" s="296"/>
    </row>
    <row r="4985" spans="5:5">
      <c r="E4985" s="296"/>
    </row>
    <row r="4986" spans="5:5">
      <c r="E4986" s="296"/>
    </row>
    <row r="4987" spans="5:5">
      <c r="E4987" s="296"/>
    </row>
    <row r="4988" spans="5:5">
      <c r="E4988" s="296"/>
    </row>
    <row r="4989" spans="5:5">
      <c r="E4989" s="296"/>
    </row>
    <row r="4990" spans="5:5">
      <c r="E4990" s="296"/>
    </row>
    <row r="4991" spans="5:5">
      <c r="E4991" s="296"/>
    </row>
    <row r="4992" spans="5:5">
      <c r="E4992" s="296"/>
    </row>
    <row r="4993" spans="5:5">
      <c r="E4993" s="296"/>
    </row>
    <row r="4994" spans="5:5">
      <c r="E4994" s="296"/>
    </row>
    <row r="4995" spans="5:5">
      <c r="E4995" s="296"/>
    </row>
    <row r="4996" spans="5:5">
      <c r="E4996" s="296"/>
    </row>
    <row r="4997" spans="5:5">
      <c r="E4997" s="296"/>
    </row>
    <row r="4998" spans="5:5">
      <c r="E4998" s="296"/>
    </row>
    <row r="4999" spans="5:5">
      <c r="E4999" s="296"/>
    </row>
    <row r="5000" spans="5:5">
      <c r="E5000" s="296"/>
    </row>
    <row r="5001" spans="5:5">
      <c r="E5001" s="296"/>
    </row>
    <row r="5002" spans="5:5">
      <c r="E5002" s="296"/>
    </row>
    <row r="5003" spans="5:5">
      <c r="E5003" s="296"/>
    </row>
    <row r="5004" spans="5:5">
      <c r="E5004" s="296"/>
    </row>
    <row r="5005" spans="5:5">
      <c r="E5005" s="296"/>
    </row>
    <row r="5006" spans="5:5">
      <c r="E5006" s="296"/>
    </row>
    <row r="5007" spans="5:5">
      <c r="E5007" s="296"/>
    </row>
    <row r="5008" spans="5:5">
      <c r="E5008" s="296"/>
    </row>
    <row r="5009" spans="5:5">
      <c r="E5009" s="296"/>
    </row>
    <row r="5010" spans="5:5">
      <c r="E5010" s="296"/>
    </row>
    <row r="5011" spans="5:5">
      <c r="E5011" s="296"/>
    </row>
    <row r="5012" spans="5:5">
      <c r="E5012" s="296"/>
    </row>
    <row r="5013" spans="5:5">
      <c r="E5013" s="296"/>
    </row>
    <row r="5014" spans="5:5">
      <c r="E5014" s="296"/>
    </row>
    <row r="5015" spans="5:5">
      <c r="E5015" s="296"/>
    </row>
    <row r="5016" spans="5:5">
      <c r="E5016" s="296"/>
    </row>
    <row r="5017" spans="5:5">
      <c r="E5017" s="296"/>
    </row>
    <row r="5018" spans="5:5">
      <c r="E5018" s="296"/>
    </row>
    <row r="5019" spans="5:5">
      <c r="E5019" s="296"/>
    </row>
    <row r="5020" spans="5:5">
      <c r="E5020" s="296"/>
    </row>
    <row r="5021" spans="5:5">
      <c r="E5021" s="296"/>
    </row>
    <row r="5022" spans="5:5">
      <c r="E5022" s="296"/>
    </row>
    <row r="5023" spans="5:5">
      <c r="E5023" s="296"/>
    </row>
    <row r="5024" spans="5:5">
      <c r="E5024" s="296"/>
    </row>
    <row r="5025" spans="5:5">
      <c r="E5025" s="296"/>
    </row>
    <row r="5026" spans="5:5">
      <c r="E5026" s="296"/>
    </row>
    <row r="5027" spans="5:5">
      <c r="E5027" s="296"/>
    </row>
    <row r="5028" spans="5:5">
      <c r="E5028" s="296"/>
    </row>
    <row r="5029" spans="5:5">
      <c r="E5029" s="296"/>
    </row>
    <row r="5030" spans="5:5">
      <c r="E5030" s="296"/>
    </row>
    <row r="5031" spans="5:5">
      <c r="E5031" s="296"/>
    </row>
    <row r="5032" spans="5:5">
      <c r="E5032" s="296"/>
    </row>
    <row r="5033" spans="5:5">
      <c r="E5033" s="296"/>
    </row>
    <row r="5034" spans="5:5">
      <c r="E5034" s="296"/>
    </row>
    <row r="5035" spans="5:5">
      <c r="E5035" s="296"/>
    </row>
    <row r="5036" spans="5:5">
      <c r="E5036" s="296"/>
    </row>
    <row r="5037" spans="5:5">
      <c r="E5037" s="296"/>
    </row>
    <row r="5038" spans="5:5">
      <c r="E5038" s="296"/>
    </row>
    <row r="5039" spans="5:5">
      <c r="E5039" s="296"/>
    </row>
    <row r="5040" spans="5:5">
      <c r="E5040" s="296"/>
    </row>
    <row r="5041" spans="5:5">
      <c r="E5041" s="296"/>
    </row>
    <row r="5042" spans="5:5">
      <c r="E5042" s="296"/>
    </row>
    <row r="5043" spans="5:5">
      <c r="E5043" s="296"/>
    </row>
    <row r="5044" spans="5:5">
      <c r="E5044" s="296"/>
    </row>
    <row r="5045" spans="5:5">
      <c r="E5045" s="296"/>
    </row>
    <row r="5046" spans="5:5">
      <c r="E5046" s="296"/>
    </row>
    <row r="5047" spans="5:5">
      <c r="E5047" s="296"/>
    </row>
    <row r="5048" spans="5:5">
      <c r="E5048" s="296"/>
    </row>
    <row r="5049" spans="5:5">
      <c r="E5049" s="296"/>
    </row>
    <row r="5050" spans="5:5">
      <c r="E5050" s="296"/>
    </row>
    <row r="5051" spans="5:5">
      <c r="E5051" s="296"/>
    </row>
    <row r="5052" spans="5:5">
      <c r="E5052" s="296"/>
    </row>
    <row r="5053" spans="5:5">
      <c r="E5053" s="296"/>
    </row>
    <row r="5054" spans="5:5">
      <c r="E5054" s="296"/>
    </row>
    <row r="5055" spans="5:5">
      <c r="E5055" s="296"/>
    </row>
    <row r="5056" spans="5:5">
      <c r="E5056" s="296"/>
    </row>
    <row r="5057" spans="5:5">
      <c r="E5057" s="296"/>
    </row>
    <row r="5058" spans="5:5">
      <c r="E5058" s="296"/>
    </row>
    <row r="5059" spans="5:5">
      <c r="E5059" s="296"/>
    </row>
    <row r="5060" spans="5:5">
      <c r="E5060" s="296"/>
    </row>
    <row r="5061" spans="5:5">
      <c r="E5061" s="296"/>
    </row>
    <row r="5062" spans="5:5">
      <c r="E5062" s="296"/>
    </row>
    <row r="5063" spans="5:5">
      <c r="E5063" s="296"/>
    </row>
    <row r="5064" spans="5:5">
      <c r="E5064" s="296"/>
    </row>
    <row r="5065" spans="5:5">
      <c r="E5065" s="296"/>
    </row>
    <row r="5066" spans="5:5">
      <c r="E5066" s="296"/>
    </row>
    <row r="5067" spans="5:5">
      <c r="E5067" s="296"/>
    </row>
    <row r="5068" spans="5:5">
      <c r="E5068" s="296"/>
    </row>
    <row r="5069" spans="5:5">
      <c r="E5069" s="296"/>
    </row>
    <row r="5070" spans="5:5">
      <c r="E5070" s="296"/>
    </row>
    <row r="5071" spans="5:5">
      <c r="E5071" s="296"/>
    </row>
    <row r="5072" spans="5:5">
      <c r="E5072" s="296"/>
    </row>
    <row r="5073" spans="5:5">
      <c r="E5073" s="296"/>
    </row>
    <row r="5074" spans="5:5">
      <c r="E5074" s="296"/>
    </row>
    <row r="5075" spans="5:5">
      <c r="E5075" s="296"/>
    </row>
    <row r="5076" spans="5:5">
      <c r="E5076" s="296"/>
    </row>
    <row r="5077" spans="5:5">
      <c r="E5077" s="296"/>
    </row>
    <row r="5078" spans="5:5">
      <c r="E5078" s="296"/>
    </row>
    <row r="5079" spans="5:5">
      <c r="E5079" s="296"/>
    </row>
    <row r="5080" spans="5:5">
      <c r="E5080" s="296"/>
    </row>
    <row r="5081" spans="5:5">
      <c r="E5081" s="296"/>
    </row>
    <row r="5082" spans="5:5">
      <c r="E5082" s="296"/>
    </row>
    <row r="5083" spans="5:5">
      <c r="E5083" s="296"/>
    </row>
    <row r="5084" spans="5:5">
      <c r="E5084" s="296"/>
    </row>
    <row r="5085" spans="5:5">
      <c r="E5085" s="296"/>
    </row>
    <row r="5086" spans="5:5">
      <c r="E5086" s="296"/>
    </row>
    <row r="5087" spans="5:5">
      <c r="E5087" s="296"/>
    </row>
    <row r="5088" spans="5:5">
      <c r="E5088" s="296"/>
    </row>
    <row r="5089" spans="5:5">
      <c r="E5089" s="296"/>
    </row>
    <row r="5090" spans="5:5">
      <c r="E5090" s="296"/>
    </row>
    <row r="5091" spans="5:5">
      <c r="E5091" s="296"/>
    </row>
    <row r="5092" spans="5:5">
      <c r="E5092" s="296"/>
    </row>
    <row r="5093" spans="5:5">
      <c r="E5093" s="296"/>
    </row>
    <row r="5094" spans="5:5">
      <c r="E5094" s="296"/>
    </row>
    <row r="5095" spans="5:5">
      <c r="E5095" s="296"/>
    </row>
    <row r="5096" spans="5:5">
      <c r="E5096" s="296"/>
    </row>
    <row r="5097" spans="5:5">
      <c r="E5097" s="296"/>
    </row>
    <row r="5098" spans="5:5">
      <c r="E5098" s="296"/>
    </row>
    <row r="5099" spans="5:5">
      <c r="E5099" s="296"/>
    </row>
    <row r="5100" spans="5:5">
      <c r="E5100" s="296"/>
    </row>
    <row r="5101" spans="5:5">
      <c r="E5101" s="296"/>
    </row>
    <row r="5102" spans="5:5">
      <c r="E5102" s="296"/>
    </row>
    <row r="5103" spans="5:5">
      <c r="E5103" s="296"/>
    </row>
    <row r="5104" spans="5:5">
      <c r="E5104" s="296"/>
    </row>
    <row r="5105" spans="5:5">
      <c r="E5105" s="296"/>
    </row>
    <row r="5106" spans="5:5">
      <c r="E5106" s="296"/>
    </row>
    <row r="5107" spans="5:5">
      <c r="E5107" s="296"/>
    </row>
    <row r="5108" spans="5:5">
      <c r="E5108" s="296"/>
    </row>
    <row r="5109" spans="5:5">
      <c r="E5109" s="296"/>
    </row>
    <row r="5110" spans="5:5">
      <c r="E5110" s="296"/>
    </row>
    <row r="5111" spans="5:5">
      <c r="E5111" s="296"/>
    </row>
    <row r="5112" spans="5:5">
      <c r="E5112" s="296"/>
    </row>
    <row r="5113" spans="5:5">
      <c r="E5113" s="296"/>
    </row>
    <row r="5114" spans="5:5">
      <c r="E5114" s="296"/>
    </row>
    <row r="5115" spans="5:5">
      <c r="E5115" s="296"/>
    </row>
    <row r="5116" spans="5:5">
      <c r="E5116" s="296"/>
    </row>
    <row r="5117" spans="5:5">
      <c r="E5117" s="296"/>
    </row>
    <row r="5118" spans="5:5">
      <c r="E5118" s="296"/>
    </row>
    <row r="5119" spans="5:5">
      <c r="E5119" s="296"/>
    </row>
    <row r="5120" spans="5:5">
      <c r="E5120" s="296"/>
    </row>
    <row r="5121" spans="5:5">
      <c r="E5121" s="296"/>
    </row>
    <row r="5122" spans="5:5">
      <c r="E5122" s="296"/>
    </row>
    <row r="5123" spans="5:5">
      <c r="E5123" s="296"/>
    </row>
    <row r="5124" spans="5:5">
      <c r="E5124" s="296"/>
    </row>
    <row r="5125" spans="5:5">
      <c r="E5125" s="296"/>
    </row>
    <row r="5126" spans="5:5">
      <c r="E5126" s="296"/>
    </row>
    <row r="5127" spans="5:5">
      <c r="E5127" s="296"/>
    </row>
    <row r="5128" spans="5:5">
      <c r="E5128" s="296"/>
    </row>
    <row r="5129" spans="5:5">
      <c r="E5129" s="296"/>
    </row>
    <row r="5130" spans="5:5">
      <c r="E5130" s="296"/>
    </row>
    <row r="5131" spans="5:5">
      <c r="E5131" s="296"/>
    </row>
    <row r="5132" spans="5:5">
      <c r="E5132" s="296"/>
    </row>
    <row r="5133" spans="5:5">
      <c r="E5133" s="296"/>
    </row>
    <row r="5134" spans="5:5">
      <c r="E5134" s="296"/>
    </row>
    <row r="5135" spans="5:5">
      <c r="E5135" s="296"/>
    </row>
    <row r="5136" spans="5:5">
      <c r="E5136" s="296"/>
    </row>
    <row r="5137" spans="5:5">
      <c r="E5137" s="296"/>
    </row>
    <row r="5138" spans="5:5">
      <c r="E5138" s="296"/>
    </row>
    <row r="5139" spans="5:5">
      <c r="E5139" s="296"/>
    </row>
    <row r="5140" spans="5:5">
      <c r="E5140" s="296"/>
    </row>
    <row r="5141" spans="5:5">
      <c r="E5141" s="296"/>
    </row>
    <row r="5142" spans="5:5">
      <c r="E5142" s="296"/>
    </row>
    <row r="5143" spans="5:5">
      <c r="E5143" s="296"/>
    </row>
    <row r="5144" spans="5:5">
      <c r="E5144" s="296"/>
    </row>
    <row r="5145" spans="5:5">
      <c r="E5145" s="296"/>
    </row>
    <row r="5146" spans="5:5">
      <c r="E5146" s="296"/>
    </row>
    <row r="5147" spans="5:5">
      <c r="E5147" s="296"/>
    </row>
    <row r="5148" spans="5:5">
      <c r="E5148" s="296"/>
    </row>
    <row r="5149" spans="5:5">
      <c r="E5149" s="296"/>
    </row>
    <row r="5150" spans="5:5">
      <c r="E5150" s="296"/>
    </row>
    <row r="5151" spans="5:5">
      <c r="E5151" s="296"/>
    </row>
    <row r="5152" spans="5:5">
      <c r="E5152" s="296"/>
    </row>
    <row r="5153" spans="5:5">
      <c r="E5153" s="296"/>
    </row>
    <row r="5154" spans="5:5">
      <c r="E5154" s="296"/>
    </row>
    <row r="5155" spans="5:5">
      <c r="E5155" s="296"/>
    </row>
    <row r="5156" spans="5:5">
      <c r="E5156" s="296"/>
    </row>
    <row r="5157" spans="5:5">
      <c r="E5157" s="296"/>
    </row>
    <row r="5158" spans="5:5">
      <c r="E5158" s="296"/>
    </row>
    <row r="5159" spans="5:5">
      <c r="E5159" s="296"/>
    </row>
    <row r="5160" spans="5:5">
      <c r="E5160" s="296"/>
    </row>
    <row r="5161" spans="5:5">
      <c r="E5161" s="296"/>
    </row>
    <row r="5162" spans="5:5">
      <c r="E5162" s="296"/>
    </row>
    <row r="5163" spans="5:5">
      <c r="E5163" s="296"/>
    </row>
    <row r="5164" spans="5:5">
      <c r="E5164" s="296"/>
    </row>
    <row r="5165" spans="5:5">
      <c r="E5165" s="296"/>
    </row>
    <row r="5166" spans="5:5">
      <c r="E5166" s="296"/>
    </row>
    <row r="5167" spans="5:5">
      <c r="E5167" s="296"/>
    </row>
    <row r="5168" spans="5:5">
      <c r="E5168" s="296"/>
    </row>
    <row r="5169" spans="5:5">
      <c r="E5169" s="296"/>
    </row>
    <row r="5170" spans="5:5">
      <c r="E5170" s="296"/>
    </row>
    <row r="5171" spans="5:5">
      <c r="E5171" s="296"/>
    </row>
    <row r="5172" spans="5:5">
      <c r="E5172" s="296"/>
    </row>
    <row r="5173" spans="5:5">
      <c r="E5173" s="296"/>
    </row>
    <row r="5174" spans="5:5">
      <c r="E5174" s="296"/>
    </row>
    <row r="5175" spans="5:5">
      <c r="E5175" s="296"/>
    </row>
    <row r="5176" spans="5:5">
      <c r="E5176" s="296"/>
    </row>
    <row r="5177" spans="5:5">
      <c r="E5177" s="296"/>
    </row>
    <row r="5178" spans="5:5">
      <c r="E5178" s="296"/>
    </row>
    <row r="5179" spans="5:5">
      <c r="E5179" s="296"/>
    </row>
    <row r="5180" spans="5:5">
      <c r="E5180" s="296"/>
    </row>
    <row r="5181" spans="5:5">
      <c r="E5181" s="296"/>
    </row>
    <row r="5182" spans="5:5">
      <c r="E5182" s="296"/>
    </row>
    <row r="5183" spans="5:5">
      <c r="E5183" s="296"/>
    </row>
    <row r="5184" spans="5:5">
      <c r="E5184" s="296"/>
    </row>
    <row r="5185" spans="5:5">
      <c r="E5185" s="296"/>
    </row>
    <row r="5186" spans="5:5">
      <c r="E5186" s="296"/>
    </row>
    <row r="5187" spans="5:5">
      <c r="E5187" s="296"/>
    </row>
    <row r="5188" spans="5:5">
      <c r="E5188" s="296"/>
    </row>
    <row r="5189" spans="5:5">
      <c r="E5189" s="296"/>
    </row>
    <row r="5190" spans="5:5">
      <c r="E5190" s="296"/>
    </row>
    <row r="5191" spans="5:5">
      <c r="E5191" s="296"/>
    </row>
    <row r="5192" spans="5:5">
      <c r="E5192" s="296"/>
    </row>
    <row r="5193" spans="5:5">
      <c r="E5193" s="296"/>
    </row>
    <row r="5194" spans="5:5">
      <c r="E5194" s="296"/>
    </row>
    <row r="5195" spans="5:5">
      <c r="E5195" s="296"/>
    </row>
    <row r="5196" spans="5:5">
      <c r="E5196" s="296"/>
    </row>
    <row r="5197" spans="5:5">
      <c r="E5197" s="296"/>
    </row>
    <row r="5198" spans="5:5">
      <c r="E5198" s="296"/>
    </row>
    <row r="5199" spans="5:5">
      <c r="E5199" s="296"/>
    </row>
    <row r="5200" spans="5:5">
      <c r="E5200" s="296"/>
    </row>
    <row r="5201" spans="5:5">
      <c r="E5201" s="296"/>
    </row>
    <row r="5202" spans="5:5">
      <c r="E5202" s="296"/>
    </row>
    <row r="5203" spans="5:5">
      <c r="E5203" s="296"/>
    </row>
    <row r="5204" spans="5:5">
      <c r="E5204" s="296"/>
    </row>
    <row r="5205" spans="5:5">
      <c r="E5205" s="296"/>
    </row>
    <row r="5206" spans="5:5">
      <c r="E5206" s="296"/>
    </row>
    <row r="5207" spans="5:5">
      <c r="E5207" s="296"/>
    </row>
    <row r="5208" spans="5:5">
      <c r="E5208" s="296"/>
    </row>
    <row r="5209" spans="5:5">
      <c r="E5209" s="296"/>
    </row>
    <row r="5210" spans="5:5">
      <c r="E5210" s="296"/>
    </row>
    <row r="5211" spans="5:5">
      <c r="E5211" s="296"/>
    </row>
    <row r="5212" spans="5:5">
      <c r="E5212" s="296"/>
    </row>
    <row r="5213" spans="5:5">
      <c r="E5213" s="296"/>
    </row>
    <row r="5214" spans="5:5">
      <c r="E5214" s="296"/>
    </row>
    <row r="5215" spans="5:5">
      <c r="E5215" s="296"/>
    </row>
    <row r="5216" spans="5:5">
      <c r="E5216" s="296"/>
    </row>
    <row r="5217" spans="5:5">
      <c r="E5217" s="296"/>
    </row>
    <row r="5218" spans="5:5">
      <c r="E5218" s="296"/>
    </row>
    <row r="5219" spans="5:5">
      <c r="E5219" s="296"/>
    </row>
    <row r="5220" spans="5:5">
      <c r="E5220" s="296"/>
    </row>
    <row r="5221" spans="5:5">
      <c r="E5221" s="296"/>
    </row>
    <row r="5222" spans="5:5">
      <c r="E5222" s="296"/>
    </row>
    <row r="5223" spans="5:5">
      <c r="E5223" s="296"/>
    </row>
    <row r="5224" spans="5:5">
      <c r="E5224" s="296"/>
    </row>
    <row r="5225" spans="5:5">
      <c r="E5225" s="296"/>
    </row>
    <row r="5226" spans="5:5">
      <c r="E5226" s="296"/>
    </row>
    <row r="5227" spans="5:5">
      <c r="E5227" s="296"/>
    </row>
    <row r="5228" spans="5:5">
      <c r="E5228" s="296"/>
    </row>
    <row r="5229" spans="5:5">
      <c r="E5229" s="296"/>
    </row>
    <row r="5230" spans="5:5">
      <c r="E5230" s="296"/>
    </row>
    <row r="5231" spans="5:5">
      <c r="E5231" s="296"/>
    </row>
    <row r="5232" spans="5:5">
      <c r="E5232" s="296"/>
    </row>
    <row r="5233" spans="5:5">
      <c r="E5233" s="296"/>
    </row>
    <row r="5234" spans="5:5">
      <c r="E5234" s="296"/>
    </row>
    <row r="5235" spans="5:5">
      <c r="E5235" s="296"/>
    </row>
    <row r="5236" spans="5:5">
      <c r="E5236" s="296"/>
    </row>
    <row r="5237" spans="5:5">
      <c r="E5237" s="296"/>
    </row>
    <row r="5238" spans="5:5">
      <c r="E5238" s="296"/>
    </row>
    <row r="5239" spans="5:5">
      <c r="E5239" s="296"/>
    </row>
    <row r="5240" spans="5:5">
      <c r="E5240" s="296"/>
    </row>
    <row r="5241" spans="5:5">
      <c r="E5241" s="296"/>
    </row>
    <row r="5242" spans="5:5">
      <c r="E5242" s="296"/>
    </row>
    <row r="5243" spans="5:5">
      <c r="E5243" s="296"/>
    </row>
    <row r="5244" spans="5:5">
      <c r="E5244" s="296"/>
    </row>
    <row r="5245" spans="5:5">
      <c r="E5245" s="296"/>
    </row>
    <row r="5246" spans="5:5">
      <c r="E5246" s="296"/>
    </row>
    <row r="5247" spans="5:5">
      <c r="E5247" s="296"/>
    </row>
    <row r="5248" spans="5:5">
      <c r="E5248" s="296"/>
    </row>
    <row r="5249" spans="5:5">
      <c r="E5249" s="296"/>
    </row>
    <row r="5250" spans="5:5">
      <c r="E5250" s="296"/>
    </row>
    <row r="5251" spans="5:5">
      <c r="E5251" s="296"/>
    </row>
    <row r="5252" spans="5:5">
      <c r="E5252" s="296"/>
    </row>
    <row r="5253" spans="5:5">
      <c r="E5253" s="296"/>
    </row>
    <row r="5254" spans="5:5">
      <c r="E5254" s="296"/>
    </row>
    <row r="5255" spans="5:5">
      <c r="E5255" s="296"/>
    </row>
    <row r="5256" spans="5:5">
      <c r="E5256" s="296"/>
    </row>
    <row r="5257" spans="5:5">
      <c r="E5257" s="296"/>
    </row>
    <row r="5258" spans="5:5">
      <c r="E5258" s="296"/>
    </row>
    <row r="5259" spans="5:5">
      <c r="E5259" s="296"/>
    </row>
    <row r="5260" spans="5:5">
      <c r="E5260" s="296"/>
    </row>
    <row r="5261" spans="5:5">
      <c r="E5261" s="296"/>
    </row>
    <row r="5262" spans="5:5">
      <c r="E5262" s="296"/>
    </row>
    <row r="5263" spans="5:5">
      <c r="E5263" s="296"/>
    </row>
    <row r="5264" spans="5:5">
      <c r="E5264" s="296"/>
    </row>
    <row r="5265" spans="5:5">
      <c r="E5265" s="296"/>
    </row>
    <row r="5266" spans="5:5">
      <c r="E5266" s="296"/>
    </row>
    <row r="5267" spans="5:5">
      <c r="E5267" s="296"/>
    </row>
    <row r="5268" spans="5:5">
      <c r="E5268" s="296"/>
    </row>
    <row r="5269" spans="5:5">
      <c r="E5269" s="296"/>
    </row>
    <row r="5270" spans="5:5">
      <c r="E5270" s="296"/>
    </row>
    <row r="5271" spans="5:5">
      <c r="E5271" s="296"/>
    </row>
    <row r="5272" spans="5:5">
      <c r="E5272" s="296"/>
    </row>
    <row r="5273" spans="5:5">
      <c r="E5273" s="296"/>
    </row>
    <row r="5274" spans="5:5">
      <c r="E5274" s="296"/>
    </row>
    <row r="5275" spans="5:5">
      <c r="E5275" s="296"/>
    </row>
    <row r="5276" spans="5:5">
      <c r="E5276" s="296"/>
    </row>
    <row r="5277" spans="5:5">
      <c r="E5277" s="296"/>
    </row>
    <row r="5278" spans="5:5">
      <c r="E5278" s="296"/>
    </row>
    <row r="5279" spans="5:5">
      <c r="E5279" s="296"/>
    </row>
    <row r="5280" spans="5:5">
      <c r="E5280" s="296"/>
    </row>
    <row r="5281" spans="5:5">
      <c r="E5281" s="296"/>
    </row>
    <row r="5282" spans="5:5">
      <c r="E5282" s="296"/>
    </row>
    <row r="5283" spans="5:5">
      <c r="E5283" s="296"/>
    </row>
    <row r="5284" spans="5:5">
      <c r="E5284" s="296"/>
    </row>
    <row r="5285" spans="5:5">
      <c r="E5285" s="296"/>
    </row>
    <row r="5286" spans="5:5">
      <c r="E5286" s="296"/>
    </row>
    <row r="5287" spans="5:5">
      <c r="E5287" s="296"/>
    </row>
    <row r="5288" spans="5:5">
      <c r="E5288" s="296"/>
    </row>
    <row r="5289" spans="5:5">
      <c r="E5289" s="296"/>
    </row>
    <row r="5290" spans="5:5">
      <c r="E5290" s="296"/>
    </row>
    <row r="5291" spans="5:5">
      <c r="E5291" s="296"/>
    </row>
    <row r="5292" spans="5:5">
      <c r="E5292" s="296"/>
    </row>
    <row r="5293" spans="5:5">
      <c r="E5293" s="296"/>
    </row>
    <row r="5294" spans="5:5">
      <c r="E5294" s="296"/>
    </row>
    <row r="5295" spans="5:5">
      <c r="E5295" s="296"/>
    </row>
    <row r="5296" spans="5:5">
      <c r="E5296" s="296"/>
    </row>
    <row r="5297" spans="5:5">
      <c r="E5297" s="296"/>
    </row>
    <row r="5298" spans="5:5">
      <c r="E5298" s="296"/>
    </row>
    <row r="5299" spans="5:5">
      <c r="E5299" s="296"/>
    </row>
    <row r="5300" spans="5:5">
      <c r="E5300" s="296"/>
    </row>
    <row r="5301" spans="5:5">
      <c r="E5301" s="296"/>
    </row>
    <row r="5302" spans="5:5">
      <c r="E5302" s="296"/>
    </row>
    <row r="5303" spans="5:5">
      <c r="E5303" s="296"/>
    </row>
    <row r="5304" spans="5:5">
      <c r="E5304" s="296"/>
    </row>
    <row r="5305" spans="5:5">
      <c r="E5305" s="296"/>
    </row>
    <row r="5306" spans="5:5">
      <c r="E5306" s="296"/>
    </row>
    <row r="5307" spans="5:5">
      <c r="E5307" s="296"/>
    </row>
    <row r="5308" spans="5:5">
      <c r="E5308" s="296"/>
    </row>
    <row r="5309" spans="5:5">
      <c r="E5309" s="296"/>
    </row>
    <row r="5310" spans="5:5">
      <c r="E5310" s="296"/>
    </row>
    <row r="5311" spans="5:5">
      <c r="E5311" s="296"/>
    </row>
    <row r="5312" spans="5:5">
      <c r="E5312" s="296"/>
    </row>
    <row r="5313" spans="5:5">
      <c r="E5313" s="296"/>
    </row>
    <row r="5314" spans="5:5">
      <c r="E5314" s="296"/>
    </row>
    <row r="5315" spans="5:5">
      <c r="E5315" s="296"/>
    </row>
    <row r="5316" spans="5:5">
      <c r="E5316" s="296"/>
    </row>
    <row r="5317" spans="5:5">
      <c r="E5317" s="296"/>
    </row>
    <row r="5318" spans="5:5">
      <c r="E5318" s="296"/>
    </row>
    <row r="5319" spans="5:5">
      <c r="E5319" s="296"/>
    </row>
    <row r="5320" spans="5:5">
      <c r="E5320" s="296"/>
    </row>
    <row r="5321" spans="5:5">
      <c r="E5321" s="296"/>
    </row>
    <row r="5322" spans="5:5">
      <c r="E5322" s="296"/>
    </row>
    <row r="5323" spans="5:5">
      <c r="E5323" s="296"/>
    </row>
    <row r="5324" spans="5:5">
      <c r="E5324" s="296"/>
    </row>
    <row r="5325" spans="5:5">
      <c r="E5325" s="296"/>
    </row>
    <row r="5326" spans="5:5">
      <c r="E5326" s="296"/>
    </row>
    <row r="5327" spans="5:5">
      <c r="E5327" s="296"/>
    </row>
    <row r="5328" spans="5:5">
      <c r="E5328" s="296"/>
    </row>
    <row r="5329" spans="5:5">
      <c r="E5329" s="296"/>
    </row>
    <row r="5330" spans="5:5">
      <c r="E5330" s="296"/>
    </row>
    <row r="5331" spans="5:5">
      <c r="E5331" s="296"/>
    </row>
    <row r="5332" spans="5:5">
      <c r="E5332" s="296"/>
    </row>
    <row r="5333" spans="5:5">
      <c r="E5333" s="296"/>
    </row>
    <row r="5334" spans="5:5">
      <c r="E5334" s="296"/>
    </row>
    <row r="5335" spans="5:5">
      <c r="E5335" s="296"/>
    </row>
    <row r="5336" spans="5:5">
      <c r="E5336" s="296"/>
    </row>
    <row r="5337" spans="5:5">
      <c r="E5337" s="296"/>
    </row>
    <row r="5338" spans="5:5">
      <c r="E5338" s="296"/>
    </row>
    <row r="5339" spans="5:5">
      <c r="E5339" s="296"/>
    </row>
    <row r="5340" spans="5:5">
      <c r="E5340" s="296"/>
    </row>
    <row r="5341" spans="5:5">
      <c r="E5341" s="296"/>
    </row>
    <row r="5342" spans="5:5">
      <c r="E5342" s="296"/>
    </row>
    <row r="5343" spans="5:5">
      <c r="E5343" s="296"/>
    </row>
    <row r="5344" spans="5:5">
      <c r="E5344" s="296"/>
    </row>
    <row r="5345" spans="5:5">
      <c r="E5345" s="296"/>
    </row>
    <row r="5346" spans="5:5">
      <c r="E5346" s="296"/>
    </row>
    <row r="5347" spans="5:5">
      <c r="E5347" s="296"/>
    </row>
    <row r="5348" spans="5:5">
      <c r="E5348" s="296"/>
    </row>
    <row r="5349" spans="5:5">
      <c r="E5349" s="296"/>
    </row>
    <row r="5350" spans="5:5">
      <c r="E5350" s="296"/>
    </row>
    <row r="5351" spans="5:5">
      <c r="E5351" s="296"/>
    </row>
    <row r="5352" spans="5:5">
      <c r="E5352" s="296"/>
    </row>
    <row r="5353" spans="5:5">
      <c r="E5353" s="296"/>
    </row>
    <row r="5354" spans="5:5">
      <c r="E5354" s="296"/>
    </row>
    <row r="5355" spans="5:5">
      <c r="E5355" s="296"/>
    </row>
    <row r="5356" spans="5:5">
      <c r="E5356" s="296"/>
    </row>
    <row r="5357" spans="5:5">
      <c r="E5357" s="296"/>
    </row>
    <row r="5358" spans="5:5">
      <c r="E5358" s="296"/>
    </row>
    <row r="5359" spans="5:5">
      <c r="E5359" s="296"/>
    </row>
    <row r="5360" spans="5:5">
      <c r="E5360" s="296"/>
    </row>
    <row r="5361" spans="5:5">
      <c r="E5361" s="296"/>
    </row>
    <row r="5362" spans="5:5">
      <c r="E5362" s="296"/>
    </row>
    <row r="5363" spans="5:5">
      <c r="E5363" s="296"/>
    </row>
    <row r="5364" spans="5:5">
      <c r="E5364" s="296"/>
    </row>
    <row r="5365" spans="5:5">
      <c r="E5365" s="296"/>
    </row>
    <row r="5366" spans="5:5">
      <c r="E5366" s="296"/>
    </row>
    <row r="5367" spans="5:5">
      <c r="E5367" s="296"/>
    </row>
    <row r="5368" spans="5:5">
      <c r="E5368" s="296"/>
    </row>
    <row r="5369" spans="5:5">
      <c r="E5369" s="296"/>
    </row>
    <row r="5370" spans="5:5">
      <c r="E5370" s="296"/>
    </row>
    <row r="5371" spans="5:5">
      <c r="E5371" s="296"/>
    </row>
    <row r="5372" spans="5:5">
      <c r="E5372" s="296"/>
    </row>
    <row r="5373" spans="5:5">
      <c r="E5373" s="296"/>
    </row>
    <row r="5374" spans="5:5">
      <c r="E5374" s="296"/>
    </row>
    <row r="5375" spans="5:5">
      <c r="E5375" s="296"/>
    </row>
    <row r="5376" spans="5:5">
      <c r="E5376" s="296"/>
    </row>
    <row r="5377" spans="5:5">
      <c r="E5377" s="296"/>
    </row>
    <row r="5378" spans="5:5">
      <c r="E5378" s="296"/>
    </row>
    <row r="5379" spans="5:5">
      <c r="E5379" s="296"/>
    </row>
    <row r="5380" spans="5:5">
      <c r="E5380" s="296"/>
    </row>
    <row r="5381" spans="5:5">
      <c r="E5381" s="296"/>
    </row>
    <row r="5382" spans="5:5">
      <c r="E5382" s="296"/>
    </row>
    <row r="5383" spans="5:5">
      <c r="E5383" s="296"/>
    </row>
    <row r="5384" spans="5:5">
      <c r="E5384" s="296"/>
    </row>
    <row r="5385" spans="5:5">
      <c r="E5385" s="296"/>
    </row>
    <row r="5386" spans="5:5">
      <c r="E5386" s="296"/>
    </row>
    <row r="5387" spans="5:5">
      <c r="E5387" s="296"/>
    </row>
    <row r="5388" spans="5:5">
      <c r="E5388" s="296"/>
    </row>
    <row r="5389" spans="5:5">
      <c r="E5389" s="296"/>
    </row>
    <row r="5390" spans="5:5">
      <c r="E5390" s="296"/>
    </row>
    <row r="5391" spans="5:5">
      <c r="E5391" s="296"/>
    </row>
    <row r="5392" spans="5:5">
      <c r="E5392" s="296"/>
    </row>
    <row r="5393" spans="5:5">
      <c r="E5393" s="296"/>
    </row>
    <row r="5394" spans="5:5">
      <c r="E5394" s="296"/>
    </row>
    <row r="5395" spans="5:5">
      <c r="E5395" s="296"/>
    </row>
    <row r="5396" spans="5:5">
      <c r="E5396" s="296"/>
    </row>
    <row r="5397" spans="5:5">
      <c r="E5397" s="296"/>
    </row>
    <row r="5398" spans="5:5">
      <c r="E5398" s="296"/>
    </row>
    <row r="5399" spans="5:5">
      <c r="E5399" s="296"/>
    </row>
    <row r="5400" spans="5:5">
      <c r="E5400" s="296"/>
    </row>
    <row r="5401" spans="5:5">
      <c r="E5401" s="296"/>
    </row>
    <row r="5402" spans="5:5">
      <c r="E5402" s="296"/>
    </row>
    <row r="5403" spans="5:5">
      <c r="E5403" s="296"/>
    </row>
    <row r="5404" spans="5:5">
      <c r="E5404" s="296"/>
    </row>
    <row r="5405" spans="5:5">
      <c r="E5405" s="296"/>
    </row>
    <row r="5406" spans="5:5">
      <c r="E5406" s="296"/>
    </row>
    <row r="5407" spans="5:5">
      <c r="E5407" s="296"/>
    </row>
    <row r="5408" spans="5:5">
      <c r="E5408" s="296"/>
    </row>
    <row r="5409" spans="5:5">
      <c r="E5409" s="296"/>
    </row>
    <row r="5410" spans="5:5">
      <c r="E5410" s="296"/>
    </row>
    <row r="5411" spans="5:5">
      <c r="E5411" s="296"/>
    </row>
    <row r="5412" spans="5:5">
      <c r="E5412" s="296"/>
    </row>
    <row r="5413" spans="5:5">
      <c r="E5413" s="296"/>
    </row>
    <row r="5414" spans="5:5">
      <c r="E5414" s="296"/>
    </row>
    <row r="5415" spans="5:5">
      <c r="E5415" s="296"/>
    </row>
    <row r="5416" spans="5:5">
      <c r="E5416" s="296"/>
    </row>
    <row r="5417" spans="5:5">
      <c r="E5417" s="296"/>
    </row>
    <row r="5418" spans="5:5">
      <c r="E5418" s="296"/>
    </row>
    <row r="5419" spans="5:5">
      <c r="E5419" s="296"/>
    </row>
    <row r="5420" spans="5:5">
      <c r="E5420" s="296"/>
    </row>
    <row r="5421" spans="5:5">
      <c r="E5421" s="296"/>
    </row>
    <row r="5422" spans="5:5">
      <c r="E5422" s="296"/>
    </row>
    <row r="5423" spans="5:5">
      <c r="E5423" s="296"/>
    </row>
    <row r="5424" spans="5:5">
      <c r="E5424" s="296"/>
    </row>
    <row r="5425" spans="5:5">
      <c r="E5425" s="296"/>
    </row>
    <row r="5426" spans="5:5">
      <c r="E5426" s="296"/>
    </row>
    <row r="5427" spans="5:5">
      <c r="E5427" s="296"/>
    </row>
    <row r="5428" spans="5:5">
      <c r="E5428" s="296"/>
    </row>
    <row r="5429" spans="5:5">
      <c r="E5429" s="296"/>
    </row>
    <row r="5430" spans="5:5">
      <c r="E5430" s="296"/>
    </row>
    <row r="5431" spans="5:5">
      <c r="E5431" s="296"/>
    </row>
    <row r="5432" spans="5:5">
      <c r="E5432" s="296"/>
    </row>
    <row r="5433" spans="5:5">
      <c r="E5433" s="296"/>
    </row>
    <row r="5434" spans="5:5">
      <c r="E5434" s="296"/>
    </row>
    <row r="5435" spans="5:5">
      <c r="E5435" s="296"/>
    </row>
    <row r="5436" spans="5:5">
      <c r="E5436" s="296"/>
    </row>
    <row r="5437" spans="5:5">
      <c r="E5437" s="296"/>
    </row>
    <row r="5438" spans="5:5">
      <c r="E5438" s="296"/>
    </row>
    <row r="5439" spans="5:5">
      <c r="E5439" s="296"/>
    </row>
    <row r="5440" spans="5:5">
      <c r="E5440" s="296"/>
    </row>
    <row r="5441" spans="5:5">
      <c r="E5441" s="296"/>
    </row>
    <row r="5442" spans="5:5">
      <c r="E5442" s="296"/>
    </row>
    <row r="5443" spans="5:5">
      <c r="E5443" s="296"/>
    </row>
    <row r="5444" spans="5:5">
      <c r="E5444" s="296"/>
    </row>
    <row r="5445" spans="5:5">
      <c r="E5445" s="296"/>
    </row>
    <row r="5446" spans="5:5">
      <c r="E5446" s="296"/>
    </row>
    <row r="5447" spans="5:5">
      <c r="E5447" s="296"/>
    </row>
    <row r="5448" spans="5:5">
      <c r="E5448" s="296"/>
    </row>
    <row r="5449" spans="5:5">
      <c r="E5449" s="296"/>
    </row>
    <row r="5450" spans="5:5">
      <c r="E5450" s="296"/>
    </row>
    <row r="5451" spans="5:5">
      <c r="E5451" s="296"/>
    </row>
    <row r="5452" spans="5:5">
      <c r="E5452" s="296"/>
    </row>
    <row r="5453" spans="5:5">
      <c r="E5453" s="296"/>
    </row>
    <row r="5454" spans="5:5">
      <c r="E5454" s="296"/>
    </row>
    <row r="5455" spans="5:5">
      <c r="E5455" s="296"/>
    </row>
    <row r="5456" spans="5:5">
      <c r="E5456" s="296"/>
    </row>
    <row r="5457" spans="5:5">
      <c r="E5457" s="296"/>
    </row>
    <row r="5458" spans="5:5">
      <c r="E5458" s="296"/>
    </row>
    <row r="5459" spans="5:5">
      <c r="E5459" s="296"/>
    </row>
    <row r="5460" spans="5:5">
      <c r="E5460" s="296"/>
    </row>
    <row r="5461" spans="5:5">
      <c r="E5461" s="296"/>
    </row>
    <row r="5462" spans="5:5">
      <c r="E5462" s="296"/>
    </row>
    <row r="5463" spans="5:5">
      <c r="E5463" s="296"/>
    </row>
    <row r="5464" spans="5:5">
      <c r="E5464" s="296"/>
    </row>
    <row r="5465" spans="5:5">
      <c r="E5465" s="296"/>
    </row>
    <row r="5466" spans="5:5">
      <c r="E5466" s="296"/>
    </row>
    <row r="5467" spans="5:5">
      <c r="E5467" s="296"/>
    </row>
    <row r="5468" spans="5:5">
      <c r="E5468" s="296"/>
    </row>
    <row r="5469" spans="5:5">
      <c r="E5469" s="296"/>
    </row>
    <row r="5470" spans="5:5">
      <c r="E5470" s="296"/>
    </row>
    <row r="5471" spans="5:5">
      <c r="E5471" s="296"/>
    </row>
    <row r="5472" spans="5:5">
      <c r="E5472" s="296"/>
    </row>
    <row r="5473" spans="5:5">
      <c r="E5473" s="296"/>
    </row>
    <row r="5474" spans="5:5">
      <c r="E5474" s="296"/>
    </row>
    <row r="5475" spans="5:5">
      <c r="E5475" s="296"/>
    </row>
    <row r="5476" spans="5:5">
      <c r="E5476" s="296"/>
    </row>
    <row r="5477" spans="5:5">
      <c r="E5477" s="296"/>
    </row>
    <row r="5478" spans="5:5">
      <c r="E5478" s="296"/>
    </row>
    <row r="5479" spans="5:5">
      <c r="E5479" s="296"/>
    </row>
    <row r="5480" spans="5:5">
      <c r="E5480" s="296"/>
    </row>
    <row r="5481" spans="5:5">
      <c r="E5481" s="296"/>
    </row>
    <row r="5482" spans="5:5">
      <c r="E5482" s="296"/>
    </row>
    <row r="5483" spans="5:5">
      <c r="E5483" s="296"/>
    </row>
    <row r="5484" spans="5:5">
      <c r="E5484" s="296"/>
    </row>
    <row r="5485" spans="5:5">
      <c r="E5485" s="296"/>
    </row>
    <row r="5486" spans="5:5">
      <c r="E5486" s="296"/>
    </row>
    <row r="5487" spans="5:5">
      <c r="E5487" s="296"/>
    </row>
    <row r="5488" spans="5:5">
      <c r="E5488" s="296"/>
    </row>
    <row r="5489" spans="5:5">
      <c r="E5489" s="296"/>
    </row>
    <row r="5490" spans="5:5">
      <c r="E5490" s="296"/>
    </row>
    <row r="5491" spans="5:5">
      <c r="E5491" s="296"/>
    </row>
    <row r="5492" spans="5:5">
      <c r="E5492" s="296"/>
    </row>
    <row r="5493" spans="5:5">
      <c r="E5493" s="296"/>
    </row>
    <row r="5494" spans="5:5">
      <c r="E5494" s="296"/>
    </row>
    <row r="5495" spans="5:5">
      <c r="E5495" s="296"/>
    </row>
    <row r="5496" spans="5:5">
      <c r="E5496" s="296"/>
    </row>
    <row r="5497" spans="5:5">
      <c r="E5497" s="296"/>
    </row>
    <row r="5498" spans="5:5">
      <c r="E5498" s="296"/>
    </row>
    <row r="5499" spans="5:5">
      <c r="E5499" s="296"/>
    </row>
    <row r="5500" spans="5:5">
      <c r="E5500" s="296"/>
    </row>
    <row r="5501" spans="5:5">
      <c r="E5501" s="296"/>
    </row>
    <row r="5502" spans="5:5">
      <c r="E5502" s="296"/>
    </row>
    <row r="5503" spans="5:5">
      <c r="E5503" s="296"/>
    </row>
    <row r="5504" spans="5:5">
      <c r="E5504" s="296"/>
    </row>
    <row r="5505" spans="5:5">
      <c r="E5505" s="296"/>
    </row>
    <row r="5506" spans="5:5">
      <c r="E5506" s="296"/>
    </row>
    <row r="5507" spans="5:5">
      <c r="E5507" s="296"/>
    </row>
    <row r="5508" spans="5:5">
      <c r="E5508" s="296"/>
    </row>
    <row r="5509" spans="5:5">
      <c r="E5509" s="296"/>
    </row>
    <row r="5510" spans="5:5">
      <c r="E5510" s="296"/>
    </row>
    <row r="5511" spans="5:5">
      <c r="E5511" s="296"/>
    </row>
    <row r="5512" spans="5:5">
      <c r="E5512" s="296"/>
    </row>
    <row r="5513" spans="5:5">
      <c r="E5513" s="296"/>
    </row>
    <row r="5514" spans="5:5">
      <c r="E5514" s="296"/>
    </row>
    <row r="5515" spans="5:5">
      <c r="E5515" s="296"/>
    </row>
    <row r="5516" spans="5:5">
      <c r="E5516" s="296"/>
    </row>
    <row r="5517" spans="5:5">
      <c r="E5517" s="296"/>
    </row>
    <row r="5518" spans="5:5">
      <c r="E5518" s="296"/>
    </row>
    <row r="5519" spans="5:5">
      <c r="E5519" s="296"/>
    </row>
    <row r="5520" spans="5:5">
      <c r="E5520" s="296"/>
    </row>
    <row r="5521" spans="5:5">
      <c r="E5521" s="296"/>
    </row>
    <row r="5522" spans="5:5">
      <c r="E5522" s="296"/>
    </row>
    <row r="5523" spans="5:5">
      <c r="E5523" s="296"/>
    </row>
    <row r="5524" spans="5:5">
      <c r="E5524" s="296"/>
    </row>
    <row r="5525" spans="5:5">
      <c r="E5525" s="296"/>
    </row>
    <row r="5526" spans="5:5">
      <c r="E5526" s="296"/>
    </row>
    <row r="5527" spans="5:5">
      <c r="E5527" s="296"/>
    </row>
    <row r="5528" spans="5:5">
      <c r="E5528" s="296"/>
    </row>
    <row r="5529" spans="5:5">
      <c r="E5529" s="296"/>
    </row>
    <row r="5530" spans="5:5">
      <c r="E5530" s="296"/>
    </row>
    <row r="5531" spans="5:5">
      <c r="E5531" s="296"/>
    </row>
    <row r="5532" spans="5:5">
      <c r="E5532" s="296"/>
    </row>
    <row r="5533" spans="5:5">
      <c r="E5533" s="296"/>
    </row>
    <row r="5534" spans="5:5">
      <c r="E5534" s="296"/>
    </row>
    <row r="5535" spans="5:5">
      <c r="E5535" s="296"/>
    </row>
    <row r="5536" spans="5:5">
      <c r="E5536" s="296"/>
    </row>
    <row r="5537" spans="5:5">
      <c r="E5537" s="296"/>
    </row>
    <row r="5538" spans="5:5">
      <c r="E5538" s="296"/>
    </row>
    <row r="5539" spans="5:5">
      <c r="E5539" s="296"/>
    </row>
    <row r="5540" spans="5:5">
      <c r="E5540" s="296"/>
    </row>
    <row r="5541" spans="5:5">
      <c r="E5541" s="296"/>
    </row>
    <row r="5542" spans="5:5">
      <c r="E5542" s="296"/>
    </row>
    <row r="5543" spans="5:5">
      <c r="E5543" s="296"/>
    </row>
    <row r="5544" spans="5:5">
      <c r="E5544" s="296"/>
    </row>
    <row r="5545" spans="5:5">
      <c r="E5545" s="296"/>
    </row>
    <row r="5546" spans="5:5">
      <c r="E5546" s="296"/>
    </row>
    <row r="5547" spans="5:5">
      <c r="E5547" s="296"/>
    </row>
    <row r="5548" spans="5:5">
      <c r="E5548" s="296"/>
    </row>
    <row r="5549" spans="5:5">
      <c r="E5549" s="296"/>
    </row>
    <row r="5550" spans="5:5">
      <c r="E5550" s="296"/>
    </row>
    <row r="5551" spans="5:5">
      <c r="E5551" s="296"/>
    </row>
    <row r="5552" spans="5:5">
      <c r="E5552" s="296"/>
    </row>
    <row r="5553" spans="5:5">
      <c r="E5553" s="296"/>
    </row>
    <row r="5554" spans="5:5">
      <c r="E5554" s="296"/>
    </row>
    <row r="5555" spans="5:5">
      <c r="E5555" s="296"/>
    </row>
    <row r="5556" spans="5:5">
      <c r="E5556" s="296"/>
    </row>
    <row r="5557" spans="5:5">
      <c r="E5557" s="296"/>
    </row>
    <row r="5558" spans="5:5">
      <c r="E5558" s="296"/>
    </row>
    <row r="5559" spans="5:5">
      <c r="E5559" s="296"/>
    </row>
    <row r="5560" spans="5:5">
      <c r="E5560" s="296"/>
    </row>
    <row r="5561" spans="5:5">
      <c r="E5561" s="296"/>
    </row>
    <row r="5562" spans="5:5">
      <c r="E5562" s="296"/>
    </row>
    <row r="5563" spans="5:5">
      <c r="E5563" s="296"/>
    </row>
    <row r="5564" spans="5:5">
      <c r="E5564" s="296"/>
    </row>
    <row r="5565" spans="5:5">
      <c r="E5565" s="296"/>
    </row>
    <row r="5566" spans="5:5">
      <c r="E5566" s="296"/>
    </row>
    <row r="5567" spans="5:5">
      <c r="E5567" s="296"/>
    </row>
    <row r="5568" spans="5:5">
      <c r="E5568" s="296"/>
    </row>
    <row r="5569" spans="5:5">
      <c r="E5569" s="296"/>
    </row>
    <row r="5570" spans="5:5">
      <c r="E5570" s="296"/>
    </row>
    <row r="5571" spans="5:5">
      <c r="E5571" s="296"/>
    </row>
    <row r="5572" spans="5:5">
      <c r="E5572" s="296"/>
    </row>
    <row r="5573" spans="5:5">
      <c r="E5573" s="296"/>
    </row>
    <row r="5574" spans="5:5">
      <c r="E5574" s="296"/>
    </row>
    <row r="5575" spans="5:5">
      <c r="E5575" s="296"/>
    </row>
    <row r="5576" spans="5:5">
      <c r="E5576" s="296"/>
    </row>
    <row r="5577" spans="5:5">
      <c r="E5577" s="296"/>
    </row>
    <row r="5578" spans="5:5">
      <c r="E5578" s="296"/>
    </row>
    <row r="5579" spans="5:5">
      <c r="E5579" s="296"/>
    </row>
    <row r="5580" spans="5:5">
      <c r="E5580" s="296"/>
    </row>
    <row r="5581" spans="5:5">
      <c r="E5581" s="296"/>
    </row>
    <row r="5582" spans="5:5">
      <c r="E5582" s="296"/>
    </row>
    <row r="5583" spans="5:5">
      <c r="E5583" s="296"/>
    </row>
    <row r="5584" spans="5:5">
      <c r="E5584" s="296"/>
    </row>
    <row r="5585" spans="5:5">
      <c r="E5585" s="296"/>
    </row>
    <row r="5586" spans="5:5">
      <c r="E5586" s="296"/>
    </row>
    <row r="5587" spans="5:5">
      <c r="E5587" s="296"/>
    </row>
    <row r="5588" spans="5:5">
      <c r="E5588" s="296"/>
    </row>
    <row r="5589" spans="5:5">
      <c r="E5589" s="296"/>
    </row>
    <row r="5590" spans="5:5">
      <c r="E5590" s="296"/>
    </row>
    <row r="5591" spans="5:5">
      <c r="E5591" s="296"/>
    </row>
    <row r="5592" spans="5:5">
      <c r="E5592" s="296"/>
    </row>
    <row r="5593" spans="5:5">
      <c r="E5593" s="296"/>
    </row>
    <row r="5594" spans="5:5">
      <c r="E5594" s="296"/>
    </row>
    <row r="5595" spans="5:5">
      <c r="E5595" s="296"/>
    </row>
    <row r="5596" spans="5:5">
      <c r="E5596" s="296"/>
    </row>
    <row r="5597" spans="5:5">
      <c r="E5597" s="296"/>
    </row>
    <row r="5598" spans="5:5">
      <c r="E5598" s="296"/>
    </row>
    <row r="5599" spans="5:5">
      <c r="E5599" s="296"/>
    </row>
    <row r="5600" spans="5:5">
      <c r="E5600" s="296"/>
    </row>
    <row r="5601" spans="5:5">
      <c r="E5601" s="296"/>
    </row>
    <row r="5602" spans="5:5">
      <c r="E5602" s="296"/>
    </row>
    <row r="5603" spans="5:5">
      <c r="E5603" s="296"/>
    </row>
    <row r="5604" spans="5:5">
      <c r="E5604" s="296"/>
    </row>
    <row r="5605" spans="5:5">
      <c r="E5605" s="296"/>
    </row>
    <row r="5606" spans="5:5">
      <c r="E5606" s="296"/>
    </row>
    <row r="5607" spans="5:5">
      <c r="E5607" s="296"/>
    </row>
    <row r="5608" spans="5:5">
      <c r="E5608" s="296"/>
    </row>
    <row r="5609" spans="5:5">
      <c r="E5609" s="296"/>
    </row>
    <row r="5610" spans="5:5">
      <c r="E5610" s="296"/>
    </row>
    <row r="5611" spans="5:5">
      <c r="E5611" s="296"/>
    </row>
    <row r="5612" spans="5:5">
      <c r="E5612" s="296"/>
    </row>
    <row r="5613" spans="5:5">
      <c r="E5613" s="296"/>
    </row>
    <row r="5614" spans="5:5">
      <c r="E5614" s="296"/>
    </row>
    <row r="5615" spans="5:5">
      <c r="E5615" s="296"/>
    </row>
    <row r="5616" spans="5:5">
      <c r="E5616" s="296"/>
    </row>
    <row r="5617" spans="5:5">
      <c r="E5617" s="296"/>
    </row>
    <row r="5618" spans="5:5">
      <c r="E5618" s="296"/>
    </row>
    <row r="5619" spans="5:5">
      <c r="E5619" s="296"/>
    </row>
    <row r="5620" spans="5:5">
      <c r="E5620" s="296"/>
    </row>
    <row r="5621" spans="5:5">
      <c r="E5621" s="296"/>
    </row>
    <row r="5622" spans="5:5">
      <c r="E5622" s="296"/>
    </row>
    <row r="5623" spans="5:5">
      <c r="E5623" s="296"/>
    </row>
    <row r="5624" spans="5:5">
      <c r="E5624" s="296"/>
    </row>
    <row r="5625" spans="5:5">
      <c r="E5625" s="296"/>
    </row>
    <row r="5626" spans="5:5">
      <c r="E5626" s="296"/>
    </row>
    <row r="5627" spans="5:5">
      <c r="E5627" s="296"/>
    </row>
    <row r="5628" spans="5:5">
      <c r="E5628" s="296"/>
    </row>
    <row r="5629" spans="5:5">
      <c r="E5629" s="296"/>
    </row>
    <row r="5630" spans="5:5">
      <c r="E5630" s="296"/>
    </row>
    <row r="5631" spans="5:5">
      <c r="E5631" s="296"/>
    </row>
    <row r="5632" spans="5:5">
      <c r="E5632" s="296"/>
    </row>
    <row r="5633" spans="5:5">
      <c r="E5633" s="296"/>
    </row>
    <row r="5634" spans="5:5">
      <c r="E5634" s="296"/>
    </row>
    <row r="5635" spans="5:5">
      <c r="E5635" s="296"/>
    </row>
    <row r="5636" spans="5:5">
      <c r="E5636" s="296"/>
    </row>
    <row r="5637" spans="5:5">
      <c r="E5637" s="296"/>
    </row>
    <row r="5638" spans="5:5">
      <c r="E5638" s="296"/>
    </row>
    <row r="5639" spans="5:5">
      <c r="E5639" s="296"/>
    </row>
    <row r="5640" spans="5:5">
      <c r="E5640" s="296"/>
    </row>
    <row r="5641" spans="5:5">
      <c r="E5641" s="296"/>
    </row>
    <row r="5642" spans="5:5">
      <c r="E5642" s="296"/>
    </row>
    <row r="5643" spans="5:5">
      <c r="E5643" s="296"/>
    </row>
    <row r="5644" spans="5:5">
      <c r="E5644" s="296"/>
    </row>
    <row r="5645" spans="5:5">
      <c r="E5645" s="296"/>
    </row>
    <row r="5646" spans="5:5">
      <c r="E5646" s="296"/>
    </row>
    <row r="5647" spans="5:5">
      <c r="E5647" s="296"/>
    </row>
    <row r="5648" spans="5:5">
      <c r="E5648" s="296"/>
    </row>
    <row r="5649" spans="5:5">
      <c r="E5649" s="296"/>
    </row>
    <row r="5650" spans="5:5">
      <c r="E5650" s="296"/>
    </row>
    <row r="5651" spans="5:5">
      <c r="E5651" s="296"/>
    </row>
    <row r="5652" spans="5:5">
      <c r="E5652" s="296"/>
    </row>
    <row r="5653" spans="5:5">
      <c r="E5653" s="296"/>
    </row>
    <row r="5654" spans="5:5">
      <c r="E5654" s="296"/>
    </row>
    <row r="5655" spans="5:5">
      <c r="E5655" s="296"/>
    </row>
    <row r="5656" spans="5:5">
      <c r="E5656" s="296"/>
    </row>
    <row r="5657" spans="5:5">
      <c r="E5657" s="296"/>
    </row>
    <row r="5658" spans="5:5">
      <c r="E5658" s="296"/>
    </row>
    <row r="5659" spans="5:5">
      <c r="E5659" s="296"/>
    </row>
    <row r="5660" spans="5:5">
      <c r="E5660" s="296"/>
    </row>
    <row r="5661" spans="5:5">
      <c r="E5661" s="296"/>
    </row>
    <row r="5662" spans="5:5">
      <c r="E5662" s="296"/>
    </row>
    <row r="5663" spans="5:5">
      <c r="E5663" s="296"/>
    </row>
    <row r="5664" spans="5:5">
      <c r="E5664" s="296"/>
    </row>
    <row r="5665" spans="5:5">
      <c r="E5665" s="296"/>
    </row>
    <row r="5666" spans="5:5">
      <c r="E5666" s="296"/>
    </row>
    <row r="5667" spans="5:5">
      <c r="E5667" s="296"/>
    </row>
    <row r="5668" spans="5:5">
      <c r="E5668" s="296"/>
    </row>
    <row r="5669" spans="5:5">
      <c r="E5669" s="296"/>
    </row>
    <row r="5670" spans="5:5">
      <c r="E5670" s="296"/>
    </row>
    <row r="5671" spans="5:5">
      <c r="E5671" s="296"/>
    </row>
    <row r="5672" spans="5:5">
      <c r="E5672" s="296"/>
    </row>
    <row r="5673" spans="5:5">
      <c r="E5673" s="296"/>
    </row>
    <row r="5674" spans="5:5">
      <c r="E5674" s="296"/>
    </row>
    <row r="5675" spans="5:5">
      <c r="E5675" s="296"/>
    </row>
    <row r="5676" spans="5:5">
      <c r="E5676" s="296"/>
    </row>
    <row r="5677" spans="5:5">
      <c r="E5677" s="296"/>
    </row>
    <row r="5678" spans="5:5">
      <c r="E5678" s="296"/>
    </row>
    <row r="5679" spans="5:5">
      <c r="E5679" s="296"/>
    </row>
    <row r="5680" spans="5:5">
      <c r="E5680" s="296"/>
    </row>
    <row r="5681" spans="5:5">
      <c r="E5681" s="296"/>
    </row>
    <row r="5682" spans="5:5">
      <c r="E5682" s="296"/>
    </row>
    <row r="5683" spans="5:5">
      <c r="E5683" s="296"/>
    </row>
    <row r="5684" spans="5:5">
      <c r="E5684" s="296"/>
    </row>
    <row r="5685" spans="5:5">
      <c r="E5685" s="296"/>
    </row>
    <row r="5686" spans="5:5">
      <c r="E5686" s="296"/>
    </row>
    <row r="5687" spans="5:5">
      <c r="E5687" s="296"/>
    </row>
    <row r="5688" spans="5:5">
      <c r="E5688" s="296"/>
    </row>
    <row r="5689" spans="5:5">
      <c r="E5689" s="296"/>
    </row>
    <row r="5690" spans="5:5">
      <c r="E5690" s="296"/>
    </row>
    <row r="5691" spans="5:5">
      <c r="E5691" s="296"/>
    </row>
    <row r="5692" spans="5:5">
      <c r="E5692" s="296"/>
    </row>
    <row r="5693" spans="5:5">
      <c r="E5693" s="296"/>
    </row>
    <row r="5694" spans="5:5">
      <c r="E5694" s="296"/>
    </row>
    <row r="5695" spans="5:5">
      <c r="E5695" s="296"/>
    </row>
    <row r="5696" spans="5:5">
      <c r="E5696" s="296"/>
    </row>
    <row r="5697" spans="5:5">
      <c r="E5697" s="296"/>
    </row>
    <row r="5698" spans="5:5">
      <c r="E5698" s="296"/>
    </row>
    <row r="5699" spans="5:5">
      <c r="E5699" s="296"/>
    </row>
    <row r="5700" spans="5:5">
      <c r="E5700" s="296"/>
    </row>
    <row r="5701" spans="5:5">
      <c r="E5701" s="296"/>
    </row>
    <row r="5702" spans="5:5">
      <c r="E5702" s="296"/>
    </row>
    <row r="5703" spans="5:5">
      <c r="E5703" s="296"/>
    </row>
    <row r="5704" spans="5:5">
      <c r="E5704" s="296"/>
    </row>
    <row r="5705" spans="5:5">
      <c r="E5705" s="296"/>
    </row>
    <row r="5706" spans="5:5">
      <c r="E5706" s="296"/>
    </row>
    <row r="5707" spans="5:5">
      <c r="E5707" s="296"/>
    </row>
    <row r="5708" spans="5:5">
      <c r="E5708" s="296"/>
    </row>
    <row r="5709" spans="5:5">
      <c r="E5709" s="296"/>
    </row>
    <row r="5710" spans="5:5">
      <c r="E5710" s="296"/>
    </row>
    <row r="5711" spans="5:5">
      <c r="E5711" s="296"/>
    </row>
    <row r="5712" spans="5:5">
      <c r="E5712" s="296"/>
    </row>
    <row r="5713" spans="5:5">
      <c r="E5713" s="296"/>
    </row>
    <row r="5714" spans="5:5">
      <c r="E5714" s="296"/>
    </row>
    <row r="5715" spans="5:5">
      <c r="E5715" s="296"/>
    </row>
    <row r="5716" spans="5:5">
      <c r="E5716" s="296"/>
    </row>
    <row r="5717" spans="5:5">
      <c r="E5717" s="296"/>
    </row>
    <row r="5718" spans="5:5">
      <c r="E5718" s="296"/>
    </row>
    <row r="5719" spans="5:5">
      <c r="E5719" s="296"/>
    </row>
    <row r="5720" spans="5:5">
      <c r="E5720" s="296"/>
    </row>
    <row r="5721" spans="5:5">
      <c r="E5721" s="296"/>
    </row>
    <row r="5722" spans="5:5">
      <c r="E5722" s="296"/>
    </row>
    <row r="5723" spans="5:5">
      <c r="E5723" s="296"/>
    </row>
    <row r="5724" spans="5:5">
      <c r="E5724" s="296"/>
    </row>
    <row r="5725" spans="5:5">
      <c r="E5725" s="296"/>
    </row>
    <row r="5726" spans="5:5">
      <c r="E5726" s="296"/>
    </row>
    <row r="5727" spans="5:5">
      <c r="E5727" s="296"/>
    </row>
    <row r="5728" spans="5:5">
      <c r="E5728" s="296"/>
    </row>
    <row r="5729" spans="5:5">
      <c r="E5729" s="296"/>
    </row>
    <row r="5730" spans="5:5">
      <c r="E5730" s="296"/>
    </row>
    <row r="5731" spans="5:5">
      <c r="E5731" s="296"/>
    </row>
    <row r="5732" spans="5:5">
      <c r="E5732" s="296"/>
    </row>
    <row r="5733" spans="5:5">
      <c r="E5733" s="296"/>
    </row>
    <row r="5734" spans="5:5">
      <c r="E5734" s="296"/>
    </row>
    <row r="5735" spans="5:5">
      <c r="E5735" s="296"/>
    </row>
    <row r="5736" spans="5:5">
      <c r="E5736" s="296"/>
    </row>
    <row r="5737" spans="5:5">
      <c r="E5737" s="296"/>
    </row>
    <row r="5738" spans="5:5">
      <c r="E5738" s="296"/>
    </row>
    <row r="5739" spans="5:5">
      <c r="E5739" s="296"/>
    </row>
    <row r="5740" spans="5:5">
      <c r="E5740" s="296"/>
    </row>
    <row r="5741" spans="5:5">
      <c r="E5741" s="296"/>
    </row>
    <row r="5742" spans="5:5">
      <c r="E5742" s="296"/>
    </row>
    <row r="5743" spans="5:5">
      <c r="E5743" s="296"/>
    </row>
    <row r="5744" spans="5:5">
      <c r="E5744" s="296"/>
    </row>
    <row r="5745" spans="5:5">
      <c r="E5745" s="296"/>
    </row>
    <row r="5746" spans="5:5">
      <c r="E5746" s="296"/>
    </row>
    <row r="5747" spans="5:5">
      <c r="E5747" s="296"/>
    </row>
    <row r="5748" spans="5:5">
      <c r="E5748" s="296"/>
    </row>
    <row r="5749" spans="5:5">
      <c r="E5749" s="296"/>
    </row>
    <row r="5750" spans="5:5">
      <c r="E5750" s="296"/>
    </row>
    <row r="5751" spans="5:5">
      <c r="E5751" s="296"/>
    </row>
    <row r="5752" spans="5:5">
      <c r="E5752" s="296"/>
    </row>
    <row r="5753" spans="5:5">
      <c r="E5753" s="296"/>
    </row>
    <row r="5754" spans="5:5">
      <c r="E5754" s="296"/>
    </row>
    <row r="5755" spans="5:5">
      <c r="E5755" s="296"/>
    </row>
    <row r="5756" spans="5:5">
      <c r="E5756" s="296"/>
    </row>
    <row r="5757" spans="5:5">
      <c r="E5757" s="296"/>
    </row>
    <row r="5758" spans="5:5">
      <c r="E5758" s="296"/>
    </row>
    <row r="5759" spans="5:5">
      <c r="E5759" s="296"/>
    </row>
    <row r="5760" spans="5:5">
      <c r="E5760" s="296"/>
    </row>
    <row r="5761" spans="5:5">
      <c r="E5761" s="296"/>
    </row>
    <row r="5762" spans="5:5">
      <c r="E5762" s="296"/>
    </row>
    <row r="5763" spans="5:5">
      <c r="E5763" s="296"/>
    </row>
    <row r="5764" spans="5:5">
      <c r="E5764" s="296"/>
    </row>
    <row r="5765" spans="5:5">
      <c r="E5765" s="296"/>
    </row>
    <row r="5766" spans="5:5">
      <c r="E5766" s="296"/>
    </row>
    <row r="5767" spans="5:5">
      <c r="E5767" s="296"/>
    </row>
    <row r="5768" spans="5:5">
      <c r="E5768" s="296"/>
    </row>
    <row r="5769" spans="5:5">
      <c r="E5769" s="296"/>
    </row>
    <row r="5770" spans="5:5">
      <c r="E5770" s="296"/>
    </row>
    <row r="5771" spans="5:5">
      <c r="E5771" s="296"/>
    </row>
    <row r="5772" spans="5:5">
      <c r="E5772" s="296"/>
    </row>
    <row r="5773" spans="5:5">
      <c r="E5773" s="296"/>
    </row>
    <row r="5774" spans="5:5">
      <c r="E5774" s="296"/>
    </row>
    <row r="5775" spans="5:5">
      <c r="E5775" s="296"/>
    </row>
    <row r="5776" spans="5:5">
      <c r="E5776" s="296"/>
    </row>
    <row r="5777" spans="5:5">
      <c r="E5777" s="296"/>
    </row>
    <row r="5778" spans="5:5">
      <c r="E5778" s="296"/>
    </row>
    <row r="5779" spans="5:5">
      <c r="E5779" s="296"/>
    </row>
    <row r="5780" spans="5:5">
      <c r="E5780" s="296"/>
    </row>
    <row r="5781" spans="5:5">
      <c r="E5781" s="296"/>
    </row>
    <row r="5782" spans="5:5">
      <c r="E5782" s="296"/>
    </row>
    <row r="5783" spans="5:5">
      <c r="E5783" s="296"/>
    </row>
    <row r="5784" spans="5:5">
      <c r="E5784" s="296"/>
    </row>
    <row r="5785" spans="5:5">
      <c r="E5785" s="296"/>
    </row>
    <row r="5786" spans="5:5">
      <c r="E5786" s="296"/>
    </row>
    <row r="5787" spans="5:5">
      <c r="E5787" s="296"/>
    </row>
    <row r="5788" spans="5:5">
      <c r="E5788" s="296"/>
    </row>
    <row r="5789" spans="5:5">
      <c r="E5789" s="296"/>
    </row>
    <row r="5790" spans="5:5">
      <c r="E5790" s="296"/>
    </row>
    <row r="5791" spans="5:5">
      <c r="E5791" s="296"/>
    </row>
    <row r="5792" spans="5:5">
      <c r="E5792" s="296"/>
    </row>
    <row r="5793" spans="5:5">
      <c r="E5793" s="296"/>
    </row>
    <row r="5794" spans="5:5">
      <c r="E5794" s="296"/>
    </row>
    <row r="5795" spans="5:5">
      <c r="E5795" s="296"/>
    </row>
    <row r="5796" spans="5:5">
      <c r="E5796" s="296"/>
    </row>
    <row r="5797" spans="5:5">
      <c r="E5797" s="296"/>
    </row>
    <row r="5798" spans="5:5">
      <c r="E5798" s="296"/>
    </row>
    <row r="5799" spans="5:5">
      <c r="E5799" s="296"/>
    </row>
    <row r="5800" spans="5:5">
      <c r="E5800" s="296"/>
    </row>
    <row r="5801" spans="5:5">
      <c r="E5801" s="296"/>
    </row>
    <row r="5802" spans="5:5">
      <c r="E5802" s="296"/>
    </row>
    <row r="5803" spans="5:5">
      <c r="E5803" s="296"/>
    </row>
    <row r="5804" spans="5:5">
      <c r="E5804" s="296"/>
    </row>
    <row r="5805" spans="5:5">
      <c r="E5805" s="296"/>
    </row>
    <row r="5806" spans="5:5">
      <c r="E5806" s="296"/>
    </row>
    <row r="5807" spans="5:5">
      <c r="E5807" s="296"/>
    </row>
    <row r="5808" spans="5:5">
      <c r="E5808" s="296"/>
    </row>
    <row r="5809" spans="5:5">
      <c r="E5809" s="296"/>
    </row>
    <row r="5810" spans="5:5">
      <c r="E5810" s="296"/>
    </row>
    <row r="5811" spans="5:5">
      <c r="E5811" s="296"/>
    </row>
    <row r="5812" spans="5:5">
      <c r="E5812" s="296"/>
    </row>
    <row r="5813" spans="5:5">
      <c r="E5813" s="296"/>
    </row>
    <row r="5814" spans="5:5">
      <c r="E5814" s="296"/>
    </row>
    <row r="5815" spans="5:5">
      <c r="E5815" s="296"/>
    </row>
    <row r="5816" spans="5:5">
      <c r="E5816" s="296"/>
    </row>
    <row r="5817" spans="5:5">
      <c r="E5817" s="296"/>
    </row>
    <row r="5818" spans="5:5">
      <c r="E5818" s="296"/>
    </row>
    <row r="5819" spans="5:5">
      <c r="E5819" s="296"/>
    </row>
    <row r="5820" spans="5:5">
      <c r="E5820" s="296"/>
    </row>
    <row r="5821" spans="5:5">
      <c r="E5821" s="296"/>
    </row>
    <row r="5822" spans="5:5">
      <c r="E5822" s="296"/>
    </row>
    <row r="5823" spans="5:5">
      <c r="E5823" s="296"/>
    </row>
    <row r="5824" spans="5:5">
      <c r="E5824" s="296"/>
    </row>
    <row r="5825" spans="5:5">
      <c r="E5825" s="296"/>
    </row>
    <row r="5826" spans="5:5">
      <c r="E5826" s="296"/>
    </row>
    <row r="5827" spans="5:5">
      <c r="E5827" s="296"/>
    </row>
    <row r="5828" spans="5:5">
      <c r="E5828" s="296"/>
    </row>
    <row r="5829" spans="5:5">
      <c r="E5829" s="296"/>
    </row>
    <row r="5830" spans="5:5">
      <c r="E5830" s="296"/>
    </row>
    <row r="5831" spans="5:5">
      <c r="E5831" s="296"/>
    </row>
    <row r="5832" spans="5:5">
      <c r="E5832" s="296"/>
    </row>
    <row r="5833" spans="5:5">
      <c r="E5833" s="296"/>
    </row>
    <row r="5834" spans="5:5">
      <c r="E5834" s="296"/>
    </row>
    <row r="5835" spans="5:5">
      <c r="E5835" s="296"/>
    </row>
    <row r="5836" spans="5:5">
      <c r="E5836" s="296"/>
    </row>
    <row r="5837" spans="5:5">
      <c r="E5837" s="296"/>
    </row>
    <row r="5838" spans="5:5">
      <c r="E5838" s="296"/>
    </row>
    <row r="5839" spans="5:5">
      <c r="E5839" s="296"/>
    </row>
    <row r="5840" spans="5:5">
      <c r="E5840" s="296"/>
    </row>
    <row r="5841" spans="5:5">
      <c r="E5841" s="296"/>
    </row>
    <row r="5842" spans="5:5">
      <c r="E5842" s="296"/>
    </row>
    <row r="5843" spans="5:5">
      <c r="E5843" s="296"/>
    </row>
    <row r="5844" spans="5:5">
      <c r="E5844" s="296"/>
    </row>
    <row r="5845" spans="5:5">
      <c r="E5845" s="296"/>
    </row>
    <row r="5846" spans="5:5">
      <c r="E5846" s="296"/>
    </row>
    <row r="5847" spans="5:5">
      <c r="E5847" s="296"/>
    </row>
    <row r="5848" spans="5:5">
      <c r="E5848" s="296"/>
    </row>
    <row r="5849" spans="5:5">
      <c r="E5849" s="296"/>
    </row>
    <row r="5850" spans="5:5">
      <c r="E5850" s="296"/>
    </row>
    <row r="5851" spans="5:5">
      <c r="E5851" s="296"/>
    </row>
    <row r="5852" spans="5:5">
      <c r="E5852" s="296"/>
    </row>
    <row r="5853" spans="5:5">
      <c r="E5853" s="296"/>
    </row>
    <row r="5854" spans="5:5">
      <c r="E5854" s="296"/>
    </row>
    <row r="5855" spans="5:5">
      <c r="E5855" s="296"/>
    </row>
    <row r="5856" spans="5:5">
      <c r="E5856" s="296"/>
    </row>
    <row r="5857" spans="5:5">
      <c r="E5857" s="296"/>
    </row>
    <row r="5858" spans="5:5">
      <c r="E5858" s="296"/>
    </row>
    <row r="5859" spans="5:5">
      <c r="E5859" s="296"/>
    </row>
    <row r="5860" spans="5:5">
      <c r="E5860" s="296"/>
    </row>
    <row r="5861" spans="5:5">
      <c r="E5861" s="296"/>
    </row>
    <row r="5862" spans="5:5">
      <c r="E5862" s="296"/>
    </row>
    <row r="5863" spans="5:5">
      <c r="E5863" s="296"/>
    </row>
    <row r="5864" spans="5:5">
      <c r="E5864" s="296"/>
    </row>
    <row r="5865" spans="5:5">
      <c r="E5865" s="296"/>
    </row>
    <row r="5866" spans="5:5">
      <c r="E5866" s="296"/>
    </row>
    <row r="5867" spans="5:5">
      <c r="E5867" s="296"/>
    </row>
    <row r="5868" spans="5:5">
      <c r="E5868" s="296"/>
    </row>
    <row r="5869" spans="5:5">
      <c r="E5869" s="296"/>
    </row>
    <row r="5870" spans="5:5">
      <c r="E5870" s="296"/>
    </row>
    <row r="5871" spans="5:5">
      <c r="E5871" s="296"/>
    </row>
    <row r="5872" spans="5:5">
      <c r="E5872" s="296"/>
    </row>
    <row r="5873" spans="5:5">
      <c r="E5873" s="296"/>
    </row>
    <row r="5874" spans="5:5">
      <c r="E5874" s="296"/>
    </row>
    <row r="5875" spans="5:5">
      <c r="E5875" s="296"/>
    </row>
    <row r="5876" spans="5:5">
      <c r="E5876" s="296"/>
    </row>
    <row r="5877" spans="5:5">
      <c r="E5877" s="296"/>
    </row>
    <row r="5878" spans="5:5">
      <c r="E5878" s="296"/>
    </row>
    <row r="5879" spans="5:5">
      <c r="E5879" s="296"/>
    </row>
    <row r="5880" spans="5:5">
      <c r="E5880" s="296"/>
    </row>
    <row r="5881" spans="5:5">
      <c r="E5881" s="296"/>
    </row>
    <row r="5882" spans="5:5">
      <c r="E5882" s="296"/>
    </row>
    <row r="5883" spans="5:5">
      <c r="E5883" s="296"/>
    </row>
    <row r="5884" spans="5:5">
      <c r="E5884" s="296"/>
    </row>
    <row r="5885" spans="5:5">
      <c r="E5885" s="296"/>
    </row>
    <row r="5886" spans="5:5">
      <c r="E5886" s="296"/>
    </row>
    <row r="5887" spans="5:5">
      <c r="E5887" s="296"/>
    </row>
    <row r="5888" spans="5:5">
      <c r="E5888" s="296"/>
    </row>
    <row r="5889" spans="5:5">
      <c r="E5889" s="296"/>
    </row>
    <row r="5890" spans="5:5">
      <c r="E5890" s="296"/>
    </row>
    <row r="5891" spans="5:5">
      <c r="E5891" s="296"/>
    </row>
    <row r="5892" spans="5:5">
      <c r="E5892" s="296"/>
    </row>
    <row r="5893" spans="5:5">
      <c r="E5893" s="296"/>
    </row>
    <row r="5894" spans="5:5">
      <c r="E5894" s="296"/>
    </row>
    <row r="5895" spans="5:5">
      <c r="E5895" s="296"/>
    </row>
    <row r="5896" spans="5:5">
      <c r="E5896" s="296"/>
    </row>
    <row r="5897" spans="5:5">
      <c r="E5897" s="296"/>
    </row>
    <row r="5898" spans="5:5">
      <c r="E5898" s="296"/>
    </row>
    <row r="5899" spans="5:5">
      <c r="E5899" s="296"/>
    </row>
    <row r="5900" spans="5:5">
      <c r="E5900" s="296"/>
    </row>
    <row r="5901" spans="5:5">
      <c r="E5901" s="296"/>
    </row>
    <row r="5902" spans="5:5">
      <c r="E5902" s="296"/>
    </row>
    <row r="5903" spans="5:5">
      <c r="E5903" s="296"/>
    </row>
    <row r="5904" spans="5:5">
      <c r="E5904" s="296"/>
    </row>
    <row r="5905" spans="5:5">
      <c r="E5905" s="296"/>
    </row>
    <row r="5906" spans="5:5">
      <c r="E5906" s="296"/>
    </row>
    <row r="5907" spans="5:5">
      <c r="E5907" s="296"/>
    </row>
    <row r="5908" spans="5:5">
      <c r="E5908" s="296"/>
    </row>
    <row r="5909" spans="5:5">
      <c r="E5909" s="296"/>
    </row>
    <row r="5910" spans="5:5">
      <c r="E5910" s="296"/>
    </row>
    <row r="5911" spans="5:5">
      <c r="E5911" s="296"/>
    </row>
    <row r="5912" spans="5:5">
      <c r="E5912" s="296"/>
    </row>
    <row r="5913" spans="5:5">
      <c r="E5913" s="296"/>
    </row>
    <row r="5914" spans="5:5">
      <c r="E5914" s="296"/>
    </row>
    <row r="5915" spans="5:5">
      <c r="E5915" s="296"/>
    </row>
    <row r="5916" spans="5:5">
      <c r="E5916" s="296"/>
    </row>
    <row r="5917" spans="5:5">
      <c r="E5917" s="296"/>
    </row>
    <row r="5918" spans="5:5">
      <c r="E5918" s="296"/>
    </row>
    <row r="5919" spans="5:5">
      <c r="E5919" s="296"/>
    </row>
    <row r="5920" spans="5:5">
      <c r="E5920" s="296"/>
    </row>
    <row r="5921" spans="5:5">
      <c r="E5921" s="296"/>
    </row>
    <row r="5922" spans="5:5">
      <c r="E5922" s="296"/>
    </row>
    <row r="5923" spans="5:5">
      <c r="E5923" s="296"/>
    </row>
    <row r="5924" spans="5:5">
      <c r="E5924" s="296"/>
    </row>
    <row r="5925" spans="5:5">
      <c r="E5925" s="296"/>
    </row>
    <row r="5926" spans="5:5">
      <c r="E5926" s="296"/>
    </row>
    <row r="5927" spans="5:5">
      <c r="E5927" s="296"/>
    </row>
    <row r="5928" spans="5:5">
      <c r="E5928" s="296"/>
    </row>
    <row r="5929" spans="5:5">
      <c r="E5929" s="296"/>
    </row>
    <row r="5930" spans="5:5">
      <c r="E5930" s="296"/>
    </row>
    <row r="5931" spans="5:5">
      <c r="E5931" s="296"/>
    </row>
    <row r="5932" spans="5:5">
      <c r="E5932" s="296"/>
    </row>
    <row r="5933" spans="5:5">
      <c r="E5933" s="296"/>
    </row>
    <row r="5934" spans="5:5">
      <c r="E5934" s="296"/>
    </row>
    <row r="5935" spans="5:5">
      <c r="E5935" s="296"/>
    </row>
    <row r="5936" spans="5:5">
      <c r="E5936" s="296"/>
    </row>
    <row r="5937" spans="5:5">
      <c r="E5937" s="296"/>
    </row>
    <row r="5938" spans="5:5">
      <c r="E5938" s="296"/>
    </row>
    <row r="5939" spans="5:5">
      <c r="E5939" s="296"/>
    </row>
    <row r="5940" spans="5:5">
      <c r="E5940" s="296"/>
    </row>
    <row r="5941" spans="5:5">
      <c r="E5941" s="296"/>
    </row>
    <row r="5942" spans="5:5">
      <c r="E5942" s="296"/>
    </row>
    <row r="5943" spans="5:5">
      <c r="E5943" s="296"/>
    </row>
    <row r="5944" spans="5:5">
      <c r="E5944" s="296"/>
    </row>
    <row r="5945" spans="5:5">
      <c r="E5945" s="296"/>
    </row>
    <row r="5946" spans="5:5">
      <c r="E5946" s="296"/>
    </row>
    <row r="5947" spans="5:5">
      <c r="E5947" s="296"/>
    </row>
    <row r="5948" spans="5:5">
      <c r="E5948" s="296"/>
    </row>
    <row r="5949" spans="5:5">
      <c r="E5949" s="296"/>
    </row>
    <row r="5950" spans="5:5">
      <c r="E5950" s="296"/>
    </row>
    <row r="5951" spans="5:5">
      <c r="E5951" s="296"/>
    </row>
    <row r="5952" spans="5:5">
      <c r="E5952" s="296"/>
    </row>
    <row r="5953" spans="5:5">
      <c r="E5953" s="296"/>
    </row>
    <row r="5954" spans="5:5">
      <c r="E5954" s="296"/>
    </row>
    <row r="5955" spans="5:5">
      <c r="E5955" s="296"/>
    </row>
    <row r="5956" spans="5:5">
      <c r="E5956" s="296"/>
    </row>
    <row r="5957" spans="5:5">
      <c r="E5957" s="296"/>
    </row>
    <row r="5958" spans="5:5">
      <c r="E5958" s="296"/>
    </row>
    <row r="5959" spans="5:5">
      <c r="E5959" s="296"/>
    </row>
    <row r="5960" spans="5:5">
      <c r="E5960" s="296"/>
    </row>
    <row r="5961" spans="5:5">
      <c r="E5961" s="296"/>
    </row>
    <row r="5962" spans="5:5">
      <c r="E5962" s="296"/>
    </row>
    <row r="5963" spans="5:5">
      <c r="E5963" s="296"/>
    </row>
    <row r="5964" spans="5:5">
      <c r="E5964" s="296"/>
    </row>
    <row r="5965" spans="5:5">
      <c r="E5965" s="296"/>
    </row>
    <row r="5966" spans="5:5">
      <c r="E5966" s="296"/>
    </row>
    <row r="5967" spans="5:5">
      <c r="E5967" s="296"/>
    </row>
    <row r="5968" spans="5:5">
      <c r="E5968" s="296"/>
    </row>
    <row r="5969" spans="5:5">
      <c r="E5969" s="296"/>
    </row>
    <row r="5970" spans="5:5">
      <c r="E5970" s="296"/>
    </row>
    <row r="5971" spans="5:5">
      <c r="E5971" s="296"/>
    </row>
    <row r="5972" spans="5:5">
      <c r="E5972" s="296"/>
    </row>
    <row r="5973" spans="5:5">
      <c r="E5973" s="296"/>
    </row>
    <row r="5974" spans="5:5">
      <c r="E5974" s="296"/>
    </row>
    <row r="5975" spans="5:5">
      <c r="E5975" s="296"/>
    </row>
    <row r="5976" spans="5:5">
      <c r="E5976" s="296"/>
    </row>
    <row r="5977" spans="5:5">
      <c r="E5977" s="296"/>
    </row>
    <row r="5978" spans="5:5">
      <c r="E5978" s="296"/>
    </row>
    <row r="5979" spans="5:5">
      <c r="E5979" s="296"/>
    </row>
    <row r="5980" spans="5:5">
      <c r="E5980" s="296"/>
    </row>
    <row r="5981" spans="5:5">
      <c r="E5981" s="296"/>
    </row>
    <row r="5982" spans="5:5">
      <c r="E5982" s="296"/>
    </row>
    <row r="5983" spans="5:5">
      <c r="E5983" s="296"/>
    </row>
    <row r="5984" spans="5:5">
      <c r="E5984" s="296"/>
    </row>
    <row r="5985" spans="5:5">
      <c r="E5985" s="296"/>
    </row>
    <row r="5986" spans="5:5">
      <c r="E5986" s="296"/>
    </row>
    <row r="5987" spans="5:5">
      <c r="E5987" s="296"/>
    </row>
    <row r="5988" spans="5:5">
      <c r="E5988" s="296"/>
    </row>
    <row r="5989" spans="5:5">
      <c r="E5989" s="296"/>
    </row>
    <row r="5990" spans="5:5">
      <c r="E5990" s="296"/>
    </row>
    <row r="5991" spans="5:5">
      <c r="E5991" s="296"/>
    </row>
    <row r="5992" spans="5:5">
      <c r="E5992" s="296"/>
    </row>
    <row r="5993" spans="5:5">
      <c r="E5993" s="296"/>
    </row>
    <row r="5994" spans="5:5">
      <c r="E5994" s="296"/>
    </row>
    <row r="5995" spans="5:5">
      <c r="E5995" s="296"/>
    </row>
    <row r="5996" spans="5:5">
      <c r="E5996" s="296"/>
    </row>
    <row r="5997" spans="5:5">
      <c r="E5997" s="296"/>
    </row>
    <row r="5998" spans="5:5">
      <c r="E5998" s="296"/>
    </row>
    <row r="5999" spans="5:5">
      <c r="E5999" s="296"/>
    </row>
    <row r="6000" spans="5:5">
      <c r="E6000" s="296"/>
    </row>
    <row r="6001" spans="5:5">
      <c r="E6001" s="296"/>
    </row>
    <row r="6002" spans="5:5">
      <c r="E6002" s="296"/>
    </row>
    <row r="6003" spans="5:5">
      <c r="E6003" s="296"/>
    </row>
    <row r="6004" spans="5:5">
      <c r="E6004" s="296"/>
    </row>
    <row r="6005" spans="5:5">
      <c r="E6005" s="296"/>
    </row>
    <row r="6006" spans="5:5">
      <c r="E6006" s="296"/>
    </row>
    <row r="6007" spans="5:5">
      <c r="E6007" s="296"/>
    </row>
    <row r="6008" spans="5:5">
      <c r="E6008" s="296"/>
    </row>
    <row r="6009" spans="5:5">
      <c r="E6009" s="296"/>
    </row>
    <row r="6010" spans="5:5">
      <c r="E6010" s="296"/>
    </row>
    <row r="6011" spans="5:5">
      <c r="E6011" s="296"/>
    </row>
    <row r="6012" spans="5:5">
      <c r="E6012" s="296"/>
    </row>
    <row r="6013" spans="5:5">
      <c r="E6013" s="296"/>
    </row>
    <row r="6014" spans="5:5">
      <c r="E6014" s="296"/>
    </row>
    <row r="6015" spans="5:5">
      <c r="E6015" s="296"/>
    </row>
    <row r="6016" spans="5:5">
      <c r="E6016" s="296"/>
    </row>
    <row r="6017" spans="5:5">
      <c r="E6017" s="296"/>
    </row>
    <row r="6018" spans="5:5">
      <c r="E6018" s="296"/>
    </row>
    <row r="6019" spans="5:5">
      <c r="E6019" s="296"/>
    </row>
    <row r="6020" spans="5:5">
      <c r="E6020" s="296"/>
    </row>
    <row r="6021" spans="5:5">
      <c r="E6021" s="296"/>
    </row>
    <row r="6022" spans="5:5">
      <c r="E6022" s="296"/>
    </row>
    <row r="6023" spans="5:5">
      <c r="E6023" s="296"/>
    </row>
    <row r="6024" spans="5:5">
      <c r="E6024" s="296"/>
    </row>
    <row r="6025" spans="5:5">
      <c r="E6025" s="296"/>
    </row>
    <row r="6026" spans="5:5">
      <c r="E6026" s="296"/>
    </row>
    <row r="6027" spans="5:5">
      <c r="E6027" s="296"/>
    </row>
    <row r="6028" spans="5:5">
      <c r="E6028" s="296"/>
    </row>
    <row r="6029" spans="5:5">
      <c r="E6029" s="296"/>
    </row>
    <row r="6030" spans="5:5">
      <c r="E6030" s="296"/>
    </row>
    <row r="6031" spans="5:5">
      <c r="E6031" s="296"/>
    </row>
    <row r="6032" spans="5:5">
      <c r="E6032" s="296"/>
    </row>
    <row r="6033" spans="5:5">
      <c r="E6033" s="296"/>
    </row>
    <row r="6034" spans="5:5">
      <c r="E6034" s="296"/>
    </row>
    <row r="6035" spans="5:5">
      <c r="E6035" s="296"/>
    </row>
    <row r="6036" spans="5:5">
      <c r="E6036" s="296"/>
    </row>
    <row r="6037" spans="5:5">
      <c r="E6037" s="296"/>
    </row>
    <row r="6038" spans="5:5">
      <c r="E6038" s="296"/>
    </row>
    <row r="6039" spans="5:5">
      <c r="E6039" s="296"/>
    </row>
    <row r="6040" spans="5:5">
      <c r="E6040" s="296"/>
    </row>
    <row r="6041" spans="5:5">
      <c r="E6041" s="296"/>
    </row>
    <row r="6042" spans="5:5">
      <c r="E6042" s="296"/>
    </row>
    <row r="6043" spans="5:5">
      <c r="E6043" s="296"/>
    </row>
    <row r="6044" spans="5:5">
      <c r="E6044" s="296"/>
    </row>
    <row r="6045" spans="5:5">
      <c r="E6045" s="296"/>
    </row>
    <row r="6046" spans="5:5">
      <c r="E6046" s="296"/>
    </row>
    <row r="6047" spans="5:5">
      <c r="E6047" s="296"/>
    </row>
    <row r="6048" spans="5:5">
      <c r="E6048" s="296"/>
    </row>
    <row r="6049" spans="5:5">
      <c r="E6049" s="296"/>
    </row>
    <row r="6050" spans="5:5">
      <c r="E6050" s="296"/>
    </row>
    <row r="6051" spans="5:5">
      <c r="E6051" s="296"/>
    </row>
    <row r="6052" spans="5:5">
      <c r="E6052" s="296"/>
    </row>
    <row r="6053" spans="5:5">
      <c r="E6053" s="296"/>
    </row>
    <row r="6054" spans="5:5">
      <c r="E6054" s="296"/>
    </row>
    <row r="6055" spans="5:5">
      <c r="E6055" s="296"/>
    </row>
    <row r="6056" spans="5:5">
      <c r="E6056" s="296"/>
    </row>
    <row r="6057" spans="5:5">
      <c r="E6057" s="296"/>
    </row>
    <row r="6058" spans="5:5">
      <c r="E6058" s="296"/>
    </row>
    <row r="6059" spans="5:5">
      <c r="E6059" s="296"/>
    </row>
    <row r="6060" spans="5:5">
      <c r="E6060" s="296"/>
    </row>
    <row r="6061" spans="5:5">
      <c r="E6061" s="296"/>
    </row>
    <row r="6062" spans="5:5">
      <c r="E6062" s="296"/>
    </row>
    <row r="6063" spans="5:5">
      <c r="E6063" s="296"/>
    </row>
    <row r="6064" spans="5:5">
      <c r="E6064" s="296"/>
    </row>
    <row r="6065" spans="5:5">
      <c r="E6065" s="296"/>
    </row>
    <row r="6066" spans="5:5">
      <c r="E6066" s="296"/>
    </row>
    <row r="6067" spans="5:5">
      <c r="E6067" s="296"/>
    </row>
    <row r="6068" spans="5:5">
      <c r="E6068" s="296"/>
    </row>
    <row r="6069" spans="5:5">
      <c r="E6069" s="296"/>
    </row>
    <row r="6070" spans="5:5">
      <c r="E6070" s="296"/>
    </row>
    <row r="6071" spans="5:5">
      <c r="E6071" s="296"/>
    </row>
    <row r="6072" spans="5:5">
      <c r="E6072" s="296"/>
    </row>
    <row r="6073" spans="5:5">
      <c r="E6073" s="296"/>
    </row>
    <row r="6074" spans="5:5">
      <c r="E6074" s="296"/>
    </row>
    <row r="6075" spans="5:5">
      <c r="E6075" s="296"/>
    </row>
    <row r="6076" spans="5:5">
      <c r="E6076" s="296"/>
    </row>
    <row r="6077" spans="5:5">
      <c r="E6077" s="296"/>
    </row>
    <row r="6078" spans="5:5">
      <c r="E6078" s="296"/>
    </row>
    <row r="6079" spans="5:5">
      <c r="E6079" s="296"/>
    </row>
    <row r="6080" spans="5:5">
      <c r="E6080" s="296"/>
    </row>
    <row r="6081" spans="5:5">
      <c r="E6081" s="296"/>
    </row>
    <row r="6082" spans="5:5">
      <c r="E6082" s="296"/>
    </row>
    <row r="6083" spans="5:5">
      <c r="E6083" s="296"/>
    </row>
    <row r="6084" spans="5:5">
      <c r="E6084" s="296"/>
    </row>
    <row r="6085" spans="5:5">
      <c r="E6085" s="296"/>
    </row>
    <row r="6086" spans="5:5">
      <c r="E6086" s="296"/>
    </row>
    <row r="6087" spans="5:5">
      <c r="E6087" s="296"/>
    </row>
    <row r="6088" spans="5:5">
      <c r="E6088" s="296"/>
    </row>
    <row r="6089" spans="5:5">
      <c r="E6089" s="296"/>
    </row>
    <row r="6090" spans="5:5">
      <c r="E6090" s="296"/>
    </row>
    <row r="6091" spans="5:5">
      <c r="E6091" s="296"/>
    </row>
    <row r="6092" spans="5:5">
      <c r="E6092" s="296"/>
    </row>
    <row r="6093" spans="5:5">
      <c r="E6093" s="296"/>
    </row>
    <row r="6094" spans="5:5">
      <c r="E6094" s="296"/>
    </row>
    <row r="6095" spans="5:5">
      <c r="E6095" s="296"/>
    </row>
    <row r="6096" spans="5:5">
      <c r="E6096" s="296"/>
    </row>
    <row r="6097" spans="5:5">
      <c r="E6097" s="296"/>
    </row>
    <row r="6098" spans="5:5">
      <c r="E6098" s="296"/>
    </row>
    <row r="6099" spans="5:5">
      <c r="E6099" s="296"/>
    </row>
    <row r="6100" spans="5:5">
      <c r="E6100" s="296"/>
    </row>
    <row r="6101" spans="5:5">
      <c r="E6101" s="296"/>
    </row>
    <row r="6102" spans="5:5">
      <c r="E6102" s="296"/>
    </row>
    <row r="6103" spans="5:5">
      <c r="E6103" s="296"/>
    </row>
    <row r="6104" spans="5:5">
      <c r="E6104" s="296"/>
    </row>
    <row r="6105" spans="5:5">
      <c r="E6105" s="296"/>
    </row>
    <row r="6106" spans="5:5">
      <c r="E6106" s="296"/>
    </row>
    <row r="6107" spans="5:5">
      <c r="E6107" s="296"/>
    </row>
    <row r="6108" spans="5:5">
      <c r="E6108" s="296"/>
    </row>
    <row r="6109" spans="5:5">
      <c r="E6109" s="296"/>
    </row>
    <row r="6110" spans="5:5">
      <c r="E6110" s="296"/>
    </row>
    <row r="6111" spans="5:5">
      <c r="E6111" s="296"/>
    </row>
    <row r="6112" spans="5:5">
      <c r="E6112" s="296"/>
    </row>
    <row r="6113" spans="5:5">
      <c r="E6113" s="296"/>
    </row>
    <row r="6114" spans="5:5">
      <c r="E6114" s="296"/>
    </row>
    <row r="6115" spans="5:5">
      <c r="E6115" s="296"/>
    </row>
    <row r="6116" spans="5:5">
      <c r="E6116" s="296"/>
    </row>
    <row r="6117" spans="5:5">
      <c r="E6117" s="296"/>
    </row>
    <row r="6118" spans="5:5">
      <c r="E6118" s="296"/>
    </row>
    <row r="6119" spans="5:5">
      <c r="E6119" s="296"/>
    </row>
    <row r="6120" spans="5:5">
      <c r="E6120" s="296"/>
    </row>
    <row r="6121" spans="5:5">
      <c r="E6121" s="296"/>
    </row>
    <row r="6122" spans="5:5">
      <c r="E6122" s="296"/>
    </row>
    <row r="6123" spans="5:5">
      <c r="E6123" s="296"/>
    </row>
    <row r="6124" spans="5:5">
      <c r="E6124" s="296"/>
    </row>
    <row r="6125" spans="5:5">
      <c r="E6125" s="296"/>
    </row>
    <row r="6126" spans="5:5">
      <c r="E6126" s="296"/>
    </row>
    <row r="6127" spans="5:5">
      <c r="E6127" s="296"/>
    </row>
    <row r="6128" spans="5:5">
      <c r="E6128" s="296"/>
    </row>
    <row r="6129" spans="5:5">
      <c r="E6129" s="296"/>
    </row>
    <row r="6130" spans="5:5">
      <c r="E6130" s="296"/>
    </row>
    <row r="6131" spans="5:5">
      <c r="E6131" s="296"/>
    </row>
    <row r="6132" spans="5:5">
      <c r="E6132" s="296"/>
    </row>
    <row r="6133" spans="5:5">
      <c r="E6133" s="296"/>
    </row>
    <row r="6134" spans="5:5">
      <c r="E6134" s="296"/>
    </row>
    <row r="6135" spans="5:5">
      <c r="E6135" s="296"/>
    </row>
    <row r="6136" spans="5:5">
      <c r="E6136" s="296"/>
    </row>
    <row r="6137" spans="5:5">
      <c r="E6137" s="296"/>
    </row>
    <row r="6138" spans="5:5">
      <c r="E6138" s="296"/>
    </row>
    <row r="6139" spans="5:5">
      <c r="E6139" s="296"/>
    </row>
    <row r="6140" spans="5:5">
      <c r="E6140" s="296"/>
    </row>
    <row r="6141" spans="5:5">
      <c r="E6141" s="296"/>
    </row>
    <row r="6142" spans="5:5">
      <c r="E6142" s="296"/>
    </row>
    <row r="6143" spans="5:5">
      <c r="E6143" s="296"/>
    </row>
    <row r="6144" spans="5:5">
      <c r="E6144" s="296"/>
    </row>
    <row r="6145" spans="5:5">
      <c r="E6145" s="296"/>
    </row>
    <row r="6146" spans="5:5">
      <c r="E6146" s="296"/>
    </row>
    <row r="6147" spans="5:5">
      <c r="E6147" s="296"/>
    </row>
    <row r="6148" spans="5:5">
      <c r="E6148" s="296"/>
    </row>
    <row r="6149" spans="5:5">
      <c r="E6149" s="296"/>
    </row>
    <row r="6150" spans="5:5">
      <c r="E6150" s="296"/>
    </row>
    <row r="6151" spans="5:5">
      <c r="E6151" s="296"/>
    </row>
    <row r="6152" spans="5:5">
      <c r="E6152" s="296"/>
    </row>
    <row r="6153" spans="5:5">
      <c r="E6153" s="296"/>
    </row>
    <row r="6154" spans="5:5">
      <c r="E6154" s="296"/>
    </row>
    <row r="6155" spans="5:5">
      <c r="E6155" s="296"/>
    </row>
    <row r="6156" spans="5:5">
      <c r="E6156" s="296"/>
    </row>
    <row r="6157" spans="5:5">
      <c r="E6157" s="296"/>
    </row>
    <row r="6158" spans="5:5">
      <c r="E6158" s="296"/>
    </row>
    <row r="6159" spans="5:5">
      <c r="E6159" s="296"/>
    </row>
    <row r="6160" spans="5:5">
      <c r="E6160" s="296"/>
    </row>
    <row r="6161" spans="5:5">
      <c r="E6161" s="296"/>
    </row>
    <row r="6162" spans="5:5">
      <c r="E6162" s="296"/>
    </row>
    <row r="6163" spans="5:5">
      <c r="E6163" s="296"/>
    </row>
    <row r="6164" spans="5:5">
      <c r="E6164" s="296"/>
    </row>
    <row r="6165" spans="5:5">
      <c r="E6165" s="296"/>
    </row>
    <row r="6166" spans="5:5">
      <c r="E6166" s="296"/>
    </row>
    <row r="6167" spans="5:5">
      <c r="E6167" s="296"/>
    </row>
    <row r="6168" spans="5:5">
      <c r="E6168" s="296"/>
    </row>
    <row r="6169" spans="5:5">
      <c r="E6169" s="296"/>
    </row>
    <row r="6170" spans="5:5">
      <c r="E6170" s="296"/>
    </row>
    <row r="6171" spans="5:5">
      <c r="E6171" s="296"/>
    </row>
    <row r="6172" spans="5:5">
      <c r="E6172" s="296"/>
    </row>
    <row r="6173" spans="5:5">
      <c r="E6173" s="296"/>
    </row>
    <row r="6174" spans="5:5">
      <c r="E6174" s="296"/>
    </row>
    <row r="6175" spans="5:5">
      <c r="E6175" s="296"/>
    </row>
    <row r="6176" spans="5:5">
      <c r="E6176" s="296"/>
    </row>
    <row r="6177" spans="5:5">
      <c r="E6177" s="296"/>
    </row>
    <row r="6178" spans="5:5">
      <c r="E6178" s="296"/>
    </row>
    <row r="6179" spans="5:5">
      <c r="E6179" s="296"/>
    </row>
    <row r="6180" spans="5:5">
      <c r="E6180" s="296"/>
    </row>
    <row r="6181" spans="5:5">
      <c r="E6181" s="296"/>
    </row>
    <row r="6182" spans="5:5">
      <c r="E6182" s="296"/>
    </row>
    <row r="6183" spans="5:5">
      <c r="E6183" s="296"/>
    </row>
    <row r="6184" spans="5:5">
      <c r="E6184" s="296"/>
    </row>
    <row r="6185" spans="5:5">
      <c r="E6185" s="296"/>
    </row>
    <row r="6186" spans="5:5">
      <c r="E6186" s="296"/>
    </row>
    <row r="6187" spans="5:5">
      <c r="E6187" s="296"/>
    </row>
    <row r="6188" spans="5:5">
      <c r="E6188" s="296"/>
    </row>
    <row r="6189" spans="5:5">
      <c r="E6189" s="296"/>
    </row>
    <row r="6190" spans="5:5">
      <c r="E6190" s="296"/>
    </row>
    <row r="6191" spans="5:5">
      <c r="E6191" s="296"/>
    </row>
    <row r="6192" spans="5:5">
      <c r="E6192" s="296"/>
    </row>
    <row r="6193" spans="5:5">
      <c r="E6193" s="296"/>
    </row>
    <row r="6194" spans="5:5">
      <c r="E6194" s="296"/>
    </row>
    <row r="6195" spans="5:5">
      <c r="E6195" s="296"/>
    </row>
    <row r="6196" spans="5:5">
      <c r="E6196" s="296"/>
    </row>
    <row r="6197" spans="5:5">
      <c r="E6197" s="296"/>
    </row>
    <row r="6198" spans="5:5">
      <c r="E6198" s="296"/>
    </row>
    <row r="6199" spans="5:5">
      <c r="E6199" s="296"/>
    </row>
    <row r="6200" spans="5:5">
      <c r="E6200" s="296"/>
    </row>
    <row r="6201" spans="5:5">
      <c r="E6201" s="296"/>
    </row>
    <row r="6202" spans="5:5">
      <c r="E6202" s="296"/>
    </row>
    <row r="6203" spans="5:5">
      <c r="E6203" s="296"/>
    </row>
    <row r="6204" spans="5:5">
      <c r="E6204" s="296"/>
    </row>
    <row r="6205" spans="5:5">
      <c r="E6205" s="296"/>
    </row>
    <row r="6206" spans="5:5">
      <c r="E6206" s="296"/>
    </row>
    <row r="6207" spans="5:5">
      <c r="E6207" s="296"/>
    </row>
    <row r="6208" spans="5:5">
      <c r="E6208" s="296"/>
    </row>
    <row r="6209" spans="5:5">
      <c r="E6209" s="296"/>
    </row>
    <row r="6210" spans="5:5">
      <c r="E6210" s="296"/>
    </row>
    <row r="6211" spans="5:5">
      <c r="E6211" s="296"/>
    </row>
    <row r="6212" spans="5:5">
      <c r="E6212" s="296"/>
    </row>
    <row r="6213" spans="5:5">
      <c r="E6213" s="296"/>
    </row>
    <row r="6214" spans="5:5">
      <c r="E6214" s="296"/>
    </row>
    <row r="6215" spans="5:5">
      <c r="E6215" s="296"/>
    </row>
    <row r="6216" spans="5:5">
      <c r="E6216" s="296"/>
    </row>
    <row r="6217" spans="5:5">
      <c r="E6217" s="296"/>
    </row>
    <row r="6218" spans="5:5">
      <c r="E6218" s="296"/>
    </row>
    <row r="6219" spans="5:5">
      <c r="E6219" s="296"/>
    </row>
    <row r="6220" spans="5:5">
      <c r="E6220" s="296"/>
    </row>
    <row r="6221" spans="5:5">
      <c r="E6221" s="296"/>
    </row>
    <row r="6222" spans="5:5">
      <c r="E6222" s="296"/>
    </row>
    <row r="6223" spans="5:5">
      <c r="E6223" s="296"/>
    </row>
    <row r="6224" spans="5:5">
      <c r="E6224" s="296"/>
    </row>
    <row r="6225" spans="5:5">
      <c r="E6225" s="296"/>
    </row>
    <row r="6226" spans="5:5">
      <c r="E6226" s="296"/>
    </row>
    <row r="6227" spans="5:5">
      <c r="E6227" s="296"/>
    </row>
    <row r="6228" spans="5:5">
      <c r="E6228" s="296"/>
    </row>
    <row r="6229" spans="5:5">
      <c r="E6229" s="296"/>
    </row>
    <row r="6230" spans="5:5">
      <c r="E6230" s="296"/>
    </row>
    <row r="6231" spans="5:5">
      <c r="E6231" s="296"/>
    </row>
    <row r="6232" spans="5:5">
      <c r="E6232" s="296"/>
    </row>
    <row r="6233" spans="5:5">
      <c r="E6233" s="296"/>
    </row>
    <row r="6234" spans="5:5">
      <c r="E6234" s="296"/>
    </row>
    <row r="6235" spans="5:5">
      <c r="E6235" s="296"/>
    </row>
    <row r="6236" spans="5:5">
      <c r="E6236" s="296"/>
    </row>
    <row r="6237" spans="5:5">
      <c r="E6237" s="296"/>
    </row>
    <row r="6238" spans="5:5">
      <c r="E6238" s="296"/>
    </row>
    <row r="6239" spans="5:5">
      <c r="E6239" s="296"/>
    </row>
    <row r="6240" spans="5:5">
      <c r="E6240" s="296"/>
    </row>
    <row r="6241" spans="5:5">
      <c r="E6241" s="296"/>
    </row>
    <row r="6242" spans="5:5">
      <c r="E6242" s="296"/>
    </row>
    <row r="6243" spans="5:5">
      <c r="E6243" s="296"/>
    </row>
    <row r="6244" spans="5:5">
      <c r="E6244" s="296"/>
    </row>
    <row r="6245" spans="5:5">
      <c r="E6245" s="296"/>
    </row>
    <row r="6246" spans="5:5">
      <c r="E6246" s="296"/>
    </row>
    <row r="6247" spans="5:5">
      <c r="E6247" s="296"/>
    </row>
    <row r="6248" spans="5:5">
      <c r="E6248" s="296"/>
    </row>
    <row r="6249" spans="5:5">
      <c r="E6249" s="296"/>
    </row>
    <row r="6250" spans="5:5">
      <c r="E6250" s="296"/>
    </row>
    <row r="6251" spans="5:5">
      <c r="E6251" s="296"/>
    </row>
    <row r="6252" spans="5:5">
      <c r="E6252" s="296"/>
    </row>
    <row r="6253" spans="5:5">
      <c r="E6253" s="296"/>
    </row>
    <row r="6254" spans="5:5">
      <c r="E6254" s="296"/>
    </row>
    <row r="6255" spans="5:5">
      <c r="E6255" s="296"/>
    </row>
    <row r="6256" spans="5:5">
      <c r="E6256" s="296"/>
    </row>
    <row r="6257" spans="5:5">
      <c r="E6257" s="296"/>
    </row>
    <row r="6258" spans="5:5">
      <c r="E6258" s="296"/>
    </row>
    <row r="6259" spans="5:5">
      <c r="E6259" s="296"/>
    </row>
    <row r="6260" spans="5:5">
      <c r="E6260" s="296"/>
    </row>
    <row r="6261" spans="5:5">
      <c r="E6261" s="296"/>
    </row>
    <row r="6262" spans="5:5">
      <c r="E6262" s="296"/>
    </row>
    <row r="6263" spans="5:5">
      <c r="E6263" s="296"/>
    </row>
    <row r="6264" spans="5:5">
      <c r="E6264" s="296"/>
    </row>
    <row r="6265" spans="5:5">
      <c r="E6265" s="296"/>
    </row>
    <row r="6266" spans="5:5">
      <c r="E6266" s="296"/>
    </row>
    <row r="6267" spans="5:5">
      <c r="E6267" s="296"/>
    </row>
    <row r="6268" spans="5:5">
      <c r="E6268" s="296"/>
    </row>
    <row r="6269" spans="5:5">
      <c r="E6269" s="296"/>
    </row>
    <row r="6270" spans="5:5">
      <c r="E6270" s="296"/>
    </row>
    <row r="6271" spans="5:5">
      <c r="E6271" s="296"/>
    </row>
    <row r="6272" spans="5:5">
      <c r="E6272" s="296"/>
    </row>
    <row r="6273" spans="5:5">
      <c r="E6273" s="296"/>
    </row>
    <row r="6274" spans="5:5">
      <c r="E6274" s="296"/>
    </row>
    <row r="6275" spans="5:5">
      <c r="E6275" s="296"/>
    </row>
    <row r="6276" spans="5:5">
      <c r="E6276" s="296"/>
    </row>
    <row r="6277" spans="5:5">
      <c r="E6277" s="296"/>
    </row>
    <row r="6278" spans="5:5">
      <c r="E6278" s="296"/>
    </row>
    <row r="6279" spans="5:5">
      <c r="E6279" s="296"/>
    </row>
    <row r="6280" spans="5:5">
      <c r="E6280" s="296"/>
    </row>
    <row r="6281" spans="5:5">
      <c r="E6281" s="296"/>
    </row>
    <row r="6282" spans="5:5">
      <c r="E6282" s="296"/>
    </row>
    <row r="6283" spans="5:5">
      <c r="E6283" s="296"/>
    </row>
    <row r="6284" spans="5:5">
      <c r="E6284" s="296"/>
    </row>
    <row r="6285" spans="5:5">
      <c r="E6285" s="296"/>
    </row>
    <row r="6286" spans="5:5">
      <c r="E6286" s="296"/>
    </row>
    <row r="6287" spans="5:5">
      <c r="E6287" s="296"/>
    </row>
    <row r="6288" spans="5:5">
      <c r="E6288" s="296"/>
    </row>
    <row r="6289" spans="5:5">
      <c r="E6289" s="296"/>
    </row>
    <row r="6290" spans="5:5">
      <c r="E6290" s="296"/>
    </row>
    <row r="6291" spans="5:5">
      <c r="E6291" s="296"/>
    </row>
    <row r="6292" spans="5:5">
      <c r="E6292" s="296"/>
    </row>
    <row r="6293" spans="5:5">
      <c r="E6293" s="296"/>
    </row>
    <row r="6294" spans="5:5">
      <c r="E6294" s="296"/>
    </row>
    <row r="6295" spans="5:5">
      <c r="E6295" s="296"/>
    </row>
    <row r="6296" spans="5:5">
      <c r="E6296" s="296"/>
    </row>
    <row r="6297" spans="5:5">
      <c r="E6297" s="296"/>
    </row>
    <row r="6298" spans="5:5">
      <c r="E6298" s="296"/>
    </row>
    <row r="6299" spans="5:5">
      <c r="E6299" s="296"/>
    </row>
    <row r="6300" spans="5:5">
      <c r="E6300" s="296"/>
    </row>
    <row r="6301" spans="5:5">
      <c r="E6301" s="296"/>
    </row>
    <row r="6302" spans="5:5">
      <c r="E6302" s="296"/>
    </row>
    <row r="6303" spans="5:5">
      <c r="E6303" s="296"/>
    </row>
    <row r="6304" spans="5:5">
      <c r="E6304" s="296"/>
    </row>
    <row r="6305" spans="5:5">
      <c r="E6305" s="296"/>
    </row>
    <row r="6306" spans="5:5">
      <c r="E6306" s="296"/>
    </row>
    <row r="6307" spans="5:5">
      <c r="E6307" s="296"/>
    </row>
    <row r="6308" spans="5:5">
      <c r="E6308" s="296"/>
    </row>
    <row r="6309" spans="5:5">
      <c r="E6309" s="296"/>
    </row>
    <row r="6310" spans="5:5">
      <c r="E6310" s="296"/>
    </row>
    <row r="6311" spans="5:5">
      <c r="E6311" s="296"/>
    </row>
    <row r="6312" spans="5:5">
      <c r="E6312" s="296"/>
    </row>
    <row r="6313" spans="5:5">
      <c r="E6313" s="296"/>
    </row>
    <row r="6314" spans="5:5">
      <c r="E6314" s="296"/>
    </row>
    <row r="6315" spans="5:5">
      <c r="E6315" s="296"/>
    </row>
    <row r="6316" spans="5:5">
      <c r="E6316" s="296"/>
    </row>
    <row r="6317" spans="5:5">
      <c r="E6317" s="296"/>
    </row>
    <row r="6318" spans="5:5">
      <c r="E6318" s="296"/>
    </row>
    <row r="6319" spans="5:5">
      <c r="E6319" s="296"/>
    </row>
    <row r="6320" spans="5:5">
      <c r="E6320" s="296"/>
    </row>
    <row r="6321" spans="5:5">
      <c r="E6321" s="296"/>
    </row>
    <row r="6322" spans="5:5">
      <c r="E6322" s="296"/>
    </row>
    <row r="6323" spans="5:5">
      <c r="E6323" s="296"/>
    </row>
    <row r="6324" spans="5:5">
      <c r="E6324" s="296"/>
    </row>
    <row r="6325" spans="5:5">
      <c r="E6325" s="296"/>
    </row>
    <row r="6326" spans="5:5">
      <c r="E6326" s="296"/>
    </row>
    <row r="6327" spans="5:5">
      <c r="E6327" s="296"/>
    </row>
    <row r="6328" spans="5:5">
      <c r="E6328" s="296"/>
    </row>
    <row r="6329" spans="5:5">
      <c r="E6329" s="296"/>
    </row>
    <row r="6330" spans="5:5">
      <c r="E6330" s="296"/>
    </row>
    <row r="6331" spans="5:5">
      <c r="E6331" s="296"/>
    </row>
    <row r="6332" spans="5:5">
      <c r="E6332" s="296"/>
    </row>
    <row r="6333" spans="5:5">
      <c r="E6333" s="296"/>
    </row>
    <row r="6334" spans="5:5">
      <c r="E6334" s="296"/>
    </row>
    <row r="6335" spans="5:5">
      <c r="E6335" s="296"/>
    </row>
    <row r="6336" spans="5:5">
      <c r="E6336" s="296"/>
    </row>
    <row r="6337" spans="5:5">
      <c r="E6337" s="296"/>
    </row>
    <row r="6338" spans="5:5">
      <c r="E6338" s="296"/>
    </row>
    <row r="6339" spans="5:5">
      <c r="E6339" s="296"/>
    </row>
    <row r="6340" spans="5:5">
      <c r="E6340" s="296"/>
    </row>
    <row r="6341" spans="5:5">
      <c r="E6341" s="296"/>
    </row>
    <row r="6342" spans="5:5">
      <c r="E6342" s="296"/>
    </row>
    <row r="6343" spans="5:5">
      <c r="E6343" s="296"/>
    </row>
    <row r="6344" spans="5:5">
      <c r="E6344" s="296"/>
    </row>
    <row r="6345" spans="5:5">
      <c r="E6345" s="296"/>
    </row>
    <row r="6346" spans="5:5">
      <c r="E6346" s="296"/>
    </row>
    <row r="6347" spans="5:5">
      <c r="E6347" s="296"/>
    </row>
    <row r="6348" spans="5:5">
      <c r="E6348" s="296"/>
    </row>
    <row r="6349" spans="5:5">
      <c r="E6349" s="296"/>
    </row>
    <row r="6350" spans="5:5">
      <c r="E6350" s="296"/>
    </row>
    <row r="6351" spans="5:5">
      <c r="E6351" s="296"/>
    </row>
    <row r="6352" spans="5:5">
      <c r="E6352" s="296"/>
    </row>
    <row r="6353" spans="5:5">
      <c r="E6353" s="296"/>
    </row>
    <row r="6354" spans="5:5">
      <c r="E6354" s="296"/>
    </row>
    <row r="6355" spans="5:5">
      <c r="E6355" s="296"/>
    </row>
    <row r="6356" spans="5:5">
      <c r="E6356" s="296"/>
    </row>
    <row r="6357" spans="5:5">
      <c r="E6357" s="296"/>
    </row>
    <row r="6358" spans="5:5">
      <c r="E6358" s="296"/>
    </row>
    <row r="6359" spans="5:5">
      <c r="E6359" s="296"/>
    </row>
    <row r="6360" spans="5:5">
      <c r="E6360" s="296"/>
    </row>
    <row r="6361" spans="5:5">
      <c r="E6361" s="296"/>
    </row>
    <row r="6362" spans="5:5">
      <c r="E6362" s="296"/>
    </row>
    <row r="6363" spans="5:5">
      <c r="E6363" s="296"/>
    </row>
    <row r="6364" spans="5:5">
      <c r="E6364" s="296"/>
    </row>
    <row r="6365" spans="5:5">
      <c r="E6365" s="296"/>
    </row>
    <row r="6366" spans="5:5">
      <c r="E6366" s="296"/>
    </row>
    <row r="6367" spans="5:5">
      <c r="E6367" s="296"/>
    </row>
    <row r="6368" spans="5:5">
      <c r="E6368" s="296"/>
    </row>
    <row r="6369" spans="5:5">
      <c r="E6369" s="296"/>
    </row>
    <row r="6370" spans="5:5">
      <c r="E6370" s="296"/>
    </row>
    <row r="6371" spans="5:5">
      <c r="E6371" s="296"/>
    </row>
    <row r="6372" spans="5:5">
      <c r="E6372" s="296"/>
    </row>
    <row r="6373" spans="5:5">
      <c r="E6373" s="296"/>
    </row>
    <row r="6374" spans="5:5">
      <c r="E6374" s="296"/>
    </row>
    <row r="6375" spans="5:5">
      <c r="E6375" s="296"/>
    </row>
    <row r="6376" spans="5:5">
      <c r="E6376" s="296"/>
    </row>
    <row r="6377" spans="5:5">
      <c r="E6377" s="296"/>
    </row>
    <row r="6378" spans="5:5">
      <c r="E6378" s="296"/>
    </row>
    <row r="6379" spans="5:5">
      <c r="E6379" s="296"/>
    </row>
    <row r="6380" spans="5:5">
      <c r="E6380" s="296"/>
    </row>
    <row r="6381" spans="5:5">
      <c r="E6381" s="296"/>
    </row>
    <row r="6382" spans="5:5">
      <c r="E6382" s="296"/>
    </row>
    <row r="6383" spans="5:5">
      <c r="E6383" s="296"/>
    </row>
    <row r="6384" spans="5:5">
      <c r="E6384" s="296"/>
    </row>
    <row r="6385" spans="5:5">
      <c r="E6385" s="296"/>
    </row>
    <row r="6386" spans="5:5">
      <c r="E6386" s="296"/>
    </row>
    <row r="6387" spans="5:5">
      <c r="E6387" s="296"/>
    </row>
    <row r="6388" spans="5:5">
      <c r="E6388" s="296"/>
    </row>
    <row r="6389" spans="5:5">
      <c r="E6389" s="296"/>
    </row>
    <row r="6390" spans="5:5">
      <c r="E6390" s="296"/>
    </row>
    <row r="6391" spans="5:5">
      <c r="E6391" s="296"/>
    </row>
    <row r="6392" spans="5:5">
      <c r="E6392" s="296"/>
    </row>
    <row r="6393" spans="5:5">
      <c r="E6393" s="296"/>
    </row>
    <row r="6394" spans="5:5">
      <c r="E6394" s="296"/>
    </row>
    <row r="6395" spans="5:5">
      <c r="E6395" s="296"/>
    </row>
    <row r="6396" spans="5:5">
      <c r="E6396" s="296"/>
    </row>
    <row r="6397" spans="5:5">
      <c r="E6397" s="296"/>
    </row>
    <row r="6398" spans="5:5">
      <c r="E6398" s="296"/>
    </row>
    <row r="6399" spans="5:5">
      <c r="E6399" s="296"/>
    </row>
    <row r="6400" spans="5:5">
      <c r="E6400" s="296"/>
    </row>
    <row r="6401" spans="5:5">
      <c r="E6401" s="296"/>
    </row>
    <row r="6402" spans="5:5">
      <c r="E6402" s="296"/>
    </row>
    <row r="6403" spans="5:5">
      <c r="E6403" s="296"/>
    </row>
    <row r="6404" spans="5:5">
      <c r="E6404" s="296"/>
    </row>
    <row r="6405" spans="5:5">
      <c r="E6405" s="296"/>
    </row>
    <row r="6406" spans="5:5">
      <c r="E6406" s="296"/>
    </row>
    <row r="6407" spans="5:5">
      <c r="E6407" s="296"/>
    </row>
    <row r="6408" spans="5:5">
      <c r="E6408" s="296"/>
    </row>
    <row r="6409" spans="5:5">
      <c r="E6409" s="296"/>
    </row>
    <row r="6410" spans="5:5">
      <c r="E6410" s="296"/>
    </row>
    <row r="6411" spans="5:5">
      <c r="E6411" s="296"/>
    </row>
    <row r="6412" spans="5:5">
      <c r="E6412" s="296"/>
    </row>
    <row r="6413" spans="5:5">
      <c r="E6413" s="296"/>
    </row>
    <row r="6414" spans="5:5">
      <c r="E6414" s="296"/>
    </row>
    <row r="6415" spans="5:5">
      <c r="E6415" s="296"/>
    </row>
    <row r="6416" spans="5:5">
      <c r="E6416" s="296"/>
    </row>
    <row r="6417" spans="5:5">
      <c r="E6417" s="296"/>
    </row>
    <row r="6418" spans="5:5">
      <c r="E6418" s="296"/>
    </row>
    <row r="6419" spans="5:5">
      <c r="E6419" s="296"/>
    </row>
    <row r="6420" spans="5:5">
      <c r="E6420" s="296"/>
    </row>
    <row r="6421" spans="5:5">
      <c r="E6421" s="296"/>
    </row>
    <row r="6422" spans="5:5">
      <c r="E6422" s="296"/>
    </row>
    <row r="6423" spans="5:5">
      <c r="E6423" s="296"/>
    </row>
    <row r="6424" spans="5:5">
      <c r="E6424" s="296"/>
    </row>
    <row r="6425" spans="5:5">
      <c r="E6425" s="296"/>
    </row>
    <row r="6426" spans="5:5">
      <c r="E6426" s="296"/>
    </row>
    <row r="6427" spans="5:5">
      <c r="E6427" s="296"/>
    </row>
    <row r="6428" spans="5:5">
      <c r="E6428" s="296"/>
    </row>
    <row r="6429" spans="5:5">
      <c r="E6429" s="296"/>
    </row>
    <row r="6430" spans="5:5">
      <c r="E6430" s="296"/>
    </row>
    <row r="6431" spans="5:5">
      <c r="E6431" s="296"/>
    </row>
    <row r="6432" spans="5:5">
      <c r="E6432" s="296"/>
    </row>
    <row r="6433" spans="5:5">
      <c r="E6433" s="296"/>
    </row>
    <row r="6434" spans="5:5">
      <c r="E6434" s="296"/>
    </row>
    <row r="6435" spans="5:5">
      <c r="E6435" s="296"/>
    </row>
    <row r="6436" spans="5:5">
      <c r="E6436" s="296"/>
    </row>
    <row r="6437" spans="5:5">
      <c r="E6437" s="296"/>
    </row>
    <row r="6438" spans="5:5">
      <c r="E6438" s="296"/>
    </row>
    <row r="6439" spans="5:5">
      <c r="E6439" s="296"/>
    </row>
    <row r="6440" spans="5:5">
      <c r="E6440" s="296"/>
    </row>
    <row r="6441" spans="5:5">
      <c r="E6441" s="296"/>
    </row>
    <row r="6442" spans="5:5">
      <c r="E6442" s="296"/>
    </row>
    <row r="6443" spans="5:5">
      <c r="E6443" s="296"/>
    </row>
    <row r="6444" spans="5:5">
      <c r="E6444" s="296"/>
    </row>
    <row r="6445" spans="5:5">
      <c r="E6445" s="296"/>
    </row>
    <row r="6446" spans="5:5">
      <c r="E6446" s="296"/>
    </row>
    <row r="6447" spans="5:5">
      <c r="E6447" s="296"/>
    </row>
    <row r="6448" spans="5:5">
      <c r="E6448" s="296"/>
    </row>
    <row r="6449" spans="5:5">
      <c r="E6449" s="296"/>
    </row>
    <row r="6450" spans="5:5">
      <c r="E6450" s="296"/>
    </row>
    <row r="6451" spans="5:5">
      <c r="E6451" s="296"/>
    </row>
    <row r="6452" spans="5:5">
      <c r="E6452" s="296"/>
    </row>
    <row r="6453" spans="5:5">
      <c r="E6453" s="296"/>
    </row>
    <row r="6454" spans="5:5">
      <c r="E6454" s="296"/>
    </row>
    <row r="6455" spans="5:5">
      <c r="E6455" s="296"/>
    </row>
    <row r="6456" spans="5:5">
      <c r="E6456" s="296"/>
    </row>
    <row r="6457" spans="5:5">
      <c r="E6457" s="296"/>
    </row>
    <row r="6458" spans="5:5">
      <c r="E6458" s="296"/>
    </row>
    <row r="6459" spans="5:5">
      <c r="E6459" s="296"/>
    </row>
    <row r="6460" spans="5:5">
      <c r="E6460" s="296"/>
    </row>
    <row r="6461" spans="5:5">
      <c r="E6461" s="296"/>
    </row>
    <row r="6462" spans="5:5">
      <c r="E6462" s="296"/>
    </row>
    <row r="6463" spans="5:5">
      <c r="E6463" s="296"/>
    </row>
    <row r="6464" spans="5:5">
      <c r="E6464" s="296"/>
    </row>
    <row r="6465" spans="5:5">
      <c r="E6465" s="296"/>
    </row>
    <row r="6466" spans="5:5">
      <c r="E6466" s="296"/>
    </row>
    <row r="6467" spans="5:5">
      <c r="E6467" s="296"/>
    </row>
    <row r="6468" spans="5:5">
      <c r="E6468" s="296"/>
    </row>
    <row r="6469" spans="5:5">
      <c r="E6469" s="296"/>
    </row>
    <row r="6470" spans="5:5">
      <c r="E6470" s="296"/>
    </row>
    <row r="6471" spans="5:5">
      <c r="E6471" s="296"/>
    </row>
    <row r="6472" spans="5:5">
      <c r="E6472" s="296"/>
    </row>
    <row r="6473" spans="5:5">
      <c r="E6473" s="296"/>
    </row>
    <row r="6474" spans="5:5">
      <c r="E6474" s="296"/>
    </row>
    <row r="6475" spans="5:5">
      <c r="E6475" s="296"/>
    </row>
    <row r="6476" spans="5:5">
      <c r="E6476" s="296"/>
    </row>
    <row r="6477" spans="5:5">
      <c r="E6477" s="296"/>
    </row>
    <row r="6478" spans="5:5">
      <c r="E6478" s="296"/>
    </row>
    <row r="6479" spans="5:5">
      <c r="E6479" s="296"/>
    </row>
    <row r="6480" spans="5:5">
      <c r="E6480" s="296"/>
    </row>
    <row r="6481" spans="5:5">
      <c r="E6481" s="296"/>
    </row>
    <row r="6482" spans="5:5">
      <c r="E6482" s="296"/>
    </row>
    <row r="6483" spans="5:5">
      <c r="E6483" s="296"/>
    </row>
    <row r="6484" spans="5:5">
      <c r="E6484" s="296"/>
    </row>
    <row r="6485" spans="5:5">
      <c r="E6485" s="296"/>
    </row>
    <row r="6486" spans="5:5">
      <c r="E6486" s="296"/>
    </row>
    <row r="6487" spans="5:5">
      <c r="E6487" s="296"/>
    </row>
    <row r="6488" spans="5:5">
      <c r="E6488" s="296"/>
    </row>
    <row r="6489" spans="5:5">
      <c r="E6489" s="296"/>
    </row>
    <row r="6490" spans="5:5">
      <c r="E6490" s="296"/>
    </row>
    <row r="6491" spans="5:5">
      <c r="E6491" s="296"/>
    </row>
    <row r="6492" spans="5:5">
      <c r="E6492" s="296"/>
    </row>
    <row r="6493" spans="5:5">
      <c r="E6493" s="296"/>
    </row>
    <row r="6494" spans="5:5">
      <c r="E6494" s="296"/>
    </row>
    <row r="6495" spans="5:5">
      <c r="E6495" s="296"/>
    </row>
    <row r="6496" spans="5:5">
      <c r="E6496" s="296"/>
    </row>
    <row r="6497" spans="5:5">
      <c r="E6497" s="296"/>
    </row>
    <row r="6498" spans="5:5">
      <c r="E6498" s="296"/>
    </row>
    <row r="6499" spans="5:5">
      <c r="E6499" s="296"/>
    </row>
    <row r="6500" spans="5:5">
      <c r="E6500" s="296"/>
    </row>
    <row r="6501" spans="5:5">
      <c r="E6501" s="296"/>
    </row>
    <row r="6502" spans="5:5">
      <c r="E6502" s="296"/>
    </row>
    <row r="6503" spans="5:5">
      <c r="E6503" s="296"/>
    </row>
    <row r="6504" spans="5:5">
      <c r="E6504" s="296"/>
    </row>
    <row r="6505" spans="5:5">
      <c r="E6505" s="296"/>
    </row>
    <row r="6506" spans="5:5">
      <c r="E6506" s="296"/>
    </row>
    <row r="6507" spans="5:5">
      <c r="E6507" s="296"/>
    </row>
    <row r="6508" spans="5:5">
      <c r="E6508" s="296"/>
    </row>
    <row r="6509" spans="5:5">
      <c r="E6509" s="296"/>
    </row>
    <row r="6510" spans="5:5">
      <c r="E6510" s="296"/>
    </row>
    <row r="6511" spans="5:5">
      <c r="E6511" s="296"/>
    </row>
    <row r="6512" spans="5:5">
      <c r="E6512" s="296"/>
    </row>
    <row r="6513" spans="5:5">
      <c r="E6513" s="296"/>
    </row>
    <row r="6514" spans="5:5">
      <c r="E6514" s="296"/>
    </row>
    <row r="6515" spans="5:5">
      <c r="E6515" s="296"/>
    </row>
    <row r="6516" spans="5:5">
      <c r="E6516" s="296"/>
    </row>
    <row r="6517" spans="5:5">
      <c r="E6517" s="296"/>
    </row>
    <row r="6518" spans="5:5">
      <c r="E6518" s="296"/>
    </row>
    <row r="6519" spans="5:5">
      <c r="E6519" s="296"/>
    </row>
    <row r="6520" spans="5:5">
      <c r="E6520" s="296"/>
    </row>
    <row r="6521" spans="5:5">
      <c r="E6521" s="296"/>
    </row>
    <row r="6522" spans="5:5">
      <c r="E6522" s="296"/>
    </row>
    <row r="6523" spans="5:5">
      <c r="E6523" s="296"/>
    </row>
    <row r="6524" spans="5:5">
      <c r="E6524" s="296"/>
    </row>
    <row r="6525" spans="5:5">
      <c r="E6525" s="296"/>
    </row>
    <row r="6526" spans="5:5">
      <c r="E6526" s="296"/>
    </row>
    <row r="6527" spans="5:5">
      <c r="E6527" s="296"/>
    </row>
    <row r="6528" spans="5:5">
      <c r="E6528" s="296"/>
    </row>
    <row r="6529" spans="5:5">
      <c r="E6529" s="296"/>
    </row>
    <row r="6530" spans="5:5">
      <c r="E6530" s="296"/>
    </row>
    <row r="6531" spans="5:5">
      <c r="E6531" s="296"/>
    </row>
    <row r="6532" spans="5:5">
      <c r="E6532" s="296"/>
    </row>
    <row r="6533" spans="5:5">
      <c r="E6533" s="296"/>
    </row>
    <row r="6534" spans="5:5">
      <c r="E6534" s="296"/>
    </row>
    <row r="6535" spans="5:5">
      <c r="E6535" s="296"/>
    </row>
    <row r="6536" spans="5:5">
      <c r="E6536" s="296"/>
    </row>
    <row r="6537" spans="5:5">
      <c r="E6537" s="296"/>
    </row>
    <row r="6538" spans="5:5">
      <c r="E6538" s="296"/>
    </row>
    <row r="6539" spans="5:5">
      <c r="E6539" s="296"/>
    </row>
    <row r="6540" spans="5:5">
      <c r="E6540" s="296"/>
    </row>
    <row r="6541" spans="5:5">
      <c r="E6541" s="296"/>
    </row>
    <row r="6542" spans="5:5">
      <c r="E6542" s="296"/>
    </row>
    <row r="6543" spans="5:5">
      <c r="E6543" s="296"/>
    </row>
    <row r="6544" spans="5:5">
      <c r="E6544" s="296"/>
    </row>
    <row r="6545" spans="5:5">
      <c r="E6545" s="296"/>
    </row>
    <row r="6546" spans="5:5">
      <c r="E6546" s="296"/>
    </row>
    <row r="6547" spans="5:5">
      <c r="E6547" s="296"/>
    </row>
    <row r="6548" spans="5:5">
      <c r="E6548" s="296"/>
    </row>
    <row r="6549" spans="5:5">
      <c r="E6549" s="296"/>
    </row>
    <row r="6550" spans="5:5">
      <c r="E6550" s="296"/>
    </row>
    <row r="6551" spans="5:5">
      <c r="E6551" s="296"/>
    </row>
    <row r="6552" spans="5:5">
      <c r="E6552" s="296"/>
    </row>
    <row r="6553" spans="5:5">
      <c r="E6553" s="296"/>
    </row>
    <row r="6554" spans="5:5">
      <c r="E6554" s="296"/>
    </row>
    <row r="6555" spans="5:5">
      <c r="E6555" s="296"/>
    </row>
    <row r="6556" spans="5:5">
      <c r="E6556" s="296"/>
    </row>
    <row r="6557" spans="5:5">
      <c r="E6557" s="296"/>
    </row>
    <row r="6558" spans="5:5">
      <c r="E6558" s="296"/>
    </row>
    <row r="6559" spans="5:5">
      <c r="E6559" s="296"/>
    </row>
    <row r="6560" spans="5:5">
      <c r="E6560" s="296"/>
    </row>
    <row r="6561" spans="5:5">
      <c r="E6561" s="296"/>
    </row>
    <row r="6562" spans="5:5">
      <c r="E6562" s="296"/>
    </row>
    <row r="6563" spans="5:5">
      <c r="E6563" s="296"/>
    </row>
    <row r="6564" spans="5:5">
      <c r="E6564" s="296"/>
    </row>
    <row r="6565" spans="5:5">
      <c r="E6565" s="296"/>
    </row>
    <row r="6566" spans="5:5">
      <c r="E6566" s="296"/>
    </row>
    <row r="6567" spans="5:5">
      <c r="E6567" s="296"/>
    </row>
    <row r="6568" spans="5:5">
      <c r="E6568" s="296"/>
    </row>
    <row r="6569" spans="5:5">
      <c r="E6569" s="296"/>
    </row>
    <row r="6570" spans="5:5">
      <c r="E6570" s="296"/>
    </row>
    <row r="6571" spans="5:5">
      <c r="E6571" s="296"/>
    </row>
    <row r="6572" spans="5:5">
      <c r="E6572" s="296"/>
    </row>
    <row r="6573" spans="5:5">
      <c r="E6573" s="296"/>
    </row>
    <row r="6574" spans="5:5">
      <c r="E6574" s="296"/>
    </row>
    <row r="6575" spans="5:5">
      <c r="E6575" s="296"/>
    </row>
    <row r="6576" spans="5:5">
      <c r="E6576" s="296"/>
    </row>
    <row r="6577" spans="5:5">
      <c r="E6577" s="296"/>
    </row>
    <row r="6578" spans="5:5">
      <c r="E6578" s="296"/>
    </row>
    <row r="6579" spans="5:5">
      <c r="E6579" s="296"/>
    </row>
    <row r="6580" spans="5:5">
      <c r="E6580" s="296"/>
    </row>
    <row r="6581" spans="5:5">
      <c r="E6581" s="296"/>
    </row>
    <row r="6582" spans="5:5">
      <c r="E6582" s="296"/>
    </row>
    <row r="6583" spans="5:5">
      <c r="E6583" s="296"/>
    </row>
    <row r="6584" spans="5:5">
      <c r="E6584" s="296"/>
    </row>
    <row r="6585" spans="5:5">
      <c r="E6585" s="296"/>
    </row>
    <row r="6586" spans="5:5">
      <c r="E6586" s="296"/>
    </row>
    <row r="6587" spans="5:5">
      <c r="E6587" s="296"/>
    </row>
    <row r="6588" spans="5:5">
      <c r="E6588" s="296"/>
    </row>
    <row r="6589" spans="5:5">
      <c r="E6589" s="296"/>
    </row>
    <row r="6590" spans="5:5">
      <c r="E6590" s="296"/>
    </row>
    <row r="6591" spans="5:5">
      <c r="E6591" s="296"/>
    </row>
    <row r="6592" spans="5:5">
      <c r="E6592" s="296"/>
    </row>
    <row r="6593" spans="5:5">
      <c r="E6593" s="296"/>
    </row>
    <row r="6594" spans="5:5">
      <c r="E6594" s="296"/>
    </row>
    <row r="6595" spans="5:5">
      <c r="E6595" s="296"/>
    </row>
    <row r="6596" spans="5:5">
      <c r="E6596" s="296"/>
    </row>
    <row r="6597" spans="5:5">
      <c r="E6597" s="296"/>
    </row>
    <row r="6598" spans="5:5">
      <c r="E6598" s="296"/>
    </row>
    <row r="6599" spans="5:5">
      <c r="E6599" s="296"/>
    </row>
    <row r="6600" spans="5:5">
      <c r="E6600" s="296"/>
    </row>
    <row r="6601" spans="5:5">
      <c r="E6601" s="296"/>
    </row>
    <row r="6602" spans="5:5">
      <c r="E6602" s="296"/>
    </row>
    <row r="6603" spans="5:5">
      <c r="E6603" s="296"/>
    </row>
    <row r="6604" spans="5:5">
      <c r="E6604" s="296"/>
    </row>
    <row r="6605" spans="5:5">
      <c r="E6605" s="296"/>
    </row>
    <row r="6606" spans="5:5">
      <c r="E6606" s="296"/>
    </row>
    <row r="6607" spans="5:5">
      <c r="E6607" s="296"/>
    </row>
    <row r="6608" spans="5:5">
      <c r="E6608" s="296"/>
    </row>
    <row r="6609" spans="5:5">
      <c r="E6609" s="296"/>
    </row>
    <row r="6610" spans="5:5">
      <c r="E6610" s="296"/>
    </row>
    <row r="6611" spans="5:5">
      <c r="E6611" s="296"/>
    </row>
    <row r="6612" spans="5:5">
      <c r="E6612" s="296"/>
    </row>
    <row r="6613" spans="5:5">
      <c r="E6613" s="296"/>
    </row>
    <row r="6614" spans="5:5">
      <c r="E6614" s="296"/>
    </row>
    <row r="6615" spans="5:5">
      <c r="E6615" s="296"/>
    </row>
    <row r="6616" spans="5:5">
      <c r="E6616" s="296"/>
    </row>
    <row r="6617" spans="5:5">
      <c r="E6617" s="296"/>
    </row>
    <row r="6618" spans="5:5">
      <c r="E6618" s="296"/>
    </row>
    <row r="6619" spans="5:5">
      <c r="E6619" s="296"/>
    </row>
    <row r="6620" spans="5:5">
      <c r="E6620" s="296"/>
    </row>
    <row r="6621" spans="5:5">
      <c r="E6621" s="296"/>
    </row>
    <row r="6622" spans="5:5">
      <c r="E6622" s="296"/>
    </row>
    <row r="6623" spans="5:5">
      <c r="E6623" s="296"/>
    </row>
    <row r="6624" spans="5:5">
      <c r="E6624" s="296"/>
    </row>
    <row r="6625" spans="5:5">
      <c r="E6625" s="296"/>
    </row>
    <row r="6626" spans="5:5">
      <c r="E6626" s="296"/>
    </row>
    <row r="6627" spans="5:5">
      <c r="E6627" s="296"/>
    </row>
    <row r="6628" spans="5:5">
      <c r="E6628" s="296"/>
    </row>
    <row r="6629" spans="5:5">
      <c r="E6629" s="296"/>
    </row>
    <row r="6630" spans="5:5">
      <c r="E6630" s="296"/>
    </row>
    <row r="6631" spans="5:5">
      <c r="E6631" s="296"/>
    </row>
    <row r="6632" spans="5:5">
      <c r="E6632" s="296"/>
    </row>
    <row r="6633" spans="5:5">
      <c r="E6633" s="296"/>
    </row>
    <row r="6634" spans="5:5">
      <c r="E6634" s="296"/>
    </row>
    <row r="6635" spans="5:5">
      <c r="E6635" s="296"/>
    </row>
    <row r="6636" spans="5:5">
      <c r="E6636" s="296"/>
    </row>
    <row r="6637" spans="5:5">
      <c r="E6637" s="296"/>
    </row>
    <row r="6638" spans="5:5">
      <c r="E6638" s="296"/>
    </row>
    <row r="6639" spans="5:5">
      <c r="E6639" s="296"/>
    </row>
    <row r="6640" spans="5:5">
      <c r="E6640" s="296"/>
    </row>
    <row r="6641" spans="5:5">
      <c r="E6641" s="296"/>
    </row>
    <row r="6642" spans="5:5">
      <c r="E6642" s="296"/>
    </row>
    <row r="6643" spans="5:5">
      <c r="E6643" s="296"/>
    </row>
    <row r="6644" spans="5:5">
      <c r="E6644" s="296"/>
    </row>
    <row r="6645" spans="5:5">
      <c r="E6645" s="296"/>
    </row>
    <row r="6646" spans="5:5">
      <c r="E6646" s="296"/>
    </row>
    <row r="6647" spans="5:5">
      <c r="E6647" s="296"/>
    </row>
    <row r="6648" spans="5:5">
      <c r="E6648" s="296"/>
    </row>
    <row r="6649" spans="5:5">
      <c r="E6649" s="296"/>
    </row>
    <row r="6650" spans="5:5">
      <c r="E6650" s="296"/>
    </row>
    <row r="6651" spans="5:5">
      <c r="E6651" s="296"/>
    </row>
    <row r="6652" spans="5:5">
      <c r="E6652" s="296"/>
    </row>
    <row r="6653" spans="5:5">
      <c r="E6653" s="296"/>
    </row>
    <row r="6654" spans="5:5">
      <c r="E6654" s="296"/>
    </row>
    <row r="6655" spans="5:5">
      <c r="E6655" s="296"/>
    </row>
    <row r="6656" spans="5:5">
      <c r="E6656" s="296"/>
    </row>
    <row r="6657" spans="5:5">
      <c r="E6657" s="296"/>
    </row>
    <row r="6658" spans="5:5">
      <c r="E6658" s="296"/>
    </row>
    <row r="6659" spans="5:5">
      <c r="E6659" s="296"/>
    </row>
    <row r="6660" spans="5:5">
      <c r="E6660" s="296"/>
    </row>
    <row r="6661" spans="5:5">
      <c r="E6661" s="296"/>
    </row>
    <row r="6662" spans="5:5">
      <c r="E6662" s="296"/>
    </row>
    <row r="6663" spans="5:5">
      <c r="E6663" s="296"/>
    </row>
    <row r="6664" spans="5:5">
      <c r="E6664" s="296"/>
    </row>
    <row r="6665" spans="5:5">
      <c r="E6665" s="296"/>
    </row>
    <row r="6666" spans="5:5">
      <c r="E6666" s="296"/>
    </row>
    <row r="6667" spans="5:5">
      <c r="E6667" s="296"/>
    </row>
    <row r="6668" spans="5:5">
      <c r="E6668" s="296"/>
    </row>
    <row r="6669" spans="5:5">
      <c r="E6669" s="296"/>
    </row>
    <row r="6670" spans="5:5">
      <c r="E6670" s="296"/>
    </row>
    <row r="6671" spans="5:5">
      <c r="E6671" s="296"/>
    </row>
    <row r="6672" spans="5:5">
      <c r="E6672" s="296"/>
    </row>
    <row r="6673" spans="5:5">
      <c r="E6673" s="296"/>
    </row>
    <row r="6674" spans="5:5">
      <c r="E6674" s="296"/>
    </row>
    <row r="6675" spans="5:5">
      <c r="E6675" s="296"/>
    </row>
    <row r="6676" spans="5:5">
      <c r="E6676" s="296"/>
    </row>
    <row r="6677" spans="5:5">
      <c r="E6677" s="296"/>
    </row>
    <row r="6678" spans="5:5">
      <c r="E6678" s="296"/>
    </row>
    <row r="6679" spans="5:5">
      <c r="E6679" s="296"/>
    </row>
    <row r="6680" spans="5:5">
      <c r="E6680" s="296"/>
    </row>
    <row r="6681" spans="5:5">
      <c r="E6681" s="296"/>
    </row>
    <row r="6682" spans="5:5">
      <c r="E6682" s="296"/>
    </row>
    <row r="6683" spans="5:5">
      <c r="E6683" s="296"/>
    </row>
    <row r="6684" spans="5:5">
      <c r="E6684" s="296"/>
    </row>
    <row r="6685" spans="5:5">
      <c r="E6685" s="296"/>
    </row>
    <row r="6686" spans="5:5">
      <c r="E6686" s="296"/>
    </row>
    <row r="6687" spans="5:5">
      <c r="E6687" s="296"/>
    </row>
    <row r="6688" spans="5:5">
      <c r="E6688" s="296"/>
    </row>
    <row r="6689" spans="5:5">
      <c r="E6689" s="296"/>
    </row>
    <row r="6690" spans="5:5">
      <c r="E6690" s="296"/>
    </row>
    <row r="6691" spans="5:5">
      <c r="E6691" s="296"/>
    </row>
    <row r="6692" spans="5:5">
      <c r="E6692" s="296"/>
    </row>
    <row r="6693" spans="5:5">
      <c r="E6693" s="296"/>
    </row>
    <row r="6694" spans="5:5">
      <c r="E6694" s="296"/>
    </row>
    <row r="6695" spans="5:5">
      <c r="E6695" s="296"/>
    </row>
    <row r="6696" spans="5:5">
      <c r="E6696" s="296"/>
    </row>
    <row r="6697" spans="5:5">
      <c r="E6697" s="296"/>
    </row>
    <row r="6698" spans="5:5">
      <c r="E6698" s="296"/>
    </row>
    <row r="6699" spans="5:5">
      <c r="E6699" s="296"/>
    </row>
    <row r="6700" spans="5:5">
      <c r="E6700" s="296"/>
    </row>
    <row r="6701" spans="5:5">
      <c r="E6701" s="296"/>
    </row>
    <row r="6702" spans="5:5">
      <c r="E6702" s="296"/>
    </row>
    <row r="6703" spans="5:5">
      <c r="E6703" s="296"/>
    </row>
    <row r="6704" spans="5:5">
      <c r="E6704" s="296"/>
    </row>
    <row r="6705" spans="5:5">
      <c r="E6705" s="296"/>
    </row>
    <row r="6706" spans="5:5">
      <c r="E6706" s="296"/>
    </row>
    <row r="6707" spans="5:5">
      <c r="E6707" s="296"/>
    </row>
    <row r="6708" spans="5:5">
      <c r="E6708" s="296"/>
    </row>
    <row r="6709" spans="5:5">
      <c r="E6709" s="296"/>
    </row>
    <row r="6710" spans="5:5">
      <c r="E6710" s="296"/>
    </row>
    <row r="6711" spans="5:5">
      <c r="E6711" s="296"/>
    </row>
    <row r="6712" spans="5:5">
      <c r="E6712" s="296"/>
    </row>
    <row r="6713" spans="5:5">
      <c r="E6713" s="296"/>
    </row>
    <row r="6714" spans="5:5">
      <c r="E6714" s="296"/>
    </row>
    <row r="6715" spans="5:5">
      <c r="E6715" s="296"/>
    </row>
    <row r="6716" spans="5:5">
      <c r="E6716" s="296"/>
    </row>
    <row r="6717" spans="5:5">
      <c r="E6717" s="296"/>
    </row>
    <row r="6718" spans="5:5">
      <c r="E6718" s="296"/>
    </row>
    <row r="6719" spans="5:5">
      <c r="E6719" s="296"/>
    </row>
    <row r="6720" spans="5:5">
      <c r="E6720" s="296"/>
    </row>
    <row r="6721" spans="5:5">
      <c r="E6721" s="296"/>
    </row>
    <row r="6722" spans="5:5">
      <c r="E6722" s="296"/>
    </row>
    <row r="6723" spans="5:5">
      <c r="E6723" s="296"/>
    </row>
    <row r="6724" spans="5:5">
      <c r="E6724" s="296"/>
    </row>
    <row r="6725" spans="5:5">
      <c r="E6725" s="296"/>
    </row>
    <row r="6726" spans="5:5">
      <c r="E6726" s="296"/>
    </row>
    <row r="6727" spans="5:5">
      <c r="E6727" s="296"/>
    </row>
    <row r="6728" spans="5:5">
      <c r="E6728" s="296"/>
    </row>
    <row r="6729" spans="5:5">
      <c r="E6729" s="296"/>
    </row>
    <row r="6730" spans="5:5">
      <c r="E6730" s="296"/>
    </row>
    <row r="6731" spans="5:5">
      <c r="E6731" s="296"/>
    </row>
    <row r="6732" spans="5:5">
      <c r="E6732" s="296"/>
    </row>
    <row r="6733" spans="5:5">
      <c r="E6733" s="296"/>
    </row>
    <row r="6734" spans="5:5">
      <c r="E6734" s="296"/>
    </row>
    <row r="6735" spans="5:5">
      <c r="E6735" s="296"/>
    </row>
    <row r="6736" spans="5:5">
      <c r="E6736" s="296"/>
    </row>
    <row r="6737" spans="5:5">
      <c r="E6737" s="296"/>
    </row>
    <row r="6738" spans="5:5">
      <c r="E6738" s="296"/>
    </row>
    <row r="6739" spans="5:5">
      <c r="E6739" s="296"/>
    </row>
    <row r="6740" spans="5:5">
      <c r="E6740" s="296"/>
    </row>
    <row r="6741" spans="5:5">
      <c r="E6741" s="296"/>
    </row>
    <row r="6742" spans="5:5">
      <c r="E6742" s="296"/>
    </row>
    <row r="6743" spans="5:5">
      <c r="E6743" s="296"/>
    </row>
    <row r="6744" spans="5:5">
      <c r="E6744" s="296"/>
    </row>
    <row r="6745" spans="5:5">
      <c r="E6745" s="296"/>
    </row>
    <row r="6746" spans="5:5">
      <c r="E6746" s="296"/>
    </row>
    <row r="6747" spans="5:5">
      <c r="E6747" s="296"/>
    </row>
    <row r="6748" spans="5:5">
      <c r="E6748" s="296"/>
    </row>
    <row r="6749" spans="5:5">
      <c r="E6749" s="296"/>
    </row>
    <row r="6750" spans="5:5">
      <c r="E6750" s="296"/>
    </row>
    <row r="6751" spans="5:5">
      <c r="E6751" s="296"/>
    </row>
    <row r="6752" spans="5:5">
      <c r="E6752" s="296"/>
    </row>
    <row r="6753" spans="5:5">
      <c r="E6753" s="296"/>
    </row>
    <row r="6754" spans="5:5">
      <c r="E6754" s="296"/>
    </row>
    <row r="6755" spans="5:5">
      <c r="E6755" s="296"/>
    </row>
    <row r="6756" spans="5:5">
      <c r="E6756" s="296"/>
    </row>
    <row r="6757" spans="5:5">
      <c r="E6757" s="296"/>
    </row>
    <row r="6758" spans="5:5">
      <c r="E6758" s="296"/>
    </row>
    <row r="6759" spans="5:5">
      <c r="E6759" s="296"/>
    </row>
    <row r="6760" spans="5:5">
      <c r="E6760" s="296"/>
    </row>
    <row r="6761" spans="5:5">
      <c r="E6761" s="296"/>
    </row>
    <row r="6762" spans="5:5">
      <c r="E6762" s="296"/>
    </row>
    <row r="6763" spans="5:5">
      <c r="E6763" s="296"/>
    </row>
    <row r="6764" spans="5:5">
      <c r="E6764" s="296"/>
    </row>
    <row r="6765" spans="5:5">
      <c r="E6765" s="296"/>
    </row>
    <row r="6766" spans="5:5">
      <c r="E6766" s="296"/>
    </row>
    <row r="6767" spans="5:5">
      <c r="E6767" s="296"/>
    </row>
    <row r="6768" spans="5:5">
      <c r="E6768" s="296"/>
    </row>
    <row r="6769" spans="5:5">
      <c r="E6769" s="296"/>
    </row>
    <row r="6770" spans="5:5">
      <c r="E6770" s="296"/>
    </row>
    <row r="6771" spans="5:5">
      <c r="E6771" s="296"/>
    </row>
    <row r="6772" spans="5:5">
      <c r="E6772" s="296"/>
    </row>
    <row r="6773" spans="5:5">
      <c r="E6773" s="296"/>
    </row>
    <row r="6774" spans="5:5">
      <c r="E6774" s="296"/>
    </row>
    <row r="6775" spans="5:5">
      <c r="E6775" s="296"/>
    </row>
    <row r="6776" spans="5:5">
      <c r="E6776" s="296"/>
    </row>
    <row r="6777" spans="5:5">
      <c r="E6777" s="296"/>
    </row>
    <row r="6778" spans="5:5">
      <c r="E6778" s="296"/>
    </row>
    <row r="6779" spans="5:5">
      <c r="E6779" s="296"/>
    </row>
    <row r="6780" spans="5:5">
      <c r="E6780" s="296"/>
    </row>
    <row r="6781" spans="5:5">
      <c r="E6781" s="296"/>
    </row>
    <row r="6782" spans="5:5">
      <c r="E6782" s="296"/>
    </row>
    <row r="6783" spans="5:5">
      <c r="E6783" s="296"/>
    </row>
    <row r="6784" spans="5:5">
      <c r="E6784" s="296"/>
    </row>
    <row r="6785" spans="5:5">
      <c r="E6785" s="296"/>
    </row>
    <row r="6786" spans="5:5">
      <c r="E6786" s="296"/>
    </row>
    <row r="6787" spans="5:5">
      <c r="E6787" s="296"/>
    </row>
    <row r="6788" spans="5:5">
      <c r="E6788" s="296"/>
    </row>
    <row r="6789" spans="5:5">
      <c r="E6789" s="296"/>
    </row>
    <row r="6790" spans="5:5">
      <c r="E6790" s="296"/>
    </row>
    <row r="6791" spans="5:5">
      <c r="E6791" s="296"/>
    </row>
    <row r="6792" spans="5:5">
      <c r="E6792" s="296"/>
    </row>
    <row r="6793" spans="5:5">
      <c r="E6793" s="296"/>
    </row>
    <row r="6794" spans="5:5">
      <c r="E6794" s="296"/>
    </row>
    <row r="6795" spans="5:5">
      <c r="E6795" s="296"/>
    </row>
    <row r="6796" spans="5:5">
      <c r="E6796" s="296"/>
    </row>
    <row r="6797" spans="5:5">
      <c r="E6797" s="296"/>
    </row>
    <row r="6798" spans="5:5">
      <c r="E6798" s="296"/>
    </row>
    <row r="6799" spans="5:5">
      <c r="E6799" s="296"/>
    </row>
    <row r="6800" spans="5:5">
      <c r="E6800" s="296"/>
    </row>
    <row r="6801" spans="5:5">
      <c r="E6801" s="296"/>
    </row>
    <row r="6802" spans="5:5">
      <c r="E6802" s="296"/>
    </row>
    <row r="6803" spans="5:5">
      <c r="E6803" s="296"/>
    </row>
    <row r="6804" spans="5:5">
      <c r="E6804" s="296"/>
    </row>
    <row r="6805" spans="5:5">
      <c r="E6805" s="296"/>
    </row>
    <row r="6806" spans="5:5">
      <c r="E6806" s="296"/>
    </row>
    <row r="6807" spans="5:5">
      <c r="E6807" s="296"/>
    </row>
    <row r="6808" spans="5:5">
      <c r="E6808" s="296"/>
    </row>
    <row r="6809" spans="5:5">
      <c r="E6809" s="296"/>
    </row>
    <row r="6810" spans="5:5">
      <c r="E6810" s="296"/>
    </row>
    <row r="6811" spans="5:5">
      <c r="E6811" s="296"/>
    </row>
    <row r="6812" spans="5:5">
      <c r="E6812" s="296"/>
    </row>
    <row r="6813" spans="5:5">
      <c r="E6813" s="296"/>
    </row>
    <row r="6814" spans="5:5">
      <c r="E6814" s="296"/>
    </row>
    <row r="6815" spans="5:5">
      <c r="E6815" s="296"/>
    </row>
    <row r="6816" spans="5:5">
      <c r="E6816" s="296"/>
    </row>
    <row r="6817" spans="5:5">
      <c r="E6817" s="296"/>
    </row>
    <row r="6818" spans="5:5">
      <c r="E6818" s="296"/>
    </row>
    <row r="6819" spans="5:5">
      <c r="E6819" s="296"/>
    </row>
    <row r="6820" spans="5:5">
      <c r="E6820" s="296"/>
    </row>
    <row r="6821" spans="5:5">
      <c r="E6821" s="296"/>
    </row>
    <row r="6822" spans="5:5">
      <c r="E6822" s="296"/>
    </row>
    <row r="6823" spans="5:5">
      <c r="E6823" s="296"/>
    </row>
    <row r="6824" spans="5:5">
      <c r="E6824" s="296"/>
    </row>
    <row r="6825" spans="5:5">
      <c r="E6825" s="296"/>
    </row>
    <row r="6826" spans="5:5">
      <c r="E6826" s="296"/>
    </row>
    <row r="6827" spans="5:5">
      <c r="E6827" s="296"/>
    </row>
    <row r="6828" spans="5:5">
      <c r="E6828" s="296"/>
    </row>
    <row r="6829" spans="5:5">
      <c r="E6829" s="296"/>
    </row>
    <row r="6830" spans="5:5">
      <c r="E6830" s="296"/>
    </row>
    <row r="6831" spans="5:5">
      <c r="E6831" s="296"/>
    </row>
    <row r="6832" spans="5:5">
      <c r="E6832" s="296"/>
    </row>
    <row r="6833" spans="5:5">
      <c r="E6833" s="296"/>
    </row>
    <row r="6834" spans="5:5">
      <c r="E6834" s="296"/>
    </row>
    <row r="6835" spans="5:5">
      <c r="E6835" s="296"/>
    </row>
    <row r="6836" spans="5:5">
      <c r="E6836" s="296"/>
    </row>
    <row r="6837" spans="5:5">
      <c r="E6837" s="296"/>
    </row>
    <row r="6838" spans="5:5">
      <c r="E6838" s="296"/>
    </row>
    <row r="6839" spans="5:5">
      <c r="E6839" s="296"/>
    </row>
    <row r="6840" spans="5:5">
      <c r="E6840" s="296"/>
    </row>
    <row r="6841" spans="5:5">
      <c r="E6841" s="296"/>
    </row>
    <row r="6842" spans="5:5">
      <c r="E6842" s="296"/>
    </row>
    <row r="6843" spans="5:5">
      <c r="E6843" s="296"/>
    </row>
    <row r="6844" spans="5:5">
      <c r="E6844" s="296"/>
    </row>
    <row r="6845" spans="5:5">
      <c r="E6845" s="296"/>
    </row>
    <row r="6846" spans="5:5">
      <c r="E6846" s="296"/>
    </row>
    <row r="6847" spans="5:5">
      <c r="E6847" s="296"/>
    </row>
    <row r="6848" spans="5:5">
      <c r="E6848" s="296"/>
    </row>
    <row r="6849" spans="5:5">
      <c r="E6849" s="296"/>
    </row>
    <row r="6850" spans="5:5">
      <c r="E6850" s="296"/>
    </row>
    <row r="6851" spans="5:5">
      <c r="E6851" s="296"/>
    </row>
    <row r="6852" spans="5:5">
      <c r="E6852" s="296"/>
    </row>
    <row r="6853" spans="5:5">
      <c r="E6853" s="296"/>
    </row>
    <row r="6854" spans="5:5">
      <c r="E6854" s="296"/>
    </row>
    <row r="6855" spans="5:5">
      <c r="E6855" s="296"/>
    </row>
    <row r="6856" spans="5:5">
      <c r="E6856" s="296"/>
    </row>
    <row r="6857" spans="5:5">
      <c r="E6857" s="296"/>
    </row>
    <row r="6858" spans="5:5">
      <c r="E6858" s="296"/>
    </row>
    <row r="6859" spans="5:5">
      <c r="E6859" s="296"/>
    </row>
    <row r="6860" spans="5:5">
      <c r="E6860" s="296"/>
    </row>
    <row r="6861" spans="5:5">
      <c r="E6861" s="296"/>
    </row>
    <row r="6862" spans="5:5">
      <c r="E6862" s="296"/>
    </row>
    <row r="6863" spans="5:5">
      <c r="E6863" s="296"/>
    </row>
    <row r="6864" spans="5:5">
      <c r="E6864" s="296"/>
    </row>
    <row r="6865" spans="5:5">
      <c r="E6865" s="296"/>
    </row>
    <row r="6866" spans="5:5">
      <c r="E6866" s="296"/>
    </row>
    <row r="6867" spans="5:5">
      <c r="E6867" s="296"/>
    </row>
    <row r="6868" spans="5:5">
      <c r="E6868" s="296"/>
    </row>
    <row r="6869" spans="5:5">
      <c r="E6869" s="296"/>
    </row>
    <row r="6870" spans="5:5">
      <c r="E6870" s="296"/>
    </row>
    <row r="6871" spans="5:5">
      <c r="E6871" s="296"/>
    </row>
    <row r="6872" spans="5:5">
      <c r="E6872" s="296"/>
    </row>
    <row r="6873" spans="5:5">
      <c r="E6873" s="296"/>
    </row>
    <row r="6874" spans="5:5">
      <c r="E6874" s="296"/>
    </row>
    <row r="6875" spans="5:5">
      <c r="E6875" s="296"/>
    </row>
    <row r="6876" spans="5:5">
      <c r="E6876" s="296"/>
    </row>
    <row r="6877" spans="5:5">
      <c r="E6877" s="296"/>
    </row>
    <row r="6878" spans="5:5">
      <c r="E6878" s="296"/>
    </row>
    <row r="6879" spans="5:5">
      <c r="E6879" s="296"/>
    </row>
    <row r="6880" spans="5:5">
      <c r="E6880" s="296"/>
    </row>
    <row r="6881" spans="5:5">
      <c r="E6881" s="296"/>
    </row>
    <row r="6882" spans="5:5">
      <c r="E6882" s="296"/>
    </row>
    <row r="6883" spans="5:5">
      <c r="E6883" s="296"/>
    </row>
    <row r="6884" spans="5:5">
      <c r="E6884" s="296"/>
    </row>
    <row r="6885" spans="5:5">
      <c r="E6885" s="296"/>
    </row>
    <row r="6886" spans="5:5">
      <c r="E6886" s="296"/>
    </row>
    <row r="6887" spans="5:5">
      <c r="E6887" s="296"/>
    </row>
    <row r="6888" spans="5:5">
      <c r="E6888" s="296"/>
    </row>
    <row r="6889" spans="5:5">
      <c r="E6889" s="296"/>
    </row>
    <row r="6890" spans="5:5">
      <c r="E6890" s="296"/>
    </row>
    <row r="6891" spans="5:5">
      <c r="E6891" s="296"/>
    </row>
    <row r="6892" spans="5:5">
      <c r="E6892" s="296"/>
    </row>
    <row r="6893" spans="5:5">
      <c r="E6893" s="296"/>
    </row>
    <row r="6894" spans="5:5">
      <c r="E6894" s="296"/>
    </row>
    <row r="6895" spans="5:5">
      <c r="E6895" s="296"/>
    </row>
    <row r="6896" spans="5:5">
      <c r="E6896" s="296"/>
    </row>
    <row r="6897" spans="5:5">
      <c r="E6897" s="296"/>
    </row>
    <row r="6898" spans="5:5">
      <c r="E6898" s="296"/>
    </row>
    <row r="6899" spans="5:5">
      <c r="E6899" s="296"/>
    </row>
    <row r="6900" spans="5:5">
      <c r="E6900" s="296"/>
    </row>
    <row r="6901" spans="5:5">
      <c r="E6901" s="296"/>
    </row>
    <row r="6902" spans="5:5">
      <c r="E6902" s="296"/>
    </row>
    <row r="6903" spans="5:5">
      <c r="E6903" s="296"/>
    </row>
    <row r="6904" spans="5:5">
      <c r="E6904" s="296"/>
    </row>
    <row r="6905" spans="5:5">
      <c r="E6905" s="296"/>
    </row>
    <row r="6906" spans="5:5">
      <c r="E6906" s="296"/>
    </row>
    <row r="6907" spans="5:5">
      <c r="E6907" s="296"/>
    </row>
    <row r="6908" spans="5:5">
      <c r="E6908" s="296"/>
    </row>
    <row r="6909" spans="5:5">
      <c r="E6909" s="296"/>
    </row>
    <row r="6910" spans="5:5">
      <c r="E6910" s="296"/>
    </row>
    <row r="6911" spans="5:5">
      <c r="E6911" s="296"/>
    </row>
    <row r="6912" spans="5:5">
      <c r="E6912" s="296"/>
    </row>
    <row r="6913" spans="5:5">
      <c r="E6913" s="296"/>
    </row>
    <row r="6914" spans="5:5">
      <c r="E6914" s="296"/>
    </row>
    <row r="6915" spans="5:5">
      <c r="E6915" s="296"/>
    </row>
    <row r="6916" spans="5:5">
      <c r="E6916" s="296"/>
    </row>
    <row r="6917" spans="5:5">
      <c r="E6917" s="296"/>
    </row>
    <row r="6918" spans="5:5">
      <c r="E6918" s="296"/>
    </row>
    <row r="6919" spans="5:5">
      <c r="E6919" s="296"/>
    </row>
    <row r="6920" spans="5:5">
      <c r="E6920" s="296"/>
    </row>
    <row r="6921" spans="5:5">
      <c r="E6921" s="296"/>
    </row>
    <row r="6922" spans="5:5">
      <c r="E6922" s="296"/>
    </row>
    <row r="6923" spans="5:5">
      <c r="E6923" s="296"/>
    </row>
    <row r="6924" spans="5:5">
      <c r="E6924" s="296"/>
    </row>
    <row r="6925" spans="5:5">
      <c r="E6925" s="296"/>
    </row>
    <row r="6926" spans="5:5">
      <c r="E6926" s="296"/>
    </row>
    <row r="6927" spans="5:5">
      <c r="E6927" s="296"/>
    </row>
    <row r="6928" spans="5:5">
      <c r="E6928" s="296"/>
    </row>
    <row r="6929" spans="5:5">
      <c r="E6929" s="296"/>
    </row>
    <row r="6930" spans="5:5">
      <c r="E6930" s="296"/>
    </row>
    <row r="6931" spans="5:5">
      <c r="E6931" s="296"/>
    </row>
    <row r="6932" spans="5:5">
      <c r="E6932" s="296"/>
    </row>
    <row r="6933" spans="5:5">
      <c r="E6933" s="296"/>
    </row>
    <row r="6934" spans="5:5">
      <c r="E6934" s="296"/>
    </row>
    <row r="6935" spans="5:5">
      <c r="E6935" s="296"/>
    </row>
    <row r="6936" spans="5:5">
      <c r="E6936" s="296"/>
    </row>
    <row r="6937" spans="5:5">
      <c r="E6937" s="296"/>
    </row>
    <row r="6938" spans="5:5">
      <c r="E6938" s="296"/>
    </row>
    <row r="6939" spans="5:5">
      <c r="E6939" s="296"/>
    </row>
    <row r="6940" spans="5:5">
      <c r="E6940" s="296"/>
    </row>
    <row r="6941" spans="5:5">
      <c r="E6941" s="296"/>
    </row>
    <row r="6942" spans="5:5">
      <c r="E6942" s="296"/>
    </row>
    <row r="6943" spans="5:5">
      <c r="E6943" s="296"/>
    </row>
    <row r="6944" spans="5:5">
      <c r="E6944" s="296"/>
    </row>
    <row r="6945" spans="5:5">
      <c r="E6945" s="296"/>
    </row>
    <row r="6946" spans="5:5">
      <c r="E6946" s="296"/>
    </row>
    <row r="6947" spans="5:5">
      <c r="E6947" s="296"/>
    </row>
    <row r="6948" spans="5:5">
      <c r="E6948" s="296"/>
    </row>
    <row r="6949" spans="5:5">
      <c r="E6949" s="296"/>
    </row>
    <row r="6950" spans="5:5">
      <c r="E6950" s="296"/>
    </row>
    <row r="6951" spans="5:5">
      <c r="E6951" s="296"/>
    </row>
    <row r="6952" spans="5:5">
      <c r="E6952" s="296"/>
    </row>
    <row r="6953" spans="5:5">
      <c r="E6953" s="296"/>
    </row>
    <row r="6954" spans="5:5">
      <c r="E6954" s="296"/>
    </row>
    <row r="6955" spans="5:5">
      <c r="E6955" s="296"/>
    </row>
    <row r="6956" spans="5:5">
      <c r="E6956" s="296"/>
    </row>
    <row r="6957" spans="5:5">
      <c r="E6957" s="296"/>
    </row>
    <row r="6958" spans="5:5">
      <c r="E6958" s="296"/>
    </row>
    <row r="6959" spans="5:5">
      <c r="E6959" s="296"/>
    </row>
    <row r="6960" spans="5:5">
      <c r="E6960" s="296"/>
    </row>
    <row r="6961" spans="5:5">
      <c r="E6961" s="296"/>
    </row>
    <row r="6962" spans="5:5">
      <c r="E6962" s="296"/>
    </row>
    <row r="6963" spans="5:5">
      <c r="E6963" s="296"/>
    </row>
    <row r="6964" spans="5:5">
      <c r="E6964" s="296"/>
    </row>
    <row r="6965" spans="5:5">
      <c r="E6965" s="296"/>
    </row>
    <row r="6966" spans="5:5">
      <c r="E6966" s="296"/>
    </row>
    <row r="6967" spans="5:5">
      <c r="E6967" s="296"/>
    </row>
    <row r="6968" spans="5:5">
      <c r="E6968" s="296"/>
    </row>
    <row r="6969" spans="5:5">
      <c r="E6969" s="296"/>
    </row>
    <row r="6970" spans="5:5">
      <c r="E6970" s="296"/>
    </row>
    <row r="6971" spans="5:5">
      <c r="E6971" s="296"/>
    </row>
    <row r="6972" spans="5:5">
      <c r="E6972" s="296"/>
    </row>
    <row r="6973" spans="5:5">
      <c r="E6973" s="296"/>
    </row>
    <row r="6974" spans="5:5">
      <c r="E6974" s="296"/>
    </row>
    <row r="6975" spans="5:5">
      <c r="E6975" s="296"/>
    </row>
    <row r="6976" spans="5:5">
      <c r="E6976" s="296"/>
    </row>
    <row r="6977" spans="5:5">
      <c r="E6977" s="296"/>
    </row>
    <row r="6978" spans="5:5">
      <c r="E6978" s="296"/>
    </row>
    <row r="6979" spans="5:5">
      <c r="E6979" s="296"/>
    </row>
    <row r="6980" spans="5:5">
      <c r="E6980" s="296"/>
    </row>
    <row r="6981" spans="5:5">
      <c r="E6981" s="296"/>
    </row>
    <row r="6982" spans="5:5">
      <c r="E6982" s="296"/>
    </row>
    <row r="6983" spans="5:5">
      <c r="E6983" s="296"/>
    </row>
    <row r="6984" spans="5:5">
      <c r="E6984" s="296"/>
    </row>
    <row r="6985" spans="5:5">
      <c r="E6985" s="296"/>
    </row>
    <row r="6986" spans="5:5">
      <c r="E6986" s="296"/>
    </row>
    <row r="6987" spans="5:5">
      <c r="E6987" s="296"/>
    </row>
    <row r="6988" spans="5:5">
      <c r="E6988" s="296"/>
    </row>
    <row r="6989" spans="5:5">
      <c r="E6989" s="296"/>
    </row>
    <row r="6990" spans="5:5">
      <c r="E6990" s="296"/>
    </row>
    <row r="6991" spans="5:5">
      <c r="E6991" s="296"/>
    </row>
    <row r="6992" spans="5:5">
      <c r="E6992" s="296"/>
    </row>
    <row r="6993" spans="5:5">
      <c r="E6993" s="296"/>
    </row>
    <row r="6994" spans="5:5">
      <c r="E6994" s="296"/>
    </row>
    <row r="6995" spans="5:5">
      <c r="E6995" s="296"/>
    </row>
    <row r="6996" spans="5:5">
      <c r="E6996" s="296"/>
    </row>
    <row r="6997" spans="5:5">
      <c r="E6997" s="296"/>
    </row>
    <row r="6998" spans="5:5">
      <c r="E6998" s="296"/>
    </row>
    <row r="6999" spans="5:5">
      <c r="E6999" s="296"/>
    </row>
    <row r="7000" spans="5:5">
      <c r="E7000" s="296"/>
    </row>
    <row r="7001" spans="5:5">
      <c r="E7001" s="296"/>
    </row>
    <row r="7002" spans="5:5">
      <c r="E7002" s="296"/>
    </row>
    <row r="7003" spans="5:5">
      <c r="E7003" s="296"/>
    </row>
    <row r="7004" spans="5:5">
      <c r="E7004" s="296"/>
    </row>
    <row r="7005" spans="5:5">
      <c r="E7005" s="296"/>
    </row>
    <row r="7006" spans="5:5">
      <c r="E7006" s="296"/>
    </row>
    <row r="7007" spans="5:5">
      <c r="E7007" s="296"/>
    </row>
    <row r="7008" spans="5:5">
      <c r="E7008" s="296"/>
    </row>
    <row r="7009" spans="5:5">
      <c r="E7009" s="296"/>
    </row>
    <row r="7010" spans="5:5">
      <c r="E7010" s="296"/>
    </row>
    <row r="7011" spans="5:5">
      <c r="E7011" s="296"/>
    </row>
    <row r="7012" spans="5:5">
      <c r="E7012" s="296"/>
    </row>
    <row r="7013" spans="5:5">
      <c r="E7013" s="296"/>
    </row>
    <row r="7014" spans="5:5">
      <c r="E7014" s="296"/>
    </row>
    <row r="7015" spans="5:5">
      <c r="E7015" s="296"/>
    </row>
    <row r="7016" spans="5:5">
      <c r="E7016" s="296"/>
    </row>
    <row r="7017" spans="5:5">
      <c r="E7017" s="296"/>
    </row>
    <row r="7018" spans="5:5">
      <c r="E7018" s="296"/>
    </row>
    <row r="7019" spans="5:5">
      <c r="E7019" s="296"/>
    </row>
    <row r="7020" spans="5:5">
      <c r="E7020" s="296"/>
    </row>
    <row r="7021" spans="5:5">
      <c r="E7021" s="296"/>
    </row>
    <row r="7022" spans="5:5">
      <c r="E7022" s="296"/>
    </row>
    <row r="7023" spans="5:5">
      <c r="E7023" s="296"/>
    </row>
    <row r="7024" spans="5:5">
      <c r="E7024" s="296"/>
    </row>
    <row r="7025" spans="5:5">
      <c r="E7025" s="296"/>
    </row>
    <row r="7026" spans="5:5">
      <c r="E7026" s="296"/>
    </row>
    <row r="7027" spans="5:5">
      <c r="E7027" s="296"/>
    </row>
    <row r="7028" spans="5:5">
      <c r="E7028" s="296"/>
    </row>
    <row r="7029" spans="5:5">
      <c r="E7029" s="296"/>
    </row>
    <row r="7030" spans="5:5">
      <c r="E7030" s="296"/>
    </row>
    <row r="7031" spans="5:5">
      <c r="E7031" s="296"/>
    </row>
    <row r="7032" spans="5:5">
      <c r="E7032" s="296"/>
    </row>
    <row r="7033" spans="5:5">
      <c r="E7033" s="296"/>
    </row>
    <row r="7034" spans="5:5">
      <c r="E7034" s="296"/>
    </row>
    <row r="7035" spans="5:5">
      <c r="E7035" s="296"/>
    </row>
    <row r="7036" spans="5:5">
      <c r="E7036" s="296"/>
    </row>
    <row r="7037" spans="5:5">
      <c r="E7037" s="296"/>
    </row>
    <row r="7038" spans="5:5">
      <c r="E7038" s="296"/>
    </row>
    <row r="7039" spans="5:5">
      <c r="E7039" s="296"/>
    </row>
    <row r="7040" spans="5:5">
      <c r="E7040" s="296"/>
    </row>
    <row r="7041" spans="5:5">
      <c r="E7041" s="296"/>
    </row>
    <row r="7042" spans="5:5">
      <c r="E7042" s="296"/>
    </row>
    <row r="7043" spans="5:5">
      <c r="E7043" s="296"/>
    </row>
    <row r="7044" spans="5:5">
      <c r="E7044" s="296"/>
    </row>
    <row r="7045" spans="5:5">
      <c r="E7045" s="296"/>
    </row>
    <row r="7046" spans="5:5">
      <c r="E7046" s="296"/>
    </row>
    <row r="7047" spans="5:5">
      <c r="E7047" s="296"/>
    </row>
    <row r="7048" spans="5:5">
      <c r="E7048" s="296"/>
    </row>
    <row r="7049" spans="5:5">
      <c r="E7049" s="296"/>
    </row>
    <row r="7050" spans="5:5">
      <c r="E7050" s="296"/>
    </row>
    <row r="7051" spans="5:5">
      <c r="E7051" s="296"/>
    </row>
    <row r="7052" spans="5:5">
      <c r="E7052" s="296"/>
    </row>
    <row r="7053" spans="5:5">
      <c r="E7053" s="296"/>
    </row>
    <row r="7054" spans="5:5">
      <c r="E7054" s="296"/>
    </row>
    <row r="7055" spans="5:5">
      <c r="E7055" s="296"/>
    </row>
    <row r="7056" spans="5:5">
      <c r="E7056" s="296"/>
    </row>
    <row r="7057" spans="5:5">
      <c r="E7057" s="296"/>
    </row>
    <row r="7058" spans="5:5">
      <c r="E7058" s="296"/>
    </row>
    <row r="7059" spans="5:5">
      <c r="E7059" s="296"/>
    </row>
    <row r="7060" spans="5:5">
      <c r="E7060" s="296"/>
    </row>
    <row r="7061" spans="5:5">
      <c r="E7061" s="296"/>
    </row>
    <row r="7062" spans="5:5">
      <c r="E7062" s="296"/>
    </row>
    <row r="7063" spans="5:5">
      <c r="E7063" s="296"/>
    </row>
    <row r="7064" spans="5:5">
      <c r="E7064" s="296"/>
    </row>
    <row r="7065" spans="5:5">
      <c r="E7065" s="296"/>
    </row>
    <row r="7066" spans="5:5">
      <c r="E7066" s="296"/>
    </row>
    <row r="7067" spans="5:5">
      <c r="E7067" s="296"/>
    </row>
    <row r="7068" spans="5:5">
      <c r="E7068" s="296"/>
    </row>
    <row r="7069" spans="5:5">
      <c r="E7069" s="296"/>
    </row>
    <row r="7070" spans="5:5">
      <c r="E7070" s="296"/>
    </row>
    <row r="7071" spans="5:5">
      <c r="E7071" s="296"/>
    </row>
    <row r="7072" spans="5:5">
      <c r="E7072" s="296"/>
    </row>
    <row r="7073" spans="5:5">
      <c r="E7073" s="296"/>
    </row>
    <row r="7074" spans="5:5">
      <c r="E7074" s="296"/>
    </row>
    <row r="7075" spans="5:5">
      <c r="E7075" s="296"/>
    </row>
    <row r="7076" spans="5:5">
      <c r="E7076" s="296"/>
    </row>
    <row r="7077" spans="5:5">
      <c r="E7077" s="296"/>
    </row>
    <row r="7078" spans="5:5">
      <c r="E7078" s="296"/>
    </row>
    <row r="7079" spans="5:5">
      <c r="E7079" s="296"/>
    </row>
    <row r="7080" spans="5:5">
      <c r="E7080" s="296"/>
    </row>
    <row r="7081" spans="5:5">
      <c r="E7081" s="296"/>
    </row>
    <row r="7082" spans="5:5">
      <c r="E7082" s="296"/>
    </row>
    <row r="7083" spans="5:5">
      <c r="E7083" s="296"/>
    </row>
    <row r="7084" spans="5:5">
      <c r="E7084" s="296"/>
    </row>
    <row r="7085" spans="5:5">
      <c r="E7085" s="296"/>
    </row>
    <row r="7086" spans="5:5">
      <c r="E7086" s="296"/>
    </row>
    <row r="7087" spans="5:5">
      <c r="E7087" s="296"/>
    </row>
    <row r="7088" spans="5:5">
      <c r="E7088" s="296"/>
    </row>
    <row r="7089" spans="5:5">
      <c r="E7089" s="296"/>
    </row>
    <row r="7090" spans="5:5">
      <c r="E7090" s="296"/>
    </row>
    <row r="7091" spans="5:5">
      <c r="E7091" s="296"/>
    </row>
    <row r="7092" spans="5:5">
      <c r="E7092" s="296"/>
    </row>
    <row r="7093" spans="5:5">
      <c r="E7093" s="296"/>
    </row>
    <row r="7094" spans="5:5">
      <c r="E7094" s="296"/>
    </row>
    <row r="7095" spans="5:5">
      <c r="E7095" s="296"/>
    </row>
    <row r="7096" spans="5:5">
      <c r="E7096" s="296"/>
    </row>
    <row r="7097" spans="5:5">
      <c r="E7097" s="296"/>
    </row>
    <row r="7098" spans="5:5">
      <c r="E7098" s="296"/>
    </row>
    <row r="7099" spans="5:5">
      <c r="E7099" s="296"/>
    </row>
    <row r="7100" spans="5:5">
      <c r="E7100" s="296"/>
    </row>
    <row r="7101" spans="5:5">
      <c r="E7101" s="296"/>
    </row>
    <row r="7102" spans="5:5">
      <c r="E7102" s="296"/>
    </row>
    <row r="7103" spans="5:5">
      <c r="E7103" s="296"/>
    </row>
    <row r="7104" spans="5:5">
      <c r="E7104" s="296"/>
    </row>
    <row r="7105" spans="5:5">
      <c r="E7105" s="296"/>
    </row>
    <row r="7106" spans="5:5">
      <c r="E7106" s="296"/>
    </row>
    <row r="7107" spans="5:5">
      <c r="E7107" s="296"/>
    </row>
    <row r="7108" spans="5:5">
      <c r="E7108" s="296"/>
    </row>
    <row r="7109" spans="5:5">
      <c r="E7109" s="296"/>
    </row>
    <row r="7110" spans="5:5">
      <c r="E7110" s="296"/>
    </row>
    <row r="7111" spans="5:5">
      <c r="E7111" s="296"/>
    </row>
    <row r="7112" spans="5:5">
      <c r="E7112" s="296"/>
    </row>
    <row r="7113" spans="5:5">
      <c r="E7113" s="296"/>
    </row>
    <row r="7114" spans="5:5">
      <c r="E7114" s="296"/>
    </row>
    <row r="7115" spans="5:5">
      <c r="E7115" s="296"/>
    </row>
    <row r="7116" spans="5:5">
      <c r="E7116" s="296"/>
    </row>
    <row r="7117" spans="5:5">
      <c r="E7117" s="296"/>
    </row>
    <row r="7118" spans="5:5">
      <c r="E7118" s="296"/>
    </row>
    <row r="7119" spans="5:5">
      <c r="E7119" s="296"/>
    </row>
    <row r="7120" spans="5:5">
      <c r="E7120" s="296"/>
    </row>
    <row r="7121" spans="5:5">
      <c r="E7121" s="296"/>
    </row>
    <row r="7122" spans="5:5">
      <c r="E7122" s="296"/>
    </row>
    <row r="7123" spans="5:5">
      <c r="E7123" s="296"/>
    </row>
    <row r="7124" spans="5:5">
      <c r="E7124" s="296"/>
    </row>
    <row r="7125" spans="5:5">
      <c r="E7125" s="296"/>
    </row>
    <row r="7126" spans="5:5">
      <c r="E7126" s="296"/>
    </row>
    <row r="7127" spans="5:5">
      <c r="E7127" s="296"/>
    </row>
    <row r="7128" spans="5:5">
      <c r="E7128" s="296"/>
    </row>
    <row r="7129" spans="5:5">
      <c r="E7129" s="296"/>
    </row>
    <row r="7130" spans="5:5">
      <c r="E7130" s="296"/>
    </row>
    <row r="7131" spans="5:5">
      <c r="E7131" s="296"/>
    </row>
    <row r="7132" spans="5:5">
      <c r="E7132" s="296"/>
    </row>
    <row r="7133" spans="5:5">
      <c r="E7133" s="296"/>
    </row>
    <row r="7134" spans="5:5">
      <c r="E7134" s="296"/>
    </row>
    <row r="7135" spans="5:5">
      <c r="E7135" s="296"/>
    </row>
    <row r="7136" spans="5:5">
      <c r="E7136" s="296"/>
    </row>
    <row r="7137" spans="5:5">
      <c r="E7137" s="296"/>
    </row>
    <row r="7138" spans="5:5">
      <c r="E7138" s="296"/>
    </row>
    <row r="7139" spans="5:5">
      <c r="E7139" s="296"/>
    </row>
    <row r="7140" spans="5:5">
      <c r="E7140" s="296"/>
    </row>
    <row r="7141" spans="5:5">
      <c r="E7141" s="296"/>
    </row>
    <row r="7142" spans="5:5">
      <c r="E7142" s="296"/>
    </row>
    <row r="7143" spans="5:5">
      <c r="E7143" s="296"/>
    </row>
    <row r="7144" spans="5:5">
      <c r="E7144" s="296"/>
    </row>
    <row r="7145" spans="5:5">
      <c r="E7145" s="296"/>
    </row>
    <row r="7146" spans="5:5">
      <c r="E7146" s="296"/>
    </row>
    <row r="7147" spans="5:5">
      <c r="E7147" s="296"/>
    </row>
    <row r="7148" spans="5:5">
      <c r="E7148" s="296"/>
    </row>
    <row r="7149" spans="5:5">
      <c r="E7149" s="296"/>
    </row>
    <row r="7150" spans="5:5">
      <c r="E7150" s="296"/>
    </row>
    <row r="7151" spans="5:5">
      <c r="E7151" s="296"/>
    </row>
    <row r="7152" spans="5:5">
      <c r="E7152" s="296"/>
    </row>
    <row r="7153" spans="5:5">
      <c r="E7153" s="296"/>
    </row>
    <row r="7154" spans="5:5">
      <c r="E7154" s="296"/>
    </row>
    <row r="7155" spans="5:5">
      <c r="E7155" s="296"/>
    </row>
    <row r="7156" spans="5:5">
      <c r="E7156" s="296"/>
    </row>
    <row r="7157" spans="5:5">
      <c r="E7157" s="296"/>
    </row>
    <row r="7158" spans="5:5">
      <c r="E7158" s="296"/>
    </row>
    <row r="7159" spans="5:5">
      <c r="E7159" s="296"/>
    </row>
    <row r="7160" spans="5:5">
      <c r="E7160" s="296"/>
    </row>
    <row r="7161" spans="5:5">
      <c r="E7161" s="296"/>
    </row>
    <row r="7162" spans="5:5">
      <c r="E7162" s="296"/>
    </row>
    <row r="7163" spans="5:5">
      <c r="E7163" s="296"/>
    </row>
    <row r="7164" spans="5:5">
      <c r="E7164" s="296"/>
    </row>
    <row r="7165" spans="5:5">
      <c r="E7165" s="296"/>
    </row>
    <row r="7166" spans="5:5">
      <c r="E7166" s="296"/>
    </row>
    <row r="7167" spans="5:5">
      <c r="E7167" s="296"/>
    </row>
    <row r="7168" spans="5:5">
      <c r="E7168" s="296"/>
    </row>
    <row r="7169" spans="5:5">
      <c r="E7169" s="296"/>
    </row>
    <row r="7170" spans="5:5">
      <c r="E7170" s="296"/>
    </row>
    <row r="7171" spans="5:5">
      <c r="E7171" s="296"/>
    </row>
    <row r="7172" spans="5:5">
      <c r="E7172" s="296"/>
    </row>
    <row r="7173" spans="5:5">
      <c r="E7173" s="296"/>
    </row>
    <row r="7174" spans="5:5">
      <c r="E7174" s="296"/>
    </row>
    <row r="7175" spans="5:5">
      <c r="E7175" s="296"/>
    </row>
    <row r="7176" spans="5:5">
      <c r="E7176" s="296"/>
    </row>
    <row r="7177" spans="5:5">
      <c r="E7177" s="296"/>
    </row>
    <row r="7178" spans="5:5">
      <c r="E7178" s="296"/>
    </row>
    <row r="7179" spans="5:5">
      <c r="E7179" s="296"/>
    </row>
    <row r="7180" spans="5:5">
      <c r="E7180" s="296"/>
    </row>
    <row r="7181" spans="5:5">
      <c r="E7181" s="296"/>
    </row>
    <row r="7182" spans="5:5">
      <c r="E7182" s="296"/>
    </row>
    <row r="7183" spans="5:5">
      <c r="E7183" s="296"/>
    </row>
    <row r="7184" spans="5:5">
      <c r="E7184" s="296"/>
    </row>
    <row r="7185" spans="5:5">
      <c r="E7185" s="296"/>
    </row>
    <row r="7186" spans="5:5">
      <c r="E7186" s="296"/>
    </row>
    <row r="7187" spans="5:5">
      <c r="E7187" s="296"/>
    </row>
    <row r="7188" spans="5:5">
      <c r="E7188" s="296"/>
    </row>
    <row r="7189" spans="5:5">
      <c r="E7189" s="296"/>
    </row>
    <row r="7190" spans="5:5">
      <c r="E7190" s="296"/>
    </row>
    <row r="7191" spans="5:5">
      <c r="E7191" s="296"/>
    </row>
    <row r="7192" spans="5:5">
      <c r="E7192" s="296"/>
    </row>
    <row r="7193" spans="5:5">
      <c r="E7193" s="296"/>
    </row>
    <row r="7194" spans="5:5">
      <c r="E7194" s="296"/>
    </row>
    <row r="7195" spans="5:5">
      <c r="E7195" s="296"/>
    </row>
    <row r="7196" spans="5:5">
      <c r="E7196" s="296"/>
    </row>
    <row r="7197" spans="5:5">
      <c r="E7197" s="296"/>
    </row>
    <row r="7198" spans="5:5">
      <c r="E7198" s="296"/>
    </row>
    <row r="7199" spans="5:5">
      <c r="E7199" s="296"/>
    </row>
    <row r="7200" spans="5:5">
      <c r="E7200" s="296"/>
    </row>
    <row r="7201" spans="5:5">
      <c r="E7201" s="296"/>
    </row>
    <row r="7202" spans="5:5">
      <c r="E7202" s="296"/>
    </row>
    <row r="7203" spans="5:5">
      <c r="E7203" s="296"/>
    </row>
    <row r="7204" spans="5:5">
      <c r="E7204" s="296"/>
    </row>
    <row r="7205" spans="5:5">
      <c r="E7205" s="296"/>
    </row>
    <row r="7206" spans="5:5">
      <c r="E7206" s="296"/>
    </row>
    <row r="7207" spans="5:5">
      <c r="E7207" s="296"/>
    </row>
    <row r="7208" spans="5:5">
      <c r="E7208" s="296"/>
    </row>
    <row r="7209" spans="5:5">
      <c r="E7209" s="296"/>
    </row>
    <row r="7210" spans="5:5">
      <c r="E7210" s="296"/>
    </row>
    <row r="7211" spans="5:5">
      <c r="E7211" s="296"/>
    </row>
    <row r="7212" spans="5:5">
      <c r="E7212" s="296"/>
    </row>
    <row r="7213" spans="5:5">
      <c r="E7213" s="296"/>
    </row>
    <row r="7214" spans="5:5">
      <c r="E7214" s="296"/>
    </row>
    <row r="7215" spans="5:5">
      <c r="E7215" s="296"/>
    </row>
    <row r="7216" spans="5:5">
      <c r="E7216" s="296"/>
    </row>
    <row r="7217" spans="5:5">
      <c r="E7217" s="296"/>
    </row>
    <row r="7218" spans="5:5">
      <c r="E7218" s="296"/>
    </row>
    <row r="7219" spans="5:5">
      <c r="E7219" s="296"/>
    </row>
    <row r="7220" spans="5:5">
      <c r="E7220" s="296"/>
    </row>
    <row r="7221" spans="5:5">
      <c r="E7221" s="296"/>
    </row>
    <row r="7222" spans="5:5">
      <c r="E7222" s="296"/>
    </row>
    <row r="7223" spans="5:5">
      <c r="E7223" s="296"/>
    </row>
    <row r="7224" spans="5:5">
      <c r="E7224" s="296"/>
    </row>
    <row r="7225" spans="5:5">
      <c r="E7225" s="296"/>
    </row>
    <row r="7226" spans="5:5">
      <c r="E7226" s="296"/>
    </row>
    <row r="7227" spans="5:5">
      <c r="E7227" s="296"/>
    </row>
    <row r="7228" spans="5:5">
      <c r="E7228" s="296"/>
    </row>
    <row r="7229" spans="5:5">
      <c r="E7229" s="296"/>
    </row>
    <row r="7230" spans="5:5">
      <c r="E7230" s="296"/>
    </row>
    <row r="7231" spans="5:5">
      <c r="E7231" s="296"/>
    </row>
    <row r="7232" spans="5:5">
      <c r="E7232" s="296"/>
    </row>
    <row r="7233" spans="5:5">
      <c r="E7233" s="296"/>
    </row>
    <row r="7234" spans="5:5">
      <c r="E7234" s="296"/>
    </row>
    <row r="7235" spans="5:5">
      <c r="E7235" s="296"/>
    </row>
    <row r="7236" spans="5:5">
      <c r="E7236" s="296"/>
    </row>
    <row r="7237" spans="5:5">
      <c r="E7237" s="296"/>
    </row>
    <row r="7238" spans="5:5">
      <c r="E7238" s="296"/>
    </row>
    <row r="7239" spans="5:5">
      <c r="E7239" s="296"/>
    </row>
    <row r="7240" spans="5:5">
      <c r="E7240" s="296"/>
    </row>
    <row r="7241" spans="5:5">
      <c r="E7241" s="296"/>
    </row>
    <row r="7242" spans="5:5">
      <c r="E7242" s="296"/>
    </row>
    <row r="7243" spans="5:5">
      <c r="E7243" s="296"/>
    </row>
    <row r="7244" spans="5:5">
      <c r="E7244" s="296"/>
    </row>
    <row r="7245" spans="5:5">
      <c r="E7245" s="296"/>
    </row>
    <row r="7246" spans="5:5">
      <c r="E7246" s="296"/>
    </row>
    <row r="7247" spans="5:5">
      <c r="E7247" s="296"/>
    </row>
    <row r="7248" spans="5:5">
      <c r="E7248" s="296"/>
    </row>
    <row r="7249" spans="5:5">
      <c r="E7249" s="296"/>
    </row>
    <row r="7250" spans="5:5">
      <c r="E7250" s="296"/>
    </row>
    <row r="7251" spans="5:5">
      <c r="E7251" s="296"/>
    </row>
    <row r="7252" spans="5:5">
      <c r="E7252" s="296"/>
    </row>
    <row r="7253" spans="5:5">
      <c r="E7253" s="296"/>
    </row>
    <row r="7254" spans="5:5">
      <c r="E7254" s="296"/>
    </row>
    <row r="7255" spans="5:5">
      <c r="E7255" s="296"/>
    </row>
    <row r="7256" spans="5:5">
      <c r="E7256" s="296"/>
    </row>
    <row r="7257" spans="5:5">
      <c r="E7257" s="296"/>
    </row>
    <row r="7258" spans="5:5">
      <c r="E7258" s="296"/>
    </row>
    <row r="7259" spans="5:5">
      <c r="E7259" s="296"/>
    </row>
    <row r="7260" spans="5:5">
      <c r="E7260" s="296"/>
    </row>
    <row r="7261" spans="5:5">
      <c r="E7261" s="296"/>
    </row>
    <row r="7262" spans="5:5">
      <c r="E7262" s="296"/>
    </row>
    <row r="7263" spans="5:5">
      <c r="E7263" s="296"/>
    </row>
    <row r="7264" spans="5:5">
      <c r="E7264" s="296"/>
    </row>
    <row r="7265" spans="5:5">
      <c r="E7265" s="296"/>
    </row>
    <row r="7266" spans="5:5">
      <c r="E7266" s="296"/>
    </row>
    <row r="7267" spans="5:5">
      <c r="E7267" s="296"/>
    </row>
    <row r="7268" spans="5:5">
      <c r="E7268" s="296"/>
    </row>
    <row r="7269" spans="5:5">
      <c r="E7269" s="296"/>
    </row>
    <row r="7270" spans="5:5">
      <c r="E7270" s="296"/>
    </row>
    <row r="7271" spans="5:5">
      <c r="E7271" s="296"/>
    </row>
    <row r="7272" spans="5:5">
      <c r="E7272" s="296"/>
    </row>
    <row r="7273" spans="5:5">
      <c r="E7273" s="296"/>
    </row>
    <row r="7274" spans="5:5">
      <c r="E7274" s="296"/>
    </row>
    <row r="7275" spans="5:5">
      <c r="E7275" s="296"/>
    </row>
    <row r="7276" spans="5:5">
      <c r="E7276" s="296"/>
    </row>
    <row r="7277" spans="5:5">
      <c r="E7277" s="296"/>
    </row>
    <row r="7278" spans="5:5">
      <c r="E7278" s="296"/>
    </row>
    <row r="7279" spans="5:5">
      <c r="E7279" s="296"/>
    </row>
    <row r="7280" spans="5:5">
      <c r="E7280" s="296"/>
    </row>
    <row r="7281" spans="5:5">
      <c r="E7281" s="296"/>
    </row>
    <row r="7282" spans="5:5">
      <c r="E7282" s="296"/>
    </row>
    <row r="7283" spans="5:5">
      <c r="E7283" s="296"/>
    </row>
    <row r="7284" spans="5:5">
      <c r="E7284" s="296"/>
    </row>
    <row r="7285" spans="5:5">
      <c r="E7285" s="296"/>
    </row>
    <row r="7286" spans="5:5">
      <c r="E7286" s="296"/>
    </row>
    <row r="7287" spans="5:5">
      <c r="E7287" s="296"/>
    </row>
    <row r="7288" spans="5:5">
      <c r="E7288" s="296"/>
    </row>
    <row r="7289" spans="5:5">
      <c r="E7289" s="296"/>
    </row>
    <row r="7290" spans="5:5">
      <c r="E7290" s="296"/>
    </row>
    <row r="7291" spans="5:5">
      <c r="E7291" s="296"/>
    </row>
    <row r="7292" spans="5:5">
      <c r="E7292" s="296"/>
    </row>
    <row r="7293" spans="5:5">
      <c r="E7293" s="296"/>
    </row>
    <row r="7294" spans="5:5">
      <c r="E7294" s="296"/>
    </row>
    <row r="7295" spans="5:5">
      <c r="E7295" s="296"/>
    </row>
    <row r="7296" spans="5:5">
      <c r="E7296" s="296"/>
    </row>
    <row r="7297" spans="5:5">
      <c r="E7297" s="296"/>
    </row>
    <row r="7298" spans="5:5">
      <c r="E7298" s="296"/>
    </row>
    <row r="7299" spans="5:5">
      <c r="E7299" s="296"/>
    </row>
    <row r="7300" spans="5:5">
      <c r="E7300" s="296"/>
    </row>
    <row r="7301" spans="5:5">
      <c r="E7301" s="296"/>
    </row>
    <row r="7302" spans="5:5">
      <c r="E7302" s="296"/>
    </row>
    <row r="7303" spans="5:5">
      <c r="E7303" s="296"/>
    </row>
    <row r="7304" spans="5:5">
      <c r="E7304" s="296"/>
    </row>
    <row r="7305" spans="5:5">
      <c r="E7305" s="296"/>
    </row>
    <row r="7306" spans="5:5">
      <c r="E7306" s="296"/>
    </row>
    <row r="7307" spans="5:5">
      <c r="E7307" s="296"/>
    </row>
    <row r="7308" spans="5:5">
      <c r="E7308" s="296"/>
    </row>
    <row r="7309" spans="5:5">
      <c r="E7309" s="296"/>
    </row>
    <row r="7310" spans="5:5">
      <c r="E7310" s="296"/>
    </row>
    <row r="7311" spans="5:5">
      <c r="E7311" s="296"/>
    </row>
    <row r="7312" spans="5:5">
      <c r="E7312" s="296"/>
    </row>
    <row r="7313" spans="5:5">
      <c r="E7313" s="296"/>
    </row>
    <row r="7314" spans="5:5">
      <c r="E7314" s="296"/>
    </row>
    <row r="7315" spans="5:5">
      <c r="E7315" s="296"/>
    </row>
    <row r="7316" spans="5:5">
      <c r="E7316" s="296"/>
    </row>
    <row r="7317" spans="5:5">
      <c r="E7317" s="296"/>
    </row>
    <row r="7318" spans="5:5">
      <c r="E7318" s="296"/>
    </row>
    <row r="7319" spans="5:5">
      <c r="E7319" s="296"/>
    </row>
    <row r="7320" spans="5:5">
      <c r="E7320" s="296"/>
    </row>
    <row r="7321" spans="5:5">
      <c r="E7321" s="296"/>
    </row>
    <row r="7322" spans="5:5">
      <c r="E7322" s="296"/>
    </row>
    <row r="7323" spans="5:5">
      <c r="E7323" s="296"/>
    </row>
    <row r="7324" spans="5:5">
      <c r="E7324" s="296"/>
    </row>
    <row r="7325" spans="5:5">
      <c r="E7325" s="296"/>
    </row>
    <row r="7326" spans="5:5">
      <c r="E7326" s="296"/>
    </row>
    <row r="7327" spans="5:5">
      <c r="E7327" s="296"/>
    </row>
    <row r="7328" spans="5:5">
      <c r="E7328" s="296"/>
    </row>
    <row r="7329" spans="5:5">
      <c r="E7329" s="296"/>
    </row>
    <row r="7330" spans="5:5">
      <c r="E7330" s="296"/>
    </row>
    <row r="7331" spans="5:5">
      <c r="E7331" s="296"/>
    </row>
    <row r="7332" spans="5:5">
      <c r="E7332" s="296"/>
    </row>
    <row r="7333" spans="5:5">
      <c r="E7333" s="296"/>
    </row>
    <row r="7334" spans="5:5">
      <c r="E7334" s="296"/>
    </row>
    <row r="7335" spans="5:5">
      <c r="E7335" s="296"/>
    </row>
    <row r="7336" spans="5:5">
      <c r="E7336" s="296"/>
    </row>
    <row r="7337" spans="5:5">
      <c r="E7337" s="296"/>
    </row>
    <row r="7338" spans="5:5">
      <c r="E7338" s="296"/>
    </row>
    <row r="7339" spans="5:5">
      <c r="E7339" s="296"/>
    </row>
    <row r="7340" spans="5:5">
      <c r="E7340" s="296"/>
    </row>
    <row r="7341" spans="5:5">
      <c r="E7341" s="296"/>
    </row>
    <row r="7342" spans="5:5">
      <c r="E7342" s="296"/>
    </row>
    <row r="7343" spans="5:5">
      <c r="E7343" s="296"/>
    </row>
    <row r="7344" spans="5:5">
      <c r="E7344" s="296"/>
    </row>
    <row r="7345" spans="5:5">
      <c r="E7345" s="296"/>
    </row>
    <row r="7346" spans="5:5">
      <c r="E7346" s="296"/>
    </row>
    <row r="7347" spans="5:5">
      <c r="E7347" s="296"/>
    </row>
    <row r="7348" spans="5:5">
      <c r="E7348" s="296"/>
    </row>
    <row r="7349" spans="5:5">
      <c r="E7349" s="296"/>
    </row>
    <row r="7350" spans="5:5">
      <c r="E7350" s="296"/>
    </row>
    <row r="7351" spans="5:5">
      <c r="E7351" s="296"/>
    </row>
    <row r="7352" spans="5:5">
      <c r="E7352" s="296"/>
    </row>
    <row r="7353" spans="5:5">
      <c r="E7353" s="296"/>
    </row>
    <row r="7354" spans="5:5">
      <c r="E7354" s="296"/>
    </row>
    <row r="7355" spans="5:5">
      <c r="E7355" s="296"/>
    </row>
    <row r="7356" spans="5:5">
      <c r="E7356" s="296"/>
    </row>
    <row r="7357" spans="5:5">
      <c r="E7357" s="296"/>
    </row>
    <row r="7358" spans="5:5">
      <c r="E7358" s="296"/>
    </row>
    <row r="7359" spans="5:5">
      <c r="E7359" s="296"/>
    </row>
    <row r="7360" spans="5:5">
      <c r="E7360" s="296"/>
    </row>
    <row r="7361" spans="5:5">
      <c r="E7361" s="296"/>
    </row>
    <row r="7362" spans="5:5">
      <c r="E7362" s="296"/>
    </row>
    <row r="7363" spans="5:5">
      <c r="E7363" s="296"/>
    </row>
    <row r="7364" spans="5:5">
      <c r="E7364" s="296"/>
    </row>
    <row r="7365" spans="5:5">
      <c r="E7365" s="296"/>
    </row>
    <row r="7366" spans="5:5">
      <c r="E7366" s="296"/>
    </row>
    <row r="7367" spans="5:5">
      <c r="E7367" s="296"/>
    </row>
    <row r="7368" spans="5:5">
      <c r="E7368" s="296"/>
    </row>
    <row r="7369" spans="5:5">
      <c r="E7369" s="296"/>
    </row>
    <row r="7370" spans="5:5">
      <c r="E7370" s="296"/>
    </row>
    <row r="7371" spans="5:5">
      <c r="E7371" s="296"/>
    </row>
    <row r="7372" spans="5:5">
      <c r="E7372" s="296"/>
    </row>
    <row r="7373" spans="5:5">
      <c r="E7373" s="296"/>
    </row>
    <row r="7374" spans="5:5">
      <c r="E7374" s="296"/>
    </row>
    <row r="7375" spans="5:5">
      <c r="E7375" s="296"/>
    </row>
    <row r="7376" spans="5:5">
      <c r="E7376" s="296"/>
    </row>
    <row r="7377" spans="5:5">
      <c r="E7377" s="296"/>
    </row>
    <row r="7378" spans="5:5">
      <c r="E7378" s="296"/>
    </row>
    <row r="7379" spans="5:5">
      <c r="E7379" s="296"/>
    </row>
    <row r="7380" spans="5:5">
      <c r="E7380" s="296"/>
    </row>
    <row r="7381" spans="5:5">
      <c r="E7381" s="296"/>
    </row>
    <row r="7382" spans="5:5">
      <c r="E7382" s="296"/>
    </row>
    <row r="7383" spans="5:5">
      <c r="E7383" s="296"/>
    </row>
    <row r="7384" spans="5:5">
      <c r="E7384" s="296"/>
    </row>
    <row r="7385" spans="5:5">
      <c r="E7385" s="296"/>
    </row>
    <row r="7386" spans="5:5">
      <c r="E7386" s="296"/>
    </row>
    <row r="7387" spans="5:5">
      <c r="E7387" s="296"/>
    </row>
    <row r="7388" spans="5:5">
      <c r="E7388" s="296"/>
    </row>
    <row r="7389" spans="5:5">
      <c r="E7389" s="296"/>
    </row>
    <row r="7390" spans="5:5">
      <c r="E7390" s="296"/>
    </row>
    <row r="7391" spans="5:5">
      <c r="E7391" s="296"/>
    </row>
    <row r="7392" spans="5:5">
      <c r="E7392" s="296"/>
    </row>
    <row r="7393" spans="5:5">
      <c r="E7393" s="296"/>
    </row>
    <row r="7394" spans="5:5">
      <c r="E7394" s="296"/>
    </row>
    <row r="7395" spans="5:5">
      <c r="E7395" s="296"/>
    </row>
    <row r="7396" spans="5:5">
      <c r="E7396" s="296"/>
    </row>
    <row r="7397" spans="5:5">
      <c r="E7397" s="296"/>
    </row>
    <row r="7398" spans="5:5">
      <c r="E7398" s="296"/>
    </row>
    <row r="7399" spans="5:5">
      <c r="E7399" s="296"/>
    </row>
    <row r="7400" spans="5:5">
      <c r="E7400" s="296"/>
    </row>
    <row r="7401" spans="5:5">
      <c r="E7401" s="296"/>
    </row>
    <row r="7402" spans="5:5">
      <c r="E7402" s="296"/>
    </row>
    <row r="7403" spans="5:5">
      <c r="E7403" s="296"/>
    </row>
    <row r="7404" spans="5:5">
      <c r="E7404" s="296"/>
    </row>
    <row r="7405" spans="5:5">
      <c r="E7405" s="296"/>
    </row>
    <row r="7406" spans="5:5">
      <c r="E7406" s="296"/>
    </row>
    <row r="7407" spans="5:5">
      <c r="E7407" s="296"/>
    </row>
    <row r="7408" spans="5:5">
      <c r="E7408" s="296"/>
    </row>
    <row r="7409" spans="5:5">
      <c r="E7409" s="296"/>
    </row>
    <row r="7410" spans="5:5">
      <c r="E7410" s="296"/>
    </row>
    <row r="7411" spans="5:5">
      <c r="E7411" s="296"/>
    </row>
    <row r="7412" spans="5:5">
      <c r="E7412" s="296"/>
    </row>
    <row r="7413" spans="5:5">
      <c r="E7413" s="296"/>
    </row>
    <row r="7414" spans="5:5">
      <c r="E7414" s="296"/>
    </row>
    <row r="7415" spans="5:5">
      <c r="E7415" s="296"/>
    </row>
    <row r="7416" spans="5:5">
      <c r="E7416" s="296"/>
    </row>
    <row r="7417" spans="5:5">
      <c r="E7417" s="296"/>
    </row>
    <row r="7418" spans="5:5">
      <c r="E7418" s="296"/>
    </row>
    <row r="7419" spans="5:5">
      <c r="E7419" s="296"/>
    </row>
    <row r="7420" spans="5:5">
      <c r="E7420" s="296"/>
    </row>
    <row r="7421" spans="5:5">
      <c r="E7421" s="296"/>
    </row>
    <row r="7422" spans="5:5">
      <c r="E7422" s="296"/>
    </row>
    <row r="7423" spans="5:5">
      <c r="E7423" s="296"/>
    </row>
    <row r="7424" spans="5:5">
      <c r="E7424" s="296"/>
    </row>
    <row r="7425" spans="5:5">
      <c r="E7425" s="296"/>
    </row>
    <row r="7426" spans="5:5">
      <c r="E7426" s="296"/>
    </row>
    <row r="7427" spans="5:5">
      <c r="E7427" s="296"/>
    </row>
    <row r="7428" spans="5:5">
      <c r="E7428" s="296"/>
    </row>
    <row r="7429" spans="5:5">
      <c r="E7429" s="296"/>
    </row>
    <row r="7430" spans="5:5">
      <c r="E7430" s="296"/>
    </row>
    <row r="7431" spans="5:5">
      <c r="E7431" s="296"/>
    </row>
    <row r="7432" spans="5:5">
      <c r="E7432" s="296"/>
    </row>
    <row r="7433" spans="5:5">
      <c r="E7433" s="296"/>
    </row>
    <row r="7434" spans="5:5">
      <c r="E7434" s="296"/>
    </row>
    <row r="7435" spans="5:5">
      <c r="E7435" s="296"/>
    </row>
    <row r="7436" spans="5:5">
      <c r="E7436" s="296"/>
    </row>
    <row r="7437" spans="5:5">
      <c r="E7437" s="296"/>
    </row>
    <row r="7438" spans="5:5">
      <c r="E7438" s="296"/>
    </row>
    <row r="7439" spans="5:5">
      <c r="E7439" s="296"/>
    </row>
    <row r="7440" spans="5:5">
      <c r="E7440" s="296"/>
    </row>
    <row r="7441" spans="5:5">
      <c r="E7441" s="296"/>
    </row>
    <row r="7442" spans="5:5">
      <c r="E7442" s="296"/>
    </row>
    <row r="7443" spans="5:5">
      <c r="E7443" s="296"/>
    </row>
    <row r="7444" spans="5:5">
      <c r="E7444" s="296"/>
    </row>
    <row r="7445" spans="5:5">
      <c r="E7445" s="296"/>
    </row>
    <row r="7446" spans="5:5">
      <c r="E7446" s="296"/>
    </row>
    <row r="7447" spans="5:5">
      <c r="E7447" s="296"/>
    </row>
    <row r="7448" spans="5:5">
      <c r="E7448" s="296"/>
    </row>
    <row r="7449" spans="5:5">
      <c r="E7449" s="296"/>
    </row>
    <row r="7450" spans="5:5">
      <c r="E7450" s="296"/>
    </row>
    <row r="7451" spans="5:5">
      <c r="E7451" s="296"/>
    </row>
    <row r="7452" spans="5:5">
      <c r="E7452" s="296"/>
    </row>
    <row r="7453" spans="5:5">
      <c r="E7453" s="296"/>
    </row>
    <row r="7454" spans="5:5">
      <c r="E7454" s="296"/>
    </row>
    <row r="7455" spans="5:5">
      <c r="E7455" s="296"/>
    </row>
    <row r="7456" spans="5:5">
      <c r="E7456" s="296"/>
    </row>
    <row r="7457" spans="5:5">
      <c r="E7457" s="296"/>
    </row>
    <row r="7458" spans="5:5">
      <c r="E7458" s="296"/>
    </row>
    <row r="7459" spans="5:5">
      <c r="E7459" s="296"/>
    </row>
    <row r="7460" spans="5:5">
      <c r="E7460" s="296"/>
    </row>
    <row r="7461" spans="5:5">
      <c r="E7461" s="296"/>
    </row>
    <row r="7462" spans="5:5">
      <c r="E7462" s="296"/>
    </row>
    <row r="7463" spans="5:5">
      <c r="E7463" s="296"/>
    </row>
    <row r="7464" spans="5:5">
      <c r="E7464" s="296"/>
    </row>
    <row r="7465" spans="5:5">
      <c r="E7465" s="296"/>
    </row>
    <row r="7466" spans="5:5">
      <c r="E7466" s="296"/>
    </row>
    <row r="7467" spans="5:5">
      <c r="E7467" s="296"/>
    </row>
    <row r="7468" spans="5:5">
      <c r="E7468" s="296"/>
    </row>
    <row r="7469" spans="5:5">
      <c r="E7469" s="296"/>
    </row>
    <row r="7470" spans="5:5">
      <c r="E7470" s="296"/>
    </row>
    <row r="7471" spans="5:5">
      <c r="E7471" s="296"/>
    </row>
    <row r="7472" spans="5:5">
      <c r="E7472" s="296"/>
    </row>
    <row r="7473" spans="5:5">
      <c r="E7473" s="296"/>
    </row>
    <row r="7474" spans="5:5">
      <c r="E7474" s="296"/>
    </row>
    <row r="7475" spans="5:5">
      <c r="E7475" s="296"/>
    </row>
    <row r="7476" spans="5:5">
      <c r="E7476" s="296"/>
    </row>
    <row r="7477" spans="5:5">
      <c r="E7477" s="296"/>
    </row>
    <row r="7478" spans="5:5">
      <c r="E7478" s="296"/>
    </row>
    <row r="7479" spans="5:5">
      <c r="E7479" s="296"/>
    </row>
    <row r="7480" spans="5:5">
      <c r="E7480" s="296"/>
    </row>
    <row r="7481" spans="5:5">
      <c r="E7481" s="296"/>
    </row>
    <row r="7482" spans="5:5">
      <c r="E7482" s="296"/>
    </row>
    <row r="7483" spans="5:5">
      <c r="E7483" s="296"/>
    </row>
    <row r="7484" spans="5:5">
      <c r="E7484" s="296"/>
    </row>
    <row r="7485" spans="5:5">
      <c r="E7485" s="296"/>
    </row>
    <row r="7486" spans="5:5">
      <c r="E7486" s="296"/>
    </row>
    <row r="7487" spans="5:5">
      <c r="E7487" s="296"/>
    </row>
    <row r="7488" spans="5:5">
      <c r="E7488" s="296"/>
    </row>
    <row r="7489" spans="5:5">
      <c r="E7489" s="296"/>
    </row>
    <row r="7490" spans="5:5">
      <c r="E7490" s="296"/>
    </row>
    <row r="7491" spans="5:5">
      <c r="E7491" s="296"/>
    </row>
    <row r="7492" spans="5:5">
      <c r="E7492" s="296"/>
    </row>
    <row r="7493" spans="5:5">
      <c r="E7493" s="296"/>
    </row>
    <row r="7494" spans="5:5">
      <c r="E7494" s="296"/>
    </row>
    <row r="7495" spans="5:5">
      <c r="E7495" s="296"/>
    </row>
    <row r="7496" spans="5:5">
      <c r="E7496" s="296"/>
    </row>
    <row r="7497" spans="5:5">
      <c r="E7497" s="296"/>
    </row>
    <row r="7498" spans="5:5">
      <c r="E7498" s="296"/>
    </row>
    <row r="7499" spans="5:5">
      <c r="E7499" s="296"/>
    </row>
    <row r="7500" spans="5:5">
      <c r="E7500" s="296"/>
    </row>
    <row r="7501" spans="5:5">
      <c r="E7501" s="296"/>
    </row>
    <row r="7502" spans="5:5">
      <c r="E7502" s="296"/>
    </row>
    <row r="7503" spans="5:5">
      <c r="E7503" s="296"/>
    </row>
    <row r="7504" spans="5:5">
      <c r="E7504" s="296"/>
    </row>
    <row r="7505" spans="5:5">
      <c r="E7505" s="296"/>
    </row>
    <row r="7506" spans="5:5">
      <c r="E7506" s="296"/>
    </row>
    <row r="7507" spans="5:5">
      <c r="E7507" s="296"/>
    </row>
    <row r="7508" spans="5:5">
      <c r="E7508" s="296"/>
    </row>
    <row r="7509" spans="5:5">
      <c r="E7509" s="296"/>
    </row>
    <row r="7510" spans="5:5">
      <c r="E7510" s="296"/>
    </row>
    <row r="7511" spans="5:5">
      <c r="E7511" s="296"/>
    </row>
    <row r="7512" spans="5:5">
      <c r="E7512" s="296"/>
    </row>
    <row r="7513" spans="5:5">
      <c r="E7513" s="296"/>
    </row>
    <row r="7514" spans="5:5">
      <c r="E7514" s="296"/>
    </row>
    <row r="7515" spans="5:5">
      <c r="E7515" s="296"/>
    </row>
    <row r="7516" spans="5:5">
      <c r="E7516" s="296"/>
    </row>
    <row r="7517" spans="5:5">
      <c r="E7517" s="296"/>
    </row>
    <row r="7518" spans="5:5">
      <c r="E7518" s="296"/>
    </row>
    <row r="7519" spans="5:5">
      <c r="E7519" s="296"/>
    </row>
    <row r="7520" spans="5:5">
      <c r="E7520" s="296"/>
    </row>
    <row r="7521" spans="5:5">
      <c r="E7521" s="296"/>
    </row>
    <row r="7522" spans="5:5">
      <c r="E7522" s="296"/>
    </row>
    <row r="7523" spans="5:5">
      <c r="E7523" s="296"/>
    </row>
    <row r="7524" spans="5:5">
      <c r="E7524" s="296"/>
    </row>
    <row r="7525" spans="5:5">
      <c r="E7525" s="296"/>
    </row>
    <row r="7526" spans="5:5">
      <c r="E7526" s="296"/>
    </row>
    <row r="7527" spans="5:5">
      <c r="E7527" s="296"/>
    </row>
    <row r="7528" spans="5:5">
      <c r="E7528" s="296"/>
    </row>
    <row r="7529" spans="5:5">
      <c r="E7529" s="296"/>
    </row>
    <row r="7530" spans="5:5">
      <c r="E7530" s="296"/>
    </row>
    <row r="7531" spans="5:5">
      <c r="E7531" s="296"/>
    </row>
    <row r="7532" spans="5:5">
      <c r="E7532" s="296"/>
    </row>
    <row r="7533" spans="5:5">
      <c r="E7533" s="296"/>
    </row>
    <row r="7534" spans="5:5">
      <c r="E7534" s="296"/>
    </row>
    <row r="7535" spans="5:5">
      <c r="E7535" s="296"/>
    </row>
    <row r="7536" spans="5:5">
      <c r="E7536" s="296"/>
    </row>
    <row r="7537" spans="5:5">
      <c r="E7537" s="296"/>
    </row>
    <row r="7538" spans="5:5">
      <c r="E7538" s="296"/>
    </row>
    <row r="7539" spans="5:5">
      <c r="E7539" s="296"/>
    </row>
    <row r="7540" spans="5:5">
      <c r="E7540" s="296"/>
    </row>
    <row r="7541" spans="5:5">
      <c r="E7541" s="296"/>
    </row>
    <row r="7542" spans="5:5">
      <c r="E7542" s="296"/>
    </row>
    <row r="7543" spans="5:5">
      <c r="E7543" s="296"/>
    </row>
    <row r="7544" spans="5:5">
      <c r="E7544" s="296"/>
    </row>
    <row r="7545" spans="5:5">
      <c r="E7545" s="296"/>
    </row>
    <row r="7546" spans="5:5">
      <c r="E7546" s="296"/>
    </row>
    <row r="7547" spans="5:5">
      <c r="E7547" s="296"/>
    </row>
    <row r="7548" spans="5:5">
      <c r="E7548" s="296"/>
    </row>
    <row r="7549" spans="5:5">
      <c r="E7549" s="296"/>
    </row>
    <row r="7550" spans="5:5">
      <c r="E7550" s="296"/>
    </row>
    <row r="7551" spans="5:5">
      <c r="E7551" s="296"/>
    </row>
    <row r="7552" spans="5:5">
      <c r="E7552" s="296"/>
    </row>
    <row r="7553" spans="5:5">
      <c r="E7553" s="296"/>
    </row>
    <row r="7554" spans="5:5">
      <c r="E7554" s="296"/>
    </row>
    <row r="7555" spans="5:5">
      <c r="E7555" s="296"/>
    </row>
    <row r="7556" spans="5:5">
      <c r="E7556" s="296"/>
    </row>
    <row r="7557" spans="5:5">
      <c r="E7557" s="296"/>
    </row>
    <row r="7558" spans="5:5">
      <c r="E7558" s="296"/>
    </row>
    <row r="7559" spans="5:5">
      <c r="E7559" s="296"/>
    </row>
    <row r="7560" spans="5:5">
      <c r="E7560" s="296"/>
    </row>
    <row r="7561" spans="5:5">
      <c r="E7561" s="296"/>
    </row>
    <row r="7562" spans="5:5">
      <c r="E7562" s="296"/>
    </row>
    <row r="7563" spans="5:5">
      <c r="E7563" s="296"/>
    </row>
    <row r="7564" spans="5:5">
      <c r="E7564" s="296"/>
    </row>
    <row r="7565" spans="5:5">
      <c r="E7565" s="296"/>
    </row>
    <row r="7566" spans="5:5">
      <c r="E7566" s="296"/>
    </row>
    <row r="7567" spans="5:5">
      <c r="E7567" s="296"/>
    </row>
    <row r="7568" spans="5:5">
      <c r="E7568" s="296"/>
    </row>
    <row r="7569" spans="5:5">
      <c r="E7569" s="296"/>
    </row>
    <row r="7570" spans="5:5">
      <c r="E7570" s="296"/>
    </row>
    <row r="7571" spans="5:5">
      <c r="E7571" s="296"/>
    </row>
    <row r="7572" spans="5:5">
      <c r="E7572" s="296"/>
    </row>
    <row r="7573" spans="5:5">
      <c r="E7573" s="296"/>
    </row>
    <row r="7574" spans="5:5">
      <c r="E7574" s="296"/>
    </row>
    <row r="7575" spans="5:5">
      <c r="E7575" s="296"/>
    </row>
    <row r="7576" spans="5:5">
      <c r="E7576" s="296"/>
    </row>
    <row r="7577" spans="5:5">
      <c r="E7577" s="296"/>
    </row>
    <row r="7578" spans="5:5">
      <c r="E7578" s="296"/>
    </row>
    <row r="7579" spans="5:5">
      <c r="E7579" s="296"/>
    </row>
    <row r="7580" spans="5:5">
      <c r="E7580" s="296"/>
    </row>
    <row r="7581" spans="5:5">
      <c r="E7581" s="296"/>
    </row>
    <row r="7582" spans="5:5">
      <c r="E7582" s="296"/>
    </row>
    <row r="7583" spans="5:5">
      <c r="E7583" s="296"/>
    </row>
    <row r="7584" spans="5:5">
      <c r="E7584" s="296"/>
    </row>
    <row r="7585" spans="5:5">
      <c r="E7585" s="296"/>
    </row>
    <row r="7586" spans="5:5">
      <c r="E7586" s="296"/>
    </row>
    <row r="7587" spans="5:5">
      <c r="E7587" s="296"/>
    </row>
    <row r="7588" spans="5:5">
      <c r="E7588" s="296"/>
    </row>
    <row r="7589" spans="5:5">
      <c r="E7589" s="296"/>
    </row>
    <row r="7590" spans="5:5">
      <c r="E7590" s="296"/>
    </row>
    <row r="7591" spans="5:5">
      <c r="E7591" s="296"/>
    </row>
    <row r="7592" spans="5:5">
      <c r="E7592" s="296"/>
    </row>
    <row r="7593" spans="5:5">
      <c r="E7593" s="296"/>
    </row>
    <row r="7594" spans="5:5">
      <c r="E7594" s="296"/>
    </row>
    <row r="7595" spans="5:5">
      <c r="E7595" s="296"/>
    </row>
    <row r="7596" spans="5:5">
      <c r="E7596" s="296"/>
    </row>
    <row r="7597" spans="5:5">
      <c r="E7597" s="296"/>
    </row>
    <row r="7598" spans="5:5">
      <c r="E7598" s="296"/>
    </row>
    <row r="7599" spans="5:5">
      <c r="E7599" s="296"/>
    </row>
    <row r="7600" spans="5:5">
      <c r="E7600" s="296"/>
    </row>
    <row r="7601" spans="5:5">
      <c r="E7601" s="296"/>
    </row>
    <row r="7602" spans="5:5">
      <c r="E7602" s="296"/>
    </row>
    <row r="7603" spans="5:5">
      <c r="E7603" s="296"/>
    </row>
    <row r="7604" spans="5:5">
      <c r="E7604" s="296"/>
    </row>
    <row r="7605" spans="5:5">
      <c r="E7605" s="296"/>
    </row>
    <row r="7606" spans="5:5">
      <c r="E7606" s="296"/>
    </row>
    <row r="7607" spans="5:5">
      <c r="E7607" s="296"/>
    </row>
    <row r="7608" spans="5:5">
      <c r="E7608" s="296"/>
    </row>
    <row r="7609" spans="5:5">
      <c r="E7609" s="296"/>
    </row>
    <row r="7610" spans="5:5">
      <c r="E7610" s="296"/>
    </row>
    <row r="7611" spans="5:5">
      <c r="E7611" s="296"/>
    </row>
    <row r="7612" spans="5:5">
      <c r="E7612" s="296"/>
    </row>
    <row r="7613" spans="5:5">
      <c r="E7613" s="296"/>
    </row>
    <row r="7614" spans="5:5">
      <c r="E7614" s="296"/>
    </row>
    <row r="7615" spans="5:5">
      <c r="E7615" s="296"/>
    </row>
    <row r="7616" spans="5:5">
      <c r="E7616" s="296"/>
    </row>
    <row r="7617" spans="5:5">
      <c r="E7617" s="296"/>
    </row>
    <row r="7618" spans="5:5">
      <c r="E7618" s="296"/>
    </row>
    <row r="7619" spans="5:5">
      <c r="E7619" s="296"/>
    </row>
    <row r="7620" spans="5:5">
      <c r="E7620" s="296"/>
    </row>
    <row r="7621" spans="5:5">
      <c r="E7621" s="296"/>
    </row>
    <row r="7622" spans="5:5">
      <c r="E7622" s="296"/>
    </row>
    <row r="7623" spans="5:5">
      <c r="E7623" s="296"/>
    </row>
    <row r="7624" spans="5:5">
      <c r="E7624" s="296"/>
    </row>
    <row r="7625" spans="5:5">
      <c r="E7625" s="296"/>
    </row>
    <row r="7626" spans="5:5">
      <c r="E7626" s="296"/>
    </row>
    <row r="7627" spans="5:5">
      <c r="E7627" s="296"/>
    </row>
    <row r="7628" spans="5:5">
      <c r="E7628" s="296"/>
    </row>
    <row r="7629" spans="5:5">
      <c r="E7629" s="296"/>
    </row>
    <row r="7630" spans="5:5">
      <c r="E7630" s="296"/>
    </row>
    <row r="7631" spans="5:5">
      <c r="E7631" s="296"/>
    </row>
    <row r="7632" spans="5:5">
      <c r="E7632" s="296"/>
    </row>
    <row r="7633" spans="5:5">
      <c r="E7633" s="296"/>
    </row>
    <row r="7634" spans="5:5">
      <c r="E7634" s="296"/>
    </row>
    <row r="7635" spans="5:5">
      <c r="E7635" s="296"/>
    </row>
    <row r="7636" spans="5:5">
      <c r="E7636" s="296"/>
    </row>
    <row r="7637" spans="5:5">
      <c r="E7637" s="296"/>
    </row>
    <row r="7638" spans="5:5">
      <c r="E7638" s="296"/>
    </row>
    <row r="7639" spans="5:5">
      <c r="E7639" s="296"/>
    </row>
    <row r="7640" spans="5:5">
      <c r="E7640" s="296"/>
    </row>
    <row r="7641" spans="5:5">
      <c r="E7641" s="296"/>
    </row>
    <row r="7642" spans="5:5">
      <c r="E7642" s="296"/>
    </row>
    <row r="7643" spans="5:5">
      <c r="E7643" s="296"/>
    </row>
    <row r="7644" spans="5:5">
      <c r="E7644" s="296"/>
    </row>
    <row r="7645" spans="5:5">
      <c r="E7645" s="296"/>
    </row>
    <row r="7646" spans="5:5">
      <c r="E7646" s="296"/>
    </row>
    <row r="7647" spans="5:5">
      <c r="E7647" s="296"/>
    </row>
    <row r="7648" spans="5:5">
      <c r="E7648" s="296"/>
    </row>
    <row r="7649" spans="5:5">
      <c r="E7649" s="296"/>
    </row>
    <row r="7650" spans="5:5">
      <c r="E7650" s="296"/>
    </row>
    <row r="7651" spans="5:5">
      <c r="E7651" s="296"/>
    </row>
    <row r="7652" spans="5:5">
      <c r="E7652" s="296"/>
    </row>
    <row r="7653" spans="5:5">
      <c r="E7653" s="296"/>
    </row>
    <row r="7654" spans="5:5">
      <c r="E7654" s="296"/>
    </row>
    <row r="7655" spans="5:5">
      <c r="E7655" s="296"/>
    </row>
    <row r="7656" spans="5:5">
      <c r="E7656" s="296"/>
    </row>
    <row r="7657" spans="5:5">
      <c r="E7657" s="296"/>
    </row>
    <row r="7658" spans="5:5">
      <c r="E7658" s="296"/>
    </row>
    <row r="7659" spans="5:5">
      <c r="E7659" s="296"/>
    </row>
    <row r="7660" spans="5:5">
      <c r="E7660" s="296"/>
    </row>
    <row r="7661" spans="5:5">
      <c r="E7661" s="296"/>
    </row>
    <row r="7662" spans="5:5">
      <c r="E7662" s="296"/>
    </row>
    <row r="7663" spans="5:5">
      <c r="E7663" s="296"/>
    </row>
    <row r="7664" spans="5:5">
      <c r="E7664" s="296"/>
    </row>
    <row r="7665" spans="5:5">
      <c r="E7665" s="296"/>
    </row>
    <row r="7666" spans="5:5">
      <c r="E7666" s="296"/>
    </row>
    <row r="7667" spans="5:5">
      <c r="E7667" s="296"/>
    </row>
    <row r="7668" spans="5:5">
      <c r="E7668" s="296"/>
    </row>
    <row r="7669" spans="5:5">
      <c r="E7669" s="296"/>
    </row>
    <row r="7670" spans="5:5">
      <c r="E7670" s="296"/>
    </row>
    <row r="7671" spans="5:5">
      <c r="E7671" s="296"/>
    </row>
    <row r="7672" spans="5:5">
      <c r="E7672" s="296"/>
    </row>
    <row r="7673" spans="5:5">
      <c r="E7673" s="296"/>
    </row>
    <row r="7674" spans="5:5">
      <c r="E7674" s="296"/>
    </row>
    <row r="7675" spans="5:5">
      <c r="E7675" s="296"/>
    </row>
    <row r="7676" spans="5:5">
      <c r="E7676" s="296"/>
    </row>
    <row r="7677" spans="5:5">
      <c r="E7677" s="296"/>
    </row>
    <row r="7678" spans="5:5">
      <c r="E7678" s="296"/>
    </row>
    <row r="7679" spans="5:5">
      <c r="E7679" s="296"/>
    </row>
    <row r="7680" spans="5:5">
      <c r="E7680" s="296"/>
    </row>
    <row r="7681" spans="5:5">
      <c r="E7681" s="296"/>
    </row>
    <row r="7682" spans="5:5">
      <c r="E7682" s="296"/>
    </row>
    <row r="7683" spans="5:5">
      <c r="E7683" s="296"/>
    </row>
    <row r="7684" spans="5:5">
      <c r="E7684" s="296"/>
    </row>
    <row r="7685" spans="5:5">
      <c r="E7685" s="296"/>
    </row>
    <row r="7686" spans="5:5">
      <c r="E7686" s="296"/>
    </row>
    <row r="7687" spans="5:5">
      <c r="E7687" s="296"/>
    </row>
    <row r="7688" spans="5:5">
      <c r="E7688" s="296"/>
    </row>
    <row r="7689" spans="5:5">
      <c r="E7689" s="296"/>
    </row>
    <row r="7690" spans="5:5">
      <c r="E7690" s="296"/>
    </row>
    <row r="7691" spans="5:5">
      <c r="E7691" s="296"/>
    </row>
    <row r="7692" spans="5:5">
      <c r="E7692" s="296"/>
    </row>
    <row r="7693" spans="5:5">
      <c r="E7693" s="296"/>
    </row>
    <row r="7694" spans="5:5">
      <c r="E7694" s="296"/>
    </row>
    <row r="7695" spans="5:5">
      <c r="E7695" s="296"/>
    </row>
    <row r="7696" spans="5:5">
      <c r="E7696" s="296"/>
    </row>
    <row r="7697" spans="5:5">
      <c r="E7697" s="296"/>
    </row>
    <row r="7698" spans="5:5">
      <c r="E7698" s="296"/>
    </row>
    <row r="7699" spans="5:5">
      <c r="E7699" s="296"/>
    </row>
    <row r="7700" spans="5:5">
      <c r="E7700" s="296"/>
    </row>
    <row r="7701" spans="5:5">
      <c r="E7701" s="296"/>
    </row>
    <row r="7702" spans="5:5">
      <c r="E7702" s="296"/>
    </row>
    <row r="7703" spans="5:5">
      <c r="E7703" s="296"/>
    </row>
    <row r="7704" spans="5:5">
      <c r="E7704" s="296"/>
    </row>
    <row r="7705" spans="5:5">
      <c r="E7705" s="296"/>
    </row>
    <row r="7706" spans="5:5">
      <c r="E7706" s="296"/>
    </row>
    <row r="7707" spans="5:5">
      <c r="E7707" s="296"/>
    </row>
    <row r="7708" spans="5:5">
      <c r="E7708" s="296"/>
    </row>
    <row r="7709" spans="5:5">
      <c r="E7709" s="296"/>
    </row>
    <row r="7710" spans="5:5">
      <c r="E7710" s="296"/>
    </row>
    <row r="7711" spans="5:5">
      <c r="E7711" s="296"/>
    </row>
    <row r="7712" spans="5:5">
      <c r="E7712" s="296"/>
    </row>
    <row r="7713" spans="5:5">
      <c r="E7713" s="296"/>
    </row>
    <row r="7714" spans="5:5">
      <c r="E7714" s="296"/>
    </row>
    <row r="7715" spans="5:5">
      <c r="E7715" s="296"/>
    </row>
    <row r="7716" spans="5:5">
      <c r="E7716" s="296"/>
    </row>
    <row r="7717" spans="5:5">
      <c r="E7717" s="296"/>
    </row>
    <row r="7718" spans="5:5">
      <c r="E7718" s="296"/>
    </row>
    <row r="7719" spans="5:5">
      <c r="E7719" s="296"/>
    </row>
    <row r="7720" spans="5:5">
      <c r="E7720" s="296"/>
    </row>
    <row r="7721" spans="5:5">
      <c r="E7721" s="296"/>
    </row>
    <row r="7722" spans="5:5">
      <c r="E7722" s="296"/>
    </row>
    <row r="7723" spans="5:5">
      <c r="E7723" s="296"/>
    </row>
    <row r="7724" spans="5:5">
      <c r="E7724" s="296"/>
    </row>
    <row r="7725" spans="5:5">
      <c r="E7725" s="296"/>
    </row>
    <row r="7726" spans="5:5">
      <c r="E7726" s="296"/>
    </row>
    <row r="7727" spans="5:5">
      <c r="E7727" s="296"/>
    </row>
    <row r="7728" spans="5:5">
      <c r="E7728" s="296"/>
    </row>
    <row r="7729" spans="5:5">
      <c r="E7729" s="296"/>
    </row>
    <row r="7730" spans="5:5">
      <c r="E7730" s="296"/>
    </row>
    <row r="7731" spans="5:5">
      <c r="E7731" s="296"/>
    </row>
    <row r="7732" spans="5:5">
      <c r="E7732" s="296"/>
    </row>
    <row r="7733" spans="5:5">
      <c r="E7733" s="296"/>
    </row>
    <row r="7734" spans="5:5">
      <c r="E7734" s="296"/>
    </row>
    <row r="7735" spans="5:5">
      <c r="E7735" s="296"/>
    </row>
    <row r="7736" spans="5:5">
      <c r="E7736" s="296"/>
    </row>
    <row r="7737" spans="5:5">
      <c r="E7737" s="296"/>
    </row>
    <row r="7738" spans="5:5">
      <c r="E7738" s="296"/>
    </row>
    <row r="7739" spans="5:5">
      <c r="E7739" s="296"/>
    </row>
    <row r="7740" spans="5:5">
      <c r="E7740" s="296"/>
    </row>
    <row r="7741" spans="5:5">
      <c r="E7741" s="296"/>
    </row>
    <row r="7742" spans="5:5">
      <c r="E7742" s="296"/>
    </row>
    <row r="7743" spans="5:5">
      <c r="E7743" s="296"/>
    </row>
    <row r="7744" spans="5:5">
      <c r="E7744" s="296"/>
    </row>
    <row r="7745" spans="5:5">
      <c r="E7745" s="296"/>
    </row>
    <row r="7746" spans="5:5">
      <c r="E7746" s="296"/>
    </row>
    <row r="7747" spans="5:5">
      <c r="E7747" s="296"/>
    </row>
    <row r="7748" spans="5:5">
      <c r="E7748" s="296"/>
    </row>
    <row r="7749" spans="5:5">
      <c r="E7749" s="296"/>
    </row>
    <row r="7750" spans="5:5">
      <c r="E7750" s="296"/>
    </row>
    <row r="7751" spans="5:5">
      <c r="E7751" s="296"/>
    </row>
    <row r="7752" spans="5:5">
      <c r="E7752" s="296"/>
    </row>
    <row r="7753" spans="5:5">
      <c r="E7753" s="296"/>
    </row>
    <row r="7754" spans="5:5">
      <c r="E7754" s="296"/>
    </row>
    <row r="7755" spans="5:5">
      <c r="E7755" s="296"/>
    </row>
    <row r="7756" spans="5:5">
      <c r="E7756" s="296"/>
    </row>
    <row r="7757" spans="5:5">
      <c r="E7757" s="296"/>
    </row>
    <row r="7758" spans="5:5">
      <c r="E7758" s="296"/>
    </row>
    <row r="7759" spans="5:5">
      <c r="E7759" s="296"/>
    </row>
    <row r="7760" spans="5:5">
      <c r="E7760" s="296"/>
    </row>
    <row r="7761" spans="5:5">
      <c r="E7761" s="296"/>
    </row>
    <row r="7762" spans="5:5">
      <c r="E7762" s="296"/>
    </row>
    <row r="7763" spans="5:5">
      <c r="E7763" s="296"/>
    </row>
    <row r="7764" spans="5:5">
      <c r="E7764" s="296"/>
    </row>
    <row r="7765" spans="5:5">
      <c r="E7765" s="296"/>
    </row>
    <row r="7766" spans="5:5">
      <c r="E7766" s="296"/>
    </row>
    <row r="7767" spans="5:5">
      <c r="E7767" s="296"/>
    </row>
    <row r="7768" spans="5:5">
      <c r="E7768" s="296"/>
    </row>
    <row r="7769" spans="5:5">
      <c r="E7769" s="296"/>
    </row>
    <row r="7770" spans="5:5">
      <c r="E7770" s="296"/>
    </row>
    <row r="7771" spans="5:5">
      <c r="E7771" s="296"/>
    </row>
    <row r="7772" spans="5:5">
      <c r="E7772" s="296"/>
    </row>
    <row r="7773" spans="5:5">
      <c r="E7773" s="296"/>
    </row>
    <row r="7774" spans="5:5">
      <c r="E7774" s="296"/>
    </row>
    <row r="7775" spans="5:5">
      <c r="E7775" s="296"/>
    </row>
    <row r="7776" spans="5:5">
      <c r="E7776" s="296"/>
    </row>
    <row r="7777" spans="5:5">
      <c r="E7777" s="296"/>
    </row>
    <row r="7778" spans="5:5">
      <c r="E7778" s="296"/>
    </row>
    <row r="7779" spans="5:5">
      <c r="E7779" s="296"/>
    </row>
    <row r="7780" spans="5:5">
      <c r="E7780" s="296"/>
    </row>
    <row r="7781" spans="5:5">
      <c r="E7781" s="296"/>
    </row>
    <row r="7782" spans="5:5">
      <c r="E7782" s="296"/>
    </row>
    <row r="7783" spans="5:5">
      <c r="E7783" s="296"/>
    </row>
    <row r="7784" spans="5:5">
      <c r="E7784" s="296"/>
    </row>
    <row r="7785" spans="5:5">
      <c r="E7785" s="296"/>
    </row>
    <row r="7786" spans="5:5">
      <c r="E7786" s="296"/>
    </row>
    <row r="7787" spans="5:5">
      <c r="E7787" s="296"/>
    </row>
    <row r="7788" spans="5:5">
      <c r="E7788" s="296"/>
    </row>
    <row r="7789" spans="5:5">
      <c r="E7789" s="296"/>
    </row>
    <row r="7790" spans="5:5">
      <c r="E7790" s="296"/>
    </row>
    <row r="7791" spans="5:5">
      <c r="E7791" s="296"/>
    </row>
    <row r="7792" spans="5:5">
      <c r="E7792" s="296"/>
    </row>
    <row r="7793" spans="5:5">
      <c r="E7793" s="296"/>
    </row>
    <row r="7794" spans="5:5">
      <c r="E7794" s="296"/>
    </row>
    <row r="7795" spans="5:5">
      <c r="E7795" s="296"/>
    </row>
    <row r="7796" spans="5:5">
      <c r="E7796" s="296"/>
    </row>
    <row r="7797" spans="5:5">
      <c r="E7797" s="296"/>
    </row>
    <row r="7798" spans="5:5">
      <c r="E7798" s="296"/>
    </row>
    <row r="7799" spans="5:5">
      <c r="E7799" s="296"/>
    </row>
    <row r="7800" spans="5:5">
      <c r="E7800" s="296"/>
    </row>
    <row r="7801" spans="5:5">
      <c r="E7801" s="296"/>
    </row>
    <row r="7802" spans="5:5">
      <c r="E7802" s="296"/>
    </row>
    <row r="7803" spans="5:5">
      <c r="E7803" s="296"/>
    </row>
    <row r="7804" spans="5:5">
      <c r="E7804" s="296"/>
    </row>
    <row r="7805" spans="5:5">
      <c r="E7805" s="296"/>
    </row>
    <row r="7806" spans="5:5">
      <c r="E7806" s="296"/>
    </row>
    <row r="7807" spans="5:5">
      <c r="E7807" s="296"/>
    </row>
    <row r="7808" spans="5:5">
      <c r="E7808" s="296"/>
    </row>
    <row r="7809" spans="5:5">
      <c r="E7809" s="296"/>
    </row>
    <row r="7810" spans="5:5">
      <c r="E7810" s="296"/>
    </row>
    <row r="7811" spans="5:5">
      <c r="E7811" s="296"/>
    </row>
    <row r="7812" spans="5:5">
      <c r="E7812" s="296"/>
    </row>
    <row r="7813" spans="5:5">
      <c r="E7813" s="296"/>
    </row>
    <row r="7814" spans="5:5">
      <c r="E7814" s="296"/>
    </row>
    <row r="7815" spans="5:5">
      <c r="E7815" s="296"/>
    </row>
    <row r="7816" spans="5:5">
      <c r="E7816" s="296"/>
    </row>
    <row r="7817" spans="5:5">
      <c r="E7817" s="296"/>
    </row>
    <row r="7818" spans="5:5">
      <c r="E7818" s="296"/>
    </row>
    <row r="7819" spans="5:5">
      <c r="E7819" s="296"/>
    </row>
    <row r="7820" spans="5:5">
      <c r="E7820" s="296"/>
    </row>
    <row r="7821" spans="5:5">
      <c r="E7821" s="296"/>
    </row>
    <row r="7822" spans="5:5">
      <c r="E7822" s="296"/>
    </row>
    <row r="7823" spans="5:5">
      <c r="E7823" s="296"/>
    </row>
    <row r="7824" spans="5:5">
      <c r="E7824" s="296"/>
    </row>
    <row r="7825" spans="5:5">
      <c r="E7825" s="296"/>
    </row>
    <row r="7826" spans="5:5">
      <c r="E7826" s="296"/>
    </row>
    <row r="7827" spans="5:5">
      <c r="E7827" s="296"/>
    </row>
    <row r="7828" spans="5:5">
      <c r="E7828" s="296"/>
    </row>
    <row r="7829" spans="5:5">
      <c r="E7829" s="296"/>
    </row>
    <row r="7830" spans="5:5">
      <c r="E7830" s="296"/>
    </row>
    <row r="7831" spans="5:5">
      <c r="E7831" s="296"/>
    </row>
    <row r="7832" spans="5:5">
      <c r="E7832" s="296"/>
    </row>
    <row r="7833" spans="5:5">
      <c r="E7833" s="296"/>
    </row>
    <row r="7834" spans="5:5">
      <c r="E7834" s="296"/>
    </row>
    <row r="7835" spans="5:5">
      <c r="E7835" s="296"/>
    </row>
    <row r="7836" spans="5:5">
      <c r="E7836" s="296"/>
    </row>
    <row r="7837" spans="5:5">
      <c r="E7837" s="296"/>
    </row>
    <row r="7838" spans="5:5">
      <c r="E7838" s="296"/>
    </row>
    <row r="7839" spans="5:5">
      <c r="E7839" s="296"/>
    </row>
    <row r="7840" spans="5:5">
      <c r="E7840" s="296"/>
    </row>
    <row r="7841" spans="5:5">
      <c r="E7841" s="296"/>
    </row>
    <row r="7842" spans="5:5">
      <c r="E7842" s="296"/>
    </row>
    <row r="7843" spans="5:5">
      <c r="E7843" s="296"/>
    </row>
    <row r="7844" spans="5:5">
      <c r="E7844" s="296"/>
    </row>
    <row r="7845" spans="5:5">
      <c r="E7845" s="296"/>
    </row>
    <row r="7846" spans="5:5">
      <c r="E7846" s="296"/>
    </row>
    <row r="7847" spans="5:5">
      <c r="E7847" s="296"/>
    </row>
    <row r="7848" spans="5:5">
      <c r="E7848" s="296"/>
    </row>
    <row r="7849" spans="5:5">
      <c r="E7849" s="296"/>
    </row>
    <row r="7850" spans="5:5">
      <c r="E7850" s="296"/>
    </row>
    <row r="7851" spans="5:5">
      <c r="E7851" s="296"/>
    </row>
    <row r="7852" spans="5:5">
      <c r="E7852" s="296"/>
    </row>
    <row r="7853" spans="5:5">
      <c r="E7853" s="296"/>
    </row>
    <row r="7854" spans="5:5">
      <c r="E7854" s="296"/>
    </row>
    <row r="7855" spans="5:5">
      <c r="E7855" s="296"/>
    </row>
    <row r="7856" spans="5:5">
      <c r="E7856" s="296"/>
    </row>
    <row r="7857" spans="5:5">
      <c r="E7857" s="296"/>
    </row>
    <row r="7858" spans="5:5">
      <c r="E7858" s="296"/>
    </row>
    <row r="7859" spans="5:5">
      <c r="E7859" s="296"/>
    </row>
    <row r="7860" spans="5:5">
      <c r="E7860" s="296"/>
    </row>
    <row r="7861" spans="5:5">
      <c r="E7861" s="296"/>
    </row>
    <row r="7862" spans="5:5">
      <c r="E7862" s="296"/>
    </row>
    <row r="7863" spans="5:5">
      <c r="E7863" s="296"/>
    </row>
    <row r="7864" spans="5:5">
      <c r="E7864" s="296"/>
    </row>
    <row r="7865" spans="5:5">
      <c r="E7865" s="296"/>
    </row>
    <row r="7866" spans="5:5">
      <c r="E7866" s="296"/>
    </row>
    <row r="7867" spans="5:5">
      <c r="E7867" s="296"/>
    </row>
    <row r="7868" spans="5:5">
      <c r="E7868" s="296"/>
    </row>
    <row r="7869" spans="5:5">
      <c r="E7869" s="296"/>
    </row>
    <row r="7870" spans="5:5">
      <c r="E7870" s="296"/>
    </row>
    <row r="7871" spans="5:5">
      <c r="E7871" s="296"/>
    </row>
    <row r="7872" spans="5:5">
      <c r="E7872" s="296"/>
    </row>
    <row r="7873" spans="5:5">
      <c r="E7873" s="296"/>
    </row>
    <row r="7874" spans="5:5">
      <c r="E7874" s="296"/>
    </row>
    <row r="7875" spans="5:5">
      <c r="E7875" s="296"/>
    </row>
    <row r="7876" spans="5:5">
      <c r="E7876" s="296"/>
    </row>
    <row r="7877" spans="5:5">
      <c r="E7877" s="296"/>
    </row>
    <row r="7878" spans="5:5">
      <c r="E7878" s="296"/>
    </row>
    <row r="7879" spans="5:5">
      <c r="E7879" s="296"/>
    </row>
    <row r="7880" spans="5:5">
      <c r="E7880" s="296"/>
    </row>
    <row r="7881" spans="5:5">
      <c r="E7881" s="296"/>
    </row>
    <row r="7882" spans="5:5">
      <c r="E7882" s="296"/>
    </row>
    <row r="7883" spans="5:5">
      <c r="E7883" s="296"/>
    </row>
    <row r="7884" spans="5:5">
      <c r="E7884" s="296"/>
    </row>
    <row r="7885" spans="5:5">
      <c r="E7885" s="296"/>
    </row>
    <row r="7886" spans="5:5">
      <c r="E7886" s="296"/>
    </row>
    <row r="7887" spans="5:5">
      <c r="E7887" s="296"/>
    </row>
    <row r="7888" spans="5:5">
      <c r="E7888" s="296"/>
    </row>
    <row r="7889" spans="5:5">
      <c r="E7889" s="296"/>
    </row>
    <row r="7890" spans="5:5">
      <c r="E7890" s="296"/>
    </row>
    <row r="7891" spans="5:5">
      <c r="E7891" s="296"/>
    </row>
    <row r="7892" spans="5:5">
      <c r="E7892" s="296"/>
    </row>
    <row r="7893" spans="5:5">
      <c r="E7893" s="296"/>
    </row>
    <row r="7894" spans="5:5">
      <c r="E7894" s="296"/>
    </row>
    <row r="7895" spans="5:5">
      <c r="E7895" s="296"/>
    </row>
    <row r="7896" spans="5:5">
      <c r="E7896" s="296"/>
    </row>
    <row r="7897" spans="5:5">
      <c r="E7897" s="296"/>
    </row>
    <row r="7898" spans="5:5">
      <c r="E7898" s="296"/>
    </row>
    <row r="7899" spans="5:5">
      <c r="E7899" s="296"/>
    </row>
    <row r="7900" spans="5:5">
      <c r="E7900" s="296"/>
    </row>
    <row r="7901" spans="5:5">
      <c r="E7901" s="296"/>
    </row>
    <row r="7902" spans="5:5">
      <c r="E7902" s="296"/>
    </row>
    <row r="7903" spans="5:5">
      <c r="E7903" s="296"/>
    </row>
    <row r="7904" spans="5:5">
      <c r="E7904" s="296"/>
    </row>
    <row r="7905" spans="5:5">
      <c r="E7905" s="296"/>
    </row>
    <row r="7906" spans="5:5">
      <c r="E7906" s="296"/>
    </row>
    <row r="7907" spans="5:5">
      <c r="E7907" s="296"/>
    </row>
    <row r="7908" spans="5:5">
      <c r="E7908" s="296"/>
    </row>
    <row r="7909" spans="5:5">
      <c r="E7909" s="296"/>
    </row>
    <row r="7910" spans="5:5">
      <c r="E7910" s="296"/>
    </row>
    <row r="7911" spans="5:5">
      <c r="E7911" s="296"/>
    </row>
    <row r="7912" spans="5:5">
      <c r="E7912" s="296"/>
    </row>
    <row r="7913" spans="5:5">
      <c r="E7913" s="296"/>
    </row>
    <row r="7914" spans="5:5">
      <c r="E7914" s="296"/>
    </row>
    <row r="7915" spans="5:5">
      <c r="E7915" s="296"/>
    </row>
    <row r="7916" spans="5:5">
      <c r="E7916" s="296"/>
    </row>
    <row r="7917" spans="5:5">
      <c r="E7917" s="296"/>
    </row>
    <row r="7918" spans="5:5">
      <c r="E7918" s="296"/>
    </row>
    <row r="7919" spans="5:5">
      <c r="E7919" s="296"/>
    </row>
    <row r="7920" spans="5:5">
      <c r="E7920" s="296"/>
    </row>
    <row r="7921" spans="5:5">
      <c r="E7921" s="296"/>
    </row>
    <row r="7922" spans="5:5">
      <c r="E7922" s="296"/>
    </row>
    <row r="7923" spans="5:5">
      <c r="E7923" s="296"/>
    </row>
    <row r="7924" spans="5:5">
      <c r="E7924" s="296"/>
    </row>
    <row r="7925" spans="5:5">
      <c r="E7925" s="296"/>
    </row>
    <row r="7926" spans="5:5">
      <c r="E7926" s="296"/>
    </row>
    <row r="7927" spans="5:5">
      <c r="E7927" s="296"/>
    </row>
    <row r="7928" spans="5:5">
      <c r="E7928" s="296"/>
    </row>
    <row r="7929" spans="5:5">
      <c r="E7929" s="296"/>
    </row>
    <row r="7930" spans="5:5">
      <c r="E7930" s="296"/>
    </row>
    <row r="7931" spans="5:5">
      <c r="E7931" s="296"/>
    </row>
    <row r="7932" spans="5:5">
      <c r="E7932" s="296"/>
    </row>
    <row r="7933" spans="5:5">
      <c r="E7933" s="296"/>
    </row>
    <row r="7934" spans="5:5">
      <c r="E7934" s="296"/>
    </row>
    <row r="7935" spans="5:5">
      <c r="E7935" s="296"/>
    </row>
    <row r="7936" spans="5:5">
      <c r="E7936" s="296"/>
    </row>
    <row r="7937" spans="5:5">
      <c r="E7937" s="296"/>
    </row>
    <row r="7938" spans="5:5">
      <c r="E7938" s="296"/>
    </row>
    <row r="7939" spans="5:5">
      <c r="E7939" s="296"/>
    </row>
    <row r="7940" spans="5:5">
      <c r="E7940" s="296"/>
    </row>
    <row r="7941" spans="5:5">
      <c r="E7941" s="296"/>
    </row>
    <row r="7942" spans="5:5">
      <c r="E7942" s="296"/>
    </row>
    <row r="7943" spans="5:5">
      <c r="E7943" s="296"/>
    </row>
    <row r="7944" spans="5:5">
      <c r="E7944" s="296"/>
    </row>
    <row r="7945" spans="5:5">
      <c r="E7945" s="296"/>
    </row>
    <row r="7946" spans="5:5">
      <c r="E7946" s="296"/>
    </row>
    <row r="7947" spans="5:5">
      <c r="E7947" s="296"/>
    </row>
    <row r="7948" spans="5:5">
      <c r="E7948" s="296"/>
    </row>
    <row r="7949" spans="5:5">
      <c r="E7949" s="296"/>
    </row>
    <row r="7950" spans="5:5">
      <c r="E7950" s="296"/>
    </row>
    <row r="7951" spans="5:5">
      <c r="E7951" s="296"/>
    </row>
    <row r="7952" spans="5:5">
      <c r="E7952" s="296"/>
    </row>
    <row r="7953" spans="5:5">
      <c r="E7953" s="296"/>
    </row>
    <row r="7954" spans="5:5">
      <c r="E7954" s="296"/>
    </row>
    <row r="7955" spans="5:5">
      <c r="E7955" s="296"/>
    </row>
    <row r="7956" spans="5:5">
      <c r="E7956" s="296"/>
    </row>
    <row r="7957" spans="5:5">
      <c r="E7957" s="296"/>
    </row>
    <row r="7958" spans="5:5">
      <c r="E7958" s="296"/>
    </row>
    <row r="7959" spans="5:5">
      <c r="E7959" s="296"/>
    </row>
    <row r="7960" spans="5:5">
      <c r="E7960" s="296"/>
    </row>
    <row r="7961" spans="5:5">
      <c r="E7961" s="296"/>
    </row>
    <row r="7962" spans="5:5">
      <c r="E7962" s="296"/>
    </row>
    <row r="7963" spans="5:5">
      <c r="E7963" s="296"/>
    </row>
    <row r="7964" spans="5:5">
      <c r="E7964" s="296"/>
    </row>
    <row r="7965" spans="5:5">
      <c r="E7965" s="296"/>
    </row>
    <row r="7966" spans="5:5">
      <c r="E7966" s="296"/>
    </row>
    <row r="7967" spans="5:5">
      <c r="E7967" s="296"/>
    </row>
    <row r="7968" spans="5:5">
      <c r="E7968" s="296"/>
    </row>
    <row r="7969" spans="5:5">
      <c r="E7969" s="296"/>
    </row>
    <row r="7970" spans="5:5">
      <c r="E7970" s="296"/>
    </row>
    <row r="7971" spans="5:5">
      <c r="E7971" s="296"/>
    </row>
    <row r="7972" spans="5:5">
      <c r="E7972" s="296"/>
    </row>
    <row r="7973" spans="5:5">
      <c r="E7973" s="296"/>
    </row>
    <row r="7974" spans="5:5">
      <c r="E7974" s="296"/>
    </row>
    <row r="7975" spans="5:5">
      <c r="E7975" s="296"/>
    </row>
    <row r="7976" spans="5:5">
      <c r="E7976" s="296"/>
    </row>
    <row r="7977" spans="5:5">
      <c r="E7977" s="296"/>
    </row>
    <row r="7978" spans="5:5">
      <c r="E7978" s="296"/>
    </row>
    <row r="7979" spans="5:5">
      <c r="E7979" s="296"/>
    </row>
    <row r="7980" spans="5:5">
      <c r="E7980" s="296"/>
    </row>
    <row r="7981" spans="5:5">
      <c r="E7981" s="296"/>
    </row>
    <row r="7982" spans="5:5">
      <c r="E7982" s="296"/>
    </row>
    <row r="7983" spans="5:5">
      <c r="E7983" s="296"/>
    </row>
    <row r="7984" spans="5:5">
      <c r="E7984" s="296"/>
    </row>
    <row r="7985" spans="5:5">
      <c r="E7985" s="296"/>
    </row>
    <row r="7986" spans="5:5">
      <c r="E7986" s="296"/>
    </row>
    <row r="7987" spans="5:5">
      <c r="E7987" s="296"/>
    </row>
    <row r="7988" spans="5:5">
      <c r="E7988" s="296"/>
    </row>
    <row r="7989" spans="5:5">
      <c r="E7989" s="296"/>
    </row>
    <row r="7990" spans="5:5">
      <c r="E7990" s="296"/>
    </row>
    <row r="7991" spans="5:5">
      <c r="E7991" s="296"/>
    </row>
    <row r="7992" spans="5:5">
      <c r="E7992" s="296"/>
    </row>
    <row r="7993" spans="5:5">
      <c r="E7993" s="296"/>
    </row>
    <row r="7994" spans="5:5">
      <c r="E7994" s="296"/>
    </row>
    <row r="7995" spans="5:5">
      <c r="E7995" s="296"/>
    </row>
    <row r="7996" spans="5:5">
      <c r="E7996" s="296"/>
    </row>
    <row r="7997" spans="5:5">
      <c r="E7997" s="296"/>
    </row>
    <row r="7998" spans="5:5">
      <c r="E7998" s="296"/>
    </row>
    <row r="7999" spans="5:5">
      <c r="E7999" s="296"/>
    </row>
    <row r="8000" spans="5:5">
      <c r="E8000" s="296"/>
    </row>
    <row r="8001" spans="5:5">
      <c r="E8001" s="296"/>
    </row>
    <row r="8002" spans="5:5">
      <c r="E8002" s="296"/>
    </row>
    <row r="8003" spans="5:5">
      <c r="E8003" s="296"/>
    </row>
    <row r="8004" spans="5:5">
      <c r="E8004" s="296"/>
    </row>
    <row r="8005" spans="5:5">
      <c r="E8005" s="296"/>
    </row>
    <row r="8006" spans="5:5">
      <c r="E8006" s="296"/>
    </row>
    <row r="8007" spans="5:5">
      <c r="E8007" s="296"/>
    </row>
    <row r="8008" spans="5:5">
      <c r="E8008" s="296"/>
    </row>
    <row r="8009" spans="5:5">
      <c r="E8009" s="296"/>
    </row>
    <row r="8010" spans="5:5">
      <c r="E8010" s="296"/>
    </row>
    <row r="8011" spans="5:5">
      <c r="E8011" s="296"/>
    </row>
    <row r="8012" spans="5:5">
      <c r="E8012" s="296"/>
    </row>
    <row r="8013" spans="5:5">
      <c r="E8013" s="296"/>
    </row>
    <row r="8014" spans="5:5">
      <c r="E8014" s="296"/>
    </row>
    <row r="8015" spans="5:5">
      <c r="E8015" s="296"/>
    </row>
    <row r="8016" spans="5:5">
      <c r="E8016" s="296"/>
    </row>
    <row r="8017" spans="5:5">
      <c r="E8017" s="296"/>
    </row>
    <row r="8018" spans="5:5">
      <c r="E8018" s="296"/>
    </row>
    <row r="8019" spans="5:5">
      <c r="E8019" s="296"/>
    </row>
    <row r="8020" spans="5:5">
      <c r="E8020" s="296"/>
    </row>
    <row r="8021" spans="5:5">
      <c r="E8021" s="296"/>
    </row>
    <row r="8022" spans="5:5">
      <c r="E8022" s="296"/>
    </row>
    <row r="8023" spans="5:5">
      <c r="E8023" s="296"/>
    </row>
    <row r="8024" spans="5:5">
      <c r="E8024" s="296"/>
    </row>
    <row r="8025" spans="5:5">
      <c r="E8025" s="296"/>
    </row>
    <row r="8026" spans="5:5">
      <c r="E8026" s="296"/>
    </row>
    <row r="8027" spans="5:5">
      <c r="E8027" s="296"/>
    </row>
    <row r="8028" spans="5:5">
      <c r="E8028" s="296"/>
    </row>
    <row r="8029" spans="5:5">
      <c r="E8029" s="296"/>
    </row>
    <row r="8030" spans="5:5">
      <c r="E8030" s="296"/>
    </row>
    <row r="8031" spans="5:5">
      <c r="E8031" s="296"/>
    </row>
    <row r="8032" spans="5:5">
      <c r="E8032" s="296"/>
    </row>
    <row r="8033" spans="5:5">
      <c r="E8033" s="296"/>
    </row>
    <row r="8034" spans="5:5">
      <c r="E8034" s="296"/>
    </row>
    <row r="8035" spans="5:5">
      <c r="E8035" s="296"/>
    </row>
    <row r="8036" spans="5:5">
      <c r="E8036" s="296"/>
    </row>
    <row r="8037" spans="5:5">
      <c r="E8037" s="296"/>
    </row>
    <row r="8038" spans="5:5">
      <c r="E8038" s="296"/>
    </row>
    <row r="8039" spans="5:5">
      <c r="E8039" s="296"/>
    </row>
    <row r="8040" spans="5:5">
      <c r="E8040" s="296"/>
    </row>
    <row r="8041" spans="5:5">
      <c r="E8041" s="296"/>
    </row>
    <row r="8042" spans="5:5">
      <c r="E8042" s="296"/>
    </row>
    <row r="8043" spans="5:5">
      <c r="E8043" s="296"/>
    </row>
    <row r="8044" spans="5:5">
      <c r="E8044" s="296"/>
    </row>
    <row r="8045" spans="5:5">
      <c r="E8045" s="296"/>
    </row>
    <row r="8046" spans="5:5">
      <c r="E8046" s="296"/>
    </row>
    <row r="8047" spans="5:5">
      <c r="E8047" s="296"/>
    </row>
    <row r="8048" spans="5:5">
      <c r="E8048" s="296"/>
    </row>
    <row r="8049" spans="5:5">
      <c r="E8049" s="296"/>
    </row>
    <row r="8050" spans="5:5">
      <c r="E8050" s="296"/>
    </row>
    <row r="8051" spans="5:5">
      <c r="E8051" s="296"/>
    </row>
    <row r="8052" spans="5:5">
      <c r="E8052" s="296"/>
    </row>
    <row r="8053" spans="5:5">
      <c r="E8053" s="296"/>
    </row>
    <row r="8054" spans="5:5">
      <c r="E8054" s="296"/>
    </row>
    <row r="8055" spans="5:5">
      <c r="E8055" s="296"/>
    </row>
    <row r="8056" spans="5:5">
      <c r="E8056" s="296"/>
    </row>
    <row r="8057" spans="5:5">
      <c r="E8057" s="296"/>
    </row>
    <row r="8058" spans="5:5">
      <c r="E8058" s="296"/>
    </row>
    <row r="8059" spans="5:5">
      <c r="E8059" s="296"/>
    </row>
    <row r="8060" spans="5:5">
      <c r="E8060" s="296"/>
    </row>
    <row r="8061" spans="5:5">
      <c r="E8061" s="296"/>
    </row>
    <row r="8062" spans="5:5">
      <c r="E8062" s="296"/>
    </row>
    <row r="8063" spans="5:5">
      <c r="E8063" s="296"/>
    </row>
    <row r="8064" spans="5:5">
      <c r="E8064" s="296"/>
    </row>
    <row r="8065" spans="5:5">
      <c r="E8065" s="296"/>
    </row>
    <row r="8066" spans="5:5">
      <c r="E8066" s="296"/>
    </row>
    <row r="8067" spans="5:5">
      <c r="E8067" s="296"/>
    </row>
    <row r="8068" spans="5:5">
      <c r="E8068" s="296"/>
    </row>
    <row r="8069" spans="5:5">
      <c r="E8069" s="296"/>
    </row>
    <row r="8070" spans="5:5">
      <c r="E8070" s="296"/>
    </row>
    <row r="8071" spans="5:5">
      <c r="E8071" s="296"/>
    </row>
    <row r="8072" spans="5:5">
      <c r="E8072" s="296"/>
    </row>
    <row r="8073" spans="5:5">
      <c r="E8073" s="296"/>
    </row>
    <row r="8074" spans="5:5">
      <c r="E8074" s="296"/>
    </row>
    <row r="8075" spans="5:5">
      <c r="E8075" s="296"/>
    </row>
    <row r="8076" spans="5:5">
      <c r="E8076" s="296"/>
    </row>
    <row r="8077" spans="5:5">
      <c r="E8077" s="296"/>
    </row>
    <row r="8078" spans="5:5">
      <c r="E8078" s="296"/>
    </row>
    <row r="8079" spans="5:5">
      <c r="E8079" s="296"/>
    </row>
    <row r="8080" spans="5:5">
      <c r="E8080" s="296"/>
    </row>
    <row r="8081" spans="5:5">
      <c r="E8081" s="296"/>
    </row>
    <row r="8082" spans="5:5">
      <c r="E8082" s="296"/>
    </row>
    <row r="8083" spans="5:5">
      <c r="E8083" s="296"/>
    </row>
    <row r="8084" spans="5:5">
      <c r="E8084" s="296"/>
    </row>
    <row r="8085" spans="5:5">
      <c r="E8085" s="296"/>
    </row>
    <row r="8086" spans="5:5">
      <c r="E8086" s="296"/>
    </row>
    <row r="8087" spans="5:5">
      <c r="E8087" s="296"/>
    </row>
    <row r="8088" spans="5:5">
      <c r="E8088" s="296"/>
    </row>
    <row r="8089" spans="5:5">
      <c r="E8089" s="296"/>
    </row>
    <row r="8090" spans="5:5">
      <c r="E8090" s="296"/>
    </row>
    <row r="8091" spans="5:5">
      <c r="E8091" s="296"/>
    </row>
    <row r="8092" spans="5:5">
      <c r="E8092" s="296"/>
    </row>
    <row r="8093" spans="5:5">
      <c r="E8093" s="296"/>
    </row>
    <row r="8094" spans="5:5">
      <c r="E8094" s="296"/>
    </row>
    <row r="8095" spans="5:5">
      <c r="E8095" s="296"/>
    </row>
    <row r="8096" spans="5:5">
      <c r="E8096" s="296"/>
    </row>
    <row r="8097" spans="5:5">
      <c r="E8097" s="296"/>
    </row>
    <row r="8098" spans="5:5">
      <c r="E8098" s="296"/>
    </row>
    <row r="8099" spans="5:5">
      <c r="E8099" s="296"/>
    </row>
    <row r="8100" spans="5:5">
      <c r="E8100" s="296"/>
    </row>
    <row r="8101" spans="5:5">
      <c r="E8101" s="296"/>
    </row>
    <row r="8102" spans="5:5">
      <c r="E8102" s="296"/>
    </row>
    <row r="8103" spans="5:5">
      <c r="E8103" s="296"/>
    </row>
    <row r="8104" spans="5:5">
      <c r="E8104" s="296"/>
    </row>
    <row r="8105" spans="5:5">
      <c r="E8105" s="296"/>
    </row>
    <row r="8106" spans="5:5">
      <c r="E8106" s="296"/>
    </row>
    <row r="8107" spans="5:5">
      <c r="E8107" s="296"/>
    </row>
    <row r="8108" spans="5:5">
      <c r="E8108" s="296"/>
    </row>
    <row r="8109" spans="5:5">
      <c r="E8109" s="296"/>
    </row>
    <row r="8110" spans="5:5">
      <c r="E8110" s="296"/>
    </row>
    <row r="8111" spans="5:5">
      <c r="E8111" s="296"/>
    </row>
    <row r="8112" spans="5:5">
      <c r="E8112" s="296"/>
    </row>
    <row r="8113" spans="5:5">
      <c r="E8113" s="296"/>
    </row>
    <row r="8114" spans="5:5">
      <c r="E8114" s="296"/>
    </row>
    <row r="8115" spans="5:5">
      <c r="E8115" s="296"/>
    </row>
    <row r="8116" spans="5:5">
      <c r="E8116" s="296"/>
    </row>
    <row r="8117" spans="5:5">
      <c r="E8117" s="296"/>
    </row>
    <row r="8118" spans="5:5">
      <c r="E8118" s="296"/>
    </row>
    <row r="8119" spans="5:5">
      <c r="E8119" s="296"/>
    </row>
    <row r="8120" spans="5:5">
      <c r="E8120" s="296"/>
    </row>
    <row r="8121" spans="5:5">
      <c r="E8121" s="296"/>
    </row>
    <row r="8122" spans="5:5">
      <c r="E8122" s="296"/>
    </row>
    <row r="8123" spans="5:5">
      <c r="E8123" s="296"/>
    </row>
    <row r="8124" spans="5:5">
      <c r="E8124" s="296"/>
    </row>
    <row r="8125" spans="5:5">
      <c r="E8125" s="296"/>
    </row>
    <row r="8126" spans="5:5">
      <c r="E8126" s="296"/>
    </row>
    <row r="8127" spans="5:5">
      <c r="E8127" s="296"/>
    </row>
    <row r="8128" spans="5:5">
      <c r="E8128" s="296"/>
    </row>
    <row r="8129" spans="5:5">
      <c r="E8129" s="296"/>
    </row>
    <row r="8130" spans="5:5">
      <c r="E8130" s="296"/>
    </row>
    <row r="8131" spans="5:5">
      <c r="E8131" s="296"/>
    </row>
    <row r="8132" spans="5:5">
      <c r="E8132" s="296"/>
    </row>
    <row r="8133" spans="5:5">
      <c r="E8133" s="296"/>
    </row>
    <row r="8134" spans="5:5">
      <c r="E8134" s="296"/>
    </row>
    <row r="8135" spans="5:5">
      <c r="E8135" s="296"/>
    </row>
    <row r="8136" spans="5:5">
      <c r="E8136" s="296"/>
    </row>
    <row r="8137" spans="5:5">
      <c r="E8137" s="296"/>
    </row>
    <row r="8138" spans="5:5">
      <c r="E8138" s="296"/>
    </row>
    <row r="8139" spans="5:5">
      <c r="E8139" s="296"/>
    </row>
    <row r="8140" spans="5:5">
      <c r="E8140" s="296"/>
    </row>
    <row r="8141" spans="5:5">
      <c r="E8141" s="296"/>
    </row>
    <row r="8142" spans="5:5">
      <c r="E8142" s="296"/>
    </row>
    <row r="8143" spans="5:5">
      <c r="E8143" s="296"/>
    </row>
    <row r="8144" spans="5:5">
      <c r="E8144" s="296"/>
    </row>
    <row r="8145" spans="5:5">
      <c r="E8145" s="296"/>
    </row>
    <row r="8146" spans="5:5">
      <c r="E8146" s="296"/>
    </row>
    <row r="8147" spans="5:5">
      <c r="E8147" s="296"/>
    </row>
    <row r="8148" spans="5:5">
      <c r="E8148" s="296"/>
    </row>
    <row r="8149" spans="5:5">
      <c r="E8149" s="296"/>
    </row>
    <row r="8150" spans="5:5">
      <c r="E8150" s="296"/>
    </row>
    <row r="8151" spans="5:5">
      <c r="E8151" s="296"/>
    </row>
    <row r="8152" spans="5:5">
      <c r="E8152" s="296"/>
    </row>
    <row r="8153" spans="5:5">
      <c r="E8153" s="296"/>
    </row>
    <row r="8154" spans="5:5">
      <c r="E8154" s="296"/>
    </row>
    <row r="8155" spans="5:5">
      <c r="E8155" s="296"/>
    </row>
    <row r="8156" spans="5:5">
      <c r="E8156" s="296"/>
    </row>
    <row r="8157" spans="5:5">
      <c r="E8157" s="296"/>
    </row>
    <row r="8158" spans="5:5">
      <c r="E8158" s="296"/>
    </row>
    <row r="8159" spans="5:5">
      <c r="E8159" s="296"/>
    </row>
    <row r="8160" spans="5:5">
      <c r="E8160" s="296"/>
    </row>
    <row r="8161" spans="5:5">
      <c r="E8161" s="296"/>
    </row>
    <row r="8162" spans="5:5">
      <c r="E8162" s="296"/>
    </row>
    <row r="8163" spans="5:5">
      <c r="E8163" s="296"/>
    </row>
    <row r="8164" spans="5:5">
      <c r="E8164" s="296"/>
    </row>
    <row r="8165" spans="5:5">
      <c r="E8165" s="296"/>
    </row>
    <row r="8166" spans="5:5">
      <c r="E8166" s="296"/>
    </row>
    <row r="8167" spans="5:5">
      <c r="E8167" s="296"/>
    </row>
    <row r="8168" spans="5:5">
      <c r="E8168" s="296"/>
    </row>
    <row r="8169" spans="5:5">
      <c r="E8169" s="296"/>
    </row>
    <row r="8170" spans="5:5">
      <c r="E8170" s="296"/>
    </row>
    <row r="8171" spans="5:5">
      <c r="E8171" s="296"/>
    </row>
    <row r="8172" spans="5:5">
      <c r="E8172" s="296"/>
    </row>
    <row r="8173" spans="5:5">
      <c r="E8173" s="296"/>
    </row>
    <row r="8174" spans="5:5">
      <c r="E8174" s="296"/>
    </row>
    <row r="8175" spans="5:5">
      <c r="E8175" s="296"/>
    </row>
    <row r="8176" spans="5:5">
      <c r="E8176" s="296"/>
    </row>
    <row r="8177" spans="5:5">
      <c r="E8177" s="296"/>
    </row>
    <row r="8178" spans="5:5">
      <c r="E8178" s="296"/>
    </row>
    <row r="8179" spans="5:5">
      <c r="E8179" s="296"/>
    </row>
    <row r="8180" spans="5:5">
      <c r="E8180" s="296"/>
    </row>
    <row r="8181" spans="5:5">
      <c r="E8181" s="296"/>
    </row>
    <row r="8182" spans="5:5">
      <c r="E8182" s="296"/>
    </row>
    <row r="8183" spans="5:5">
      <c r="E8183" s="296"/>
    </row>
    <row r="8184" spans="5:5">
      <c r="E8184" s="296"/>
    </row>
    <row r="8185" spans="5:5">
      <c r="E8185" s="296"/>
    </row>
    <row r="8186" spans="5:5">
      <c r="E8186" s="296"/>
    </row>
    <row r="8187" spans="5:5">
      <c r="E8187" s="296"/>
    </row>
    <row r="8188" spans="5:5">
      <c r="E8188" s="296"/>
    </row>
    <row r="8189" spans="5:5">
      <c r="E8189" s="296"/>
    </row>
    <row r="8190" spans="5:5">
      <c r="E8190" s="296"/>
    </row>
    <row r="8191" spans="5:5">
      <c r="E8191" s="296"/>
    </row>
    <row r="8192" spans="5:5">
      <c r="E8192" s="296"/>
    </row>
    <row r="8193" spans="5:5">
      <c r="E8193" s="296"/>
    </row>
    <row r="8194" spans="5:5">
      <c r="E8194" s="296"/>
    </row>
    <row r="8195" spans="5:5">
      <c r="E8195" s="296"/>
    </row>
    <row r="8196" spans="5:5">
      <c r="E8196" s="296"/>
    </row>
    <row r="8197" spans="5:5">
      <c r="E8197" s="296"/>
    </row>
    <row r="8198" spans="5:5">
      <c r="E8198" s="296"/>
    </row>
    <row r="8199" spans="5:5">
      <c r="E8199" s="296"/>
    </row>
    <row r="8200" spans="5:5">
      <c r="E8200" s="296"/>
    </row>
    <row r="8201" spans="5:5">
      <c r="E8201" s="296"/>
    </row>
    <row r="8202" spans="5:5">
      <c r="E8202" s="296"/>
    </row>
    <row r="8203" spans="5:5">
      <c r="E8203" s="296"/>
    </row>
    <row r="8204" spans="5:5">
      <c r="E8204" s="296"/>
    </row>
    <row r="8205" spans="5:5">
      <c r="E8205" s="296"/>
    </row>
    <row r="8206" spans="5:5">
      <c r="E8206" s="296"/>
    </row>
    <row r="8207" spans="5:5">
      <c r="E8207" s="296"/>
    </row>
    <row r="8208" spans="5:5">
      <c r="E8208" s="296"/>
    </row>
    <row r="8209" spans="5:5">
      <c r="E8209" s="296"/>
    </row>
    <row r="8210" spans="5:5">
      <c r="E8210" s="296"/>
    </row>
    <row r="8211" spans="5:5">
      <c r="E8211" s="296"/>
    </row>
    <row r="8212" spans="5:5">
      <c r="E8212" s="296"/>
    </row>
    <row r="8213" spans="5:5">
      <c r="E8213" s="296"/>
    </row>
    <row r="8214" spans="5:5">
      <c r="E8214" s="296"/>
    </row>
    <row r="8215" spans="5:5">
      <c r="E8215" s="296"/>
    </row>
    <row r="8216" spans="5:5">
      <c r="E8216" s="296"/>
    </row>
    <row r="8217" spans="5:5">
      <c r="E8217" s="296"/>
    </row>
    <row r="8218" spans="5:5">
      <c r="E8218" s="296"/>
    </row>
    <row r="8219" spans="5:5">
      <c r="E8219" s="296"/>
    </row>
    <row r="8220" spans="5:5">
      <c r="E8220" s="296"/>
    </row>
    <row r="8221" spans="5:5">
      <c r="E8221" s="296"/>
    </row>
    <row r="8222" spans="5:5">
      <c r="E8222" s="296"/>
    </row>
    <row r="8223" spans="5:5">
      <c r="E8223" s="296"/>
    </row>
    <row r="8224" spans="5:5">
      <c r="E8224" s="296"/>
    </row>
    <row r="8225" spans="5:5">
      <c r="E8225" s="296"/>
    </row>
    <row r="8226" spans="5:5">
      <c r="E8226" s="296"/>
    </row>
    <row r="8227" spans="5:5">
      <c r="E8227" s="296"/>
    </row>
    <row r="8228" spans="5:5">
      <c r="E8228" s="296"/>
    </row>
    <row r="8229" spans="5:5">
      <c r="E8229" s="296"/>
    </row>
    <row r="8230" spans="5:5">
      <c r="E8230" s="296"/>
    </row>
    <row r="8231" spans="5:5">
      <c r="E8231" s="296"/>
    </row>
    <row r="8232" spans="5:5">
      <c r="E8232" s="296"/>
    </row>
    <row r="8233" spans="5:5">
      <c r="E8233" s="296"/>
    </row>
    <row r="8234" spans="5:5">
      <c r="E8234" s="296"/>
    </row>
    <row r="8235" spans="5:5">
      <c r="E8235" s="296"/>
    </row>
    <row r="8236" spans="5:5">
      <c r="E8236" s="296"/>
    </row>
    <row r="8237" spans="5:5">
      <c r="E8237" s="296"/>
    </row>
    <row r="8238" spans="5:5">
      <c r="E8238" s="296"/>
    </row>
    <row r="8239" spans="5:5">
      <c r="E8239" s="296"/>
    </row>
    <row r="8240" spans="5:5">
      <c r="E8240" s="296"/>
    </row>
    <row r="8241" spans="5:5">
      <c r="E8241" s="296"/>
    </row>
    <row r="8242" spans="5:5">
      <c r="E8242" s="296"/>
    </row>
    <row r="8243" spans="5:5">
      <c r="E8243" s="296"/>
    </row>
    <row r="8244" spans="5:5">
      <c r="E8244" s="296"/>
    </row>
    <row r="8245" spans="5:5">
      <c r="E8245" s="296"/>
    </row>
    <row r="8246" spans="5:5">
      <c r="E8246" s="296"/>
    </row>
    <row r="8247" spans="5:5">
      <c r="E8247" s="296"/>
    </row>
    <row r="8248" spans="5:5">
      <c r="E8248" s="296"/>
    </row>
    <row r="8249" spans="5:5">
      <c r="E8249" s="296"/>
    </row>
    <row r="8250" spans="5:5">
      <c r="E8250" s="296"/>
    </row>
    <row r="8251" spans="5:5">
      <c r="E8251" s="296"/>
    </row>
    <row r="8252" spans="5:5">
      <c r="E8252" s="296"/>
    </row>
    <row r="8253" spans="5:5">
      <c r="E8253" s="296"/>
    </row>
    <row r="8254" spans="5:5">
      <c r="E8254" s="296"/>
    </row>
    <row r="8255" spans="5:5">
      <c r="E8255" s="296"/>
    </row>
    <row r="8256" spans="5:5">
      <c r="E8256" s="296"/>
    </row>
    <row r="8257" spans="5:5">
      <c r="E8257" s="296"/>
    </row>
    <row r="8258" spans="5:5">
      <c r="E8258" s="296"/>
    </row>
    <row r="8259" spans="5:5">
      <c r="E8259" s="296"/>
    </row>
    <row r="8260" spans="5:5">
      <c r="E8260" s="296"/>
    </row>
    <row r="8261" spans="5:5">
      <c r="E8261" s="296"/>
    </row>
    <row r="8262" spans="5:5">
      <c r="E8262" s="296"/>
    </row>
    <row r="8263" spans="5:5">
      <c r="E8263" s="296"/>
    </row>
    <row r="8264" spans="5:5">
      <c r="E8264" s="296"/>
    </row>
    <row r="8265" spans="5:5">
      <c r="E8265" s="296"/>
    </row>
    <row r="8266" spans="5:5">
      <c r="E8266" s="296"/>
    </row>
    <row r="8267" spans="5:5">
      <c r="E8267" s="296"/>
    </row>
    <row r="8268" spans="5:5">
      <c r="E8268" s="296"/>
    </row>
    <row r="8269" spans="5:5">
      <c r="E8269" s="296"/>
    </row>
    <row r="8270" spans="5:5">
      <c r="E8270" s="296"/>
    </row>
    <row r="8271" spans="5:5">
      <c r="E8271" s="296"/>
    </row>
    <row r="8272" spans="5:5">
      <c r="E8272" s="296"/>
    </row>
    <row r="8273" spans="5:5">
      <c r="E8273" s="296"/>
    </row>
    <row r="8274" spans="5:5">
      <c r="E8274" s="296"/>
    </row>
    <row r="8275" spans="5:5">
      <c r="E8275" s="296"/>
    </row>
    <row r="8276" spans="5:5">
      <c r="E8276" s="296"/>
    </row>
    <row r="8277" spans="5:5">
      <c r="E8277" s="296"/>
    </row>
    <row r="8278" spans="5:5">
      <c r="E8278" s="296"/>
    </row>
    <row r="8279" spans="5:5">
      <c r="E8279" s="296"/>
    </row>
    <row r="8280" spans="5:5">
      <c r="E8280" s="296"/>
    </row>
    <row r="8281" spans="5:5">
      <c r="E8281" s="296"/>
    </row>
    <row r="8282" spans="5:5">
      <c r="E8282" s="296"/>
    </row>
    <row r="8283" spans="5:5">
      <c r="E8283" s="296"/>
    </row>
    <row r="8284" spans="5:5">
      <c r="E8284" s="296"/>
    </row>
    <row r="8285" spans="5:5">
      <c r="E8285" s="296"/>
    </row>
    <row r="8286" spans="5:5">
      <c r="E8286" s="296"/>
    </row>
    <row r="8287" spans="5:5">
      <c r="E8287" s="296"/>
    </row>
    <row r="8288" spans="5:5">
      <c r="E8288" s="296"/>
    </row>
    <row r="8289" spans="5:5">
      <c r="E8289" s="296"/>
    </row>
    <row r="8290" spans="5:5">
      <c r="E8290" s="296"/>
    </row>
    <row r="8291" spans="5:5">
      <c r="E8291" s="296"/>
    </row>
    <row r="8292" spans="5:5">
      <c r="E8292" s="296"/>
    </row>
    <row r="8293" spans="5:5">
      <c r="E8293" s="296"/>
    </row>
    <row r="8294" spans="5:5">
      <c r="E8294" s="296"/>
    </row>
    <row r="8295" spans="5:5">
      <c r="E8295" s="296"/>
    </row>
    <row r="8296" spans="5:5">
      <c r="E8296" s="296"/>
    </row>
    <row r="8297" spans="5:5">
      <c r="E8297" s="296"/>
    </row>
    <row r="8298" spans="5:5">
      <c r="E8298" s="296"/>
    </row>
    <row r="8299" spans="5:5">
      <c r="E8299" s="296"/>
    </row>
    <row r="8300" spans="5:5">
      <c r="E8300" s="296"/>
    </row>
    <row r="8301" spans="5:5">
      <c r="E8301" s="296"/>
    </row>
    <row r="8302" spans="5:5">
      <c r="E8302" s="296"/>
    </row>
    <row r="8303" spans="5:5">
      <c r="E8303" s="296"/>
    </row>
    <row r="8304" spans="5:5">
      <c r="E8304" s="296"/>
    </row>
    <row r="8305" spans="5:5">
      <c r="E8305" s="296"/>
    </row>
    <row r="8306" spans="5:5">
      <c r="E8306" s="296"/>
    </row>
    <row r="8307" spans="5:5">
      <c r="E8307" s="296"/>
    </row>
    <row r="8308" spans="5:5">
      <c r="E8308" s="296"/>
    </row>
    <row r="8309" spans="5:5">
      <c r="E8309" s="296"/>
    </row>
    <row r="8310" spans="5:5">
      <c r="E8310" s="296"/>
    </row>
    <row r="8311" spans="5:5">
      <c r="E8311" s="296"/>
    </row>
    <row r="8312" spans="5:5">
      <c r="E8312" s="296"/>
    </row>
    <row r="8313" spans="5:5">
      <c r="E8313" s="296"/>
    </row>
    <row r="8314" spans="5:5">
      <c r="E8314" s="296"/>
    </row>
    <row r="8315" spans="5:5">
      <c r="E8315" s="296"/>
    </row>
    <row r="8316" spans="5:5">
      <c r="E8316" s="296"/>
    </row>
    <row r="8317" spans="5:5">
      <c r="E8317" s="296"/>
    </row>
    <row r="8318" spans="5:5">
      <c r="E8318" s="296"/>
    </row>
    <row r="8319" spans="5:5">
      <c r="E8319" s="296"/>
    </row>
    <row r="8320" spans="5:5">
      <c r="E8320" s="296"/>
    </row>
    <row r="8321" spans="5:5">
      <c r="E8321" s="296"/>
    </row>
    <row r="8322" spans="5:5">
      <c r="E8322" s="296"/>
    </row>
    <row r="8323" spans="5:5">
      <c r="E8323" s="296"/>
    </row>
    <row r="8324" spans="5:5">
      <c r="E8324" s="296"/>
    </row>
    <row r="8325" spans="5:5">
      <c r="E8325" s="296"/>
    </row>
    <row r="8326" spans="5:5">
      <c r="E8326" s="296"/>
    </row>
    <row r="8327" spans="5:5">
      <c r="E8327" s="296"/>
    </row>
    <row r="8328" spans="5:5">
      <c r="E8328" s="296"/>
    </row>
    <row r="8329" spans="5:5">
      <c r="E8329" s="296"/>
    </row>
    <row r="8330" spans="5:5">
      <c r="E8330" s="296"/>
    </row>
    <row r="8331" spans="5:5">
      <c r="E8331" s="296"/>
    </row>
    <row r="8332" spans="5:5">
      <c r="E8332" s="296"/>
    </row>
    <row r="8333" spans="5:5">
      <c r="E8333" s="296"/>
    </row>
    <row r="8334" spans="5:5">
      <c r="E8334" s="296"/>
    </row>
    <row r="8335" spans="5:5">
      <c r="E8335" s="296"/>
    </row>
    <row r="8336" spans="5:5">
      <c r="E8336" s="296"/>
    </row>
    <row r="8337" spans="5:5">
      <c r="E8337" s="296"/>
    </row>
    <row r="8338" spans="5:5">
      <c r="E8338" s="296"/>
    </row>
    <row r="8339" spans="5:5">
      <c r="E8339" s="296"/>
    </row>
    <row r="8340" spans="5:5">
      <c r="E8340" s="296"/>
    </row>
    <row r="8341" spans="5:5">
      <c r="E8341" s="296"/>
    </row>
    <row r="8342" spans="5:5">
      <c r="E8342" s="296"/>
    </row>
    <row r="8343" spans="5:5">
      <c r="E8343" s="296"/>
    </row>
    <row r="8344" spans="5:5">
      <c r="E8344" s="296"/>
    </row>
    <row r="8345" spans="5:5">
      <c r="E8345" s="296"/>
    </row>
    <row r="8346" spans="5:5">
      <c r="E8346" s="296"/>
    </row>
    <row r="8347" spans="5:5">
      <c r="E8347" s="296"/>
    </row>
    <row r="8348" spans="5:5">
      <c r="E8348" s="296"/>
    </row>
    <row r="8349" spans="5:5">
      <c r="E8349" s="296"/>
    </row>
    <row r="8350" spans="5:5">
      <c r="E8350" s="296"/>
    </row>
    <row r="8351" spans="5:5">
      <c r="E8351" s="296"/>
    </row>
    <row r="8352" spans="5:5">
      <c r="E8352" s="296"/>
    </row>
    <row r="8353" spans="5:5">
      <c r="E8353" s="296"/>
    </row>
    <row r="8354" spans="5:5">
      <c r="E8354" s="296"/>
    </row>
    <row r="8355" spans="5:5">
      <c r="E8355" s="296"/>
    </row>
    <row r="8356" spans="5:5">
      <c r="E8356" s="296"/>
    </row>
    <row r="8357" spans="5:5">
      <c r="E8357" s="296"/>
    </row>
    <row r="8358" spans="5:5">
      <c r="E8358" s="296"/>
    </row>
    <row r="8359" spans="5:5">
      <c r="E8359" s="296"/>
    </row>
    <row r="8360" spans="5:5">
      <c r="E8360" s="296"/>
    </row>
    <row r="8361" spans="5:5">
      <c r="E8361" s="296"/>
    </row>
    <row r="8362" spans="5:5">
      <c r="E8362" s="296"/>
    </row>
    <row r="8363" spans="5:5">
      <c r="E8363" s="296"/>
    </row>
    <row r="8364" spans="5:5">
      <c r="E8364" s="296"/>
    </row>
    <row r="8365" spans="5:5">
      <c r="E8365" s="296"/>
    </row>
    <row r="8366" spans="5:5">
      <c r="E8366" s="296"/>
    </row>
    <row r="8367" spans="5:5">
      <c r="E8367" s="296"/>
    </row>
    <row r="8368" spans="5:5">
      <c r="E8368" s="296"/>
    </row>
    <row r="8369" spans="5:5">
      <c r="E8369" s="296"/>
    </row>
    <row r="8370" spans="5:5">
      <c r="E8370" s="296"/>
    </row>
    <row r="8371" spans="5:5">
      <c r="E8371" s="296"/>
    </row>
    <row r="8372" spans="5:5">
      <c r="E8372" s="296"/>
    </row>
    <row r="8373" spans="5:5">
      <c r="E8373" s="296"/>
    </row>
    <row r="8374" spans="5:5">
      <c r="E8374" s="296"/>
    </row>
    <row r="8375" spans="5:5">
      <c r="E8375" s="296"/>
    </row>
    <row r="8376" spans="5:5">
      <c r="E8376" s="296"/>
    </row>
    <row r="8377" spans="5:5">
      <c r="E8377" s="296"/>
    </row>
    <row r="8378" spans="5:5">
      <c r="E8378" s="296"/>
    </row>
    <row r="8379" spans="5:5">
      <c r="E8379" s="296"/>
    </row>
    <row r="8380" spans="5:5">
      <c r="E8380" s="296"/>
    </row>
    <row r="8381" spans="5:5">
      <c r="E8381" s="296"/>
    </row>
    <row r="8382" spans="5:5">
      <c r="E8382" s="296"/>
    </row>
    <row r="8383" spans="5:5">
      <c r="E8383" s="296"/>
    </row>
    <row r="8384" spans="5:5">
      <c r="E8384" s="296"/>
    </row>
    <row r="8385" spans="5:5">
      <c r="E8385" s="296"/>
    </row>
    <row r="8386" spans="5:5">
      <c r="E8386" s="296"/>
    </row>
    <row r="8387" spans="5:5">
      <c r="E8387" s="296"/>
    </row>
    <row r="8388" spans="5:5">
      <c r="E8388" s="296"/>
    </row>
    <row r="8389" spans="5:5">
      <c r="E8389" s="296"/>
    </row>
    <row r="8390" spans="5:5">
      <c r="E8390" s="296"/>
    </row>
    <row r="8391" spans="5:5">
      <c r="E8391" s="296"/>
    </row>
    <row r="8392" spans="5:5">
      <c r="E8392" s="296"/>
    </row>
    <row r="8393" spans="5:5">
      <c r="E8393" s="296"/>
    </row>
    <row r="8394" spans="5:5">
      <c r="E8394" s="296"/>
    </row>
    <row r="8395" spans="5:5">
      <c r="E8395" s="296"/>
    </row>
    <row r="8396" spans="5:5">
      <c r="E8396" s="296"/>
    </row>
    <row r="8397" spans="5:5">
      <c r="E8397" s="296"/>
    </row>
    <row r="8398" spans="5:5">
      <c r="E8398" s="296"/>
    </row>
    <row r="8399" spans="5:5">
      <c r="E8399" s="296"/>
    </row>
    <row r="8400" spans="5:5">
      <c r="E8400" s="296"/>
    </row>
    <row r="8401" spans="5:5">
      <c r="E8401" s="296"/>
    </row>
    <row r="8402" spans="5:5">
      <c r="E8402" s="296"/>
    </row>
    <row r="8403" spans="5:5">
      <c r="E8403" s="296"/>
    </row>
    <row r="8404" spans="5:5">
      <c r="E8404" s="296"/>
    </row>
    <row r="8405" spans="5:5">
      <c r="E8405" s="296"/>
    </row>
    <row r="8406" spans="5:5">
      <c r="E8406" s="296"/>
    </row>
    <row r="8407" spans="5:5">
      <c r="E8407" s="296"/>
    </row>
    <row r="8408" spans="5:5">
      <c r="E8408" s="296"/>
    </row>
    <row r="8409" spans="5:5">
      <c r="E8409" s="296"/>
    </row>
    <row r="8410" spans="5:5">
      <c r="E8410" s="296"/>
    </row>
    <row r="8411" spans="5:5">
      <c r="E8411" s="296"/>
    </row>
    <row r="8412" spans="5:5">
      <c r="E8412" s="296"/>
    </row>
    <row r="8413" spans="5:5">
      <c r="E8413" s="296"/>
    </row>
    <row r="8414" spans="5:5">
      <c r="E8414" s="296"/>
    </row>
    <row r="8415" spans="5:5">
      <c r="E8415" s="296"/>
    </row>
    <row r="8416" spans="5:5">
      <c r="E8416" s="296"/>
    </row>
    <row r="8417" spans="5:5">
      <c r="E8417" s="296"/>
    </row>
    <row r="8418" spans="5:5">
      <c r="E8418" s="296"/>
    </row>
    <row r="8419" spans="5:5">
      <c r="E8419" s="296"/>
    </row>
    <row r="8420" spans="5:5">
      <c r="E8420" s="296"/>
    </row>
    <row r="8421" spans="5:5">
      <c r="E8421" s="296"/>
    </row>
    <row r="8422" spans="5:5">
      <c r="E8422" s="296"/>
    </row>
    <row r="8423" spans="5:5">
      <c r="E8423" s="296"/>
    </row>
    <row r="8424" spans="5:5">
      <c r="E8424" s="296"/>
    </row>
    <row r="8425" spans="5:5">
      <c r="E8425" s="296"/>
    </row>
    <row r="8426" spans="5:5">
      <c r="E8426" s="296"/>
    </row>
    <row r="8427" spans="5:5">
      <c r="E8427" s="296"/>
    </row>
    <row r="8428" spans="5:5">
      <c r="E8428" s="296"/>
    </row>
    <row r="8429" spans="5:5">
      <c r="E8429" s="296"/>
    </row>
    <row r="8430" spans="5:5">
      <c r="E8430" s="296"/>
    </row>
    <row r="8431" spans="5:5">
      <c r="E8431" s="296"/>
    </row>
    <row r="8432" spans="5:5">
      <c r="E8432" s="296"/>
    </row>
    <row r="8433" spans="5:5">
      <c r="E8433" s="296"/>
    </row>
    <row r="8434" spans="5:5">
      <c r="E8434" s="296"/>
    </row>
    <row r="8435" spans="5:5">
      <c r="E8435" s="296"/>
    </row>
    <row r="8436" spans="5:5">
      <c r="E8436" s="296"/>
    </row>
    <row r="8437" spans="5:5">
      <c r="E8437" s="296"/>
    </row>
    <row r="8438" spans="5:5">
      <c r="E8438" s="296"/>
    </row>
    <row r="8439" spans="5:5">
      <c r="E8439" s="296"/>
    </row>
    <row r="8440" spans="5:5">
      <c r="E8440" s="296"/>
    </row>
    <row r="8441" spans="5:5">
      <c r="E8441" s="296"/>
    </row>
    <row r="8442" spans="5:5">
      <c r="E8442" s="296"/>
    </row>
    <row r="8443" spans="5:5">
      <c r="E8443" s="296"/>
    </row>
    <row r="8444" spans="5:5">
      <c r="E8444" s="296"/>
    </row>
    <row r="8445" spans="5:5">
      <c r="E8445" s="296"/>
    </row>
    <row r="8446" spans="5:5">
      <c r="E8446" s="296"/>
    </row>
    <row r="8447" spans="5:5">
      <c r="E8447" s="296"/>
    </row>
    <row r="8448" spans="5:5">
      <c r="E8448" s="296"/>
    </row>
    <row r="8449" spans="5:5">
      <c r="E8449" s="296"/>
    </row>
    <row r="8450" spans="5:5">
      <c r="E8450" s="296"/>
    </row>
    <row r="8451" spans="5:5">
      <c r="E8451" s="296"/>
    </row>
    <row r="8452" spans="5:5">
      <c r="E8452" s="296"/>
    </row>
    <row r="8453" spans="5:5">
      <c r="E8453" s="296"/>
    </row>
    <row r="8454" spans="5:5">
      <c r="E8454" s="296"/>
    </row>
    <row r="8455" spans="5:5">
      <c r="E8455" s="296"/>
    </row>
    <row r="8456" spans="5:5">
      <c r="E8456" s="296"/>
    </row>
    <row r="8457" spans="5:5">
      <c r="E8457" s="296"/>
    </row>
    <row r="8458" spans="5:5">
      <c r="E8458" s="296"/>
    </row>
    <row r="8459" spans="5:5">
      <c r="E8459" s="296"/>
    </row>
    <row r="8460" spans="5:5">
      <c r="E8460" s="296"/>
    </row>
    <row r="8461" spans="5:5">
      <c r="E8461" s="296"/>
    </row>
    <row r="8462" spans="5:5">
      <c r="E8462" s="296"/>
    </row>
    <row r="8463" spans="5:5">
      <c r="E8463" s="296"/>
    </row>
    <row r="8464" spans="5:5">
      <c r="E8464" s="296"/>
    </row>
    <row r="8465" spans="5:5">
      <c r="E8465" s="296"/>
    </row>
    <row r="8466" spans="5:5">
      <c r="E8466" s="296"/>
    </row>
    <row r="8467" spans="5:5">
      <c r="E8467" s="296"/>
    </row>
    <row r="8468" spans="5:5">
      <c r="E8468" s="296"/>
    </row>
    <row r="8469" spans="5:5">
      <c r="E8469" s="296"/>
    </row>
    <row r="8470" spans="5:5">
      <c r="E8470" s="296"/>
    </row>
    <row r="8471" spans="5:5">
      <c r="E8471" s="296"/>
    </row>
    <row r="8472" spans="5:5">
      <c r="E8472" s="296"/>
    </row>
    <row r="8473" spans="5:5">
      <c r="E8473" s="296"/>
    </row>
    <row r="8474" spans="5:5">
      <c r="E8474" s="296"/>
    </row>
    <row r="8475" spans="5:5">
      <c r="E8475" s="296"/>
    </row>
    <row r="8476" spans="5:5">
      <c r="E8476" s="296"/>
    </row>
    <row r="8477" spans="5:5">
      <c r="E8477" s="296"/>
    </row>
    <row r="8478" spans="5:5">
      <c r="E8478" s="296"/>
    </row>
    <row r="8479" spans="5:5">
      <c r="E8479" s="296"/>
    </row>
    <row r="8480" spans="5:5">
      <c r="E8480" s="296"/>
    </row>
    <row r="8481" spans="5:5">
      <c r="E8481" s="296"/>
    </row>
    <row r="8482" spans="5:5">
      <c r="E8482" s="296"/>
    </row>
    <row r="8483" spans="5:5">
      <c r="E8483" s="296"/>
    </row>
    <row r="8484" spans="5:5">
      <c r="E8484" s="296"/>
    </row>
    <row r="8485" spans="5:5">
      <c r="E8485" s="296"/>
    </row>
    <row r="8486" spans="5:5">
      <c r="E8486" s="296"/>
    </row>
    <row r="8487" spans="5:5">
      <c r="E8487" s="296"/>
    </row>
    <row r="8488" spans="5:5">
      <c r="E8488" s="296"/>
    </row>
    <row r="8489" spans="5:5">
      <c r="E8489" s="296"/>
    </row>
    <row r="8490" spans="5:5">
      <c r="E8490" s="296"/>
    </row>
    <row r="8491" spans="5:5">
      <c r="E8491" s="296"/>
    </row>
    <row r="8492" spans="5:5">
      <c r="E8492" s="296"/>
    </row>
    <row r="8493" spans="5:5">
      <c r="E8493" s="296"/>
    </row>
    <row r="8494" spans="5:5">
      <c r="E8494" s="296"/>
    </row>
    <row r="8495" spans="5:5">
      <c r="E8495" s="296"/>
    </row>
    <row r="8496" spans="5:5">
      <c r="E8496" s="296"/>
    </row>
    <row r="8497" spans="5:5">
      <c r="E8497" s="296"/>
    </row>
    <row r="8498" spans="5:5">
      <c r="E8498" s="296"/>
    </row>
    <row r="8499" spans="5:5">
      <c r="E8499" s="296"/>
    </row>
    <row r="8500" spans="5:5">
      <c r="E8500" s="296"/>
    </row>
    <row r="8501" spans="5:5">
      <c r="E8501" s="296"/>
    </row>
    <row r="8502" spans="5:5">
      <c r="E8502" s="296"/>
    </row>
    <row r="8503" spans="5:5">
      <c r="E8503" s="296"/>
    </row>
    <row r="8504" spans="5:5">
      <c r="E8504" s="296"/>
    </row>
    <row r="8505" spans="5:5">
      <c r="E8505" s="296"/>
    </row>
    <row r="8506" spans="5:5">
      <c r="E8506" s="296"/>
    </row>
    <row r="8507" spans="5:5">
      <c r="E8507" s="296"/>
    </row>
    <row r="8508" spans="5:5">
      <c r="E8508" s="296"/>
    </row>
    <row r="8509" spans="5:5">
      <c r="E8509" s="296"/>
    </row>
    <row r="8510" spans="5:5">
      <c r="E8510" s="296"/>
    </row>
    <row r="8511" spans="5:5">
      <c r="E8511" s="296"/>
    </row>
    <row r="8512" spans="5:5">
      <c r="E8512" s="296"/>
    </row>
    <row r="8513" spans="5:5">
      <c r="E8513" s="296"/>
    </row>
    <row r="8514" spans="5:5">
      <c r="E8514" s="296"/>
    </row>
    <row r="8515" spans="5:5">
      <c r="E8515" s="296"/>
    </row>
    <row r="8516" spans="5:5">
      <c r="E8516" s="296"/>
    </row>
    <row r="8517" spans="5:5">
      <c r="E8517" s="296"/>
    </row>
    <row r="8518" spans="5:5">
      <c r="E8518" s="296"/>
    </row>
    <row r="8519" spans="5:5">
      <c r="E8519" s="296"/>
    </row>
    <row r="8520" spans="5:5">
      <c r="E8520" s="296"/>
    </row>
    <row r="8521" spans="5:5">
      <c r="E8521" s="296"/>
    </row>
    <row r="8522" spans="5:5">
      <c r="E8522" s="296"/>
    </row>
    <row r="8523" spans="5:5">
      <c r="E8523" s="296"/>
    </row>
    <row r="8524" spans="5:5">
      <c r="E8524" s="296"/>
    </row>
    <row r="8525" spans="5:5">
      <c r="E8525" s="296"/>
    </row>
    <row r="8526" spans="5:5">
      <c r="E8526" s="296"/>
    </row>
    <row r="8527" spans="5:5">
      <c r="E8527" s="296"/>
    </row>
    <row r="8528" spans="5:5">
      <c r="E8528" s="296"/>
    </row>
    <row r="8529" spans="5:5">
      <c r="E8529" s="296"/>
    </row>
    <row r="8530" spans="5:5">
      <c r="E8530" s="296"/>
    </row>
    <row r="8531" spans="5:5">
      <c r="E8531" s="296"/>
    </row>
    <row r="8532" spans="5:5">
      <c r="E8532" s="296"/>
    </row>
    <row r="8533" spans="5:5">
      <c r="E8533" s="296"/>
    </row>
    <row r="8534" spans="5:5">
      <c r="E8534" s="296"/>
    </row>
    <row r="8535" spans="5:5">
      <c r="E8535" s="296"/>
    </row>
    <row r="8536" spans="5:5">
      <c r="E8536" s="296"/>
    </row>
    <row r="8537" spans="5:5">
      <c r="E8537" s="296"/>
    </row>
    <row r="8538" spans="5:5">
      <c r="E8538" s="296"/>
    </row>
    <row r="8539" spans="5:5">
      <c r="E8539" s="296"/>
    </row>
    <row r="8540" spans="5:5">
      <c r="E8540" s="296"/>
    </row>
    <row r="8541" spans="5:5">
      <c r="E8541" s="296"/>
    </row>
    <row r="8542" spans="5:5">
      <c r="E8542" s="296"/>
    </row>
    <row r="8543" spans="5:5">
      <c r="E8543" s="296"/>
    </row>
    <row r="8544" spans="5:5">
      <c r="E8544" s="296"/>
    </row>
    <row r="8545" spans="5:5">
      <c r="E8545" s="296"/>
    </row>
    <row r="8546" spans="5:5">
      <c r="E8546" s="296"/>
    </row>
    <row r="8547" spans="5:5">
      <c r="E8547" s="296"/>
    </row>
    <row r="8548" spans="5:5">
      <c r="E8548" s="296"/>
    </row>
    <row r="8549" spans="5:5">
      <c r="E8549" s="296"/>
    </row>
    <row r="8550" spans="5:5">
      <c r="E8550" s="296"/>
    </row>
    <row r="8551" spans="5:5">
      <c r="E8551" s="296"/>
    </row>
    <row r="8552" spans="5:5">
      <c r="E8552" s="296"/>
    </row>
    <row r="8553" spans="5:5">
      <c r="E8553" s="296"/>
    </row>
    <row r="8554" spans="5:5">
      <c r="E8554" s="296"/>
    </row>
    <row r="8555" spans="5:5">
      <c r="E8555" s="296"/>
    </row>
    <row r="8556" spans="5:5">
      <c r="E8556" s="296"/>
    </row>
    <row r="8557" spans="5:5">
      <c r="E8557" s="296"/>
    </row>
    <row r="8558" spans="5:5">
      <c r="E8558" s="296"/>
    </row>
    <row r="8559" spans="5:5">
      <c r="E8559" s="296"/>
    </row>
    <row r="8560" spans="5:5">
      <c r="E8560" s="296"/>
    </row>
    <row r="8561" spans="5:5">
      <c r="E8561" s="296"/>
    </row>
    <row r="8562" spans="5:5">
      <c r="E8562" s="296"/>
    </row>
    <row r="8563" spans="5:5">
      <c r="E8563" s="296"/>
    </row>
    <row r="8564" spans="5:5">
      <c r="E8564" s="296"/>
    </row>
    <row r="8565" spans="5:5">
      <c r="E8565" s="296"/>
    </row>
    <row r="8566" spans="5:5">
      <c r="E8566" s="296"/>
    </row>
    <row r="8567" spans="5:5">
      <c r="E8567" s="296"/>
    </row>
    <row r="8568" spans="5:5">
      <c r="E8568" s="296"/>
    </row>
    <row r="8569" spans="5:5">
      <c r="E8569" s="296"/>
    </row>
    <row r="8570" spans="5:5">
      <c r="E8570" s="296"/>
    </row>
    <row r="8571" spans="5:5">
      <c r="E8571" s="296"/>
    </row>
    <row r="8572" spans="5:5">
      <c r="E8572" s="296"/>
    </row>
    <row r="8573" spans="5:5">
      <c r="E8573" s="296"/>
    </row>
    <row r="8574" spans="5:5">
      <c r="E8574" s="296"/>
    </row>
    <row r="8575" spans="5:5">
      <c r="E8575" s="296"/>
    </row>
    <row r="8576" spans="5:5">
      <c r="E8576" s="296"/>
    </row>
    <row r="8577" spans="5:5">
      <c r="E8577" s="296"/>
    </row>
    <row r="8578" spans="5:5">
      <c r="E8578" s="296"/>
    </row>
    <row r="8579" spans="5:5">
      <c r="E8579" s="296"/>
    </row>
    <row r="8580" spans="5:5">
      <c r="E8580" s="296"/>
    </row>
    <row r="8581" spans="5:5">
      <c r="E8581" s="296"/>
    </row>
    <row r="8582" spans="5:5">
      <c r="E8582" s="296"/>
    </row>
    <row r="8583" spans="5:5">
      <c r="E8583" s="296"/>
    </row>
    <row r="8584" spans="5:5">
      <c r="E8584" s="296"/>
    </row>
    <row r="8585" spans="5:5">
      <c r="E8585" s="296"/>
    </row>
    <row r="8586" spans="5:5">
      <c r="E8586" s="296"/>
    </row>
    <row r="8587" spans="5:5">
      <c r="E8587" s="296"/>
    </row>
    <row r="8588" spans="5:5">
      <c r="E8588" s="296"/>
    </row>
    <row r="8589" spans="5:5">
      <c r="E8589" s="296"/>
    </row>
    <row r="8590" spans="5:5">
      <c r="E8590" s="296"/>
    </row>
    <row r="8591" spans="5:5">
      <c r="E8591" s="296"/>
    </row>
    <row r="8592" spans="5:5">
      <c r="E8592" s="296"/>
    </row>
    <row r="8593" spans="5:5">
      <c r="E8593" s="296"/>
    </row>
    <row r="8594" spans="5:5">
      <c r="E8594" s="296"/>
    </row>
    <row r="8595" spans="5:5">
      <c r="E8595" s="296"/>
    </row>
    <row r="8596" spans="5:5">
      <c r="E8596" s="296"/>
    </row>
    <row r="8597" spans="5:5">
      <c r="E8597" s="296"/>
    </row>
    <row r="8598" spans="5:5">
      <c r="E8598" s="296"/>
    </row>
    <row r="8599" spans="5:5">
      <c r="E8599" s="296"/>
    </row>
    <row r="8600" spans="5:5">
      <c r="E8600" s="296"/>
    </row>
    <row r="8601" spans="5:5">
      <c r="E8601" s="296"/>
    </row>
    <row r="8602" spans="5:5">
      <c r="E8602" s="296"/>
    </row>
    <row r="8603" spans="5:5">
      <c r="E8603" s="296"/>
    </row>
    <row r="8604" spans="5:5">
      <c r="E8604" s="296"/>
    </row>
    <row r="8605" spans="5:5">
      <c r="E8605" s="296"/>
    </row>
    <row r="8606" spans="5:5">
      <c r="E8606" s="296"/>
    </row>
    <row r="8607" spans="5:5">
      <c r="E8607" s="296"/>
    </row>
    <row r="8608" spans="5:5">
      <c r="E8608" s="296"/>
    </row>
    <row r="8609" spans="5:5">
      <c r="E8609" s="296"/>
    </row>
    <row r="8610" spans="5:5">
      <c r="E8610" s="296"/>
    </row>
    <row r="8611" spans="5:5">
      <c r="E8611" s="296"/>
    </row>
    <row r="8612" spans="5:5">
      <c r="E8612" s="296"/>
    </row>
    <row r="8613" spans="5:5">
      <c r="E8613" s="296"/>
    </row>
    <row r="8614" spans="5:5">
      <c r="E8614" s="296"/>
    </row>
    <row r="8615" spans="5:5">
      <c r="E8615" s="296"/>
    </row>
    <row r="8616" spans="5:5">
      <c r="E8616" s="296"/>
    </row>
    <row r="8617" spans="5:5">
      <c r="E8617" s="296"/>
    </row>
    <row r="8618" spans="5:5">
      <c r="E8618" s="296"/>
    </row>
    <row r="8619" spans="5:5">
      <c r="E8619" s="296"/>
    </row>
    <row r="8620" spans="5:5">
      <c r="E8620" s="296"/>
    </row>
    <row r="8621" spans="5:5">
      <c r="E8621" s="296"/>
    </row>
    <row r="8622" spans="5:5">
      <c r="E8622" s="296"/>
    </row>
    <row r="8623" spans="5:5">
      <c r="E8623" s="296"/>
    </row>
    <row r="8624" spans="5:5">
      <c r="E8624" s="296"/>
    </row>
    <row r="8625" spans="5:5">
      <c r="E8625" s="296"/>
    </row>
    <row r="8626" spans="5:5">
      <c r="E8626" s="296"/>
    </row>
    <row r="8627" spans="5:5">
      <c r="E8627" s="296"/>
    </row>
    <row r="8628" spans="5:5">
      <c r="E8628" s="296"/>
    </row>
    <row r="8629" spans="5:5">
      <c r="E8629" s="296"/>
    </row>
    <row r="8630" spans="5:5">
      <c r="E8630" s="296"/>
    </row>
    <row r="8631" spans="5:5">
      <c r="E8631" s="296"/>
    </row>
    <row r="8632" spans="5:5">
      <c r="E8632" s="296"/>
    </row>
    <row r="8633" spans="5:5">
      <c r="E8633" s="296"/>
    </row>
    <row r="8634" spans="5:5">
      <c r="E8634" s="296"/>
    </row>
    <row r="8635" spans="5:5">
      <c r="E8635" s="296"/>
    </row>
    <row r="8636" spans="5:5">
      <c r="E8636" s="296"/>
    </row>
    <row r="8637" spans="5:5">
      <c r="E8637" s="296"/>
    </row>
    <row r="8638" spans="5:5">
      <c r="E8638" s="296"/>
    </row>
    <row r="8639" spans="5:5">
      <c r="E8639" s="296"/>
    </row>
    <row r="8640" spans="5:5">
      <c r="E8640" s="296"/>
    </row>
    <row r="8641" spans="5:5">
      <c r="E8641" s="296"/>
    </row>
    <row r="8642" spans="5:5">
      <c r="E8642" s="296"/>
    </row>
    <row r="8643" spans="5:5">
      <c r="E8643" s="296"/>
    </row>
    <row r="8644" spans="5:5">
      <c r="E8644" s="296"/>
    </row>
    <row r="8645" spans="5:5">
      <c r="E8645" s="296"/>
    </row>
    <row r="8646" spans="5:5">
      <c r="E8646" s="296"/>
    </row>
    <row r="8647" spans="5:5">
      <c r="E8647" s="296"/>
    </row>
    <row r="8648" spans="5:5">
      <c r="E8648" s="296"/>
    </row>
    <row r="8649" spans="5:5">
      <c r="E8649" s="296"/>
    </row>
    <row r="8650" spans="5:5">
      <c r="E8650" s="296"/>
    </row>
    <row r="8651" spans="5:5">
      <c r="E8651" s="296"/>
    </row>
    <row r="8652" spans="5:5">
      <c r="E8652" s="296"/>
    </row>
    <row r="8653" spans="5:5">
      <c r="E8653" s="296"/>
    </row>
    <row r="8654" spans="5:5">
      <c r="E8654" s="296"/>
    </row>
    <row r="8655" spans="5:5">
      <c r="E8655" s="296"/>
    </row>
    <row r="8656" spans="5:5">
      <c r="E8656" s="296"/>
    </row>
    <row r="8657" spans="5:5">
      <c r="E8657" s="296"/>
    </row>
    <row r="8658" spans="5:5">
      <c r="E8658" s="296"/>
    </row>
    <row r="8659" spans="5:5">
      <c r="E8659" s="296"/>
    </row>
    <row r="8660" spans="5:5">
      <c r="E8660" s="296"/>
    </row>
    <row r="8661" spans="5:5">
      <c r="E8661" s="296"/>
    </row>
    <row r="8662" spans="5:5">
      <c r="E8662" s="296"/>
    </row>
    <row r="8663" spans="5:5">
      <c r="E8663" s="296"/>
    </row>
    <row r="8664" spans="5:5">
      <c r="E8664" s="296"/>
    </row>
    <row r="8665" spans="5:5">
      <c r="E8665" s="296"/>
    </row>
    <row r="8666" spans="5:5">
      <c r="E8666" s="296"/>
    </row>
    <row r="8667" spans="5:5">
      <c r="E8667" s="296"/>
    </row>
    <row r="8668" spans="5:5">
      <c r="E8668" s="296"/>
    </row>
    <row r="8669" spans="5:5">
      <c r="E8669" s="296"/>
    </row>
    <row r="8670" spans="5:5">
      <c r="E8670" s="296"/>
    </row>
    <row r="8671" spans="5:5">
      <c r="E8671" s="296"/>
    </row>
    <row r="8672" spans="5:5">
      <c r="E8672" s="296"/>
    </row>
    <row r="8673" spans="5:5">
      <c r="E8673" s="296"/>
    </row>
    <row r="8674" spans="5:5">
      <c r="E8674" s="296"/>
    </row>
    <row r="8675" spans="5:5">
      <c r="E8675" s="296"/>
    </row>
    <row r="8676" spans="5:5">
      <c r="E8676" s="296"/>
    </row>
    <row r="8677" spans="5:5">
      <c r="E8677" s="296"/>
    </row>
    <row r="8678" spans="5:5">
      <c r="E8678" s="296"/>
    </row>
    <row r="8679" spans="5:5">
      <c r="E8679" s="296"/>
    </row>
    <row r="8680" spans="5:5">
      <c r="E8680" s="296"/>
    </row>
    <row r="8681" spans="5:5">
      <c r="E8681" s="296"/>
    </row>
    <row r="8682" spans="5:5">
      <c r="E8682" s="296"/>
    </row>
    <row r="8683" spans="5:5">
      <c r="E8683" s="296"/>
    </row>
    <row r="8684" spans="5:5">
      <c r="E8684" s="296"/>
    </row>
    <row r="8685" spans="5:5">
      <c r="E8685" s="296"/>
    </row>
    <row r="8686" spans="5:5">
      <c r="E8686" s="296"/>
    </row>
    <row r="8687" spans="5:5">
      <c r="E8687" s="296"/>
    </row>
    <row r="8688" spans="5:5">
      <c r="E8688" s="296"/>
    </row>
    <row r="8689" spans="5:5">
      <c r="E8689" s="296"/>
    </row>
    <row r="8690" spans="5:5">
      <c r="E8690" s="296"/>
    </row>
    <row r="8691" spans="5:5">
      <c r="E8691" s="296"/>
    </row>
    <row r="8692" spans="5:5">
      <c r="E8692" s="296"/>
    </row>
    <row r="8693" spans="5:5">
      <c r="E8693" s="296"/>
    </row>
    <row r="8694" spans="5:5">
      <c r="E8694" s="296"/>
    </row>
    <row r="8695" spans="5:5">
      <c r="E8695" s="296"/>
    </row>
    <row r="8696" spans="5:5">
      <c r="E8696" s="296"/>
    </row>
    <row r="8697" spans="5:5">
      <c r="E8697" s="296"/>
    </row>
    <row r="8698" spans="5:5">
      <c r="E8698" s="296"/>
    </row>
    <row r="8699" spans="5:5">
      <c r="E8699" s="296"/>
    </row>
    <row r="8700" spans="5:5">
      <c r="E8700" s="296"/>
    </row>
    <row r="8701" spans="5:5">
      <c r="E8701" s="296"/>
    </row>
    <row r="8702" spans="5:5">
      <c r="E8702" s="296"/>
    </row>
    <row r="8703" spans="5:5">
      <c r="E8703" s="296"/>
    </row>
    <row r="8704" spans="5:5">
      <c r="E8704" s="296"/>
    </row>
    <row r="8705" spans="5:5">
      <c r="E8705" s="296"/>
    </row>
    <row r="8706" spans="5:5">
      <c r="E8706" s="296"/>
    </row>
    <row r="8707" spans="5:5">
      <c r="E8707" s="296"/>
    </row>
    <row r="8708" spans="5:5">
      <c r="E8708" s="296"/>
    </row>
    <row r="8709" spans="5:5">
      <c r="E8709" s="296"/>
    </row>
    <row r="8710" spans="5:5">
      <c r="E8710" s="296"/>
    </row>
    <row r="8711" spans="5:5">
      <c r="E8711" s="296"/>
    </row>
    <row r="8712" spans="5:5">
      <c r="E8712" s="296"/>
    </row>
    <row r="8713" spans="5:5">
      <c r="E8713" s="296"/>
    </row>
    <row r="8714" spans="5:5">
      <c r="E8714" s="296"/>
    </row>
    <row r="8715" spans="5:5">
      <c r="E8715" s="296"/>
    </row>
    <row r="8716" spans="5:5">
      <c r="E8716" s="296"/>
    </row>
    <row r="8717" spans="5:5">
      <c r="E8717" s="296"/>
    </row>
    <row r="8718" spans="5:5">
      <c r="E8718" s="296"/>
    </row>
    <row r="8719" spans="5:5">
      <c r="E8719" s="296"/>
    </row>
    <row r="8720" spans="5:5">
      <c r="E8720" s="296"/>
    </row>
    <row r="8721" spans="5:5">
      <c r="E8721" s="296"/>
    </row>
    <row r="8722" spans="5:5">
      <c r="E8722" s="296"/>
    </row>
    <row r="8723" spans="5:5">
      <c r="E8723" s="296"/>
    </row>
    <row r="8724" spans="5:5">
      <c r="E8724" s="296"/>
    </row>
    <row r="8725" spans="5:5">
      <c r="E8725" s="296"/>
    </row>
    <row r="8726" spans="5:5">
      <c r="E8726" s="296"/>
    </row>
    <row r="8727" spans="5:5">
      <c r="E8727" s="296"/>
    </row>
    <row r="8728" spans="5:5">
      <c r="E8728" s="296"/>
    </row>
    <row r="8729" spans="5:5">
      <c r="E8729" s="296"/>
    </row>
    <row r="8730" spans="5:5">
      <c r="E8730" s="296"/>
    </row>
    <row r="8731" spans="5:5">
      <c r="E8731" s="296"/>
    </row>
    <row r="8732" spans="5:5">
      <c r="E8732" s="296"/>
    </row>
    <row r="8733" spans="5:5">
      <c r="E8733" s="296"/>
    </row>
    <row r="8734" spans="5:5">
      <c r="E8734" s="296"/>
    </row>
    <row r="8735" spans="5:5">
      <c r="E8735" s="296"/>
    </row>
    <row r="8736" spans="5:5">
      <c r="E8736" s="296"/>
    </row>
    <row r="8737" spans="5:5">
      <c r="E8737" s="296"/>
    </row>
    <row r="8738" spans="5:5">
      <c r="E8738" s="296"/>
    </row>
    <row r="8739" spans="5:5">
      <c r="E8739" s="296"/>
    </row>
    <row r="8740" spans="5:5">
      <c r="E8740" s="296"/>
    </row>
    <row r="8741" spans="5:5">
      <c r="E8741" s="296"/>
    </row>
    <row r="8742" spans="5:5">
      <c r="E8742" s="296"/>
    </row>
    <row r="8743" spans="5:5">
      <c r="E8743" s="296"/>
    </row>
    <row r="8744" spans="5:5">
      <c r="E8744" s="296"/>
    </row>
    <row r="8745" spans="5:5">
      <c r="E8745" s="296"/>
    </row>
    <row r="8746" spans="5:5">
      <c r="E8746" s="296"/>
    </row>
    <row r="8747" spans="5:5">
      <c r="E8747" s="296"/>
    </row>
    <row r="8748" spans="5:5">
      <c r="E8748" s="296"/>
    </row>
    <row r="8749" spans="5:5">
      <c r="E8749" s="296"/>
    </row>
    <row r="8750" spans="5:5">
      <c r="E8750" s="296"/>
    </row>
    <row r="8751" spans="5:5">
      <c r="E8751" s="296"/>
    </row>
    <row r="8752" spans="5:5">
      <c r="E8752" s="296"/>
    </row>
    <row r="8753" spans="5:5">
      <c r="E8753" s="296"/>
    </row>
    <row r="8754" spans="5:5">
      <c r="E8754" s="296"/>
    </row>
    <row r="8755" spans="5:5">
      <c r="E8755" s="296"/>
    </row>
    <row r="8756" spans="5:5">
      <c r="E8756" s="296"/>
    </row>
    <row r="8757" spans="5:5">
      <c r="E8757" s="296"/>
    </row>
    <row r="8758" spans="5:5">
      <c r="E8758" s="296"/>
    </row>
    <row r="8759" spans="5:5">
      <c r="E8759" s="296"/>
    </row>
    <row r="8760" spans="5:5">
      <c r="E8760" s="296"/>
    </row>
    <row r="8761" spans="5:5">
      <c r="E8761" s="296"/>
    </row>
    <row r="8762" spans="5:5">
      <c r="E8762" s="296"/>
    </row>
    <row r="8763" spans="5:5">
      <c r="E8763" s="296"/>
    </row>
    <row r="8764" spans="5:5">
      <c r="E8764" s="296"/>
    </row>
    <row r="8765" spans="5:5">
      <c r="E8765" s="296"/>
    </row>
    <row r="8766" spans="5:5">
      <c r="E8766" s="296"/>
    </row>
    <row r="8767" spans="5:5">
      <c r="E8767" s="296"/>
    </row>
    <row r="8768" spans="5:5">
      <c r="E8768" s="296"/>
    </row>
    <row r="8769" spans="5:5">
      <c r="E8769" s="296"/>
    </row>
    <row r="8770" spans="5:5">
      <c r="E8770" s="296"/>
    </row>
    <row r="8771" spans="5:5">
      <c r="E8771" s="296"/>
    </row>
    <row r="8772" spans="5:5">
      <c r="E8772" s="296"/>
    </row>
    <row r="8773" spans="5:5">
      <c r="E8773" s="296"/>
    </row>
    <row r="8774" spans="5:5">
      <c r="E8774" s="296"/>
    </row>
    <row r="8775" spans="5:5">
      <c r="E8775" s="296"/>
    </row>
    <row r="8776" spans="5:5">
      <c r="E8776" s="296"/>
    </row>
    <row r="8777" spans="5:5">
      <c r="E8777" s="296"/>
    </row>
    <row r="8778" spans="5:5">
      <c r="E8778" s="296"/>
    </row>
    <row r="8779" spans="5:5">
      <c r="E8779" s="296"/>
    </row>
    <row r="8780" spans="5:5">
      <c r="E8780" s="296"/>
    </row>
    <row r="8781" spans="5:5">
      <c r="E8781" s="296"/>
    </row>
    <row r="8782" spans="5:5">
      <c r="E8782" s="296"/>
    </row>
    <row r="8783" spans="5:5">
      <c r="E8783" s="296"/>
    </row>
    <row r="8784" spans="5:5">
      <c r="E8784" s="296"/>
    </row>
    <row r="8785" spans="5:5">
      <c r="E8785" s="296"/>
    </row>
    <row r="8786" spans="5:5">
      <c r="E8786" s="296"/>
    </row>
    <row r="8787" spans="5:5">
      <c r="E8787" s="296"/>
    </row>
    <row r="8788" spans="5:5">
      <c r="E8788" s="296"/>
    </row>
    <row r="8789" spans="5:5">
      <c r="E8789" s="296"/>
    </row>
    <row r="8790" spans="5:5">
      <c r="E8790" s="296"/>
    </row>
    <row r="8791" spans="5:5">
      <c r="E8791" s="296"/>
    </row>
    <row r="8792" spans="5:5">
      <c r="E8792" s="296"/>
    </row>
    <row r="8793" spans="5:5">
      <c r="E8793" s="296"/>
    </row>
    <row r="8794" spans="5:5">
      <c r="E8794" s="296"/>
    </row>
    <row r="8795" spans="5:5">
      <c r="E8795" s="296"/>
    </row>
    <row r="8796" spans="5:5">
      <c r="E8796" s="296"/>
    </row>
    <row r="8797" spans="5:5">
      <c r="E8797" s="296"/>
    </row>
    <row r="8798" spans="5:5">
      <c r="E8798" s="296"/>
    </row>
    <row r="8799" spans="5:5">
      <c r="E8799" s="296"/>
    </row>
    <row r="8800" spans="5:5">
      <c r="E8800" s="296"/>
    </row>
    <row r="8801" spans="5:5">
      <c r="E8801" s="296"/>
    </row>
    <row r="8802" spans="5:5">
      <c r="E8802" s="296"/>
    </row>
    <row r="8803" spans="5:5">
      <c r="E8803" s="296"/>
    </row>
    <row r="8804" spans="5:5">
      <c r="E8804" s="296"/>
    </row>
    <row r="8805" spans="5:5">
      <c r="E8805" s="296"/>
    </row>
    <row r="8806" spans="5:5">
      <c r="E8806" s="296"/>
    </row>
    <row r="8807" spans="5:5">
      <c r="E8807" s="296"/>
    </row>
    <row r="8808" spans="5:5">
      <c r="E8808" s="296"/>
    </row>
    <row r="8809" spans="5:5">
      <c r="E8809" s="296"/>
    </row>
    <row r="8810" spans="5:5">
      <c r="E8810" s="296"/>
    </row>
    <row r="8811" spans="5:5">
      <c r="E8811" s="296"/>
    </row>
    <row r="8812" spans="5:5">
      <c r="E8812" s="296"/>
    </row>
    <row r="8813" spans="5:5">
      <c r="E8813" s="296"/>
    </row>
    <row r="8814" spans="5:5">
      <c r="E8814" s="296"/>
    </row>
    <row r="8815" spans="5:5">
      <c r="E8815" s="296"/>
    </row>
    <row r="8816" spans="5:5">
      <c r="E8816" s="296"/>
    </row>
    <row r="8817" spans="5:5">
      <c r="E8817" s="296"/>
    </row>
    <row r="8818" spans="5:5">
      <c r="E8818" s="296"/>
    </row>
    <row r="8819" spans="5:5">
      <c r="E8819" s="296"/>
    </row>
    <row r="8820" spans="5:5">
      <c r="E8820" s="296"/>
    </row>
    <row r="8821" spans="5:5">
      <c r="E8821" s="296"/>
    </row>
    <row r="8822" spans="5:5">
      <c r="E8822" s="296"/>
    </row>
    <row r="8823" spans="5:5">
      <c r="E8823" s="296"/>
    </row>
    <row r="8824" spans="5:5">
      <c r="E8824" s="296"/>
    </row>
    <row r="8825" spans="5:5">
      <c r="E8825" s="296"/>
    </row>
    <row r="8826" spans="5:5">
      <c r="E8826" s="296"/>
    </row>
    <row r="8827" spans="5:5">
      <c r="E8827" s="296"/>
    </row>
    <row r="8828" spans="5:5">
      <c r="E8828" s="296"/>
    </row>
    <row r="8829" spans="5:5">
      <c r="E8829" s="296"/>
    </row>
    <row r="8830" spans="5:5">
      <c r="E8830" s="296"/>
    </row>
    <row r="8831" spans="5:5">
      <c r="E8831" s="296"/>
    </row>
    <row r="8832" spans="5:5">
      <c r="E8832" s="296"/>
    </row>
    <row r="8833" spans="5:5">
      <c r="E8833" s="296"/>
    </row>
    <row r="8834" spans="5:5">
      <c r="E8834" s="296"/>
    </row>
    <row r="8835" spans="5:5">
      <c r="E8835" s="296"/>
    </row>
    <row r="8836" spans="5:5">
      <c r="E8836" s="296"/>
    </row>
    <row r="8837" spans="5:5">
      <c r="E8837" s="296"/>
    </row>
    <row r="8838" spans="5:5">
      <c r="E8838" s="296"/>
    </row>
    <row r="8839" spans="5:5">
      <c r="E8839" s="296"/>
    </row>
    <row r="8840" spans="5:5">
      <c r="E8840" s="296"/>
    </row>
    <row r="8841" spans="5:5">
      <c r="E8841" s="296"/>
    </row>
    <row r="8842" spans="5:5">
      <c r="E8842" s="296"/>
    </row>
    <row r="8843" spans="5:5">
      <c r="E8843" s="296"/>
    </row>
    <row r="8844" spans="5:5">
      <c r="E8844" s="296"/>
    </row>
    <row r="8845" spans="5:5">
      <c r="E8845" s="296"/>
    </row>
    <row r="8846" spans="5:5">
      <c r="E8846" s="296"/>
    </row>
    <row r="8847" spans="5:5">
      <c r="E8847" s="296"/>
    </row>
    <row r="8848" spans="5:5">
      <c r="E8848" s="296"/>
    </row>
    <row r="8849" spans="5:5">
      <c r="E8849" s="296"/>
    </row>
    <row r="8850" spans="5:5">
      <c r="E8850" s="296"/>
    </row>
    <row r="8851" spans="5:5">
      <c r="E8851" s="296"/>
    </row>
    <row r="8852" spans="5:5">
      <c r="E8852" s="296"/>
    </row>
    <row r="8853" spans="5:5">
      <c r="E8853" s="296"/>
    </row>
    <row r="8854" spans="5:5">
      <c r="E8854" s="296"/>
    </row>
    <row r="8855" spans="5:5">
      <c r="E8855" s="296"/>
    </row>
    <row r="8856" spans="5:5">
      <c r="E8856" s="296"/>
    </row>
    <row r="8857" spans="5:5">
      <c r="E8857" s="296"/>
    </row>
    <row r="8858" spans="5:5">
      <c r="E8858" s="296"/>
    </row>
    <row r="8859" spans="5:5">
      <c r="E8859" s="296"/>
    </row>
    <row r="8860" spans="5:5">
      <c r="E8860" s="296"/>
    </row>
    <row r="8861" spans="5:5">
      <c r="E8861" s="296"/>
    </row>
    <row r="8862" spans="5:5">
      <c r="E8862" s="296"/>
    </row>
    <row r="8863" spans="5:5">
      <c r="E8863" s="296"/>
    </row>
    <row r="8864" spans="5:5">
      <c r="E8864" s="296"/>
    </row>
    <row r="8865" spans="5:5">
      <c r="E8865" s="296"/>
    </row>
    <row r="8866" spans="5:5">
      <c r="E8866" s="296"/>
    </row>
    <row r="8867" spans="5:5">
      <c r="E8867" s="296"/>
    </row>
    <row r="8868" spans="5:5">
      <c r="E8868" s="296"/>
    </row>
    <row r="8869" spans="5:5">
      <c r="E8869" s="296"/>
    </row>
    <row r="8870" spans="5:5">
      <c r="E8870" s="296"/>
    </row>
    <row r="8871" spans="5:5">
      <c r="E8871" s="296"/>
    </row>
    <row r="8872" spans="5:5">
      <c r="E8872" s="296"/>
    </row>
    <row r="8873" spans="5:5">
      <c r="E8873" s="296"/>
    </row>
    <row r="8874" spans="5:5">
      <c r="E8874" s="296"/>
    </row>
    <row r="8875" spans="5:5">
      <c r="E8875" s="296"/>
    </row>
    <row r="8876" spans="5:5">
      <c r="E8876" s="296"/>
    </row>
    <row r="8877" spans="5:5">
      <c r="E8877" s="296"/>
    </row>
    <row r="8878" spans="5:5">
      <c r="E8878" s="296"/>
    </row>
    <row r="8879" spans="5:5">
      <c r="E8879" s="296"/>
    </row>
    <row r="8880" spans="5:5">
      <c r="E8880" s="296"/>
    </row>
    <row r="8881" spans="5:5">
      <c r="E8881" s="296"/>
    </row>
    <row r="8882" spans="5:5">
      <c r="E8882" s="296"/>
    </row>
    <row r="8883" spans="5:5">
      <c r="E8883" s="296"/>
    </row>
    <row r="8884" spans="5:5">
      <c r="E8884" s="296"/>
    </row>
    <row r="8885" spans="5:5">
      <c r="E8885" s="296"/>
    </row>
    <row r="8886" spans="5:5">
      <c r="E8886" s="296"/>
    </row>
    <row r="8887" spans="5:5">
      <c r="E8887" s="296"/>
    </row>
    <row r="8888" spans="5:5">
      <c r="E8888" s="296"/>
    </row>
    <row r="8889" spans="5:5">
      <c r="E8889" s="296"/>
    </row>
    <row r="8890" spans="5:5">
      <c r="E8890" s="296"/>
    </row>
    <row r="8891" spans="5:5">
      <c r="E8891" s="296"/>
    </row>
    <row r="8892" spans="5:5">
      <c r="E8892" s="296"/>
    </row>
    <row r="8893" spans="5:5">
      <c r="E8893" s="296"/>
    </row>
    <row r="8894" spans="5:5">
      <c r="E8894" s="296"/>
    </row>
    <row r="8895" spans="5:5">
      <c r="E8895" s="296"/>
    </row>
    <row r="8896" spans="5:5">
      <c r="E8896" s="296"/>
    </row>
    <row r="8897" spans="5:5">
      <c r="E8897" s="296"/>
    </row>
    <row r="8898" spans="5:5">
      <c r="E8898" s="296"/>
    </row>
    <row r="8899" spans="5:5">
      <c r="E8899" s="296"/>
    </row>
    <row r="8900" spans="5:5">
      <c r="E8900" s="296"/>
    </row>
    <row r="8901" spans="5:5">
      <c r="E8901" s="296"/>
    </row>
    <row r="8902" spans="5:5">
      <c r="E8902" s="296"/>
    </row>
    <row r="8903" spans="5:5">
      <c r="E8903" s="296"/>
    </row>
    <row r="8904" spans="5:5">
      <c r="E8904" s="296"/>
    </row>
    <row r="8905" spans="5:5">
      <c r="E8905" s="296"/>
    </row>
    <row r="8906" spans="5:5">
      <c r="E8906" s="296"/>
    </row>
    <row r="8907" spans="5:5">
      <c r="E8907" s="296"/>
    </row>
    <row r="8908" spans="5:5">
      <c r="E8908" s="296"/>
    </row>
    <row r="8909" spans="5:5">
      <c r="E8909" s="296"/>
    </row>
    <row r="8910" spans="5:5">
      <c r="E8910" s="296"/>
    </row>
    <row r="8911" spans="5:5">
      <c r="E8911" s="296"/>
    </row>
    <row r="8912" spans="5:5">
      <c r="E8912" s="296"/>
    </row>
    <row r="8913" spans="5:5">
      <c r="E8913" s="296"/>
    </row>
    <row r="8914" spans="5:5">
      <c r="E8914" s="296"/>
    </row>
    <row r="8915" spans="5:5">
      <c r="E8915" s="296"/>
    </row>
    <row r="8916" spans="5:5">
      <c r="E8916" s="296"/>
    </row>
    <row r="8917" spans="5:5">
      <c r="E8917" s="296"/>
    </row>
    <row r="8918" spans="5:5">
      <c r="E8918" s="296"/>
    </row>
    <row r="8919" spans="5:5">
      <c r="E8919" s="296"/>
    </row>
    <row r="8920" spans="5:5">
      <c r="E8920" s="296"/>
    </row>
    <row r="8921" spans="5:5">
      <c r="E8921" s="296"/>
    </row>
    <row r="8922" spans="5:5">
      <c r="E8922" s="296"/>
    </row>
    <row r="8923" spans="5:5">
      <c r="E8923" s="296"/>
    </row>
    <row r="8924" spans="5:5">
      <c r="E8924" s="296"/>
    </row>
    <row r="8925" spans="5:5">
      <c r="E8925" s="296"/>
    </row>
    <row r="8926" spans="5:5">
      <c r="E8926" s="296"/>
    </row>
    <row r="8927" spans="5:5">
      <c r="E8927" s="296"/>
    </row>
    <row r="8928" spans="5:5">
      <c r="E8928" s="296"/>
    </row>
    <row r="8929" spans="5:5">
      <c r="E8929" s="296"/>
    </row>
    <row r="8930" spans="5:5">
      <c r="E8930" s="296"/>
    </row>
    <row r="8931" spans="5:5">
      <c r="E8931" s="296"/>
    </row>
    <row r="8932" spans="5:5">
      <c r="E8932" s="296"/>
    </row>
    <row r="8933" spans="5:5">
      <c r="E8933" s="296"/>
    </row>
    <row r="8934" spans="5:5">
      <c r="E8934" s="296"/>
    </row>
    <row r="8935" spans="5:5">
      <c r="E8935" s="296"/>
    </row>
    <row r="8936" spans="5:5">
      <c r="E8936" s="296"/>
    </row>
    <row r="8937" spans="5:5">
      <c r="E8937" s="296"/>
    </row>
    <row r="8938" spans="5:5">
      <c r="E8938" s="296"/>
    </row>
    <row r="8939" spans="5:5">
      <c r="E8939" s="296"/>
    </row>
    <row r="8940" spans="5:5">
      <c r="E8940" s="296"/>
    </row>
    <row r="8941" spans="5:5">
      <c r="E8941" s="296"/>
    </row>
    <row r="8942" spans="5:5">
      <c r="E8942" s="296"/>
    </row>
    <row r="8943" spans="5:5">
      <c r="E8943" s="296"/>
    </row>
    <row r="8944" spans="5:5">
      <c r="E8944" s="296"/>
    </row>
    <row r="8945" spans="5:5">
      <c r="E8945" s="296"/>
    </row>
    <row r="8946" spans="5:5">
      <c r="E8946" s="296"/>
    </row>
    <row r="8947" spans="5:5">
      <c r="E8947" s="296"/>
    </row>
    <row r="8948" spans="5:5">
      <c r="E8948" s="296"/>
    </row>
    <row r="8949" spans="5:5">
      <c r="E8949" s="296"/>
    </row>
    <row r="8950" spans="5:5">
      <c r="E8950" s="296"/>
    </row>
    <row r="8951" spans="5:5">
      <c r="E8951" s="296"/>
    </row>
    <row r="8952" spans="5:5">
      <c r="E8952" s="296"/>
    </row>
    <row r="8953" spans="5:5">
      <c r="E8953" s="296"/>
    </row>
    <row r="8954" spans="5:5">
      <c r="E8954" s="296"/>
    </row>
    <row r="8955" spans="5:5">
      <c r="E8955" s="296"/>
    </row>
    <row r="8956" spans="5:5">
      <c r="E8956" s="296"/>
    </row>
    <row r="8957" spans="5:5">
      <c r="E8957" s="296"/>
    </row>
    <row r="8958" spans="5:5">
      <c r="E8958" s="296"/>
    </row>
    <row r="8959" spans="5:5">
      <c r="E8959" s="296"/>
    </row>
    <row r="8960" spans="5:5">
      <c r="E8960" s="296"/>
    </row>
    <row r="8961" spans="5:5">
      <c r="E8961" s="296"/>
    </row>
    <row r="8962" spans="5:5">
      <c r="E8962" s="296"/>
    </row>
    <row r="8963" spans="5:5">
      <c r="E8963" s="296"/>
    </row>
    <row r="8964" spans="5:5">
      <c r="E8964" s="296"/>
    </row>
    <row r="8965" spans="5:5">
      <c r="E8965" s="296"/>
    </row>
    <row r="8966" spans="5:5">
      <c r="E8966" s="296"/>
    </row>
    <row r="8967" spans="5:5">
      <c r="E8967" s="296"/>
    </row>
    <row r="8968" spans="5:5">
      <c r="E8968" s="296"/>
    </row>
    <row r="8969" spans="5:5">
      <c r="E8969" s="296"/>
    </row>
    <row r="8970" spans="5:5">
      <c r="E8970" s="296"/>
    </row>
    <row r="8971" spans="5:5">
      <c r="E8971" s="296"/>
    </row>
    <row r="8972" spans="5:5">
      <c r="E8972" s="296"/>
    </row>
    <row r="8973" spans="5:5">
      <c r="E8973" s="296"/>
    </row>
    <row r="8974" spans="5:5">
      <c r="E8974" s="296"/>
    </row>
    <row r="8975" spans="5:5">
      <c r="E8975" s="296"/>
    </row>
    <row r="8976" spans="5:5">
      <c r="E8976" s="296"/>
    </row>
    <row r="8977" spans="5:5">
      <c r="E8977" s="296"/>
    </row>
    <row r="8978" spans="5:5">
      <c r="E8978" s="296"/>
    </row>
    <row r="8979" spans="5:5">
      <c r="E8979" s="296"/>
    </row>
    <row r="8980" spans="5:5">
      <c r="E8980" s="296"/>
    </row>
    <row r="8981" spans="5:5">
      <c r="E8981" s="296"/>
    </row>
    <row r="8982" spans="5:5">
      <c r="E8982" s="296"/>
    </row>
    <row r="8983" spans="5:5">
      <c r="E8983" s="296"/>
    </row>
    <row r="8984" spans="5:5">
      <c r="E8984" s="296"/>
    </row>
    <row r="8985" spans="5:5">
      <c r="E8985" s="296"/>
    </row>
    <row r="8986" spans="5:5">
      <c r="E8986" s="296"/>
    </row>
    <row r="8987" spans="5:5">
      <c r="E8987" s="296"/>
    </row>
    <row r="8988" spans="5:5">
      <c r="E8988" s="296"/>
    </row>
    <row r="8989" spans="5:5">
      <c r="E8989" s="296"/>
    </row>
    <row r="8990" spans="5:5">
      <c r="E8990" s="296"/>
    </row>
    <row r="8991" spans="5:5">
      <c r="E8991" s="296"/>
    </row>
    <row r="8992" spans="5:5">
      <c r="E8992" s="296"/>
    </row>
    <row r="8993" spans="5:5">
      <c r="E8993" s="296"/>
    </row>
    <row r="8994" spans="5:5">
      <c r="E8994" s="296"/>
    </row>
    <row r="8995" spans="5:5">
      <c r="E8995" s="296"/>
    </row>
    <row r="8996" spans="5:5">
      <c r="E8996" s="296"/>
    </row>
    <row r="8997" spans="5:5">
      <c r="E8997" s="296"/>
    </row>
    <row r="8998" spans="5:5">
      <c r="E8998" s="296"/>
    </row>
    <row r="8999" spans="5:5">
      <c r="E8999" s="296"/>
    </row>
    <row r="9000" spans="5:5">
      <c r="E9000" s="296"/>
    </row>
    <row r="9001" spans="5:5">
      <c r="E9001" s="296"/>
    </row>
    <row r="9002" spans="5:5">
      <c r="E9002" s="296"/>
    </row>
    <row r="9003" spans="5:5">
      <c r="E9003" s="296"/>
    </row>
    <row r="9004" spans="5:5">
      <c r="E9004" s="296"/>
    </row>
    <row r="9005" spans="5:5">
      <c r="E9005" s="296"/>
    </row>
    <row r="9006" spans="5:5">
      <c r="E9006" s="296"/>
    </row>
    <row r="9007" spans="5:5">
      <c r="E9007" s="296"/>
    </row>
    <row r="9008" spans="5:5">
      <c r="E9008" s="296"/>
    </row>
    <row r="9009" spans="5:5">
      <c r="E9009" s="296"/>
    </row>
    <row r="9010" spans="5:5">
      <c r="E9010" s="296"/>
    </row>
    <row r="9011" spans="5:5">
      <c r="E9011" s="296"/>
    </row>
    <row r="9012" spans="5:5">
      <c r="E9012" s="296"/>
    </row>
    <row r="9013" spans="5:5">
      <c r="E9013" s="296"/>
    </row>
    <row r="9014" spans="5:5">
      <c r="E9014" s="296"/>
    </row>
    <row r="9015" spans="5:5">
      <c r="E9015" s="296"/>
    </row>
    <row r="9016" spans="5:5">
      <c r="E9016" s="296"/>
    </row>
    <row r="9017" spans="5:5">
      <c r="E9017" s="296"/>
    </row>
    <row r="9018" spans="5:5">
      <c r="E9018" s="296"/>
    </row>
    <row r="9019" spans="5:5">
      <c r="E9019" s="296"/>
    </row>
    <row r="9020" spans="5:5">
      <c r="E9020" s="296"/>
    </row>
    <row r="9021" spans="5:5">
      <c r="E9021" s="296"/>
    </row>
    <row r="9022" spans="5:5">
      <c r="E9022" s="296"/>
    </row>
    <row r="9023" spans="5:5">
      <c r="E9023" s="296"/>
    </row>
    <row r="9024" spans="5:5">
      <c r="E9024" s="296"/>
    </row>
    <row r="9025" spans="5:5">
      <c r="E9025" s="296"/>
    </row>
    <row r="9026" spans="5:5">
      <c r="E9026" s="296"/>
    </row>
    <row r="9027" spans="5:5">
      <c r="E9027" s="296"/>
    </row>
    <row r="9028" spans="5:5">
      <c r="E9028" s="296"/>
    </row>
    <row r="9029" spans="5:5">
      <c r="E9029" s="296"/>
    </row>
    <row r="9030" spans="5:5">
      <c r="E9030" s="296"/>
    </row>
    <row r="9031" spans="5:5">
      <c r="E9031" s="296"/>
    </row>
    <row r="9032" spans="5:5">
      <c r="E9032" s="296"/>
    </row>
    <row r="9033" spans="5:5">
      <c r="E9033" s="296"/>
    </row>
    <row r="9034" spans="5:5">
      <c r="E9034" s="296"/>
    </row>
    <row r="9035" spans="5:5">
      <c r="E9035" s="296"/>
    </row>
    <row r="9036" spans="5:5">
      <c r="E9036" s="296"/>
    </row>
    <row r="9037" spans="5:5">
      <c r="E9037" s="296"/>
    </row>
    <row r="9038" spans="5:5">
      <c r="E9038" s="296"/>
    </row>
    <row r="9039" spans="5:5">
      <c r="E9039" s="296"/>
    </row>
    <row r="9040" spans="5:5">
      <c r="E9040" s="296"/>
    </row>
    <row r="9041" spans="5:5">
      <c r="E9041" s="296"/>
    </row>
    <row r="9042" spans="5:5">
      <c r="E9042" s="296"/>
    </row>
    <row r="9043" spans="5:5">
      <c r="E9043" s="296"/>
    </row>
    <row r="9044" spans="5:5">
      <c r="E9044" s="296"/>
    </row>
    <row r="9045" spans="5:5">
      <c r="E9045" s="296"/>
    </row>
    <row r="9046" spans="5:5">
      <c r="E9046" s="296"/>
    </row>
    <row r="9047" spans="5:5">
      <c r="E9047" s="296"/>
    </row>
    <row r="9048" spans="5:5">
      <c r="E9048" s="296"/>
    </row>
    <row r="9049" spans="5:5">
      <c r="E9049" s="296"/>
    </row>
    <row r="9050" spans="5:5">
      <c r="E9050" s="296"/>
    </row>
    <row r="9051" spans="5:5">
      <c r="E9051" s="296"/>
    </row>
    <row r="9052" spans="5:5">
      <c r="E9052" s="296"/>
    </row>
    <row r="9053" spans="5:5">
      <c r="E9053" s="296"/>
    </row>
    <row r="9054" spans="5:5">
      <c r="E9054" s="296"/>
    </row>
    <row r="9055" spans="5:5">
      <c r="E9055" s="296"/>
    </row>
    <row r="9056" spans="5:5">
      <c r="E9056" s="296"/>
    </row>
    <row r="9057" spans="5:5">
      <c r="E9057" s="296"/>
    </row>
    <row r="9058" spans="5:5">
      <c r="E9058" s="296"/>
    </row>
    <row r="9059" spans="5:5">
      <c r="E9059" s="296"/>
    </row>
    <row r="9060" spans="5:5">
      <c r="E9060" s="296"/>
    </row>
    <row r="9061" spans="5:5">
      <c r="E9061" s="296"/>
    </row>
    <row r="9062" spans="5:5">
      <c r="E9062" s="296"/>
    </row>
    <row r="9063" spans="5:5">
      <c r="E9063" s="296"/>
    </row>
    <row r="9064" spans="5:5">
      <c r="E9064" s="296"/>
    </row>
    <row r="9065" spans="5:5">
      <c r="E9065" s="296"/>
    </row>
    <row r="9066" spans="5:5">
      <c r="E9066" s="296"/>
    </row>
    <row r="9067" spans="5:5">
      <c r="E9067" s="296"/>
    </row>
    <row r="9068" spans="5:5">
      <c r="E9068" s="296"/>
    </row>
    <row r="9069" spans="5:5">
      <c r="E9069" s="296"/>
    </row>
    <row r="9070" spans="5:5">
      <c r="E9070" s="296"/>
    </row>
    <row r="9071" spans="5:5">
      <c r="E9071" s="296"/>
    </row>
    <row r="9072" spans="5:5">
      <c r="E9072" s="296"/>
    </row>
    <row r="9073" spans="5:5">
      <c r="E9073" s="296"/>
    </row>
    <row r="9074" spans="5:5">
      <c r="E9074" s="296"/>
    </row>
    <row r="9075" spans="5:5">
      <c r="E9075" s="296"/>
    </row>
    <row r="9076" spans="5:5">
      <c r="E9076" s="296"/>
    </row>
    <row r="9077" spans="5:5">
      <c r="E9077" s="296"/>
    </row>
    <row r="9078" spans="5:5">
      <c r="E9078" s="296"/>
    </row>
    <row r="9079" spans="5:5">
      <c r="E9079" s="296"/>
    </row>
    <row r="9080" spans="5:5">
      <c r="E9080" s="296"/>
    </row>
    <row r="9081" spans="5:5">
      <c r="E9081" s="296"/>
    </row>
    <row r="9082" spans="5:5">
      <c r="E9082" s="296"/>
    </row>
    <row r="9083" spans="5:5">
      <c r="E9083" s="296"/>
    </row>
    <row r="9084" spans="5:5">
      <c r="E9084" s="296"/>
    </row>
    <row r="9085" spans="5:5">
      <c r="E9085" s="296"/>
    </row>
    <row r="9086" spans="5:5">
      <c r="E9086" s="296"/>
    </row>
    <row r="9087" spans="5:5">
      <c r="E9087" s="296"/>
    </row>
    <row r="9088" spans="5:5">
      <c r="E9088" s="296"/>
    </row>
    <row r="9089" spans="5:5">
      <c r="E9089" s="296"/>
    </row>
    <row r="9090" spans="5:5">
      <c r="E9090" s="296"/>
    </row>
    <row r="9091" spans="5:5">
      <c r="E9091" s="296"/>
    </row>
    <row r="9092" spans="5:5">
      <c r="E9092" s="296"/>
    </row>
    <row r="9093" spans="5:5">
      <c r="E9093" s="296"/>
    </row>
    <row r="9094" spans="5:5">
      <c r="E9094" s="296"/>
    </row>
    <row r="9095" spans="5:5">
      <c r="E9095" s="296"/>
    </row>
    <row r="9096" spans="5:5">
      <c r="E9096" s="296"/>
    </row>
    <row r="9097" spans="5:5">
      <c r="E9097" s="296"/>
    </row>
    <row r="9098" spans="5:5">
      <c r="E9098" s="296"/>
    </row>
    <row r="9099" spans="5:5">
      <c r="E9099" s="296"/>
    </row>
    <row r="9100" spans="5:5">
      <c r="E9100" s="296"/>
    </row>
    <row r="9101" spans="5:5">
      <c r="E9101" s="296"/>
    </row>
    <row r="9102" spans="5:5">
      <c r="E9102" s="296"/>
    </row>
    <row r="9103" spans="5:5">
      <c r="E9103" s="296"/>
    </row>
    <row r="9104" spans="5:5">
      <c r="E9104" s="296"/>
    </row>
    <row r="9105" spans="5:5">
      <c r="E9105" s="296"/>
    </row>
    <row r="9106" spans="5:5">
      <c r="E9106" s="296"/>
    </row>
    <row r="9107" spans="5:5">
      <c r="E9107" s="296"/>
    </row>
    <row r="9108" spans="5:5">
      <c r="E9108" s="296"/>
    </row>
    <row r="9109" spans="5:5">
      <c r="E9109" s="296"/>
    </row>
    <row r="9110" spans="5:5">
      <c r="E9110" s="296"/>
    </row>
    <row r="9111" spans="5:5">
      <c r="E9111" s="296"/>
    </row>
    <row r="9112" spans="5:5">
      <c r="E9112" s="296"/>
    </row>
    <row r="9113" spans="5:5">
      <c r="E9113" s="296"/>
    </row>
    <row r="9114" spans="5:5">
      <c r="E9114" s="296"/>
    </row>
    <row r="9115" spans="5:5">
      <c r="E9115" s="296"/>
    </row>
    <row r="9116" spans="5:5">
      <c r="E9116" s="296"/>
    </row>
    <row r="9117" spans="5:5">
      <c r="E9117" s="296"/>
    </row>
    <row r="9118" spans="5:5">
      <c r="E9118" s="296"/>
    </row>
    <row r="9119" spans="5:5">
      <c r="E9119" s="296"/>
    </row>
    <row r="9120" spans="5:5">
      <c r="E9120" s="296"/>
    </row>
    <row r="9121" spans="5:5">
      <c r="E9121" s="296"/>
    </row>
    <row r="9122" spans="5:5">
      <c r="E9122" s="296"/>
    </row>
    <row r="9123" spans="5:5">
      <c r="E9123" s="296"/>
    </row>
    <row r="9124" spans="5:5">
      <c r="E9124" s="296"/>
    </row>
    <row r="9125" spans="5:5">
      <c r="E9125" s="296"/>
    </row>
    <row r="9126" spans="5:5">
      <c r="E9126" s="296"/>
    </row>
    <row r="9127" spans="5:5">
      <c r="E9127" s="296"/>
    </row>
    <row r="9128" spans="5:5">
      <c r="E9128" s="296"/>
    </row>
    <row r="9129" spans="5:5">
      <c r="E9129" s="296"/>
    </row>
    <row r="9130" spans="5:5">
      <c r="E9130" s="296"/>
    </row>
    <row r="9131" spans="5:5">
      <c r="E9131" s="296"/>
    </row>
    <row r="9132" spans="5:5">
      <c r="E9132" s="296"/>
    </row>
    <row r="9133" spans="5:5">
      <c r="E9133" s="296"/>
    </row>
    <row r="9134" spans="5:5">
      <c r="E9134" s="296"/>
    </row>
    <row r="9135" spans="5:5">
      <c r="E9135" s="296"/>
    </row>
    <row r="9136" spans="5:5">
      <c r="E9136" s="296"/>
    </row>
    <row r="9137" spans="5:5">
      <c r="E9137" s="296"/>
    </row>
    <row r="9138" spans="5:5">
      <c r="E9138" s="296"/>
    </row>
    <row r="9139" spans="5:5">
      <c r="E9139" s="296"/>
    </row>
    <row r="9140" spans="5:5">
      <c r="E9140" s="296"/>
    </row>
    <row r="9141" spans="5:5">
      <c r="E9141" s="296"/>
    </row>
    <row r="9142" spans="5:5">
      <c r="E9142" s="296"/>
    </row>
    <row r="9143" spans="5:5">
      <c r="E9143" s="296"/>
    </row>
    <row r="9144" spans="5:5">
      <c r="E9144" s="296"/>
    </row>
    <row r="9145" spans="5:5">
      <c r="E9145" s="296"/>
    </row>
    <row r="9146" spans="5:5">
      <c r="E9146" s="296"/>
    </row>
    <row r="9147" spans="5:5">
      <c r="E9147" s="296"/>
    </row>
    <row r="9148" spans="5:5">
      <c r="E9148" s="296"/>
    </row>
    <row r="9149" spans="5:5">
      <c r="E9149" s="296"/>
    </row>
    <row r="9150" spans="5:5">
      <c r="E9150" s="296"/>
    </row>
    <row r="9151" spans="5:5">
      <c r="E9151" s="296"/>
    </row>
    <row r="9152" spans="5:5">
      <c r="E9152" s="296"/>
    </row>
    <row r="9153" spans="5:5">
      <c r="E9153" s="296"/>
    </row>
    <row r="9154" spans="5:5">
      <c r="E9154" s="296"/>
    </row>
    <row r="9155" spans="5:5">
      <c r="E9155" s="296"/>
    </row>
    <row r="9156" spans="5:5">
      <c r="E9156" s="296"/>
    </row>
    <row r="9157" spans="5:5">
      <c r="E9157" s="296"/>
    </row>
    <row r="9158" spans="5:5">
      <c r="E9158" s="296"/>
    </row>
    <row r="9159" spans="5:5">
      <c r="E9159" s="296"/>
    </row>
    <row r="9160" spans="5:5">
      <c r="E9160" s="296"/>
    </row>
    <row r="9161" spans="5:5">
      <c r="E9161" s="296"/>
    </row>
    <row r="9162" spans="5:5">
      <c r="E9162" s="296"/>
    </row>
    <row r="9163" spans="5:5">
      <c r="E9163" s="296"/>
    </row>
    <row r="9164" spans="5:5">
      <c r="E9164" s="296"/>
    </row>
    <row r="9165" spans="5:5">
      <c r="E9165" s="296"/>
    </row>
    <row r="9166" spans="5:5">
      <c r="E9166" s="296"/>
    </row>
    <row r="9167" spans="5:5">
      <c r="E9167" s="296"/>
    </row>
    <row r="9168" spans="5:5">
      <c r="E9168" s="296"/>
    </row>
    <row r="9169" spans="5:5">
      <c r="E9169" s="296"/>
    </row>
    <row r="9170" spans="5:5">
      <c r="E9170" s="296"/>
    </row>
    <row r="9171" spans="5:5">
      <c r="E9171" s="296"/>
    </row>
    <row r="9172" spans="5:5">
      <c r="E9172" s="296"/>
    </row>
    <row r="9173" spans="5:5">
      <c r="E9173" s="296"/>
    </row>
    <row r="9174" spans="5:5">
      <c r="E9174" s="296"/>
    </row>
    <row r="9175" spans="5:5">
      <c r="E9175" s="296"/>
    </row>
    <row r="9176" spans="5:5">
      <c r="E9176" s="296"/>
    </row>
    <row r="9177" spans="5:5">
      <c r="E9177" s="296"/>
    </row>
    <row r="9178" spans="5:5">
      <c r="E9178" s="296"/>
    </row>
    <row r="9179" spans="5:5">
      <c r="E9179" s="296"/>
    </row>
    <row r="9180" spans="5:5">
      <c r="E9180" s="296"/>
    </row>
    <row r="9181" spans="5:5">
      <c r="E9181" s="296"/>
    </row>
    <row r="9182" spans="5:5">
      <c r="E9182" s="296"/>
    </row>
    <row r="9183" spans="5:5">
      <c r="E9183" s="296"/>
    </row>
    <row r="9184" spans="5:5">
      <c r="E9184" s="296"/>
    </row>
    <row r="9185" spans="5:5">
      <c r="E9185" s="296"/>
    </row>
    <row r="9186" spans="5:5">
      <c r="E9186" s="296"/>
    </row>
    <row r="9187" spans="5:5">
      <c r="E9187" s="296"/>
    </row>
    <row r="9188" spans="5:5">
      <c r="E9188" s="296"/>
    </row>
    <row r="9189" spans="5:5">
      <c r="E9189" s="296"/>
    </row>
    <row r="9190" spans="5:5">
      <c r="E9190" s="296"/>
    </row>
    <row r="9191" spans="5:5">
      <c r="E9191" s="296"/>
    </row>
    <row r="9192" spans="5:5">
      <c r="E9192" s="296"/>
    </row>
    <row r="9193" spans="5:5">
      <c r="E9193" s="296"/>
    </row>
    <row r="9194" spans="5:5">
      <c r="E9194" s="296"/>
    </row>
    <row r="9195" spans="5:5">
      <c r="E9195" s="296"/>
    </row>
    <row r="9196" spans="5:5">
      <c r="E9196" s="296"/>
    </row>
    <row r="9197" spans="5:5">
      <c r="E9197" s="296"/>
    </row>
    <row r="9198" spans="5:5">
      <c r="E9198" s="296"/>
    </row>
    <row r="9199" spans="5:5">
      <c r="E9199" s="296"/>
    </row>
    <row r="9200" spans="5:5">
      <c r="E9200" s="296"/>
    </row>
    <row r="9201" spans="5:5">
      <c r="E9201" s="296"/>
    </row>
    <row r="9202" spans="5:5">
      <c r="E9202" s="296"/>
    </row>
    <row r="9203" spans="5:5">
      <c r="E9203" s="296"/>
    </row>
    <row r="9204" spans="5:5">
      <c r="E9204" s="296"/>
    </row>
    <row r="9205" spans="5:5">
      <c r="E9205" s="296"/>
    </row>
    <row r="9206" spans="5:5">
      <c r="E9206" s="296"/>
    </row>
    <row r="9207" spans="5:5">
      <c r="E9207" s="296"/>
    </row>
    <row r="9208" spans="5:5">
      <c r="E9208" s="296"/>
    </row>
    <row r="9209" spans="5:5">
      <c r="E9209" s="296"/>
    </row>
    <row r="9210" spans="5:5">
      <c r="E9210" s="296"/>
    </row>
    <row r="9211" spans="5:5">
      <c r="E9211" s="296"/>
    </row>
    <row r="9212" spans="5:5">
      <c r="E9212" s="296"/>
    </row>
    <row r="9213" spans="5:5">
      <c r="E9213" s="296"/>
    </row>
    <row r="9214" spans="5:5">
      <c r="E9214" s="296"/>
    </row>
    <row r="9215" spans="5:5">
      <c r="E9215" s="296"/>
    </row>
    <row r="9216" spans="5:5">
      <c r="E9216" s="296"/>
    </row>
    <row r="9217" spans="5:5">
      <c r="E9217" s="296"/>
    </row>
    <row r="9218" spans="5:5">
      <c r="E9218" s="296"/>
    </row>
    <row r="9219" spans="5:5">
      <c r="E9219" s="296"/>
    </row>
    <row r="9220" spans="5:5">
      <c r="E9220" s="296"/>
    </row>
    <row r="9221" spans="5:5">
      <c r="E9221" s="296"/>
    </row>
    <row r="9222" spans="5:5">
      <c r="E9222" s="296"/>
    </row>
    <row r="9223" spans="5:5">
      <c r="E9223" s="296"/>
    </row>
    <row r="9224" spans="5:5">
      <c r="E9224" s="296"/>
    </row>
    <row r="9225" spans="5:5">
      <c r="E9225" s="296"/>
    </row>
    <row r="9226" spans="5:5">
      <c r="E9226" s="296"/>
    </row>
    <row r="9227" spans="5:5">
      <c r="E9227" s="296"/>
    </row>
    <row r="9228" spans="5:5">
      <c r="E9228" s="296"/>
    </row>
    <row r="9229" spans="5:5">
      <c r="E9229" s="296"/>
    </row>
    <row r="9230" spans="5:5">
      <c r="E9230" s="296"/>
    </row>
    <row r="9231" spans="5:5">
      <c r="E9231" s="296"/>
    </row>
    <row r="9232" spans="5:5">
      <c r="E9232" s="296"/>
    </row>
    <row r="9233" spans="5:5">
      <c r="E9233" s="296"/>
    </row>
    <row r="9234" spans="5:5">
      <c r="E9234" s="296"/>
    </row>
    <row r="9235" spans="5:5">
      <c r="E9235" s="296"/>
    </row>
    <row r="9236" spans="5:5">
      <c r="E9236" s="296"/>
    </row>
    <row r="9237" spans="5:5">
      <c r="E9237" s="296"/>
    </row>
    <row r="9238" spans="5:5">
      <c r="E9238" s="296"/>
    </row>
    <row r="9239" spans="5:5">
      <c r="E9239" s="296"/>
    </row>
    <row r="9240" spans="5:5">
      <c r="E9240" s="296"/>
    </row>
    <row r="9241" spans="5:5">
      <c r="E9241" s="296"/>
    </row>
    <row r="9242" spans="5:5">
      <c r="E9242" s="296"/>
    </row>
    <row r="9243" spans="5:5">
      <c r="E9243" s="296"/>
    </row>
    <row r="9244" spans="5:5">
      <c r="E9244" s="296"/>
    </row>
    <row r="9245" spans="5:5">
      <c r="E9245" s="296"/>
    </row>
    <row r="9246" spans="5:5">
      <c r="E9246" s="296"/>
    </row>
    <row r="9247" spans="5:5">
      <c r="E9247" s="296"/>
    </row>
    <row r="9248" spans="5:5">
      <c r="E9248" s="296"/>
    </row>
    <row r="9249" spans="5:5">
      <c r="E9249" s="296"/>
    </row>
    <row r="9250" spans="5:5">
      <c r="E9250" s="296"/>
    </row>
    <row r="9251" spans="5:5">
      <c r="E9251" s="296"/>
    </row>
    <row r="9252" spans="5:5">
      <c r="E9252" s="296"/>
    </row>
    <row r="9253" spans="5:5">
      <c r="E9253" s="296"/>
    </row>
    <row r="9254" spans="5:5">
      <c r="E9254" s="296"/>
    </row>
    <row r="9255" spans="5:5">
      <c r="E9255" s="296"/>
    </row>
    <row r="9256" spans="5:5">
      <c r="E9256" s="296"/>
    </row>
    <row r="9257" spans="5:5">
      <c r="E9257" s="296"/>
    </row>
    <row r="9258" spans="5:5">
      <c r="E9258" s="296"/>
    </row>
    <row r="9259" spans="5:5">
      <c r="E9259" s="296"/>
    </row>
    <row r="9260" spans="5:5">
      <c r="E9260" s="296"/>
    </row>
    <row r="9261" spans="5:5">
      <c r="E9261" s="296"/>
    </row>
    <row r="9262" spans="5:5">
      <c r="E9262" s="296"/>
    </row>
    <row r="9263" spans="5:5">
      <c r="E9263" s="296"/>
    </row>
    <row r="9264" spans="5:5">
      <c r="E9264" s="296"/>
    </row>
    <row r="9265" spans="5:5">
      <c r="E9265" s="296"/>
    </row>
    <row r="9266" spans="5:5">
      <c r="E9266" s="296"/>
    </row>
    <row r="9267" spans="5:5">
      <c r="E9267" s="296"/>
    </row>
    <row r="9268" spans="5:5">
      <c r="E9268" s="296"/>
    </row>
    <row r="9269" spans="5:5">
      <c r="E9269" s="296"/>
    </row>
    <row r="9270" spans="5:5">
      <c r="E9270" s="296"/>
    </row>
    <row r="9271" spans="5:5">
      <c r="E9271" s="296"/>
    </row>
    <row r="9272" spans="5:5">
      <c r="E9272" s="296"/>
    </row>
    <row r="9273" spans="5:5">
      <c r="E9273" s="296"/>
    </row>
    <row r="9274" spans="5:5">
      <c r="E9274" s="296"/>
    </row>
    <row r="9275" spans="5:5">
      <c r="E9275" s="296"/>
    </row>
    <row r="9276" spans="5:5">
      <c r="E9276" s="296"/>
    </row>
    <row r="9277" spans="5:5">
      <c r="E9277" s="296"/>
    </row>
    <row r="9278" spans="5:5">
      <c r="E9278" s="296"/>
    </row>
    <row r="9279" spans="5:5">
      <c r="E9279" s="296"/>
    </row>
    <row r="9280" spans="5:5">
      <c r="E9280" s="296"/>
    </row>
    <row r="9281" spans="5:5">
      <c r="E9281" s="296"/>
    </row>
    <row r="9282" spans="5:5">
      <c r="E9282" s="296"/>
    </row>
    <row r="9283" spans="5:5">
      <c r="E9283" s="296"/>
    </row>
    <row r="9284" spans="5:5">
      <c r="E9284" s="296"/>
    </row>
    <row r="9285" spans="5:5">
      <c r="E9285" s="296"/>
    </row>
    <row r="9286" spans="5:5">
      <c r="E9286" s="296"/>
    </row>
    <row r="9287" spans="5:5">
      <c r="E9287" s="296"/>
    </row>
    <row r="9288" spans="5:5">
      <c r="E9288" s="296"/>
    </row>
    <row r="9289" spans="5:5">
      <c r="E9289" s="296"/>
    </row>
    <row r="9290" spans="5:5">
      <c r="E9290" s="296"/>
    </row>
    <row r="9291" spans="5:5">
      <c r="E9291" s="296"/>
    </row>
    <row r="9292" spans="5:5">
      <c r="E9292" s="296"/>
    </row>
    <row r="9293" spans="5:5">
      <c r="E9293" s="296"/>
    </row>
    <row r="9294" spans="5:5">
      <c r="E9294" s="296"/>
    </row>
    <row r="9295" spans="5:5">
      <c r="E9295" s="296"/>
    </row>
    <row r="9296" spans="5:5">
      <c r="E9296" s="296"/>
    </row>
    <row r="9297" spans="5:5">
      <c r="E9297" s="296"/>
    </row>
    <row r="9298" spans="5:5">
      <c r="E9298" s="296"/>
    </row>
    <row r="9299" spans="5:5">
      <c r="E9299" s="296"/>
    </row>
    <row r="9300" spans="5:5">
      <c r="E9300" s="296"/>
    </row>
    <row r="9301" spans="5:5">
      <c r="E9301" s="296"/>
    </row>
    <row r="9302" spans="5:5">
      <c r="E9302" s="296"/>
    </row>
    <row r="9303" spans="5:5">
      <c r="E9303" s="296"/>
    </row>
    <row r="9304" spans="5:5">
      <c r="E9304" s="296"/>
    </row>
    <row r="9305" spans="5:5">
      <c r="E9305" s="296"/>
    </row>
    <row r="9306" spans="5:5">
      <c r="E9306" s="296"/>
    </row>
    <row r="9307" spans="5:5">
      <c r="E9307" s="296"/>
    </row>
    <row r="9308" spans="5:5">
      <c r="E9308" s="296"/>
    </row>
    <row r="9309" spans="5:5">
      <c r="E9309" s="296"/>
    </row>
    <row r="9310" spans="5:5">
      <c r="E9310" s="296"/>
    </row>
    <row r="9311" spans="5:5">
      <c r="E9311" s="296"/>
    </row>
    <row r="9312" spans="5:5">
      <c r="E9312" s="296"/>
    </row>
    <row r="9313" spans="5:5">
      <c r="E9313" s="296"/>
    </row>
    <row r="9314" spans="5:5">
      <c r="E9314" s="296"/>
    </row>
    <row r="9315" spans="5:5">
      <c r="E9315" s="296"/>
    </row>
    <row r="9316" spans="5:5">
      <c r="E9316" s="296"/>
    </row>
    <row r="9317" spans="5:5">
      <c r="E9317" s="296"/>
    </row>
    <row r="9318" spans="5:5">
      <c r="E9318" s="296"/>
    </row>
    <row r="9319" spans="5:5">
      <c r="E9319" s="296"/>
    </row>
    <row r="9320" spans="5:5">
      <c r="E9320" s="296"/>
    </row>
    <row r="9321" spans="5:5">
      <c r="E9321" s="296"/>
    </row>
    <row r="9322" spans="5:5">
      <c r="E9322" s="296"/>
    </row>
    <row r="9323" spans="5:5">
      <c r="E9323" s="296"/>
    </row>
    <row r="9324" spans="5:5">
      <c r="E9324" s="296"/>
    </row>
    <row r="9325" spans="5:5">
      <c r="E9325" s="296"/>
    </row>
    <row r="9326" spans="5:5">
      <c r="E9326" s="296"/>
    </row>
    <row r="9327" spans="5:5">
      <c r="E9327" s="296"/>
    </row>
    <row r="9328" spans="5:5">
      <c r="E9328" s="296"/>
    </row>
    <row r="9329" spans="5:5">
      <c r="E9329" s="296"/>
    </row>
    <row r="9330" spans="5:5">
      <c r="E9330" s="296"/>
    </row>
    <row r="9331" spans="5:5">
      <c r="E9331" s="296"/>
    </row>
    <row r="9332" spans="5:5">
      <c r="E9332" s="296"/>
    </row>
    <row r="9333" spans="5:5">
      <c r="E9333" s="296"/>
    </row>
    <row r="9334" spans="5:5">
      <c r="E9334" s="296"/>
    </row>
    <row r="9335" spans="5:5">
      <c r="E9335" s="296"/>
    </row>
    <row r="9336" spans="5:5">
      <c r="E9336" s="296"/>
    </row>
    <row r="9337" spans="5:5">
      <c r="E9337" s="296"/>
    </row>
    <row r="9338" spans="5:5">
      <c r="E9338" s="296"/>
    </row>
    <row r="9339" spans="5:5">
      <c r="E9339" s="296"/>
    </row>
    <row r="9340" spans="5:5">
      <c r="E9340" s="296"/>
    </row>
    <row r="9341" spans="5:5">
      <c r="E9341" s="296"/>
    </row>
    <row r="9342" spans="5:5">
      <c r="E9342" s="296"/>
    </row>
    <row r="9343" spans="5:5">
      <c r="E9343" s="296"/>
    </row>
    <row r="9344" spans="5:5">
      <c r="E9344" s="296"/>
    </row>
    <row r="9345" spans="5:5">
      <c r="E9345" s="296"/>
    </row>
    <row r="9346" spans="5:5">
      <c r="E9346" s="296"/>
    </row>
    <row r="9347" spans="5:5">
      <c r="E9347" s="296"/>
    </row>
    <row r="9348" spans="5:5">
      <c r="E9348" s="296"/>
    </row>
    <row r="9349" spans="5:5">
      <c r="E9349" s="296"/>
    </row>
    <row r="9350" spans="5:5">
      <c r="E9350" s="296"/>
    </row>
    <row r="9351" spans="5:5">
      <c r="E9351" s="296"/>
    </row>
    <row r="9352" spans="5:5">
      <c r="E9352" s="296"/>
    </row>
    <row r="9353" spans="5:5">
      <c r="E9353" s="296"/>
    </row>
    <row r="9354" spans="5:5">
      <c r="E9354" s="296"/>
    </row>
    <row r="9355" spans="5:5">
      <c r="E9355" s="296"/>
    </row>
    <row r="9356" spans="5:5">
      <c r="E9356" s="296"/>
    </row>
    <row r="9357" spans="5:5">
      <c r="E9357" s="296"/>
    </row>
    <row r="9358" spans="5:5">
      <c r="E9358" s="296"/>
    </row>
    <row r="9359" spans="5:5">
      <c r="E9359" s="296"/>
    </row>
    <row r="9360" spans="5:5">
      <c r="E9360" s="296"/>
    </row>
    <row r="9361" spans="5:5">
      <c r="E9361" s="296"/>
    </row>
    <row r="9362" spans="5:5">
      <c r="E9362" s="296"/>
    </row>
    <row r="9363" spans="5:5">
      <c r="E9363" s="296"/>
    </row>
    <row r="9364" spans="5:5">
      <c r="E9364" s="296"/>
    </row>
    <row r="9365" spans="5:5">
      <c r="E9365" s="296"/>
    </row>
    <row r="9366" spans="5:5">
      <c r="E9366" s="296"/>
    </row>
    <row r="9367" spans="5:5">
      <c r="E9367" s="296"/>
    </row>
    <row r="9368" spans="5:5">
      <c r="E9368" s="296"/>
    </row>
    <row r="9369" spans="5:5">
      <c r="E9369" s="296"/>
    </row>
    <row r="9370" spans="5:5">
      <c r="E9370" s="296"/>
    </row>
    <row r="9371" spans="5:5">
      <c r="E9371" s="296"/>
    </row>
    <row r="9372" spans="5:5">
      <c r="E9372" s="296"/>
    </row>
    <row r="9373" spans="5:5">
      <c r="E9373" s="296"/>
    </row>
    <row r="9374" spans="5:5">
      <c r="E9374" s="296"/>
    </row>
    <row r="9375" spans="5:5">
      <c r="E9375" s="296"/>
    </row>
    <row r="9376" spans="5:5">
      <c r="E9376" s="296"/>
    </row>
    <row r="9377" spans="5:5">
      <c r="E9377" s="296"/>
    </row>
    <row r="9378" spans="5:5">
      <c r="E9378" s="296"/>
    </row>
    <row r="9379" spans="5:5">
      <c r="E9379" s="296"/>
    </row>
    <row r="9380" spans="5:5">
      <c r="E9380" s="296"/>
    </row>
    <row r="9381" spans="5:5">
      <c r="E9381" s="296"/>
    </row>
    <row r="9382" spans="5:5">
      <c r="E9382" s="296"/>
    </row>
    <row r="9383" spans="5:5">
      <c r="E9383" s="296"/>
    </row>
    <row r="9384" spans="5:5">
      <c r="E9384" s="296"/>
    </row>
    <row r="9385" spans="5:5">
      <c r="E9385" s="296"/>
    </row>
    <row r="9386" spans="5:5">
      <c r="E9386" s="296"/>
    </row>
    <row r="9387" spans="5:5">
      <c r="E9387" s="296"/>
    </row>
    <row r="9388" spans="5:5">
      <c r="E9388" s="296"/>
    </row>
    <row r="9389" spans="5:5">
      <c r="E9389" s="296"/>
    </row>
    <row r="9390" spans="5:5">
      <c r="E9390" s="296"/>
    </row>
    <row r="9391" spans="5:5">
      <c r="E9391" s="296"/>
    </row>
    <row r="9392" spans="5:5">
      <c r="E9392" s="296"/>
    </row>
    <row r="9393" spans="5:5">
      <c r="E9393" s="296"/>
    </row>
    <row r="9394" spans="5:5">
      <c r="E9394" s="296"/>
    </row>
    <row r="9395" spans="5:5">
      <c r="E9395" s="296"/>
    </row>
    <row r="9396" spans="5:5">
      <c r="E9396" s="296"/>
    </row>
    <row r="9397" spans="5:5">
      <c r="E9397" s="296"/>
    </row>
    <row r="9398" spans="5:5">
      <c r="E9398" s="296"/>
    </row>
    <row r="9399" spans="5:5">
      <c r="E9399" s="296"/>
    </row>
    <row r="9400" spans="5:5">
      <c r="E9400" s="296"/>
    </row>
    <row r="9401" spans="5:5">
      <c r="E9401" s="296"/>
    </row>
    <row r="9402" spans="5:5">
      <c r="E9402" s="296"/>
    </row>
    <row r="9403" spans="5:5">
      <c r="E9403" s="296"/>
    </row>
    <row r="9404" spans="5:5">
      <c r="E9404" s="296"/>
    </row>
    <row r="9405" spans="5:5">
      <c r="E9405" s="296"/>
    </row>
    <row r="9406" spans="5:5">
      <c r="E9406" s="296"/>
    </row>
    <row r="9407" spans="5:5">
      <c r="E9407" s="296"/>
    </row>
    <row r="9408" spans="5:5">
      <c r="E9408" s="296"/>
    </row>
    <row r="9409" spans="5:5">
      <c r="E9409" s="296"/>
    </row>
    <row r="9410" spans="5:5">
      <c r="E9410" s="296"/>
    </row>
    <row r="9411" spans="5:5">
      <c r="E9411" s="296"/>
    </row>
    <row r="9412" spans="5:5">
      <c r="E9412" s="296"/>
    </row>
    <row r="9413" spans="5:5">
      <c r="E9413" s="296"/>
    </row>
    <row r="9414" spans="5:5">
      <c r="E9414" s="296"/>
    </row>
    <row r="9415" spans="5:5">
      <c r="E9415" s="296"/>
    </row>
    <row r="9416" spans="5:5">
      <c r="E9416" s="296"/>
    </row>
    <row r="9417" spans="5:5">
      <c r="E9417" s="296"/>
    </row>
    <row r="9418" spans="5:5">
      <c r="E9418" s="296"/>
    </row>
    <row r="9419" spans="5:5">
      <c r="E9419" s="296"/>
    </row>
    <row r="9420" spans="5:5">
      <c r="E9420" s="296"/>
    </row>
    <row r="9421" spans="5:5">
      <c r="E9421" s="296"/>
    </row>
    <row r="9422" spans="5:5">
      <c r="E9422" s="296"/>
    </row>
    <row r="9423" spans="5:5">
      <c r="E9423" s="296"/>
    </row>
    <row r="9424" spans="5:5">
      <c r="E9424" s="296"/>
    </row>
    <row r="9425" spans="5:5">
      <c r="E9425" s="296"/>
    </row>
    <row r="9426" spans="5:5">
      <c r="E9426" s="296"/>
    </row>
    <row r="9427" spans="5:5">
      <c r="E9427" s="296"/>
    </row>
    <row r="9428" spans="5:5">
      <c r="E9428" s="296"/>
    </row>
    <row r="9429" spans="5:5">
      <c r="E9429" s="296"/>
    </row>
    <row r="9430" spans="5:5">
      <c r="E9430" s="296"/>
    </row>
    <row r="9431" spans="5:5">
      <c r="E9431" s="296"/>
    </row>
    <row r="9432" spans="5:5">
      <c r="E9432" s="296"/>
    </row>
    <row r="9433" spans="5:5">
      <c r="E9433" s="296"/>
    </row>
    <row r="9434" spans="5:5">
      <c r="E9434" s="296"/>
    </row>
    <row r="9435" spans="5:5">
      <c r="E9435" s="296"/>
    </row>
    <row r="9436" spans="5:5">
      <c r="E9436" s="296"/>
    </row>
    <row r="9437" spans="5:5">
      <c r="E9437" s="296"/>
    </row>
    <row r="9438" spans="5:5">
      <c r="E9438" s="296"/>
    </row>
    <row r="9439" spans="5:5">
      <c r="E9439" s="296"/>
    </row>
    <row r="9440" spans="5:5">
      <c r="E9440" s="296"/>
    </row>
    <row r="9441" spans="5:5">
      <c r="E9441" s="296"/>
    </row>
    <row r="9442" spans="5:5">
      <c r="E9442" s="296"/>
    </row>
    <row r="9443" spans="5:5">
      <c r="E9443" s="296"/>
    </row>
    <row r="9444" spans="5:5">
      <c r="E9444" s="296"/>
    </row>
    <row r="9445" spans="5:5">
      <c r="E9445" s="296"/>
    </row>
    <row r="9446" spans="5:5">
      <c r="E9446" s="296"/>
    </row>
    <row r="9447" spans="5:5">
      <c r="E9447" s="296"/>
    </row>
    <row r="9448" spans="5:5">
      <c r="E9448" s="296"/>
    </row>
    <row r="9449" spans="5:5">
      <c r="E9449" s="296"/>
    </row>
    <row r="9450" spans="5:5">
      <c r="E9450" s="296"/>
    </row>
    <row r="9451" spans="5:5">
      <c r="E9451" s="296"/>
    </row>
    <row r="9452" spans="5:5">
      <c r="E9452" s="296"/>
    </row>
    <row r="9453" spans="5:5">
      <c r="E9453" s="296"/>
    </row>
    <row r="9454" spans="5:5">
      <c r="E9454" s="296"/>
    </row>
    <row r="9455" spans="5:5">
      <c r="E9455" s="296"/>
    </row>
    <row r="9456" spans="5:5">
      <c r="E9456" s="296"/>
    </row>
    <row r="9457" spans="5:5">
      <c r="E9457" s="296"/>
    </row>
    <row r="9458" spans="5:5">
      <c r="E9458" s="296"/>
    </row>
    <row r="9459" spans="5:5">
      <c r="E9459" s="296"/>
    </row>
    <row r="9460" spans="5:5">
      <c r="E9460" s="296"/>
    </row>
    <row r="9461" spans="5:5">
      <c r="E9461" s="296"/>
    </row>
    <row r="9462" spans="5:5">
      <c r="E9462" s="296"/>
    </row>
    <row r="9463" spans="5:5">
      <c r="E9463" s="296"/>
    </row>
    <row r="9464" spans="5:5">
      <c r="E9464" s="296"/>
    </row>
    <row r="9465" spans="5:5">
      <c r="E9465" s="296"/>
    </row>
    <row r="9466" spans="5:5">
      <c r="E9466" s="296"/>
    </row>
    <row r="9467" spans="5:5">
      <c r="E9467" s="296"/>
    </row>
    <row r="9468" spans="5:5">
      <c r="E9468" s="296"/>
    </row>
    <row r="9469" spans="5:5">
      <c r="E9469" s="296"/>
    </row>
    <row r="9470" spans="5:5">
      <c r="E9470" s="296"/>
    </row>
    <row r="9471" spans="5:5">
      <c r="E9471" s="296"/>
    </row>
    <row r="9472" spans="5:5">
      <c r="E9472" s="296"/>
    </row>
    <row r="9473" spans="5:5">
      <c r="E9473" s="296"/>
    </row>
    <row r="9474" spans="5:5">
      <c r="E9474" s="296"/>
    </row>
    <row r="9475" spans="5:5">
      <c r="E9475" s="296"/>
    </row>
    <row r="9476" spans="5:5">
      <c r="E9476" s="296"/>
    </row>
    <row r="9477" spans="5:5">
      <c r="E9477" s="296"/>
    </row>
    <row r="9478" spans="5:5">
      <c r="E9478" s="296"/>
    </row>
    <row r="9479" spans="5:5">
      <c r="E9479" s="296"/>
    </row>
    <row r="9480" spans="5:5">
      <c r="E9480" s="296"/>
    </row>
    <row r="9481" spans="5:5">
      <c r="E9481" s="296"/>
    </row>
    <row r="9482" spans="5:5">
      <c r="E9482" s="296"/>
    </row>
    <row r="9483" spans="5:5">
      <c r="E9483" s="296"/>
    </row>
    <row r="9484" spans="5:5">
      <c r="E9484" s="296"/>
    </row>
    <row r="9485" spans="5:5">
      <c r="E9485" s="296"/>
    </row>
    <row r="9486" spans="5:5">
      <c r="E9486" s="296"/>
    </row>
    <row r="9487" spans="5:5">
      <c r="E9487" s="296"/>
    </row>
    <row r="9488" spans="5:5">
      <c r="E9488" s="296"/>
    </row>
    <row r="9489" spans="5:5">
      <c r="E9489" s="296"/>
    </row>
    <row r="9490" spans="5:5">
      <c r="E9490" s="296"/>
    </row>
    <row r="9491" spans="5:5">
      <c r="E9491" s="296"/>
    </row>
    <row r="9492" spans="5:5">
      <c r="E9492" s="296"/>
    </row>
    <row r="9493" spans="5:5">
      <c r="E9493" s="296"/>
    </row>
    <row r="9494" spans="5:5">
      <c r="E9494" s="296"/>
    </row>
    <row r="9495" spans="5:5">
      <c r="E9495" s="296"/>
    </row>
    <row r="9496" spans="5:5">
      <c r="E9496" s="296"/>
    </row>
    <row r="9497" spans="5:5">
      <c r="E9497" s="296"/>
    </row>
    <row r="9498" spans="5:5">
      <c r="E9498" s="296"/>
    </row>
    <row r="9499" spans="5:5">
      <c r="E9499" s="296"/>
    </row>
    <row r="9500" spans="5:5">
      <c r="E9500" s="296"/>
    </row>
    <row r="9501" spans="5:5">
      <c r="E9501" s="296"/>
    </row>
    <row r="9502" spans="5:5">
      <c r="E9502" s="296"/>
    </row>
    <row r="9503" spans="5:5">
      <c r="E9503" s="296"/>
    </row>
    <row r="9504" spans="5:5">
      <c r="E9504" s="296"/>
    </row>
    <row r="9505" spans="5:5">
      <c r="E9505" s="296"/>
    </row>
    <row r="9506" spans="5:5">
      <c r="E9506" s="296"/>
    </row>
    <row r="9507" spans="5:5">
      <c r="E9507" s="296"/>
    </row>
    <row r="9508" spans="5:5">
      <c r="E9508" s="296"/>
    </row>
    <row r="9509" spans="5:5">
      <c r="E9509" s="296"/>
    </row>
    <row r="9510" spans="5:5">
      <c r="E9510" s="296"/>
    </row>
    <row r="9511" spans="5:5">
      <c r="E9511" s="296"/>
    </row>
    <row r="9512" spans="5:5">
      <c r="E9512" s="296"/>
    </row>
    <row r="9513" spans="5:5">
      <c r="E9513" s="296"/>
    </row>
    <row r="9514" spans="5:5">
      <c r="E9514" s="296"/>
    </row>
    <row r="9515" spans="5:5">
      <c r="E9515" s="296"/>
    </row>
    <row r="9516" spans="5:5">
      <c r="E9516" s="296"/>
    </row>
    <row r="9517" spans="5:5">
      <c r="E9517" s="296"/>
    </row>
    <row r="9518" spans="5:5">
      <c r="E9518" s="296"/>
    </row>
    <row r="9519" spans="5:5">
      <c r="E9519" s="296"/>
    </row>
    <row r="9520" spans="5:5">
      <c r="E9520" s="296"/>
    </row>
    <row r="9521" spans="5:5">
      <c r="E9521" s="296"/>
    </row>
    <row r="9522" spans="5:5">
      <c r="E9522" s="296"/>
    </row>
    <row r="9523" spans="5:5">
      <c r="E9523" s="296"/>
    </row>
    <row r="9524" spans="5:5">
      <c r="E9524" s="296"/>
    </row>
    <row r="9525" spans="5:5">
      <c r="E9525" s="296"/>
    </row>
    <row r="9526" spans="5:5">
      <c r="E9526" s="296"/>
    </row>
    <row r="9527" spans="5:5">
      <c r="E9527" s="296"/>
    </row>
    <row r="9528" spans="5:5">
      <c r="E9528" s="296"/>
    </row>
    <row r="9529" spans="5:5">
      <c r="E9529" s="296"/>
    </row>
    <row r="9530" spans="5:5">
      <c r="E9530" s="296"/>
    </row>
    <row r="9531" spans="5:5">
      <c r="E9531" s="296"/>
    </row>
    <row r="9532" spans="5:5">
      <c r="E9532" s="296"/>
    </row>
    <row r="9533" spans="5:5">
      <c r="E9533" s="296"/>
    </row>
    <row r="9534" spans="5:5">
      <c r="E9534" s="296"/>
    </row>
    <row r="9535" spans="5:5">
      <c r="E9535" s="296"/>
    </row>
    <row r="9536" spans="5:5">
      <c r="E9536" s="296"/>
    </row>
    <row r="9537" spans="5:5">
      <c r="E9537" s="296"/>
    </row>
    <row r="9538" spans="5:5">
      <c r="E9538" s="296"/>
    </row>
    <row r="9539" spans="5:5">
      <c r="E9539" s="296"/>
    </row>
    <row r="9540" spans="5:5">
      <c r="E9540" s="296"/>
    </row>
    <row r="9541" spans="5:5">
      <c r="E9541" s="296"/>
    </row>
    <row r="9542" spans="5:5">
      <c r="E9542" s="296"/>
    </row>
    <row r="9543" spans="5:5">
      <c r="E9543" s="296"/>
    </row>
    <row r="9544" spans="5:5">
      <c r="E9544" s="296"/>
    </row>
    <row r="9545" spans="5:5">
      <c r="E9545" s="296"/>
    </row>
    <row r="9546" spans="5:5">
      <c r="E9546" s="296"/>
    </row>
    <row r="9547" spans="5:5">
      <c r="E9547" s="296"/>
    </row>
    <row r="9548" spans="5:5">
      <c r="E9548" s="296"/>
    </row>
    <row r="9549" spans="5:5">
      <c r="E9549" s="296"/>
    </row>
    <row r="9550" spans="5:5">
      <c r="E9550" s="296"/>
    </row>
    <row r="9551" spans="5:5">
      <c r="E9551" s="296"/>
    </row>
    <row r="9552" spans="5:5">
      <c r="E9552" s="296"/>
    </row>
    <row r="9553" spans="5:5">
      <c r="E9553" s="296"/>
    </row>
    <row r="9554" spans="5:5">
      <c r="E9554" s="296"/>
    </row>
    <row r="9555" spans="5:5">
      <c r="E9555" s="296"/>
    </row>
    <row r="9556" spans="5:5">
      <c r="E9556" s="296"/>
    </row>
    <row r="9557" spans="5:5">
      <c r="E9557" s="296"/>
    </row>
    <row r="9558" spans="5:5">
      <c r="E9558" s="296"/>
    </row>
    <row r="9559" spans="5:5">
      <c r="E9559" s="296"/>
    </row>
    <row r="9560" spans="5:5">
      <c r="E9560" s="296"/>
    </row>
    <row r="9561" spans="5:5">
      <c r="E9561" s="296"/>
    </row>
    <row r="9562" spans="5:5">
      <c r="E9562" s="296"/>
    </row>
    <row r="9563" spans="5:5">
      <c r="E9563" s="296"/>
    </row>
    <row r="9564" spans="5:5">
      <c r="E9564" s="296"/>
    </row>
    <row r="9565" spans="5:5">
      <c r="E9565" s="296"/>
    </row>
    <row r="9566" spans="5:5">
      <c r="E9566" s="296"/>
    </row>
    <row r="9567" spans="5:5">
      <c r="E9567" s="296"/>
    </row>
    <row r="9568" spans="5:5">
      <c r="E9568" s="296"/>
    </row>
    <row r="9569" spans="5:5">
      <c r="E9569" s="296"/>
    </row>
    <row r="9570" spans="5:5">
      <c r="E9570" s="296"/>
    </row>
    <row r="9571" spans="5:5">
      <c r="E9571" s="296"/>
    </row>
    <row r="9572" spans="5:5">
      <c r="E9572" s="296"/>
    </row>
    <row r="9573" spans="5:5">
      <c r="E9573" s="296"/>
    </row>
    <row r="9574" spans="5:5">
      <c r="E9574" s="296"/>
    </row>
    <row r="9575" spans="5:5">
      <c r="E9575" s="296"/>
    </row>
    <row r="9576" spans="5:5">
      <c r="E9576" s="296"/>
    </row>
    <row r="9577" spans="5:5">
      <c r="E9577" s="296"/>
    </row>
    <row r="9578" spans="5:5">
      <c r="E9578" s="296"/>
    </row>
    <row r="9579" spans="5:5">
      <c r="E9579" s="296"/>
    </row>
    <row r="9580" spans="5:5">
      <c r="E9580" s="296"/>
    </row>
    <row r="9581" spans="5:5">
      <c r="E9581" s="296"/>
    </row>
    <row r="9582" spans="5:5">
      <c r="E9582" s="296"/>
    </row>
    <row r="9583" spans="5:5">
      <c r="E9583" s="296"/>
    </row>
    <row r="9584" spans="5:5">
      <c r="E9584" s="296"/>
    </row>
    <row r="9585" spans="5:5">
      <c r="E9585" s="296"/>
    </row>
    <row r="9586" spans="5:5">
      <c r="E9586" s="296"/>
    </row>
    <row r="9587" spans="5:5">
      <c r="E9587" s="296"/>
    </row>
    <row r="9588" spans="5:5">
      <c r="E9588" s="296"/>
    </row>
    <row r="9589" spans="5:5">
      <c r="E9589" s="296"/>
    </row>
    <row r="9590" spans="5:5">
      <c r="E9590" s="296"/>
    </row>
    <row r="9591" spans="5:5">
      <c r="E9591" s="296"/>
    </row>
    <row r="9592" spans="5:5">
      <c r="E9592" s="296"/>
    </row>
    <row r="9593" spans="5:5">
      <c r="E9593" s="296"/>
    </row>
    <row r="9594" spans="5:5">
      <c r="E9594" s="296"/>
    </row>
    <row r="9595" spans="5:5">
      <c r="E9595" s="296"/>
    </row>
    <row r="9596" spans="5:5">
      <c r="E9596" s="296"/>
    </row>
    <row r="9597" spans="5:5">
      <c r="E9597" s="296"/>
    </row>
    <row r="9598" spans="5:5">
      <c r="E9598" s="296"/>
    </row>
    <row r="9599" spans="5:5">
      <c r="E9599" s="296"/>
    </row>
    <row r="9600" spans="5:5">
      <c r="E9600" s="296"/>
    </row>
    <row r="9601" spans="5:5">
      <c r="E9601" s="296"/>
    </row>
    <row r="9602" spans="5:5">
      <c r="E9602" s="296"/>
    </row>
    <row r="9603" spans="5:5">
      <c r="E9603" s="296"/>
    </row>
    <row r="9604" spans="5:5">
      <c r="E9604" s="296"/>
    </row>
    <row r="9605" spans="5:5">
      <c r="E9605" s="296"/>
    </row>
    <row r="9606" spans="5:5">
      <c r="E9606" s="296"/>
    </row>
    <row r="9607" spans="5:5">
      <c r="E9607" s="296"/>
    </row>
    <row r="9608" spans="5:5">
      <c r="E9608" s="296"/>
    </row>
    <row r="9609" spans="5:5">
      <c r="E9609" s="296"/>
    </row>
    <row r="9610" spans="5:5">
      <c r="E9610" s="296"/>
    </row>
    <row r="9611" spans="5:5">
      <c r="E9611" s="296"/>
    </row>
    <row r="9612" spans="5:5">
      <c r="E9612" s="296"/>
    </row>
    <row r="9613" spans="5:5">
      <c r="E9613" s="296"/>
    </row>
    <row r="9614" spans="5:5">
      <c r="E9614" s="296"/>
    </row>
    <row r="9615" spans="5:5">
      <c r="E9615" s="296"/>
    </row>
    <row r="9616" spans="5:5">
      <c r="E9616" s="296"/>
    </row>
    <row r="9617" spans="5:5">
      <c r="E9617" s="296"/>
    </row>
    <row r="9618" spans="5:5">
      <c r="E9618" s="296"/>
    </row>
    <row r="9619" spans="5:5">
      <c r="E9619" s="296"/>
    </row>
    <row r="9620" spans="5:5">
      <c r="E9620" s="296"/>
    </row>
    <row r="9621" spans="5:5">
      <c r="E9621" s="296"/>
    </row>
    <row r="9622" spans="5:5">
      <c r="E9622" s="296"/>
    </row>
    <row r="9623" spans="5:5">
      <c r="E9623" s="296"/>
    </row>
    <row r="9624" spans="5:5">
      <c r="E9624" s="296"/>
    </row>
    <row r="9625" spans="5:5">
      <c r="E9625" s="296"/>
    </row>
    <row r="9626" spans="5:5">
      <c r="E9626" s="296"/>
    </row>
    <row r="9627" spans="5:5">
      <c r="E9627" s="296"/>
    </row>
    <row r="9628" spans="5:5">
      <c r="E9628" s="296"/>
    </row>
    <row r="9629" spans="5:5">
      <c r="E9629" s="296"/>
    </row>
    <row r="9630" spans="5:5">
      <c r="E9630" s="296"/>
    </row>
    <row r="9631" spans="5:5">
      <c r="E9631" s="296"/>
    </row>
    <row r="9632" spans="5:5">
      <c r="E9632" s="296"/>
    </row>
    <row r="9633" spans="5:5">
      <c r="E9633" s="296"/>
    </row>
    <row r="9634" spans="5:5">
      <c r="E9634" s="296"/>
    </row>
    <row r="9635" spans="5:5">
      <c r="E9635" s="296"/>
    </row>
    <row r="9636" spans="5:5">
      <c r="E9636" s="296"/>
    </row>
    <row r="9637" spans="5:5">
      <c r="E9637" s="296"/>
    </row>
    <row r="9638" spans="5:5">
      <c r="E9638" s="296"/>
    </row>
    <row r="9639" spans="5:5">
      <c r="E9639" s="296"/>
    </row>
    <row r="9640" spans="5:5">
      <c r="E9640" s="296"/>
    </row>
    <row r="9641" spans="5:5">
      <c r="E9641" s="296"/>
    </row>
    <row r="9642" spans="5:5">
      <c r="E9642" s="296"/>
    </row>
    <row r="9643" spans="5:5">
      <c r="E9643" s="296"/>
    </row>
    <row r="9644" spans="5:5">
      <c r="E9644" s="296"/>
    </row>
    <row r="9645" spans="5:5">
      <c r="E9645" s="296"/>
    </row>
    <row r="9646" spans="5:5">
      <c r="E9646" s="296"/>
    </row>
    <row r="9647" spans="5:5">
      <c r="E9647" s="296"/>
    </row>
    <row r="9648" spans="5:5">
      <c r="E9648" s="296"/>
    </row>
    <row r="9649" spans="5:5">
      <c r="E9649" s="296"/>
    </row>
    <row r="9650" spans="5:5">
      <c r="E9650" s="296"/>
    </row>
    <row r="9651" spans="5:5">
      <c r="E9651" s="296"/>
    </row>
    <row r="9652" spans="5:5">
      <c r="E9652" s="296"/>
    </row>
    <row r="9653" spans="5:5">
      <c r="E9653" s="296"/>
    </row>
    <row r="9654" spans="5:5">
      <c r="E9654" s="296"/>
    </row>
    <row r="9655" spans="5:5">
      <c r="E9655" s="296"/>
    </row>
    <row r="9656" spans="5:5">
      <c r="E9656" s="296"/>
    </row>
    <row r="9657" spans="5:5">
      <c r="E9657" s="296"/>
    </row>
    <row r="9658" spans="5:5">
      <c r="E9658" s="296"/>
    </row>
    <row r="9659" spans="5:5">
      <c r="E9659" s="296"/>
    </row>
    <row r="9660" spans="5:5">
      <c r="E9660" s="296"/>
    </row>
    <row r="9661" spans="5:5">
      <c r="E9661" s="296"/>
    </row>
    <row r="9662" spans="5:5">
      <c r="E9662" s="296"/>
    </row>
    <row r="9663" spans="5:5">
      <c r="E9663" s="296"/>
    </row>
    <row r="9664" spans="5:5">
      <c r="E9664" s="296"/>
    </row>
    <row r="9665" spans="5:5">
      <c r="E9665" s="296"/>
    </row>
    <row r="9666" spans="5:5">
      <c r="E9666" s="296"/>
    </row>
    <row r="9667" spans="5:5">
      <c r="E9667" s="296"/>
    </row>
    <row r="9668" spans="5:5">
      <c r="E9668" s="296"/>
    </row>
    <row r="9669" spans="5:5">
      <c r="E9669" s="296"/>
    </row>
    <row r="9670" spans="5:5">
      <c r="E9670" s="296"/>
    </row>
    <row r="9671" spans="5:5">
      <c r="E9671" s="296"/>
    </row>
    <row r="9672" spans="5:5">
      <c r="E9672" s="296"/>
    </row>
    <row r="9673" spans="5:5">
      <c r="E9673" s="296"/>
    </row>
    <row r="9674" spans="5:5">
      <c r="E9674" s="296"/>
    </row>
    <row r="9675" spans="5:5">
      <c r="E9675" s="296"/>
    </row>
    <row r="9676" spans="5:5">
      <c r="E9676" s="296"/>
    </row>
    <row r="9677" spans="5:5">
      <c r="E9677" s="296"/>
    </row>
    <row r="9678" spans="5:5">
      <c r="E9678" s="296"/>
    </row>
    <row r="9679" spans="5:5">
      <c r="E9679" s="296"/>
    </row>
    <row r="9680" spans="5:5">
      <c r="E9680" s="296"/>
    </row>
    <row r="9681" spans="5:5">
      <c r="E9681" s="296"/>
    </row>
    <row r="9682" spans="5:5">
      <c r="E9682" s="296"/>
    </row>
    <row r="9683" spans="5:5">
      <c r="E9683" s="296"/>
    </row>
    <row r="9684" spans="5:5">
      <c r="E9684" s="296"/>
    </row>
    <row r="9685" spans="5:5">
      <c r="E9685" s="296"/>
    </row>
    <row r="9686" spans="5:5">
      <c r="E9686" s="296"/>
    </row>
    <row r="9687" spans="5:5">
      <c r="E9687" s="296"/>
    </row>
    <row r="9688" spans="5:5">
      <c r="E9688" s="296"/>
    </row>
    <row r="9689" spans="5:5">
      <c r="E9689" s="296"/>
    </row>
    <row r="9690" spans="5:5">
      <c r="E9690" s="296"/>
    </row>
    <row r="9691" spans="5:5">
      <c r="E9691" s="296"/>
    </row>
    <row r="9692" spans="5:5">
      <c r="E9692" s="296"/>
    </row>
    <row r="9693" spans="5:5">
      <c r="E9693" s="296"/>
    </row>
    <row r="9694" spans="5:5">
      <c r="E9694" s="296"/>
    </row>
    <row r="9695" spans="5:5">
      <c r="E9695" s="296"/>
    </row>
    <row r="9696" spans="5:5">
      <c r="E9696" s="296"/>
    </row>
    <row r="9697" spans="5:5">
      <c r="E9697" s="296"/>
    </row>
    <row r="9698" spans="5:5">
      <c r="E9698" s="296"/>
    </row>
    <row r="9699" spans="5:5">
      <c r="E9699" s="296"/>
    </row>
    <row r="9700" spans="5:5">
      <c r="E9700" s="296"/>
    </row>
    <row r="9701" spans="5:5">
      <c r="E9701" s="296"/>
    </row>
    <row r="9702" spans="5:5">
      <c r="E9702" s="296"/>
    </row>
    <row r="9703" spans="5:5">
      <c r="E9703" s="296"/>
    </row>
    <row r="9704" spans="5:5">
      <c r="E9704" s="296"/>
    </row>
    <row r="9705" spans="5:5">
      <c r="E9705" s="296"/>
    </row>
    <row r="9706" spans="5:5">
      <c r="E9706" s="296"/>
    </row>
    <row r="9707" spans="5:5">
      <c r="E9707" s="296"/>
    </row>
    <row r="9708" spans="5:5">
      <c r="E9708" s="296"/>
    </row>
    <row r="9709" spans="5:5">
      <c r="E9709" s="296"/>
    </row>
    <row r="9710" spans="5:5">
      <c r="E9710" s="296"/>
    </row>
    <row r="9711" spans="5:5">
      <c r="E9711" s="296"/>
    </row>
    <row r="9712" spans="5:5">
      <c r="E9712" s="296"/>
    </row>
    <row r="9713" spans="5:5">
      <c r="E9713" s="296"/>
    </row>
    <row r="9714" spans="5:5">
      <c r="E9714" s="296"/>
    </row>
    <row r="9715" spans="5:5">
      <c r="E9715" s="296"/>
    </row>
    <row r="9716" spans="5:5">
      <c r="E9716" s="296"/>
    </row>
    <row r="9717" spans="5:5">
      <c r="E9717" s="296"/>
    </row>
    <row r="9718" spans="5:5">
      <c r="E9718" s="296"/>
    </row>
    <row r="9719" spans="5:5">
      <c r="E9719" s="296"/>
    </row>
    <row r="9720" spans="5:5">
      <c r="E9720" s="296"/>
    </row>
    <row r="9721" spans="5:5">
      <c r="E9721" s="296"/>
    </row>
    <row r="9722" spans="5:5">
      <c r="E9722" s="296"/>
    </row>
    <row r="9723" spans="5:5">
      <c r="E9723" s="296"/>
    </row>
    <row r="9724" spans="5:5">
      <c r="E9724" s="296"/>
    </row>
    <row r="9725" spans="5:5">
      <c r="E9725" s="296"/>
    </row>
    <row r="9726" spans="5:5">
      <c r="E9726" s="296"/>
    </row>
    <row r="9727" spans="5:5">
      <c r="E9727" s="296"/>
    </row>
    <row r="9728" spans="5:5">
      <c r="E9728" s="296"/>
    </row>
    <row r="9729" spans="5:5">
      <c r="E9729" s="296"/>
    </row>
    <row r="9730" spans="5:5">
      <c r="E9730" s="296"/>
    </row>
    <row r="9731" spans="5:5">
      <c r="E9731" s="296"/>
    </row>
    <row r="9732" spans="5:5">
      <c r="E9732" s="296"/>
    </row>
    <row r="9733" spans="5:5">
      <c r="E9733" s="296"/>
    </row>
    <row r="9734" spans="5:5">
      <c r="E9734" s="296"/>
    </row>
    <row r="9735" spans="5:5">
      <c r="E9735" s="296"/>
    </row>
    <row r="9736" spans="5:5">
      <c r="E9736" s="296"/>
    </row>
    <row r="9737" spans="5:5">
      <c r="E9737" s="296"/>
    </row>
    <row r="9738" spans="5:5">
      <c r="E9738" s="296"/>
    </row>
    <row r="9739" spans="5:5">
      <c r="E9739" s="296"/>
    </row>
    <row r="9740" spans="5:5">
      <c r="E9740" s="296"/>
    </row>
    <row r="9741" spans="5:5">
      <c r="E9741" s="296"/>
    </row>
    <row r="9742" spans="5:5">
      <c r="E9742" s="296"/>
    </row>
    <row r="9743" spans="5:5">
      <c r="E9743" s="296"/>
    </row>
    <row r="9744" spans="5:5">
      <c r="E9744" s="296"/>
    </row>
    <row r="9745" spans="5:5">
      <c r="E9745" s="296"/>
    </row>
    <row r="9746" spans="5:5">
      <c r="E9746" s="296"/>
    </row>
    <row r="9747" spans="5:5">
      <c r="E9747" s="296"/>
    </row>
    <row r="9748" spans="5:5">
      <c r="E9748" s="296"/>
    </row>
    <row r="9749" spans="5:5">
      <c r="E9749" s="296"/>
    </row>
    <row r="9750" spans="5:5">
      <c r="E9750" s="296"/>
    </row>
    <row r="9751" spans="5:5">
      <c r="E9751" s="296"/>
    </row>
    <row r="9752" spans="5:5">
      <c r="E9752" s="296"/>
    </row>
    <row r="9753" spans="5:5">
      <c r="E9753" s="296"/>
    </row>
    <row r="9754" spans="5:5">
      <c r="E9754" s="296"/>
    </row>
    <row r="9755" spans="5:5">
      <c r="E9755" s="296"/>
    </row>
    <row r="9756" spans="5:5">
      <c r="E9756" s="296"/>
    </row>
    <row r="9757" spans="5:5">
      <c r="E9757" s="296"/>
    </row>
    <row r="9758" spans="5:5">
      <c r="E9758" s="296"/>
    </row>
    <row r="9759" spans="5:5">
      <c r="E9759" s="296"/>
    </row>
    <row r="9760" spans="5:5">
      <c r="E9760" s="296"/>
    </row>
    <row r="9761" spans="5:5">
      <c r="E9761" s="296"/>
    </row>
    <row r="9762" spans="5:5">
      <c r="E9762" s="296"/>
    </row>
    <row r="9763" spans="5:5">
      <c r="E9763" s="296"/>
    </row>
    <row r="9764" spans="5:5">
      <c r="E9764" s="296"/>
    </row>
    <row r="9765" spans="5:5">
      <c r="E9765" s="296"/>
    </row>
    <row r="9766" spans="5:5">
      <c r="E9766" s="296"/>
    </row>
    <row r="9767" spans="5:5">
      <c r="E9767" s="296"/>
    </row>
    <row r="9768" spans="5:5">
      <c r="E9768" s="296"/>
    </row>
    <row r="9769" spans="5:5">
      <c r="E9769" s="296"/>
    </row>
    <row r="9770" spans="5:5">
      <c r="E9770" s="296"/>
    </row>
    <row r="9771" spans="5:5">
      <c r="E9771" s="296"/>
    </row>
    <row r="9772" spans="5:5">
      <c r="E9772" s="296"/>
    </row>
    <row r="9773" spans="5:5">
      <c r="E9773" s="296"/>
    </row>
    <row r="9774" spans="5:5">
      <c r="E9774" s="296"/>
    </row>
    <row r="9775" spans="5:5">
      <c r="E9775" s="296"/>
    </row>
    <row r="9776" spans="5:5">
      <c r="E9776" s="296"/>
    </row>
    <row r="9777" spans="5:5">
      <c r="E9777" s="296"/>
    </row>
    <row r="9778" spans="5:5">
      <c r="E9778" s="296"/>
    </row>
    <row r="9779" spans="5:5">
      <c r="E9779" s="296"/>
    </row>
    <row r="9780" spans="5:5">
      <c r="E9780" s="296"/>
    </row>
    <row r="9781" spans="5:5">
      <c r="E9781" s="296"/>
    </row>
    <row r="9782" spans="5:5">
      <c r="E9782" s="296"/>
    </row>
    <row r="9783" spans="5:5">
      <c r="E9783" s="296"/>
    </row>
    <row r="9784" spans="5:5">
      <c r="E9784" s="296"/>
    </row>
    <row r="9785" spans="5:5">
      <c r="E9785" s="296"/>
    </row>
    <row r="9786" spans="5:5">
      <c r="E9786" s="296"/>
    </row>
    <row r="9787" spans="5:5">
      <c r="E9787" s="296"/>
    </row>
    <row r="9788" spans="5:5">
      <c r="E9788" s="296"/>
    </row>
    <row r="9789" spans="5:5">
      <c r="E9789" s="296"/>
    </row>
    <row r="9790" spans="5:5">
      <c r="E9790" s="296"/>
    </row>
    <row r="9791" spans="5:5">
      <c r="E9791" s="296"/>
    </row>
    <row r="9792" spans="5:5">
      <c r="E9792" s="296"/>
    </row>
    <row r="9793" spans="5:5">
      <c r="E9793" s="296"/>
    </row>
    <row r="9794" spans="5:5">
      <c r="E9794" s="296"/>
    </row>
    <row r="9795" spans="5:5">
      <c r="E9795" s="296"/>
    </row>
    <row r="9796" spans="5:5">
      <c r="E9796" s="296"/>
    </row>
    <row r="9797" spans="5:5">
      <c r="E9797" s="296"/>
    </row>
    <row r="9798" spans="5:5">
      <c r="E9798" s="296"/>
    </row>
    <row r="9799" spans="5:5">
      <c r="E9799" s="296"/>
    </row>
    <row r="9800" spans="5:5">
      <c r="E9800" s="296"/>
    </row>
    <row r="9801" spans="5:5">
      <c r="E9801" s="296"/>
    </row>
    <row r="9802" spans="5:5">
      <c r="E9802" s="296"/>
    </row>
    <row r="9803" spans="5:5">
      <c r="E9803" s="296"/>
    </row>
    <row r="9804" spans="5:5">
      <c r="E9804" s="296"/>
    </row>
    <row r="9805" spans="5:5">
      <c r="E9805" s="296"/>
    </row>
    <row r="9806" spans="5:5">
      <c r="E9806" s="296"/>
    </row>
    <row r="9807" spans="5:5">
      <c r="E9807" s="296"/>
    </row>
    <row r="9808" spans="5:5">
      <c r="E9808" s="296"/>
    </row>
    <row r="9809" spans="5:5">
      <c r="E9809" s="296"/>
    </row>
    <row r="9810" spans="5:5">
      <c r="E9810" s="296"/>
    </row>
    <row r="9811" spans="5:5">
      <c r="E9811" s="296"/>
    </row>
    <row r="9812" spans="5:5">
      <c r="E9812" s="296"/>
    </row>
    <row r="9813" spans="5:5">
      <c r="E9813" s="296"/>
    </row>
    <row r="9814" spans="5:5">
      <c r="E9814" s="296"/>
    </row>
    <row r="9815" spans="5:5">
      <c r="E9815" s="296"/>
    </row>
    <row r="9816" spans="5:5">
      <c r="E9816" s="296"/>
    </row>
    <row r="9817" spans="5:5">
      <c r="E9817" s="296"/>
    </row>
    <row r="9818" spans="5:5">
      <c r="E9818" s="296"/>
    </row>
    <row r="9819" spans="5:5">
      <c r="E9819" s="296"/>
    </row>
    <row r="9820" spans="5:5">
      <c r="E9820" s="296"/>
    </row>
    <row r="9821" spans="5:5">
      <c r="E9821" s="296"/>
    </row>
    <row r="9822" spans="5:5">
      <c r="E9822" s="296"/>
    </row>
    <row r="9823" spans="5:5">
      <c r="E9823" s="296"/>
    </row>
    <row r="9824" spans="5:5">
      <c r="E9824" s="296"/>
    </row>
    <row r="9825" spans="5:5">
      <c r="E9825" s="296"/>
    </row>
    <row r="9826" spans="5:5">
      <c r="E9826" s="296"/>
    </row>
    <row r="9827" spans="5:5">
      <c r="E9827" s="296"/>
    </row>
    <row r="9828" spans="5:5">
      <c r="E9828" s="296"/>
    </row>
    <row r="9829" spans="5:5">
      <c r="E9829" s="296"/>
    </row>
    <row r="9830" spans="5:5">
      <c r="E9830" s="296"/>
    </row>
    <row r="9831" spans="5:5">
      <c r="E9831" s="296"/>
    </row>
    <row r="9832" spans="5:5">
      <c r="E9832" s="296"/>
    </row>
    <row r="9833" spans="5:5">
      <c r="E9833" s="296"/>
    </row>
    <row r="9834" spans="5:5">
      <c r="E9834" s="296"/>
    </row>
    <row r="9835" spans="5:5">
      <c r="E9835" s="296"/>
    </row>
    <row r="9836" spans="5:5">
      <c r="E9836" s="296"/>
    </row>
    <row r="9837" spans="5:5">
      <c r="E9837" s="296"/>
    </row>
    <row r="9838" spans="5:5">
      <c r="E9838" s="296"/>
    </row>
    <row r="9839" spans="5:5">
      <c r="E9839" s="296"/>
    </row>
    <row r="9840" spans="5:5">
      <c r="E9840" s="296"/>
    </row>
    <row r="9841" spans="5:5">
      <c r="E9841" s="296"/>
    </row>
    <row r="9842" spans="5:5">
      <c r="E9842" s="296"/>
    </row>
    <row r="9843" spans="5:5">
      <c r="E9843" s="296"/>
    </row>
    <row r="9844" spans="5:5">
      <c r="E9844" s="296"/>
    </row>
    <row r="9845" spans="5:5">
      <c r="E9845" s="296"/>
    </row>
    <row r="9846" spans="5:5">
      <c r="E9846" s="296"/>
    </row>
    <row r="9847" spans="5:5">
      <c r="E9847" s="296"/>
    </row>
    <row r="9848" spans="5:5">
      <c r="E9848" s="296"/>
    </row>
    <row r="9849" spans="5:5">
      <c r="E9849" s="296"/>
    </row>
    <row r="9850" spans="5:5">
      <c r="E9850" s="296"/>
    </row>
    <row r="9851" spans="5:5">
      <c r="E9851" s="296"/>
    </row>
    <row r="9852" spans="5:5">
      <c r="E9852" s="296"/>
    </row>
    <row r="9853" spans="5:5">
      <c r="E9853" s="296"/>
    </row>
    <row r="9854" spans="5:5">
      <c r="E9854" s="296"/>
    </row>
    <row r="9855" spans="5:5">
      <c r="E9855" s="296"/>
    </row>
    <row r="9856" spans="5:5">
      <c r="E9856" s="296"/>
    </row>
    <row r="9857" spans="5:5">
      <c r="E9857" s="296"/>
    </row>
    <row r="9858" spans="5:5">
      <c r="E9858" s="296"/>
    </row>
    <row r="9859" spans="5:5">
      <c r="E9859" s="296"/>
    </row>
    <row r="9860" spans="5:5">
      <c r="E9860" s="296"/>
    </row>
    <row r="9861" spans="5:5">
      <c r="E9861" s="296"/>
    </row>
    <row r="9862" spans="5:5">
      <c r="E9862" s="296"/>
    </row>
    <row r="9863" spans="5:5">
      <c r="E9863" s="296"/>
    </row>
    <row r="9864" spans="5:5">
      <c r="E9864" s="296"/>
    </row>
    <row r="9865" spans="5:5">
      <c r="E9865" s="296"/>
    </row>
    <row r="9866" spans="5:5">
      <c r="E9866" s="296"/>
    </row>
    <row r="9867" spans="5:5">
      <c r="E9867" s="296"/>
    </row>
    <row r="9868" spans="5:5">
      <c r="E9868" s="296"/>
    </row>
    <row r="9869" spans="5:5">
      <c r="E9869" s="296"/>
    </row>
    <row r="9870" spans="5:5">
      <c r="E9870" s="296"/>
    </row>
    <row r="9871" spans="5:5">
      <c r="E9871" s="296"/>
    </row>
    <row r="9872" spans="5:5">
      <c r="E9872" s="296"/>
    </row>
    <row r="9873" spans="5:5">
      <c r="E9873" s="296"/>
    </row>
    <row r="9874" spans="5:5">
      <c r="E9874" s="296"/>
    </row>
    <row r="9875" spans="5:5">
      <c r="E9875" s="296"/>
    </row>
    <row r="9876" spans="5:5">
      <c r="E9876" s="296"/>
    </row>
    <row r="9877" spans="5:5">
      <c r="E9877" s="296"/>
    </row>
    <row r="9878" spans="5:5">
      <c r="E9878" s="296"/>
    </row>
    <row r="9879" spans="5:5">
      <c r="E9879" s="296"/>
    </row>
    <row r="9880" spans="5:5">
      <c r="E9880" s="296"/>
    </row>
    <row r="9881" spans="5:5">
      <c r="E9881" s="296"/>
    </row>
    <row r="9882" spans="5:5">
      <c r="E9882" s="296"/>
    </row>
    <row r="9883" spans="5:5">
      <c r="E9883" s="296"/>
    </row>
    <row r="9884" spans="5:5">
      <c r="E9884" s="296"/>
    </row>
    <row r="9885" spans="5:5">
      <c r="E9885" s="296"/>
    </row>
    <row r="9886" spans="5:5">
      <c r="E9886" s="296"/>
    </row>
    <row r="9887" spans="5:5">
      <c r="E9887" s="296"/>
    </row>
    <row r="9888" spans="5:5">
      <c r="E9888" s="296"/>
    </row>
    <row r="9889" spans="5:5">
      <c r="E9889" s="296"/>
    </row>
    <row r="9890" spans="5:5">
      <c r="E9890" s="296"/>
    </row>
    <row r="9891" spans="5:5">
      <c r="E9891" s="296"/>
    </row>
    <row r="9892" spans="5:5">
      <c r="E9892" s="296"/>
    </row>
    <row r="9893" spans="5:5">
      <c r="E9893" s="296"/>
    </row>
    <row r="9894" spans="5:5">
      <c r="E9894" s="296"/>
    </row>
    <row r="9895" spans="5:5">
      <c r="E9895" s="296"/>
    </row>
    <row r="9896" spans="5:5">
      <c r="E9896" s="296"/>
    </row>
    <row r="9897" spans="5:5">
      <c r="E9897" s="296"/>
    </row>
    <row r="9898" spans="5:5">
      <c r="E9898" s="296"/>
    </row>
    <row r="9899" spans="5:5">
      <c r="E9899" s="296"/>
    </row>
    <row r="9900" spans="5:5">
      <c r="E9900" s="296"/>
    </row>
    <row r="9901" spans="5:5">
      <c r="E9901" s="296"/>
    </row>
    <row r="9902" spans="5:5">
      <c r="E9902" s="296"/>
    </row>
    <row r="9903" spans="5:5">
      <c r="E9903" s="296"/>
    </row>
    <row r="9904" spans="5:5">
      <c r="E9904" s="296"/>
    </row>
    <row r="9905" spans="5:5">
      <c r="E9905" s="296"/>
    </row>
    <row r="9906" spans="5:5">
      <c r="E9906" s="296"/>
    </row>
    <row r="9907" spans="5:5">
      <c r="E9907" s="296"/>
    </row>
    <row r="9908" spans="5:5">
      <c r="E9908" s="296"/>
    </row>
    <row r="9909" spans="5:5">
      <c r="E9909" s="296"/>
    </row>
    <row r="9910" spans="5:5">
      <c r="E9910" s="296"/>
    </row>
    <row r="9911" spans="5:5">
      <c r="E9911" s="296"/>
    </row>
    <row r="9912" spans="5:5">
      <c r="E9912" s="296"/>
    </row>
    <row r="9913" spans="5:5">
      <c r="E9913" s="296"/>
    </row>
    <row r="9914" spans="5:5">
      <c r="E9914" s="296"/>
    </row>
    <row r="9915" spans="5:5">
      <c r="E9915" s="296"/>
    </row>
    <row r="9916" spans="5:5">
      <c r="E9916" s="296"/>
    </row>
    <row r="9917" spans="5:5">
      <c r="E9917" s="296"/>
    </row>
    <row r="9918" spans="5:5">
      <c r="E9918" s="296"/>
    </row>
    <row r="9919" spans="5:5">
      <c r="E9919" s="296"/>
    </row>
    <row r="9920" spans="5:5">
      <c r="E9920" s="296"/>
    </row>
    <row r="9921" spans="5:5">
      <c r="E9921" s="296"/>
    </row>
    <row r="9922" spans="5:5">
      <c r="E9922" s="296"/>
    </row>
    <row r="9923" spans="5:5">
      <c r="E9923" s="296"/>
    </row>
    <row r="9924" spans="5:5">
      <c r="E9924" s="296"/>
    </row>
    <row r="9925" spans="5:5">
      <c r="E9925" s="296"/>
    </row>
    <row r="9926" spans="5:5">
      <c r="E9926" s="296"/>
    </row>
    <row r="9927" spans="5:5">
      <c r="E9927" s="296"/>
    </row>
    <row r="9928" spans="5:5">
      <c r="E9928" s="296"/>
    </row>
    <row r="9929" spans="5:5">
      <c r="E9929" s="296"/>
    </row>
    <row r="9930" spans="5:5">
      <c r="E9930" s="296"/>
    </row>
    <row r="9931" spans="5:5">
      <c r="E9931" s="296"/>
    </row>
    <row r="9932" spans="5:5">
      <c r="E9932" s="296"/>
    </row>
    <row r="9933" spans="5:5">
      <c r="E9933" s="296"/>
    </row>
    <row r="9934" spans="5:5">
      <c r="E9934" s="296"/>
    </row>
    <row r="9935" spans="5:5">
      <c r="E9935" s="296"/>
    </row>
    <row r="9936" spans="5:5">
      <c r="E9936" s="296"/>
    </row>
    <row r="9937" spans="5:5">
      <c r="E9937" s="296"/>
    </row>
    <row r="9938" spans="5:5">
      <c r="E9938" s="296"/>
    </row>
    <row r="9939" spans="5:5">
      <c r="E9939" s="296"/>
    </row>
    <row r="9940" spans="5:5">
      <c r="E9940" s="296"/>
    </row>
    <row r="9941" spans="5:5">
      <c r="E9941" s="296"/>
    </row>
    <row r="9942" spans="5:5">
      <c r="E9942" s="296"/>
    </row>
    <row r="9943" spans="5:5">
      <c r="E9943" s="296"/>
    </row>
    <row r="9944" spans="5:5">
      <c r="E9944" s="296"/>
    </row>
    <row r="9945" spans="5:5">
      <c r="E9945" s="296"/>
    </row>
    <row r="9946" spans="5:5">
      <c r="E9946" s="296"/>
    </row>
    <row r="9947" spans="5:5">
      <c r="E9947" s="296"/>
    </row>
    <row r="9948" spans="5:5">
      <c r="E9948" s="296"/>
    </row>
    <row r="9949" spans="5:5">
      <c r="E9949" s="296"/>
    </row>
    <row r="9950" spans="5:5">
      <c r="E9950" s="296"/>
    </row>
    <row r="9951" spans="5:5">
      <c r="E9951" s="296"/>
    </row>
    <row r="9952" spans="5:5">
      <c r="E9952" s="296"/>
    </row>
    <row r="9953" spans="5:5">
      <c r="E9953" s="296"/>
    </row>
    <row r="9954" spans="5:5">
      <c r="E9954" s="296"/>
    </row>
    <row r="9955" spans="5:5">
      <c r="E9955" s="296"/>
    </row>
    <row r="9956" spans="5:5">
      <c r="E9956" s="296"/>
    </row>
    <row r="9957" spans="5:5">
      <c r="E9957" s="296"/>
    </row>
    <row r="9958" spans="5:5">
      <c r="E9958" s="296"/>
    </row>
    <row r="9959" spans="5:5">
      <c r="E9959" s="296"/>
    </row>
    <row r="9960" spans="5:5">
      <c r="E9960" s="296"/>
    </row>
    <row r="9961" spans="5:5">
      <c r="E9961" s="296"/>
    </row>
    <row r="9962" spans="5:5">
      <c r="E9962" s="296"/>
    </row>
    <row r="9963" spans="5:5">
      <c r="E9963" s="296"/>
    </row>
    <row r="9964" spans="5:5">
      <c r="E9964" s="296"/>
    </row>
    <row r="9965" spans="5:5">
      <c r="E9965" s="296"/>
    </row>
    <row r="9966" spans="5:5">
      <c r="E9966" s="296"/>
    </row>
    <row r="9967" spans="5:5">
      <c r="E9967" s="296"/>
    </row>
    <row r="9968" spans="5:5">
      <c r="E9968" s="296"/>
    </row>
    <row r="9969" spans="5:5">
      <c r="E9969" s="296"/>
    </row>
    <row r="9970" spans="5:5">
      <c r="E9970" s="296"/>
    </row>
    <row r="9971" spans="5:5">
      <c r="E9971" s="296"/>
    </row>
    <row r="9972" spans="5:5">
      <c r="E9972" s="296"/>
    </row>
    <row r="9973" spans="5:5">
      <c r="E9973" s="296"/>
    </row>
    <row r="9974" spans="5:5">
      <c r="E9974" s="296"/>
    </row>
    <row r="9975" spans="5:5">
      <c r="E9975" s="296"/>
    </row>
    <row r="9976" spans="5:5">
      <c r="E9976" s="296"/>
    </row>
    <row r="9977" spans="5:5">
      <c r="E9977" s="296"/>
    </row>
    <row r="9978" spans="5:5">
      <c r="E9978" s="296"/>
    </row>
    <row r="9979" spans="5:5">
      <c r="E9979" s="296"/>
    </row>
    <row r="9980" spans="5:5">
      <c r="E9980" s="296"/>
    </row>
    <row r="9981" spans="5:5">
      <c r="E9981" s="296"/>
    </row>
    <row r="9982" spans="5:5">
      <c r="E9982" s="296"/>
    </row>
    <row r="9983" spans="5:5">
      <c r="E9983" s="296"/>
    </row>
    <row r="9984" spans="5:5">
      <c r="E9984" s="296"/>
    </row>
    <row r="9985" spans="5:5">
      <c r="E9985" s="296"/>
    </row>
    <row r="9986" spans="5:5">
      <c r="E9986" s="296"/>
    </row>
    <row r="9987" spans="5:5">
      <c r="E9987" s="296"/>
    </row>
    <row r="9988" spans="5:5">
      <c r="E9988" s="296"/>
    </row>
    <row r="9989" spans="5:5">
      <c r="E9989" s="296"/>
    </row>
    <row r="9990" spans="5:5">
      <c r="E9990" s="296"/>
    </row>
    <row r="9991" spans="5:5">
      <c r="E9991" s="296"/>
    </row>
    <row r="9992" spans="5:5">
      <c r="E9992" s="296"/>
    </row>
    <row r="9993" spans="5:5">
      <c r="E9993" s="296"/>
    </row>
    <row r="9994" spans="5:5">
      <c r="E9994" s="296"/>
    </row>
    <row r="9995" spans="5:5">
      <c r="E9995" s="296"/>
    </row>
    <row r="9996" spans="5:5">
      <c r="E9996" s="296"/>
    </row>
    <row r="9997" spans="5:5">
      <c r="E9997" s="296"/>
    </row>
    <row r="9998" spans="5:5">
      <c r="E9998" s="296"/>
    </row>
    <row r="9999" spans="5:5">
      <c r="E9999" s="296"/>
    </row>
    <row r="10000" spans="5:5">
      <c r="E10000" s="296"/>
    </row>
    <row r="10001" spans="5:5">
      <c r="E10001" s="296"/>
    </row>
    <row r="10002" spans="5:5">
      <c r="E10002" s="296"/>
    </row>
    <row r="10003" spans="5:5">
      <c r="E10003" s="296"/>
    </row>
    <row r="10004" spans="5:5">
      <c r="E10004" s="296"/>
    </row>
    <row r="10005" spans="5:5">
      <c r="E10005" s="296"/>
    </row>
    <row r="10006" spans="5:5">
      <c r="E10006" s="296"/>
    </row>
    <row r="10007" spans="5:5">
      <c r="E10007" s="296"/>
    </row>
    <row r="10008" spans="5:5">
      <c r="E10008" s="296"/>
    </row>
    <row r="10009" spans="5:5">
      <c r="E10009" s="296"/>
    </row>
    <row r="10010" spans="5:5">
      <c r="E10010" s="296"/>
    </row>
    <row r="10011" spans="5:5">
      <c r="E10011" s="296"/>
    </row>
    <row r="10012" spans="5:5">
      <c r="E10012" s="296"/>
    </row>
    <row r="10013" spans="5:5">
      <c r="E10013" s="296"/>
    </row>
    <row r="10014" spans="5:5">
      <c r="E10014" s="296"/>
    </row>
    <row r="10015" spans="5:5">
      <c r="E10015" s="296"/>
    </row>
    <row r="10016" spans="5:5">
      <c r="E10016" s="296"/>
    </row>
    <row r="10017" spans="5:5">
      <c r="E10017" s="296"/>
    </row>
    <row r="10018" spans="5:5">
      <c r="E10018" s="296"/>
    </row>
    <row r="10019" spans="5:5">
      <c r="E10019" s="296"/>
    </row>
    <row r="10020" spans="5:5">
      <c r="E10020" s="296"/>
    </row>
    <row r="10021" spans="5:5">
      <c r="E10021" s="296"/>
    </row>
    <row r="10022" spans="5:5">
      <c r="E10022" s="296"/>
    </row>
    <row r="10023" spans="5:5">
      <c r="E10023" s="296"/>
    </row>
    <row r="10024" spans="5:5">
      <c r="E10024" s="296"/>
    </row>
    <row r="10025" spans="5:5">
      <c r="E10025" s="296"/>
    </row>
    <row r="10026" spans="5:5">
      <c r="E10026" s="296"/>
    </row>
    <row r="10027" spans="5:5">
      <c r="E10027" s="296"/>
    </row>
    <row r="10028" spans="5:5">
      <c r="E10028" s="296"/>
    </row>
    <row r="10029" spans="5:5">
      <c r="E10029" s="296"/>
    </row>
    <row r="10030" spans="5:5">
      <c r="E10030" s="296"/>
    </row>
    <row r="10031" spans="5:5">
      <c r="E10031" s="296"/>
    </row>
    <row r="10032" spans="5:5">
      <c r="E10032" s="296"/>
    </row>
    <row r="10033" spans="5:5">
      <c r="E10033" s="296"/>
    </row>
    <row r="10034" spans="5:5">
      <c r="E10034" s="296"/>
    </row>
    <row r="10035" spans="5:5">
      <c r="E10035" s="296"/>
    </row>
    <row r="10036" spans="5:5">
      <c r="E10036" s="296"/>
    </row>
    <row r="10037" spans="5:5">
      <c r="E10037" s="296"/>
    </row>
    <row r="10038" spans="5:5">
      <c r="E10038" s="296"/>
    </row>
    <row r="10039" spans="5:5">
      <c r="E10039" s="296"/>
    </row>
    <row r="10040" spans="5:5">
      <c r="E10040" s="296"/>
    </row>
    <row r="10041" spans="5:5">
      <c r="E10041" s="296"/>
    </row>
    <row r="10042" spans="5:5">
      <c r="E10042" s="296"/>
    </row>
    <row r="10043" spans="5:5">
      <c r="E10043" s="296"/>
    </row>
    <row r="10044" spans="5:5">
      <c r="E10044" s="296"/>
    </row>
    <row r="10045" spans="5:5">
      <c r="E10045" s="296"/>
    </row>
    <row r="10046" spans="5:5">
      <c r="E10046" s="296"/>
    </row>
    <row r="10047" spans="5:5">
      <c r="E10047" s="296"/>
    </row>
    <row r="10048" spans="5:5">
      <c r="E10048" s="296"/>
    </row>
    <row r="10049" spans="5:5">
      <c r="E10049" s="296"/>
    </row>
    <row r="10050" spans="5:5">
      <c r="E10050" s="296"/>
    </row>
    <row r="10051" spans="5:5">
      <c r="E10051" s="296"/>
    </row>
    <row r="10052" spans="5:5">
      <c r="E10052" s="296"/>
    </row>
    <row r="10053" spans="5:5">
      <c r="E10053" s="296"/>
    </row>
    <row r="10054" spans="5:5">
      <c r="E10054" s="296"/>
    </row>
    <row r="10055" spans="5:5">
      <c r="E10055" s="296"/>
    </row>
    <row r="10056" spans="5:5">
      <c r="E10056" s="296"/>
    </row>
    <row r="10057" spans="5:5">
      <c r="E10057" s="296"/>
    </row>
    <row r="10058" spans="5:5">
      <c r="E10058" s="296"/>
    </row>
    <row r="10059" spans="5:5">
      <c r="E10059" s="296"/>
    </row>
    <row r="10060" spans="5:5">
      <c r="E10060" s="296"/>
    </row>
    <row r="10061" spans="5:5">
      <c r="E10061" s="296"/>
    </row>
    <row r="10062" spans="5:5">
      <c r="E10062" s="296"/>
    </row>
    <row r="10063" spans="5:5">
      <c r="E10063" s="296"/>
    </row>
    <row r="10064" spans="5:5">
      <c r="E10064" s="296"/>
    </row>
    <row r="10065" spans="5:5">
      <c r="E10065" s="296"/>
    </row>
    <row r="10066" spans="5:5">
      <c r="E10066" s="296"/>
    </row>
    <row r="10067" spans="5:5">
      <c r="E10067" s="296"/>
    </row>
    <row r="10068" spans="5:5">
      <c r="E10068" s="296"/>
    </row>
    <row r="10069" spans="5:5">
      <c r="E10069" s="296"/>
    </row>
    <row r="10070" spans="5:5">
      <c r="E10070" s="296"/>
    </row>
    <row r="10071" spans="5:5">
      <c r="E10071" s="296"/>
    </row>
    <row r="10072" spans="5:5">
      <c r="E10072" s="296"/>
    </row>
    <row r="10073" spans="5:5">
      <c r="E10073" s="296"/>
    </row>
    <row r="10074" spans="5:5">
      <c r="E10074" s="296"/>
    </row>
    <row r="10075" spans="5:5">
      <c r="E10075" s="296"/>
    </row>
    <row r="10076" spans="5:5">
      <c r="E10076" s="296"/>
    </row>
    <row r="10077" spans="5:5">
      <c r="E10077" s="296"/>
    </row>
    <row r="10078" spans="5:5">
      <c r="E10078" s="296"/>
    </row>
    <row r="10079" spans="5:5">
      <c r="E10079" s="296"/>
    </row>
    <row r="10080" spans="5:5">
      <c r="E10080" s="296"/>
    </row>
    <row r="10081" spans="5:5">
      <c r="E10081" s="296"/>
    </row>
    <row r="10082" spans="5:5">
      <c r="E10082" s="296"/>
    </row>
    <row r="10083" spans="5:5">
      <c r="E10083" s="296"/>
    </row>
    <row r="10084" spans="5:5">
      <c r="E10084" s="296"/>
    </row>
    <row r="10085" spans="5:5">
      <c r="E10085" s="296"/>
    </row>
    <row r="10086" spans="5:5">
      <c r="E10086" s="296"/>
    </row>
    <row r="10087" spans="5:5">
      <c r="E10087" s="296"/>
    </row>
    <row r="10088" spans="5:5">
      <c r="E10088" s="296"/>
    </row>
    <row r="10089" spans="5:5">
      <c r="E10089" s="296"/>
    </row>
    <row r="10090" spans="5:5">
      <c r="E10090" s="296"/>
    </row>
    <row r="10091" spans="5:5">
      <c r="E10091" s="296"/>
    </row>
    <row r="10092" spans="5:5">
      <c r="E10092" s="296"/>
    </row>
    <row r="10093" spans="5:5">
      <c r="E10093" s="296"/>
    </row>
    <row r="10094" spans="5:5">
      <c r="E10094" s="296"/>
    </row>
    <row r="10095" spans="5:5">
      <c r="E10095" s="296"/>
    </row>
    <row r="10096" spans="5:5">
      <c r="E10096" s="296"/>
    </row>
    <row r="10097" spans="5:5">
      <c r="E10097" s="296"/>
    </row>
    <row r="10098" spans="5:5">
      <c r="E10098" s="296"/>
    </row>
    <row r="10099" spans="5:5">
      <c r="E10099" s="296"/>
    </row>
    <row r="10100" spans="5:5">
      <c r="E10100" s="296"/>
    </row>
    <row r="10101" spans="5:5">
      <c r="E10101" s="296"/>
    </row>
    <row r="10102" spans="5:5">
      <c r="E10102" s="296"/>
    </row>
    <row r="10103" spans="5:5">
      <c r="E10103" s="296"/>
    </row>
    <row r="10104" spans="5:5">
      <c r="E10104" s="296"/>
    </row>
    <row r="10105" spans="5:5">
      <c r="E10105" s="296"/>
    </row>
    <row r="10106" spans="5:5">
      <c r="E10106" s="296"/>
    </row>
    <row r="10107" spans="5:5">
      <c r="E10107" s="296"/>
    </row>
    <row r="10108" spans="5:5">
      <c r="E10108" s="296"/>
    </row>
    <row r="10109" spans="5:5">
      <c r="E10109" s="296"/>
    </row>
    <row r="10110" spans="5:5">
      <c r="E10110" s="296"/>
    </row>
    <row r="10111" spans="5:5">
      <c r="E10111" s="296"/>
    </row>
    <row r="10112" spans="5:5">
      <c r="E10112" s="296"/>
    </row>
    <row r="10113" spans="5:5">
      <c r="E10113" s="296"/>
    </row>
    <row r="10114" spans="5:5">
      <c r="E10114" s="296"/>
    </row>
    <row r="10115" spans="5:5">
      <c r="E10115" s="296"/>
    </row>
    <row r="10116" spans="5:5">
      <c r="E10116" s="296"/>
    </row>
    <row r="10117" spans="5:5">
      <c r="E10117" s="296"/>
    </row>
    <row r="10118" spans="5:5">
      <c r="E10118" s="296"/>
    </row>
    <row r="10119" spans="5:5">
      <c r="E10119" s="296"/>
    </row>
    <row r="10120" spans="5:5">
      <c r="E10120" s="296"/>
    </row>
    <row r="10121" spans="5:5">
      <c r="E10121" s="296"/>
    </row>
    <row r="10122" spans="5:5">
      <c r="E10122" s="296"/>
    </row>
    <row r="10123" spans="5:5">
      <c r="E10123" s="296"/>
    </row>
    <row r="10124" spans="5:5">
      <c r="E10124" s="296"/>
    </row>
    <row r="10125" spans="5:5">
      <c r="E10125" s="296"/>
    </row>
    <row r="10126" spans="5:5">
      <c r="E10126" s="296"/>
    </row>
    <row r="10127" spans="5:5">
      <c r="E10127" s="296"/>
    </row>
    <row r="10128" spans="5:5">
      <c r="E10128" s="296"/>
    </row>
    <row r="10129" spans="5:5">
      <c r="E10129" s="296"/>
    </row>
    <row r="10130" spans="5:5">
      <c r="E10130" s="296"/>
    </row>
    <row r="10131" spans="5:5">
      <c r="E10131" s="296"/>
    </row>
    <row r="10132" spans="5:5">
      <c r="E10132" s="296"/>
    </row>
    <row r="10133" spans="5:5">
      <c r="E10133" s="296"/>
    </row>
    <row r="10134" spans="5:5">
      <c r="E10134" s="296"/>
    </row>
    <row r="10135" spans="5:5">
      <c r="E10135" s="296"/>
    </row>
    <row r="10136" spans="5:5">
      <c r="E10136" s="296"/>
    </row>
    <row r="10137" spans="5:5">
      <c r="E10137" s="296"/>
    </row>
    <row r="10138" spans="5:5">
      <c r="E10138" s="296"/>
    </row>
    <row r="10139" spans="5:5">
      <c r="E10139" s="296"/>
    </row>
    <row r="10140" spans="5:5">
      <c r="E10140" s="296"/>
    </row>
    <row r="10141" spans="5:5">
      <c r="E10141" s="296"/>
    </row>
    <row r="10142" spans="5:5">
      <c r="E10142" s="296"/>
    </row>
    <row r="10143" spans="5:5">
      <c r="E10143" s="296"/>
    </row>
    <row r="10144" spans="5:5">
      <c r="E10144" s="296"/>
    </row>
    <row r="10145" spans="5:5">
      <c r="E10145" s="296"/>
    </row>
    <row r="10146" spans="5:5">
      <c r="E10146" s="296"/>
    </row>
    <row r="10147" spans="5:5">
      <c r="E10147" s="296"/>
    </row>
    <row r="10148" spans="5:5">
      <c r="E10148" s="296"/>
    </row>
    <row r="10149" spans="5:5">
      <c r="E10149" s="296"/>
    </row>
    <row r="10150" spans="5:5">
      <c r="E10150" s="296"/>
    </row>
    <row r="10151" spans="5:5">
      <c r="E10151" s="296"/>
    </row>
    <row r="10152" spans="5:5">
      <c r="E10152" s="296"/>
    </row>
    <row r="10153" spans="5:5">
      <c r="E10153" s="296"/>
    </row>
    <row r="10154" spans="5:5">
      <c r="E10154" s="296"/>
    </row>
    <row r="10155" spans="5:5">
      <c r="E10155" s="296"/>
    </row>
    <row r="10156" spans="5:5">
      <c r="E10156" s="296"/>
    </row>
    <row r="10157" spans="5:5">
      <c r="E10157" s="296"/>
    </row>
    <row r="10158" spans="5:5">
      <c r="E10158" s="296"/>
    </row>
    <row r="10159" spans="5:5">
      <c r="E10159" s="296"/>
    </row>
    <row r="10160" spans="5:5">
      <c r="E10160" s="296"/>
    </row>
    <row r="10161" spans="5:5">
      <c r="E10161" s="296"/>
    </row>
    <row r="10162" spans="5:5">
      <c r="E10162" s="296"/>
    </row>
    <row r="10163" spans="5:5">
      <c r="E10163" s="296"/>
    </row>
    <row r="10164" spans="5:5">
      <c r="E10164" s="296"/>
    </row>
    <row r="10165" spans="5:5">
      <c r="E10165" s="296"/>
    </row>
    <row r="10166" spans="5:5">
      <c r="E10166" s="296"/>
    </row>
    <row r="10167" spans="5:5">
      <c r="E10167" s="296"/>
    </row>
    <row r="10168" spans="5:5">
      <c r="E10168" s="296"/>
    </row>
    <row r="10169" spans="5:5">
      <c r="E10169" s="296"/>
    </row>
    <row r="10170" spans="5:5">
      <c r="E10170" s="296"/>
    </row>
    <row r="10171" spans="5:5">
      <c r="E10171" s="296"/>
    </row>
    <row r="10172" spans="5:5">
      <c r="E10172" s="296"/>
    </row>
    <row r="10173" spans="5:5">
      <c r="E10173" s="296"/>
    </row>
    <row r="10174" spans="5:5">
      <c r="E10174" s="296"/>
    </row>
    <row r="10175" spans="5:5">
      <c r="E10175" s="296"/>
    </row>
    <row r="10176" spans="5:5">
      <c r="E10176" s="296"/>
    </row>
    <row r="10177" spans="5:5">
      <c r="E10177" s="296"/>
    </row>
    <row r="10178" spans="5:5">
      <c r="E10178" s="296"/>
    </row>
    <row r="10179" spans="5:5">
      <c r="E10179" s="296"/>
    </row>
    <row r="10180" spans="5:5">
      <c r="E10180" s="296"/>
    </row>
    <row r="10181" spans="5:5">
      <c r="E10181" s="296"/>
    </row>
    <row r="10182" spans="5:5">
      <c r="E10182" s="296"/>
    </row>
    <row r="10183" spans="5:5">
      <c r="E10183" s="296"/>
    </row>
    <row r="10184" spans="5:5">
      <c r="E10184" s="296"/>
    </row>
    <row r="10185" spans="5:5">
      <c r="E10185" s="296"/>
    </row>
    <row r="10186" spans="5:5">
      <c r="E10186" s="296"/>
    </row>
    <row r="10187" spans="5:5">
      <c r="E10187" s="296"/>
    </row>
    <row r="10188" spans="5:5">
      <c r="E10188" s="296"/>
    </row>
    <row r="10189" spans="5:5">
      <c r="E10189" s="296"/>
    </row>
    <row r="10190" spans="5:5">
      <c r="E10190" s="296"/>
    </row>
    <row r="10191" spans="5:5">
      <c r="E10191" s="296"/>
    </row>
    <row r="10192" spans="5:5">
      <c r="E10192" s="296"/>
    </row>
    <row r="10193" spans="5:5">
      <c r="E10193" s="296"/>
    </row>
    <row r="10194" spans="5:5">
      <c r="E10194" s="296"/>
    </row>
    <row r="10195" spans="5:5">
      <c r="E10195" s="296"/>
    </row>
    <row r="10196" spans="5:5">
      <c r="E10196" s="296"/>
    </row>
    <row r="10197" spans="5:5">
      <c r="E10197" s="296"/>
    </row>
    <row r="10198" spans="5:5">
      <c r="E10198" s="296"/>
    </row>
    <row r="10199" spans="5:5">
      <c r="E10199" s="296"/>
    </row>
    <row r="10200" spans="5:5">
      <c r="E10200" s="296"/>
    </row>
    <row r="10201" spans="5:5">
      <c r="E10201" s="296"/>
    </row>
    <row r="10202" spans="5:5">
      <c r="E10202" s="296"/>
    </row>
    <row r="10203" spans="5:5">
      <c r="E10203" s="296"/>
    </row>
    <row r="10204" spans="5:5">
      <c r="E10204" s="296"/>
    </row>
    <row r="10205" spans="5:5">
      <c r="E10205" s="296"/>
    </row>
    <row r="10206" spans="5:5">
      <c r="E10206" s="296"/>
    </row>
    <row r="10207" spans="5:5">
      <c r="E10207" s="296"/>
    </row>
    <row r="10208" spans="5:5">
      <c r="E10208" s="296"/>
    </row>
    <row r="10209" spans="5:5">
      <c r="E10209" s="296"/>
    </row>
    <row r="10210" spans="5:5">
      <c r="E10210" s="296"/>
    </row>
    <row r="10211" spans="5:5">
      <c r="E10211" s="296"/>
    </row>
    <row r="10212" spans="5:5">
      <c r="E10212" s="296"/>
    </row>
    <row r="10213" spans="5:5">
      <c r="E10213" s="296"/>
    </row>
    <row r="10214" spans="5:5">
      <c r="E10214" s="296"/>
    </row>
    <row r="10215" spans="5:5">
      <c r="E10215" s="296"/>
    </row>
    <row r="10216" spans="5:5">
      <c r="E10216" s="296"/>
    </row>
    <row r="10217" spans="5:5">
      <c r="E10217" s="296"/>
    </row>
    <row r="10218" spans="5:5">
      <c r="E10218" s="296"/>
    </row>
    <row r="10219" spans="5:5">
      <c r="E10219" s="296"/>
    </row>
    <row r="10220" spans="5:5">
      <c r="E10220" s="296"/>
    </row>
    <row r="10221" spans="5:5">
      <c r="E10221" s="296"/>
    </row>
    <row r="10222" spans="5:5">
      <c r="E10222" s="296"/>
    </row>
    <row r="10223" spans="5:5">
      <c r="E10223" s="296"/>
    </row>
    <row r="10224" spans="5:5">
      <c r="E10224" s="296"/>
    </row>
    <row r="10225" spans="5:5">
      <c r="E10225" s="296"/>
    </row>
    <row r="10226" spans="5:5">
      <c r="E10226" s="296"/>
    </row>
    <row r="10227" spans="5:5">
      <c r="E10227" s="296"/>
    </row>
    <row r="10228" spans="5:5">
      <c r="E10228" s="296"/>
    </row>
    <row r="10229" spans="5:5">
      <c r="E10229" s="296"/>
    </row>
    <row r="10230" spans="5:5">
      <c r="E10230" s="296"/>
    </row>
    <row r="10231" spans="5:5">
      <c r="E10231" s="296"/>
    </row>
    <row r="10232" spans="5:5">
      <c r="E10232" s="296"/>
    </row>
    <row r="10233" spans="5:5">
      <c r="E10233" s="296"/>
    </row>
    <row r="10234" spans="5:5">
      <c r="E10234" s="296"/>
    </row>
    <row r="10235" spans="5:5">
      <c r="E10235" s="296"/>
    </row>
    <row r="10236" spans="5:5">
      <c r="E10236" s="296"/>
    </row>
    <row r="10237" spans="5:5">
      <c r="E10237" s="296"/>
    </row>
    <row r="10238" spans="5:5">
      <c r="E10238" s="296"/>
    </row>
    <row r="10239" spans="5:5">
      <c r="E10239" s="296"/>
    </row>
    <row r="10240" spans="5:5">
      <c r="E10240" s="296"/>
    </row>
    <row r="10241" spans="5:5">
      <c r="E10241" s="296"/>
    </row>
    <row r="10242" spans="5:5">
      <c r="E10242" s="296"/>
    </row>
    <row r="10243" spans="5:5">
      <c r="E10243" s="296"/>
    </row>
    <row r="10244" spans="5:5">
      <c r="E10244" s="296"/>
    </row>
    <row r="10245" spans="5:5">
      <c r="E10245" s="296"/>
    </row>
    <row r="10246" spans="5:5">
      <c r="E10246" s="296"/>
    </row>
    <row r="10247" spans="5:5">
      <c r="E10247" s="296"/>
    </row>
    <row r="10248" spans="5:5">
      <c r="E10248" s="296"/>
    </row>
    <row r="10249" spans="5:5">
      <c r="E10249" s="296"/>
    </row>
    <row r="10250" spans="5:5">
      <c r="E10250" s="296"/>
    </row>
    <row r="10251" spans="5:5">
      <c r="E10251" s="296"/>
    </row>
    <row r="10252" spans="5:5">
      <c r="E10252" s="296"/>
    </row>
    <row r="10253" spans="5:5">
      <c r="E10253" s="296"/>
    </row>
    <row r="10254" spans="5:5">
      <c r="E10254" s="296"/>
    </row>
    <row r="10255" spans="5:5">
      <c r="E10255" s="296"/>
    </row>
    <row r="10256" spans="5:5">
      <c r="E10256" s="296"/>
    </row>
    <row r="10257" spans="5:5">
      <c r="E10257" s="296"/>
    </row>
    <row r="10258" spans="5:5">
      <c r="E10258" s="296"/>
    </row>
    <row r="10259" spans="5:5">
      <c r="E10259" s="296"/>
    </row>
    <row r="10260" spans="5:5">
      <c r="E10260" s="296"/>
    </row>
    <row r="10261" spans="5:5">
      <c r="E10261" s="296"/>
    </row>
    <row r="10262" spans="5:5">
      <c r="E10262" s="296"/>
    </row>
    <row r="10263" spans="5:5">
      <c r="E10263" s="296"/>
    </row>
    <row r="10264" spans="5:5">
      <c r="E10264" s="296"/>
    </row>
    <row r="10265" spans="5:5">
      <c r="E10265" s="296"/>
    </row>
    <row r="10266" spans="5:5">
      <c r="E10266" s="296"/>
    </row>
    <row r="10267" spans="5:5">
      <c r="E10267" s="296"/>
    </row>
    <row r="10268" spans="5:5">
      <c r="E10268" s="296"/>
    </row>
    <row r="10269" spans="5:5">
      <c r="E10269" s="296"/>
    </row>
    <row r="10270" spans="5:5">
      <c r="E10270" s="296"/>
    </row>
    <row r="10271" spans="5:5">
      <c r="E10271" s="296"/>
    </row>
    <row r="10272" spans="5:5">
      <c r="E10272" s="296"/>
    </row>
    <row r="10273" spans="5:5">
      <c r="E10273" s="296"/>
    </row>
    <row r="10274" spans="5:5">
      <c r="E10274" s="296"/>
    </row>
    <row r="10275" spans="5:5">
      <c r="E10275" s="296"/>
    </row>
    <row r="10276" spans="5:5">
      <c r="E10276" s="296"/>
    </row>
    <row r="10277" spans="5:5">
      <c r="E10277" s="296"/>
    </row>
    <row r="10278" spans="5:5">
      <c r="E10278" s="296"/>
    </row>
    <row r="10279" spans="5:5">
      <c r="E10279" s="296"/>
    </row>
    <row r="10280" spans="5:5">
      <c r="E10280" s="296"/>
    </row>
    <row r="10281" spans="5:5">
      <c r="E10281" s="296"/>
    </row>
    <row r="10282" spans="5:5">
      <c r="E10282" s="296"/>
    </row>
    <row r="10283" spans="5:5">
      <c r="E10283" s="296"/>
    </row>
    <row r="10284" spans="5:5">
      <c r="E10284" s="296"/>
    </row>
    <row r="10285" spans="5:5">
      <c r="E10285" s="296"/>
    </row>
    <row r="10286" spans="5:5">
      <c r="E10286" s="296"/>
    </row>
    <row r="10287" spans="5:5">
      <c r="E10287" s="296"/>
    </row>
    <row r="10288" spans="5:5">
      <c r="E10288" s="296"/>
    </row>
    <row r="10289" spans="5:5">
      <c r="E10289" s="296"/>
    </row>
    <row r="10290" spans="5:5">
      <c r="E10290" s="296"/>
    </row>
    <row r="10291" spans="5:5">
      <c r="E10291" s="296"/>
    </row>
    <row r="10292" spans="5:5">
      <c r="E10292" s="296"/>
    </row>
    <row r="10293" spans="5:5">
      <c r="E10293" s="296"/>
    </row>
    <row r="10294" spans="5:5">
      <c r="E10294" s="296"/>
    </row>
    <row r="10295" spans="5:5">
      <c r="E10295" s="296"/>
    </row>
    <row r="10296" spans="5:5">
      <c r="E10296" s="296"/>
    </row>
    <row r="10297" spans="5:5">
      <c r="E10297" s="296"/>
    </row>
    <row r="10298" spans="5:5">
      <c r="E10298" s="296"/>
    </row>
    <row r="10299" spans="5:5">
      <c r="E10299" s="296"/>
    </row>
    <row r="10300" spans="5:5">
      <c r="E10300" s="296"/>
    </row>
    <row r="10301" spans="5:5">
      <c r="E10301" s="296"/>
    </row>
    <row r="10302" spans="5:5">
      <c r="E10302" s="296"/>
    </row>
    <row r="10303" spans="5:5">
      <c r="E10303" s="296"/>
    </row>
    <row r="10304" spans="5:5">
      <c r="E10304" s="296"/>
    </row>
    <row r="10305" spans="5:5">
      <c r="E10305" s="296"/>
    </row>
    <row r="10306" spans="5:5">
      <c r="E10306" s="296"/>
    </row>
    <row r="10307" spans="5:5">
      <c r="E10307" s="296"/>
    </row>
    <row r="10308" spans="5:5">
      <c r="E10308" s="296"/>
    </row>
    <row r="10309" spans="5:5">
      <c r="E10309" s="296"/>
    </row>
    <row r="10310" spans="5:5">
      <c r="E10310" s="296"/>
    </row>
    <row r="10311" spans="5:5">
      <c r="E10311" s="296"/>
    </row>
    <row r="10312" spans="5:5">
      <c r="E10312" s="296"/>
    </row>
    <row r="10313" spans="5:5">
      <c r="E10313" s="296"/>
    </row>
    <row r="10314" spans="5:5">
      <c r="E10314" s="296"/>
    </row>
    <row r="10315" spans="5:5">
      <c r="E10315" s="296"/>
    </row>
    <row r="10316" spans="5:5">
      <c r="E10316" s="296"/>
    </row>
    <row r="10317" spans="5:5">
      <c r="E10317" s="296"/>
    </row>
    <row r="10318" spans="5:5">
      <c r="E10318" s="296"/>
    </row>
    <row r="10319" spans="5:5">
      <c r="E10319" s="296"/>
    </row>
    <row r="10320" spans="5:5">
      <c r="E10320" s="296"/>
    </row>
    <row r="10321" spans="5:5">
      <c r="E10321" s="296"/>
    </row>
    <row r="10322" spans="5:5">
      <c r="E10322" s="296"/>
    </row>
    <row r="10323" spans="5:5">
      <c r="E10323" s="296"/>
    </row>
    <row r="10324" spans="5:5">
      <c r="E10324" s="296"/>
    </row>
    <row r="10325" spans="5:5">
      <c r="E10325" s="296"/>
    </row>
    <row r="10326" spans="5:5">
      <c r="E10326" s="296"/>
    </row>
    <row r="10327" spans="5:5">
      <c r="E10327" s="296"/>
    </row>
    <row r="10328" spans="5:5">
      <c r="E10328" s="296"/>
    </row>
    <row r="10329" spans="5:5">
      <c r="E10329" s="296"/>
    </row>
    <row r="10330" spans="5:5">
      <c r="E10330" s="296"/>
    </row>
    <row r="10331" spans="5:5">
      <c r="E10331" s="296"/>
    </row>
    <row r="10332" spans="5:5">
      <c r="E10332" s="296"/>
    </row>
    <row r="10333" spans="5:5">
      <c r="E10333" s="296"/>
    </row>
    <row r="10334" spans="5:5">
      <c r="E10334" s="296"/>
    </row>
    <row r="10335" spans="5:5">
      <c r="E10335" s="296"/>
    </row>
    <row r="10336" spans="5:5">
      <c r="E10336" s="296"/>
    </row>
    <row r="10337" spans="5:5">
      <c r="E10337" s="296"/>
    </row>
    <row r="10338" spans="5:5">
      <c r="E10338" s="296"/>
    </row>
    <row r="10339" spans="5:5">
      <c r="E10339" s="296"/>
    </row>
    <row r="10340" spans="5:5">
      <c r="E10340" s="296"/>
    </row>
    <row r="10341" spans="5:5">
      <c r="E10341" s="296"/>
    </row>
    <row r="10342" spans="5:5">
      <c r="E10342" s="296"/>
    </row>
    <row r="10343" spans="5:5">
      <c r="E10343" s="296"/>
    </row>
    <row r="10344" spans="5:5">
      <c r="E10344" s="296"/>
    </row>
    <row r="10345" spans="5:5">
      <c r="E10345" s="296"/>
    </row>
    <row r="10346" spans="5:5">
      <c r="E10346" s="296"/>
    </row>
    <row r="10347" spans="5:5">
      <c r="E10347" s="296"/>
    </row>
    <row r="10348" spans="5:5">
      <c r="E10348" s="296"/>
    </row>
    <row r="10349" spans="5:5">
      <c r="E10349" s="296"/>
    </row>
    <row r="10350" spans="5:5">
      <c r="E10350" s="296"/>
    </row>
    <row r="10351" spans="5:5">
      <c r="E10351" s="296"/>
    </row>
    <row r="10352" spans="5:5">
      <c r="E10352" s="296"/>
    </row>
    <row r="10353" spans="5:5">
      <c r="E10353" s="296"/>
    </row>
    <row r="10354" spans="5:5">
      <c r="E10354" s="296"/>
    </row>
    <row r="10355" spans="5:5">
      <c r="E10355" s="296"/>
    </row>
    <row r="10356" spans="5:5">
      <c r="E10356" s="296"/>
    </row>
    <row r="10357" spans="5:5">
      <c r="E10357" s="296"/>
    </row>
    <row r="10358" spans="5:5">
      <c r="E10358" s="296"/>
    </row>
    <row r="10359" spans="5:5">
      <c r="E10359" s="296"/>
    </row>
    <row r="10360" spans="5:5">
      <c r="E10360" s="296"/>
    </row>
    <row r="10361" spans="5:5">
      <c r="E10361" s="296"/>
    </row>
    <row r="10362" spans="5:5">
      <c r="E10362" s="296"/>
    </row>
    <row r="10363" spans="5:5">
      <c r="E10363" s="296"/>
    </row>
    <row r="10364" spans="5:5">
      <c r="E10364" s="296"/>
    </row>
    <row r="10365" spans="5:5">
      <c r="E10365" s="296"/>
    </row>
    <row r="10366" spans="5:5">
      <c r="E10366" s="296"/>
    </row>
    <row r="10367" spans="5:5">
      <c r="E10367" s="296"/>
    </row>
    <row r="10368" spans="5:5">
      <c r="E10368" s="296"/>
    </row>
    <row r="10369" spans="5:5">
      <c r="E10369" s="296"/>
    </row>
    <row r="10370" spans="5:5">
      <c r="E10370" s="296"/>
    </row>
    <row r="10371" spans="5:5">
      <c r="E10371" s="296"/>
    </row>
    <row r="10372" spans="5:5">
      <c r="E10372" s="296"/>
    </row>
    <row r="10373" spans="5:5">
      <c r="E10373" s="296"/>
    </row>
    <row r="10374" spans="5:5">
      <c r="E10374" s="296"/>
    </row>
    <row r="10375" spans="5:5">
      <c r="E10375" s="296"/>
    </row>
    <row r="10376" spans="5:5">
      <c r="E10376" s="296"/>
    </row>
    <row r="10377" spans="5:5">
      <c r="E10377" s="296"/>
    </row>
    <row r="10378" spans="5:5">
      <c r="E10378" s="296"/>
    </row>
    <row r="10379" spans="5:5">
      <c r="E10379" s="296"/>
    </row>
    <row r="10380" spans="5:5">
      <c r="E10380" s="296"/>
    </row>
    <row r="10381" spans="5:5">
      <c r="E10381" s="296"/>
    </row>
    <row r="10382" spans="5:5">
      <c r="E10382" s="296"/>
    </row>
    <row r="10383" spans="5:5">
      <c r="E10383" s="296"/>
    </row>
    <row r="10384" spans="5:5">
      <c r="E10384" s="296"/>
    </row>
    <row r="10385" spans="5:5">
      <c r="E10385" s="296"/>
    </row>
    <row r="10386" spans="5:5">
      <c r="E10386" s="296"/>
    </row>
    <row r="10387" spans="5:5">
      <c r="E10387" s="296"/>
    </row>
    <row r="10388" spans="5:5">
      <c r="E10388" s="296"/>
    </row>
    <row r="10389" spans="5:5">
      <c r="E10389" s="296"/>
    </row>
    <row r="10390" spans="5:5">
      <c r="E10390" s="296"/>
    </row>
    <row r="10391" spans="5:5">
      <c r="E10391" s="296"/>
    </row>
    <row r="10392" spans="5:5">
      <c r="E10392" s="296"/>
    </row>
    <row r="10393" spans="5:5">
      <c r="E10393" s="296"/>
    </row>
    <row r="10394" spans="5:5">
      <c r="E10394" s="296"/>
    </row>
    <row r="10395" spans="5:5">
      <c r="E10395" s="296"/>
    </row>
    <row r="10396" spans="5:5">
      <c r="E10396" s="296"/>
    </row>
    <row r="10397" spans="5:5">
      <c r="E10397" s="296"/>
    </row>
    <row r="10398" spans="5:5">
      <c r="E10398" s="296"/>
    </row>
    <row r="10399" spans="5:5">
      <c r="E10399" s="296"/>
    </row>
    <row r="10400" spans="5:5">
      <c r="E10400" s="296"/>
    </row>
    <row r="10401" spans="5:5">
      <c r="E10401" s="296"/>
    </row>
    <row r="10402" spans="5:5">
      <c r="E10402" s="296"/>
    </row>
    <row r="10403" spans="5:5">
      <c r="E10403" s="296"/>
    </row>
    <row r="10404" spans="5:5">
      <c r="E10404" s="296"/>
    </row>
    <row r="10405" spans="5:5">
      <c r="E10405" s="296"/>
    </row>
    <row r="10406" spans="5:5">
      <c r="E10406" s="296"/>
    </row>
    <row r="10407" spans="5:5">
      <c r="E10407" s="296"/>
    </row>
    <row r="10408" spans="5:5">
      <c r="E10408" s="296"/>
    </row>
    <row r="10409" spans="5:5">
      <c r="E10409" s="296"/>
    </row>
    <row r="10410" spans="5:5">
      <c r="E10410" s="296"/>
    </row>
    <row r="10411" spans="5:5">
      <c r="E10411" s="296"/>
    </row>
    <row r="10412" spans="5:5">
      <c r="E10412" s="296"/>
    </row>
    <row r="10413" spans="5:5">
      <c r="E10413" s="296"/>
    </row>
    <row r="10414" spans="5:5">
      <c r="E10414" s="296"/>
    </row>
    <row r="10415" spans="5:5">
      <c r="E10415" s="296"/>
    </row>
    <row r="10416" spans="5:5">
      <c r="E10416" s="296"/>
    </row>
    <row r="10417" spans="5:5">
      <c r="E10417" s="296"/>
    </row>
    <row r="10418" spans="5:5">
      <c r="E10418" s="296"/>
    </row>
    <row r="10419" spans="5:5">
      <c r="E10419" s="296"/>
    </row>
    <row r="10420" spans="5:5">
      <c r="E10420" s="296"/>
    </row>
    <row r="10421" spans="5:5">
      <c r="E10421" s="296"/>
    </row>
    <row r="10422" spans="5:5">
      <c r="E10422" s="296"/>
    </row>
    <row r="10423" spans="5:5">
      <c r="E10423" s="296"/>
    </row>
    <row r="10424" spans="5:5">
      <c r="E10424" s="296"/>
    </row>
    <row r="10425" spans="5:5">
      <c r="E10425" s="296"/>
    </row>
    <row r="10426" spans="5:5">
      <c r="E10426" s="296"/>
    </row>
    <row r="10427" spans="5:5">
      <c r="E10427" s="296"/>
    </row>
    <row r="10428" spans="5:5">
      <c r="E10428" s="296"/>
    </row>
    <row r="10429" spans="5:5">
      <c r="E10429" s="296"/>
    </row>
    <row r="10430" spans="5:5">
      <c r="E10430" s="296"/>
    </row>
    <row r="10431" spans="5:5">
      <c r="E10431" s="296"/>
    </row>
    <row r="10432" spans="5:5">
      <c r="E10432" s="296"/>
    </row>
    <row r="10433" spans="5:5">
      <c r="E10433" s="296"/>
    </row>
    <row r="10434" spans="5:5">
      <c r="E10434" s="296"/>
    </row>
    <row r="10435" spans="5:5">
      <c r="E10435" s="296"/>
    </row>
    <row r="10436" spans="5:5">
      <c r="E10436" s="296"/>
    </row>
    <row r="10437" spans="5:5">
      <c r="E10437" s="296"/>
    </row>
    <row r="10438" spans="5:5">
      <c r="E10438" s="296"/>
    </row>
    <row r="10439" spans="5:5">
      <c r="E10439" s="296"/>
    </row>
    <row r="10440" spans="5:5">
      <c r="E10440" s="296"/>
    </row>
    <row r="10441" spans="5:5">
      <c r="E10441" s="296"/>
    </row>
    <row r="10442" spans="5:5">
      <c r="E10442" s="296"/>
    </row>
    <row r="10443" spans="5:5">
      <c r="E10443" s="296"/>
    </row>
    <row r="10444" spans="5:5">
      <c r="E10444" s="296"/>
    </row>
    <row r="10445" spans="5:5">
      <c r="E10445" s="296"/>
    </row>
    <row r="10446" spans="5:5">
      <c r="E10446" s="296"/>
    </row>
    <row r="10447" spans="5:5">
      <c r="E10447" s="296"/>
    </row>
    <row r="10448" spans="5:5">
      <c r="E10448" s="296"/>
    </row>
    <row r="10449" spans="5:5">
      <c r="E10449" s="296"/>
    </row>
    <row r="10450" spans="5:5">
      <c r="E10450" s="296"/>
    </row>
    <row r="10451" spans="5:5">
      <c r="E10451" s="296"/>
    </row>
    <row r="10452" spans="5:5">
      <c r="E10452" s="296"/>
    </row>
    <row r="10453" spans="5:5">
      <c r="E10453" s="296"/>
    </row>
    <row r="10454" spans="5:5">
      <c r="E10454" s="296"/>
    </row>
    <row r="10455" spans="5:5">
      <c r="E10455" s="296"/>
    </row>
    <row r="10456" spans="5:5">
      <c r="E10456" s="296"/>
    </row>
    <row r="10457" spans="5:5">
      <c r="E10457" s="296"/>
    </row>
    <row r="10458" spans="5:5">
      <c r="E10458" s="296"/>
    </row>
    <row r="10459" spans="5:5">
      <c r="E10459" s="296"/>
    </row>
    <row r="10460" spans="5:5">
      <c r="E10460" s="296"/>
    </row>
    <row r="10461" spans="5:5">
      <c r="E10461" s="296"/>
    </row>
    <row r="10462" spans="5:5">
      <c r="E10462" s="296"/>
    </row>
    <row r="10463" spans="5:5">
      <c r="E10463" s="296"/>
    </row>
    <row r="10464" spans="5:5">
      <c r="E10464" s="296"/>
    </row>
    <row r="10465" spans="5:5">
      <c r="E10465" s="296"/>
    </row>
    <row r="10466" spans="5:5">
      <c r="E10466" s="296"/>
    </row>
    <row r="10467" spans="5:5">
      <c r="E10467" s="296"/>
    </row>
    <row r="10468" spans="5:5">
      <c r="E10468" s="296"/>
    </row>
    <row r="10469" spans="5:5">
      <c r="E10469" s="296"/>
    </row>
    <row r="10470" spans="5:5">
      <c r="E10470" s="296"/>
    </row>
    <row r="10471" spans="5:5">
      <c r="E10471" s="296"/>
    </row>
    <row r="10472" spans="5:5">
      <c r="E10472" s="296"/>
    </row>
    <row r="10473" spans="5:5">
      <c r="E10473" s="296"/>
    </row>
    <row r="10474" spans="5:5">
      <c r="E10474" s="296"/>
    </row>
    <row r="10475" spans="5:5">
      <c r="E10475" s="296"/>
    </row>
    <row r="10476" spans="5:5">
      <c r="E10476" s="296"/>
    </row>
    <row r="10477" spans="5:5">
      <c r="E10477" s="296"/>
    </row>
    <row r="10478" spans="5:5">
      <c r="E10478" s="296"/>
    </row>
    <row r="10479" spans="5:5">
      <c r="E10479" s="296"/>
    </row>
    <row r="10480" spans="5:5">
      <c r="E10480" s="296"/>
    </row>
    <row r="10481" spans="5:5">
      <c r="E10481" s="296"/>
    </row>
    <row r="10482" spans="5:5">
      <c r="E10482" s="296"/>
    </row>
    <row r="10483" spans="5:5">
      <c r="E10483" s="296"/>
    </row>
    <row r="10484" spans="5:5">
      <c r="E10484" s="296"/>
    </row>
    <row r="10485" spans="5:5">
      <c r="E10485" s="296"/>
    </row>
    <row r="10486" spans="5:5">
      <c r="E10486" s="296"/>
    </row>
    <row r="10487" spans="5:5">
      <c r="E10487" s="296"/>
    </row>
    <row r="10488" spans="5:5">
      <c r="E10488" s="296"/>
    </row>
    <row r="10489" spans="5:5">
      <c r="E10489" s="296"/>
    </row>
    <row r="10490" spans="5:5">
      <c r="E10490" s="296"/>
    </row>
    <row r="10491" spans="5:5">
      <c r="E10491" s="296"/>
    </row>
    <row r="10492" spans="5:5">
      <c r="E10492" s="296"/>
    </row>
    <row r="10493" spans="5:5">
      <c r="E10493" s="296"/>
    </row>
    <row r="10494" spans="5:5">
      <c r="E10494" s="296"/>
    </row>
    <row r="10495" spans="5:5">
      <c r="E10495" s="296"/>
    </row>
    <row r="10496" spans="5:5">
      <c r="E10496" s="296"/>
    </row>
    <row r="10497" spans="5:5">
      <c r="E10497" s="296"/>
    </row>
    <row r="10498" spans="5:5">
      <c r="E10498" s="296"/>
    </row>
    <row r="10499" spans="5:5">
      <c r="E10499" s="296"/>
    </row>
    <row r="10500" spans="5:5">
      <c r="E10500" s="296"/>
    </row>
    <row r="10501" spans="5:5">
      <c r="E10501" s="296"/>
    </row>
    <row r="10502" spans="5:5">
      <c r="E10502" s="296"/>
    </row>
    <row r="10503" spans="5:5">
      <c r="E10503" s="296"/>
    </row>
    <row r="10504" spans="5:5">
      <c r="E10504" s="296"/>
    </row>
    <row r="10505" spans="5:5">
      <c r="E10505" s="296"/>
    </row>
    <row r="10506" spans="5:5">
      <c r="E10506" s="296"/>
    </row>
    <row r="10507" spans="5:5">
      <c r="E10507" s="296"/>
    </row>
    <row r="10508" spans="5:5">
      <c r="E10508" s="296"/>
    </row>
    <row r="10509" spans="5:5">
      <c r="E10509" s="296"/>
    </row>
    <row r="10510" spans="5:5">
      <c r="E10510" s="296"/>
    </row>
    <row r="10511" spans="5:5">
      <c r="E10511" s="296"/>
    </row>
    <row r="10512" spans="5:5">
      <c r="E10512" s="296"/>
    </row>
    <row r="10513" spans="5:5">
      <c r="E10513" s="296"/>
    </row>
    <row r="10514" spans="5:5">
      <c r="E10514" s="296"/>
    </row>
    <row r="10515" spans="5:5">
      <c r="E10515" s="296"/>
    </row>
    <row r="10516" spans="5:5">
      <c r="E10516" s="296"/>
    </row>
    <row r="10517" spans="5:5">
      <c r="E10517" s="296"/>
    </row>
    <row r="10518" spans="5:5">
      <c r="E10518" s="296"/>
    </row>
    <row r="10519" spans="5:5">
      <c r="E10519" s="296"/>
    </row>
    <row r="10520" spans="5:5">
      <c r="E10520" s="296"/>
    </row>
    <row r="10521" spans="5:5">
      <c r="E10521" s="296"/>
    </row>
    <row r="10522" spans="5:5">
      <c r="E10522" s="296"/>
    </row>
    <row r="10523" spans="5:5">
      <c r="E10523" s="296"/>
    </row>
    <row r="10524" spans="5:5">
      <c r="E10524" s="296"/>
    </row>
    <row r="10525" spans="5:5">
      <c r="E10525" s="296"/>
    </row>
    <row r="10526" spans="5:5">
      <c r="E10526" s="296"/>
    </row>
    <row r="10527" spans="5:5">
      <c r="E10527" s="296"/>
    </row>
    <row r="10528" spans="5:5">
      <c r="E10528" s="296"/>
    </row>
    <row r="10529" spans="5:5">
      <c r="E10529" s="296"/>
    </row>
    <row r="10530" spans="5:5">
      <c r="E10530" s="296"/>
    </row>
    <row r="10531" spans="5:5">
      <c r="E10531" s="296"/>
    </row>
    <row r="10532" spans="5:5">
      <c r="E10532" s="296"/>
    </row>
    <row r="10533" spans="5:5">
      <c r="E10533" s="296"/>
    </row>
    <row r="10534" spans="5:5">
      <c r="E10534" s="296"/>
    </row>
    <row r="10535" spans="5:5">
      <c r="E10535" s="296"/>
    </row>
    <row r="10536" spans="5:5">
      <c r="E10536" s="296"/>
    </row>
    <row r="10537" spans="5:5">
      <c r="E10537" s="296"/>
    </row>
    <row r="10538" spans="5:5">
      <c r="E10538" s="296"/>
    </row>
    <row r="10539" spans="5:5">
      <c r="E10539" s="296"/>
    </row>
    <row r="10540" spans="5:5">
      <c r="E10540" s="296"/>
    </row>
    <row r="10541" spans="5:5">
      <c r="E10541" s="296"/>
    </row>
    <row r="10542" spans="5:5">
      <c r="E10542" s="296"/>
    </row>
    <row r="10543" spans="5:5">
      <c r="E10543" s="296"/>
    </row>
    <row r="10544" spans="5:5">
      <c r="E10544" s="296"/>
    </row>
    <row r="10545" spans="5:5">
      <c r="E10545" s="296"/>
    </row>
    <row r="10546" spans="5:5">
      <c r="E10546" s="296"/>
    </row>
    <row r="10547" spans="5:5">
      <c r="E10547" s="296"/>
    </row>
    <row r="10548" spans="5:5">
      <c r="E10548" s="296"/>
    </row>
    <row r="10549" spans="5:5">
      <c r="E10549" s="296"/>
    </row>
    <row r="10550" spans="5:5">
      <c r="E10550" s="296"/>
    </row>
    <row r="10551" spans="5:5">
      <c r="E10551" s="296"/>
    </row>
    <row r="10552" spans="5:5">
      <c r="E10552" s="296"/>
    </row>
    <row r="10553" spans="5:5">
      <c r="E10553" s="296"/>
    </row>
    <row r="10554" spans="5:5">
      <c r="E10554" s="296"/>
    </row>
    <row r="10555" spans="5:5">
      <c r="E10555" s="296"/>
    </row>
    <row r="10556" spans="5:5">
      <c r="E10556" s="296"/>
    </row>
    <row r="10557" spans="5:5">
      <c r="E10557" s="296"/>
    </row>
    <row r="10558" spans="5:5">
      <c r="E10558" s="296"/>
    </row>
    <row r="10559" spans="5:5">
      <c r="E10559" s="296"/>
    </row>
    <row r="10560" spans="5:5">
      <c r="E10560" s="296"/>
    </row>
    <row r="10561" spans="5:5">
      <c r="E10561" s="296"/>
    </row>
    <row r="10562" spans="5:5">
      <c r="E10562" s="296"/>
    </row>
    <row r="10563" spans="5:5">
      <c r="E10563" s="296"/>
    </row>
    <row r="10564" spans="5:5">
      <c r="E10564" s="296"/>
    </row>
    <row r="10565" spans="5:5">
      <c r="E10565" s="296"/>
    </row>
    <row r="10566" spans="5:5">
      <c r="E10566" s="296"/>
    </row>
    <row r="10567" spans="5:5">
      <c r="E10567" s="296"/>
    </row>
    <row r="10568" spans="5:5">
      <c r="E10568" s="296"/>
    </row>
    <row r="10569" spans="5:5">
      <c r="E10569" s="296"/>
    </row>
    <row r="10570" spans="5:5">
      <c r="E10570" s="296"/>
    </row>
    <row r="10571" spans="5:5">
      <c r="E10571" s="296"/>
    </row>
    <row r="10572" spans="5:5">
      <c r="E10572" s="296"/>
    </row>
    <row r="10573" spans="5:5">
      <c r="E10573" s="296"/>
    </row>
    <row r="10574" spans="5:5">
      <c r="E10574" s="296"/>
    </row>
    <row r="10575" spans="5:5">
      <c r="E10575" s="296"/>
    </row>
    <row r="10576" spans="5:5">
      <c r="E10576" s="296"/>
    </row>
    <row r="10577" spans="5:5">
      <c r="E10577" s="296"/>
    </row>
    <row r="10578" spans="5:5">
      <c r="E10578" s="296"/>
    </row>
    <row r="10579" spans="5:5">
      <c r="E10579" s="296"/>
    </row>
    <row r="10580" spans="5:5">
      <c r="E10580" s="296"/>
    </row>
    <row r="10581" spans="5:5">
      <c r="E10581" s="296"/>
    </row>
    <row r="10582" spans="5:5">
      <c r="E10582" s="296"/>
    </row>
    <row r="10583" spans="5:5">
      <c r="E10583" s="296"/>
    </row>
    <row r="10584" spans="5:5">
      <c r="E10584" s="296"/>
    </row>
    <row r="10585" spans="5:5">
      <c r="E10585" s="296"/>
    </row>
    <row r="10586" spans="5:5">
      <c r="E10586" s="296"/>
    </row>
    <row r="10587" spans="5:5">
      <c r="E10587" s="296"/>
    </row>
    <row r="10588" spans="5:5">
      <c r="E10588" s="296"/>
    </row>
    <row r="10589" spans="5:5">
      <c r="E10589" s="296"/>
    </row>
    <row r="10590" spans="5:5">
      <c r="E10590" s="296"/>
    </row>
    <row r="10591" spans="5:5">
      <c r="E10591" s="296"/>
    </row>
    <row r="10592" spans="5:5">
      <c r="E10592" s="296"/>
    </row>
    <row r="10593" spans="5:5">
      <c r="E10593" s="296"/>
    </row>
    <row r="10594" spans="5:5">
      <c r="E10594" s="296"/>
    </row>
    <row r="10595" spans="5:5">
      <c r="E10595" s="296"/>
    </row>
    <row r="10596" spans="5:5">
      <c r="E10596" s="296"/>
    </row>
    <row r="10597" spans="5:5">
      <c r="E10597" s="296"/>
    </row>
    <row r="10598" spans="5:5">
      <c r="E10598" s="296"/>
    </row>
    <row r="10599" spans="5:5">
      <c r="E10599" s="296"/>
    </row>
    <row r="10600" spans="5:5">
      <c r="E10600" s="296"/>
    </row>
    <row r="10601" spans="5:5">
      <c r="E10601" s="296"/>
    </row>
    <row r="10602" spans="5:5">
      <c r="E10602" s="296"/>
    </row>
    <row r="10603" spans="5:5">
      <c r="E10603" s="296"/>
    </row>
    <row r="10604" spans="5:5">
      <c r="E10604" s="296"/>
    </row>
    <row r="10605" spans="5:5">
      <c r="E10605" s="296"/>
    </row>
    <row r="10606" spans="5:5">
      <c r="E10606" s="296"/>
    </row>
    <row r="10607" spans="5:5">
      <c r="E10607" s="296"/>
    </row>
    <row r="10608" spans="5:5">
      <c r="E10608" s="296"/>
    </row>
    <row r="10609" spans="5:5">
      <c r="E10609" s="296"/>
    </row>
    <row r="10610" spans="5:5">
      <c r="E10610" s="296"/>
    </row>
    <row r="10611" spans="5:5">
      <c r="E10611" s="296"/>
    </row>
    <row r="10612" spans="5:5">
      <c r="E10612" s="296"/>
    </row>
    <row r="10613" spans="5:5">
      <c r="E10613" s="296"/>
    </row>
    <row r="10614" spans="5:5">
      <c r="E10614" s="296"/>
    </row>
    <row r="10615" spans="5:5">
      <c r="E10615" s="296"/>
    </row>
    <row r="10616" spans="5:5">
      <c r="E10616" s="296"/>
    </row>
    <row r="10617" spans="5:5">
      <c r="E10617" s="296"/>
    </row>
    <row r="10618" spans="5:5">
      <c r="E10618" s="296"/>
    </row>
    <row r="10619" spans="5:5">
      <c r="E10619" s="296"/>
    </row>
    <row r="10620" spans="5:5">
      <c r="E10620" s="296"/>
    </row>
    <row r="10621" spans="5:5">
      <c r="E10621" s="296"/>
    </row>
    <row r="10622" spans="5:5">
      <c r="E10622" s="296"/>
    </row>
    <row r="10623" spans="5:5">
      <c r="E10623" s="296"/>
    </row>
    <row r="10624" spans="5:5">
      <c r="E10624" s="296"/>
    </row>
    <row r="10625" spans="5:5">
      <c r="E10625" s="296"/>
    </row>
    <row r="10626" spans="5:5">
      <c r="E10626" s="296"/>
    </row>
    <row r="10627" spans="5:5">
      <c r="E10627" s="296"/>
    </row>
    <row r="10628" spans="5:5">
      <c r="E10628" s="296"/>
    </row>
    <row r="10629" spans="5:5">
      <c r="E10629" s="296"/>
    </row>
    <row r="10630" spans="5:5">
      <c r="E10630" s="296"/>
    </row>
    <row r="10631" spans="5:5">
      <c r="E10631" s="296"/>
    </row>
    <row r="10632" spans="5:5">
      <c r="E10632" s="296"/>
    </row>
    <row r="10633" spans="5:5">
      <c r="E10633" s="296"/>
    </row>
    <row r="10634" spans="5:5">
      <c r="E10634" s="296"/>
    </row>
    <row r="10635" spans="5:5">
      <c r="E10635" s="296"/>
    </row>
    <row r="10636" spans="5:5">
      <c r="E10636" s="296"/>
    </row>
    <row r="10637" spans="5:5">
      <c r="E10637" s="296"/>
    </row>
    <row r="10638" spans="5:5">
      <c r="E10638" s="296"/>
    </row>
    <row r="10639" spans="5:5">
      <c r="E10639" s="296"/>
    </row>
    <row r="10640" spans="5:5">
      <c r="E10640" s="296"/>
    </row>
    <row r="10641" spans="5:5">
      <c r="E10641" s="296"/>
    </row>
    <row r="10642" spans="5:5">
      <c r="E10642" s="296"/>
    </row>
    <row r="10643" spans="5:5">
      <c r="E10643" s="296"/>
    </row>
    <row r="10644" spans="5:5">
      <c r="E10644" s="296"/>
    </row>
    <row r="10645" spans="5:5">
      <c r="E10645" s="296"/>
    </row>
    <row r="10646" spans="5:5">
      <c r="E10646" s="296"/>
    </row>
    <row r="10647" spans="5:5">
      <c r="E10647" s="296"/>
    </row>
    <row r="10648" spans="5:5">
      <c r="E10648" s="296"/>
    </row>
    <row r="10649" spans="5:5">
      <c r="E10649" s="296"/>
    </row>
    <row r="10650" spans="5:5">
      <c r="E10650" s="296"/>
    </row>
    <row r="10651" spans="5:5">
      <c r="E10651" s="296"/>
    </row>
    <row r="10652" spans="5:5">
      <c r="E10652" s="296"/>
    </row>
    <row r="10653" spans="5:5">
      <c r="E10653" s="296"/>
    </row>
    <row r="10654" spans="5:5">
      <c r="E10654" s="296"/>
    </row>
    <row r="10655" spans="5:5">
      <c r="E10655" s="296"/>
    </row>
    <row r="10656" spans="5:5">
      <c r="E10656" s="296"/>
    </row>
    <row r="10657" spans="5:5">
      <c r="E10657" s="296"/>
    </row>
    <row r="10658" spans="5:5">
      <c r="E10658" s="296"/>
    </row>
    <row r="10659" spans="5:5">
      <c r="E10659" s="296"/>
    </row>
    <row r="10660" spans="5:5">
      <c r="E10660" s="296"/>
    </row>
    <row r="10661" spans="5:5">
      <c r="E10661" s="296"/>
    </row>
    <row r="10662" spans="5:5">
      <c r="E10662" s="296"/>
    </row>
    <row r="10663" spans="5:5">
      <c r="E10663" s="296"/>
    </row>
    <row r="10664" spans="5:5">
      <c r="E10664" s="296"/>
    </row>
    <row r="10665" spans="5:5">
      <c r="E10665" s="296"/>
    </row>
    <row r="10666" spans="5:5">
      <c r="E10666" s="296"/>
    </row>
    <row r="10667" spans="5:5">
      <c r="E10667" s="296"/>
    </row>
    <row r="10668" spans="5:5">
      <c r="E10668" s="296"/>
    </row>
    <row r="10669" spans="5:5">
      <c r="E10669" s="296"/>
    </row>
    <row r="10670" spans="5:5">
      <c r="E10670" s="296"/>
    </row>
    <row r="10671" spans="5:5">
      <c r="E10671" s="296"/>
    </row>
    <row r="10672" spans="5:5">
      <c r="E10672" s="296"/>
    </row>
    <row r="10673" spans="5:5">
      <c r="E10673" s="296"/>
    </row>
    <row r="10674" spans="5:5">
      <c r="E10674" s="296"/>
    </row>
    <row r="10675" spans="5:5">
      <c r="E10675" s="296"/>
    </row>
    <row r="10676" spans="5:5">
      <c r="E10676" s="296"/>
    </row>
    <row r="10677" spans="5:5">
      <c r="E10677" s="296"/>
    </row>
    <row r="10678" spans="5:5">
      <c r="E10678" s="296"/>
    </row>
    <row r="10679" spans="5:5">
      <c r="E10679" s="296"/>
    </row>
    <row r="10680" spans="5:5">
      <c r="E10680" s="296"/>
    </row>
    <row r="10681" spans="5:5">
      <c r="E10681" s="296"/>
    </row>
    <row r="10682" spans="5:5">
      <c r="E10682" s="296"/>
    </row>
    <row r="10683" spans="5:5">
      <c r="E10683" s="296"/>
    </row>
    <row r="10684" spans="5:5">
      <c r="E10684" s="296"/>
    </row>
    <row r="10685" spans="5:5">
      <c r="E10685" s="296"/>
    </row>
    <row r="10686" spans="5:5">
      <c r="E10686" s="296"/>
    </row>
    <row r="10687" spans="5:5">
      <c r="E10687" s="296"/>
    </row>
    <row r="10688" spans="5:5">
      <c r="E10688" s="296"/>
    </row>
    <row r="10689" spans="5:5">
      <c r="E10689" s="296"/>
    </row>
    <row r="10690" spans="5:5">
      <c r="E10690" s="296"/>
    </row>
    <row r="10691" spans="5:5">
      <c r="E10691" s="296"/>
    </row>
    <row r="10692" spans="5:5">
      <c r="E10692" s="296"/>
    </row>
    <row r="10693" spans="5:5">
      <c r="E10693" s="296"/>
    </row>
    <row r="10694" spans="5:5">
      <c r="E10694" s="296"/>
    </row>
    <row r="10695" spans="5:5">
      <c r="E10695" s="296"/>
    </row>
    <row r="10696" spans="5:5">
      <c r="E10696" s="296"/>
    </row>
    <row r="10697" spans="5:5">
      <c r="E10697" s="296"/>
    </row>
    <row r="10698" spans="5:5">
      <c r="E10698" s="296"/>
    </row>
    <row r="10699" spans="5:5">
      <c r="E10699" s="296"/>
    </row>
    <row r="10700" spans="5:5">
      <c r="E10700" s="296"/>
    </row>
    <row r="10701" spans="5:5">
      <c r="E10701" s="296"/>
    </row>
    <row r="10702" spans="5:5">
      <c r="E10702" s="296"/>
    </row>
    <row r="10703" spans="5:5">
      <c r="E10703" s="296"/>
    </row>
    <row r="10704" spans="5:5">
      <c r="E10704" s="296"/>
    </row>
    <row r="10705" spans="5:5">
      <c r="E10705" s="296"/>
    </row>
    <row r="10706" spans="5:5">
      <c r="E10706" s="296"/>
    </row>
    <row r="10707" spans="5:5">
      <c r="E10707" s="296"/>
    </row>
    <row r="10708" spans="5:5">
      <c r="E10708" s="296"/>
    </row>
    <row r="10709" spans="5:5">
      <c r="E10709" s="296"/>
    </row>
    <row r="10710" spans="5:5">
      <c r="E10710" s="296"/>
    </row>
    <row r="10711" spans="5:5">
      <c r="E10711" s="296"/>
    </row>
    <row r="10712" spans="5:5">
      <c r="E10712" s="296"/>
    </row>
    <row r="10713" spans="5:5">
      <c r="E10713" s="296"/>
    </row>
    <row r="10714" spans="5:5">
      <c r="E10714" s="296"/>
    </row>
    <row r="10715" spans="5:5">
      <c r="E10715" s="296"/>
    </row>
    <row r="10716" spans="5:5">
      <c r="E10716" s="296"/>
    </row>
    <row r="10717" spans="5:5">
      <c r="E10717" s="296"/>
    </row>
    <row r="10718" spans="5:5">
      <c r="E10718" s="296"/>
    </row>
    <row r="10719" spans="5:5">
      <c r="E10719" s="296"/>
    </row>
    <row r="10720" spans="5:5">
      <c r="E10720" s="296"/>
    </row>
    <row r="10721" spans="5:5">
      <c r="E10721" s="296"/>
    </row>
    <row r="10722" spans="5:5">
      <c r="E10722" s="296"/>
    </row>
    <row r="10723" spans="5:5">
      <c r="E10723" s="296"/>
    </row>
    <row r="10724" spans="5:5">
      <c r="E10724" s="296"/>
    </row>
    <row r="10725" spans="5:5">
      <c r="E10725" s="296"/>
    </row>
    <row r="10726" spans="5:5">
      <c r="E10726" s="296"/>
    </row>
    <row r="10727" spans="5:5">
      <c r="E10727" s="296"/>
    </row>
    <row r="10728" spans="5:5">
      <c r="E10728" s="296"/>
    </row>
    <row r="10729" spans="5:5">
      <c r="E10729" s="296"/>
    </row>
    <row r="10730" spans="5:5">
      <c r="E10730" s="296"/>
    </row>
    <row r="10731" spans="5:5">
      <c r="E10731" s="296"/>
    </row>
    <row r="10732" spans="5:5">
      <c r="E10732" s="296"/>
    </row>
    <row r="10733" spans="5:5">
      <c r="E10733" s="296"/>
    </row>
    <row r="10734" spans="5:5">
      <c r="E10734" s="296"/>
    </row>
    <row r="10735" spans="5:5">
      <c r="E10735" s="296"/>
    </row>
    <row r="10736" spans="5:5">
      <c r="E10736" s="296"/>
    </row>
    <row r="10737" spans="5:5">
      <c r="E10737" s="296"/>
    </row>
    <row r="10738" spans="5:5">
      <c r="E10738" s="296"/>
    </row>
    <row r="10739" spans="5:5">
      <c r="E10739" s="296"/>
    </row>
    <row r="10740" spans="5:5">
      <c r="E10740" s="296"/>
    </row>
    <row r="10741" spans="5:5">
      <c r="E10741" s="296"/>
    </row>
    <row r="10742" spans="5:5">
      <c r="E10742" s="296"/>
    </row>
    <row r="10743" spans="5:5">
      <c r="E10743" s="296"/>
    </row>
    <row r="10744" spans="5:5">
      <c r="E10744" s="296"/>
    </row>
    <row r="10745" spans="5:5">
      <c r="E10745" s="296"/>
    </row>
    <row r="10746" spans="5:5">
      <c r="E10746" s="296"/>
    </row>
    <row r="10747" spans="5:5">
      <c r="E10747" s="296"/>
    </row>
    <row r="10748" spans="5:5">
      <c r="E10748" s="296"/>
    </row>
    <row r="10749" spans="5:5">
      <c r="E10749" s="296"/>
    </row>
    <row r="10750" spans="5:5">
      <c r="E10750" s="296"/>
    </row>
    <row r="10751" spans="5:5">
      <c r="E10751" s="296"/>
    </row>
    <row r="10752" spans="5:5">
      <c r="E10752" s="296"/>
    </row>
    <row r="10753" spans="5:5">
      <c r="E10753" s="296"/>
    </row>
    <row r="10754" spans="5:5">
      <c r="E10754" s="296"/>
    </row>
    <row r="10755" spans="5:5">
      <c r="E10755" s="296"/>
    </row>
    <row r="10756" spans="5:5">
      <c r="E10756" s="296"/>
    </row>
    <row r="10757" spans="5:5">
      <c r="E10757" s="296"/>
    </row>
    <row r="10758" spans="5:5">
      <c r="E10758" s="296"/>
    </row>
    <row r="10759" spans="5:5">
      <c r="E10759" s="296"/>
    </row>
    <row r="10760" spans="5:5">
      <c r="E10760" s="296"/>
    </row>
    <row r="10761" spans="5:5">
      <c r="E10761" s="296"/>
    </row>
    <row r="10762" spans="5:5">
      <c r="E10762" s="296"/>
    </row>
    <row r="10763" spans="5:5">
      <c r="E10763" s="296"/>
    </row>
    <row r="10764" spans="5:5">
      <c r="E10764" s="296"/>
    </row>
    <row r="10765" spans="5:5">
      <c r="E10765" s="296"/>
    </row>
    <row r="10766" spans="5:5">
      <c r="E10766" s="296"/>
    </row>
    <row r="10767" spans="5:5">
      <c r="E10767" s="296"/>
    </row>
    <row r="10768" spans="5:5">
      <c r="E10768" s="296"/>
    </row>
    <row r="10769" spans="5:5">
      <c r="E10769" s="296"/>
    </row>
    <row r="10770" spans="5:5">
      <c r="E10770" s="296"/>
    </row>
    <row r="10771" spans="5:5">
      <c r="E10771" s="296"/>
    </row>
    <row r="10772" spans="5:5">
      <c r="E10772" s="296"/>
    </row>
    <row r="10773" spans="5:5">
      <c r="E10773" s="296"/>
    </row>
    <row r="10774" spans="5:5">
      <c r="E10774" s="296"/>
    </row>
    <row r="10775" spans="5:5">
      <c r="E10775" s="296"/>
    </row>
    <row r="10776" spans="5:5">
      <c r="E10776" s="296"/>
    </row>
    <row r="10777" spans="5:5">
      <c r="E10777" s="296"/>
    </row>
    <row r="10778" spans="5:5">
      <c r="E10778" s="296"/>
    </row>
    <row r="10779" spans="5:5">
      <c r="E10779" s="296"/>
    </row>
    <row r="10780" spans="5:5">
      <c r="E10780" s="296"/>
    </row>
    <row r="10781" spans="5:5">
      <c r="E10781" s="296"/>
    </row>
    <row r="10782" spans="5:5">
      <c r="E10782" s="296"/>
    </row>
    <row r="10783" spans="5:5">
      <c r="E10783" s="296"/>
    </row>
    <row r="10784" spans="5:5">
      <c r="E10784" s="296"/>
    </row>
    <row r="10785" spans="5:5">
      <c r="E10785" s="296"/>
    </row>
    <row r="10786" spans="5:5">
      <c r="E10786" s="296"/>
    </row>
    <row r="10787" spans="5:5">
      <c r="E10787" s="296"/>
    </row>
    <row r="10788" spans="5:5">
      <c r="E10788" s="296"/>
    </row>
    <row r="10789" spans="5:5">
      <c r="E10789" s="296"/>
    </row>
    <row r="10790" spans="5:5">
      <c r="E10790" s="296"/>
    </row>
    <row r="10791" spans="5:5">
      <c r="E10791" s="296"/>
    </row>
    <row r="10792" spans="5:5">
      <c r="E10792" s="296"/>
    </row>
    <row r="10793" spans="5:5">
      <c r="E10793" s="296"/>
    </row>
    <row r="10794" spans="5:5">
      <c r="E10794" s="296"/>
    </row>
    <row r="10795" spans="5:5">
      <c r="E10795" s="296"/>
    </row>
    <row r="10796" spans="5:5">
      <c r="E10796" s="296"/>
    </row>
    <row r="10797" spans="5:5">
      <c r="E10797" s="296"/>
    </row>
    <row r="10798" spans="5:5">
      <c r="E10798" s="296"/>
    </row>
    <row r="10799" spans="5:5">
      <c r="E10799" s="296"/>
    </row>
    <row r="10800" spans="5:5">
      <c r="E10800" s="296"/>
    </row>
    <row r="10801" spans="5:5">
      <c r="E10801" s="296"/>
    </row>
    <row r="10802" spans="5:5">
      <c r="E10802" s="296"/>
    </row>
    <row r="10803" spans="5:5">
      <c r="E10803" s="296"/>
    </row>
    <row r="10804" spans="5:5">
      <c r="E10804" s="296"/>
    </row>
    <row r="10805" spans="5:5">
      <c r="E10805" s="296"/>
    </row>
    <row r="10806" spans="5:5">
      <c r="E10806" s="296"/>
    </row>
    <row r="10807" spans="5:5">
      <c r="E10807" s="296"/>
    </row>
    <row r="10808" spans="5:5">
      <c r="E10808" s="296"/>
    </row>
    <row r="10809" spans="5:5">
      <c r="E10809" s="296"/>
    </row>
    <row r="10810" spans="5:5">
      <c r="E10810" s="296"/>
    </row>
    <row r="10811" spans="5:5">
      <c r="E10811" s="296"/>
    </row>
    <row r="10812" spans="5:5">
      <c r="E10812" s="296"/>
    </row>
    <row r="10813" spans="5:5">
      <c r="E10813" s="296"/>
    </row>
    <row r="10814" spans="5:5">
      <c r="E10814" s="296"/>
    </row>
    <row r="10815" spans="5:5">
      <c r="E10815" s="296"/>
    </row>
    <row r="10816" spans="5:5">
      <c r="E10816" s="296"/>
    </row>
    <row r="10817" spans="5:5">
      <c r="E10817" s="296"/>
    </row>
    <row r="10818" spans="5:5">
      <c r="E10818" s="296"/>
    </row>
    <row r="10819" spans="5:5">
      <c r="E10819" s="296"/>
    </row>
    <row r="10820" spans="5:5">
      <c r="E10820" s="296"/>
    </row>
    <row r="10821" spans="5:5">
      <c r="E10821" s="296"/>
    </row>
    <row r="10822" spans="5:5">
      <c r="E10822" s="296"/>
    </row>
    <row r="10823" spans="5:5">
      <c r="E10823" s="296"/>
    </row>
    <row r="10824" spans="5:5">
      <c r="E10824" s="296"/>
    </row>
    <row r="10825" spans="5:5">
      <c r="E10825" s="296"/>
    </row>
    <row r="10826" spans="5:5">
      <c r="E10826" s="296"/>
    </row>
    <row r="10827" spans="5:5">
      <c r="E10827" s="296"/>
    </row>
    <row r="10828" spans="5:5">
      <c r="E10828" s="296"/>
    </row>
    <row r="10829" spans="5:5">
      <c r="E10829" s="296"/>
    </row>
    <row r="10830" spans="5:5">
      <c r="E10830" s="296"/>
    </row>
    <row r="10831" spans="5:5">
      <c r="E10831" s="296"/>
    </row>
    <row r="10832" spans="5:5">
      <c r="E10832" s="296"/>
    </row>
    <row r="10833" spans="5:5">
      <c r="E10833" s="296"/>
    </row>
    <row r="10834" spans="5:5">
      <c r="E10834" s="296"/>
    </row>
    <row r="10835" spans="5:5">
      <c r="E10835" s="296"/>
    </row>
    <row r="10836" spans="5:5">
      <c r="E10836" s="296"/>
    </row>
    <row r="10837" spans="5:5">
      <c r="E10837" s="296"/>
    </row>
    <row r="10838" spans="5:5">
      <c r="E10838" s="296"/>
    </row>
    <row r="10839" spans="5:5">
      <c r="E10839" s="296"/>
    </row>
    <row r="10840" spans="5:5">
      <c r="E10840" s="296"/>
    </row>
    <row r="10841" spans="5:5">
      <c r="E10841" s="296"/>
    </row>
    <row r="10842" spans="5:5">
      <c r="E10842" s="296"/>
    </row>
    <row r="10843" spans="5:5">
      <c r="E10843" s="296"/>
    </row>
    <row r="10844" spans="5:5">
      <c r="E10844" s="296"/>
    </row>
    <row r="10845" spans="5:5">
      <c r="E10845" s="296"/>
    </row>
    <row r="10846" spans="5:5">
      <c r="E10846" s="296"/>
    </row>
    <row r="10847" spans="5:5">
      <c r="E10847" s="296"/>
    </row>
    <row r="10848" spans="5:5">
      <c r="E10848" s="296"/>
    </row>
    <row r="10849" spans="5:5">
      <c r="E10849" s="296"/>
    </row>
    <row r="10850" spans="5:5">
      <c r="E10850" s="296"/>
    </row>
    <row r="10851" spans="5:5">
      <c r="E10851" s="296"/>
    </row>
    <row r="10852" spans="5:5">
      <c r="E10852" s="296"/>
    </row>
    <row r="10853" spans="5:5">
      <c r="E10853" s="296"/>
    </row>
    <row r="10854" spans="5:5">
      <c r="E10854" s="296"/>
    </row>
    <row r="10855" spans="5:5">
      <c r="E10855" s="296"/>
    </row>
    <row r="10856" spans="5:5">
      <c r="E10856" s="296"/>
    </row>
    <row r="10857" spans="5:5">
      <c r="E10857" s="296"/>
    </row>
    <row r="10858" spans="5:5">
      <c r="E10858" s="296"/>
    </row>
    <row r="10859" spans="5:5">
      <c r="E10859" s="296"/>
    </row>
    <row r="10860" spans="5:5">
      <c r="E10860" s="296"/>
    </row>
    <row r="10861" spans="5:5">
      <c r="E10861" s="296"/>
    </row>
    <row r="10862" spans="5:5">
      <c r="E10862" s="296"/>
    </row>
    <row r="10863" spans="5:5">
      <c r="E10863" s="296"/>
    </row>
    <row r="10864" spans="5:5">
      <c r="E10864" s="296"/>
    </row>
    <row r="10865" spans="5:5">
      <c r="E10865" s="296"/>
    </row>
    <row r="10866" spans="5:5">
      <c r="E10866" s="296"/>
    </row>
    <row r="10867" spans="5:5">
      <c r="E10867" s="296"/>
    </row>
    <row r="10868" spans="5:5">
      <c r="E10868" s="296"/>
    </row>
    <row r="10869" spans="5:5">
      <c r="E10869" s="296"/>
    </row>
    <row r="10870" spans="5:5">
      <c r="E10870" s="296"/>
    </row>
    <row r="10871" spans="5:5">
      <c r="E10871" s="296"/>
    </row>
    <row r="10872" spans="5:5">
      <c r="E10872" s="296"/>
    </row>
    <row r="10873" spans="5:5">
      <c r="E10873" s="296"/>
    </row>
    <row r="10874" spans="5:5">
      <c r="E10874" s="296"/>
    </row>
    <row r="10875" spans="5:5">
      <c r="E10875" s="296"/>
    </row>
    <row r="10876" spans="5:5">
      <c r="E10876" s="296"/>
    </row>
    <row r="10877" spans="5:5">
      <c r="E10877" s="296"/>
    </row>
    <row r="10878" spans="5:5">
      <c r="E10878" s="296"/>
    </row>
    <row r="10879" spans="5:5">
      <c r="E10879" s="296"/>
    </row>
    <row r="10880" spans="5:5">
      <c r="E10880" s="296"/>
    </row>
    <row r="10881" spans="5:5">
      <c r="E10881" s="296"/>
    </row>
    <row r="10882" spans="5:5">
      <c r="E10882" s="296"/>
    </row>
    <row r="10883" spans="5:5">
      <c r="E10883" s="296"/>
    </row>
    <row r="10884" spans="5:5">
      <c r="E10884" s="296"/>
    </row>
    <row r="10885" spans="5:5">
      <c r="E10885" s="296"/>
    </row>
    <row r="10886" spans="5:5">
      <c r="E10886" s="296"/>
    </row>
    <row r="10887" spans="5:5">
      <c r="E10887" s="296"/>
    </row>
    <row r="10888" spans="5:5">
      <c r="E10888" s="296"/>
    </row>
    <row r="10889" spans="5:5">
      <c r="E10889" s="296"/>
    </row>
    <row r="10890" spans="5:5">
      <c r="E10890" s="296"/>
    </row>
    <row r="10891" spans="5:5">
      <c r="E10891" s="296"/>
    </row>
    <row r="10892" spans="5:5">
      <c r="E10892" s="296"/>
    </row>
    <row r="10893" spans="5:5">
      <c r="E10893" s="296"/>
    </row>
    <row r="10894" spans="5:5">
      <c r="E10894" s="296"/>
    </row>
    <row r="10895" spans="5:5">
      <c r="E10895" s="296"/>
    </row>
    <row r="10896" spans="5:5">
      <c r="E10896" s="296"/>
    </row>
    <row r="10897" spans="5:5">
      <c r="E10897" s="296"/>
    </row>
    <row r="10898" spans="5:5">
      <c r="E10898" s="296"/>
    </row>
    <row r="10899" spans="5:5">
      <c r="E10899" s="296"/>
    </row>
    <row r="10900" spans="5:5">
      <c r="E10900" s="296"/>
    </row>
    <row r="10901" spans="5:5">
      <c r="E10901" s="296"/>
    </row>
    <row r="10902" spans="5:5">
      <c r="E10902" s="296"/>
    </row>
    <row r="10903" spans="5:5">
      <c r="E10903" s="296"/>
    </row>
    <row r="10904" spans="5:5">
      <c r="E10904" s="296"/>
    </row>
    <row r="10905" spans="5:5">
      <c r="E10905" s="296"/>
    </row>
    <row r="10906" spans="5:5">
      <c r="E10906" s="296"/>
    </row>
    <row r="10907" spans="5:5">
      <c r="E10907" s="296"/>
    </row>
    <row r="10908" spans="5:5">
      <c r="E10908" s="296"/>
    </row>
    <row r="10909" spans="5:5">
      <c r="E10909" s="296"/>
    </row>
    <row r="10910" spans="5:5">
      <c r="E10910" s="296"/>
    </row>
    <row r="10911" spans="5:5">
      <c r="E10911" s="296"/>
    </row>
    <row r="10912" spans="5:5">
      <c r="E10912" s="296"/>
    </row>
    <row r="10913" spans="5:5">
      <c r="E10913" s="296"/>
    </row>
    <row r="10914" spans="5:5">
      <c r="E10914" s="296"/>
    </row>
    <row r="10915" spans="5:5">
      <c r="E10915" s="296"/>
    </row>
    <row r="10916" spans="5:5">
      <c r="E10916" s="296"/>
    </row>
    <row r="10917" spans="5:5">
      <c r="E10917" s="296"/>
    </row>
    <row r="10918" spans="5:5">
      <c r="E10918" s="296"/>
    </row>
    <row r="10919" spans="5:5">
      <c r="E10919" s="296"/>
    </row>
    <row r="10920" spans="5:5">
      <c r="E10920" s="296"/>
    </row>
    <row r="10921" spans="5:5">
      <c r="E10921" s="296"/>
    </row>
    <row r="10922" spans="5:5">
      <c r="E10922" s="296"/>
    </row>
    <row r="10923" spans="5:5">
      <c r="E10923" s="296"/>
    </row>
    <row r="10924" spans="5:5">
      <c r="E10924" s="296"/>
    </row>
    <row r="10925" spans="5:5">
      <c r="E10925" s="296"/>
    </row>
    <row r="10926" spans="5:5">
      <c r="E10926" s="296"/>
    </row>
    <row r="10927" spans="5:5">
      <c r="E10927" s="296"/>
    </row>
    <row r="10928" spans="5:5">
      <c r="E10928" s="296"/>
    </row>
    <row r="10929" spans="5:5">
      <c r="E10929" s="296"/>
    </row>
    <row r="10930" spans="5:5">
      <c r="E10930" s="296"/>
    </row>
    <row r="10931" spans="5:5">
      <c r="E10931" s="296"/>
    </row>
    <row r="10932" spans="5:5">
      <c r="E10932" s="296"/>
    </row>
    <row r="10933" spans="5:5">
      <c r="E10933" s="296"/>
    </row>
    <row r="10934" spans="5:5">
      <c r="E10934" s="296"/>
    </row>
    <row r="10935" spans="5:5">
      <c r="E10935" s="296"/>
    </row>
    <row r="10936" spans="5:5">
      <c r="E10936" s="296"/>
    </row>
    <row r="10937" spans="5:5">
      <c r="E10937" s="296"/>
    </row>
    <row r="10938" spans="5:5">
      <c r="E10938" s="296"/>
    </row>
    <row r="10939" spans="5:5">
      <c r="E10939" s="296"/>
    </row>
    <row r="10940" spans="5:5">
      <c r="E10940" s="296"/>
    </row>
    <row r="10941" spans="5:5">
      <c r="E10941" s="296"/>
    </row>
    <row r="10942" spans="5:5">
      <c r="E10942" s="296"/>
    </row>
    <row r="10943" spans="5:5">
      <c r="E10943" s="296"/>
    </row>
    <row r="10944" spans="5:5">
      <c r="E10944" s="296"/>
    </row>
    <row r="10945" spans="5:5">
      <c r="E10945" s="296"/>
    </row>
    <row r="10946" spans="5:5">
      <c r="E10946" s="296"/>
    </row>
    <row r="10947" spans="5:5">
      <c r="E10947" s="296"/>
    </row>
    <row r="10948" spans="5:5">
      <c r="E10948" s="296"/>
    </row>
    <row r="10949" spans="5:5">
      <c r="E10949" s="296"/>
    </row>
    <row r="10950" spans="5:5">
      <c r="E10950" s="296"/>
    </row>
    <row r="10951" spans="5:5">
      <c r="E10951" s="296"/>
    </row>
    <row r="10952" spans="5:5">
      <c r="E10952" s="296"/>
    </row>
    <row r="10953" spans="5:5">
      <c r="E10953" s="296"/>
    </row>
    <row r="10954" spans="5:5">
      <c r="E10954" s="296"/>
    </row>
    <row r="10955" spans="5:5">
      <c r="E10955" s="296"/>
    </row>
    <row r="10956" spans="5:5">
      <c r="E10956" s="296"/>
    </row>
    <row r="10957" spans="5:5">
      <c r="E10957" s="296"/>
    </row>
    <row r="10958" spans="5:5">
      <c r="E10958" s="296"/>
    </row>
    <row r="10959" spans="5:5">
      <c r="E10959" s="296"/>
    </row>
    <row r="10960" spans="5:5">
      <c r="E10960" s="296"/>
    </row>
    <row r="10961" spans="5:5">
      <c r="E10961" s="296"/>
    </row>
    <row r="10962" spans="5:5">
      <c r="E10962" s="296"/>
    </row>
    <row r="10963" spans="5:5">
      <c r="E10963" s="296"/>
    </row>
    <row r="10964" spans="5:5">
      <c r="E10964" s="296"/>
    </row>
    <row r="10965" spans="5:5">
      <c r="E10965" s="296"/>
    </row>
    <row r="10966" spans="5:5">
      <c r="E10966" s="296"/>
    </row>
    <row r="10967" spans="5:5">
      <c r="E10967" s="296"/>
    </row>
    <row r="10968" spans="5:5">
      <c r="E10968" s="296"/>
    </row>
    <row r="10969" spans="5:5">
      <c r="E10969" s="296"/>
    </row>
    <row r="10970" spans="5:5">
      <c r="E10970" s="296"/>
    </row>
    <row r="10971" spans="5:5">
      <c r="E10971" s="296"/>
    </row>
    <row r="10972" spans="5:5">
      <c r="E10972" s="296"/>
    </row>
    <row r="10973" spans="5:5">
      <c r="E10973" s="296"/>
    </row>
    <row r="10974" spans="5:5">
      <c r="E10974" s="296"/>
    </row>
    <row r="10975" spans="5:5">
      <c r="E10975" s="296"/>
    </row>
    <row r="10976" spans="5:5">
      <c r="E10976" s="296"/>
    </row>
    <row r="10977" spans="5:5">
      <c r="E10977" s="296"/>
    </row>
    <row r="10978" spans="5:5">
      <c r="E10978" s="296"/>
    </row>
    <row r="10979" spans="5:5">
      <c r="E10979" s="296"/>
    </row>
    <row r="10980" spans="5:5">
      <c r="E10980" s="296"/>
    </row>
    <row r="10981" spans="5:5">
      <c r="E10981" s="296"/>
    </row>
    <row r="10982" spans="5:5">
      <c r="E10982" s="296"/>
    </row>
    <row r="10983" spans="5:5">
      <c r="E10983" s="296"/>
    </row>
    <row r="10984" spans="5:5">
      <c r="E10984" s="296"/>
    </row>
    <row r="10985" spans="5:5">
      <c r="E10985" s="296"/>
    </row>
    <row r="10986" spans="5:5">
      <c r="E10986" s="296"/>
    </row>
    <row r="10987" spans="5:5">
      <c r="E10987" s="296"/>
    </row>
    <row r="10988" spans="5:5">
      <c r="E10988" s="296"/>
    </row>
    <row r="10989" spans="5:5">
      <c r="E10989" s="296"/>
    </row>
    <row r="10990" spans="5:5">
      <c r="E10990" s="296"/>
    </row>
    <row r="10991" spans="5:5">
      <c r="E10991" s="296"/>
    </row>
    <row r="10992" spans="5:5">
      <c r="E10992" s="296"/>
    </row>
    <row r="10993" spans="5:5">
      <c r="E10993" s="296"/>
    </row>
    <row r="10994" spans="5:5">
      <c r="E10994" s="296"/>
    </row>
    <row r="10995" spans="5:5">
      <c r="E10995" s="296"/>
    </row>
    <row r="10996" spans="5:5">
      <c r="E10996" s="296"/>
    </row>
    <row r="10997" spans="5:5">
      <c r="E10997" s="296"/>
    </row>
    <row r="10998" spans="5:5">
      <c r="E10998" s="296"/>
    </row>
    <row r="10999" spans="5:5">
      <c r="E10999" s="296"/>
    </row>
    <row r="11000" spans="5:5">
      <c r="E11000" s="296"/>
    </row>
    <row r="11001" spans="5:5">
      <c r="E11001" s="296"/>
    </row>
    <row r="11002" spans="5:5">
      <c r="E11002" s="296"/>
    </row>
    <row r="11003" spans="5:5">
      <c r="E11003" s="296"/>
    </row>
    <row r="11004" spans="5:5">
      <c r="E11004" s="296"/>
    </row>
    <row r="11005" spans="5:5">
      <c r="E11005" s="296"/>
    </row>
    <row r="11006" spans="5:5">
      <c r="E11006" s="296"/>
    </row>
    <row r="11007" spans="5:5">
      <c r="E11007" s="296"/>
    </row>
    <row r="11008" spans="5:5">
      <c r="E11008" s="296"/>
    </row>
    <row r="11009" spans="5:5">
      <c r="E11009" s="296"/>
    </row>
    <row r="11010" spans="5:5">
      <c r="E11010" s="296"/>
    </row>
    <row r="11011" spans="5:5">
      <c r="E11011" s="296"/>
    </row>
    <row r="11012" spans="5:5">
      <c r="E11012" s="296"/>
    </row>
    <row r="11013" spans="5:5">
      <c r="E11013" s="296"/>
    </row>
    <row r="11014" spans="5:5">
      <c r="E11014" s="296"/>
    </row>
    <row r="11015" spans="5:5">
      <c r="E11015" s="296"/>
    </row>
    <row r="11016" spans="5:5">
      <c r="E11016" s="296"/>
    </row>
    <row r="11017" spans="5:5">
      <c r="E11017" s="296"/>
    </row>
    <row r="11018" spans="5:5">
      <c r="E11018" s="296"/>
    </row>
    <row r="11019" spans="5:5">
      <c r="E11019" s="296"/>
    </row>
    <row r="11020" spans="5:5">
      <c r="E11020" s="296"/>
    </row>
    <row r="11021" spans="5:5">
      <c r="E11021" s="296"/>
    </row>
    <row r="11022" spans="5:5">
      <c r="E11022" s="296"/>
    </row>
    <row r="11023" spans="5:5">
      <c r="E11023" s="296"/>
    </row>
    <row r="11024" spans="5:5">
      <c r="E11024" s="296"/>
    </row>
    <row r="11025" spans="5:5">
      <c r="E11025" s="296"/>
    </row>
    <row r="11026" spans="5:5">
      <c r="E11026" s="296"/>
    </row>
    <row r="11027" spans="5:5">
      <c r="E11027" s="296"/>
    </row>
    <row r="11028" spans="5:5">
      <c r="E11028" s="296"/>
    </row>
    <row r="11029" spans="5:5">
      <c r="E11029" s="296"/>
    </row>
    <row r="11030" spans="5:5">
      <c r="E11030" s="296"/>
    </row>
    <row r="11031" spans="5:5">
      <c r="E11031" s="296"/>
    </row>
    <row r="11032" spans="5:5">
      <c r="E11032" s="296"/>
    </row>
    <row r="11033" spans="5:5">
      <c r="E11033" s="296"/>
    </row>
    <row r="11034" spans="5:5">
      <c r="E11034" s="296"/>
    </row>
    <row r="11035" spans="5:5">
      <c r="E11035" s="296"/>
    </row>
    <row r="11036" spans="5:5">
      <c r="E11036" s="296"/>
    </row>
    <row r="11037" spans="5:5">
      <c r="E11037" s="296"/>
    </row>
    <row r="11038" spans="5:5">
      <c r="E11038" s="296"/>
    </row>
    <row r="11039" spans="5:5">
      <c r="E11039" s="296"/>
    </row>
    <row r="11040" spans="5:5">
      <c r="E11040" s="296"/>
    </row>
    <row r="11041" spans="5:5">
      <c r="E11041" s="296"/>
    </row>
    <row r="11042" spans="5:5">
      <c r="E11042" s="296"/>
    </row>
    <row r="11043" spans="5:5">
      <c r="E11043" s="296"/>
    </row>
    <row r="11044" spans="5:5">
      <c r="E11044" s="296"/>
    </row>
    <row r="11045" spans="5:5">
      <c r="E11045" s="296"/>
    </row>
    <row r="11046" spans="5:5">
      <c r="E11046" s="296"/>
    </row>
    <row r="11047" spans="5:5">
      <c r="E11047" s="296"/>
    </row>
    <row r="11048" spans="5:5">
      <c r="E11048" s="296"/>
    </row>
    <row r="11049" spans="5:5">
      <c r="E11049" s="296"/>
    </row>
    <row r="11050" spans="5:5">
      <c r="E11050" s="296"/>
    </row>
    <row r="11051" spans="5:5">
      <c r="E11051" s="296"/>
    </row>
    <row r="11052" spans="5:5">
      <c r="E11052" s="296"/>
    </row>
    <row r="11053" spans="5:5">
      <c r="E11053" s="296"/>
    </row>
    <row r="11054" spans="5:5">
      <c r="E11054" s="296"/>
    </row>
    <row r="11055" spans="5:5">
      <c r="E11055" s="296"/>
    </row>
    <row r="11056" spans="5:5">
      <c r="E11056" s="296"/>
    </row>
    <row r="11057" spans="5:5">
      <c r="E11057" s="296"/>
    </row>
    <row r="11058" spans="5:5">
      <c r="E11058" s="296"/>
    </row>
    <row r="11059" spans="5:5">
      <c r="E11059" s="296"/>
    </row>
    <row r="11060" spans="5:5">
      <c r="E11060" s="296"/>
    </row>
    <row r="11061" spans="5:5">
      <c r="E11061" s="296"/>
    </row>
    <row r="11062" spans="5:5">
      <c r="E11062" s="296"/>
    </row>
    <row r="11063" spans="5:5">
      <c r="E11063" s="296"/>
    </row>
    <row r="11064" spans="5:5">
      <c r="E11064" s="296"/>
    </row>
    <row r="11065" spans="5:5">
      <c r="E11065" s="296"/>
    </row>
    <row r="11066" spans="5:5">
      <c r="E11066" s="296"/>
    </row>
    <row r="11067" spans="5:5">
      <c r="E11067" s="296"/>
    </row>
    <row r="11068" spans="5:5">
      <c r="E11068" s="296"/>
    </row>
    <row r="11069" spans="5:5">
      <c r="E11069" s="296"/>
    </row>
    <row r="11070" spans="5:5">
      <c r="E11070" s="296"/>
    </row>
    <row r="11071" spans="5:5">
      <c r="E11071" s="296"/>
    </row>
    <row r="11072" spans="5:5">
      <c r="E11072" s="296"/>
    </row>
    <row r="11073" spans="5:5">
      <c r="E11073" s="296"/>
    </row>
    <row r="11074" spans="5:5">
      <c r="E11074" s="296"/>
    </row>
    <row r="11075" spans="5:5">
      <c r="E11075" s="296"/>
    </row>
    <row r="11076" spans="5:5">
      <c r="E11076" s="296"/>
    </row>
    <row r="11077" spans="5:5">
      <c r="E11077" s="296"/>
    </row>
    <row r="11078" spans="5:5">
      <c r="E11078" s="296"/>
    </row>
    <row r="11079" spans="5:5">
      <c r="E11079" s="296"/>
    </row>
    <row r="11080" spans="5:5">
      <c r="E11080" s="296"/>
    </row>
    <row r="11081" spans="5:5">
      <c r="E11081" s="296"/>
    </row>
    <row r="11082" spans="5:5">
      <c r="E11082" s="296"/>
    </row>
    <row r="11083" spans="5:5">
      <c r="E11083" s="296"/>
    </row>
    <row r="11084" spans="5:5">
      <c r="E11084" s="296"/>
    </row>
    <row r="11085" spans="5:5">
      <c r="E11085" s="296"/>
    </row>
    <row r="11086" spans="5:5">
      <c r="E11086" s="296"/>
    </row>
    <row r="11087" spans="5:5">
      <c r="E11087" s="296"/>
    </row>
    <row r="11088" spans="5:5">
      <c r="E11088" s="296"/>
    </row>
    <row r="11089" spans="5:5">
      <c r="E11089" s="296"/>
    </row>
    <row r="11090" spans="5:5">
      <c r="E11090" s="296"/>
    </row>
    <row r="11091" spans="5:5">
      <c r="E11091" s="296"/>
    </row>
    <row r="11092" spans="5:5">
      <c r="E11092" s="296"/>
    </row>
    <row r="11093" spans="5:5">
      <c r="E11093" s="296"/>
    </row>
    <row r="11094" spans="5:5">
      <c r="E11094" s="296"/>
    </row>
    <row r="11095" spans="5:5">
      <c r="E11095" s="296"/>
    </row>
    <row r="11096" spans="5:5">
      <c r="E11096" s="296"/>
    </row>
    <row r="11097" spans="5:5">
      <c r="E11097" s="296"/>
    </row>
    <row r="11098" spans="5:5">
      <c r="E11098" s="296"/>
    </row>
    <row r="11099" spans="5:5">
      <c r="E11099" s="296"/>
    </row>
    <row r="11100" spans="5:5">
      <c r="E11100" s="296"/>
    </row>
    <row r="11101" spans="5:5">
      <c r="E11101" s="296"/>
    </row>
    <row r="11102" spans="5:5">
      <c r="E11102" s="296"/>
    </row>
    <row r="11103" spans="5:5">
      <c r="E11103" s="296"/>
    </row>
    <row r="11104" spans="5:5">
      <c r="E11104" s="296"/>
    </row>
    <row r="11105" spans="5:5">
      <c r="E11105" s="296"/>
    </row>
    <row r="11106" spans="5:5">
      <c r="E11106" s="296"/>
    </row>
    <row r="11107" spans="5:5">
      <c r="E11107" s="296"/>
    </row>
    <row r="11108" spans="5:5">
      <c r="E11108" s="296"/>
    </row>
    <row r="11109" spans="5:5">
      <c r="E11109" s="296"/>
    </row>
    <row r="11110" spans="5:5">
      <c r="E11110" s="296"/>
    </row>
    <row r="11111" spans="5:5">
      <c r="E11111" s="296"/>
    </row>
    <row r="11112" spans="5:5">
      <c r="E11112" s="296"/>
    </row>
    <row r="11113" spans="5:5">
      <c r="E11113" s="296"/>
    </row>
    <row r="11114" spans="5:5">
      <c r="E11114" s="296"/>
    </row>
    <row r="11115" spans="5:5">
      <c r="E11115" s="296"/>
    </row>
    <row r="11116" spans="5:5">
      <c r="E11116" s="296"/>
    </row>
    <row r="11117" spans="5:5">
      <c r="E11117" s="296"/>
    </row>
    <row r="11118" spans="5:5">
      <c r="E11118" s="296"/>
    </row>
    <row r="11119" spans="5:5">
      <c r="E11119" s="296"/>
    </row>
    <row r="11120" spans="5:5">
      <c r="E11120" s="296"/>
    </row>
    <row r="11121" spans="5:5">
      <c r="E11121" s="296"/>
    </row>
    <row r="11122" spans="5:5">
      <c r="E11122" s="296"/>
    </row>
    <row r="11123" spans="5:5">
      <c r="E11123" s="296"/>
    </row>
    <row r="11124" spans="5:5">
      <c r="E11124" s="296"/>
    </row>
    <row r="11125" spans="5:5">
      <c r="E11125" s="296"/>
    </row>
    <row r="11126" spans="5:5">
      <c r="E11126" s="296"/>
    </row>
    <row r="11127" spans="5:5">
      <c r="E11127" s="296"/>
    </row>
    <row r="11128" spans="5:5">
      <c r="E11128" s="296"/>
    </row>
    <row r="11129" spans="5:5">
      <c r="E11129" s="296"/>
    </row>
    <row r="11130" spans="5:5">
      <c r="E11130" s="296"/>
    </row>
    <row r="11131" spans="5:5">
      <c r="E11131" s="296"/>
    </row>
    <row r="11132" spans="5:5">
      <c r="E11132" s="296"/>
    </row>
    <row r="11133" spans="5:5">
      <c r="E11133" s="296"/>
    </row>
    <row r="11134" spans="5:5">
      <c r="E11134" s="296"/>
    </row>
    <row r="11135" spans="5:5">
      <c r="E11135" s="296"/>
    </row>
    <row r="11136" spans="5:5">
      <c r="E11136" s="296"/>
    </row>
    <row r="11137" spans="5:5">
      <c r="E11137" s="296"/>
    </row>
    <row r="11138" spans="5:5">
      <c r="E11138" s="296"/>
    </row>
    <row r="11139" spans="5:5">
      <c r="E11139" s="296"/>
    </row>
    <row r="11140" spans="5:5">
      <c r="E11140" s="296"/>
    </row>
    <row r="11141" spans="5:5">
      <c r="E11141" s="296"/>
    </row>
    <row r="11142" spans="5:5">
      <c r="E11142" s="296"/>
    </row>
    <row r="11143" spans="5:5">
      <c r="E11143" s="296"/>
    </row>
    <row r="11144" spans="5:5">
      <c r="E11144" s="296"/>
    </row>
    <row r="11145" spans="5:5">
      <c r="E11145" s="296"/>
    </row>
    <row r="11146" spans="5:5">
      <c r="E11146" s="296"/>
    </row>
    <row r="11147" spans="5:5">
      <c r="E11147" s="296"/>
    </row>
    <row r="11148" spans="5:5">
      <c r="E11148" s="296"/>
    </row>
    <row r="11149" spans="5:5">
      <c r="E11149" s="296"/>
    </row>
    <row r="11150" spans="5:5">
      <c r="E11150" s="296"/>
    </row>
    <row r="11151" spans="5:5">
      <c r="E11151" s="296"/>
    </row>
    <row r="11152" spans="5:5">
      <c r="E11152" s="296"/>
    </row>
    <row r="11153" spans="5:5">
      <c r="E11153" s="296"/>
    </row>
    <row r="11154" spans="5:5">
      <c r="E11154" s="296"/>
    </row>
    <row r="11155" spans="5:5">
      <c r="E11155" s="296"/>
    </row>
    <row r="11156" spans="5:5">
      <c r="E11156" s="296"/>
    </row>
    <row r="11157" spans="5:5">
      <c r="E11157" s="296"/>
    </row>
    <row r="11158" spans="5:5">
      <c r="E11158" s="296"/>
    </row>
    <row r="11159" spans="5:5">
      <c r="E11159" s="296"/>
    </row>
    <row r="11160" spans="5:5">
      <c r="E11160" s="296"/>
    </row>
    <row r="11161" spans="5:5">
      <c r="E11161" s="296"/>
    </row>
    <row r="11162" spans="5:5">
      <c r="E11162" s="296"/>
    </row>
    <row r="11163" spans="5:5">
      <c r="E11163" s="296"/>
    </row>
    <row r="11164" spans="5:5">
      <c r="E11164" s="296"/>
    </row>
    <row r="11165" spans="5:5">
      <c r="E11165" s="296"/>
    </row>
    <row r="11166" spans="5:5">
      <c r="E11166" s="296"/>
    </row>
    <row r="11167" spans="5:5">
      <c r="E11167" s="296"/>
    </row>
    <row r="11168" spans="5:5">
      <c r="E11168" s="296"/>
    </row>
    <row r="11169" spans="5:5">
      <c r="E11169" s="296"/>
    </row>
    <row r="11170" spans="5:5">
      <c r="E11170" s="296"/>
    </row>
    <row r="11171" spans="5:5">
      <c r="E11171" s="296"/>
    </row>
    <row r="11172" spans="5:5">
      <c r="E11172" s="296"/>
    </row>
    <row r="11173" spans="5:5">
      <c r="E11173" s="296"/>
    </row>
    <row r="11174" spans="5:5">
      <c r="E11174" s="296"/>
    </row>
    <row r="11175" spans="5:5">
      <c r="E11175" s="296"/>
    </row>
    <row r="11176" spans="5:5">
      <c r="E11176" s="296"/>
    </row>
    <row r="11177" spans="5:5">
      <c r="E11177" s="296"/>
    </row>
    <row r="11178" spans="5:5">
      <c r="E11178" s="296"/>
    </row>
    <row r="11179" spans="5:5">
      <c r="E11179" s="296"/>
    </row>
    <row r="11180" spans="5:5">
      <c r="E11180" s="296"/>
    </row>
    <row r="11181" spans="5:5">
      <c r="E11181" s="296"/>
    </row>
    <row r="11182" spans="5:5">
      <c r="E11182" s="296"/>
    </row>
    <row r="11183" spans="5:5">
      <c r="E11183" s="296"/>
    </row>
    <row r="11184" spans="5:5">
      <c r="E11184" s="296"/>
    </row>
    <row r="11185" spans="5:5">
      <c r="E11185" s="296"/>
    </row>
    <row r="11186" spans="5:5">
      <c r="E11186" s="296"/>
    </row>
    <row r="11187" spans="5:5">
      <c r="E11187" s="296"/>
    </row>
    <row r="11188" spans="5:5">
      <c r="E11188" s="296"/>
    </row>
    <row r="11189" spans="5:5">
      <c r="E11189" s="296"/>
    </row>
    <row r="11190" spans="5:5">
      <c r="E11190" s="296"/>
    </row>
    <row r="11191" spans="5:5">
      <c r="E11191" s="296"/>
    </row>
    <row r="11192" spans="5:5">
      <c r="E11192" s="296"/>
    </row>
    <row r="11193" spans="5:5">
      <c r="E11193" s="296"/>
    </row>
    <row r="11194" spans="5:5">
      <c r="E11194" s="296"/>
    </row>
    <row r="11195" spans="5:5">
      <c r="E11195" s="296"/>
    </row>
    <row r="11196" spans="5:5">
      <c r="E11196" s="296"/>
    </row>
    <row r="11197" spans="5:5">
      <c r="E11197" s="296"/>
    </row>
    <row r="11198" spans="5:5">
      <c r="E11198" s="296"/>
    </row>
    <row r="11199" spans="5:5">
      <c r="E11199" s="296"/>
    </row>
    <row r="11200" spans="5:5">
      <c r="E11200" s="296"/>
    </row>
    <row r="11201" spans="5:5">
      <c r="E11201" s="296"/>
    </row>
    <row r="11202" spans="5:5">
      <c r="E11202" s="296"/>
    </row>
    <row r="11203" spans="5:5">
      <c r="E11203" s="296"/>
    </row>
    <row r="11204" spans="5:5">
      <c r="E11204" s="296"/>
    </row>
    <row r="11205" spans="5:5">
      <c r="E11205" s="296"/>
    </row>
    <row r="11206" spans="5:5">
      <c r="E11206" s="296"/>
    </row>
    <row r="11207" spans="5:5">
      <c r="E11207" s="296"/>
    </row>
    <row r="11208" spans="5:5">
      <c r="E11208" s="296"/>
    </row>
    <row r="11209" spans="5:5">
      <c r="E11209" s="296"/>
    </row>
    <row r="11210" spans="5:5">
      <c r="E11210" s="296"/>
    </row>
    <row r="11211" spans="5:5">
      <c r="E11211" s="296"/>
    </row>
    <row r="11212" spans="5:5">
      <c r="E11212" s="296"/>
    </row>
    <row r="11213" spans="5:5">
      <c r="E11213" s="296"/>
    </row>
    <row r="11214" spans="5:5">
      <c r="E11214" s="296"/>
    </row>
    <row r="11215" spans="5:5">
      <c r="E11215" s="296"/>
    </row>
    <row r="11216" spans="5:5">
      <c r="E11216" s="296"/>
    </row>
    <row r="11217" spans="5:5">
      <c r="E11217" s="296"/>
    </row>
    <row r="11218" spans="5:5">
      <c r="E11218" s="296"/>
    </row>
    <row r="11219" spans="5:5">
      <c r="E11219" s="296"/>
    </row>
    <row r="11220" spans="5:5">
      <c r="E11220" s="296"/>
    </row>
    <row r="11221" spans="5:5">
      <c r="E11221" s="296"/>
    </row>
    <row r="11222" spans="5:5">
      <c r="E11222" s="296"/>
    </row>
    <row r="11223" spans="5:5">
      <c r="E11223" s="296"/>
    </row>
    <row r="11224" spans="5:5">
      <c r="E11224" s="296"/>
    </row>
    <row r="11225" spans="5:5">
      <c r="E11225" s="296"/>
    </row>
    <row r="11226" spans="5:5">
      <c r="E11226" s="296"/>
    </row>
    <row r="11227" spans="5:5">
      <c r="E11227" s="296"/>
    </row>
    <row r="11228" spans="5:5">
      <c r="E11228" s="296"/>
    </row>
    <row r="11229" spans="5:5">
      <c r="E11229" s="296"/>
    </row>
    <row r="11230" spans="5:5">
      <c r="E11230" s="296"/>
    </row>
    <row r="11231" spans="5:5">
      <c r="E11231" s="296"/>
    </row>
    <row r="11232" spans="5:5">
      <c r="E11232" s="296"/>
    </row>
    <row r="11233" spans="5:5">
      <c r="E11233" s="296"/>
    </row>
    <row r="11234" spans="5:5">
      <c r="E11234" s="296"/>
    </row>
    <row r="11235" spans="5:5">
      <c r="E11235" s="296"/>
    </row>
    <row r="11236" spans="5:5">
      <c r="E11236" s="296"/>
    </row>
    <row r="11237" spans="5:5">
      <c r="E11237" s="296"/>
    </row>
    <row r="11238" spans="5:5">
      <c r="E11238" s="296"/>
    </row>
    <row r="11239" spans="5:5">
      <c r="E11239" s="296"/>
    </row>
    <row r="11240" spans="5:5">
      <c r="E11240" s="296"/>
    </row>
    <row r="11241" spans="5:5">
      <c r="E11241" s="296"/>
    </row>
    <row r="11242" spans="5:5">
      <c r="E11242" s="296"/>
    </row>
    <row r="11243" spans="5:5">
      <c r="E11243" s="296"/>
    </row>
    <row r="11244" spans="5:5">
      <c r="E11244" s="296"/>
    </row>
    <row r="11245" spans="5:5">
      <c r="E11245" s="296"/>
    </row>
    <row r="11246" spans="5:5">
      <c r="E11246" s="296"/>
    </row>
    <row r="11247" spans="5:5">
      <c r="E11247" s="296"/>
    </row>
    <row r="11248" spans="5:5">
      <c r="E11248" s="296"/>
    </row>
    <row r="11249" spans="5:5">
      <c r="E11249" s="296"/>
    </row>
    <row r="11250" spans="5:5">
      <c r="E11250" s="296"/>
    </row>
    <row r="11251" spans="5:5">
      <c r="E11251" s="296"/>
    </row>
    <row r="11252" spans="5:5">
      <c r="E11252" s="296"/>
    </row>
    <row r="11253" spans="5:5">
      <c r="E11253" s="296"/>
    </row>
    <row r="11254" spans="5:5">
      <c r="E11254" s="296"/>
    </row>
    <row r="11255" spans="5:5">
      <c r="E11255" s="296"/>
    </row>
    <row r="11256" spans="5:5">
      <c r="E11256" s="296"/>
    </row>
    <row r="11257" spans="5:5">
      <c r="E11257" s="296"/>
    </row>
    <row r="11258" spans="5:5">
      <c r="E11258" s="296"/>
    </row>
    <row r="11259" spans="5:5">
      <c r="E11259" s="296"/>
    </row>
    <row r="11260" spans="5:5">
      <c r="E11260" s="296"/>
    </row>
    <row r="11261" spans="5:5">
      <c r="E11261" s="296"/>
    </row>
    <row r="11262" spans="5:5">
      <c r="E11262" s="296"/>
    </row>
    <row r="11263" spans="5:5">
      <c r="E11263" s="296"/>
    </row>
    <row r="11264" spans="5:5">
      <c r="E11264" s="296"/>
    </row>
    <row r="11265" spans="5:5">
      <c r="E11265" s="296"/>
    </row>
    <row r="11266" spans="5:5">
      <c r="E11266" s="296"/>
    </row>
    <row r="11267" spans="5:5">
      <c r="E11267" s="296"/>
    </row>
    <row r="11268" spans="5:5">
      <c r="E11268" s="296"/>
    </row>
    <row r="11269" spans="5:5">
      <c r="E11269" s="296"/>
    </row>
    <row r="11270" spans="5:5">
      <c r="E11270" s="296"/>
    </row>
    <row r="11271" spans="5:5">
      <c r="E11271" s="296"/>
    </row>
    <row r="11272" spans="5:5">
      <c r="E11272" s="296"/>
    </row>
    <row r="11273" spans="5:5">
      <c r="E11273" s="296"/>
    </row>
    <row r="11274" spans="5:5">
      <c r="E11274" s="296"/>
    </row>
    <row r="11275" spans="5:5">
      <c r="E11275" s="296"/>
    </row>
    <row r="11276" spans="5:5">
      <c r="E11276" s="296"/>
    </row>
    <row r="11277" spans="5:5">
      <c r="E11277" s="296"/>
    </row>
    <row r="11278" spans="5:5">
      <c r="E11278" s="296"/>
    </row>
    <row r="11279" spans="5:5">
      <c r="E11279" s="296"/>
    </row>
    <row r="11280" spans="5:5">
      <c r="E11280" s="296"/>
    </row>
    <row r="11281" spans="5:5">
      <c r="E11281" s="296"/>
    </row>
    <row r="11282" spans="5:5">
      <c r="E11282" s="296"/>
    </row>
    <row r="11283" spans="5:5">
      <c r="E11283" s="296"/>
    </row>
    <row r="11284" spans="5:5">
      <c r="E11284" s="296"/>
    </row>
    <row r="11285" spans="5:5">
      <c r="E11285" s="296"/>
    </row>
    <row r="11286" spans="5:5">
      <c r="E11286" s="296"/>
    </row>
    <row r="11287" spans="5:5">
      <c r="E11287" s="296"/>
    </row>
    <row r="11288" spans="5:5">
      <c r="E11288" s="296"/>
    </row>
    <row r="11289" spans="5:5">
      <c r="E11289" s="296"/>
    </row>
    <row r="11290" spans="5:5">
      <c r="E11290" s="296"/>
    </row>
    <row r="11291" spans="5:5">
      <c r="E11291" s="296"/>
    </row>
    <row r="11292" spans="5:5">
      <c r="E11292" s="296"/>
    </row>
    <row r="11293" spans="5:5">
      <c r="E11293" s="296"/>
    </row>
    <row r="11294" spans="5:5">
      <c r="E11294" s="296"/>
    </row>
    <row r="11295" spans="5:5">
      <c r="E11295" s="296"/>
    </row>
    <row r="11296" spans="5:5">
      <c r="E11296" s="296"/>
    </row>
    <row r="11297" spans="5:5">
      <c r="E11297" s="296"/>
    </row>
    <row r="11298" spans="5:5">
      <c r="E11298" s="296"/>
    </row>
    <row r="11299" spans="5:5">
      <c r="E11299" s="296"/>
    </row>
    <row r="11300" spans="5:5">
      <c r="E11300" s="296"/>
    </row>
    <row r="11301" spans="5:5">
      <c r="E11301" s="296"/>
    </row>
    <row r="11302" spans="5:5">
      <c r="E11302" s="296"/>
    </row>
    <row r="11303" spans="5:5">
      <c r="E11303" s="296"/>
    </row>
    <row r="11304" spans="5:5">
      <c r="E11304" s="296"/>
    </row>
    <row r="11305" spans="5:5">
      <c r="E11305" s="296"/>
    </row>
    <row r="11306" spans="5:5">
      <c r="E11306" s="296"/>
    </row>
    <row r="11307" spans="5:5">
      <c r="E11307" s="296"/>
    </row>
    <row r="11308" spans="5:5">
      <c r="E11308" s="296"/>
    </row>
    <row r="11309" spans="5:5">
      <c r="E11309" s="296"/>
    </row>
    <row r="11310" spans="5:5">
      <c r="E11310" s="296"/>
    </row>
    <row r="11311" spans="5:5">
      <c r="E11311" s="296"/>
    </row>
    <row r="11312" spans="5:5">
      <c r="E11312" s="296"/>
    </row>
    <row r="11313" spans="5:5">
      <c r="E11313" s="296"/>
    </row>
    <row r="11314" spans="5:5">
      <c r="E11314" s="296"/>
    </row>
    <row r="11315" spans="5:5">
      <c r="E11315" s="296"/>
    </row>
    <row r="11316" spans="5:5">
      <c r="E11316" s="296"/>
    </row>
    <row r="11317" spans="5:5">
      <c r="E11317" s="296"/>
    </row>
    <row r="11318" spans="5:5">
      <c r="E11318" s="296"/>
    </row>
    <row r="11319" spans="5:5">
      <c r="E11319" s="296"/>
    </row>
    <row r="11320" spans="5:5">
      <c r="E11320" s="296"/>
    </row>
    <row r="11321" spans="5:5">
      <c r="E11321" s="296"/>
    </row>
    <row r="11322" spans="5:5">
      <c r="E11322" s="296"/>
    </row>
    <row r="11323" spans="5:5">
      <c r="E11323" s="296"/>
    </row>
    <row r="11324" spans="5:5">
      <c r="E11324" s="296"/>
    </row>
    <row r="11325" spans="5:5">
      <c r="E11325" s="296"/>
    </row>
    <row r="11326" spans="5:5">
      <c r="E11326" s="296"/>
    </row>
    <row r="11327" spans="5:5">
      <c r="E11327" s="296"/>
    </row>
    <row r="11328" spans="5:5">
      <c r="E11328" s="296"/>
    </row>
    <row r="11329" spans="5:5">
      <c r="E11329" s="296"/>
    </row>
    <row r="11330" spans="5:5">
      <c r="E11330" s="296"/>
    </row>
    <row r="11331" spans="5:5">
      <c r="E11331" s="296"/>
    </row>
    <row r="11332" spans="5:5">
      <c r="E11332" s="296"/>
    </row>
    <row r="11333" spans="5:5">
      <c r="E11333" s="296"/>
    </row>
    <row r="11334" spans="5:5">
      <c r="E11334" s="296"/>
    </row>
    <row r="11335" spans="5:5">
      <c r="E11335" s="296"/>
    </row>
    <row r="11336" spans="5:5">
      <c r="E11336" s="296"/>
    </row>
    <row r="11337" spans="5:5">
      <c r="E11337" s="296"/>
    </row>
    <row r="11338" spans="5:5">
      <c r="E11338" s="296"/>
    </row>
    <row r="11339" spans="5:5">
      <c r="E11339" s="296"/>
    </row>
    <row r="11340" spans="5:5">
      <c r="E11340" s="296"/>
    </row>
    <row r="11341" spans="5:5">
      <c r="E11341" s="296"/>
    </row>
    <row r="11342" spans="5:5">
      <c r="E11342" s="296"/>
    </row>
    <row r="11343" spans="5:5">
      <c r="E11343" s="296"/>
    </row>
    <row r="11344" spans="5:5">
      <c r="E11344" s="296"/>
    </row>
    <row r="11345" spans="5:5">
      <c r="E11345" s="296"/>
    </row>
    <row r="11346" spans="5:5">
      <c r="E11346" s="296"/>
    </row>
    <row r="11347" spans="5:5">
      <c r="E11347" s="296"/>
    </row>
    <row r="11348" spans="5:5">
      <c r="E11348" s="296"/>
    </row>
    <row r="11349" spans="5:5">
      <c r="E11349" s="296"/>
    </row>
    <row r="11350" spans="5:5">
      <c r="E11350" s="296"/>
    </row>
    <row r="11351" spans="5:5">
      <c r="E11351" s="296"/>
    </row>
    <row r="11352" spans="5:5">
      <c r="E11352" s="296"/>
    </row>
    <row r="11353" spans="5:5">
      <c r="E11353" s="296"/>
    </row>
    <row r="11354" spans="5:5">
      <c r="E11354" s="296"/>
    </row>
    <row r="11355" spans="5:5">
      <c r="E11355" s="296"/>
    </row>
    <row r="11356" spans="5:5">
      <c r="E11356" s="296"/>
    </row>
    <row r="11357" spans="5:5">
      <c r="E11357" s="296"/>
    </row>
    <row r="11358" spans="5:5">
      <c r="E11358" s="296"/>
    </row>
    <row r="11359" spans="5:5">
      <c r="E11359" s="296"/>
    </row>
    <row r="11360" spans="5:5">
      <c r="E11360" s="296"/>
    </row>
    <row r="11361" spans="5:5">
      <c r="E11361" s="296"/>
    </row>
    <row r="11362" spans="5:5">
      <c r="E11362" s="296"/>
    </row>
    <row r="11363" spans="5:5">
      <c r="E11363" s="296"/>
    </row>
    <row r="11364" spans="5:5">
      <c r="E11364" s="296"/>
    </row>
    <row r="11365" spans="5:5">
      <c r="E11365" s="296"/>
    </row>
    <row r="11366" spans="5:5">
      <c r="E11366" s="296"/>
    </row>
    <row r="11367" spans="5:5">
      <c r="E11367" s="296"/>
    </row>
    <row r="11368" spans="5:5">
      <c r="E11368" s="296"/>
    </row>
    <row r="11369" spans="5:5">
      <c r="E11369" s="296"/>
    </row>
    <row r="11370" spans="5:5">
      <c r="E11370" s="296"/>
    </row>
    <row r="11371" spans="5:5">
      <c r="E11371" s="296"/>
    </row>
    <row r="11372" spans="5:5">
      <c r="E11372" s="296"/>
    </row>
    <row r="11373" spans="5:5">
      <c r="E11373" s="296"/>
    </row>
    <row r="11374" spans="5:5">
      <c r="E11374" s="296"/>
    </row>
    <row r="11375" spans="5:5">
      <c r="E11375" s="296"/>
    </row>
    <row r="11376" spans="5:5">
      <c r="E11376" s="296"/>
    </row>
    <row r="11377" spans="5:5">
      <c r="E11377" s="296"/>
    </row>
    <row r="11378" spans="5:5">
      <c r="E11378" s="296"/>
    </row>
    <row r="11379" spans="5:5">
      <c r="E11379" s="296"/>
    </row>
    <row r="11380" spans="5:5">
      <c r="E11380" s="296"/>
    </row>
    <row r="11381" spans="5:5">
      <c r="E11381" s="296"/>
    </row>
    <row r="11382" spans="5:5">
      <c r="E11382" s="296"/>
    </row>
    <row r="11383" spans="5:5">
      <c r="E11383" s="296"/>
    </row>
    <row r="11384" spans="5:5">
      <c r="E11384" s="296"/>
    </row>
    <row r="11385" spans="5:5">
      <c r="E11385" s="296"/>
    </row>
    <row r="11386" spans="5:5">
      <c r="E11386" s="296"/>
    </row>
    <row r="11387" spans="5:5">
      <c r="E11387" s="296"/>
    </row>
    <row r="11388" spans="5:5">
      <c r="E11388" s="296"/>
    </row>
    <row r="11389" spans="5:5">
      <c r="E11389" s="296"/>
    </row>
    <row r="11390" spans="5:5">
      <c r="E11390" s="296"/>
    </row>
    <row r="11391" spans="5:5">
      <c r="E11391" s="296"/>
    </row>
    <row r="11392" spans="5:5">
      <c r="E11392" s="296"/>
    </row>
    <row r="11393" spans="5:5">
      <c r="E11393" s="296"/>
    </row>
    <row r="11394" spans="5:5">
      <c r="E11394" s="296"/>
    </row>
    <row r="11395" spans="5:5">
      <c r="E11395" s="296"/>
    </row>
    <row r="11396" spans="5:5">
      <c r="E11396" s="296"/>
    </row>
    <row r="11397" spans="5:5">
      <c r="E11397" s="296"/>
    </row>
    <row r="11398" spans="5:5">
      <c r="E11398" s="296"/>
    </row>
    <row r="11399" spans="5:5">
      <c r="E11399" s="296"/>
    </row>
    <row r="11400" spans="5:5">
      <c r="E11400" s="296"/>
    </row>
    <row r="11401" spans="5:5">
      <c r="E11401" s="296"/>
    </row>
    <row r="11402" spans="5:5">
      <c r="E11402" s="296"/>
    </row>
    <row r="11403" spans="5:5">
      <c r="E11403" s="296"/>
    </row>
    <row r="11404" spans="5:5">
      <c r="E11404" s="296"/>
    </row>
    <row r="11405" spans="5:5">
      <c r="E11405" s="296"/>
    </row>
    <row r="11406" spans="5:5">
      <c r="E11406" s="296"/>
    </row>
    <row r="11407" spans="5:5">
      <c r="E11407" s="296"/>
    </row>
    <row r="11408" spans="5:5">
      <c r="E11408" s="296"/>
    </row>
    <row r="11409" spans="5:5">
      <c r="E11409" s="296"/>
    </row>
    <row r="11410" spans="5:5">
      <c r="E11410" s="296"/>
    </row>
    <row r="11411" spans="5:5">
      <c r="E11411" s="296"/>
    </row>
    <row r="11412" spans="5:5">
      <c r="E11412" s="296"/>
    </row>
    <row r="11413" spans="5:5">
      <c r="E11413" s="296"/>
    </row>
    <row r="11414" spans="5:5">
      <c r="E11414" s="296"/>
    </row>
    <row r="11415" spans="5:5">
      <c r="E11415" s="296"/>
    </row>
    <row r="11416" spans="5:5">
      <c r="E11416" s="296"/>
    </row>
    <row r="11417" spans="5:5">
      <c r="E11417" s="296"/>
    </row>
    <row r="11418" spans="5:5">
      <c r="E11418" s="296"/>
    </row>
    <row r="11419" spans="5:5">
      <c r="E11419" s="296"/>
    </row>
    <row r="11420" spans="5:5">
      <c r="E11420" s="296"/>
    </row>
    <row r="11421" spans="5:5">
      <c r="E11421" s="296"/>
    </row>
    <row r="11422" spans="5:5">
      <c r="E11422" s="296"/>
    </row>
    <row r="11423" spans="5:5">
      <c r="E11423" s="296"/>
    </row>
    <row r="11424" spans="5:5">
      <c r="E11424" s="296"/>
    </row>
    <row r="11425" spans="5:5">
      <c r="E11425" s="296"/>
    </row>
    <row r="11426" spans="5:5">
      <c r="E11426" s="296"/>
    </row>
    <row r="11427" spans="5:5">
      <c r="E11427" s="296"/>
    </row>
    <row r="11428" spans="5:5">
      <c r="E11428" s="296"/>
    </row>
    <row r="11429" spans="5:5">
      <c r="E11429" s="296"/>
    </row>
    <row r="11430" spans="5:5">
      <c r="E11430" s="296"/>
    </row>
    <row r="11431" spans="5:5">
      <c r="E11431" s="296"/>
    </row>
    <row r="11432" spans="5:5">
      <c r="E11432" s="296"/>
    </row>
    <row r="11433" spans="5:5">
      <c r="E11433" s="296"/>
    </row>
    <row r="11434" spans="5:5">
      <c r="E11434" s="296"/>
    </row>
    <row r="11435" spans="5:5">
      <c r="E11435" s="296"/>
    </row>
    <row r="11436" spans="5:5">
      <c r="E11436" s="296"/>
    </row>
    <row r="11437" spans="5:5">
      <c r="E11437" s="296"/>
    </row>
    <row r="11438" spans="5:5">
      <c r="E11438" s="296"/>
    </row>
    <row r="11439" spans="5:5">
      <c r="E11439" s="296"/>
    </row>
    <row r="11440" spans="5:5">
      <c r="E11440" s="296"/>
    </row>
    <row r="11441" spans="5:5">
      <c r="E11441" s="296"/>
    </row>
    <row r="11442" spans="5:5">
      <c r="E11442" s="296"/>
    </row>
    <row r="11443" spans="5:5">
      <c r="E11443" s="296"/>
    </row>
    <row r="11444" spans="5:5">
      <c r="E11444" s="296"/>
    </row>
    <row r="11445" spans="5:5">
      <c r="E11445" s="296"/>
    </row>
    <row r="11446" spans="5:5">
      <c r="E11446" s="296"/>
    </row>
    <row r="11447" spans="5:5">
      <c r="E11447" s="296"/>
    </row>
    <row r="11448" spans="5:5">
      <c r="E11448" s="296"/>
    </row>
    <row r="11449" spans="5:5">
      <c r="E11449" s="296"/>
    </row>
    <row r="11450" spans="5:5">
      <c r="E11450" s="296"/>
    </row>
    <row r="11451" spans="5:5">
      <c r="E11451" s="296"/>
    </row>
    <row r="11452" spans="5:5">
      <c r="E11452" s="296"/>
    </row>
    <row r="11453" spans="5:5">
      <c r="E11453" s="296"/>
    </row>
    <row r="11454" spans="5:5">
      <c r="E11454" s="296"/>
    </row>
    <row r="11455" spans="5:5">
      <c r="E11455" s="296"/>
    </row>
    <row r="11456" spans="5:5">
      <c r="E11456" s="296"/>
    </row>
    <row r="11457" spans="5:5">
      <c r="E11457" s="296"/>
    </row>
    <row r="11458" spans="5:5">
      <c r="E11458" s="296"/>
    </row>
    <row r="11459" spans="5:5">
      <c r="E11459" s="296"/>
    </row>
    <row r="11460" spans="5:5">
      <c r="E11460" s="296"/>
    </row>
    <row r="11461" spans="5:5">
      <c r="E11461" s="296"/>
    </row>
    <row r="11462" spans="5:5">
      <c r="E11462" s="296"/>
    </row>
    <row r="11463" spans="5:5">
      <c r="E11463" s="296"/>
    </row>
    <row r="11464" spans="5:5">
      <c r="E11464" s="296"/>
    </row>
    <row r="11465" spans="5:5">
      <c r="E11465" s="296"/>
    </row>
    <row r="11466" spans="5:5">
      <c r="E11466" s="296"/>
    </row>
    <row r="11467" spans="5:5">
      <c r="E11467" s="296"/>
    </row>
    <row r="11468" spans="5:5">
      <c r="E11468" s="296"/>
    </row>
    <row r="11469" spans="5:5">
      <c r="E11469" s="296"/>
    </row>
    <row r="11470" spans="5:5">
      <c r="E11470" s="296"/>
    </row>
    <row r="11471" spans="5:5">
      <c r="E11471" s="296"/>
    </row>
    <row r="11472" spans="5:5">
      <c r="E11472" s="296"/>
    </row>
    <row r="11473" spans="5:5">
      <c r="E11473" s="296"/>
    </row>
    <row r="11474" spans="5:5">
      <c r="E11474" s="296"/>
    </row>
    <row r="11475" spans="5:5">
      <c r="E11475" s="296"/>
    </row>
    <row r="11476" spans="5:5">
      <c r="E11476" s="296"/>
    </row>
    <row r="11477" spans="5:5">
      <c r="E11477" s="296"/>
    </row>
    <row r="11478" spans="5:5">
      <c r="E11478" s="296"/>
    </row>
    <row r="11479" spans="5:5">
      <c r="E11479" s="296"/>
    </row>
    <row r="11480" spans="5:5">
      <c r="E11480" s="296"/>
    </row>
    <row r="11481" spans="5:5">
      <c r="E11481" s="296"/>
    </row>
    <row r="11482" spans="5:5">
      <c r="E11482" s="296"/>
    </row>
    <row r="11483" spans="5:5">
      <c r="E11483" s="296"/>
    </row>
    <row r="11484" spans="5:5">
      <c r="E11484" s="296"/>
    </row>
    <row r="11485" spans="5:5">
      <c r="E11485" s="296"/>
    </row>
    <row r="11486" spans="5:5">
      <c r="E11486" s="296"/>
    </row>
    <row r="11487" spans="5:5">
      <c r="E11487" s="296"/>
    </row>
    <row r="11488" spans="5:5">
      <c r="E11488" s="296"/>
    </row>
    <row r="11489" spans="5:5">
      <c r="E11489" s="296"/>
    </row>
    <row r="11490" spans="5:5">
      <c r="E11490" s="296"/>
    </row>
    <row r="11491" spans="5:5">
      <c r="E11491" s="296"/>
    </row>
    <row r="11492" spans="5:5">
      <c r="E11492" s="296"/>
    </row>
    <row r="11493" spans="5:5">
      <c r="E11493" s="296"/>
    </row>
    <row r="11494" spans="5:5">
      <c r="E11494" s="296"/>
    </row>
    <row r="11495" spans="5:5">
      <c r="E11495" s="296"/>
    </row>
    <row r="11496" spans="5:5">
      <c r="E11496" s="296"/>
    </row>
    <row r="11497" spans="5:5">
      <c r="E11497" s="296"/>
    </row>
    <row r="11498" spans="5:5">
      <c r="E11498" s="296"/>
    </row>
    <row r="11499" spans="5:5">
      <c r="E11499" s="296"/>
    </row>
    <row r="11500" spans="5:5">
      <c r="E11500" s="296"/>
    </row>
    <row r="11501" spans="5:5">
      <c r="E11501" s="296"/>
    </row>
    <row r="11502" spans="5:5">
      <c r="E11502" s="296"/>
    </row>
    <row r="11503" spans="5:5">
      <c r="E11503" s="296"/>
    </row>
    <row r="11504" spans="5:5">
      <c r="E11504" s="296"/>
    </row>
    <row r="11505" spans="5:5">
      <c r="E11505" s="296"/>
    </row>
    <row r="11506" spans="5:5">
      <c r="E11506" s="296"/>
    </row>
    <row r="11507" spans="5:5">
      <c r="E11507" s="296"/>
    </row>
    <row r="11508" spans="5:5">
      <c r="E11508" s="296"/>
    </row>
    <row r="11509" spans="5:5">
      <c r="E11509" s="296"/>
    </row>
    <row r="11510" spans="5:5">
      <c r="E11510" s="296"/>
    </row>
    <row r="11511" spans="5:5">
      <c r="E11511" s="296"/>
    </row>
    <row r="11512" spans="5:5">
      <c r="E11512" s="296"/>
    </row>
    <row r="11513" spans="5:5">
      <c r="E11513" s="296"/>
    </row>
    <row r="11514" spans="5:5">
      <c r="E11514" s="296"/>
    </row>
    <row r="11515" spans="5:5">
      <c r="E11515" s="296"/>
    </row>
    <row r="11516" spans="5:5">
      <c r="E11516" s="296"/>
    </row>
    <row r="11517" spans="5:5">
      <c r="E11517" s="296"/>
    </row>
    <row r="11518" spans="5:5">
      <c r="E11518" s="296"/>
    </row>
    <row r="11519" spans="5:5">
      <c r="E11519" s="296"/>
    </row>
    <row r="11520" spans="5:5">
      <c r="E11520" s="296"/>
    </row>
    <row r="11521" spans="5:5">
      <c r="E11521" s="296"/>
    </row>
    <row r="11522" spans="5:5">
      <c r="E11522" s="296"/>
    </row>
    <row r="11523" spans="5:5">
      <c r="E11523" s="296"/>
    </row>
    <row r="11524" spans="5:5">
      <c r="E11524" s="296"/>
    </row>
    <row r="11525" spans="5:5">
      <c r="E11525" s="296"/>
    </row>
    <row r="11526" spans="5:5">
      <c r="E11526" s="296"/>
    </row>
    <row r="11527" spans="5:5">
      <c r="E11527" s="296"/>
    </row>
    <row r="11528" spans="5:5">
      <c r="E11528" s="296"/>
    </row>
    <row r="11529" spans="5:5">
      <c r="E11529" s="296"/>
    </row>
    <row r="11530" spans="5:5">
      <c r="E11530" s="296"/>
    </row>
    <row r="11531" spans="5:5">
      <c r="E11531" s="296"/>
    </row>
    <row r="11532" spans="5:5">
      <c r="E11532" s="296"/>
    </row>
    <row r="11533" spans="5:5">
      <c r="E11533" s="296"/>
    </row>
    <row r="11534" spans="5:5">
      <c r="E11534" s="296"/>
    </row>
    <row r="11535" spans="5:5">
      <c r="E11535" s="296"/>
    </row>
    <row r="11536" spans="5:5">
      <c r="E11536" s="296"/>
    </row>
    <row r="11537" spans="5:5">
      <c r="E11537" s="296"/>
    </row>
    <row r="11538" spans="5:5">
      <c r="E11538" s="296"/>
    </row>
    <row r="11539" spans="5:5">
      <c r="E11539" s="296"/>
    </row>
    <row r="11540" spans="5:5">
      <c r="E11540" s="296"/>
    </row>
    <row r="11541" spans="5:5">
      <c r="E11541" s="296"/>
    </row>
    <row r="11542" spans="5:5">
      <c r="E11542" s="296"/>
    </row>
    <row r="11543" spans="5:5">
      <c r="E11543" s="296"/>
    </row>
    <row r="11544" spans="5:5">
      <c r="E11544" s="296"/>
    </row>
    <row r="11545" spans="5:5">
      <c r="E11545" s="296"/>
    </row>
    <row r="11546" spans="5:5">
      <c r="E11546" s="296"/>
    </row>
    <row r="11547" spans="5:5">
      <c r="E11547" s="296"/>
    </row>
    <row r="11548" spans="5:5">
      <c r="E11548" s="296"/>
    </row>
    <row r="11549" spans="5:5">
      <c r="E11549" s="296"/>
    </row>
    <row r="11550" spans="5:5">
      <c r="E11550" s="296"/>
    </row>
    <row r="11551" spans="5:5">
      <c r="E11551" s="296"/>
    </row>
    <row r="11552" spans="5:5">
      <c r="E11552" s="296"/>
    </row>
    <row r="11553" spans="5:5">
      <c r="E11553" s="296"/>
    </row>
    <row r="11554" spans="5:5">
      <c r="E11554" s="296"/>
    </row>
    <row r="11555" spans="5:5">
      <c r="E11555" s="296"/>
    </row>
    <row r="11556" spans="5:5">
      <c r="E11556" s="296"/>
    </row>
    <row r="11557" spans="5:5">
      <c r="E11557" s="296"/>
    </row>
    <row r="11558" spans="5:5">
      <c r="E11558" s="296"/>
    </row>
    <row r="11559" spans="5:5">
      <c r="E11559" s="296"/>
    </row>
    <row r="11560" spans="5:5">
      <c r="E11560" s="296"/>
    </row>
    <row r="11561" spans="5:5">
      <c r="E11561" s="296"/>
    </row>
    <row r="11562" spans="5:5">
      <c r="E11562" s="296"/>
    </row>
    <row r="11563" spans="5:5">
      <c r="E11563" s="296"/>
    </row>
    <row r="11564" spans="5:5">
      <c r="E11564" s="296"/>
    </row>
    <row r="11565" spans="5:5">
      <c r="E11565" s="296"/>
    </row>
    <row r="11566" spans="5:5">
      <c r="E11566" s="296"/>
    </row>
    <row r="11567" spans="5:5">
      <c r="E11567" s="296"/>
    </row>
    <row r="11568" spans="5:5">
      <c r="E11568" s="296"/>
    </row>
    <row r="11569" spans="5:5">
      <c r="E11569" s="296"/>
    </row>
    <row r="11570" spans="5:5">
      <c r="E11570" s="296"/>
    </row>
    <row r="11571" spans="5:5">
      <c r="E11571" s="296"/>
    </row>
    <row r="11572" spans="5:5">
      <c r="E11572" s="296"/>
    </row>
    <row r="11573" spans="5:5">
      <c r="E11573" s="296"/>
    </row>
    <row r="11574" spans="5:5">
      <c r="E11574" s="296"/>
    </row>
    <row r="11575" spans="5:5">
      <c r="E11575" s="296"/>
    </row>
    <row r="11576" spans="5:5">
      <c r="E11576" s="296"/>
    </row>
    <row r="11577" spans="5:5">
      <c r="E11577" s="296"/>
    </row>
    <row r="11578" spans="5:5">
      <c r="E11578" s="296"/>
    </row>
    <row r="11579" spans="5:5">
      <c r="E11579" s="296"/>
    </row>
    <row r="11580" spans="5:5">
      <c r="E11580" s="296"/>
    </row>
    <row r="11581" spans="5:5">
      <c r="E11581" s="296"/>
    </row>
    <row r="11582" spans="5:5">
      <c r="E11582" s="296"/>
    </row>
    <row r="11583" spans="5:5">
      <c r="E11583" s="296"/>
    </row>
    <row r="11584" spans="5:5">
      <c r="E11584" s="296"/>
    </row>
    <row r="11585" spans="5:5">
      <c r="E11585" s="296"/>
    </row>
    <row r="11586" spans="5:5">
      <c r="E11586" s="296"/>
    </row>
    <row r="11587" spans="5:5">
      <c r="E11587" s="296"/>
    </row>
    <row r="11588" spans="5:5">
      <c r="E11588" s="296"/>
    </row>
    <row r="11589" spans="5:5">
      <c r="E11589" s="296"/>
    </row>
    <row r="11590" spans="5:5">
      <c r="E11590" s="296"/>
    </row>
    <row r="11591" spans="5:5">
      <c r="E11591" s="296"/>
    </row>
    <row r="11592" spans="5:5">
      <c r="E11592" s="296"/>
    </row>
    <row r="11593" spans="5:5">
      <c r="E11593" s="296"/>
    </row>
    <row r="11594" spans="5:5">
      <c r="E11594" s="296"/>
    </row>
    <row r="11595" spans="5:5">
      <c r="E11595" s="296"/>
    </row>
    <row r="11596" spans="5:5">
      <c r="E11596" s="296"/>
    </row>
    <row r="11597" spans="5:5">
      <c r="E11597" s="296"/>
    </row>
    <row r="11598" spans="5:5">
      <c r="E11598" s="296"/>
    </row>
    <row r="11599" spans="5:5">
      <c r="E11599" s="296"/>
    </row>
    <row r="11600" spans="5:5">
      <c r="E11600" s="296"/>
    </row>
    <row r="11601" spans="5:5">
      <c r="E11601" s="296"/>
    </row>
    <row r="11602" spans="5:5">
      <c r="E11602" s="296"/>
    </row>
    <row r="11603" spans="5:5">
      <c r="E11603" s="296"/>
    </row>
    <row r="11604" spans="5:5">
      <c r="E11604" s="296"/>
    </row>
    <row r="11605" spans="5:5">
      <c r="E11605" s="296"/>
    </row>
    <row r="11606" spans="5:5">
      <c r="E11606" s="296"/>
    </row>
    <row r="11607" spans="5:5">
      <c r="E11607" s="296"/>
    </row>
    <row r="11608" spans="5:5">
      <c r="E11608" s="296"/>
    </row>
    <row r="11609" spans="5:5">
      <c r="E11609" s="296"/>
    </row>
    <row r="11610" spans="5:5">
      <c r="E11610" s="296"/>
    </row>
    <row r="11611" spans="5:5">
      <c r="E11611" s="296"/>
    </row>
    <row r="11612" spans="5:5">
      <c r="E11612" s="296"/>
    </row>
    <row r="11613" spans="5:5">
      <c r="E11613" s="296"/>
    </row>
    <row r="11614" spans="5:5">
      <c r="E11614" s="296"/>
    </row>
    <row r="11615" spans="5:5">
      <c r="E11615" s="296"/>
    </row>
    <row r="11616" spans="5:5">
      <c r="E11616" s="296"/>
    </row>
    <row r="11617" spans="5:5">
      <c r="E11617" s="296"/>
    </row>
    <row r="11618" spans="5:5">
      <c r="E11618" s="296"/>
    </row>
    <row r="11619" spans="5:5">
      <c r="E11619" s="296"/>
    </row>
    <row r="11620" spans="5:5">
      <c r="E11620" s="296"/>
    </row>
    <row r="11621" spans="5:5">
      <c r="E11621" s="296"/>
    </row>
    <row r="11622" spans="5:5">
      <c r="E11622" s="296"/>
    </row>
    <row r="11623" spans="5:5">
      <c r="E11623" s="296"/>
    </row>
    <row r="11624" spans="5:5">
      <c r="E11624" s="296"/>
    </row>
    <row r="11625" spans="5:5">
      <c r="E11625" s="296"/>
    </row>
    <row r="11626" spans="5:5">
      <c r="E11626" s="296"/>
    </row>
    <row r="11627" spans="5:5">
      <c r="E11627" s="296"/>
    </row>
    <row r="11628" spans="5:5">
      <c r="E11628" s="296"/>
    </row>
    <row r="11629" spans="5:5">
      <c r="E11629" s="296"/>
    </row>
    <row r="11630" spans="5:5">
      <c r="E11630" s="296"/>
    </row>
    <row r="11631" spans="5:5">
      <c r="E11631" s="296"/>
    </row>
    <row r="11632" spans="5:5">
      <c r="E11632" s="296"/>
    </row>
    <row r="11633" spans="5:5">
      <c r="E11633" s="296"/>
    </row>
    <row r="11634" spans="5:5">
      <c r="E11634" s="296"/>
    </row>
    <row r="11635" spans="5:5">
      <c r="E11635" s="296"/>
    </row>
    <row r="11636" spans="5:5">
      <c r="E11636" s="296"/>
    </row>
    <row r="11637" spans="5:5">
      <c r="E11637" s="296"/>
    </row>
    <row r="11638" spans="5:5">
      <c r="E11638" s="296"/>
    </row>
    <row r="11639" spans="5:5">
      <c r="E11639" s="296"/>
    </row>
    <row r="11640" spans="5:5">
      <c r="E11640" s="296"/>
    </row>
    <row r="11641" spans="5:5">
      <c r="E11641" s="296"/>
    </row>
    <row r="11642" spans="5:5">
      <c r="E11642" s="296"/>
    </row>
    <row r="11643" spans="5:5">
      <c r="E11643" s="296"/>
    </row>
    <row r="11644" spans="5:5">
      <c r="E11644" s="296"/>
    </row>
    <row r="11645" spans="5:5">
      <c r="E11645" s="296"/>
    </row>
    <row r="11646" spans="5:5">
      <c r="E11646" s="296"/>
    </row>
    <row r="11647" spans="5:5">
      <c r="E11647" s="296"/>
    </row>
    <row r="11648" spans="5:5">
      <c r="E11648" s="296"/>
    </row>
    <row r="11649" spans="5:5">
      <c r="E11649" s="296"/>
    </row>
    <row r="11650" spans="5:5">
      <c r="E11650" s="296"/>
    </row>
    <row r="11651" spans="5:5">
      <c r="E11651" s="296"/>
    </row>
    <row r="11652" spans="5:5">
      <c r="E11652" s="296"/>
    </row>
    <row r="11653" spans="5:5">
      <c r="E11653" s="296"/>
    </row>
    <row r="11654" spans="5:5">
      <c r="E11654" s="296"/>
    </row>
    <row r="11655" spans="5:5">
      <c r="E11655" s="296"/>
    </row>
    <row r="11656" spans="5:5">
      <c r="E11656" s="296"/>
    </row>
    <row r="11657" spans="5:5">
      <c r="E11657" s="296"/>
    </row>
    <row r="11658" spans="5:5">
      <c r="E11658" s="296"/>
    </row>
    <row r="11659" spans="5:5">
      <c r="E11659" s="296"/>
    </row>
    <row r="11660" spans="5:5">
      <c r="E11660" s="296"/>
    </row>
    <row r="11661" spans="5:5">
      <c r="E11661" s="296"/>
    </row>
    <row r="11662" spans="5:5">
      <c r="E11662" s="296"/>
    </row>
    <row r="11663" spans="5:5">
      <c r="E11663" s="296"/>
    </row>
    <row r="11664" spans="5:5">
      <c r="E11664" s="296"/>
    </row>
    <row r="11665" spans="5:5">
      <c r="E11665" s="296"/>
    </row>
    <row r="11666" spans="5:5">
      <c r="E11666" s="296"/>
    </row>
    <row r="11667" spans="5:5">
      <c r="E11667" s="296"/>
    </row>
    <row r="11668" spans="5:5">
      <c r="E11668" s="296"/>
    </row>
    <row r="11669" spans="5:5">
      <c r="E11669" s="296"/>
    </row>
    <row r="11670" spans="5:5">
      <c r="E11670" s="296"/>
    </row>
    <row r="11671" spans="5:5">
      <c r="E11671" s="296"/>
    </row>
    <row r="11672" spans="5:5">
      <c r="E11672" s="296"/>
    </row>
    <row r="11673" spans="5:5">
      <c r="E11673" s="296"/>
    </row>
    <row r="11674" spans="5:5">
      <c r="E11674" s="296"/>
    </row>
    <row r="11675" spans="5:5">
      <c r="E11675" s="296"/>
    </row>
    <row r="11676" spans="5:5">
      <c r="E11676" s="296"/>
    </row>
    <row r="11677" spans="5:5">
      <c r="E11677" s="296"/>
    </row>
    <row r="11678" spans="5:5">
      <c r="E11678" s="296"/>
    </row>
    <row r="11679" spans="5:5">
      <c r="E11679" s="296"/>
    </row>
    <row r="11680" spans="5:5">
      <c r="E11680" s="296"/>
    </row>
    <row r="11681" spans="5:5">
      <c r="E11681" s="296"/>
    </row>
    <row r="11682" spans="5:5">
      <c r="E11682" s="296"/>
    </row>
    <row r="11683" spans="5:5">
      <c r="E11683" s="296"/>
    </row>
    <row r="11684" spans="5:5">
      <c r="E11684" s="296"/>
    </row>
    <row r="11685" spans="5:5">
      <c r="E11685" s="296"/>
    </row>
    <row r="11686" spans="5:5">
      <c r="E11686" s="296"/>
    </row>
    <row r="11687" spans="5:5">
      <c r="E11687" s="296"/>
    </row>
    <row r="11688" spans="5:5">
      <c r="E11688" s="296"/>
    </row>
    <row r="11689" spans="5:5">
      <c r="E11689" s="296"/>
    </row>
    <row r="11690" spans="5:5">
      <c r="E11690" s="296"/>
    </row>
    <row r="11691" spans="5:5">
      <c r="E11691" s="296"/>
    </row>
    <row r="11692" spans="5:5">
      <c r="E11692" s="296"/>
    </row>
    <row r="11693" spans="5:5">
      <c r="E11693" s="296"/>
    </row>
    <row r="11694" spans="5:5">
      <c r="E11694" s="296"/>
    </row>
    <row r="11695" spans="5:5">
      <c r="E11695" s="296"/>
    </row>
    <row r="11696" spans="5:5">
      <c r="E11696" s="296"/>
    </row>
    <row r="11697" spans="5:5">
      <c r="E11697" s="296"/>
    </row>
    <row r="11698" spans="5:5">
      <c r="E11698" s="296"/>
    </row>
    <row r="11699" spans="5:5">
      <c r="E11699" s="296"/>
    </row>
    <row r="11700" spans="5:5">
      <c r="E11700" s="296"/>
    </row>
    <row r="11701" spans="5:5">
      <c r="E11701" s="296"/>
    </row>
    <row r="11702" spans="5:5">
      <c r="E11702" s="296"/>
    </row>
    <row r="11703" spans="5:5">
      <c r="E11703" s="296"/>
    </row>
    <row r="11704" spans="5:5">
      <c r="E11704" s="296"/>
    </row>
    <row r="11705" spans="5:5">
      <c r="E11705" s="296"/>
    </row>
    <row r="11706" spans="5:5">
      <c r="E11706" s="296"/>
    </row>
    <row r="11707" spans="5:5">
      <c r="E11707" s="296"/>
    </row>
    <row r="11708" spans="5:5">
      <c r="E11708" s="296"/>
    </row>
    <row r="11709" spans="5:5">
      <c r="E11709" s="296"/>
    </row>
    <row r="11710" spans="5:5">
      <c r="E11710" s="296"/>
    </row>
    <row r="11711" spans="5:5">
      <c r="E11711" s="296"/>
    </row>
    <row r="11712" spans="5:5">
      <c r="E11712" s="296"/>
    </row>
    <row r="11713" spans="5:5">
      <c r="E11713" s="296"/>
    </row>
    <row r="11714" spans="5:5">
      <c r="E11714" s="296"/>
    </row>
    <row r="11715" spans="5:5">
      <c r="E11715" s="296"/>
    </row>
    <row r="11716" spans="5:5">
      <c r="E11716" s="296"/>
    </row>
    <row r="11717" spans="5:5">
      <c r="E11717" s="296"/>
    </row>
    <row r="11718" spans="5:5">
      <c r="E11718" s="296"/>
    </row>
    <row r="11719" spans="5:5">
      <c r="E11719" s="296"/>
    </row>
    <row r="11720" spans="5:5">
      <c r="E11720" s="296"/>
    </row>
    <row r="11721" spans="5:5">
      <c r="E11721" s="296"/>
    </row>
    <row r="11722" spans="5:5">
      <c r="E11722" s="296"/>
    </row>
    <row r="11723" spans="5:5">
      <c r="E11723" s="296"/>
    </row>
    <row r="11724" spans="5:5">
      <c r="E11724" s="296"/>
    </row>
    <row r="11725" spans="5:5">
      <c r="E11725" s="296"/>
    </row>
    <row r="11726" spans="5:5">
      <c r="E11726" s="296"/>
    </row>
    <row r="11727" spans="5:5">
      <c r="E11727" s="296"/>
    </row>
    <row r="11728" spans="5:5">
      <c r="E11728" s="296"/>
    </row>
    <row r="11729" spans="5:5">
      <c r="E11729" s="296"/>
    </row>
    <row r="11730" spans="5:5">
      <c r="E11730" s="296"/>
    </row>
    <row r="11731" spans="5:5">
      <c r="E11731" s="296"/>
    </row>
    <row r="11732" spans="5:5">
      <c r="E11732" s="296"/>
    </row>
    <row r="11733" spans="5:5">
      <c r="E11733" s="296"/>
    </row>
    <row r="11734" spans="5:5">
      <c r="E11734" s="296"/>
    </row>
    <row r="11735" spans="5:5">
      <c r="E11735" s="296"/>
    </row>
    <row r="11736" spans="5:5">
      <c r="E11736" s="296"/>
    </row>
    <row r="11737" spans="5:5">
      <c r="E11737" s="296"/>
    </row>
    <row r="11738" spans="5:5">
      <c r="E11738" s="296"/>
    </row>
    <row r="11739" spans="5:5">
      <c r="E11739" s="296"/>
    </row>
    <row r="11740" spans="5:5">
      <c r="E11740" s="296"/>
    </row>
    <row r="11741" spans="5:5">
      <c r="E11741" s="296"/>
    </row>
    <row r="11742" spans="5:5">
      <c r="E11742" s="296"/>
    </row>
    <row r="11743" spans="5:5">
      <c r="E11743" s="296"/>
    </row>
    <row r="11744" spans="5:5">
      <c r="E11744" s="296"/>
    </row>
    <row r="11745" spans="5:5">
      <c r="E11745" s="296"/>
    </row>
    <row r="11746" spans="5:5">
      <c r="E11746" s="296"/>
    </row>
    <row r="11747" spans="5:5">
      <c r="E11747" s="296"/>
    </row>
    <row r="11748" spans="5:5">
      <c r="E11748" s="296"/>
    </row>
    <row r="11749" spans="5:5">
      <c r="E11749" s="296"/>
    </row>
    <row r="11750" spans="5:5">
      <c r="E11750" s="296"/>
    </row>
    <row r="11751" spans="5:5">
      <c r="E11751" s="296"/>
    </row>
    <row r="11752" spans="5:5">
      <c r="E11752" s="296"/>
    </row>
    <row r="11753" spans="5:5">
      <c r="E11753" s="296"/>
    </row>
    <row r="11754" spans="5:5">
      <c r="E11754" s="296"/>
    </row>
    <row r="11755" spans="5:5">
      <c r="E11755" s="296"/>
    </row>
    <row r="11756" spans="5:5">
      <c r="E11756" s="296"/>
    </row>
    <row r="11757" spans="5:5">
      <c r="E11757" s="296"/>
    </row>
    <row r="11758" spans="5:5">
      <c r="E11758" s="296"/>
    </row>
    <row r="11759" spans="5:5">
      <c r="E11759" s="296"/>
    </row>
    <row r="11760" spans="5:5">
      <c r="E11760" s="296"/>
    </row>
    <row r="11761" spans="5:5">
      <c r="E11761" s="296"/>
    </row>
    <row r="11762" spans="5:5">
      <c r="E11762" s="296"/>
    </row>
    <row r="11763" spans="5:5">
      <c r="E11763" s="296"/>
    </row>
    <row r="11764" spans="5:5">
      <c r="E11764" s="296"/>
    </row>
    <row r="11765" spans="5:5">
      <c r="E11765" s="296"/>
    </row>
    <row r="11766" spans="5:5">
      <c r="E11766" s="296"/>
    </row>
    <row r="11767" spans="5:5">
      <c r="E11767" s="296"/>
    </row>
    <row r="11768" spans="5:5">
      <c r="E11768" s="296"/>
    </row>
    <row r="11769" spans="5:5">
      <c r="E11769" s="296"/>
    </row>
    <row r="11770" spans="5:5">
      <c r="E11770" s="296"/>
    </row>
    <row r="11771" spans="5:5">
      <c r="E11771" s="296"/>
    </row>
    <row r="11772" spans="5:5">
      <c r="E11772" s="296"/>
    </row>
    <row r="11773" spans="5:5">
      <c r="E11773" s="296"/>
    </row>
    <row r="11774" spans="5:5">
      <c r="E11774" s="296"/>
    </row>
    <row r="11775" spans="5:5">
      <c r="E11775" s="296"/>
    </row>
    <row r="11776" spans="5:5">
      <c r="E11776" s="296"/>
    </row>
    <row r="11777" spans="5:5">
      <c r="E11777" s="296"/>
    </row>
    <row r="11778" spans="5:5">
      <c r="E11778" s="296"/>
    </row>
    <row r="11779" spans="5:5">
      <c r="E11779" s="296"/>
    </row>
    <row r="11780" spans="5:5">
      <c r="E11780" s="296"/>
    </row>
    <row r="11781" spans="5:5">
      <c r="E11781" s="296"/>
    </row>
    <row r="11782" spans="5:5">
      <c r="E11782" s="296"/>
    </row>
    <row r="11783" spans="5:5">
      <c r="E11783" s="296"/>
    </row>
    <row r="11784" spans="5:5">
      <c r="E11784" s="296"/>
    </row>
    <row r="11785" spans="5:5">
      <c r="E11785" s="296"/>
    </row>
    <row r="11786" spans="5:5">
      <c r="E11786" s="296"/>
    </row>
    <row r="11787" spans="5:5">
      <c r="E11787" s="296"/>
    </row>
    <row r="11788" spans="5:5">
      <c r="E11788" s="296"/>
    </row>
    <row r="11789" spans="5:5">
      <c r="E11789" s="296"/>
    </row>
    <row r="11790" spans="5:5">
      <c r="E11790" s="296"/>
    </row>
    <row r="11791" spans="5:5">
      <c r="E11791" s="296"/>
    </row>
    <row r="11792" spans="5:5">
      <c r="E11792" s="296"/>
    </row>
    <row r="11793" spans="5:5">
      <c r="E11793" s="296"/>
    </row>
    <row r="11794" spans="5:5">
      <c r="E11794" s="296"/>
    </row>
    <row r="11795" spans="5:5">
      <c r="E11795" s="296"/>
    </row>
    <row r="11796" spans="5:5">
      <c r="E11796" s="296"/>
    </row>
    <row r="11797" spans="5:5">
      <c r="E11797" s="296"/>
    </row>
    <row r="11798" spans="5:5">
      <c r="E11798" s="296"/>
    </row>
    <row r="11799" spans="5:5">
      <c r="E11799" s="296"/>
    </row>
    <row r="11800" spans="5:5">
      <c r="E11800" s="296"/>
    </row>
    <row r="11801" spans="5:5">
      <c r="E11801" s="296"/>
    </row>
    <row r="11802" spans="5:5">
      <c r="E11802" s="296"/>
    </row>
    <row r="11803" spans="5:5">
      <c r="E11803" s="296"/>
    </row>
    <row r="11804" spans="5:5">
      <c r="E11804" s="296"/>
    </row>
    <row r="11805" spans="5:5">
      <c r="E11805" s="296"/>
    </row>
    <row r="11806" spans="5:5">
      <c r="E11806" s="296"/>
    </row>
    <row r="11807" spans="5:5">
      <c r="E11807" s="296"/>
    </row>
    <row r="11808" spans="5:5">
      <c r="E11808" s="296"/>
    </row>
    <row r="11809" spans="5:5">
      <c r="E11809" s="296"/>
    </row>
    <row r="11810" spans="5:5">
      <c r="E11810" s="296"/>
    </row>
    <row r="11811" spans="5:5">
      <c r="E11811" s="296"/>
    </row>
    <row r="11812" spans="5:5">
      <c r="E11812" s="296"/>
    </row>
    <row r="11813" spans="5:5">
      <c r="E11813" s="296"/>
    </row>
    <row r="11814" spans="5:5">
      <c r="E11814" s="296"/>
    </row>
    <row r="11815" spans="5:5">
      <c r="E11815" s="296"/>
    </row>
    <row r="11816" spans="5:5">
      <c r="E11816" s="296"/>
    </row>
    <row r="11817" spans="5:5">
      <c r="E11817" s="296"/>
    </row>
    <row r="11818" spans="5:5">
      <c r="E11818" s="296"/>
    </row>
    <row r="11819" spans="5:5">
      <c r="E11819" s="296"/>
    </row>
    <row r="11820" spans="5:5">
      <c r="E11820" s="296"/>
    </row>
    <row r="11821" spans="5:5">
      <c r="E11821" s="296"/>
    </row>
    <row r="11822" spans="5:5">
      <c r="E11822" s="296"/>
    </row>
    <row r="11823" spans="5:5">
      <c r="E11823" s="296"/>
    </row>
    <row r="11824" spans="5:5">
      <c r="E11824" s="296"/>
    </row>
    <row r="11825" spans="5:5">
      <c r="E11825" s="296"/>
    </row>
    <row r="11826" spans="5:5">
      <c r="E11826" s="296"/>
    </row>
    <row r="11827" spans="5:5">
      <c r="E11827" s="296"/>
    </row>
    <row r="11828" spans="5:5">
      <c r="E11828" s="296"/>
    </row>
    <row r="11829" spans="5:5">
      <c r="E11829" s="296"/>
    </row>
    <row r="11830" spans="5:5">
      <c r="E11830" s="296"/>
    </row>
    <row r="11831" spans="5:5">
      <c r="E11831" s="296"/>
    </row>
    <row r="11832" spans="5:5">
      <c r="E11832" s="296"/>
    </row>
    <row r="11833" spans="5:5">
      <c r="E11833" s="296"/>
    </row>
    <row r="11834" spans="5:5">
      <c r="E11834" s="296"/>
    </row>
    <row r="11835" spans="5:5">
      <c r="E11835" s="296"/>
    </row>
    <row r="11836" spans="5:5">
      <c r="E11836" s="296"/>
    </row>
    <row r="11837" spans="5:5">
      <c r="E11837" s="296"/>
    </row>
    <row r="11838" spans="5:5">
      <c r="E11838" s="296"/>
    </row>
    <row r="11839" spans="5:5">
      <c r="E11839" s="296"/>
    </row>
    <row r="11840" spans="5:5">
      <c r="E11840" s="296"/>
    </row>
    <row r="11841" spans="5:5">
      <c r="E11841" s="296"/>
    </row>
    <row r="11842" spans="5:5">
      <c r="E11842" s="296"/>
    </row>
    <row r="11843" spans="5:5">
      <c r="E11843" s="296"/>
    </row>
    <row r="11844" spans="5:5">
      <c r="E11844" s="296"/>
    </row>
    <row r="11845" spans="5:5">
      <c r="E11845" s="296"/>
    </row>
    <row r="11846" spans="5:5">
      <c r="E11846" s="296"/>
    </row>
    <row r="11847" spans="5:5">
      <c r="E11847" s="296"/>
    </row>
    <row r="11848" spans="5:5">
      <c r="E11848" s="296"/>
    </row>
    <row r="11849" spans="5:5">
      <c r="E11849" s="296"/>
    </row>
    <row r="11850" spans="5:5">
      <c r="E11850" s="296"/>
    </row>
    <row r="11851" spans="5:5">
      <c r="E11851" s="296"/>
    </row>
    <row r="11852" spans="5:5">
      <c r="E11852" s="296"/>
    </row>
    <row r="11853" spans="5:5">
      <c r="E11853" s="296"/>
    </row>
    <row r="11854" spans="5:5">
      <c r="E11854" s="296"/>
    </row>
    <row r="11855" spans="5:5">
      <c r="E11855" s="296"/>
    </row>
    <row r="11856" spans="5:5">
      <c r="E11856" s="296"/>
    </row>
    <row r="11857" spans="5:5">
      <c r="E11857" s="296"/>
    </row>
    <row r="11858" spans="5:5">
      <c r="E11858" s="296"/>
    </row>
    <row r="11859" spans="5:5">
      <c r="E11859" s="296"/>
    </row>
    <row r="11860" spans="5:5">
      <c r="E11860" s="296"/>
    </row>
    <row r="11861" spans="5:5">
      <c r="E11861" s="296"/>
    </row>
    <row r="11862" spans="5:5">
      <c r="E11862" s="296"/>
    </row>
    <row r="11863" spans="5:5">
      <c r="E11863" s="296"/>
    </row>
    <row r="11864" spans="5:5">
      <c r="E11864" s="296"/>
    </row>
    <row r="11865" spans="5:5">
      <c r="E11865" s="296"/>
    </row>
    <row r="11866" spans="5:5">
      <c r="E11866" s="296"/>
    </row>
    <row r="11867" spans="5:5">
      <c r="E11867" s="296"/>
    </row>
    <row r="11868" spans="5:5">
      <c r="E11868" s="296"/>
    </row>
    <row r="11869" spans="5:5">
      <c r="E11869" s="296"/>
    </row>
    <row r="11870" spans="5:5">
      <c r="E11870" s="296"/>
    </row>
    <row r="11871" spans="5:5">
      <c r="E11871" s="296"/>
    </row>
    <row r="11872" spans="5:5">
      <c r="E11872" s="296"/>
    </row>
    <row r="11873" spans="5:5">
      <c r="E11873" s="296"/>
    </row>
    <row r="11874" spans="5:5">
      <c r="E11874" s="296"/>
    </row>
    <row r="11875" spans="5:5">
      <c r="E11875" s="296"/>
    </row>
    <row r="11876" spans="5:5">
      <c r="E11876" s="296"/>
    </row>
    <row r="11877" spans="5:5">
      <c r="E11877" s="296"/>
    </row>
    <row r="11878" spans="5:5">
      <c r="E11878" s="296"/>
    </row>
    <row r="11879" spans="5:5">
      <c r="E11879" s="296"/>
    </row>
    <row r="11880" spans="5:5">
      <c r="E11880" s="296"/>
    </row>
    <row r="11881" spans="5:5">
      <c r="E11881" s="296"/>
    </row>
    <row r="11882" spans="5:5">
      <c r="E11882" s="296"/>
    </row>
    <row r="11883" spans="5:5">
      <c r="E11883" s="296"/>
    </row>
    <row r="11884" spans="5:5">
      <c r="E11884" s="296"/>
    </row>
    <row r="11885" spans="5:5">
      <c r="E11885" s="296"/>
    </row>
    <row r="11886" spans="5:5">
      <c r="E11886" s="296"/>
    </row>
    <row r="11887" spans="5:5">
      <c r="E11887" s="296"/>
    </row>
    <row r="11888" spans="5:5">
      <c r="E11888" s="296"/>
    </row>
    <row r="11889" spans="5:5">
      <c r="E11889" s="296"/>
    </row>
    <row r="11890" spans="5:5">
      <c r="E11890" s="296"/>
    </row>
    <row r="11891" spans="5:5">
      <c r="E11891" s="296"/>
    </row>
    <row r="11892" spans="5:5">
      <c r="E11892" s="296"/>
    </row>
    <row r="11893" spans="5:5">
      <c r="E11893" s="296"/>
    </row>
    <row r="11894" spans="5:5">
      <c r="E11894" s="296"/>
    </row>
    <row r="11895" spans="5:5">
      <c r="E11895" s="296"/>
    </row>
    <row r="11896" spans="5:5">
      <c r="E11896" s="296"/>
    </row>
    <row r="11897" spans="5:5">
      <c r="E11897" s="296"/>
    </row>
    <row r="11898" spans="5:5">
      <c r="E11898" s="296"/>
    </row>
    <row r="11899" spans="5:5">
      <c r="E11899" s="296"/>
    </row>
    <row r="11900" spans="5:5">
      <c r="E11900" s="296"/>
    </row>
    <row r="11901" spans="5:5">
      <c r="E11901" s="296"/>
    </row>
    <row r="11902" spans="5:5">
      <c r="E11902" s="296"/>
    </row>
    <row r="11903" spans="5:5">
      <c r="E11903" s="296"/>
    </row>
    <row r="11904" spans="5:5">
      <c r="E11904" s="296"/>
    </row>
    <row r="11905" spans="5:5">
      <c r="E11905" s="296"/>
    </row>
    <row r="11906" spans="5:5">
      <c r="E11906" s="296"/>
    </row>
    <row r="11907" spans="5:5">
      <c r="E11907" s="296"/>
    </row>
    <row r="11908" spans="5:5">
      <c r="E11908" s="296"/>
    </row>
    <row r="11909" spans="5:5">
      <c r="E11909" s="296"/>
    </row>
    <row r="11910" spans="5:5">
      <c r="E11910" s="296"/>
    </row>
    <row r="11911" spans="5:5">
      <c r="E11911" s="296"/>
    </row>
    <row r="11912" spans="5:5">
      <c r="E11912" s="296"/>
    </row>
    <row r="11913" spans="5:5">
      <c r="E11913" s="296"/>
    </row>
    <row r="11914" spans="5:5">
      <c r="E11914" s="296"/>
    </row>
    <row r="11915" spans="5:5">
      <c r="E11915" s="296"/>
    </row>
    <row r="11916" spans="5:5">
      <c r="E11916" s="296"/>
    </row>
    <row r="11917" spans="5:5">
      <c r="E11917" s="296"/>
    </row>
    <row r="11918" spans="5:5">
      <c r="E11918" s="296"/>
    </row>
    <row r="11919" spans="5:5">
      <c r="E11919" s="296"/>
    </row>
    <row r="11920" spans="5:5">
      <c r="E11920" s="296"/>
    </row>
    <row r="11921" spans="5:5">
      <c r="E11921" s="296"/>
    </row>
    <row r="11922" spans="5:5">
      <c r="E11922" s="296"/>
    </row>
    <row r="11923" spans="5:5">
      <c r="E11923" s="296"/>
    </row>
    <row r="11924" spans="5:5">
      <c r="E11924" s="296"/>
    </row>
    <row r="11925" spans="5:5">
      <c r="E11925" s="296"/>
    </row>
    <row r="11926" spans="5:5">
      <c r="E11926" s="296"/>
    </row>
    <row r="11927" spans="5:5">
      <c r="E11927" s="296"/>
    </row>
    <row r="11928" spans="5:5">
      <c r="E11928" s="296"/>
    </row>
    <row r="11929" spans="5:5">
      <c r="E11929" s="296"/>
    </row>
    <row r="11930" spans="5:5">
      <c r="E11930" s="296"/>
    </row>
    <row r="11931" spans="5:5">
      <c r="E11931" s="296"/>
    </row>
    <row r="11932" spans="5:5">
      <c r="E11932" s="296"/>
    </row>
    <row r="11933" spans="5:5">
      <c r="E11933" s="296"/>
    </row>
    <row r="11934" spans="5:5">
      <c r="E11934" s="296"/>
    </row>
    <row r="11935" spans="5:5">
      <c r="E11935" s="296"/>
    </row>
    <row r="11936" spans="5:5">
      <c r="E11936" s="296"/>
    </row>
    <row r="11937" spans="5:5">
      <c r="E11937" s="296"/>
    </row>
    <row r="11938" spans="5:5">
      <c r="E11938" s="296"/>
    </row>
    <row r="11939" spans="5:5">
      <c r="E11939" s="296"/>
    </row>
    <row r="11940" spans="5:5">
      <c r="E11940" s="296"/>
    </row>
    <row r="11941" spans="5:5">
      <c r="E11941" s="296"/>
    </row>
    <row r="11942" spans="5:5">
      <c r="E11942" s="296"/>
    </row>
    <row r="11943" spans="5:5">
      <c r="E11943" s="296"/>
    </row>
    <row r="11944" spans="5:5">
      <c r="E11944" s="296"/>
    </row>
    <row r="11945" spans="5:5">
      <c r="E11945" s="296"/>
    </row>
    <row r="11946" spans="5:5">
      <c r="E11946" s="296"/>
    </row>
    <row r="11947" spans="5:5">
      <c r="E11947" s="296"/>
    </row>
    <row r="11948" spans="5:5">
      <c r="E11948" s="296"/>
    </row>
    <row r="11949" spans="5:5">
      <c r="E11949" s="296"/>
    </row>
    <row r="11950" spans="5:5">
      <c r="E11950" s="296"/>
    </row>
    <row r="11951" spans="5:5">
      <c r="E11951" s="296"/>
    </row>
    <row r="11952" spans="5:5">
      <c r="E11952" s="296"/>
    </row>
    <row r="11953" spans="5:5">
      <c r="E11953" s="296"/>
    </row>
    <row r="11954" spans="5:5">
      <c r="E11954" s="296"/>
    </row>
    <row r="11955" spans="5:5">
      <c r="E11955" s="296"/>
    </row>
    <row r="11956" spans="5:5">
      <c r="E11956" s="296"/>
    </row>
    <row r="11957" spans="5:5">
      <c r="E11957" s="296"/>
    </row>
    <row r="11958" spans="5:5">
      <c r="E11958" s="296"/>
    </row>
    <row r="11959" spans="5:5">
      <c r="E11959" s="296"/>
    </row>
    <row r="11960" spans="5:5">
      <c r="E11960" s="296"/>
    </row>
    <row r="11961" spans="5:5">
      <c r="E11961" s="296"/>
    </row>
    <row r="11962" spans="5:5">
      <c r="E11962" s="296"/>
    </row>
    <row r="11963" spans="5:5">
      <c r="E11963" s="296"/>
    </row>
    <row r="11964" spans="5:5">
      <c r="E11964" s="296"/>
    </row>
    <row r="11965" spans="5:5">
      <c r="E11965" s="296"/>
    </row>
    <row r="11966" spans="5:5">
      <c r="E11966" s="296"/>
    </row>
    <row r="11967" spans="5:5">
      <c r="E11967" s="296"/>
    </row>
    <row r="11968" spans="5:5">
      <c r="E11968" s="296"/>
    </row>
    <row r="11969" spans="5:5">
      <c r="E11969" s="296"/>
    </row>
    <row r="11970" spans="5:5">
      <c r="E11970" s="296"/>
    </row>
    <row r="11971" spans="5:5">
      <c r="E11971" s="296"/>
    </row>
    <row r="11972" spans="5:5">
      <c r="E11972" s="296"/>
    </row>
    <row r="11973" spans="5:5">
      <c r="E11973" s="296"/>
    </row>
    <row r="11974" spans="5:5">
      <c r="E11974" s="296"/>
    </row>
    <row r="11975" spans="5:5">
      <c r="E11975" s="296"/>
    </row>
    <row r="11976" spans="5:5">
      <c r="E11976" s="296"/>
    </row>
    <row r="11977" spans="5:5">
      <c r="E11977" s="296"/>
    </row>
    <row r="11978" spans="5:5">
      <c r="E11978" s="296"/>
    </row>
    <row r="11979" spans="5:5">
      <c r="E11979" s="296"/>
    </row>
    <row r="11980" spans="5:5">
      <c r="E11980" s="296"/>
    </row>
    <row r="11981" spans="5:5">
      <c r="E11981" s="296"/>
    </row>
    <row r="11982" spans="5:5">
      <c r="E11982" s="296"/>
    </row>
    <row r="11983" spans="5:5">
      <c r="E11983" s="296"/>
    </row>
    <row r="11984" spans="5:5">
      <c r="E11984" s="296"/>
    </row>
    <row r="11985" spans="5:5">
      <c r="E11985" s="296"/>
    </row>
    <row r="11986" spans="5:5">
      <c r="E11986" s="296"/>
    </row>
    <row r="11987" spans="5:5">
      <c r="E11987" s="296"/>
    </row>
    <row r="11988" spans="5:5">
      <c r="E11988" s="296"/>
    </row>
    <row r="11989" spans="5:5">
      <c r="E11989" s="296"/>
    </row>
    <row r="11990" spans="5:5">
      <c r="E11990" s="296"/>
    </row>
    <row r="11991" spans="5:5">
      <c r="E11991" s="296"/>
    </row>
    <row r="11992" spans="5:5">
      <c r="E11992" s="296"/>
    </row>
    <row r="11993" spans="5:5">
      <c r="E11993" s="296"/>
    </row>
    <row r="11994" spans="5:5">
      <c r="E11994" s="296"/>
    </row>
    <row r="11995" spans="5:5">
      <c r="E11995" s="296"/>
    </row>
    <row r="11996" spans="5:5">
      <c r="E11996" s="296"/>
    </row>
    <row r="11997" spans="5:5">
      <c r="E11997" s="296"/>
    </row>
    <row r="11998" spans="5:5">
      <c r="E11998" s="296"/>
    </row>
    <row r="11999" spans="5:5">
      <c r="E11999" s="296"/>
    </row>
    <row r="12000" spans="5:5">
      <c r="E12000" s="296"/>
    </row>
    <row r="12001" spans="5:5">
      <c r="E12001" s="296"/>
    </row>
    <row r="12002" spans="5:5">
      <c r="E12002" s="296"/>
    </row>
    <row r="12003" spans="5:5">
      <c r="E12003" s="296"/>
    </row>
    <row r="12004" spans="5:5">
      <c r="E12004" s="296"/>
    </row>
    <row r="12005" spans="5:5">
      <c r="E12005" s="296"/>
    </row>
    <row r="12006" spans="5:5">
      <c r="E12006" s="296"/>
    </row>
    <row r="12007" spans="5:5">
      <c r="E12007" s="296"/>
    </row>
    <row r="12008" spans="5:5">
      <c r="E12008" s="296"/>
    </row>
    <row r="12009" spans="5:5">
      <c r="E12009" s="296"/>
    </row>
    <row r="12010" spans="5:5">
      <c r="E12010" s="296"/>
    </row>
    <row r="12011" spans="5:5">
      <c r="E12011" s="296"/>
    </row>
    <row r="12012" spans="5:5">
      <c r="E12012" s="296"/>
    </row>
    <row r="12013" spans="5:5">
      <c r="E12013" s="296"/>
    </row>
    <row r="12014" spans="5:5">
      <c r="E12014" s="296"/>
    </row>
    <row r="12015" spans="5:5">
      <c r="E12015" s="296"/>
    </row>
    <row r="12016" spans="5:5">
      <c r="E12016" s="296"/>
    </row>
    <row r="12017" spans="5:5">
      <c r="E12017" s="296"/>
    </row>
    <row r="12018" spans="5:5">
      <c r="E12018" s="296"/>
    </row>
    <row r="12019" spans="5:5">
      <c r="E12019" s="296"/>
    </row>
    <row r="12020" spans="5:5">
      <c r="E12020" s="296"/>
    </row>
    <row r="12021" spans="5:5">
      <c r="E12021" s="296"/>
    </row>
    <row r="12022" spans="5:5">
      <c r="E12022" s="296"/>
    </row>
    <row r="12023" spans="5:5">
      <c r="E12023" s="296"/>
    </row>
    <row r="12024" spans="5:5">
      <c r="E12024" s="296"/>
    </row>
    <row r="12025" spans="5:5">
      <c r="E12025" s="296"/>
    </row>
    <row r="12026" spans="5:5">
      <c r="E12026" s="296"/>
    </row>
    <row r="12027" spans="5:5">
      <c r="E12027" s="296"/>
    </row>
    <row r="12028" spans="5:5">
      <c r="E12028" s="296"/>
    </row>
    <row r="12029" spans="5:5">
      <c r="E12029" s="296"/>
    </row>
    <row r="12030" spans="5:5">
      <c r="E12030" s="296"/>
    </row>
    <row r="12031" spans="5:5">
      <c r="E12031" s="296"/>
    </row>
    <row r="12032" spans="5:5">
      <c r="E12032" s="296"/>
    </row>
    <row r="12033" spans="5:5">
      <c r="E12033" s="296"/>
    </row>
    <row r="12034" spans="5:5">
      <c r="E12034" s="296"/>
    </row>
    <row r="12035" spans="5:5">
      <c r="E12035" s="296"/>
    </row>
    <row r="12036" spans="5:5">
      <c r="E12036" s="296"/>
    </row>
    <row r="12037" spans="5:5">
      <c r="E12037" s="296"/>
    </row>
    <row r="12038" spans="5:5">
      <c r="E12038" s="296"/>
    </row>
    <row r="12039" spans="5:5">
      <c r="E12039" s="296"/>
    </row>
    <row r="12040" spans="5:5">
      <c r="E12040" s="296"/>
    </row>
    <row r="12041" spans="5:5">
      <c r="E12041" s="296"/>
    </row>
    <row r="12042" spans="5:5">
      <c r="E12042" s="296"/>
    </row>
    <row r="12043" spans="5:5">
      <c r="E12043" s="296"/>
    </row>
    <row r="12044" spans="5:5">
      <c r="E12044" s="296"/>
    </row>
    <row r="12045" spans="5:5">
      <c r="E12045" s="296"/>
    </row>
    <row r="12046" spans="5:5">
      <c r="E12046" s="296"/>
    </row>
    <row r="12047" spans="5:5">
      <c r="E12047" s="296"/>
    </row>
    <row r="12048" spans="5:5">
      <c r="E12048" s="296"/>
    </row>
    <row r="12049" spans="5:5">
      <c r="E12049" s="296"/>
    </row>
    <row r="12050" spans="5:5">
      <c r="E12050" s="296"/>
    </row>
    <row r="12051" spans="5:5">
      <c r="E12051" s="296"/>
    </row>
    <row r="12052" spans="5:5">
      <c r="E12052" s="296"/>
    </row>
    <row r="12053" spans="5:5">
      <c r="E12053" s="296"/>
    </row>
    <row r="12054" spans="5:5">
      <c r="E12054" s="296"/>
    </row>
    <row r="12055" spans="5:5">
      <c r="E12055" s="296"/>
    </row>
    <row r="12056" spans="5:5">
      <c r="E12056" s="296"/>
    </row>
    <row r="12057" spans="5:5">
      <c r="E12057" s="296"/>
    </row>
    <row r="12058" spans="5:5">
      <c r="E12058" s="296"/>
    </row>
    <row r="12059" spans="5:5">
      <c r="E12059" s="296"/>
    </row>
    <row r="12060" spans="5:5">
      <c r="E12060" s="296"/>
    </row>
    <row r="12061" spans="5:5">
      <c r="E12061" s="296"/>
    </row>
    <row r="12062" spans="5:5">
      <c r="E12062" s="296"/>
    </row>
    <row r="12063" spans="5:5">
      <c r="E12063" s="296"/>
    </row>
    <row r="12064" spans="5:5">
      <c r="E12064" s="296"/>
    </row>
    <row r="12065" spans="5:5">
      <c r="E12065" s="296"/>
    </row>
    <row r="12066" spans="5:5">
      <c r="E12066" s="296"/>
    </row>
    <row r="12067" spans="5:5">
      <c r="E12067" s="296"/>
    </row>
    <row r="12068" spans="5:5">
      <c r="E12068" s="296"/>
    </row>
    <row r="12069" spans="5:5">
      <c r="E12069" s="296"/>
    </row>
    <row r="12070" spans="5:5">
      <c r="E12070" s="296"/>
    </row>
    <row r="12071" spans="5:5">
      <c r="E12071" s="296"/>
    </row>
    <row r="12072" spans="5:5">
      <c r="E12072" s="296"/>
    </row>
    <row r="12073" spans="5:5">
      <c r="E12073" s="296"/>
    </row>
    <row r="12074" spans="5:5">
      <c r="E12074" s="296"/>
    </row>
    <row r="12075" spans="5:5">
      <c r="E12075" s="296"/>
    </row>
    <row r="12076" spans="5:5">
      <c r="E12076" s="296"/>
    </row>
    <row r="12077" spans="5:5">
      <c r="E12077" s="296"/>
    </row>
    <row r="12078" spans="5:5">
      <c r="E12078" s="296"/>
    </row>
    <row r="12079" spans="5:5">
      <c r="E12079" s="296"/>
    </row>
    <row r="12080" spans="5:5">
      <c r="E12080" s="296"/>
    </row>
    <row r="12081" spans="5:5">
      <c r="E12081" s="296"/>
    </row>
    <row r="12082" spans="5:5">
      <c r="E12082" s="296"/>
    </row>
    <row r="12083" spans="5:5">
      <c r="E12083" s="296"/>
    </row>
    <row r="12084" spans="5:5">
      <c r="E12084" s="296"/>
    </row>
    <row r="12085" spans="5:5">
      <c r="E12085" s="296"/>
    </row>
    <row r="12086" spans="5:5">
      <c r="E12086" s="296"/>
    </row>
    <row r="12087" spans="5:5">
      <c r="E12087" s="296"/>
    </row>
    <row r="12088" spans="5:5">
      <c r="E12088" s="296"/>
    </row>
    <row r="12089" spans="5:5">
      <c r="E12089" s="296"/>
    </row>
    <row r="12090" spans="5:5">
      <c r="E12090" s="296"/>
    </row>
    <row r="12091" spans="5:5">
      <c r="E12091" s="296"/>
    </row>
    <row r="12092" spans="5:5">
      <c r="E12092" s="296"/>
    </row>
    <row r="12093" spans="5:5">
      <c r="E12093" s="296"/>
    </row>
    <row r="12094" spans="5:5">
      <c r="E12094" s="296"/>
    </row>
    <row r="12095" spans="5:5">
      <c r="E12095" s="296"/>
    </row>
    <row r="12096" spans="5:5">
      <c r="E12096" s="296"/>
    </row>
    <row r="12097" spans="5:5">
      <c r="E12097" s="296"/>
    </row>
    <row r="12098" spans="5:5">
      <c r="E12098" s="296"/>
    </row>
    <row r="12099" spans="5:5">
      <c r="E12099" s="296"/>
    </row>
    <row r="12100" spans="5:5">
      <c r="E12100" s="296"/>
    </row>
    <row r="12101" spans="5:5">
      <c r="E12101" s="296"/>
    </row>
    <row r="12102" spans="5:5">
      <c r="E12102" s="296"/>
    </row>
    <row r="12103" spans="5:5">
      <c r="E12103" s="296"/>
    </row>
    <row r="12104" spans="5:5">
      <c r="E12104" s="296"/>
    </row>
    <row r="12105" spans="5:5">
      <c r="E12105" s="296"/>
    </row>
    <row r="12106" spans="5:5">
      <c r="E12106" s="296"/>
    </row>
    <row r="12107" spans="5:5">
      <c r="E12107" s="296"/>
    </row>
    <row r="12108" spans="5:5">
      <c r="E12108" s="296"/>
    </row>
    <row r="12109" spans="5:5">
      <c r="E12109" s="296"/>
    </row>
    <row r="12110" spans="5:5">
      <c r="E12110" s="296"/>
    </row>
    <row r="12111" spans="5:5">
      <c r="E12111" s="296"/>
    </row>
    <row r="12112" spans="5:5">
      <c r="E12112" s="296"/>
    </row>
    <row r="12113" spans="5:5">
      <c r="E12113" s="296"/>
    </row>
    <row r="12114" spans="5:5">
      <c r="E12114" s="296"/>
    </row>
    <row r="12115" spans="5:5">
      <c r="E12115" s="296"/>
    </row>
    <row r="12116" spans="5:5">
      <c r="E12116" s="296"/>
    </row>
    <row r="12117" spans="5:5">
      <c r="E12117" s="296"/>
    </row>
    <row r="12118" spans="5:5">
      <c r="E12118" s="296"/>
    </row>
    <row r="12119" spans="5:5">
      <c r="E12119" s="296"/>
    </row>
    <row r="12120" spans="5:5">
      <c r="E12120" s="296"/>
    </row>
    <row r="12121" spans="5:5">
      <c r="E12121" s="296"/>
    </row>
    <row r="12122" spans="5:5">
      <c r="E12122" s="296"/>
    </row>
    <row r="12123" spans="5:5">
      <c r="E12123" s="296"/>
    </row>
    <row r="12124" spans="5:5">
      <c r="E12124" s="296"/>
    </row>
    <row r="12125" spans="5:5">
      <c r="E12125" s="296"/>
    </row>
    <row r="12126" spans="5:5">
      <c r="E12126" s="296"/>
    </row>
    <row r="12127" spans="5:5">
      <c r="E12127" s="296"/>
    </row>
    <row r="12128" spans="5:5">
      <c r="E12128" s="296"/>
    </row>
    <row r="12129" spans="5:5">
      <c r="E12129" s="296"/>
    </row>
    <row r="12130" spans="5:5">
      <c r="E12130" s="296"/>
    </row>
    <row r="12131" spans="5:5">
      <c r="E12131" s="296"/>
    </row>
    <row r="12132" spans="5:5">
      <c r="E12132" s="296"/>
    </row>
    <row r="12133" spans="5:5">
      <c r="E12133" s="296"/>
    </row>
    <row r="12134" spans="5:5">
      <c r="E12134" s="296"/>
    </row>
    <row r="12135" spans="5:5">
      <c r="E12135" s="296"/>
    </row>
    <row r="12136" spans="5:5">
      <c r="E12136" s="296"/>
    </row>
    <row r="12137" spans="5:5">
      <c r="E12137" s="296"/>
    </row>
    <row r="12138" spans="5:5">
      <c r="E12138" s="296"/>
    </row>
    <row r="12139" spans="5:5">
      <c r="E12139" s="296"/>
    </row>
    <row r="12140" spans="5:5">
      <c r="E12140" s="296"/>
    </row>
    <row r="12141" spans="5:5">
      <c r="E12141" s="296"/>
    </row>
    <row r="12142" spans="5:5">
      <c r="E12142" s="296"/>
    </row>
    <row r="12143" spans="5:5">
      <c r="E12143" s="296"/>
    </row>
    <row r="12144" spans="5:5">
      <c r="E12144" s="296"/>
    </row>
    <row r="12145" spans="5:5">
      <c r="E12145" s="296"/>
    </row>
    <row r="12146" spans="5:5">
      <c r="E12146" s="296"/>
    </row>
    <row r="12147" spans="5:5">
      <c r="E12147" s="296"/>
    </row>
    <row r="12148" spans="5:5">
      <c r="E12148" s="296"/>
    </row>
    <row r="12149" spans="5:5">
      <c r="E12149" s="296"/>
    </row>
    <row r="12150" spans="5:5">
      <c r="E12150" s="296"/>
    </row>
    <row r="12151" spans="5:5">
      <c r="E12151" s="296"/>
    </row>
    <row r="12152" spans="5:5">
      <c r="E12152" s="296"/>
    </row>
    <row r="12153" spans="5:5">
      <c r="E12153" s="296"/>
    </row>
    <row r="12154" spans="5:5">
      <c r="E12154" s="296"/>
    </row>
    <row r="12155" spans="5:5">
      <c r="E12155" s="296"/>
    </row>
    <row r="12156" spans="5:5">
      <c r="E12156" s="296"/>
    </row>
    <row r="12157" spans="5:5">
      <c r="E12157" s="296"/>
    </row>
    <row r="12158" spans="5:5">
      <c r="E12158" s="296"/>
    </row>
    <row r="12159" spans="5:5">
      <c r="E12159" s="296"/>
    </row>
    <row r="12160" spans="5:5">
      <c r="E12160" s="296"/>
    </row>
    <row r="12161" spans="5:5">
      <c r="E12161" s="296"/>
    </row>
    <row r="12162" spans="5:5">
      <c r="E12162" s="296"/>
    </row>
    <row r="12163" spans="5:5">
      <c r="E12163" s="296"/>
    </row>
    <row r="12164" spans="5:5">
      <c r="E12164" s="296"/>
    </row>
    <row r="12165" spans="5:5">
      <c r="E12165" s="296"/>
    </row>
    <row r="12166" spans="5:5">
      <c r="E12166" s="296"/>
    </row>
    <row r="12167" spans="5:5">
      <c r="E12167" s="296"/>
    </row>
    <row r="12168" spans="5:5">
      <c r="E12168" s="296"/>
    </row>
    <row r="12169" spans="5:5">
      <c r="E12169" s="296"/>
    </row>
    <row r="12170" spans="5:5">
      <c r="E12170" s="296"/>
    </row>
    <row r="12171" spans="5:5">
      <c r="E12171" s="296"/>
    </row>
    <row r="12172" spans="5:5">
      <c r="E12172" s="296"/>
    </row>
    <row r="12173" spans="5:5">
      <c r="E12173" s="296"/>
    </row>
    <row r="12174" spans="5:5">
      <c r="E12174" s="296"/>
    </row>
    <row r="12175" spans="5:5">
      <c r="E12175" s="296"/>
    </row>
    <row r="12176" spans="5:5">
      <c r="E12176" s="296"/>
    </row>
    <row r="12177" spans="5:5">
      <c r="E12177" s="296"/>
    </row>
    <row r="12178" spans="5:5">
      <c r="E12178" s="296"/>
    </row>
    <row r="12179" spans="5:5">
      <c r="E12179" s="296"/>
    </row>
    <row r="12180" spans="5:5">
      <c r="E12180" s="296"/>
    </row>
    <row r="12181" spans="5:5">
      <c r="E12181" s="296"/>
    </row>
    <row r="12182" spans="5:5">
      <c r="E12182" s="296"/>
    </row>
    <row r="12183" spans="5:5">
      <c r="E12183" s="296"/>
    </row>
    <row r="12184" spans="5:5">
      <c r="E12184" s="296"/>
    </row>
    <row r="12185" spans="5:5">
      <c r="E12185" s="296"/>
    </row>
    <row r="12186" spans="5:5">
      <c r="E12186" s="296"/>
    </row>
    <row r="12187" spans="5:5">
      <c r="E12187" s="296"/>
    </row>
    <row r="12188" spans="5:5">
      <c r="E12188" s="296"/>
    </row>
    <row r="12189" spans="5:5">
      <c r="E12189" s="296"/>
    </row>
    <row r="12190" spans="5:5">
      <c r="E12190" s="296"/>
    </row>
    <row r="12191" spans="5:5">
      <c r="E12191" s="296"/>
    </row>
    <row r="12192" spans="5:5">
      <c r="E12192" s="296"/>
    </row>
    <row r="12193" spans="5:5">
      <c r="E12193" s="296"/>
    </row>
    <row r="12194" spans="5:5">
      <c r="E12194" s="296"/>
    </row>
    <row r="12195" spans="5:5">
      <c r="E12195" s="296"/>
    </row>
    <row r="12196" spans="5:5">
      <c r="E12196" s="296"/>
    </row>
    <row r="12197" spans="5:5">
      <c r="E12197" s="296"/>
    </row>
    <row r="12198" spans="5:5">
      <c r="E12198" s="296"/>
    </row>
    <row r="12199" spans="5:5">
      <c r="E12199" s="296"/>
    </row>
    <row r="12200" spans="5:5">
      <c r="E12200" s="296"/>
    </row>
    <row r="12201" spans="5:5">
      <c r="E12201" s="296"/>
    </row>
    <row r="12202" spans="5:5">
      <c r="E12202" s="296"/>
    </row>
    <row r="12203" spans="5:5">
      <c r="E12203" s="296"/>
    </row>
    <row r="12204" spans="5:5">
      <c r="E12204" s="296"/>
    </row>
    <row r="12205" spans="5:5">
      <c r="E12205" s="296"/>
    </row>
    <row r="12206" spans="5:5">
      <c r="E12206" s="296"/>
    </row>
    <row r="12207" spans="5:5">
      <c r="E12207" s="296"/>
    </row>
    <row r="12208" spans="5:5">
      <c r="E12208" s="296"/>
    </row>
    <row r="12209" spans="5:5">
      <c r="E12209" s="296"/>
    </row>
    <row r="12210" spans="5:5">
      <c r="E12210" s="296"/>
    </row>
    <row r="12211" spans="5:5">
      <c r="E12211" s="296"/>
    </row>
    <row r="12212" spans="5:5">
      <c r="E12212" s="296"/>
    </row>
    <row r="12213" spans="5:5">
      <c r="E12213" s="296"/>
    </row>
    <row r="12214" spans="5:5">
      <c r="E12214" s="296"/>
    </row>
    <row r="12215" spans="5:5">
      <c r="E12215" s="296"/>
    </row>
    <row r="12216" spans="5:5">
      <c r="E12216" s="296"/>
    </row>
    <row r="12217" spans="5:5">
      <c r="E12217" s="296"/>
    </row>
    <row r="12218" spans="5:5">
      <c r="E12218" s="296"/>
    </row>
    <row r="12219" spans="5:5">
      <c r="E12219" s="296"/>
    </row>
    <row r="12220" spans="5:5">
      <c r="E12220" s="296"/>
    </row>
    <row r="12221" spans="5:5">
      <c r="E12221" s="296"/>
    </row>
    <row r="12222" spans="5:5">
      <c r="E12222" s="296"/>
    </row>
    <row r="12223" spans="5:5">
      <c r="E12223" s="296"/>
    </row>
    <row r="12224" spans="5:5">
      <c r="E12224" s="296"/>
    </row>
    <row r="12225" spans="5:5">
      <c r="E12225" s="296"/>
    </row>
    <row r="12226" spans="5:5">
      <c r="E12226" s="296"/>
    </row>
    <row r="12227" spans="5:5">
      <c r="E12227" s="296"/>
    </row>
    <row r="12228" spans="5:5">
      <c r="E12228" s="296"/>
    </row>
    <row r="12229" spans="5:5">
      <c r="E12229" s="296"/>
    </row>
    <row r="12230" spans="5:5">
      <c r="E12230" s="296"/>
    </row>
    <row r="12231" spans="5:5">
      <c r="E12231" s="296"/>
    </row>
    <row r="12232" spans="5:5">
      <c r="E12232" s="296"/>
    </row>
    <row r="12233" spans="5:5">
      <c r="E12233" s="296"/>
    </row>
    <row r="12234" spans="5:5">
      <c r="E12234" s="296"/>
    </row>
    <row r="12235" spans="5:5">
      <c r="E12235" s="296"/>
    </row>
    <row r="12236" spans="5:5">
      <c r="E12236" s="296"/>
    </row>
    <row r="12237" spans="5:5">
      <c r="E12237" s="296"/>
    </row>
    <row r="12238" spans="5:5">
      <c r="E12238" s="296"/>
    </row>
    <row r="12239" spans="5:5">
      <c r="E12239" s="296"/>
    </row>
    <row r="12240" spans="5:5">
      <c r="E12240" s="296"/>
    </row>
    <row r="12241" spans="5:5">
      <c r="E12241" s="296"/>
    </row>
    <row r="12242" spans="5:5">
      <c r="E12242" s="296"/>
    </row>
    <row r="12243" spans="5:5">
      <c r="E12243" s="296"/>
    </row>
    <row r="12244" spans="5:5">
      <c r="E12244" s="296"/>
    </row>
    <row r="12245" spans="5:5">
      <c r="E12245" s="296"/>
    </row>
    <row r="12246" spans="5:5">
      <c r="E12246" s="296"/>
    </row>
    <row r="12247" spans="5:5">
      <c r="E12247" s="296"/>
    </row>
    <row r="12248" spans="5:5">
      <c r="E12248" s="296"/>
    </row>
    <row r="12249" spans="5:5">
      <c r="E12249" s="296"/>
    </row>
    <row r="12250" spans="5:5">
      <c r="E12250" s="296"/>
    </row>
    <row r="12251" spans="5:5">
      <c r="E12251" s="296"/>
    </row>
    <row r="12252" spans="5:5">
      <c r="E12252" s="296"/>
    </row>
    <row r="12253" spans="5:5">
      <c r="E12253" s="296"/>
    </row>
    <row r="12254" spans="5:5">
      <c r="E12254" s="296"/>
    </row>
    <row r="12255" spans="5:5">
      <c r="E12255" s="296"/>
    </row>
    <row r="12256" spans="5:5">
      <c r="E12256" s="296"/>
    </row>
    <row r="12257" spans="5:5">
      <c r="E12257" s="296"/>
    </row>
    <row r="12258" spans="5:5">
      <c r="E12258" s="296"/>
    </row>
    <row r="12259" spans="5:5">
      <c r="E12259" s="296"/>
    </row>
    <row r="12260" spans="5:5">
      <c r="E12260" s="296"/>
    </row>
    <row r="12261" spans="5:5">
      <c r="E12261" s="296"/>
    </row>
    <row r="12262" spans="5:5">
      <c r="E12262" s="296"/>
    </row>
    <row r="12263" spans="5:5">
      <c r="E12263" s="296"/>
    </row>
    <row r="12264" spans="5:5">
      <c r="E12264" s="296"/>
    </row>
    <row r="12265" spans="5:5">
      <c r="E12265" s="296"/>
    </row>
    <row r="12266" spans="5:5">
      <c r="E12266" s="296"/>
    </row>
    <row r="12267" spans="5:5">
      <c r="E12267" s="296"/>
    </row>
    <row r="12268" spans="5:5">
      <c r="E12268" s="296"/>
    </row>
    <row r="12269" spans="5:5">
      <c r="E12269" s="296"/>
    </row>
    <row r="12270" spans="5:5">
      <c r="E12270" s="296"/>
    </row>
    <row r="12271" spans="5:5">
      <c r="E12271" s="296"/>
    </row>
    <row r="12272" spans="5:5">
      <c r="E12272" s="296"/>
    </row>
    <row r="12273" spans="5:5">
      <c r="E12273" s="296"/>
    </row>
    <row r="12274" spans="5:5">
      <c r="E12274" s="296"/>
    </row>
    <row r="12275" spans="5:5">
      <c r="E12275" s="296"/>
    </row>
    <row r="12276" spans="5:5">
      <c r="E12276" s="296"/>
    </row>
    <row r="12277" spans="5:5">
      <c r="E12277" s="296"/>
    </row>
    <row r="12278" spans="5:5">
      <c r="E12278" s="296"/>
    </row>
    <row r="12279" spans="5:5">
      <c r="E12279" s="296"/>
    </row>
    <row r="12280" spans="5:5">
      <c r="E12280" s="296"/>
    </row>
    <row r="12281" spans="5:5">
      <c r="E12281" s="296"/>
    </row>
    <row r="12282" spans="5:5">
      <c r="E12282" s="296"/>
    </row>
    <row r="12283" spans="5:5">
      <c r="E12283" s="296"/>
    </row>
    <row r="12284" spans="5:5">
      <c r="E12284" s="296"/>
    </row>
    <row r="12285" spans="5:5">
      <c r="E12285" s="296"/>
    </row>
    <row r="12286" spans="5:5">
      <c r="E12286" s="296"/>
    </row>
    <row r="12287" spans="5:5">
      <c r="E12287" s="296"/>
    </row>
    <row r="12288" spans="5:5">
      <c r="E12288" s="296"/>
    </row>
    <row r="12289" spans="5:5">
      <c r="E12289" s="296"/>
    </row>
    <row r="12290" spans="5:5">
      <c r="E12290" s="296"/>
    </row>
    <row r="12291" spans="5:5">
      <c r="E12291" s="296"/>
    </row>
    <row r="12292" spans="5:5">
      <c r="E12292" s="296"/>
    </row>
    <row r="12293" spans="5:5">
      <c r="E12293" s="296"/>
    </row>
    <row r="12294" spans="5:5">
      <c r="E12294" s="296"/>
    </row>
    <row r="12295" spans="5:5">
      <c r="E12295" s="296"/>
    </row>
    <row r="12296" spans="5:5">
      <c r="E12296" s="296"/>
    </row>
    <row r="12297" spans="5:5">
      <c r="E12297" s="296"/>
    </row>
    <row r="12298" spans="5:5">
      <c r="E12298" s="296"/>
    </row>
    <row r="12299" spans="5:5">
      <c r="E12299" s="296"/>
    </row>
    <row r="12300" spans="5:5">
      <c r="E12300" s="296"/>
    </row>
    <row r="12301" spans="5:5">
      <c r="E12301" s="296"/>
    </row>
    <row r="12302" spans="5:5">
      <c r="E12302" s="296"/>
    </row>
    <row r="12303" spans="5:5">
      <c r="E12303" s="296"/>
    </row>
    <row r="12304" spans="5:5">
      <c r="E12304" s="296"/>
    </row>
    <row r="12305" spans="5:5">
      <c r="E12305" s="296"/>
    </row>
    <row r="12306" spans="5:5">
      <c r="E12306" s="296"/>
    </row>
    <row r="12307" spans="5:5">
      <c r="E12307" s="296"/>
    </row>
    <row r="12308" spans="5:5">
      <c r="E12308" s="296"/>
    </row>
    <row r="12309" spans="5:5">
      <c r="E12309" s="296"/>
    </row>
    <row r="12310" spans="5:5">
      <c r="E12310" s="296"/>
    </row>
    <row r="12311" spans="5:5">
      <c r="E12311" s="296"/>
    </row>
    <row r="12312" spans="5:5">
      <c r="E12312" s="296"/>
    </row>
    <row r="12313" spans="5:5">
      <c r="E12313" s="296"/>
    </row>
    <row r="12314" spans="5:5">
      <c r="E12314" s="296"/>
    </row>
    <row r="12315" spans="5:5">
      <c r="E12315" s="296"/>
    </row>
    <row r="12316" spans="5:5">
      <c r="E12316" s="296"/>
    </row>
    <row r="12317" spans="5:5">
      <c r="E12317" s="296"/>
    </row>
    <row r="12318" spans="5:5">
      <c r="E12318" s="296"/>
    </row>
    <row r="12319" spans="5:5">
      <c r="E12319" s="296"/>
    </row>
    <row r="12320" spans="5:5">
      <c r="E12320" s="296"/>
    </row>
    <row r="12321" spans="5:5">
      <c r="E12321" s="296"/>
    </row>
    <row r="12322" spans="5:5">
      <c r="E12322" s="296"/>
    </row>
    <row r="12323" spans="5:5">
      <c r="E12323" s="296"/>
    </row>
    <row r="12324" spans="5:5">
      <c r="E12324" s="296"/>
    </row>
    <row r="12325" spans="5:5">
      <c r="E12325" s="296"/>
    </row>
    <row r="12326" spans="5:5">
      <c r="E12326" s="296"/>
    </row>
    <row r="12327" spans="5:5">
      <c r="E12327" s="296"/>
    </row>
    <row r="12328" spans="5:5">
      <c r="E12328" s="296"/>
    </row>
    <row r="12329" spans="5:5">
      <c r="E12329" s="296"/>
    </row>
    <row r="12330" spans="5:5">
      <c r="E12330" s="296"/>
    </row>
    <row r="12331" spans="5:5">
      <c r="E12331" s="296"/>
    </row>
    <row r="12332" spans="5:5">
      <c r="E12332" s="296"/>
    </row>
    <row r="12333" spans="5:5">
      <c r="E12333" s="296"/>
    </row>
    <row r="12334" spans="5:5">
      <c r="E12334" s="296"/>
    </row>
    <row r="12335" spans="5:5">
      <c r="E12335" s="296"/>
    </row>
    <row r="12336" spans="5:5">
      <c r="E12336" s="296"/>
    </row>
    <row r="12337" spans="5:5">
      <c r="E12337" s="296"/>
    </row>
    <row r="12338" spans="5:5">
      <c r="E12338" s="296"/>
    </row>
    <row r="12339" spans="5:5">
      <c r="E12339" s="296"/>
    </row>
    <row r="12340" spans="5:5">
      <c r="E12340" s="296"/>
    </row>
    <row r="12341" spans="5:5">
      <c r="E12341" s="296"/>
    </row>
    <row r="12342" spans="5:5">
      <c r="E12342" s="296"/>
    </row>
    <row r="12343" spans="5:5">
      <c r="E12343" s="296"/>
    </row>
    <row r="12344" spans="5:5">
      <c r="E12344" s="296"/>
    </row>
    <row r="12345" spans="5:5">
      <c r="E12345" s="296"/>
    </row>
    <row r="12346" spans="5:5">
      <c r="E12346" s="296"/>
    </row>
    <row r="12347" spans="5:5">
      <c r="E12347" s="296"/>
    </row>
    <row r="12348" spans="5:5">
      <c r="E12348" s="296"/>
    </row>
    <row r="12349" spans="5:5">
      <c r="E12349" s="296"/>
    </row>
    <row r="12350" spans="5:5">
      <c r="E12350" s="296"/>
    </row>
    <row r="12351" spans="5:5">
      <c r="E12351" s="296"/>
    </row>
    <row r="12352" spans="5:5">
      <c r="E12352" s="296"/>
    </row>
    <row r="12353" spans="5:5">
      <c r="E12353" s="296"/>
    </row>
    <row r="12354" spans="5:5">
      <c r="E12354" s="296"/>
    </row>
    <row r="12355" spans="5:5">
      <c r="E12355" s="296"/>
    </row>
    <row r="12356" spans="5:5">
      <c r="E12356" s="296"/>
    </row>
    <row r="12357" spans="5:5">
      <c r="E12357" s="296"/>
    </row>
    <row r="12358" spans="5:5">
      <c r="E12358" s="296"/>
    </row>
    <row r="12359" spans="5:5">
      <c r="E12359" s="296"/>
    </row>
    <row r="12360" spans="5:5">
      <c r="E12360" s="296"/>
    </row>
    <row r="12361" spans="5:5">
      <c r="E12361" s="296"/>
    </row>
    <row r="12362" spans="5:5">
      <c r="E12362" s="296"/>
    </row>
    <row r="12363" spans="5:5">
      <c r="E12363" s="296"/>
    </row>
    <row r="12364" spans="5:5">
      <c r="E12364" s="296"/>
    </row>
    <row r="12365" spans="5:5">
      <c r="E12365" s="296"/>
    </row>
    <row r="12366" spans="5:5">
      <c r="E12366" s="296"/>
    </row>
    <row r="12367" spans="5:5">
      <c r="E12367" s="296"/>
    </row>
    <row r="12368" spans="5:5">
      <c r="E12368" s="296"/>
    </row>
    <row r="12369" spans="5:5">
      <c r="E12369" s="296"/>
    </row>
    <row r="12370" spans="5:5">
      <c r="E12370" s="296"/>
    </row>
    <row r="12371" spans="5:5">
      <c r="E12371" s="296"/>
    </row>
    <row r="12372" spans="5:5">
      <c r="E12372" s="296"/>
    </row>
    <row r="12373" spans="5:5">
      <c r="E12373" s="296"/>
    </row>
    <row r="12374" spans="5:5">
      <c r="E12374" s="296"/>
    </row>
    <row r="12375" spans="5:5">
      <c r="E12375" s="296"/>
    </row>
    <row r="12376" spans="5:5">
      <c r="E12376" s="296"/>
    </row>
    <row r="12377" spans="5:5">
      <c r="E12377" s="296"/>
    </row>
    <row r="12378" spans="5:5">
      <c r="E12378" s="296"/>
    </row>
    <row r="12379" spans="5:5">
      <c r="E12379" s="296"/>
    </row>
    <row r="12380" spans="5:5">
      <c r="E12380" s="296"/>
    </row>
    <row r="12381" spans="5:5">
      <c r="E12381" s="296"/>
    </row>
    <row r="12382" spans="5:5">
      <c r="E12382" s="296"/>
    </row>
    <row r="12383" spans="5:5">
      <c r="E12383" s="296"/>
    </row>
    <row r="12384" spans="5:5">
      <c r="E12384" s="296"/>
    </row>
    <row r="12385" spans="5:5">
      <c r="E12385" s="296"/>
    </row>
    <row r="12386" spans="5:5">
      <c r="E12386" s="296"/>
    </row>
    <row r="12387" spans="5:5">
      <c r="E12387" s="296"/>
    </row>
    <row r="12388" spans="5:5">
      <c r="E12388" s="296"/>
    </row>
    <row r="12389" spans="5:5">
      <c r="E12389" s="296"/>
    </row>
    <row r="12390" spans="5:5">
      <c r="E12390" s="296"/>
    </row>
    <row r="12391" spans="5:5">
      <c r="E12391" s="296"/>
    </row>
    <row r="12392" spans="5:5">
      <c r="E12392" s="296"/>
    </row>
    <row r="12393" spans="5:5">
      <c r="E12393" s="296"/>
    </row>
    <row r="12394" spans="5:5">
      <c r="E12394" s="296"/>
    </row>
    <row r="12395" spans="5:5">
      <c r="E12395" s="296"/>
    </row>
    <row r="12396" spans="5:5">
      <c r="E12396" s="296"/>
    </row>
    <row r="12397" spans="5:5">
      <c r="E12397" s="296"/>
    </row>
    <row r="12398" spans="5:5">
      <c r="E12398" s="296"/>
    </row>
    <row r="12399" spans="5:5">
      <c r="E12399" s="296"/>
    </row>
    <row r="12400" spans="5:5">
      <c r="E12400" s="296"/>
    </row>
    <row r="12401" spans="5:5">
      <c r="E12401" s="296"/>
    </row>
    <row r="12402" spans="5:5">
      <c r="E12402" s="296"/>
    </row>
    <row r="12403" spans="5:5">
      <c r="E12403" s="296"/>
    </row>
    <row r="12404" spans="5:5">
      <c r="E12404" s="296"/>
    </row>
    <row r="12405" spans="5:5">
      <c r="E12405" s="296"/>
    </row>
    <row r="12406" spans="5:5">
      <c r="E12406" s="296"/>
    </row>
    <row r="12407" spans="5:5">
      <c r="E12407" s="296"/>
    </row>
    <row r="12408" spans="5:5">
      <c r="E12408" s="296"/>
    </row>
    <row r="12409" spans="5:5">
      <c r="E12409" s="296"/>
    </row>
    <row r="12410" spans="5:5">
      <c r="E12410" s="296"/>
    </row>
    <row r="12411" spans="5:5">
      <c r="E12411" s="296"/>
    </row>
    <row r="12412" spans="5:5">
      <c r="E12412" s="296"/>
    </row>
    <row r="12413" spans="5:5">
      <c r="E12413" s="296"/>
    </row>
    <row r="12414" spans="5:5">
      <c r="E12414" s="296"/>
    </row>
    <row r="12415" spans="5:5">
      <c r="E12415" s="296"/>
    </row>
    <row r="12416" spans="5:5">
      <c r="E12416" s="296"/>
    </row>
    <row r="12417" spans="5:5">
      <c r="E12417" s="296"/>
    </row>
    <row r="12418" spans="5:5">
      <c r="E12418" s="296"/>
    </row>
    <row r="12419" spans="5:5">
      <c r="E12419" s="296"/>
    </row>
    <row r="12420" spans="5:5">
      <c r="E12420" s="296"/>
    </row>
    <row r="12421" spans="5:5">
      <c r="E12421" s="296"/>
    </row>
    <row r="12422" spans="5:5">
      <c r="E12422" s="296"/>
    </row>
    <row r="12423" spans="5:5">
      <c r="E12423" s="296"/>
    </row>
    <row r="12424" spans="5:5">
      <c r="E12424" s="296"/>
    </row>
    <row r="12425" spans="5:5">
      <c r="E12425" s="296"/>
    </row>
    <row r="12426" spans="5:5">
      <c r="E12426" s="296"/>
    </row>
    <row r="12427" spans="5:5">
      <c r="E12427" s="296"/>
    </row>
    <row r="12428" spans="5:5">
      <c r="E12428" s="296"/>
    </row>
    <row r="12429" spans="5:5">
      <c r="E12429" s="296"/>
    </row>
    <row r="12430" spans="5:5">
      <c r="E12430" s="296"/>
    </row>
    <row r="12431" spans="5:5">
      <c r="E12431" s="296"/>
    </row>
    <row r="12432" spans="5:5">
      <c r="E12432" s="296"/>
    </row>
    <row r="12433" spans="5:5">
      <c r="E12433" s="296"/>
    </row>
    <row r="12434" spans="5:5">
      <c r="E12434" s="296"/>
    </row>
    <row r="12435" spans="5:5">
      <c r="E12435" s="296"/>
    </row>
    <row r="12436" spans="5:5">
      <c r="E12436" s="296"/>
    </row>
    <row r="12437" spans="5:5">
      <c r="E12437" s="296"/>
    </row>
    <row r="12438" spans="5:5">
      <c r="E12438" s="296"/>
    </row>
    <row r="12439" spans="5:5">
      <c r="E12439" s="296"/>
    </row>
    <row r="12440" spans="5:5">
      <c r="E12440" s="296"/>
    </row>
    <row r="12441" spans="5:5">
      <c r="E12441" s="296"/>
    </row>
    <row r="12442" spans="5:5">
      <c r="E12442" s="296"/>
    </row>
    <row r="12443" spans="5:5">
      <c r="E12443" s="296"/>
    </row>
    <row r="12444" spans="5:5">
      <c r="E12444" s="296"/>
    </row>
    <row r="12445" spans="5:5">
      <c r="E12445" s="296"/>
    </row>
    <row r="12446" spans="5:5">
      <c r="E12446" s="296"/>
    </row>
    <row r="12447" spans="5:5">
      <c r="E12447" s="296"/>
    </row>
    <row r="12448" spans="5:5">
      <c r="E12448" s="296"/>
    </row>
    <row r="12449" spans="5:5">
      <c r="E12449" s="296"/>
    </row>
    <row r="12450" spans="5:5">
      <c r="E12450" s="296"/>
    </row>
    <row r="12451" spans="5:5">
      <c r="E12451" s="296"/>
    </row>
    <row r="12452" spans="5:5">
      <c r="E12452" s="296"/>
    </row>
    <row r="12453" spans="5:5">
      <c r="E12453" s="296"/>
    </row>
    <row r="12454" spans="5:5">
      <c r="E12454" s="296"/>
    </row>
    <row r="12455" spans="5:5">
      <c r="E12455" s="296"/>
    </row>
    <row r="12456" spans="5:5">
      <c r="E12456" s="296"/>
    </row>
    <row r="12457" spans="5:5">
      <c r="E12457" s="296"/>
    </row>
    <row r="12458" spans="5:5">
      <c r="E12458" s="296"/>
    </row>
    <row r="12459" spans="5:5">
      <c r="E12459" s="296"/>
    </row>
    <row r="12460" spans="5:5">
      <c r="E12460" s="296"/>
    </row>
    <row r="12461" spans="5:5">
      <c r="E12461" s="296"/>
    </row>
    <row r="12462" spans="5:5">
      <c r="E12462" s="296"/>
    </row>
    <row r="12463" spans="5:5">
      <c r="E12463" s="296"/>
    </row>
    <row r="12464" spans="5:5">
      <c r="E12464" s="296"/>
    </row>
    <row r="12465" spans="5:5">
      <c r="E12465" s="296"/>
    </row>
    <row r="12466" spans="5:5">
      <c r="E12466" s="296"/>
    </row>
    <row r="12467" spans="5:5">
      <c r="E12467" s="296"/>
    </row>
    <row r="12468" spans="5:5">
      <c r="E12468" s="296"/>
    </row>
    <row r="12469" spans="5:5">
      <c r="E12469" s="296"/>
    </row>
    <row r="12470" spans="5:5">
      <c r="E12470" s="296"/>
    </row>
    <row r="12471" spans="5:5">
      <c r="E12471" s="296"/>
    </row>
    <row r="12472" spans="5:5">
      <c r="E12472" s="296"/>
    </row>
    <row r="12473" spans="5:5">
      <c r="E12473" s="296"/>
    </row>
    <row r="12474" spans="5:5">
      <c r="E12474" s="296"/>
    </row>
    <row r="12475" spans="5:5">
      <c r="E12475" s="296"/>
    </row>
    <row r="12476" spans="5:5">
      <c r="E12476" s="296"/>
    </row>
    <row r="12477" spans="5:5">
      <c r="E12477" s="296"/>
    </row>
    <row r="12478" spans="5:5">
      <c r="E12478" s="296"/>
    </row>
    <row r="12479" spans="5:5">
      <c r="E12479" s="296"/>
    </row>
    <row r="12480" spans="5:5">
      <c r="E12480" s="296"/>
    </row>
    <row r="12481" spans="5:5">
      <c r="E12481" s="296"/>
    </row>
    <row r="12482" spans="5:5">
      <c r="E12482" s="296"/>
    </row>
    <row r="12483" spans="5:5">
      <c r="E12483" s="296"/>
    </row>
    <row r="12484" spans="5:5">
      <c r="E12484" s="296"/>
    </row>
    <row r="12485" spans="5:5">
      <c r="E12485" s="296"/>
    </row>
    <row r="12486" spans="5:5">
      <c r="E12486" s="296"/>
    </row>
    <row r="12487" spans="5:5">
      <c r="E12487" s="296"/>
    </row>
    <row r="12488" spans="5:5">
      <c r="E12488" s="296"/>
    </row>
    <row r="12489" spans="5:5">
      <c r="E12489" s="296"/>
    </row>
    <row r="12490" spans="5:5">
      <c r="E12490" s="296"/>
    </row>
    <row r="12491" spans="5:5">
      <c r="E12491" s="296"/>
    </row>
    <row r="12492" spans="5:5">
      <c r="E12492" s="296"/>
    </row>
    <row r="12493" spans="5:5">
      <c r="E12493" s="296"/>
    </row>
    <row r="12494" spans="5:5">
      <c r="E12494" s="296"/>
    </row>
    <row r="12495" spans="5:5">
      <c r="E12495" s="296"/>
    </row>
    <row r="12496" spans="5:5">
      <c r="E12496" s="296"/>
    </row>
    <row r="12497" spans="5:5">
      <c r="E12497" s="296"/>
    </row>
    <row r="12498" spans="5:5">
      <c r="E12498" s="296"/>
    </row>
    <row r="12499" spans="5:5">
      <c r="E12499" s="296"/>
    </row>
    <row r="12500" spans="5:5">
      <c r="E12500" s="296"/>
    </row>
    <row r="12501" spans="5:5">
      <c r="E12501" s="296"/>
    </row>
    <row r="12502" spans="5:5">
      <c r="E12502" s="296"/>
    </row>
    <row r="12503" spans="5:5">
      <c r="E12503" s="296"/>
    </row>
    <row r="12504" spans="5:5">
      <c r="E12504" s="296"/>
    </row>
    <row r="12505" spans="5:5">
      <c r="E12505" s="296"/>
    </row>
    <row r="12506" spans="5:5">
      <c r="E12506" s="296"/>
    </row>
    <row r="12507" spans="5:5">
      <c r="E12507" s="296"/>
    </row>
    <row r="12508" spans="5:5">
      <c r="E12508" s="296"/>
    </row>
    <row r="12509" spans="5:5">
      <c r="E12509" s="296"/>
    </row>
    <row r="12510" spans="5:5">
      <c r="E12510" s="296"/>
    </row>
    <row r="12511" spans="5:5">
      <c r="E12511" s="296"/>
    </row>
    <row r="12512" spans="5:5">
      <c r="E12512" s="296"/>
    </row>
    <row r="12513" spans="5:5">
      <c r="E12513" s="296"/>
    </row>
    <row r="12514" spans="5:5">
      <c r="E12514" s="296"/>
    </row>
    <row r="12515" spans="5:5">
      <c r="E12515" s="296"/>
    </row>
    <row r="12516" spans="5:5">
      <c r="E12516" s="296"/>
    </row>
    <row r="12517" spans="5:5">
      <c r="E12517" s="296"/>
    </row>
    <row r="12518" spans="5:5">
      <c r="E12518" s="296"/>
    </row>
    <row r="12519" spans="5:5">
      <c r="E12519" s="296"/>
    </row>
    <row r="12520" spans="5:5">
      <c r="E12520" s="296"/>
    </row>
    <row r="12521" spans="5:5">
      <c r="E12521" s="296"/>
    </row>
    <row r="12522" spans="5:5">
      <c r="E12522" s="296"/>
    </row>
    <row r="12523" spans="5:5">
      <c r="E12523" s="296"/>
    </row>
    <row r="12524" spans="5:5">
      <c r="E12524" s="296"/>
    </row>
    <row r="12525" spans="5:5">
      <c r="E12525" s="296"/>
    </row>
    <row r="12526" spans="5:5">
      <c r="E12526" s="296"/>
    </row>
    <row r="12527" spans="5:5">
      <c r="E12527" s="296"/>
    </row>
    <row r="12528" spans="5:5">
      <c r="E12528" s="296"/>
    </row>
    <row r="12529" spans="5:5">
      <c r="E12529" s="296"/>
    </row>
    <row r="12530" spans="5:5">
      <c r="E12530" s="296"/>
    </row>
    <row r="12531" spans="5:5">
      <c r="E12531" s="296"/>
    </row>
    <row r="12532" spans="5:5">
      <c r="E12532" s="296"/>
    </row>
    <row r="12533" spans="5:5">
      <c r="E12533" s="296"/>
    </row>
    <row r="12534" spans="5:5">
      <c r="E12534" s="296"/>
    </row>
    <row r="12535" spans="5:5">
      <c r="E12535" s="296"/>
    </row>
    <row r="12536" spans="5:5">
      <c r="E12536" s="296"/>
    </row>
    <row r="12537" spans="5:5">
      <c r="E12537" s="296"/>
    </row>
    <row r="12538" spans="5:5">
      <c r="E12538" s="296"/>
    </row>
    <row r="12539" spans="5:5">
      <c r="E12539" s="296"/>
    </row>
    <row r="12540" spans="5:5">
      <c r="E12540" s="296"/>
    </row>
    <row r="12541" spans="5:5">
      <c r="E12541" s="296"/>
    </row>
    <row r="12542" spans="5:5">
      <c r="E12542" s="296"/>
    </row>
    <row r="12543" spans="5:5">
      <c r="E12543" s="296"/>
    </row>
    <row r="12544" spans="5:5">
      <c r="E12544" s="296"/>
    </row>
    <row r="12545" spans="5:5">
      <c r="E12545" s="296"/>
    </row>
    <row r="12546" spans="5:5">
      <c r="E12546" s="296"/>
    </row>
    <row r="12547" spans="5:5">
      <c r="E12547" s="296"/>
    </row>
    <row r="12548" spans="5:5">
      <c r="E12548" s="296"/>
    </row>
    <row r="12549" spans="5:5">
      <c r="E12549" s="296"/>
    </row>
    <row r="12550" spans="5:5">
      <c r="E12550" s="296"/>
    </row>
    <row r="12551" spans="5:5">
      <c r="E12551" s="296"/>
    </row>
    <row r="12552" spans="5:5">
      <c r="E12552" s="296"/>
    </row>
    <row r="12553" spans="5:5">
      <c r="E12553" s="296"/>
    </row>
    <row r="12554" spans="5:5">
      <c r="E12554" s="296"/>
    </row>
    <row r="12555" spans="5:5">
      <c r="E12555" s="296"/>
    </row>
    <row r="12556" spans="5:5">
      <c r="E12556" s="296"/>
    </row>
    <row r="12557" spans="5:5">
      <c r="E12557" s="296"/>
    </row>
    <row r="12558" spans="5:5">
      <c r="E12558" s="296"/>
    </row>
    <row r="12559" spans="5:5">
      <c r="E12559" s="296"/>
    </row>
    <row r="12560" spans="5:5">
      <c r="E12560" s="296"/>
    </row>
    <row r="12561" spans="5:5">
      <c r="E12561" s="296"/>
    </row>
    <row r="12562" spans="5:5">
      <c r="E12562" s="296"/>
    </row>
    <row r="12563" spans="5:5">
      <c r="E12563" s="296"/>
    </row>
    <row r="12564" spans="5:5">
      <c r="E12564" s="296"/>
    </row>
    <row r="12565" spans="5:5">
      <c r="E12565" s="296"/>
    </row>
    <row r="12566" spans="5:5">
      <c r="E12566" s="296"/>
    </row>
    <row r="12567" spans="5:5">
      <c r="E12567" s="296"/>
    </row>
    <row r="12568" spans="5:5">
      <c r="E12568" s="296"/>
    </row>
    <row r="12569" spans="5:5">
      <c r="E12569" s="296"/>
    </row>
    <row r="12570" spans="5:5">
      <c r="E12570" s="296"/>
    </row>
    <row r="12571" spans="5:5">
      <c r="E12571" s="296"/>
    </row>
    <row r="12572" spans="5:5">
      <c r="E12572" s="296"/>
    </row>
    <row r="12573" spans="5:5">
      <c r="E12573" s="296"/>
    </row>
    <row r="12574" spans="5:5">
      <c r="E12574" s="296"/>
    </row>
    <row r="12575" spans="5:5">
      <c r="E12575" s="296"/>
    </row>
    <row r="12576" spans="5:5">
      <c r="E12576" s="296"/>
    </row>
    <row r="12577" spans="5:5">
      <c r="E12577" s="296"/>
    </row>
    <row r="12578" spans="5:5">
      <c r="E12578" s="296"/>
    </row>
    <row r="12579" spans="5:5">
      <c r="E12579" s="296"/>
    </row>
    <row r="12580" spans="5:5">
      <c r="E12580" s="296"/>
    </row>
    <row r="12581" spans="5:5">
      <c r="E12581" s="296"/>
    </row>
    <row r="12582" spans="5:5">
      <c r="E12582" s="296"/>
    </row>
    <row r="12583" spans="5:5">
      <c r="E12583" s="296"/>
    </row>
    <row r="12584" spans="5:5">
      <c r="E12584" s="296"/>
    </row>
    <row r="12585" spans="5:5">
      <c r="E12585" s="296"/>
    </row>
    <row r="12586" spans="5:5">
      <c r="E12586" s="296"/>
    </row>
    <row r="12587" spans="5:5">
      <c r="E12587" s="296"/>
    </row>
    <row r="12588" spans="5:5">
      <c r="E12588" s="296"/>
    </row>
    <row r="12589" spans="5:5">
      <c r="E12589" s="296"/>
    </row>
    <row r="12590" spans="5:5">
      <c r="E12590" s="296"/>
    </row>
    <row r="12591" spans="5:5">
      <c r="E12591" s="296"/>
    </row>
    <row r="12592" spans="5:5">
      <c r="E12592" s="296"/>
    </row>
    <row r="12593" spans="5:5">
      <c r="E12593" s="296"/>
    </row>
    <row r="12594" spans="5:5">
      <c r="E12594" s="296"/>
    </row>
    <row r="12595" spans="5:5">
      <c r="E12595" s="296"/>
    </row>
    <row r="12596" spans="5:5">
      <c r="E12596" s="296"/>
    </row>
    <row r="12597" spans="5:5">
      <c r="E12597" s="296"/>
    </row>
    <row r="12598" spans="5:5">
      <c r="E12598" s="296"/>
    </row>
    <row r="12599" spans="5:5">
      <c r="E12599" s="296"/>
    </row>
    <row r="12600" spans="5:5">
      <c r="E12600" s="296"/>
    </row>
    <row r="12601" spans="5:5">
      <c r="E12601" s="296"/>
    </row>
    <row r="12602" spans="5:5">
      <c r="E12602" s="296"/>
    </row>
    <row r="12603" spans="5:5">
      <c r="E12603" s="296"/>
    </row>
    <row r="12604" spans="5:5">
      <c r="E12604" s="296"/>
    </row>
    <row r="12605" spans="5:5">
      <c r="E12605" s="296"/>
    </row>
    <row r="12606" spans="5:5">
      <c r="E12606" s="296"/>
    </row>
    <row r="12607" spans="5:5">
      <c r="E12607" s="296"/>
    </row>
    <row r="12608" spans="5:5">
      <c r="E12608" s="296"/>
    </row>
    <row r="12609" spans="5:5">
      <c r="E12609" s="296"/>
    </row>
    <row r="12610" spans="5:5">
      <c r="E12610" s="296"/>
    </row>
    <row r="12611" spans="5:5">
      <c r="E12611" s="296"/>
    </row>
    <row r="12612" spans="5:5">
      <c r="E12612" s="296"/>
    </row>
    <row r="12613" spans="5:5">
      <c r="E12613" s="296"/>
    </row>
    <row r="12614" spans="5:5">
      <c r="E12614" s="296"/>
    </row>
    <row r="12615" spans="5:5">
      <c r="E12615" s="296"/>
    </row>
    <row r="12616" spans="5:5">
      <c r="E12616" s="296"/>
    </row>
    <row r="12617" spans="5:5">
      <c r="E12617" s="296"/>
    </row>
    <row r="12618" spans="5:5">
      <c r="E12618" s="296"/>
    </row>
    <row r="12619" spans="5:5">
      <c r="E12619" s="296"/>
    </row>
    <row r="12620" spans="5:5">
      <c r="E12620" s="296"/>
    </row>
    <row r="12621" spans="5:5">
      <c r="E12621" s="296"/>
    </row>
    <row r="12622" spans="5:5">
      <c r="E12622" s="296"/>
    </row>
    <row r="12623" spans="5:5">
      <c r="E12623" s="296"/>
    </row>
    <row r="12624" spans="5:5">
      <c r="E12624" s="296"/>
    </row>
    <row r="12625" spans="5:5">
      <c r="E12625" s="296"/>
    </row>
    <row r="12626" spans="5:5">
      <c r="E12626" s="296"/>
    </row>
    <row r="12627" spans="5:5">
      <c r="E12627" s="296"/>
    </row>
    <row r="12628" spans="5:5">
      <c r="E12628" s="296"/>
    </row>
    <row r="12629" spans="5:5">
      <c r="E12629" s="296"/>
    </row>
    <row r="12630" spans="5:5">
      <c r="E12630" s="296"/>
    </row>
    <row r="12631" spans="5:5">
      <c r="E12631" s="296"/>
    </row>
    <row r="12632" spans="5:5">
      <c r="E12632" s="296"/>
    </row>
    <row r="12633" spans="5:5">
      <c r="E12633" s="296"/>
    </row>
    <row r="12634" spans="5:5">
      <c r="E12634" s="296"/>
    </row>
    <row r="12635" spans="5:5">
      <c r="E12635" s="296"/>
    </row>
    <row r="12636" spans="5:5">
      <c r="E12636" s="296"/>
    </row>
    <row r="12637" spans="5:5">
      <c r="E12637" s="296"/>
    </row>
    <row r="12638" spans="5:5">
      <c r="E12638" s="296"/>
    </row>
    <row r="12639" spans="5:5">
      <c r="E12639" s="296"/>
    </row>
    <row r="12640" spans="5:5">
      <c r="E12640" s="296"/>
    </row>
    <row r="12641" spans="5:5">
      <c r="E12641" s="296"/>
    </row>
    <row r="12642" spans="5:5">
      <c r="E12642" s="296"/>
    </row>
    <row r="12643" spans="5:5">
      <c r="E12643" s="296"/>
    </row>
    <row r="12644" spans="5:5">
      <c r="E12644" s="296"/>
    </row>
    <row r="12645" spans="5:5">
      <c r="E12645" s="296"/>
    </row>
    <row r="12646" spans="5:5">
      <c r="E12646" s="296"/>
    </row>
    <row r="12647" spans="5:5">
      <c r="E12647" s="296"/>
    </row>
    <row r="12648" spans="5:5">
      <c r="E12648" s="296"/>
    </row>
    <row r="12649" spans="5:5">
      <c r="E12649" s="296"/>
    </row>
    <row r="12650" spans="5:5">
      <c r="E12650" s="296"/>
    </row>
    <row r="12651" spans="5:5">
      <c r="E12651" s="296"/>
    </row>
    <row r="12652" spans="5:5">
      <c r="E12652" s="296"/>
    </row>
    <row r="12653" spans="5:5">
      <c r="E12653" s="296"/>
    </row>
    <row r="12654" spans="5:5">
      <c r="E12654" s="296"/>
    </row>
    <row r="12655" spans="5:5">
      <c r="E12655" s="296"/>
    </row>
    <row r="12656" spans="5:5">
      <c r="E12656" s="296"/>
    </row>
    <row r="12657" spans="5:5">
      <c r="E12657" s="296"/>
    </row>
    <row r="12658" spans="5:5">
      <c r="E12658" s="296"/>
    </row>
    <row r="12659" spans="5:5">
      <c r="E12659" s="296"/>
    </row>
    <row r="12660" spans="5:5">
      <c r="E12660" s="296"/>
    </row>
    <row r="12661" spans="5:5">
      <c r="E12661" s="296"/>
    </row>
    <row r="12662" spans="5:5">
      <c r="E12662" s="296"/>
    </row>
    <row r="12663" spans="5:5">
      <c r="E12663" s="296"/>
    </row>
    <row r="12664" spans="5:5">
      <c r="E12664" s="296"/>
    </row>
    <row r="12665" spans="5:5">
      <c r="E12665" s="296"/>
    </row>
    <row r="12666" spans="5:5">
      <c r="E12666" s="296"/>
    </row>
    <row r="12667" spans="5:5">
      <c r="E12667" s="296"/>
    </row>
    <row r="12668" spans="5:5">
      <c r="E12668" s="296"/>
    </row>
    <row r="12669" spans="5:5">
      <c r="E12669" s="296"/>
    </row>
    <row r="12670" spans="5:5">
      <c r="E12670" s="296"/>
    </row>
    <row r="12671" spans="5:5">
      <c r="E12671" s="296"/>
    </row>
    <row r="12672" spans="5:5">
      <c r="E12672" s="296"/>
    </row>
    <row r="12673" spans="5:5">
      <c r="E12673" s="296"/>
    </row>
    <row r="12674" spans="5:5">
      <c r="E12674" s="296"/>
    </row>
    <row r="12675" spans="5:5">
      <c r="E12675" s="296"/>
    </row>
    <row r="12676" spans="5:5">
      <c r="E12676" s="296"/>
    </row>
    <row r="12677" spans="5:5">
      <c r="E12677" s="296"/>
    </row>
    <row r="12678" spans="5:5">
      <c r="E12678" s="296"/>
    </row>
    <row r="12679" spans="5:5">
      <c r="E12679" s="296"/>
    </row>
    <row r="12680" spans="5:5">
      <c r="E12680" s="296"/>
    </row>
    <row r="12681" spans="5:5">
      <c r="E12681" s="296"/>
    </row>
    <row r="12682" spans="5:5">
      <c r="E12682" s="296"/>
    </row>
    <row r="12683" spans="5:5">
      <c r="E12683" s="296"/>
    </row>
    <row r="12684" spans="5:5">
      <c r="E12684" s="296"/>
    </row>
    <row r="12685" spans="5:5">
      <c r="E12685" s="296"/>
    </row>
    <row r="12686" spans="5:5">
      <c r="E12686" s="296"/>
    </row>
    <row r="12687" spans="5:5">
      <c r="E12687" s="296"/>
    </row>
    <row r="12688" spans="5:5">
      <c r="E12688" s="296"/>
    </row>
    <row r="12689" spans="5:5">
      <c r="E12689" s="296"/>
    </row>
    <row r="12690" spans="5:5">
      <c r="E12690" s="296"/>
    </row>
    <row r="12691" spans="5:5">
      <c r="E12691" s="296"/>
    </row>
    <row r="12692" spans="5:5">
      <c r="E12692" s="296"/>
    </row>
    <row r="12693" spans="5:5">
      <c r="E12693" s="296"/>
    </row>
    <row r="12694" spans="5:5">
      <c r="E12694" s="296"/>
    </row>
    <row r="12695" spans="5:5">
      <c r="E12695" s="296"/>
    </row>
    <row r="12696" spans="5:5">
      <c r="E12696" s="296"/>
    </row>
    <row r="12697" spans="5:5">
      <c r="E12697" s="296"/>
    </row>
    <row r="12698" spans="5:5">
      <c r="E12698" s="296"/>
    </row>
    <row r="12699" spans="5:5">
      <c r="E12699" s="296"/>
    </row>
    <row r="12700" spans="5:5">
      <c r="E12700" s="296"/>
    </row>
    <row r="12701" spans="5:5">
      <c r="E12701" s="296"/>
    </row>
    <row r="12702" spans="5:5">
      <c r="E12702" s="296"/>
    </row>
    <row r="12703" spans="5:5">
      <c r="E12703" s="296"/>
    </row>
    <row r="12704" spans="5:5">
      <c r="E12704" s="296"/>
    </row>
    <row r="12705" spans="5:5">
      <c r="E12705" s="296"/>
    </row>
    <row r="12706" spans="5:5">
      <c r="E12706" s="296"/>
    </row>
    <row r="12707" spans="5:5">
      <c r="E12707" s="296"/>
    </row>
    <row r="12708" spans="5:5">
      <c r="E12708" s="296"/>
    </row>
    <row r="12709" spans="5:5">
      <c r="E12709" s="296"/>
    </row>
    <row r="12710" spans="5:5">
      <c r="E12710" s="296"/>
    </row>
    <row r="12711" spans="5:5">
      <c r="E12711" s="296"/>
    </row>
    <row r="12712" spans="5:5">
      <c r="E12712" s="296"/>
    </row>
    <row r="12713" spans="5:5">
      <c r="E12713" s="296"/>
    </row>
    <row r="12714" spans="5:5">
      <c r="E12714" s="296"/>
    </row>
    <row r="12715" spans="5:5">
      <c r="E12715" s="296"/>
    </row>
    <row r="12716" spans="5:5">
      <c r="E12716" s="296"/>
    </row>
    <row r="12717" spans="5:5">
      <c r="E12717" s="296"/>
    </row>
    <row r="12718" spans="5:5">
      <c r="E12718" s="296"/>
    </row>
    <row r="12719" spans="5:5">
      <c r="E12719" s="296"/>
    </row>
    <row r="12720" spans="5:5">
      <c r="E12720" s="296"/>
    </row>
    <row r="12721" spans="5:5">
      <c r="E12721" s="296"/>
    </row>
    <row r="12722" spans="5:5">
      <c r="E12722" s="296"/>
    </row>
    <row r="12723" spans="5:5">
      <c r="E12723" s="296"/>
    </row>
    <row r="12724" spans="5:5">
      <c r="E12724" s="296"/>
    </row>
    <row r="12725" spans="5:5">
      <c r="E12725" s="296"/>
    </row>
    <row r="12726" spans="5:5">
      <c r="E12726" s="296"/>
    </row>
    <row r="12727" spans="5:5">
      <c r="E12727" s="296"/>
    </row>
    <row r="12728" spans="5:5">
      <c r="E12728" s="296"/>
    </row>
    <row r="12729" spans="5:5">
      <c r="E12729" s="296"/>
    </row>
    <row r="12730" spans="5:5">
      <c r="E12730" s="296"/>
    </row>
    <row r="12731" spans="5:5">
      <c r="E12731" s="296"/>
    </row>
    <row r="12732" spans="5:5">
      <c r="E12732" s="296"/>
    </row>
    <row r="12733" spans="5:5">
      <c r="E12733" s="296"/>
    </row>
    <row r="12734" spans="5:5">
      <c r="E12734" s="296"/>
    </row>
    <row r="12735" spans="5:5">
      <c r="E12735" s="296"/>
    </row>
    <row r="12736" spans="5:5">
      <c r="E12736" s="296"/>
    </row>
    <row r="12737" spans="5:5">
      <c r="E12737" s="296"/>
    </row>
    <row r="12738" spans="5:5">
      <c r="E12738" s="296"/>
    </row>
    <row r="12739" spans="5:5">
      <c r="E12739" s="296"/>
    </row>
    <row r="12740" spans="5:5">
      <c r="E12740" s="296"/>
    </row>
    <row r="12741" spans="5:5">
      <c r="E12741" s="296"/>
    </row>
    <row r="12742" spans="5:5">
      <c r="E12742" s="296"/>
    </row>
    <row r="12743" spans="5:5">
      <c r="E12743" s="296"/>
    </row>
    <row r="12744" spans="5:5">
      <c r="E12744" s="296"/>
    </row>
    <row r="12745" spans="5:5">
      <c r="E12745" s="296"/>
    </row>
    <row r="12746" spans="5:5">
      <c r="E12746" s="296"/>
    </row>
    <row r="12747" spans="5:5">
      <c r="E12747" s="296"/>
    </row>
    <row r="12748" spans="5:5">
      <c r="E12748" s="296"/>
    </row>
    <row r="12749" spans="5:5">
      <c r="E12749" s="296"/>
    </row>
    <row r="12750" spans="5:5">
      <c r="E12750" s="296"/>
    </row>
    <row r="12751" spans="5:5">
      <c r="E12751" s="296"/>
    </row>
    <row r="12752" spans="5:5">
      <c r="E12752" s="296"/>
    </row>
    <row r="12753" spans="5:5">
      <c r="E12753" s="296"/>
    </row>
    <row r="12754" spans="5:5">
      <c r="E12754" s="296"/>
    </row>
    <row r="12755" spans="5:5">
      <c r="E12755" s="296"/>
    </row>
    <row r="12756" spans="5:5">
      <c r="E12756" s="296"/>
    </row>
    <row r="12757" spans="5:5">
      <c r="E12757" s="296"/>
    </row>
    <row r="12758" spans="5:5">
      <c r="E12758" s="296"/>
    </row>
    <row r="12759" spans="5:5">
      <c r="E12759" s="296"/>
    </row>
    <row r="12760" spans="5:5">
      <c r="E12760" s="296"/>
    </row>
    <row r="12761" spans="5:5">
      <c r="E12761" s="296"/>
    </row>
    <row r="12762" spans="5:5">
      <c r="E12762" s="296"/>
    </row>
    <row r="12763" spans="5:5">
      <c r="E12763" s="296"/>
    </row>
    <row r="12764" spans="5:5">
      <c r="E12764" s="296"/>
    </row>
    <row r="12765" spans="5:5">
      <c r="E12765" s="296"/>
    </row>
    <row r="12766" spans="5:5">
      <c r="E12766" s="296"/>
    </row>
    <row r="12767" spans="5:5">
      <c r="E12767" s="296"/>
    </row>
    <row r="12768" spans="5:5">
      <c r="E12768" s="296"/>
    </row>
    <row r="12769" spans="5:5">
      <c r="E12769" s="296"/>
    </row>
    <row r="12770" spans="5:5">
      <c r="E12770" s="296"/>
    </row>
    <row r="12771" spans="5:5">
      <c r="E12771" s="296"/>
    </row>
    <row r="12772" spans="5:5">
      <c r="E12772" s="296"/>
    </row>
    <row r="12773" spans="5:5">
      <c r="E12773" s="296"/>
    </row>
    <row r="12774" spans="5:5">
      <c r="E12774" s="296"/>
    </row>
    <row r="12775" spans="5:5">
      <c r="E12775" s="296"/>
    </row>
    <row r="12776" spans="5:5">
      <c r="E12776" s="296"/>
    </row>
    <row r="12777" spans="5:5">
      <c r="E12777" s="296"/>
    </row>
    <row r="12778" spans="5:5">
      <c r="E12778" s="296"/>
    </row>
    <row r="12779" spans="5:5">
      <c r="E12779" s="296"/>
    </row>
    <row r="12780" spans="5:5">
      <c r="E12780" s="296"/>
    </row>
    <row r="12781" spans="5:5">
      <c r="E12781" s="296"/>
    </row>
    <row r="12782" spans="5:5">
      <c r="E12782" s="296"/>
    </row>
    <row r="12783" spans="5:5">
      <c r="E12783" s="296"/>
    </row>
    <row r="12784" spans="5:5">
      <c r="E12784" s="296"/>
    </row>
    <row r="12785" spans="5:5">
      <c r="E12785" s="296"/>
    </row>
    <row r="12786" spans="5:5">
      <c r="E12786" s="296"/>
    </row>
    <row r="12787" spans="5:5">
      <c r="E12787" s="296"/>
    </row>
    <row r="12788" spans="5:5">
      <c r="E12788" s="296"/>
    </row>
    <row r="12789" spans="5:5">
      <c r="E12789" s="296"/>
    </row>
    <row r="12790" spans="5:5">
      <c r="E12790" s="296"/>
    </row>
    <row r="12791" spans="5:5">
      <c r="E12791" s="296"/>
    </row>
    <row r="12792" spans="5:5">
      <c r="E12792" s="296"/>
    </row>
    <row r="12793" spans="5:5">
      <c r="E12793" s="296"/>
    </row>
    <row r="12794" spans="5:5">
      <c r="E12794" s="296"/>
    </row>
    <row r="12795" spans="5:5">
      <c r="E12795" s="296"/>
    </row>
    <row r="12796" spans="5:5">
      <c r="E12796" s="296"/>
    </row>
    <row r="12797" spans="5:5">
      <c r="E12797" s="296"/>
    </row>
    <row r="12798" spans="5:5">
      <c r="E12798" s="296"/>
    </row>
    <row r="12799" spans="5:5">
      <c r="E12799" s="296"/>
    </row>
    <row r="12800" spans="5:5">
      <c r="E12800" s="296"/>
    </row>
    <row r="12801" spans="5:5">
      <c r="E12801" s="296"/>
    </row>
    <row r="12802" spans="5:5">
      <c r="E12802" s="296"/>
    </row>
    <row r="12803" spans="5:5">
      <c r="E12803" s="296"/>
    </row>
    <row r="12804" spans="5:5">
      <c r="E12804" s="296"/>
    </row>
    <row r="12805" spans="5:5">
      <c r="E12805" s="296"/>
    </row>
    <row r="12806" spans="5:5">
      <c r="E12806" s="296"/>
    </row>
    <row r="12807" spans="5:5">
      <c r="E12807" s="296"/>
    </row>
    <row r="12808" spans="5:5">
      <c r="E12808" s="296"/>
    </row>
    <row r="12809" spans="5:5">
      <c r="E12809" s="296"/>
    </row>
    <row r="12810" spans="5:5">
      <c r="E12810" s="296"/>
    </row>
    <row r="12811" spans="5:5">
      <c r="E12811" s="296"/>
    </row>
    <row r="12812" spans="5:5">
      <c r="E12812" s="296"/>
    </row>
    <row r="12813" spans="5:5">
      <c r="E12813" s="296"/>
    </row>
    <row r="12814" spans="5:5">
      <c r="E12814" s="296"/>
    </row>
    <row r="12815" spans="5:5">
      <c r="E12815" s="296"/>
    </row>
    <row r="12816" spans="5:5">
      <c r="E12816" s="296"/>
    </row>
    <row r="12817" spans="5:5">
      <c r="E12817" s="296"/>
    </row>
    <row r="12818" spans="5:5">
      <c r="E12818" s="296"/>
    </row>
    <row r="12819" spans="5:5">
      <c r="E12819" s="296"/>
    </row>
    <row r="12820" spans="5:5">
      <c r="E12820" s="296"/>
    </row>
    <row r="12821" spans="5:5">
      <c r="E12821" s="296"/>
    </row>
    <row r="12822" spans="5:5">
      <c r="E12822" s="296"/>
    </row>
    <row r="12823" spans="5:5">
      <c r="E12823" s="296"/>
    </row>
    <row r="12824" spans="5:5">
      <c r="E12824" s="296"/>
    </row>
    <row r="12825" spans="5:5">
      <c r="E12825" s="296"/>
    </row>
    <row r="12826" spans="5:5">
      <c r="E12826" s="296"/>
    </row>
    <row r="12827" spans="5:5">
      <c r="E12827" s="296"/>
    </row>
    <row r="12828" spans="5:5">
      <c r="E12828" s="296"/>
    </row>
    <row r="12829" spans="5:5">
      <c r="E12829" s="296"/>
    </row>
    <row r="12830" spans="5:5">
      <c r="E12830" s="296"/>
    </row>
    <row r="12831" spans="5:5">
      <c r="E12831" s="296"/>
    </row>
    <row r="12832" spans="5:5">
      <c r="E12832" s="296"/>
    </row>
    <row r="12833" spans="5:5">
      <c r="E12833" s="296"/>
    </row>
    <row r="12834" spans="5:5">
      <c r="E12834" s="296"/>
    </row>
    <row r="12835" spans="5:5">
      <c r="E12835" s="296"/>
    </row>
    <row r="12836" spans="5:5">
      <c r="E12836" s="296"/>
    </row>
    <row r="12837" spans="5:5">
      <c r="E12837" s="296"/>
    </row>
    <row r="12838" spans="5:5">
      <c r="E12838" s="296"/>
    </row>
    <row r="12839" spans="5:5">
      <c r="E12839" s="296"/>
    </row>
    <row r="12840" spans="5:5">
      <c r="E12840" s="296"/>
    </row>
    <row r="12841" spans="5:5">
      <c r="E12841" s="296"/>
    </row>
    <row r="12842" spans="5:5">
      <c r="E12842" s="296"/>
    </row>
    <row r="12843" spans="5:5">
      <c r="E12843" s="296"/>
    </row>
    <row r="12844" spans="5:5">
      <c r="E12844" s="296"/>
    </row>
    <row r="12845" spans="5:5">
      <c r="E12845" s="296"/>
    </row>
    <row r="12846" spans="5:5">
      <c r="E12846" s="296"/>
    </row>
    <row r="12847" spans="5:5">
      <c r="E12847" s="296"/>
    </row>
    <row r="12848" spans="5:5">
      <c r="E12848" s="296"/>
    </row>
    <row r="12849" spans="5:5">
      <c r="E12849" s="296"/>
    </row>
    <row r="12850" spans="5:5">
      <c r="E12850" s="296"/>
    </row>
    <row r="12851" spans="5:5">
      <c r="E12851" s="296"/>
    </row>
    <row r="12852" spans="5:5">
      <c r="E12852" s="296"/>
    </row>
    <row r="12853" spans="5:5">
      <c r="E12853" s="296"/>
    </row>
    <row r="12854" spans="5:5">
      <c r="E12854" s="296"/>
    </row>
    <row r="12855" spans="5:5">
      <c r="E12855" s="296"/>
    </row>
    <row r="12856" spans="5:5">
      <c r="E12856" s="296"/>
    </row>
    <row r="12857" spans="5:5">
      <c r="E12857" s="296"/>
    </row>
    <row r="12858" spans="5:5">
      <c r="E12858" s="296"/>
    </row>
    <row r="12859" spans="5:5">
      <c r="E12859" s="296"/>
    </row>
    <row r="12860" spans="5:5">
      <c r="E12860" s="296"/>
    </row>
    <row r="12861" spans="5:5">
      <c r="E12861" s="296"/>
    </row>
    <row r="12862" spans="5:5">
      <c r="E12862" s="296"/>
    </row>
    <row r="12863" spans="5:5">
      <c r="E12863" s="296"/>
    </row>
    <row r="12864" spans="5:5">
      <c r="E12864" s="296"/>
    </row>
    <row r="12865" spans="5:5">
      <c r="E12865" s="296"/>
    </row>
    <row r="12866" spans="5:5">
      <c r="E12866" s="296"/>
    </row>
    <row r="12867" spans="5:5">
      <c r="E12867" s="296"/>
    </row>
    <row r="12868" spans="5:5">
      <c r="E12868" s="296"/>
    </row>
    <row r="12869" spans="5:5">
      <c r="E12869" s="296"/>
    </row>
    <row r="12870" spans="5:5">
      <c r="E12870" s="296"/>
    </row>
    <row r="12871" spans="5:5">
      <c r="E12871" s="296"/>
    </row>
    <row r="12872" spans="5:5">
      <c r="E12872" s="296"/>
    </row>
    <row r="12873" spans="5:5">
      <c r="E12873" s="296"/>
    </row>
    <row r="12874" spans="5:5">
      <c r="E12874" s="296"/>
    </row>
    <row r="12875" spans="5:5">
      <c r="E12875" s="296"/>
    </row>
    <row r="12876" spans="5:5">
      <c r="E12876" s="296"/>
    </row>
    <row r="12877" spans="5:5">
      <c r="E12877" s="296"/>
    </row>
    <row r="12878" spans="5:5">
      <c r="E12878" s="296"/>
    </row>
    <row r="12879" spans="5:5">
      <c r="E12879" s="296"/>
    </row>
    <row r="12880" spans="5:5">
      <c r="E12880" s="296"/>
    </row>
    <row r="12881" spans="5:5">
      <c r="E12881" s="296"/>
    </row>
    <row r="12882" spans="5:5">
      <c r="E12882" s="296"/>
    </row>
    <row r="12883" spans="5:5">
      <c r="E12883" s="296"/>
    </row>
    <row r="12884" spans="5:5">
      <c r="E12884" s="296"/>
    </row>
    <row r="12885" spans="5:5">
      <c r="E12885" s="296"/>
    </row>
    <row r="12886" spans="5:5">
      <c r="E12886" s="296"/>
    </row>
    <row r="12887" spans="5:5">
      <c r="E12887" s="296"/>
    </row>
    <row r="12888" spans="5:5">
      <c r="E12888" s="296"/>
    </row>
    <row r="12889" spans="5:5">
      <c r="E12889" s="296"/>
    </row>
    <row r="12890" spans="5:5">
      <c r="E12890" s="296"/>
    </row>
    <row r="12891" spans="5:5">
      <c r="E12891" s="296"/>
    </row>
    <row r="12892" spans="5:5">
      <c r="E12892" s="296"/>
    </row>
    <row r="12893" spans="5:5">
      <c r="E12893" s="296"/>
    </row>
    <row r="12894" spans="5:5">
      <c r="E12894" s="296"/>
    </row>
    <row r="12895" spans="5:5">
      <c r="E12895" s="296"/>
    </row>
    <row r="12896" spans="5:5">
      <c r="E12896" s="296"/>
    </row>
    <row r="12897" spans="5:5">
      <c r="E12897" s="296"/>
    </row>
    <row r="12898" spans="5:5">
      <c r="E12898" s="296"/>
    </row>
    <row r="12899" spans="5:5">
      <c r="E12899" s="296"/>
    </row>
    <row r="12900" spans="5:5">
      <c r="E12900" s="296"/>
    </row>
    <row r="12901" spans="5:5">
      <c r="E12901" s="296"/>
    </row>
    <row r="12902" spans="5:5">
      <c r="E12902" s="296"/>
    </row>
    <row r="12903" spans="5:5">
      <c r="E12903" s="296"/>
    </row>
    <row r="12904" spans="5:5">
      <c r="E12904" s="296"/>
    </row>
    <row r="12905" spans="5:5">
      <c r="E12905" s="296"/>
    </row>
    <row r="12906" spans="5:5">
      <c r="E12906" s="296"/>
    </row>
    <row r="12907" spans="5:5">
      <c r="E12907" s="296"/>
    </row>
    <row r="12908" spans="5:5">
      <c r="E12908" s="296"/>
    </row>
    <row r="12909" spans="5:5">
      <c r="E12909" s="296"/>
    </row>
    <row r="12910" spans="5:5">
      <c r="E12910" s="296"/>
    </row>
    <row r="12911" spans="5:5">
      <c r="E12911" s="296"/>
    </row>
    <row r="12912" spans="5:5">
      <c r="E12912" s="296"/>
    </row>
    <row r="12913" spans="5:5">
      <c r="E12913" s="296"/>
    </row>
    <row r="12914" spans="5:5">
      <c r="E12914" s="296"/>
    </row>
    <row r="12915" spans="5:5">
      <c r="E12915" s="296"/>
    </row>
    <row r="12916" spans="5:5">
      <c r="E12916" s="296"/>
    </row>
    <row r="12917" spans="5:5">
      <c r="E12917" s="296"/>
    </row>
    <row r="12918" spans="5:5">
      <c r="E12918" s="296"/>
    </row>
    <row r="12919" spans="5:5">
      <c r="E12919" s="296"/>
    </row>
    <row r="12920" spans="5:5">
      <c r="E12920" s="296"/>
    </row>
    <row r="12921" spans="5:5">
      <c r="E12921" s="296"/>
    </row>
    <row r="12922" spans="5:5">
      <c r="E12922" s="296"/>
    </row>
    <row r="12923" spans="5:5">
      <c r="E12923" s="296"/>
    </row>
    <row r="12924" spans="5:5">
      <c r="E12924" s="296"/>
    </row>
    <row r="12925" spans="5:5">
      <c r="E12925" s="296"/>
    </row>
    <row r="12926" spans="5:5">
      <c r="E12926" s="296"/>
    </row>
    <row r="12927" spans="5:5">
      <c r="E12927" s="296"/>
    </row>
    <row r="12928" spans="5:5">
      <c r="E12928" s="296"/>
    </row>
    <row r="12929" spans="5:5">
      <c r="E12929" s="296"/>
    </row>
    <row r="12930" spans="5:5">
      <c r="E12930" s="296"/>
    </row>
    <row r="12931" spans="5:5">
      <c r="E12931" s="296"/>
    </row>
    <row r="12932" spans="5:5">
      <c r="E12932" s="296"/>
    </row>
    <row r="12933" spans="5:5">
      <c r="E12933" s="296"/>
    </row>
    <row r="12934" spans="5:5">
      <c r="E12934" s="296"/>
    </row>
    <row r="12935" spans="5:5">
      <c r="E12935" s="296"/>
    </row>
    <row r="12936" spans="5:5">
      <c r="E12936" s="296"/>
    </row>
    <row r="12937" spans="5:5">
      <c r="E12937" s="296"/>
    </row>
    <row r="12938" spans="5:5">
      <c r="E12938" s="296"/>
    </row>
    <row r="12939" spans="5:5">
      <c r="E12939" s="296"/>
    </row>
    <row r="12940" spans="5:5">
      <c r="E12940" s="296"/>
    </row>
    <row r="12941" spans="5:5">
      <c r="E12941" s="296"/>
    </row>
    <row r="12942" spans="5:5">
      <c r="E12942" s="296"/>
    </row>
    <row r="12943" spans="5:5">
      <c r="E12943" s="296"/>
    </row>
    <row r="12944" spans="5:5">
      <c r="E12944" s="296"/>
    </row>
    <row r="12945" spans="5:5">
      <c r="E12945" s="296"/>
    </row>
    <row r="12946" spans="5:5">
      <c r="E12946" s="296"/>
    </row>
    <row r="12947" spans="5:5">
      <c r="E12947" s="296"/>
    </row>
    <row r="12948" spans="5:5">
      <c r="E12948" s="296"/>
    </row>
    <row r="12949" spans="5:5">
      <c r="E12949" s="296"/>
    </row>
    <row r="12950" spans="5:5">
      <c r="E12950" s="296"/>
    </row>
    <row r="12951" spans="5:5">
      <c r="E12951" s="296"/>
    </row>
    <row r="12952" spans="5:5">
      <c r="E12952" s="296"/>
    </row>
    <row r="12953" spans="5:5">
      <c r="E12953" s="296"/>
    </row>
    <row r="12954" spans="5:5">
      <c r="E12954" s="296"/>
    </row>
    <row r="12955" spans="5:5">
      <c r="E12955" s="296"/>
    </row>
    <row r="12956" spans="5:5">
      <c r="E12956" s="296"/>
    </row>
    <row r="12957" spans="5:5">
      <c r="E12957" s="296"/>
    </row>
    <row r="12958" spans="5:5">
      <c r="E12958" s="296"/>
    </row>
    <row r="12959" spans="5:5">
      <c r="E12959" s="296"/>
    </row>
    <row r="12960" spans="5:5">
      <c r="E12960" s="296"/>
    </row>
    <row r="12961" spans="5:5">
      <c r="E12961" s="296"/>
    </row>
    <row r="12962" spans="5:5">
      <c r="E12962" s="296"/>
    </row>
    <row r="12963" spans="5:5">
      <c r="E12963" s="296"/>
    </row>
    <row r="12964" spans="5:5">
      <c r="E12964" s="296"/>
    </row>
    <row r="12965" spans="5:5">
      <c r="E12965" s="296"/>
    </row>
    <row r="12966" spans="5:5">
      <c r="E12966" s="296"/>
    </row>
    <row r="12967" spans="5:5">
      <c r="E12967" s="296"/>
    </row>
    <row r="12968" spans="5:5">
      <c r="E12968" s="296"/>
    </row>
    <row r="12969" spans="5:5">
      <c r="E12969" s="296"/>
    </row>
    <row r="12970" spans="5:5">
      <c r="E12970" s="296"/>
    </row>
    <row r="12971" spans="5:5">
      <c r="E12971" s="296"/>
    </row>
    <row r="12972" spans="5:5">
      <c r="E12972" s="296"/>
    </row>
    <row r="12973" spans="5:5">
      <c r="E12973" s="296"/>
    </row>
    <row r="12974" spans="5:5">
      <c r="E12974" s="296"/>
    </row>
    <row r="12975" spans="5:5">
      <c r="E12975" s="296"/>
    </row>
    <row r="12976" spans="5:5">
      <c r="E12976" s="296"/>
    </row>
    <row r="12977" spans="5:5">
      <c r="E12977" s="296"/>
    </row>
    <row r="12978" spans="5:5">
      <c r="E12978" s="296"/>
    </row>
    <row r="12979" spans="5:5">
      <c r="E12979" s="296"/>
    </row>
    <row r="12980" spans="5:5">
      <c r="E12980" s="296"/>
    </row>
    <row r="12981" spans="5:5">
      <c r="E12981" s="296"/>
    </row>
    <row r="12982" spans="5:5">
      <c r="E12982" s="296"/>
    </row>
    <row r="12983" spans="5:5">
      <c r="E12983" s="296"/>
    </row>
    <row r="12984" spans="5:5">
      <c r="E12984" s="296"/>
    </row>
    <row r="12985" spans="5:5">
      <c r="E12985" s="296"/>
    </row>
    <row r="12986" spans="5:5">
      <c r="E12986" s="296"/>
    </row>
    <row r="12987" spans="5:5">
      <c r="E12987" s="296"/>
    </row>
    <row r="12988" spans="5:5">
      <c r="E12988" s="296"/>
    </row>
    <row r="12989" spans="5:5">
      <c r="E12989" s="296"/>
    </row>
    <row r="12990" spans="5:5">
      <c r="E12990" s="296"/>
    </row>
    <row r="12991" spans="5:5">
      <c r="E12991" s="296"/>
    </row>
    <row r="12992" spans="5:5">
      <c r="E12992" s="296"/>
    </row>
    <row r="12993" spans="5:5">
      <c r="E12993" s="296"/>
    </row>
    <row r="12994" spans="5:5">
      <c r="E12994" s="296"/>
    </row>
    <row r="12995" spans="5:5">
      <c r="E12995" s="296"/>
    </row>
    <row r="12996" spans="5:5">
      <c r="E12996" s="296"/>
    </row>
    <row r="12997" spans="5:5">
      <c r="E12997" s="296"/>
    </row>
    <row r="12998" spans="5:5">
      <c r="E12998" s="296"/>
    </row>
    <row r="12999" spans="5:5">
      <c r="E12999" s="296"/>
    </row>
    <row r="13000" spans="5:5">
      <c r="E13000" s="296"/>
    </row>
    <row r="13001" spans="5:5">
      <c r="E13001" s="296"/>
    </row>
    <row r="13002" spans="5:5">
      <c r="E13002" s="296"/>
    </row>
    <row r="13003" spans="5:5">
      <c r="E13003" s="296"/>
    </row>
    <row r="13004" spans="5:5">
      <c r="E13004" s="296"/>
    </row>
    <row r="13005" spans="5:5">
      <c r="E13005" s="296"/>
    </row>
    <row r="13006" spans="5:5">
      <c r="E13006" s="296"/>
    </row>
    <row r="13007" spans="5:5">
      <c r="E13007" s="296"/>
    </row>
    <row r="13008" spans="5:5">
      <c r="E13008" s="296"/>
    </row>
    <row r="13009" spans="5:5">
      <c r="E13009" s="296"/>
    </row>
    <row r="13010" spans="5:5">
      <c r="E13010" s="296"/>
    </row>
    <row r="13011" spans="5:5">
      <c r="E13011" s="296"/>
    </row>
    <row r="13012" spans="5:5">
      <c r="E13012" s="296"/>
    </row>
    <row r="13013" spans="5:5">
      <c r="E13013" s="296"/>
    </row>
    <row r="13014" spans="5:5">
      <c r="E13014" s="296"/>
    </row>
    <row r="13015" spans="5:5">
      <c r="E13015" s="296"/>
    </row>
    <row r="13016" spans="5:5">
      <c r="E13016" s="296"/>
    </row>
    <row r="13017" spans="5:5">
      <c r="E13017" s="296"/>
    </row>
    <row r="13018" spans="5:5">
      <c r="E13018" s="296"/>
    </row>
    <row r="13019" spans="5:5">
      <c r="E13019" s="296"/>
    </row>
    <row r="13020" spans="5:5">
      <c r="E13020" s="296"/>
    </row>
    <row r="13021" spans="5:5">
      <c r="E13021" s="296"/>
    </row>
    <row r="13022" spans="5:5">
      <c r="E13022" s="296"/>
    </row>
    <row r="13023" spans="5:5">
      <c r="E13023" s="296"/>
    </row>
    <row r="13024" spans="5:5">
      <c r="E13024" s="296"/>
    </row>
    <row r="13025" spans="5:5">
      <c r="E13025" s="296"/>
    </row>
    <row r="13026" spans="5:5">
      <c r="E13026" s="296"/>
    </row>
    <row r="13027" spans="5:5">
      <c r="E13027" s="296"/>
    </row>
    <row r="13028" spans="5:5">
      <c r="E13028" s="296"/>
    </row>
    <row r="13029" spans="5:5">
      <c r="E13029" s="296"/>
    </row>
    <row r="13030" spans="5:5">
      <c r="E13030" s="296"/>
    </row>
    <row r="13031" spans="5:5">
      <c r="E13031" s="296"/>
    </row>
    <row r="13032" spans="5:5">
      <c r="E13032" s="296"/>
    </row>
    <row r="13033" spans="5:5">
      <c r="E13033" s="296"/>
    </row>
    <row r="13034" spans="5:5">
      <c r="E13034" s="296"/>
    </row>
    <row r="13035" spans="5:5">
      <c r="E13035" s="296"/>
    </row>
    <row r="13036" spans="5:5">
      <c r="E13036" s="296"/>
    </row>
    <row r="13037" spans="5:5">
      <c r="E13037" s="296"/>
    </row>
    <row r="13038" spans="5:5">
      <c r="E13038" s="296"/>
    </row>
    <row r="13039" spans="5:5">
      <c r="E13039" s="296"/>
    </row>
    <row r="13040" spans="5:5">
      <c r="E13040" s="296"/>
    </row>
    <row r="13041" spans="5:5">
      <c r="E13041" s="296"/>
    </row>
    <row r="13042" spans="5:5">
      <c r="E13042" s="296"/>
    </row>
    <row r="13043" spans="5:5">
      <c r="E13043" s="296"/>
    </row>
    <row r="13044" spans="5:5">
      <c r="E13044" s="296"/>
    </row>
    <row r="13045" spans="5:5">
      <c r="E13045" s="296"/>
    </row>
    <row r="13046" spans="5:5">
      <c r="E13046" s="296"/>
    </row>
    <row r="13047" spans="5:5">
      <c r="E13047" s="296"/>
    </row>
    <row r="13048" spans="5:5">
      <c r="E13048" s="296"/>
    </row>
    <row r="13049" spans="5:5">
      <c r="E13049" s="296"/>
    </row>
    <row r="13050" spans="5:5">
      <c r="E13050" s="296"/>
    </row>
    <row r="13051" spans="5:5">
      <c r="E13051" s="296"/>
    </row>
    <row r="13052" spans="5:5">
      <c r="E13052" s="296"/>
    </row>
    <row r="13053" spans="5:5">
      <c r="E13053" s="296"/>
    </row>
    <row r="13054" spans="5:5">
      <c r="E13054" s="296"/>
    </row>
    <row r="13055" spans="5:5">
      <c r="E13055" s="296"/>
    </row>
    <row r="13056" spans="5:5">
      <c r="E13056" s="296"/>
    </row>
    <row r="13057" spans="5:5">
      <c r="E13057" s="296"/>
    </row>
    <row r="13058" spans="5:5">
      <c r="E13058" s="296"/>
    </row>
    <row r="13059" spans="5:5">
      <c r="E13059" s="296"/>
    </row>
    <row r="13060" spans="5:5">
      <c r="E13060" s="296"/>
    </row>
    <row r="13061" spans="5:5">
      <c r="E13061" s="296"/>
    </row>
    <row r="13062" spans="5:5">
      <c r="E13062" s="296"/>
    </row>
    <row r="13063" spans="5:5">
      <c r="E13063" s="296"/>
    </row>
    <row r="13064" spans="5:5">
      <c r="E13064" s="296"/>
    </row>
    <row r="13065" spans="5:5">
      <c r="E13065" s="296"/>
    </row>
    <row r="13066" spans="5:5">
      <c r="E13066" s="296"/>
    </row>
    <row r="13067" spans="5:5">
      <c r="E13067" s="296"/>
    </row>
    <row r="13068" spans="5:5">
      <c r="E13068" s="296"/>
    </row>
    <row r="13069" spans="5:5">
      <c r="E13069" s="296"/>
    </row>
    <row r="13070" spans="5:5">
      <c r="E13070" s="296"/>
    </row>
    <row r="13071" spans="5:5">
      <c r="E13071" s="296"/>
    </row>
    <row r="13072" spans="5:5">
      <c r="E13072" s="296"/>
    </row>
    <row r="13073" spans="5:5">
      <c r="E13073" s="296"/>
    </row>
    <row r="13074" spans="5:5">
      <c r="E13074" s="296"/>
    </row>
    <row r="13075" spans="5:5">
      <c r="E13075" s="296"/>
    </row>
    <row r="13076" spans="5:5">
      <c r="E13076" s="296"/>
    </row>
    <row r="13077" spans="5:5">
      <c r="E13077" s="296"/>
    </row>
    <row r="13078" spans="5:5">
      <c r="E13078" s="296"/>
    </row>
    <row r="13079" spans="5:5">
      <c r="E13079" s="296"/>
    </row>
    <row r="13080" spans="5:5">
      <c r="E13080" s="296"/>
    </row>
    <row r="13081" spans="5:5">
      <c r="E13081" s="296"/>
    </row>
    <row r="13082" spans="5:5">
      <c r="E13082" s="296"/>
    </row>
    <row r="13083" spans="5:5">
      <c r="E13083" s="296"/>
    </row>
    <row r="13084" spans="5:5">
      <c r="E13084" s="296"/>
    </row>
    <row r="13085" spans="5:5">
      <c r="E13085" s="296"/>
    </row>
    <row r="13086" spans="5:5">
      <c r="E13086" s="296"/>
    </row>
    <row r="13087" spans="5:5">
      <c r="E13087" s="296"/>
    </row>
    <row r="13088" spans="5:5">
      <c r="E13088" s="296"/>
    </row>
    <row r="13089" spans="5:5">
      <c r="E13089" s="296"/>
    </row>
    <row r="13090" spans="5:5">
      <c r="E13090" s="296"/>
    </row>
    <row r="13091" spans="5:5">
      <c r="E13091" s="296"/>
    </row>
    <row r="13092" spans="5:5">
      <c r="E13092" s="296"/>
    </row>
    <row r="13093" spans="5:5">
      <c r="E13093" s="296"/>
    </row>
    <row r="13094" spans="5:5">
      <c r="E13094" s="296"/>
    </row>
    <row r="13095" spans="5:5">
      <c r="E13095" s="296"/>
    </row>
    <row r="13096" spans="5:5">
      <c r="E13096" s="296"/>
    </row>
    <row r="13097" spans="5:5">
      <c r="E13097" s="296"/>
    </row>
    <row r="13098" spans="5:5">
      <c r="E13098" s="296"/>
    </row>
    <row r="13099" spans="5:5">
      <c r="E13099" s="296"/>
    </row>
    <row r="13100" spans="5:5">
      <c r="E13100" s="296"/>
    </row>
    <row r="13101" spans="5:5">
      <c r="E13101" s="296"/>
    </row>
    <row r="13102" spans="5:5">
      <c r="E13102" s="296"/>
    </row>
    <row r="13103" spans="5:5">
      <c r="E13103" s="296"/>
    </row>
    <row r="13104" spans="5:5">
      <c r="E13104" s="296"/>
    </row>
    <row r="13105" spans="5:5">
      <c r="E13105" s="296"/>
    </row>
    <row r="13106" spans="5:5">
      <c r="E13106" s="296"/>
    </row>
    <row r="13107" spans="5:5">
      <c r="E13107" s="296"/>
    </row>
    <row r="13108" spans="5:5">
      <c r="E13108" s="296"/>
    </row>
    <row r="13109" spans="5:5">
      <c r="E13109" s="296"/>
    </row>
    <row r="13110" spans="5:5">
      <c r="E13110" s="296"/>
    </row>
    <row r="13111" spans="5:5">
      <c r="E13111" s="296"/>
    </row>
    <row r="13112" spans="5:5">
      <c r="E13112" s="296"/>
    </row>
    <row r="13113" spans="5:5">
      <c r="E13113" s="296"/>
    </row>
    <row r="13114" spans="5:5">
      <c r="E13114" s="296"/>
    </row>
    <row r="13115" spans="5:5">
      <c r="E13115" s="296"/>
    </row>
    <row r="13116" spans="5:5">
      <c r="E13116" s="296"/>
    </row>
    <row r="13117" spans="5:5">
      <c r="E13117" s="296"/>
    </row>
    <row r="13118" spans="5:5">
      <c r="E13118" s="296"/>
    </row>
    <row r="13119" spans="5:5">
      <c r="E13119" s="296"/>
    </row>
    <row r="13120" spans="5:5">
      <c r="E13120" s="296"/>
    </row>
    <row r="13121" spans="5:5">
      <c r="E13121" s="296"/>
    </row>
    <row r="13122" spans="5:5">
      <c r="E13122" s="296"/>
    </row>
    <row r="13123" spans="5:5">
      <c r="E13123" s="296"/>
    </row>
    <row r="13124" spans="5:5">
      <c r="E13124" s="296"/>
    </row>
    <row r="13125" spans="5:5">
      <c r="E13125" s="296"/>
    </row>
    <row r="13126" spans="5:5">
      <c r="E13126" s="296"/>
    </row>
    <row r="13127" spans="5:5">
      <c r="E13127" s="296"/>
    </row>
    <row r="13128" spans="5:5">
      <c r="E13128" s="296"/>
    </row>
    <row r="13129" spans="5:5">
      <c r="E13129" s="296"/>
    </row>
    <row r="13130" spans="5:5">
      <c r="E13130" s="296"/>
    </row>
    <row r="13131" spans="5:5">
      <c r="E13131" s="296"/>
    </row>
    <row r="13132" spans="5:5">
      <c r="E13132" s="296"/>
    </row>
    <row r="13133" spans="5:5">
      <c r="E13133" s="296"/>
    </row>
    <row r="13134" spans="5:5">
      <c r="E13134" s="296"/>
    </row>
    <row r="13135" spans="5:5">
      <c r="E13135" s="296"/>
    </row>
    <row r="13136" spans="5:5">
      <c r="E13136" s="296"/>
    </row>
    <row r="13137" spans="5:5">
      <c r="E13137" s="296"/>
    </row>
    <row r="13138" spans="5:5">
      <c r="E13138" s="296"/>
    </row>
    <row r="13139" spans="5:5">
      <c r="E13139" s="296"/>
    </row>
    <row r="13140" spans="5:5">
      <c r="E13140" s="296"/>
    </row>
    <row r="13141" spans="5:5">
      <c r="E13141" s="296"/>
    </row>
    <row r="13142" spans="5:5">
      <c r="E13142" s="296"/>
    </row>
    <row r="13143" spans="5:5">
      <c r="E13143" s="296"/>
    </row>
    <row r="13144" spans="5:5">
      <c r="E13144" s="296"/>
    </row>
    <row r="13145" spans="5:5">
      <c r="E13145" s="296"/>
    </row>
    <row r="13146" spans="5:5">
      <c r="E13146" s="296"/>
    </row>
    <row r="13147" spans="5:5">
      <c r="E13147" s="296"/>
    </row>
    <row r="13148" spans="5:5">
      <c r="E13148" s="296"/>
    </row>
    <row r="13149" spans="5:5">
      <c r="E13149" s="296"/>
    </row>
    <row r="13150" spans="5:5">
      <c r="E13150" s="296"/>
    </row>
    <row r="13151" spans="5:5">
      <c r="E13151" s="296"/>
    </row>
    <row r="13152" spans="5:5">
      <c r="E13152" s="296"/>
    </row>
    <row r="13153" spans="5:5">
      <c r="E13153" s="296"/>
    </row>
    <row r="13154" spans="5:5">
      <c r="E13154" s="296"/>
    </row>
    <row r="13155" spans="5:5">
      <c r="E13155" s="296"/>
    </row>
    <row r="13156" spans="5:5">
      <c r="E13156" s="296"/>
    </row>
    <row r="13157" spans="5:5">
      <c r="E13157" s="296"/>
    </row>
    <row r="13158" spans="5:5">
      <c r="E13158" s="296"/>
    </row>
    <row r="13159" spans="5:5">
      <c r="E13159" s="296"/>
    </row>
    <row r="13160" spans="5:5">
      <c r="E13160" s="296"/>
    </row>
    <row r="13161" spans="5:5">
      <c r="E13161" s="296"/>
    </row>
    <row r="13162" spans="5:5">
      <c r="E13162" s="296"/>
    </row>
    <row r="13163" spans="5:5">
      <c r="E13163" s="296"/>
    </row>
    <row r="13164" spans="5:5">
      <c r="E13164" s="296"/>
    </row>
    <row r="13165" spans="5:5">
      <c r="E13165" s="296"/>
    </row>
    <row r="13166" spans="5:5">
      <c r="E13166" s="296"/>
    </row>
    <row r="13167" spans="5:5">
      <c r="E13167" s="296"/>
    </row>
    <row r="13168" spans="5:5">
      <c r="E13168" s="296"/>
    </row>
    <row r="13169" spans="5:5">
      <c r="E13169" s="296"/>
    </row>
    <row r="13170" spans="5:5">
      <c r="E13170" s="296"/>
    </row>
    <row r="13171" spans="5:5">
      <c r="E13171" s="296"/>
    </row>
    <row r="13172" spans="5:5">
      <c r="E13172" s="296"/>
    </row>
    <row r="13173" spans="5:5">
      <c r="E13173" s="296"/>
    </row>
    <row r="13174" spans="5:5">
      <c r="E13174" s="296"/>
    </row>
    <row r="13175" spans="5:5">
      <c r="E13175" s="296"/>
    </row>
    <row r="13176" spans="5:5">
      <c r="E13176" s="296"/>
    </row>
    <row r="13177" spans="5:5">
      <c r="E13177" s="296"/>
    </row>
    <row r="13178" spans="5:5">
      <c r="E13178" s="296"/>
    </row>
    <row r="13179" spans="5:5">
      <c r="E13179" s="296"/>
    </row>
    <row r="13180" spans="5:5">
      <c r="E13180" s="296"/>
    </row>
    <row r="13181" spans="5:5">
      <c r="E13181" s="296"/>
    </row>
    <row r="13182" spans="5:5">
      <c r="E13182" s="296"/>
    </row>
    <row r="13183" spans="5:5">
      <c r="E13183" s="296"/>
    </row>
    <row r="13184" spans="5:5">
      <c r="E13184" s="296"/>
    </row>
    <row r="13185" spans="5:5">
      <c r="E13185" s="296"/>
    </row>
    <row r="13186" spans="5:5">
      <c r="E13186" s="296"/>
    </row>
    <row r="13187" spans="5:5">
      <c r="E13187" s="296"/>
    </row>
    <row r="13188" spans="5:5">
      <c r="E13188" s="296"/>
    </row>
    <row r="13189" spans="5:5">
      <c r="E13189" s="296"/>
    </row>
    <row r="13190" spans="5:5">
      <c r="E13190" s="296"/>
    </row>
    <row r="13191" spans="5:5">
      <c r="E13191" s="296"/>
    </row>
    <row r="13192" spans="5:5">
      <c r="E13192" s="296"/>
    </row>
    <row r="13193" spans="5:5">
      <c r="E13193" s="296"/>
    </row>
    <row r="13194" spans="5:5">
      <c r="E13194" s="296"/>
    </row>
    <row r="13195" spans="5:5">
      <c r="E13195" s="296"/>
    </row>
    <row r="13196" spans="5:5">
      <c r="E13196" s="296"/>
    </row>
    <row r="13197" spans="5:5">
      <c r="E13197" s="296"/>
    </row>
    <row r="13198" spans="5:5">
      <c r="E13198" s="296"/>
    </row>
    <row r="13199" spans="5:5">
      <c r="E13199" s="296"/>
    </row>
    <row r="13200" spans="5:5">
      <c r="E13200" s="296"/>
    </row>
    <row r="13201" spans="5:5">
      <c r="E13201" s="296"/>
    </row>
    <row r="13202" spans="5:5">
      <c r="E13202" s="296"/>
    </row>
    <row r="13203" spans="5:5">
      <c r="E13203" s="296"/>
    </row>
    <row r="13204" spans="5:5">
      <c r="E13204" s="296"/>
    </row>
    <row r="13205" spans="5:5">
      <c r="E13205" s="296"/>
    </row>
    <row r="13206" spans="5:5">
      <c r="E13206" s="296"/>
    </row>
    <row r="13207" spans="5:5">
      <c r="E13207" s="296"/>
    </row>
    <row r="13208" spans="5:5">
      <c r="E13208" s="296"/>
    </row>
    <row r="13209" spans="5:5">
      <c r="E13209" s="296"/>
    </row>
    <row r="13210" spans="5:5">
      <c r="E13210" s="296"/>
    </row>
    <row r="13211" spans="5:5">
      <c r="E13211" s="296"/>
    </row>
    <row r="13212" spans="5:5">
      <c r="E13212" s="296"/>
    </row>
    <row r="13213" spans="5:5">
      <c r="E13213" s="296"/>
    </row>
    <row r="13214" spans="5:5">
      <c r="E13214" s="296"/>
    </row>
    <row r="13215" spans="5:5">
      <c r="E13215" s="296"/>
    </row>
    <row r="13216" spans="5:5">
      <c r="E13216" s="296"/>
    </row>
    <row r="13217" spans="5:5">
      <c r="E13217" s="296"/>
    </row>
    <row r="13218" spans="5:5">
      <c r="E13218" s="296"/>
    </row>
    <row r="13219" spans="5:5">
      <c r="E13219" s="296"/>
    </row>
    <row r="13220" spans="5:5">
      <c r="E13220" s="296"/>
    </row>
    <row r="13221" spans="5:5">
      <c r="E13221" s="296"/>
    </row>
    <row r="13222" spans="5:5">
      <c r="E13222" s="296"/>
    </row>
    <row r="13223" spans="5:5">
      <c r="E13223" s="296"/>
    </row>
    <row r="13224" spans="5:5">
      <c r="E13224" s="296"/>
    </row>
    <row r="13225" spans="5:5">
      <c r="E13225" s="296"/>
    </row>
    <row r="13226" spans="5:5">
      <c r="E13226" s="296"/>
    </row>
    <row r="13227" spans="5:5">
      <c r="E13227" s="296"/>
    </row>
    <row r="13228" spans="5:5">
      <c r="E13228" s="296"/>
    </row>
    <row r="13229" spans="5:5">
      <c r="E13229" s="296"/>
    </row>
    <row r="13230" spans="5:5">
      <c r="E13230" s="296"/>
    </row>
    <row r="13231" spans="5:5">
      <c r="E13231" s="296"/>
    </row>
    <row r="13232" spans="5:5">
      <c r="E13232" s="296"/>
    </row>
    <row r="13233" spans="5:5">
      <c r="E13233" s="296"/>
    </row>
    <row r="13234" spans="5:5">
      <c r="E13234" s="296"/>
    </row>
    <row r="13235" spans="5:5">
      <c r="E13235" s="296"/>
    </row>
    <row r="13236" spans="5:5">
      <c r="E13236" s="296"/>
    </row>
    <row r="13237" spans="5:5">
      <c r="E13237" s="296"/>
    </row>
    <row r="13238" spans="5:5">
      <c r="E13238" s="296"/>
    </row>
    <row r="13239" spans="5:5">
      <c r="E13239" s="296"/>
    </row>
    <row r="13240" spans="5:5">
      <c r="E13240" s="296"/>
    </row>
    <row r="13241" spans="5:5">
      <c r="E13241" s="296"/>
    </row>
    <row r="13242" spans="5:5">
      <c r="E13242" s="296"/>
    </row>
    <row r="13243" spans="5:5">
      <c r="E13243" s="296"/>
    </row>
    <row r="13244" spans="5:5">
      <c r="E13244" s="296"/>
    </row>
    <row r="13245" spans="5:5">
      <c r="E13245" s="296"/>
    </row>
    <row r="13246" spans="5:5">
      <c r="E13246" s="296"/>
    </row>
    <row r="13247" spans="5:5">
      <c r="E13247" s="296"/>
    </row>
    <row r="13248" spans="5:5">
      <c r="E13248" s="296"/>
    </row>
    <row r="13249" spans="5:5">
      <c r="E13249" s="296"/>
    </row>
    <row r="13250" spans="5:5">
      <c r="E13250" s="296"/>
    </row>
    <row r="13251" spans="5:5">
      <c r="E13251" s="296"/>
    </row>
    <row r="13252" spans="5:5">
      <c r="E13252" s="296"/>
    </row>
    <row r="13253" spans="5:5">
      <c r="E13253" s="296"/>
    </row>
    <row r="13254" spans="5:5">
      <c r="E13254" s="296"/>
    </row>
    <row r="13255" spans="5:5">
      <c r="E13255" s="296"/>
    </row>
    <row r="13256" spans="5:5">
      <c r="E13256" s="296"/>
    </row>
    <row r="13257" spans="5:5">
      <c r="E13257" s="296"/>
    </row>
    <row r="13258" spans="5:5">
      <c r="E13258" s="296"/>
    </row>
    <row r="13259" spans="5:5">
      <c r="E13259" s="296"/>
    </row>
    <row r="13260" spans="5:5">
      <c r="E13260" s="296"/>
    </row>
    <row r="13261" spans="5:5">
      <c r="E13261" s="296"/>
    </row>
    <row r="13262" spans="5:5">
      <c r="E13262" s="296"/>
    </row>
    <row r="13263" spans="5:5">
      <c r="E13263" s="296"/>
    </row>
    <row r="13264" spans="5:5">
      <c r="E13264" s="296"/>
    </row>
    <row r="13265" spans="5:5">
      <c r="E13265" s="296"/>
    </row>
    <row r="13266" spans="5:5">
      <c r="E13266" s="296"/>
    </row>
    <row r="13267" spans="5:5">
      <c r="E13267" s="296"/>
    </row>
    <row r="13268" spans="5:5">
      <c r="E13268" s="296"/>
    </row>
    <row r="13269" spans="5:5">
      <c r="E13269" s="296"/>
    </row>
    <row r="13270" spans="5:5">
      <c r="E13270" s="296"/>
    </row>
    <row r="13271" spans="5:5">
      <c r="E13271" s="296"/>
    </row>
    <row r="13272" spans="5:5">
      <c r="E13272" s="296"/>
    </row>
    <row r="13273" spans="5:5">
      <c r="E13273" s="296"/>
    </row>
    <row r="13274" spans="5:5">
      <c r="E13274" s="296"/>
    </row>
    <row r="13275" spans="5:5">
      <c r="E13275" s="296"/>
    </row>
    <row r="13276" spans="5:5">
      <c r="E13276" s="296"/>
    </row>
    <row r="13277" spans="5:5">
      <c r="E13277" s="296"/>
    </row>
    <row r="13278" spans="5:5">
      <c r="E13278" s="296"/>
    </row>
    <row r="13279" spans="5:5">
      <c r="E13279" s="296"/>
    </row>
    <row r="13280" spans="5:5">
      <c r="E13280" s="296"/>
    </row>
    <row r="13281" spans="5:5">
      <c r="E13281" s="296"/>
    </row>
    <row r="13282" spans="5:5">
      <c r="E13282" s="296"/>
    </row>
    <row r="13283" spans="5:5">
      <c r="E13283" s="296"/>
    </row>
    <row r="13284" spans="5:5">
      <c r="E13284" s="296"/>
    </row>
    <row r="13285" spans="5:5">
      <c r="E13285" s="296"/>
    </row>
    <row r="13286" spans="5:5">
      <c r="E13286" s="296"/>
    </row>
    <row r="13287" spans="5:5">
      <c r="E13287" s="296"/>
    </row>
    <row r="13288" spans="5:5">
      <c r="E13288" s="296"/>
    </row>
    <row r="13289" spans="5:5">
      <c r="E13289" s="296"/>
    </row>
    <row r="13290" spans="5:5">
      <c r="E13290" s="296"/>
    </row>
    <row r="13291" spans="5:5">
      <c r="E13291" s="296"/>
    </row>
    <row r="13292" spans="5:5">
      <c r="E13292" s="296"/>
    </row>
    <row r="13293" spans="5:5">
      <c r="E13293" s="296"/>
    </row>
    <row r="13294" spans="5:5">
      <c r="E13294" s="296"/>
    </row>
    <row r="13295" spans="5:5">
      <c r="E13295" s="296"/>
    </row>
    <row r="13296" spans="5:5">
      <c r="E13296" s="296"/>
    </row>
    <row r="13297" spans="5:5">
      <c r="E13297" s="296"/>
    </row>
    <row r="13298" spans="5:5">
      <c r="E13298" s="296"/>
    </row>
    <row r="13299" spans="5:5">
      <c r="E13299" s="296"/>
    </row>
    <row r="13300" spans="5:5">
      <c r="E13300" s="296"/>
    </row>
    <row r="13301" spans="5:5">
      <c r="E13301" s="296"/>
    </row>
    <row r="13302" spans="5:5">
      <c r="E13302" s="296"/>
    </row>
    <row r="13303" spans="5:5">
      <c r="E13303" s="296"/>
    </row>
    <row r="13304" spans="5:5">
      <c r="E13304" s="296"/>
    </row>
    <row r="13305" spans="5:5">
      <c r="E13305" s="296"/>
    </row>
    <row r="13306" spans="5:5">
      <c r="E13306" s="296"/>
    </row>
    <row r="13307" spans="5:5">
      <c r="E13307" s="296"/>
    </row>
    <row r="13308" spans="5:5">
      <c r="E13308" s="296"/>
    </row>
    <row r="13309" spans="5:5">
      <c r="E13309" s="296"/>
    </row>
    <row r="13310" spans="5:5">
      <c r="E13310" s="296"/>
    </row>
    <row r="13311" spans="5:5">
      <c r="E13311" s="296"/>
    </row>
    <row r="13312" spans="5:5">
      <c r="E13312" s="296"/>
    </row>
    <row r="13313" spans="5:5">
      <c r="E13313" s="296"/>
    </row>
    <row r="13314" spans="5:5">
      <c r="E13314" s="296"/>
    </row>
    <row r="13315" spans="5:5">
      <c r="E13315" s="296"/>
    </row>
    <row r="13316" spans="5:5">
      <c r="E13316" s="296"/>
    </row>
    <row r="13317" spans="5:5">
      <c r="E13317" s="296"/>
    </row>
    <row r="13318" spans="5:5">
      <c r="E13318" s="296"/>
    </row>
    <row r="13319" spans="5:5">
      <c r="E13319" s="296"/>
    </row>
    <row r="13320" spans="5:5">
      <c r="E13320" s="296"/>
    </row>
    <row r="13321" spans="5:5">
      <c r="E13321" s="296"/>
    </row>
    <row r="13322" spans="5:5">
      <c r="E13322" s="296"/>
    </row>
    <row r="13323" spans="5:5">
      <c r="E13323" s="296"/>
    </row>
    <row r="13324" spans="5:5">
      <c r="E13324" s="296"/>
    </row>
    <row r="13325" spans="5:5">
      <c r="E13325" s="296"/>
    </row>
    <row r="13326" spans="5:5">
      <c r="E13326" s="296"/>
    </row>
    <row r="13327" spans="5:5">
      <c r="E13327" s="296"/>
    </row>
    <row r="13328" spans="5:5">
      <c r="E13328" s="296"/>
    </row>
    <row r="13329" spans="5:5">
      <c r="E13329" s="296"/>
    </row>
    <row r="13330" spans="5:5">
      <c r="E13330" s="296"/>
    </row>
    <row r="13331" spans="5:5">
      <c r="E13331" s="296"/>
    </row>
    <row r="13332" spans="5:5">
      <c r="E13332" s="296"/>
    </row>
    <row r="13333" spans="5:5">
      <c r="E13333" s="296"/>
    </row>
    <row r="13334" spans="5:5">
      <c r="E13334" s="296"/>
    </row>
    <row r="13335" spans="5:5">
      <c r="E13335" s="296"/>
    </row>
    <row r="13336" spans="5:5">
      <c r="E13336" s="296"/>
    </row>
    <row r="13337" spans="5:5">
      <c r="E13337" s="296"/>
    </row>
    <row r="13338" spans="5:5">
      <c r="E13338" s="296"/>
    </row>
    <row r="13339" spans="5:5">
      <c r="E13339" s="296"/>
    </row>
    <row r="13340" spans="5:5">
      <c r="E13340" s="296"/>
    </row>
    <row r="13341" spans="5:5">
      <c r="E13341" s="296"/>
    </row>
    <row r="13342" spans="5:5">
      <c r="E13342" s="296"/>
    </row>
    <row r="13343" spans="5:5">
      <c r="E13343" s="296"/>
    </row>
    <row r="13344" spans="5:5">
      <c r="E13344" s="296"/>
    </row>
    <row r="13345" spans="5:5">
      <c r="E13345" s="296"/>
    </row>
    <row r="13346" spans="5:5">
      <c r="E13346" s="296"/>
    </row>
    <row r="13347" spans="5:5">
      <c r="E13347" s="296"/>
    </row>
    <row r="13348" spans="5:5">
      <c r="E13348" s="296"/>
    </row>
    <row r="13349" spans="5:5">
      <c r="E13349" s="296"/>
    </row>
    <row r="13350" spans="5:5">
      <c r="E13350" s="296"/>
    </row>
    <row r="13351" spans="5:5">
      <c r="E13351" s="296"/>
    </row>
    <row r="13352" spans="5:5">
      <c r="E13352" s="296"/>
    </row>
    <row r="13353" spans="5:5">
      <c r="E13353" s="296"/>
    </row>
    <row r="13354" spans="5:5">
      <c r="E13354" s="296"/>
    </row>
    <row r="13355" spans="5:5">
      <c r="E13355" s="296"/>
    </row>
    <row r="13356" spans="5:5">
      <c r="E13356" s="296"/>
    </row>
    <row r="13357" spans="5:5">
      <c r="E13357" s="296"/>
    </row>
    <row r="13358" spans="5:5">
      <c r="E13358" s="296"/>
    </row>
    <row r="13359" spans="5:5">
      <c r="E13359" s="296"/>
    </row>
    <row r="13360" spans="5:5">
      <c r="E13360" s="296"/>
    </row>
    <row r="13361" spans="5:5">
      <c r="E13361" s="296"/>
    </row>
    <row r="13362" spans="5:5">
      <c r="E13362" s="296"/>
    </row>
    <row r="13363" spans="5:5">
      <c r="E13363" s="296"/>
    </row>
    <row r="13364" spans="5:5">
      <c r="E13364" s="296"/>
    </row>
    <row r="13365" spans="5:5">
      <c r="E13365" s="296"/>
    </row>
    <row r="13366" spans="5:5">
      <c r="E13366" s="296"/>
    </row>
    <row r="13367" spans="5:5">
      <c r="E13367" s="296"/>
    </row>
    <row r="13368" spans="5:5">
      <c r="E13368" s="296"/>
    </row>
    <row r="13369" spans="5:5">
      <c r="E13369" s="296"/>
    </row>
    <row r="13370" spans="5:5">
      <c r="E13370" s="296"/>
    </row>
    <row r="13371" spans="5:5">
      <c r="E13371" s="296"/>
    </row>
    <row r="13372" spans="5:5">
      <c r="E13372" s="296"/>
    </row>
    <row r="13373" spans="5:5">
      <c r="E13373" s="296"/>
    </row>
    <row r="13374" spans="5:5">
      <c r="E13374" s="296"/>
    </row>
    <row r="13375" spans="5:5">
      <c r="E13375" s="296"/>
    </row>
    <row r="13376" spans="5:5">
      <c r="E13376" s="296"/>
    </row>
    <row r="13377" spans="5:5">
      <c r="E13377" s="296"/>
    </row>
    <row r="13378" spans="5:5">
      <c r="E13378" s="296"/>
    </row>
    <row r="13379" spans="5:5">
      <c r="E13379" s="296"/>
    </row>
    <row r="13380" spans="5:5">
      <c r="E13380" s="296"/>
    </row>
    <row r="13381" spans="5:5">
      <c r="E13381" s="296"/>
    </row>
    <row r="13382" spans="5:5">
      <c r="E13382" s="296"/>
    </row>
    <row r="13383" spans="5:5">
      <c r="E13383" s="296"/>
    </row>
    <row r="13384" spans="5:5">
      <c r="E13384" s="296"/>
    </row>
    <row r="13385" spans="5:5">
      <c r="E13385" s="296"/>
    </row>
    <row r="13386" spans="5:5">
      <c r="E13386" s="296"/>
    </row>
    <row r="13387" spans="5:5">
      <c r="E13387" s="296"/>
    </row>
    <row r="13388" spans="5:5">
      <c r="E13388" s="296"/>
    </row>
    <row r="13389" spans="5:5">
      <c r="E13389" s="296"/>
    </row>
    <row r="13390" spans="5:5">
      <c r="E13390" s="296"/>
    </row>
    <row r="13391" spans="5:5">
      <c r="E13391" s="296"/>
    </row>
    <row r="13392" spans="5:5">
      <c r="E13392" s="296"/>
    </row>
    <row r="13393" spans="5:5">
      <c r="E13393" s="296"/>
    </row>
    <row r="13394" spans="5:5">
      <c r="E13394" s="296"/>
    </row>
    <row r="13395" spans="5:5">
      <c r="E13395" s="296"/>
    </row>
    <row r="13396" spans="5:5">
      <c r="E13396" s="296"/>
    </row>
    <row r="13397" spans="5:5">
      <c r="E13397" s="296"/>
    </row>
    <row r="13398" spans="5:5">
      <c r="E13398" s="296"/>
    </row>
    <row r="13399" spans="5:5">
      <c r="E13399" s="296"/>
    </row>
    <row r="13400" spans="5:5">
      <c r="E13400" s="296"/>
    </row>
    <row r="13401" spans="5:5">
      <c r="E13401" s="296"/>
    </row>
    <row r="13402" spans="5:5">
      <c r="E13402" s="296"/>
    </row>
    <row r="13403" spans="5:5">
      <c r="E13403" s="296"/>
    </row>
    <row r="13404" spans="5:5">
      <c r="E13404" s="296"/>
    </row>
    <row r="13405" spans="5:5">
      <c r="E13405" s="296"/>
    </row>
    <row r="13406" spans="5:5">
      <c r="E13406" s="296"/>
    </row>
    <row r="13407" spans="5:5">
      <c r="E13407" s="296"/>
    </row>
    <row r="13408" spans="5:5">
      <c r="E13408" s="296"/>
    </row>
    <row r="13409" spans="5:5">
      <c r="E13409" s="296"/>
    </row>
    <row r="13410" spans="5:5">
      <c r="E13410" s="296"/>
    </row>
    <row r="13411" spans="5:5">
      <c r="E13411" s="296"/>
    </row>
    <row r="13412" spans="5:5">
      <c r="E13412" s="296"/>
    </row>
    <row r="13413" spans="5:5">
      <c r="E13413" s="296"/>
    </row>
    <row r="13414" spans="5:5">
      <c r="E13414" s="296"/>
    </row>
    <row r="13415" spans="5:5">
      <c r="E13415" s="296"/>
    </row>
    <row r="13416" spans="5:5">
      <c r="E13416" s="296"/>
    </row>
    <row r="13417" spans="5:5">
      <c r="E13417" s="296"/>
    </row>
    <row r="13418" spans="5:5">
      <c r="E13418" s="296"/>
    </row>
    <row r="13419" spans="5:5">
      <c r="E13419" s="296"/>
    </row>
    <row r="13420" spans="5:5">
      <c r="E13420" s="296"/>
    </row>
    <row r="13421" spans="5:5">
      <c r="E13421" s="296"/>
    </row>
    <row r="13422" spans="5:5">
      <c r="E13422" s="296"/>
    </row>
    <row r="13423" spans="5:5">
      <c r="E13423" s="296"/>
    </row>
    <row r="13424" spans="5:5">
      <c r="E13424" s="296"/>
    </row>
    <row r="13425" spans="5:5">
      <c r="E13425" s="296"/>
    </row>
    <row r="13426" spans="5:5">
      <c r="E13426" s="296"/>
    </row>
    <row r="13427" spans="5:5">
      <c r="E13427" s="296"/>
    </row>
    <row r="13428" spans="5:5">
      <c r="E13428" s="296"/>
    </row>
    <row r="13429" spans="5:5">
      <c r="E13429" s="296"/>
    </row>
    <row r="13430" spans="5:5">
      <c r="E13430" s="296"/>
    </row>
    <row r="13431" spans="5:5">
      <c r="E13431" s="296"/>
    </row>
    <row r="13432" spans="5:5">
      <c r="E13432" s="296"/>
    </row>
    <row r="13433" spans="5:5">
      <c r="E13433" s="296"/>
    </row>
    <row r="13434" spans="5:5">
      <c r="E13434" s="296"/>
    </row>
    <row r="13435" spans="5:5">
      <c r="E13435" s="296"/>
    </row>
    <row r="13436" spans="5:5">
      <c r="E13436" s="296"/>
    </row>
    <row r="13437" spans="5:5">
      <c r="E13437" s="296"/>
    </row>
    <row r="13438" spans="5:5">
      <c r="E13438" s="296"/>
    </row>
    <row r="13439" spans="5:5">
      <c r="E13439" s="296"/>
    </row>
    <row r="13440" spans="5:5">
      <c r="E13440" s="296"/>
    </row>
    <row r="13441" spans="5:5">
      <c r="E13441" s="296"/>
    </row>
    <row r="13442" spans="5:5">
      <c r="E13442" s="296"/>
    </row>
    <row r="13443" spans="5:5">
      <c r="E13443" s="296"/>
    </row>
    <row r="13444" spans="5:5">
      <c r="E13444" s="296"/>
    </row>
    <row r="13445" spans="5:5">
      <c r="E13445" s="296"/>
    </row>
    <row r="13446" spans="5:5">
      <c r="E13446" s="296"/>
    </row>
    <row r="13447" spans="5:5">
      <c r="E13447" s="296"/>
    </row>
    <row r="13448" spans="5:5">
      <c r="E13448" s="296"/>
    </row>
    <row r="13449" spans="5:5">
      <c r="E13449" s="296"/>
    </row>
    <row r="13450" spans="5:5">
      <c r="E13450" s="296"/>
    </row>
    <row r="13451" spans="5:5">
      <c r="E13451" s="296"/>
    </row>
    <row r="13452" spans="5:5">
      <c r="E13452" s="296"/>
    </row>
    <row r="13453" spans="5:5">
      <c r="E13453" s="296"/>
    </row>
    <row r="13454" spans="5:5">
      <c r="E13454" s="296"/>
    </row>
    <row r="13455" spans="5:5">
      <c r="E13455" s="296"/>
    </row>
    <row r="13456" spans="5:5">
      <c r="E13456" s="296"/>
    </row>
    <row r="13457" spans="5:5">
      <c r="E13457" s="296"/>
    </row>
    <row r="13458" spans="5:5">
      <c r="E13458" s="296"/>
    </row>
    <row r="13459" spans="5:5">
      <c r="E13459" s="296"/>
    </row>
    <row r="13460" spans="5:5">
      <c r="E13460" s="296"/>
    </row>
    <row r="13461" spans="5:5">
      <c r="E13461" s="296"/>
    </row>
    <row r="13462" spans="5:5">
      <c r="E13462" s="296"/>
    </row>
    <row r="13463" spans="5:5">
      <c r="E13463" s="296"/>
    </row>
    <row r="13464" spans="5:5">
      <c r="E13464" s="296"/>
    </row>
    <row r="13465" spans="5:5">
      <c r="E13465" s="296"/>
    </row>
    <row r="13466" spans="5:5">
      <c r="E13466" s="296"/>
    </row>
    <row r="13467" spans="5:5">
      <c r="E13467" s="296"/>
    </row>
    <row r="13468" spans="5:5">
      <c r="E13468" s="296"/>
    </row>
    <row r="13469" spans="5:5">
      <c r="E13469" s="296"/>
    </row>
    <row r="13470" spans="5:5">
      <c r="E13470" s="296"/>
    </row>
    <row r="13471" spans="5:5">
      <c r="E13471" s="296"/>
    </row>
    <row r="13472" spans="5:5">
      <c r="E13472" s="296"/>
    </row>
    <row r="13473" spans="5:5">
      <c r="E13473" s="296"/>
    </row>
    <row r="13474" spans="5:5">
      <c r="E13474" s="296"/>
    </row>
    <row r="13475" spans="5:5">
      <c r="E13475" s="296"/>
    </row>
    <row r="13476" spans="5:5">
      <c r="E13476" s="296"/>
    </row>
    <row r="13477" spans="5:5">
      <c r="E13477" s="296"/>
    </row>
    <row r="13478" spans="5:5">
      <c r="E13478" s="296"/>
    </row>
    <row r="13479" spans="5:5">
      <c r="E13479" s="296"/>
    </row>
    <row r="13480" spans="5:5">
      <c r="E13480" s="296"/>
    </row>
    <row r="13481" spans="5:5">
      <c r="E13481" s="296"/>
    </row>
    <row r="13482" spans="5:5">
      <c r="E13482" s="296"/>
    </row>
    <row r="13483" spans="5:5">
      <c r="E13483" s="296"/>
    </row>
    <row r="13484" spans="5:5">
      <c r="E13484" s="296"/>
    </row>
    <row r="13485" spans="5:5">
      <c r="E13485" s="296"/>
    </row>
    <row r="13486" spans="5:5">
      <c r="E13486" s="296"/>
    </row>
    <row r="13487" spans="5:5">
      <c r="E13487" s="296"/>
    </row>
    <row r="13488" spans="5:5">
      <c r="E13488" s="296"/>
    </row>
    <row r="13489" spans="5:5">
      <c r="E13489" s="296"/>
    </row>
    <row r="13490" spans="5:5">
      <c r="E13490" s="296"/>
    </row>
    <row r="13491" spans="5:5">
      <c r="E13491" s="296"/>
    </row>
    <row r="13492" spans="5:5">
      <c r="E13492" s="296"/>
    </row>
    <row r="13493" spans="5:5">
      <c r="E13493" s="296"/>
    </row>
    <row r="13494" spans="5:5">
      <c r="E13494" s="296"/>
    </row>
    <row r="13495" spans="5:5">
      <c r="E13495" s="296"/>
    </row>
    <row r="13496" spans="5:5">
      <c r="E13496" s="296"/>
    </row>
    <row r="13497" spans="5:5">
      <c r="E13497" s="296"/>
    </row>
    <row r="13498" spans="5:5">
      <c r="E13498" s="296"/>
    </row>
    <row r="13499" spans="5:5">
      <c r="E13499" s="296"/>
    </row>
    <row r="13500" spans="5:5">
      <c r="E13500" s="296"/>
    </row>
    <row r="13501" spans="5:5">
      <c r="E13501" s="296"/>
    </row>
    <row r="13502" spans="5:5">
      <c r="E13502" s="296"/>
    </row>
    <row r="13503" spans="5:5">
      <c r="E13503" s="296"/>
    </row>
    <row r="13504" spans="5:5">
      <c r="E13504" s="296"/>
    </row>
    <row r="13505" spans="5:5">
      <c r="E13505" s="296"/>
    </row>
    <row r="13506" spans="5:5">
      <c r="E13506" s="296"/>
    </row>
    <row r="13507" spans="5:5">
      <c r="E13507" s="296"/>
    </row>
    <row r="13508" spans="5:5">
      <c r="E13508" s="296"/>
    </row>
    <row r="13509" spans="5:5">
      <c r="E13509" s="296"/>
    </row>
    <row r="13510" spans="5:5">
      <c r="E13510" s="296"/>
    </row>
    <row r="13511" spans="5:5">
      <c r="E13511" s="296"/>
    </row>
    <row r="13512" spans="5:5">
      <c r="E13512" s="296"/>
    </row>
    <row r="13513" spans="5:5">
      <c r="E13513" s="296"/>
    </row>
    <row r="13514" spans="5:5">
      <c r="E13514" s="296"/>
    </row>
    <row r="13515" spans="5:5">
      <c r="E13515" s="296"/>
    </row>
    <row r="13516" spans="5:5">
      <c r="E13516" s="296"/>
    </row>
    <row r="13517" spans="5:5">
      <c r="E13517" s="296"/>
    </row>
    <row r="13518" spans="5:5">
      <c r="E13518" s="296"/>
    </row>
    <row r="13519" spans="5:5">
      <c r="E13519" s="296"/>
    </row>
    <row r="13520" spans="5:5">
      <c r="E13520" s="296"/>
    </row>
    <row r="13521" spans="5:5">
      <c r="E13521" s="296"/>
    </row>
    <row r="13522" spans="5:5">
      <c r="E13522" s="296"/>
    </row>
    <row r="13523" spans="5:5">
      <c r="E13523" s="296"/>
    </row>
    <row r="13524" spans="5:5">
      <c r="E13524" s="296"/>
    </row>
    <row r="13525" spans="5:5">
      <c r="E13525" s="296"/>
    </row>
    <row r="13526" spans="5:5">
      <c r="E13526" s="296"/>
    </row>
    <row r="13527" spans="5:5">
      <c r="E13527" s="296"/>
    </row>
    <row r="13528" spans="5:5">
      <c r="E13528" s="296"/>
    </row>
    <row r="13529" spans="5:5">
      <c r="E13529" s="296"/>
    </row>
    <row r="13530" spans="5:5">
      <c r="E13530" s="296"/>
    </row>
    <row r="13531" spans="5:5">
      <c r="E13531" s="296"/>
    </row>
    <row r="13532" spans="5:5">
      <c r="E13532" s="296"/>
    </row>
    <row r="13533" spans="5:5">
      <c r="E13533" s="296"/>
    </row>
    <row r="13534" spans="5:5">
      <c r="E13534" s="296"/>
    </row>
    <row r="13535" spans="5:5">
      <c r="E13535" s="296"/>
    </row>
    <row r="13536" spans="5:5">
      <c r="E13536" s="296"/>
    </row>
    <row r="13537" spans="5:5">
      <c r="E13537" s="296"/>
    </row>
    <row r="13538" spans="5:5">
      <c r="E13538" s="296"/>
    </row>
    <row r="13539" spans="5:5">
      <c r="E13539" s="296"/>
    </row>
    <row r="13540" spans="5:5">
      <c r="E13540" s="296"/>
    </row>
    <row r="13541" spans="5:5">
      <c r="E13541" s="296"/>
    </row>
    <row r="13542" spans="5:5">
      <c r="E13542" s="296"/>
    </row>
    <row r="13543" spans="5:5">
      <c r="E13543" s="296"/>
    </row>
    <row r="13544" spans="5:5">
      <c r="E13544" s="296"/>
    </row>
    <row r="13545" spans="5:5">
      <c r="E13545" s="296"/>
    </row>
    <row r="13546" spans="5:5">
      <c r="E13546" s="296"/>
    </row>
    <row r="13547" spans="5:5">
      <c r="E13547" s="296"/>
    </row>
    <row r="13548" spans="5:5">
      <c r="E13548" s="296"/>
    </row>
    <row r="13549" spans="5:5">
      <c r="E13549" s="296"/>
    </row>
    <row r="13550" spans="5:5">
      <c r="E13550" s="296"/>
    </row>
    <row r="13551" spans="5:5">
      <c r="E13551" s="296"/>
    </row>
    <row r="13552" spans="5:5">
      <c r="E13552" s="296"/>
    </row>
    <row r="13553" spans="5:5">
      <c r="E13553" s="296"/>
    </row>
    <row r="13554" spans="5:5">
      <c r="E13554" s="296"/>
    </row>
    <row r="13555" spans="5:5">
      <c r="E13555" s="296"/>
    </row>
    <row r="13556" spans="5:5">
      <c r="E13556" s="296"/>
    </row>
    <row r="13557" spans="5:5">
      <c r="E13557" s="296"/>
    </row>
    <row r="13558" spans="5:5">
      <c r="E13558" s="296"/>
    </row>
    <row r="13559" spans="5:5">
      <c r="E13559" s="296"/>
    </row>
    <row r="13560" spans="5:5">
      <c r="E13560" s="296"/>
    </row>
    <row r="13561" spans="5:5">
      <c r="E13561" s="296"/>
    </row>
    <row r="13562" spans="5:5">
      <c r="E13562" s="296"/>
    </row>
    <row r="13563" spans="5:5">
      <c r="E13563" s="296"/>
    </row>
    <row r="13564" spans="5:5">
      <c r="E13564" s="296"/>
    </row>
    <row r="13565" spans="5:5">
      <c r="E13565" s="296"/>
    </row>
    <row r="13566" spans="5:5">
      <c r="E13566" s="296"/>
    </row>
    <row r="13567" spans="5:5">
      <c r="E13567" s="296"/>
    </row>
    <row r="13568" spans="5:5">
      <c r="E13568" s="296"/>
    </row>
    <row r="13569" spans="5:5">
      <c r="E13569" s="296"/>
    </row>
    <row r="13570" spans="5:5">
      <c r="E13570" s="296"/>
    </row>
    <row r="13571" spans="5:5">
      <c r="E13571" s="296"/>
    </row>
    <row r="13572" spans="5:5">
      <c r="E13572" s="296"/>
    </row>
    <row r="13573" spans="5:5">
      <c r="E13573" s="296"/>
    </row>
    <row r="13574" spans="5:5">
      <c r="E13574" s="296"/>
    </row>
    <row r="13575" spans="5:5">
      <c r="E13575" s="296"/>
    </row>
    <row r="13576" spans="5:5">
      <c r="E13576" s="296"/>
    </row>
    <row r="13577" spans="5:5">
      <c r="E13577" s="296"/>
    </row>
    <row r="13578" spans="5:5">
      <c r="E13578" s="296"/>
    </row>
    <row r="13579" spans="5:5">
      <c r="E13579" s="296"/>
    </row>
    <row r="13580" spans="5:5">
      <c r="E13580" s="296"/>
    </row>
    <row r="13581" spans="5:5">
      <c r="E13581" s="296"/>
    </row>
    <row r="13582" spans="5:5">
      <c r="E13582" s="296"/>
    </row>
    <row r="13583" spans="5:5">
      <c r="E13583" s="296"/>
    </row>
    <row r="13584" spans="5:5">
      <c r="E13584" s="296"/>
    </row>
    <row r="13585" spans="5:5">
      <c r="E13585" s="296"/>
    </row>
    <row r="13586" spans="5:5">
      <c r="E13586" s="296"/>
    </row>
    <row r="13587" spans="5:5">
      <c r="E13587" s="296"/>
    </row>
    <row r="13588" spans="5:5">
      <c r="E13588" s="296"/>
    </row>
    <row r="13589" spans="5:5">
      <c r="E13589" s="296"/>
    </row>
    <row r="13590" spans="5:5">
      <c r="E13590" s="296"/>
    </row>
    <row r="13591" spans="5:5">
      <c r="E13591" s="296"/>
    </row>
    <row r="13592" spans="5:5">
      <c r="E13592" s="296"/>
    </row>
    <row r="13593" spans="5:5">
      <c r="E13593" s="296"/>
    </row>
    <row r="13594" spans="5:5">
      <c r="E13594" s="296"/>
    </row>
    <row r="13595" spans="5:5">
      <c r="E13595" s="296"/>
    </row>
    <row r="13596" spans="5:5">
      <c r="E13596" s="296"/>
    </row>
    <row r="13597" spans="5:5">
      <c r="E13597" s="296"/>
    </row>
    <row r="13598" spans="5:5">
      <c r="E13598" s="296"/>
    </row>
    <row r="13599" spans="5:5">
      <c r="E13599" s="296"/>
    </row>
    <row r="13600" spans="5:5">
      <c r="E13600" s="296"/>
    </row>
    <row r="13601" spans="5:5">
      <c r="E13601" s="296"/>
    </row>
    <row r="13602" spans="5:5">
      <c r="E13602" s="296"/>
    </row>
    <row r="13603" spans="5:5">
      <c r="E13603" s="296"/>
    </row>
    <row r="13604" spans="5:5">
      <c r="E13604" s="296"/>
    </row>
    <row r="13605" spans="5:5">
      <c r="E13605" s="296"/>
    </row>
    <row r="13606" spans="5:5">
      <c r="E13606" s="296"/>
    </row>
    <row r="13607" spans="5:5">
      <c r="E13607" s="296"/>
    </row>
    <row r="13608" spans="5:5">
      <c r="E13608" s="296"/>
    </row>
    <row r="13609" spans="5:5">
      <c r="E13609" s="296"/>
    </row>
    <row r="13610" spans="5:5">
      <c r="E13610" s="296"/>
    </row>
    <row r="13611" spans="5:5">
      <c r="E13611" s="296"/>
    </row>
    <row r="13612" spans="5:5">
      <c r="E13612" s="296"/>
    </row>
    <row r="13613" spans="5:5">
      <c r="E13613" s="296"/>
    </row>
    <row r="13614" spans="5:5">
      <c r="E13614" s="296"/>
    </row>
    <row r="13615" spans="5:5">
      <c r="E13615" s="296"/>
    </row>
    <row r="13616" spans="5:5">
      <c r="E13616" s="296"/>
    </row>
    <row r="13617" spans="5:5">
      <c r="E13617" s="296"/>
    </row>
    <row r="13618" spans="5:5">
      <c r="E13618" s="296"/>
    </row>
    <row r="13619" spans="5:5">
      <c r="E13619" s="296"/>
    </row>
    <row r="13620" spans="5:5">
      <c r="E13620" s="296"/>
    </row>
    <row r="13621" spans="5:5">
      <c r="E13621" s="296"/>
    </row>
    <row r="13622" spans="5:5">
      <c r="E13622" s="296"/>
    </row>
    <row r="13623" spans="5:5">
      <c r="E13623" s="296"/>
    </row>
    <row r="13624" spans="5:5">
      <c r="E13624" s="296"/>
    </row>
    <row r="13625" spans="5:5">
      <c r="E13625" s="296"/>
    </row>
    <row r="13626" spans="5:5">
      <c r="E13626" s="296"/>
    </row>
    <row r="13627" spans="5:5">
      <c r="E13627" s="296"/>
    </row>
    <row r="13628" spans="5:5">
      <c r="E13628" s="296"/>
    </row>
    <row r="13629" spans="5:5">
      <c r="E13629" s="296"/>
    </row>
    <row r="13630" spans="5:5">
      <c r="E13630" s="296"/>
    </row>
    <row r="13631" spans="5:5">
      <c r="E13631" s="296"/>
    </row>
    <row r="13632" spans="5:5">
      <c r="E13632" s="296"/>
    </row>
    <row r="13633" spans="5:5">
      <c r="E13633" s="296"/>
    </row>
    <row r="13634" spans="5:5">
      <c r="E13634" s="296"/>
    </row>
    <row r="13635" spans="5:5">
      <c r="E13635" s="296"/>
    </row>
    <row r="13636" spans="5:5">
      <c r="E13636" s="296"/>
    </row>
    <row r="13637" spans="5:5">
      <c r="E13637" s="296"/>
    </row>
    <row r="13638" spans="5:5">
      <c r="E13638" s="296"/>
    </row>
    <row r="13639" spans="5:5">
      <c r="E13639" s="296"/>
    </row>
    <row r="13640" spans="5:5">
      <c r="E13640" s="296"/>
    </row>
    <row r="13641" spans="5:5">
      <c r="E13641" s="296"/>
    </row>
    <row r="13642" spans="5:5">
      <c r="E13642" s="296"/>
    </row>
    <row r="13643" spans="5:5">
      <c r="E13643" s="296"/>
    </row>
    <row r="13644" spans="5:5">
      <c r="E13644" s="296"/>
    </row>
    <row r="13645" spans="5:5">
      <c r="E13645" s="296"/>
    </row>
    <row r="13646" spans="5:5">
      <c r="E13646" s="296"/>
    </row>
    <row r="13647" spans="5:5">
      <c r="E13647" s="296"/>
    </row>
    <row r="13648" spans="5:5">
      <c r="E13648" s="296"/>
    </row>
    <row r="13649" spans="5:5">
      <c r="E13649" s="296"/>
    </row>
    <row r="13650" spans="5:5">
      <c r="E13650" s="296"/>
    </row>
    <row r="13651" spans="5:5">
      <c r="E13651" s="296"/>
    </row>
    <row r="13652" spans="5:5">
      <c r="E13652" s="296"/>
    </row>
    <row r="13653" spans="5:5">
      <c r="E13653" s="296"/>
    </row>
    <row r="13654" spans="5:5">
      <c r="E13654" s="296"/>
    </row>
    <row r="13655" spans="5:5">
      <c r="E13655" s="296"/>
    </row>
    <row r="13656" spans="5:5">
      <c r="E13656" s="296"/>
    </row>
    <row r="13657" spans="5:5">
      <c r="E13657" s="296"/>
    </row>
    <row r="13658" spans="5:5">
      <c r="E13658" s="296"/>
    </row>
    <row r="13659" spans="5:5">
      <c r="E13659" s="296"/>
    </row>
    <row r="13660" spans="5:5">
      <c r="E13660" s="296"/>
    </row>
    <row r="13661" spans="5:5">
      <c r="E13661" s="296"/>
    </row>
    <row r="13662" spans="5:5">
      <c r="E13662" s="296"/>
    </row>
    <row r="13663" spans="5:5">
      <c r="E13663" s="296"/>
    </row>
    <row r="13664" spans="5:5">
      <c r="E13664" s="296"/>
    </row>
    <row r="13665" spans="5:5">
      <c r="E13665" s="296"/>
    </row>
    <row r="13666" spans="5:5">
      <c r="E13666" s="296"/>
    </row>
    <row r="13667" spans="5:5">
      <c r="E13667" s="296"/>
    </row>
    <row r="13668" spans="5:5">
      <c r="E13668" s="296"/>
    </row>
    <row r="13669" spans="5:5">
      <c r="E13669" s="296"/>
    </row>
    <row r="13670" spans="5:5">
      <c r="E13670" s="296"/>
    </row>
    <row r="13671" spans="5:5">
      <c r="E13671" s="296"/>
    </row>
    <row r="13672" spans="5:5">
      <c r="E13672" s="296"/>
    </row>
    <row r="13673" spans="5:5">
      <c r="E13673" s="296"/>
    </row>
    <row r="13674" spans="5:5">
      <c r="E13674" s="296"/>
    </row>
    <row r="13675" spans="5:5">
      <c r="E13675" s="296"/>
    </row>
    <row r="13676" spans="5:5">
      <c r="E13676" s="296"/>
    </row>
    <row r="13677" spans="5:5">
      <c r="E13677" s="296"/>
    </row>
    <row r="13678" spans="5:5">
      <c r="E13678" s="296"/>
    </row>
    <row r="13679" spans="5:5">
      <c r="E13679" s="296"/>
    </row>
    <row r="13680" spans="5:5">
      <c r="E13680" s="296"/>
    </row>
    <row r="13681" spans="5:5">
      <c r="E13681" s="296"/>
    </row>
    <row r="13682" spans="5:5">
      <c r="E13682" s="296"/>
    </row>
    <row r="13683" spans="5:5">
      <c r="E13683" s="296"/>
    </row>
    <row r="13684" spans="5:5">
      <c r="E13684" s="296"/>
    </row>
    <row r="13685" spans="5:5">
      <c r="E13685" s="296"/>
    </row>
    <row r="13686" spans="5:5">
      <c r="E13686" s="296"/>
    </row>
    <row r="13687" spans="5:5">
      <c r="E13687" s="296"/>
    </row>
    <row r="13688" spans="5:5">
      <c r="E13688" s="296"/>
    </row>
    <row r="13689" spans="5:5">
      <c r="E13689" s="296"/>
    </row>
    <row r="13690" spans="5:5">
      <c r="E13690" s="296"/>
    </row>
    <row r="13691" spans="5:5">
      <c r="E13691" s="296"/>
    </row>
    <row r="13692" spans="5:5">
      <c r="E13692" s="296"/>
    </row>
    <row r="13693" spans="5:5">
      <c r="E13693" s="296"/>
    </row>
    <row r="13694" spans="5:5">
      <c r="E13694" s="296"/>
    </row>
    <row r="13695" spans="5:5">
      <c r="E13695" s="296"/>
    </row>
    <row r="13696" spans="5:5">
      <c r="E13696" s="296"/>
    </row>
    <row r="13697" spans="5:5">
      <c r="E13697" s="296"/>
    </row>
    <row r="13698" spans="5:5">
      <c r="E13698" s="296"/>
    </row>
    <row r="13699" spans="5:5">
      <c r="E13699" s="296"/>
    </row>
    <row r="13700" spans="5:5">
      <c r="E13700" s="296"/>
    </row>
    <row r="13701" spans="5:5">
      <c r="E13701" s="296"/>
    </row>
    <row r="13702" spans="5:5">
      <c r="E13702" s="296"/>
    </row>
    <row r="13703" spans="5:5">
      <c r="E13703" s="296"/>
    </row>
    <row r="13704" spans="5:5">
      <c r="E13704" s="296"/>
    </row>
    <row r="13705" spans="5:5">
      <c r="E13705" s="296"/>
    </row>
    <row r="13706" spans="5:5">
      <c r="E13706" s="296"/>
    </row>
    <row r="13707" spans="5:5">
      <c r="E13707" s="296"/>
    </row>
    <row r="13708" spans="5:5">
      <c r="E13708" s="296"/>
    </row>
    <row r="13709" spans="5:5">
      <c r="E13709" s="296"/>
    </row>
    <row r="13710" spans="5:5">
      <c r="E13710" s="296"/>
    </row>
    <row r="13711" spans="5:5">
      <c r="E13711" s="296"/>
    </row>
    <row r="13712" spans="5:5">
      <c r="E13712" s="296"/>
    </row>
    <row r="13713" spans="5:5">
      <c r="E13713" s="296"/>
    </row>
    <row r="13714" spans="5:5">
      <c r="E13714" s="296"/>
    </row>
    <row r="13715" spans="5:5">
      <c r="E13715" s="296"/>
    </row>
    <row r="13716" spans="5:5">
      <c r="E13716" s="296"/>
    </row>
    <row r="13717" spans="5:5">
      <c r="E13717" s="296"/>
    </row>
    <row r="13718" spans="5:5">
      <c r="E13718" s="296"/>
    </row>
    <row r="13719" spans="5:5">
      <c r="E13719" s="296"/>
    </row>
    <row r="13720" spans="5:5">
      <c r="E13720" s="296"/>
    </row>
    <row r="13721" spans="5:5">
      <c r="E13721" s="296"/>
    </row>
    <row r="13722" spans="5:5">
      <c r="E13722" s="296"/>
    </row>
    <row r="13723" spans="5:5">
      <c r="E13723" s="296"/>
    </row>
    <row r="13724" spans="5:5">
      <c r="E13724" s="296"/>
    </row>
    <row r="13725" spans="5:5">
      <c r="E13725" s="296"/>
    </row>
    <row r="13726" spans="5:5">
      <c r="E13726" s="296"/>
    </row>
    <row r="13727" spans="5:5">
      <c r="E13727" s="296"/>
    </row>
    <row r="13728" spans="5:5">
      <c r="E13728" s="296"/>
    </row>
    <row r="13729" spans="5:5">
      <c r="E13729" s="296"/>
    </row>
    <row r="13730" spans="5:5">
      <c r="E13730" s="296"/>
    </row>
    <row r="13731" spans="5:5">
      <c r="E13731" s="296"/>
    </row>
    <row r="13732" spans="5:5">
      <c r="E13732" s="296"/>
    </row>
    <row r="13733" spans="5:5">
      <c r="E13733" s="296"/>
    </row>
    <row r="13734" spans="5:5">
      <c r="E13734" s="296"/>
    </row>
    <row r="13735" spans="5:5">
      <c r="E13735" s="296"/>
    </row>
    <row r="13736" spans="5:5">
      <c r="E13736" s="296"/>
    </row>
    <row r="13737" spans="5:5">
      <c r="E13737" s="296"/>
    </row>
    <row r="13738" spans="5:5">
      <c r="E13738" s="296"/>
    </row>
    <row r="13739" spans="5:5">
      <c r="E13739" s="296"/>
    </row>
    <row r="13740" spans="5:5">
      <c r="E13740" s="296"/>
    </row>
    <row r="13741" spans="5:5">
      <c r="E13741" s="296"/>
    </row>
    <row r="13742" spans="5:5">
      <c r="E13742" s="296"/>
    </row>
    <row r="13743" spans="5:5">
      <c r="E13743" s="296"/>
    </row>
    <row r="13744" spans="5:5">
      <c r="E13744" s="296"/>
    </row>
    <row r="13745" spans="5:5">
      <c r="E13745" s="296"/>
    </row>
    <row r="13746" spans="5:5">
      <c r="E13746" s="296"/>
    </row>
    <row r="13747" spans="5:5">
      <c r="E13747" s="296"/>
    </row>
    <row r="13748" spans="5:5">
      <c r="E13748" s="296"/>
    </row>
    <row r="13749" spans="5:5">
      <c r="E13749" s="296"/>
    </row>
    <row r="13750" spans="5:5">
      <c r="E13750" s="296"/>
    </row>
    <row r="13751" spans="5:5">
      <c r="E13751" s="296"/>
    </row>
    <row r="13752" spans="5:5">
      <c r="E13752" s="296"/>
    </row>
    <row r="13753" spans="5:5">
      <c r="E13753" s="296"/>
    </row>
    <row r="13754" spans="5:5">
      <c r="E13754" s="296"/>
    </row>
    <row r="13755" spans="5:5">
      <c r="E13755" s="296"/>
    </row>
    <row r="13756" spans="5:5">
      <c r="E13756" s="296"/>
    </row>
    <row r="13757" spans="5:5">
      <c r="E13757" s="296"/>
    </row>
    <row r="13758" spans="5:5">
      <c r="E13758" s="296"/>
    </row>
    <row r="13759" spans="5:5">
      <c r="E13759" s="296"/>
    </row>
    <row r="13760" spans="5:5">
      <c r="E13760" s="296"/>
    </row>
    <row r="13761" spans="5:5">
      <c r="E13761" s="296"/>
    </row>
    <row r="13762" spans="5:5">
      <c r="E13762" s="296"/>
    </row>
    <row r="13763" spans="5:5">
      <c r="E13763" s="296"/>
    </row>
    <row r="13764" spans="5:5">
      <c r="E13764" s="296"/>
    </row>
    <row r="13765" spans="5:5">
      <c r="E13765" s="296"/>
    </row>
    <row r="13766" spans="5:5">
      <c r="E13766" s="296"/>
    </row>
    <row r="13767" spans="5:5">
      <c r="E13767" s="296"/>
    </row>
    <row r="13768" spans="5:5">
      <c r="E13768" s="296"/>
    </row>
    <row r="13769" spans="5:5">
      <c r="E13769" s="296"/>
    </row>
    <row r="13770" spans="5:5">
      <c r="E13770" s="296"/>
    </row>
    <row r="13771" spans="5:5">
      <c r="E13771" s="296"/>
    </row>
    <row r="13772" spans="5:5">
      <c r="E13772" s="296"/>
    </row>
    <row r="13773" spans="5:5">
      <c r="E13773" s="296"/>
    </row>
    <row r="13774" spans="5:5">
      <c r="E13774" s="296"/>
    </row>
    <row r="13775" spans="5:5">
      <c r="E13775" s="296"/>
    </row>
    <row r="13776" spans="5:5">
      <c r="E13776" s="296"/>
    </row>
    <row r="13777" spans="5:5">
      <c r="E13777" s="296"/>
    </row>
    <row r="13778" spans="5:5">
      <c r="E13778" s="296"/>
    </row>
    <row r="13779" spans="5:5">
      <c r="E13779" s="296"/>
    </row>
    <row r="13780" spans="5:5">
      <c r="E13780" s="296"/>
    </row>
    <row r="13781" spans="5:5">
      <c r="E13781" s="296"/>
    </row>
    <row r="13782" spans="5:5">
      <c r="E13782" s="296"/>
    </row>
    <row r="13783" spans="5:5">
      <c r="E13783" s="296"/>
    </row>
    <row r="13784" spans="5:5">
      <c r="E13784" s="296"/>
    </row>
    <row r="13785" spans="5:5">
      <c r="E13785" s="296"/>
    </row>
    <row r="13786" spans="5:5">
      <c r="E13786" s="296"/>
    </row>
    <row r="13787" spans="5:5">
      <c r="E13787" s="296"/>
    </row>
    <row r="13788" spans="5:5">
      <c r="E13788" s="296"/>
    </row>
    <row r="13789" spans="5:5">
      <c r="E13789" s="296"/>
    </row>
    <row r="13790" spans="5:5">
      <c r="E13790" s="296"/>
    </row>
    <row r="13791" spans="5:5">
      <c r="E13791" s="296"/>
    </row>
    <row r="13792" spans="5:5">
      <c r="E13792" s="296"/>
    </row>
    <row r="13793" spans="5:5">
      <c r="E13793" s="296"/>
    </row>
    <row r="13794" spans="5:5">
      <c r="E13794" s="296"/>
    </row>
    <row r="13795" spans="5:5">
      <c r="E13795" s="296"/>
    </row>
    <row r="13796" spans="5:5">
      <c r="E13796" s="296"/>
    </row>
    <row r="13797" spans="5:5">
      <c r="E13797" s="296"/>
    </row>
    <row r="13798" spans="5:5">
      <c r="E13798" s="296"/>
    </row>
    <row r="13799" spans="5:5">
      <c r="E13799" s="296"/>
    </row>
    <row r="13800" spans="5:5">
      <c r="E13800" s="296"/>
    </row>
    <row r="13801" spans="5:5">
      <c r="E13801" s="296"/>
    </row>
    <row r="13802" spans="5:5">
      <c r="E13802" s="296"/>
    </row>
    <row r="13803" spans="5:5">
      <c r="E13803" s="296"/>
    </row>
    <row r="13804" spans="5:5">
      <c r="E13804" s="296"/>
    </row>
    <row r="13805" spans="5:5">
      <c r="E13805" s="296"/>
    </row>
    <row r="13806" spans="5:5">
      <c r="E13806" s="296"/>
    </row>
    <row r="13807" spans="5:5">
      <c r="E13807" s="296"/>
    </row>
    <row r="13808" spans="5:5">
      <c r="E13808" s="296"/>
    </row>
    <row r="13809" spans="5:5">
      <c r="E13809" s="296"/>
    </row>
    <row r="13810" spans="5:5">
      <c r="E13810" s="296"/>
    </row>
    <row r="13811" spans="5:5">
      <c r="E13811" s="296"/>
    </row>
    <row r="13812" spans="5:5">
      <c r="E13812" s="296"/>
    </row>
    <row r="13813" spans="5:5">
      <c r="E13813" s="296"/>
    </row>
    <row r="13814" spans="5:5">
      <c r="E13814" s="296"/>
    </row>
    <row r="13815" spans="5:5">
      <c r="E13815" s="296"/>
    </row>
    <row r="13816" spans="5:5">
      <c r="E13816" s="296"/>
    </row>
    <row r="13817" spans="5:5">
      <c r="E13817" s="296"/>
    </row>
    <row r="13818" spans="5:5">
      <c r="E13818" s="296"/>
    </row>
    <row r="13819" spans="5:5">
      <c r="E13819" s="296"/>
    </row>
    <row r="13820" spans="5:5">
      <c r="E13820" s="296"/>
    </row>
    <row r="13821" spans="5:5">
      <c r="E13821" s="296"/>
    </row>
    <row r="13822" spans="5:5">
      <c r="E13822" s="296"/>
    </row>
    <row r="13823" spans="5:5">
      <c r="E13823" s="296"/>
    </row>
    <row r="13824" spans="5:5">
      <c r="E13824" s="296"/>
    </row>
    <row r="13825" spans="5:5">
      <c r="E13825" s="296"/>
    </row>
    <row r="13826" spans="5:5">
      <c r="E13826" s="296"/>
    </row>
    <row r="13827" spans="5:5">
      <c r="E13827" s="296"/>
    </row>
    <row r="13828" spans="5:5">
      <c r="E13828" s="296"/>
    </row>
    <row r="13829" spans="5:5">
      <c r="E13829" s="296"/>
    </row>
    <row r="13830" spans="5:5">
      <c r="E13830" s="296"/>
    </row>
    <row r="13831" spans="5:5">
      <c r="E13831" s="296"/>
    </row>
    <row r="13832" spans="5:5">
      <c r="E13832" s="296"/>
    </row>
    <row r="13833" spans="5:5">
      <c r="E13833" s="296"/>
    </row>
    <row r="13834" spans="5:5">
      <c r="E13834" s="296"/>
    </row>
    <row r="13835" spans="5:5">
      <c r="E13835" s="296"/>
    </row>
    <row r="13836" spans="5:5">
      <c r="E13836" s="296"/>
    </row>
    <row r="13837" spans="5:5">
      <c r="E13837" s="296"/>
    </row>
    <row r="13838" spans="5:5">
      <c r="E13838" s="296"/>
    </row>
    <row r="13839" spans="5:5">
      <c r="E13839" s="296"/>
    </row>
    <row r="13840" spans="5:5">
      <c r="E13840" s="296"/>
    </row>
    <row r="13841" spans="5:5">
      <c r="E13841" s="296"/>
    </row>
    <row r="13842" spans="5:5">
      <c r="E13842" s="296"/>
    </row>
    <row r="13843" spans="5:5">
      <c r="E13843" s="296"/>
    </row>
    <row r="13844" spans="5:5">
      <c r="E13844" s="296"/>
    </row>
    <row r="13845" spans="5:5">
      <c r="E13845" s="296"/>
    </row>
    <row r="13846" spans="5:5">
      <c r="E13846" s="296"/>
    </row>
    <row r="13847" spans="5:5">
      <c r="E13847" s="296"/>
    </row>
    <row r="13848" spans="5:5">
      <c r="E13848" s="296"/>
    </row>
    <row r="13849" spans="5:5">
      <c r="E13849" s="296"/>
    </row>
    <row r="13850" spans="5:5">
      <c r="E13850" s="296"/>
    </row>
    <row r="13851" spans="5:5">
      <c r="E13851" s="296"/>
    </row>
    <row r="13852" spans="5:5">
      <c r="E13852" s="296"/>
    </row>
    <row r="13853" spans="5:5">
      <c r="E13853" s="296"/>
    </row>
    <row r="13854" spans="5:5">
      <c r="E13854" s="296"/>
    </row>
    <row r="13855" spans="5:5">
      <c r="E13855" s="296"/>
    </row>
    <row r="13856" spans="5:5">
      <c r="E13856" s="296"/>
    </row>
    <row r="13857" spans="5:5">
      <c r="E13857" s="296"/>
    </row>
    <row r="13858" spans="5:5">
      <c r="E13858" s="296"/>
    </row>
    <row r="13859" spans="5:5">
      <c r="E13859" s="296"/>
    </row>
    <row r="13860" spans="5:5">
      <c r="E13860" s="296"/>
    </row>
    <row r="13861" spans="5:5">
      <c r="E13861" s="296"/>
    </row>
    <row r="13862" spans="5:5">
      <c r="E13862" s="296"/>
    </row>
    <row r="13863" spans="5:5">
      <c r="E13863" s="296"/>
    </row>
    <row r="13864" spans="5:5">
      <c r="E13864" s="296"/>
    </row>
    <row r="13865" spans="5:5">
      <c r="E13865" s="296"/>
    </row>
    <row r="13866" spans="5:5">
      <c r="E13866" s="296"/>
    </row>
    <row r="13867" spans="5:5">
      <c r="E13867" s="296"/>
    </row>
    <row r="13868" spans="5:5">
      <c r="E13868" s="296"/>
    </row>
    <row r="13869" spans="5:5">
      <c r="E13869" s="296"/>
    </row>
    <row r="13870" spans="5:5">
      <c r="E13870" s="296"/>
    </row>
    <row r="13871" spans="5:5">
      <c r="E13871" s="296"/>
    </row>
    <row r="13872" spans="5:5">
      <c r="E13872" s="296"/>
    </row>
    <row r="13873" spans="5:5">
      <c r="E13873" s="296"/>
    </row>
    <row r="13874" spans="5:5">
      <c r="E13874" s="296"/>
    </row>
    <row r="13875" spans="5:5">
      <c r="E13875" s="296"/>
    </row>
    <row r="13876" spans="5:5">
      <c r="E13876" s="296"/>
    </row>
    <row r="13877" spans="5:5">
      <c r="E13877" s="296"/>
    </row>
    <row r="13878" spans="5:5">
      <c r="E13878" s="296"/>
    </row>
    <row r="13879" spans="5:5">
      <c r="E13879" s="296"/>
    </row>
    <row r="13880" spans="5:5">
      <c r="E13880" s="296"/>
    </row>
    <row r="13881" spans="5:5">
      <c r="E13881" s="296"/>
    </row>
    <row r="13882" spans="5:5">
      <c r="E13882" s="296"/>
    </row>
    <row r="13883" spans="5:5">
      <c r="E13883" s="296"/>
    </row>
    <row r="13884" spans="5:5">
      <c r="E13884" s="296"/>
    </row>
    <row r="13885" spans="5:5">
      <c r="E13885" s="296"/>
    </row>
    <row r="13886" spans="5:5">
      <c r="E13886" s="296"/>
    </row>
    <row r="13887" spans="5:5">
      <c r="E13887" s="296"/>
    </row>
    <row r="13888" spans="5:5">
      <c r="E13888" s="296"/>
    </row>
    <row r="13889" spans="5:5">
      <c r="E13889" s="296"/>
    </row>
    <row r="13890" spans="5:5">
      <c r="E13890" s="296"/>
    </row>
    <row r="13891" spans="5:5">
      <c r="E13891" s="296"/>
    </row>
    <row r="13892" spans="5:5">
      <c r="E13892" s="296"/>
    </row>
    <row r="13893" spans="5:5">
      <c r="E13893" s="296"/>
    </row>
    <row r="13894" spans="5:5">
      <c r="E13894" s="296"/>
    </row>
    <row r="13895" spans="5:5">
      <c r="E13895" s="296"/>
    </row>
    <row r="13896" spans="5:5">
      <c r="E13896" s="296"/>
    </row>
    <row r="13897" spans="5:5">
      <c r="E13897" s="296"/>
    </row>
    <row r="13898" spans="5:5">
      <c r="E13898" s="296"/>
    </row>
    <row r="13899" spans="5:5">
      <c r="E13899" s="296"/>
    </row>
    <row r="13900" spans="5:5">
      <c r="E13900" s="296"/>
    </row>
    <row r="13901" spans="5:5">
      <c r="E13901" s="296"/>
    </row>
    <row r="13902" spans="5:5">
      <c r="E13902" s="296"/>
    </row>
    <row r="13903" spans="5:5">
      <c r="E13903" s="296"/>
    </row>
    <row r="13904" spans="5:5">
      <c r="E13904" s="296"/>
    </row>
    <row r="13905" spans="5:5">
      <c r="E13905" s="296"/>
    </row>
    <row r="13906" spans="5:5">
      <c r="E13906" s="296"/>
    </row>
    <row r="13907" spans="5:5">
      <c r="E13907" s="296"/>
    </row>
    <row r="13908" spans="5:5">
      <c r="E13908" s="296"/>
    </row>
    <row r="13909" spans="5:5">
      <c r="E13909" s="296"/>
    </row>
    <row r="13910" spans="5:5">
      <c r="E13910" s="296"/>
    </row>
    <row r="13911" spans="5:5">
      <c r="E13911" s="296"/>
    </row>
    <row r="13912" spans="5:5">
      <c r="E13912" s="296"/>
    </row>
    <row r="13913" spans="5:5">
      <c r="E13913" s="296"/>
    </row>
    <row r="13914" spans="5:5">
      <c r="E13914" s="296"/>
    </row>
    <row r="13915" spans="5:5">
      <c r="E13915" s="296"/>
    </row>
    <row r="13916" spans="5:5">
      <c r="E13916" s="296"/>
    </row>
    <row r="13917" spans="5:5">
      <c r="E13917" s="296"/>
    </row>
    <row r="13918" spans="5:5">
      <c r="E13918" s="296"/>
    </row>
    <row r="13919" spans="5:5">
      <c r="E13919" s="296"/>
    </row>
    <row r="13920" spans="5:5">
      <c r="E13920" s="296"/>
    </row>
    <row r="13921" spans="5:5">
      <c r="E13921" s="296"/>
    </row>
    <row r="13922" spans="5:5">
      <c r="E13922" s="296"/>
    </row>
    <row r="13923" spans="5:5">
      <c r="E13923" s="296"/>
    </row>
    <row r="13924" spans="5:5">
      <c r="E13924" s="296"/>
    </row>
    <row r="13925" spans="5:5">
      <c r="E13925" s="296"/>
    </row>
    <row r="13926" spans="5:5">
      <c r="E13926" s="296"/>
    </row>
    <row r="13927" spans="5:5">
      <c r="E13927" s="296"/>
    </row>
    <row r="13928" spans="5:5">
      <c r="E13928" s="296"/>
    </row>
    <row r="13929" spans="5:5">
      <c r="E13929" s="296"/>
    </row>
    <row r="13930" spans="5:5">
      <c r="E13930" s="296"/>
    </row>
    <row r="13931" spans="5:5">
      <c r="E13931" s="296"/>
    </row>
    <row r="13932" spans="5:5">
      <c r="E13932" s="296"/>
    </row>
    <row r="13933" spans="5:5">
      <c r="E13933" s="296"/>
    </row>
    <row r="13934" spans="5:5">
      <c r="E13934" s="296"/>
    </row>
    <row r="13935" spans="5:5">
      <c r="E13935" s="296"/>
    </row>
    <row r="13936" spans="5:5">
      <c r="E13936" s="296"/>
    </row>
    <row r="13937" spans="5:5">
      <c r="E13937" s="296"/>
    </row>
    <row r="13938" spans="5:5">
      <c r="E13938" s="296"/>
    </row>
    <row r="13939" spans="5:5">
      <c r="E13939" s="296"/>
    </row>
    <row r="13940" spans="5:5">
      <c r="E13940" s="296"/>
    </row>
    <row r="13941" spans="5:5">
      <c r="E13941" s="296"/>
    </row>
    <row r="13942" spans="5:5">
      <c r="E13942" s="296"/>
    </row>
    <row r="13943" spans="5:5">
      <c r="E13943" s="296"/>
    </row>
    <row r="13944" spans="5:5">
      <c r="E13944" s="296"/>
    </row>
    <row r="13945" spans="5:5">
      <c r="E13945" s="296"/>
    </row>
    <row r="13946" spans="5:5">
      <c r="E13946" s="296"/>
    </row>
    <row r="13947" spans="5:5">
      <c r="E13947" s="296"/>
    </row>
    <row r="13948" spans="5:5">
      <c r="E13948" s="296"/>
    </row>
    <row r="13949" spans="5:5">
      <c r="E13949" s="296"/>
    </row>
    <row r="13950" spans="5:5">
      <c r="E13950" s="296"/>
    </row>
    <row r="13951" spans="5:5">
      <c r="E13951" s="296"/>
    </row>
    <row r="13952" spans="5:5">
      <c r="E13952" s="296"/>
    </row>
    <row r="13953" spans="5:5">
      <c r="E13953" s="296"/>
    </row>
    <row r="13954" spans="5:5">
      <c r="E13954" s="296"/>
    </row>
    <row r="13955" spans="5:5">
      <c r="E13955" s="296"/>
    </row>
    <row r="13956" spans="5:5">
      <c r="E13956" s="296"/>
    </row>
    <row r="13957" spans="5:5">
      <c r="E13957" s="296"/>
    </row>
    <row r="13958" spans="5:5">
      <c r="E13958" s="296"/>
    </row>
    <row r="13959" spans="5:5">
      <c r="E13959" s="296"/>
    </row>
    <row r="13960" spans="5:5">
      <c r="E13960" s="296"/>
    </row>
    <row r="13961" spans="5:5">
      <c r="E13961" s="296"/>
    </row>
    <row r="13962" spans="5:5">
      <c r="E13962" s="296"/>
    </row>
    <row r="13963" spans="5:5">
      <c r="E13963" s="296"/>
    </row>
    <row r="13964" spans="5:5">
      <c r="E13964" s="296"/>
    </row>
    <row r="13965" spans="5:5">
      <c r="E13965" s="296"/>
    </row>
    <row r="13966" spans="5:5">
      <c r="E13966" s="296"/>
    </row>
    <row r="13967" spans="5:5">
      <c r="E13967" s="296"/>
    </row>
    <row r="13968" spans="5:5">
      <c r="E13968" s="296"/>
    </row>
    <row r="13969" spans="5:5">
      <c r="E13969" s="296"/>
    </row>
    <row r="13970" spans="5:5">
      <c r="E13970" s="296"/>
    </row>
    <row r="13971" spans="5:5">
      <c r="E13971" s="296"/>
    </row>
    <row r="13972" spans="5:5">
      <c r="E13972" s="296"/>
    </row>
    <row r="13973" spans="5:5">
      <c r="E13973" s="296"/>
    </row>
    <row r="13974" spans="5:5">
      <c r="E13974" s="296"/>
    </row>
    <row r="13975" spans="5:5">
      <c r="E13975" s="296"/>
    </row>
    <row r="13976" spans="5:5">
      <c r="E13976" s="296"/>
    </row>
    <row r="13977" spans="5:5">
      <c r="E13977" s="296"/>
    </row>
    <row r="13978" spans="5:5">
      <c r="E13978" s="296"/>
    </row>
    <row r="13979" spans="5:5">
      <c r="E13979" s="296"/>
    </row>
    <row r="13980" spans="5:5">
      <c r="E13980" s="296"/>
    </row>
    <row r="13981" spans="5:5">
      <c r="E13981" s="296"/>
    </row>
    <row r="13982" spans="5:5">
      <c r="E13982" s="296"/>
    </row>
    <row r="13983" spans="5:5">
      <c r="E13983" s="296"/>
    </row>
    <row r="13984" spans="5:5">
      <c r="E13984" s="296"/>
    </row>
    <row r="13985" spans="5:5">
      <c r="E13985" s="296"/>
    </row>
    <row r="13986" spans="5:5">
      <c r="E13986" s="296"/>
    </row>
    <row r="13987" spans="5:5">
      <c r="E13987" s="296"/>
    </row>
    <row r="13988" spans="5:5">
      <c r="E13988" s="296"/>
    </row>
    <row r="13989" spans="5:5">
      <c r="E13989" s="296"/>
    </row>
    <row r="13990" spans="5:5">
      <c r="E13990" s="296"/>
    </row>
    <row r="13991" spans="5:5">
      <c r="E13991" s="296"/>
    </row>
    <row r="13992" spans="5:5">
      <c r="E13992" s="296"/>
    </row>
    <row r="13993" spans="5:5">
      <c r="E13993" s="296"/>
    </row>
    <row r="13994" spans="5:5">
      <c r="E13994" s="296"/>
    </row>
    <row r="13995" spans="5:5">
      <c r="E13995" s="296"/>
    </row>
    <row r="13996" spans="5:5">
      <c r="E13996" s="296"/>
    </row>
    <row r="13997" spans="5:5">
      <c r="E13997" s="296"/>
    </row>
    <row r="13998" spans="5:5">
      <c r="E13998" s="296"/>
    </row>
    <row r="13999" spans="5:5">
      <c r="E13999" s="296"/>
    </row>
    <row r="14000" spans="5:5">
      <c r="E14000" s="296"/>
    </row>
    <row r="14001" spans="5:5">
      <c r="E14001" s="296"/>
    </row>
    <row r="14002" spans="5:5">
      <c r="E14002" s="296"/>
    </row>
    <row r="14003" spans="5:5">
      <c r="E14003" s="296"/>
    </row>
    <row r="14004" spans="5:5">
      <c r="E14004" s="296"/>
    </row>
    <row r="14005" spans="5:5">
      <c r="E14005" s="296"/>
    </row>
    <row r="14006" spans="5:5">
      <c r="E14006" s="296"/>
    </row>
    <row r="14007" spans="5:5">
      <c r="E14007" s="296"/>
    </row>
    <row r="14008" spans="5:5">
      <c r="E14008" s="296"/>
    </row>
    <row r="14009" spans="5:5">
      <c r="E14009" s="296"/>
    </row>
    <row r="14010" spans="5:5">
      <c r="E14010" s="296"/>
    </row>
    <row r="14011" spans="5:5">
      <c r="E14011" s="296"/>
    </row>
    <row r="14012" spans="5:5">
      <c r="E14012" s="296"/>
    </row>
    <row r="14013" spans="5:5">
      <c r="E14013" s="296"/>
    </row>
    <row r="14014" spans="5:5">
      <c r="E14014" s="296"/>
    </row>
    <row r="14015" spans="5:5">
      <c r="E14015" s="296"/>
    </row>
    <row r="14016" spans="5:5">
      <c r="E14016" s="296"/>
    </row>
    <row r="14017" spans="5:5">
      <c r="E14017" s="296"/>
    </row>
    <row r="14018" spans="5:5">
      <c r="E14018" s="296"/>
    </row>
    <row r="14019" spans="5:5">
      <c r="E14019" s="296"/>
    </row>
    <row r="14020" spans="5:5">
      <c r="E14020" s="296"/>
    </row>
    <row r="14021" spans="5:5">
      <c r="E14021" s="296"/>
    </row>
    <row r="14022" spans="5:5">
      <c r="E14022" s="296"/>
    </row>
    <row r="14023" spans="5:5">
      <c r="E14023" s="296"/>
    </row>
    <row r="14024" spans="5:5">
      <c r="E14024" s="296"/>
    </row>
    <row r="14025" spans="5:5">
      <c r="E14025" s="296"/>
    </row>
    <row r="14026" spans="5:5">
      <c r="E14026" s="296"/>
    </row>
    <row r="14027" spans="5:5">
      <c r="E14027" s="296"/>
    </row>
    <row r="14028" spans="5:5">
      <c r="E14028" s="296"/>
    </row>
    <row r="14029" spans="5:5">
      <c r="E14029" s="296"/>
    </row>
    <row r="14030" spans="5:5">
      <c r="E14030" s="296"/>
    </row>
    <row r="14031" spans="5:5">
      <c r="E14031" s="296"/>
    </row>
    <row r="14032" spans="5:5">
      <c r="E14032" s="296"/>
    </row>
    <row r="14033" spans="5:5">
      <c r="E14033" s="296"/>
    </row>
    <row r="14034" spans="5:5">
      <c r="E14034" s="296"/>
    </row>
    <row r="14035" spans="5:5">
      <c r="E14035" s="296"/>
    </row>
    <row r="14036" spans="5:5">
      <c r="E14036" s="296"/>
    </row>
    <row r="14037" spans="5:5">
      <c r="E14037" s="296"/>
    </row>
    <row r="14038" spans="5:5">
      <c r="E14038" s="296"/>
    </row>
    <row r="14039" spans="5:5">
      <c r="E14039" s="296"/>
    </row>
    <row r="14040" spans="5:5">
      <c r="E14040" s="296"/>
    </row>
    <row r="14041" spans="5:5">
      <c r="E14041" s="296"/>
    </row>
    <row r="14042" spans="5:5">
      <c r="E14042" s="296"/>
    </row>
    <row r="14043" spans="5:5">
      <c r="E14043" s="296"/>
    </row>
    <row r="14044" spans="5:5">
      <c r="E14044" s="296"/>
    </row>
    <row r="14045" spans="5:5">
      <c r="E14045" s="296"/>
    </row>
    <row r="14046" spans="5:5">
      <c r="E14046" s="296"/>
    </row>
    <row r="14047" spans="5:5">
      <c r="E14047" s="296"/>
    </row>
    <row r="14048" spans="5:5">
      <c r="E14048" s="296"/>
    </row>
    <row r="14049" spans="5:5">
      <c r="E14049" s="296"/>
    </row>
    <row r="14050" spans="5:5">
      <c r="E14050" s="296"/>
    </row>
    <row r="14051" spans="5:5">
      <c r="E14051" s="296"/>
    </row>
    <row r="14052" spans="5:5">
      <c r="E14052" s="296"/>
    </row>
    <row r="14053" spans="5:5">
      <c r="E14053" s="296"/>
    </row>
    <row r="14054" spans="5:5">
      <c r="E14054" s="296"/>
    </row>
    <row r="14055" spans="5:5">
      <c r="E14055" s="296"/>
    </row>
    <row r="14056" spans="5:5">
      <c r="E14056" s="296"/>
    </row>
    <row r="14057" spans="5:5">
      <c r="E14057" s="296"/>
    </row>
    <row r="14058" spans="5:5">
      <c r="E14058" s="296"/>
    </row>
    <row r="14059" spans="5:5">
      <c r="E14059" s="296"/>
    </row>
    <row r="14060" spans="5:5">
      <c r="E14060" s="296"/>
    </row>
    <row r="14061" spans="5:5">
      <c r="E14061" s="296"/>
    </row>
    <row r="14062" spans="5:5">
      <c r="E14062" s="296"/>
    </row>
    <row r="14063" spans="5:5">
      <c r="E14063" s="296"/>
    </row>
    <row r="14064" spans="5:5">
      <c r="E14064" s="296"/>
    </row>
    <row r="14065" spans="5:5">
      <c r="E14065" s="296"/>
    </row>
    <row r="14066" spans="5:5">
      <c r="E14066" s="296"/>
    </row>
    <row r="14067" spans="5:5">
      <c r="E14067" s="296"/>
    </row>
    <row r="14068" spans="5:5">
      <c r="E14068" s="296"/>
    </row>
    <row r="14069" spans="5:5">
      <c r="E14069" s="296"/>
    </row>
    <row r="14070" spans="5:5">
      <c r="E14070" s="296"/>
    </row>
    <row r="14071" spans="5:5">
      <c r="E14071" s="296"/>
    </row>
    <row r="14072" spans="5:5">
      <c r="E14072" s="296"/>
    </row>
    <row r="14073" spans="5:5">
      <c r="E14073" s="296"/>
    </row>
    <row r="14074" spans="5:5">
      <c r="E14074" s="296"/>
    </row>
    <row r="14075" spans="5:5">
      <c r="E14075" s="296"/>
    </row>
    <row r="14076" spans="5:5">
      <c r="E14076" s="296"/>
    </row>
    <row r="14077" spans="5:5">
      <c r="E14077" s="296"/>
    </row>
    <row r="14078" spans="5:5">
      <c r="E14078" s="296"/>
    </row>
    <row r="14079" spans="5:5">
      <c r="E14079" s="296"/>
    </row>
    <row r="14080" spans="5:5">
      <c r="E14080" s="296"/>
    </row>
    <row r="14081" spans="5:5">
      <c r="E14081" s="296"/>
    </row>
    <row r="14082" spans="5:5">
      <c r="E14082" s="296"/>
    </row>
    <row r="14083" spans="5:5">
      <c r="E14083" s="296"/>
    </row>
    <row r="14084" spans="5:5">
      <c r="E14084" s="296"/>
    </row>
    <row r="14085" spans="5:5">
      <c r="E14085" s="296"/>
    </row>
    <row r="14086" spans="5:5">
      <c r="E14086" s="296"/>
    </row>
    <row r="14087" spans="5:5">
      <c r="E14087" s="296"/>
    </row>
    <row r="14088" spans="5:5">
      <c r="E14088" s="296"/>
    </row>
    <row r="14089" spans="5:5">
      <c r="E14089" s="296"/>
    </row>
    <row r="14090" spans="5:5">
      <c r="E14090" s="296"/>
    </row>
    <row r="14091" spans="5:5">
      <c r="E14091" s="296"/>
    </row>
    <row r="14092" spans="5:5">
      <c r="E14092" s="296"/>
    </row>
    <row r="14093" spans="5:5">
      <c r="E14093" s="296"/>
    </row>
    <row r="14094" spans="5:5">
      <c r="E14094" s="296"/>
    </row>
    <row r="14095" spans="5:5">
      <c r="E14095" s="296"/>
    </row>
    <row r="14096" spans="5:5">
      <c r="E14096" s="296"/>
    </row>
    <row r="14097" spans="5:5">
      <c r="E14097" s="296"/>
    </row>
    <row r="14098" spans="5:5">
      <c r="E14098" s="296"/>
    </row>
    <row r="14099" spans="5:5">
      <c r="E14099" s="296"/>
    </row>
    <row r="14100" spans="5:5">
      <c r="E14100" s="296"/>
    </row>
    <row r="14101" spans="5:5">
      <c r="E14101" s="296"/>
    </row>
    <row r="14102" spans="5:5">
      <c r="E14102" s="296"/>
    </row>
    <row r="14103" spans="5:5">
      <c r="E14103" s="296"/>
    </row>
    <row r="14104" spans="5:5">
      <c r="E14104" s="296"/>
    </row>
    <row r="14105" spans="5:5">
      <c r="E14105" s="296"/>
    </row>
    <row r="14106" spans="5:5">
      <c r="E14106" s="296"/>
    </row>
    <row r="14107" spans="5:5">
      <c r="E14107" s="296"/>
    </row>
    <row r="14108" spans="5:5">
      <c r="E14108" s="296"/>
    </row>
    <row r="14109" spans="5:5">
      <c r="E14109" s="296"/>
    </row>
    <row r="14110" spans="5:5">
      <c r="E14110" s="296"/>
    </row>
    <row r="14111" spans="5:5">
      <c r="E14111" s="296"/>
    </row>
    <row r="14112" spans="5:5">
      <c r="E14112" s="296"/>
    </row>
    <row r="14113" spans="5:5">
      <c r="E14113" s="296"/>
    </row>
    <row r="14114" spans="5:5">
      <c r="E14114" s="296"/>
    </row>
    <row r="14115" spans="5:5">
      <c r="E14115" s="296"/>
    </row>
    <row r="14116" spans="5:5">
      <c r="E14116" s="296"/>
    </row>
    <row r="14117" spans="5:5">
      <c r="E14117" s="296"/>
    </row>
    <row r="14118" spans="5:5">
      <c r="E14118" s="296"/>
    </row>
    <row r="14119" spans="5:5">
      <c r="E14119" s="296"/>
    </row>
    <row r="14120" spans="5:5">
      <c r="E14120" s="296"/>
    </row>
    <row r="14121" spans="5:5">
      <c r="E14121" s="296"/>
    </row>
    <row r="14122" spans="5:5">
      <c r="E14122" s="296"/>
    </row>
    <row r="14123" spans="5:5">
      <c r="E14123" s="296"/>
    </row>
    <row r="14124" spans="5:5">
      <c r="E14124" s="296"/>
    </row>
    <row r="14125" spans="5:5">
      <c r="E14125" s="296"/>
    </row>
    <row r="14126" spans="5:5">
      <c r="E14126" s="296"/>
    </row>
    <row r="14127" spans="5:5">
      <c r="E14127" s="296"/>
    </row>
    <row r="14128" spans="5:5">
      <c r="E14128" s="296"/>
    </row>
    <row r="14129" spans="5:5">
      <c r="E14129" s="296"/>
    </row>
    <row r="14130" spans="5:5">
      <c r="E14130" s="296"/>
    </row>
    <row r="14131" spans="5:5">
      <c r="E14131" s="296"/>
    </row>
    <row r="14132" spans="5:5">
      <c r="E14132" s="296"/>
    </row>
    <row r="14133" spans="5:5">
      <c r="E14133" s="296"/>
    </row>
    <row r="14134" spans="5:5">
      <c r="E14134" s="296"/>
    </row>
    <row r="14135" spans="5:5">
      <c r="E14135" s="296"/>
    </row>
    <row r="14136" spans="5:5">
      <c r="E14136" s="296"/>
    </row>
    <row r="14137" spans="5:5">
      <c r="E14137" s="296"/>
    </row>
    <row r="14138" spans="5:5">
      <c r="E14138" s="296"/>
    </row>
    <row r="14139" spans="5:5">
      <c r="E14139" s="296"/>
    </row>
    <row r="14140" spans="5:5">
      <c r="E14140" s="296"/>
    </row>
    <row r="14141" spans="5:5">
      <c r="E14141" s="296"/>
    </row>
    <row r="14142" spans="5:5">
      <c r="E14142" s="296"/>
    </row>
    <row r="14143" spans="5:5">
      <c r="E14143" s="296"/>
    </row>
    <row r="14144" spans="5:5">
      <c r="E14144" s="296"/>
    </row>
    <row r="14145" spans="5:5">
      <c r="E14145" s="296"/>
    </row>
    <row r="14146" spans="5:5">
      <c r="E14146" s="296"/>
    </row>
    <row r="14147" spans="5:5">
      <c r="E14147" s="296"/>
    </row>
    <row r="14148" spans="5:5">
      <c r="E14148" s="296"/>
    </row>
    <row r="14149" spans="5:5">
      <c r="E14149" s="296"/>
    </row>
    <row r="14150" spans="5:5">
      <c r="E14150" s="296"/>
    </row>
    <row r="14151" spans="5:5">
      <c r="E14151" s="296"/>
    </row>
    <row r="14152" spans="5:5">
      <c r="E14152" s="296"/>
    </row>
    <row r="14153" spans="5:5">
      <c r="E14153" s="296"/>
    </row>
    <row r="14154" spans="5:5">
      <c r="E14154" s="296"/>
    </row>
    <row r="14155" spans="5:5">
      <c r="E14155" s="296"/>
    </row>
    <row r="14156" spans="5:5">
      <c r="E14156" s="296"/>
    </row>
    <row r="14157" spans="5:5">
      <c r="E14157" s="296"/>
    </row>
    <row r="14158" spans="5:5">
      <c r="E14158" s="296"/>
    </row>
    <row r="14159" spans="5:5">
      <c r="E14159" s="296"/>
    </row>
    <row r="14160" spans="5:5">
      <c r="E14160" s="296"/>
    </row>
    <row r="14161" spans="5:5">
      <c r="E14161" s="296"/>
    </row>
    <row r="14162" spans="5:5">
      <c r="E14162" s="296"/>
    </row>
    <row r="14163" spans="5:5">
      <c r="E14163" s="296"/>
    </row>
    <row r="14164" spans="5:5">
      <c r="E14164" s="296"/>
    </row>
    <row r="14165" spans="5:5">
      <c r="E14165" s="296"/>
    </row>
    <row r="14166" spans="5:5">
      <c r="E14166" s="296"/>
    </row>
    <row r="14167" spans="5:5">
      <c r="E14167" s="296"/>
    </row>
    <row r="14168" spans="5:5">
      <c r="E14168" s="296"/>
    </row>
    <row r="14169" spans="5:5">
      <c r="E14169" s="296"/>
    </row>
    <row r="14170" spans="5:5">
      <c r="E14170" s="296"/>
    </row>
    <row r="14171" spans="5:5">
      <c r="E14171" s="296"/>
    </row>
    <row r="14172" spans="5:5">
      <c r="E14172" s="296"/>
    </row>
    <row r="14173" spans="5:5">
      <c r="E14173" s="296"/>
    </row>
    <row r="14174" spans="5:5">
      <c r="E14174" s="296"/>
    </row>
    <row r="14175" spans="5:5">
      <c r="E14175" s="296"/>
    </row>
    <row r="14176" spans="5:5">
      <c r="E14176" s="296"/>
    </row>
    <row r="14177" spans="5:5">
      <c r="E14177" s="296"/>
    </row>
    <row r="14178" spans="5:5">
      <c r="E14178" s="296"/>
    </row>
    <row r="14179" spans="5:5">
      <c r="E14179" s="296"/>
    </row>
    <row r="14180" spans="5:5">
      <c r="E14180" s="296"/>
    </row>
    <row r="14181" spans="5:5">
      <c r="E14181" s="296"/>
    </row>
    <row r="14182" spans="5:5">
      <c r="E14182" s="296"/>
    </row>
    <row r="14183" spans="5:5">
      <c r="E14183" s="296"/>
    </row>
    <row r="14184" spans="5:5">
      <c r="E14184" s="296"/>
    </row>
    <row r="14185" spans="5:5">
      <c r="E14185" s="296"/>
    </row>
    <row r="14186" spans="5:5">
      <c r="E14186" s="296"/>
    </row>
    <row r="14187" spans="5:5">
      <c r="E14187" s="296"/>
    </row>
    <row r="14188" spans="5:5">
      <c r="E14188" s="296"/>
    </row>
    <row r="14189" spans="5:5">
      <c r="E14189" s="296"/>
    </row>
    <row r="14190" spans="5:5">
      <c r="E14190" s="296"/>
    </row>
    <row r="14191" spans="5:5">
      <c r="E14191" s="296"/>
    </row>
    <row r="14192" spans="5:5">
      <c r="E14192" s="296"/>
    </row>
    <row r="14193" spans="5:5">
      <c r="E14193" s="296"/>
    </row>
    <row r="14194" spans="5:5">
      <c r="E14194" s="296"/>
    </row>
    <row r="14195" spans="5:5">
      <c r="E14195" s="296"/>
    </row>
    <row r="14196" spans="5:5">
      <c r="E14196" s="296"/>
    </row>
    <row r="14197" spans="5:5">
      <c r="E14197" s="296"/>
    </row>
    <row r="14198" spans="5:5">
      <c r="E14198" s="296"/>
    </row>
    <row r="14199" spans="5:5">
      <c r="E14199" s="296"/>
    </row>
    <row r="14200" spans="5:5">
      <c r="E14200" s="296"/>
    </row>
    <row r="14201" spans="5:5">
      <c r="E14201" s="296"/>
    </row>
    <row r="14202" spans="5:5">
      <c r="E14202" s="296"/>
    </row>
    <row r="14203" spans="5:5">
      <c r="E14203" s="296"/>
    </row>
    <row r="14204" spans="5:5">
      <c r="E14204" s="296"/>
    </row>
    <row r="14205" spans="5:5">
      <c r="E14205" s="296"/>
    </row>
    <row r="14206" spans="5:5">
      <c r="E14206" s="296"/>
    </row>
    <row r="14207" spans="5:5">
      <c r="E14207" s="296"/>
    </row>
    <row r="14208" spans="5:5">
      <c r="E14208" s="296"/>
    </row>
    <row r="14209" spans="5:5">
      <c r="E14209" s="296"/>
    </row>
    <row r="14210" spans="5:5">
      <c r="E14210" s="296"/>
    </row>
    <row r="14211" spans="5:5">
      <c r="E14211" s="296"/>
    </row>
    <row r="14212" spans="5:5">
      <c r="E14212" s="296"/>
    </row>
    <row r="14213" spans="5:5">
      <c r="E14213" s="296"/>
    </row>
    <row r="14214" spans="5:5">
      <c r="E14214" s="296"/>
    </row>
    <row r="14215" spans="5:5">
      <c r="E14215" s="296"/>
    </row>
    <row r="14216" spans="5:5">
      <c r="E14216" s="296"/>
    </row>
    <row r="14217" spans="5:5">
      <c r="E14217" s="296"/>
    </row>
    <row r="14218" spans="5:5">
      <c r="E14218" s="296"/>
    </row>
    <row r="14219" spans="5:5">
      <c r="E14219" s="296"/>
    </row>
    <row r="14220" spans="5:5">
      <c r="E14220" s="296"/>
    </row>
    <row r="14221" spans="5:5">
      <c r="E14221" s="296"/>
    </row>
    <row r="14222" spans="5:5">
      <c r="E14222" s="296"/>
    </row>
    <row r="14223" spans="5:5">
      <c r="E14223" s="296"/>
    </row>
    <row r="14224" spans="5:5">
      <c r="E14224" s="296"/>
    </row>
    <row r="14225" spans="5:5">
      <c r="E14225" s="296"/>
    </row>
    <row r="14226" spans="5:5">
      <c r="E14226" s="296"/>
    </row>
    <row r="14227" spans="5:5">
      <c r="E14227" s="296"/>
    </row>
    <row r="14228" spans="5:5">
      <c r="E14228" s="296"/>
    </row>
    <row r="14229" spans="5:5">
      <c r="E14229" s="296"/>
    </row>
    <row r="14230" spans="5:5">
      <c r="E14230" s="296"/>
    </row>
    <row r="14231" spans="5:5">
      <c r="E14231" s="296"/>
    </row>
    <row r="14232" spans="5:5">
      <c r="E14232" s="296"/>
    </row>
    <row r="14233" spans="5:5">
      <c r="E14233" s="296"/>
    </row>
    <row r="14234" spans="5:5">
      <c r="E14234" s="296"/>
    </row>
    <row r="14235" spans="5:5">
      <c r="E14235" s="296"/>
    </row>
    <row r="14236" spans="5:5">
      <c r="E14236" s="296"/>
    </row>
    <row r="14237" spans="5:5">
      <c r="E14237" s="296"/>
    </row>
    <row r="14238" spans="5:5">
      <c r="E14238" s="296"/>
    </row>
    <row r="14239" spans="5:5">
      <c r="E14239" s="296"/>
    </row>
    <row r="14240" spans="5:5">
      <c r="E14240" s="296"/>
    </row>
    <row r="14241" spans="5:5">
      <c r="E14241" s="296"/>
    </row>
    <row r="14242" spans="5:5">
      <c r="E14242" s="296"/>
    </row>
    <row r="14243" spans="5:5">
      <c r="E14243" s="296"/>
    </row>
    <row r="14244" spans="5:5">
      <c r="E14244" s="296"/>
    </row>
    <row r="14245" spans="5:5">
      <c r="E14245" s="296"/>
    </row>
    <row r="14246" spans="5:5">
      <c r="E14246" s="296"/>
    </row>
    <row r="14247" spans="5:5">
      <c r="E14247" s="296"/>
    </row>
    <row r="14248" spans="5:5">
      <c r="E14248" s="296"/>
    </row>
    <row r="14249" spans="5:5">
      <c r="E14249" s="296"/>
    </row>
    <row r="14250" spans="5:5">
      <c r="E14250" s="296"/>
    </row>
    <row r="14251" spans="5:5">
      <c r="E14251" s="296"/>
    </row>
    <row r="14252" spans="5:5">
      <c r="E14252" s="296"/>
    </row>
    <row r="14253" spans="5:5">
      <c r="E14253" s="296"/>
    </row>
    <row r="14254" spans="5:5">
      <c r="E14254" s="296"/>
    </row>
    <row r="14255" spans="5:5">
      <c r="E14255" s="296"/>
    </row>
    <row r="14256" spans="5:5">
      <c r="E14256" s="296"/>
    </row>
    <row r="14257" spans="5:5">
      <c r="E14257" s="296"/>
    </row>
    <row r="14258" spans="5:5">
      <c r="E14258" s="296"/>
    </row>
    <row r="14259" spans="5:5">
      <c r="E14259" s="296"/>
    </row>
    <row r="14260" spans="5:5">
      <c r="E14260" s="296"/>
    </row>
    <row r="14261" spans="5:5">
      <c r="E14261" s="296"/>
    </row>
    <row r="14262" spans="5:5">
      <c r="E14262" s="296"/>
    </row>
    <row r="14263" spans="5:5">
      <c r="E14263" s="296"/>
    </row>
    <row r="14264" spans="5:5">
      <c r="E14264" s="296"/>
    </row>
    <row r="14265" spans="5:5">
      <c r="E14265" s="296"/>
    </row>
    <row r="14266" spans="5:5">
      <c r="E14266" s="296"/>
    </row>
    <row r="14267" spans="5:5">
      <c r="E14267" s="296"/>
    </row>
    <row r="14268" spans="5:5">
      <c r="E14268" s="296"/>
    </row>
    <row r="14269" spans="5:5">
      <c r="E14269" s="296"/>
    </row>
    <row r="14270" spans="5:5">
      <c r="E14270" s="296"/>
    </row>
    <row r="14271" spans="5:5">
      <c r="E14271" s="296"/>
    </row>
    <row r="14272" spans="5:5">
      <c r="E14272" s="296"/>
    </row>
    <row r="14273" spans="5:5">
      <c r="E14273" s="296"/>
    </row>
    <row r="14274" spans="5:5">
      <c r="E14274" s="296"/>
    </row>
    <row r="14275" spans="5:5">
      <c r="E14275" s="296"/>
    </row>
    <row r="14276" spans="5:5">
      <c r="E14276" s="296"/>
    </row>
    <row r="14277" spans="5:5">
      <c r="E14277" s="296"/>
    </row>
    <row r="14278" spans="5:5">
      <c r="E14278" s="296"/>
    </row>
    <row r="14279" spans="5:5">
      <c r="E14279" s="296"/>
    </row>
    <row r="14280" spans="5:5">
      <c r="E14280" s="296"/>
    </row>
    <row r="14281" spans="5:5">
      <c r="E14281" s="296"/>
    </row>
    <row r="14282" spans="5:5">
      <c r="E14282" s="296"/>
    </row>
    <row r="14283" spans="5:5">
      <c r="E14283" s="296"/>
    </row>
    <row r="14284" spans="5:5">
      <c r="E14284" s="296"/>
    </row>
    <row r="14285" spans="5:5">
      <c r="E14285" s="296"/>
    </row>
    <row r="14286" spans="5:5">
      <c r="E14286" s="296"/>
    </row>
    <row r="14287" spans="5:5">
      <c r="E14287" s="296"/>
    </row>
    <row r="14288" spans="5:5">
      <c r="E14288" s="296"/>
    </row>
    <row r="14289" spans="5:5">
      <c r="E14289" s="296"/>
    </row>
    <row r="14290" spans="5:5">
      <c r="E14290" s="296"/>
    </row>
    <row r="14291" spans="5:5">
      <c r="E14291" s="296"/>
    </row>
    <row r="14292" spans="5:5">
      <c r="E14292" s="296"/>
    </row>
    <row r="14293" spans="5:5">
      <c r="E14293" s="296"/>
    </row>
    <row r="14294" spans="5:5">
      <c r="E14294" s="296"/>
    </row>
    <row r="14295" spans="5:5">
      <c r="E14295" s="296"/>
    </row>
    <row r="14296" spans="5:5">
      <c r="E14296" s="296"/>
    </row>
    <row r="14297" spans="5:5">
      <c r="E14297" s="296"/>
    </row>
    <row r="14298" spans="5:5">
      <c r="E14298" s="296"/>
    </row>
    <row r="14299" spans="5:5">
      <c r="E14299" s="296"/>
    </row>
    <row r="14300" spans="5:5">
      <c r="E14300" s="296"/>
    </row>
    <row r="14301" spans="5:5">
      <c r="E14301" s="296"/>
    </row>
    <row r="14302" spans="5:5">
      <c r="E14302" s="296"/>
    </row>
    <row r="14303" spans="5:5">
      <c r="E14303" s="296"/>
    </row>
    <row r="14304" spans="5:5">
      <c r="E14304" s="296"/>
    </row>
    <row r="14305" spans="5:5">
      <c r="E14305" s="296"/>
    </row>
    <row r="14306" spans="5:5">
      <c r="E14306" s="296"/>
    </row>
    <row r="14307" spans="5:5">
      <c r="E14307" s="296"/>
    </row>
    <row r="14308" spans="5:5">
      <c r="E14308" s="296"/>
    </row>
    <row r="14309" spans="5:5">
      <c r="E14309" s="296"/>
    </row>
    <row r="14310" spans="5:5">
      <c r="E14310" s="296"/>
    </row>
    <row r="14311" spans="5:5">
      <c r="E14311" s="296"/>
    </row>
    <row r="14312" spans="5:5">
      <c r="E14312" s="296"/>
    </row>
    <row r="14313" spans="5:5">
      <c r="E14313" s="296"/>
    </row>
    <row r="14314" spans="5:5">
      <c r="E14314" s="296"/>
    </row>
    <row r="14315" spans="5:5">
      <c r="E14315" s="296"/>
    </row>
    <row r="14316" spans="5:5">
      <c r="E14316" s="296"/>
    </row>
    <row r="14317" spans="5:5">
      <c r="E14317" s="296"/>
    </row>
    <row r="14318" spans="5:5">
      <c r="E14318" s="296"/>
    </row>
    <row r="14319" spans="5:5">
      <c r="E14319" s="296"/>
    </row>
    <row r="14320" spans="5:5">
      <c r="E14320" s="296"/>
    </row>
    <row r="14321" spans="5:5">
      <c r="E14321" s="296"/>
    </row>
    <row r="14322" spans="5:5">
      <c r="E14322" s="296"/>
    </row>
    <row r="14323" spans="5:5">
      <c r="E14323" s="296"/>
    </row>
    <row r="14324" spans="5:5">
      <c r="E14324" s="296"/>
    </row>
    <row r="14325" spans="5:5">
      <c r="E14325" s="296"/>
    </row>
    <row r="14326" spans="5:5">
      <c r="E14326" s="296"/>
    </row>
    <row r="14327" spans="5:5">
      <c r="E14327" s="296"/>
    </row>
    <row r="14328" spans="5:5">
      <c r="E14328" s="296"/>
    </row>
    <row r="14329" spans="5:5">
      <c r="E14329" s="296"/>
    </row>
    <row r="14330" spans="5:5">
      <c r="E14330" s="296"/>
    </row>
    <row r="14331" spans="5:5">
      <c r="E14331" s="296"/>
    </row>
    <row r="14332" spans="5:5">
      <c r="E14332" s="296"/>
    </row>
    <row r="14333" spans="5:5">
      <c r="E14333" s="296"/>
    </row>
    <row r="14334" spans="5:5">
      <c r="E14334" s="296"/>
    </row>
    <row r="14335" spans="5:5">
      <c r="E14335" s="296"/>
    </row>
    <row r="14336" spans="5:5">
      <c r="E14336" s="296"/>
    </row>
    <row r="14337" spans="5:5">
      <c r="E14337" s="296"/>
    </row>
    <row r="14338" spans="5:5">
      <c r="E14338" s="296"/>
    </row>
    <row r="14339" spans="5:5">
      <c r="E14339" s="296"/>
    </row>
    <row r="14340" spans="5:5">
      <c r="E14340" s="296"/>
    </row>
    <row r="14341" spans="5:5">
      <c r="E14341" s="296"/>
    </row>
    <row r="14342" spans="5:5">
      <c r="E14342" s="296"/>
    </row>
    <row r="14343" spans="5:5">
      <c r="E14343" s="296"/>
    </row>
    <row r="14344" spans="5:5">
      <c r="E14344" s="296"/>
    </row>
    <row r="14345" spans="5:5">
      <c r="E14345" s="296"/>
    </row>
    <row r="14346" spans="5:5">
      <c r="E14346" s="296"/>
    </row>
    <row r="14347" spans="5:5">
      <c r="E14347" s="296"/>
    </row>
    <row r="14348" spans="5:5">
      <c r="E14348" s="296"/>
    </row>
    <row r="14349" spans="5:5">
      <c r="E14349" s="296"/>
    </row>
    <row r="14350" spans="5:5">
      <c r="E14350" s="296"/>
    </row>
    <row r="14351" spans="5:5">
      <c r="E14351" s="296"/>
    </row>
    <row r="14352" spans="5:5">
      <c r="E14352" s="296"/>
    </row>
    <row r="14353" spans="5:5">
      <c r="E14353" s="296"/>
    </row>
    <row r="14354" spans="5:5">
      <c r="E14354" s="296"/>
    </row>
    <row r="14355" spans="5:5">
      <c r="E14355" s="296"/>
    </row>
    <row r="14356" spans="5:5">
      <c r="E14356" s="296"/>
    </row>
    <row r="14357" spans="5:5">
      <c r="E14357" s="296"/>
    </row>
    <row r="14358" spans="5:5">
      <c r="E14358" s="296"/>
    </row>
    <row r="14359" spans="5:5">
      <c r="E14359" s="296"/>
    </row>
    <row r="14360" spans="5:5">
      <c r="E14360" s="296"/>
    </row>
    <row r="14361" spans="5:5">
      <c r="E14361" s="296"/>
    </row>
    <row r="14362" spans="5:5">
      <c r="E14362" s="296"/>
    </row>
    <row r="14363" spans="5:5">
      <c r="E14363" s="296"/>
    </row>
    <row r="14364" spans="5:5">
      <c r="E14364" s="296"/>
    </row>
    <row r="14365" spans="5:5">
      <c r="E14365" s="296"/>
    </row>
    <row r="14366" spans="5:5">
      <c r="E14366" s="296"/>
    </row>
    <row r="14367" spans="5:5">
      <c r="E14367" s="296"/>
    </row>
    <row r="14368" spans="5:5">
      <c r="E14368" s="296"/>
    </row>
    <row r="14369" spans="5:5">
      <c r="E14369" s="296"/>
    </row>
    <row r="14370" spans="5:5">
      <c r="E14370" s="296"/>
    </row>
    <row r="14371" spans="5:5">
      <c r="E14371" s="296"/>
    </row>
    <row r="14372" spans="5:5">
      <c r="E14372" s="296"/>
    </row>
    <row r="14373" spans="5:5">
      <c r="E14373" s="296"/>
    </row>
    <row r="14374" spans="5:5">
      <c r="E14374" s="296"/>
    </row>
    <row r="14375" spans="5:5">
      <c r="E14375" s="296"/>
    </row>
    <row r="14376" spans="5:5">
      <c r="E14376" s="296"/>
    </row>
    <row r="14377" spans="5:5">
      <c r="E14377" s="296"/>
    </row>
    <row r="14378" spans="5:5">
      <c r="E14378" s="296"/>
    </row>
    <row r="14379" spans="5:5">
      <c r="E14379" s="296"/>
    </row>
    <row r="14380" spans="5:5">
      <c r="E14380" s="296"/>
    </row>
    <row r="14381" spans="5:5">
      <c r="E14381" s="296"/>
    </row>
    <row r="14382" spans="5:5">
      <c r="E14382" s="296"/>
    </row>
    <row r="14383" spans="5:5">
      <c r="E14383" s="296"/>
    </row>
    <row r="14384" spans="5:5">
      <c r="E14384" s="296"/>
    </row>
    <row r="14385" spans="5:5">
      <c r="E14385" s="296"/>
    </row>
    <row r="14386" spans="5:5">
      <c r="E14386" s="296"/>
    </row>
    <row r="14387" spans="5:5">
      <c r="E14387" s="296"/>
    </row>
    <row r="14388" spans="5:5">
      <c r="E14388" s="296"/>
    </row>
    <row r="14389" spans="5:5">
      <c r="E14389" s="296"/>
    </row>
    <row r="14390" spans="5:5">
      <c r="E14390" s="296"/>
    </row>
    <row r="14391" spans="5:5">
      <c r="E14391" s="296"/>
    </row>
    <row r="14392" spans="5:5">
      <c r="E14392" s="296"/>
    </row>
    <row r="14393" spans="5:5">
      <c r="E14393" s="296"/>
    </row>
    <row r="14394" spans="5:5">
      <c r="E14394" s="296"/>
    </row>
    <row r="14395" spans="5:5">
      <c r="E14395" s="296"/>
    </row>
    <row r="14396" spans="5:5">
      <c r="E14396" s="296"/>
    </row>
    <row r="14397" spans="5:5">
      <c r="E14397" s="296"/>
    </row>
    <row r="14398" spans="5:5">
      <c r="E14398" s="296"/>
    </row>
    <row r="14399" spans="5:5">
      <c r="E14399" s="296"/>
    </row>
    <row r="14400" spans="5:5">
      <c r="E14400" s="296"/>
    </row>
    <row r="14401" spans="5:5">
      <c r="E14401" s="296"/>
    </row>
    <row r="14402" spans="5:5">
      <c r="E14402" s="296"/>
    </row>
    <row r="14403" spans="5:5">
      <c r="E14403" s="296"/>
    </row>
    <row r="14404" spans="5:5">
      <c r="E14404" s="296"/>
    </row>
    <row r="14405" spans="5:5">
      <c r="E14405" s="296"/>
    </row>
    <row r="14406" spans="5:5">
      <c r="E14406" s="296"/>
    </row>
    <row r="14407" spans="5:5">
      <c r="E14407" s="296"/>
    </row>
    <row r="14408" spans="5:5">
      <c r="E14408" s="296"/>
    </row>
    <row r="14409" spans="5:5">
      <c r="E14409" s="296"/>
    </row>
    <row r="14410" spans="5:5">
      <c r="E14410" s="296"/>
    </row>
    <row r="14411" spans="5:5">
      <c r="E14411" s="296"/>
    </row>
    <row r="14412" spans="5:5">
      <c r="E14412" s="296"/>
    </row>
    <row r="14413" spans="5:5">
      <c r="E14413" s="296"/>
    </row>
    <row r="14414" spans="5:5">
      <c r="E14414" s="296"/>
    </row>
    <row r="14415" spans="5:5">
      <c r="E14415" s="296"/>
    </row>
    <row r="14416" spans="5:5">
      <c r="E14416" s="296"/>
    </row>
    <row r="14417" spans="5:5">
      <c r="E14417" s="296"/>
    </row>
    <row r="14418" spans="5:5">
      <c r="E14418" s="296"/>
    </row>
    <row r="14419" spans="5:5">
      <c r="E14419" s="296"/>
    </row>
    <row r="14420" spans="5:5">
      <c r="E14420" s="296"/>
    </row>
    <row r="14421" spans="5:5">
      <c r="E14421" s="296"/>
    </row>
    <row r="14422" spans="5:5">
      <c r="E14422" s="296"/>
    </row>
    <row r="14423" spans="5:5">
      <c r="E14423" s="296"/>
    </row>
    <row r="14424" spans="5:5">
      <c r="E14424" s="296"/>
    </row>
    <row r="14425" spans="5:5">
      <c r="E14425" s="296"/>
    </row>
    <row r="14426" spans="5:5">
      <c r="E14426" s="296"/>
    </row>
    <row r="14427" spans="5:5">
      <c r="E14427" s="296"/>
    </row>
    <row r="14428" spans="5:5">
      <c r="E14428" s="296"/>
    </row>
    <row r="14429" spans="5:5">
      <c r="E14429" s="296"/>
    </row>
    <row r="14430" spans="5:5">
      <c r="E14430" s="296"/>
    </row>
    <row r="14431" spans="5:5">
      <c r="E14431" s="296"/>
    </row>
    <row r="14432" spans="5:5">
      <c r="E14432" s="296"/>
    </row>
    <row r="14433" spans="5:5">
      <c r="E14433" s="296"/>
    </row>
    <row r="14434" spans="5:5">
      <c r="E14434" s="296"/>
    </row>
    <row r="14435" spans="5:5">
      <c r="E14435" s="296"/>
    </row>
    <row r="14436" spans="5:5">
      <c r="E14436" s="296"/>
    </row>
    <row r="14437" spans="5:5">
      <c r="E14437" s="296"/>
    </row>
    <row r="14438" spans="5:5">
      <c r="E14438" s="296"/>
    </row>
    <row r="14439" spans="5:5">
      <c r="E14439" s="296"/>
    </row>
    <row r="14440" spans="5:5">
      <c r="E14440" s="296"/>
    </row>
    <row r="14441" spans="5:5">
      <c r="E14441" s="296"/>
    </row>
    <row r="14442" spans="5:5">
      <c r="E14442" s="296"/>
    </row>
    <row r="14443" spans="5:5">
      <c r="E14443" s="296"/>
    </row>
    <row r="14444" spans="5:5">
      <c r="E14444" s="296"/>
    </row>
    <row r="14445" spans="5:5">
      <c r="E14445" s="296"/>
    </row>
    <row r="14446" spans="5:5">
      <c r="E14446" s="296"/>
    </row>
    <row r="14447" spans="5:5">
      <c r="E14447" s="296"/>
    </row>
    <row r="14448" spans="5:5">
      <c r="E14448" s="296"/>
    </row>
    <row r="14449" spans="5:5">
      <c r="E14449" s="296"/>
    </row>
    <row r="14450" spans="5:5">
      <c r="E14450" s="296"/>
    </row>
    <row r="14451" spans="5:5">
      <c r="E14451" s="296"/>
    </row>
    <row r="14452" spans="5:5">
      <c r="E14452" s="296"/>
    </row>
    <row r="14453" spans="5:5">
      <c r="E14453" s="296"/>
    </row>
    <row r="14454" spans="5:5">
      <c r="E14454" s="296"/>
    </row>
    <row r="14455" spans="5:5">
      <c r="E14455" s="296"/>
    </row>
    <row r="14456" spans="5:5">
      <c r="E14456" s="296"/>
    </row>
    <row r="14457" spans="5:5">
      <c r="E14457" s="296"/>
    </row>
    <row r="14458" spans="5:5">
      <c r="E14458" s="296"/>
    </row>
    <row r="14459" spans="5:5">
      <c r="E14459" s="296"/>
    </row>
    <row r="14460" spans="5:5">
      <c r="E14460" s="296"/>
    </row>
    <row r="14461" spans="5:5">
      <c r="E14461" s="296"/>
    </row>
    <row r="14462" spans="5:5">
      <c r="E14462" s="296"/>
    </row>
    <row r="14463" spans="5:5">
      <c r="E14463" s="296"/>
    </row>
    <row r="14464" spans="5:5">
      <c r="E14464" s="296"/>
    </row>
    <row r="14465" spans="5:5">
      <c r="E14465" s="296"/>
    </row>
    <row r="14466" spans="5:5">
      <c r="E14466" s="296"/>
    </row>
    <row r="14467" spans="5:5">
      <c r="E14467" s="296"/>
    </row>
    <row r="14468" spans="5:5">
      <c r="E14468" s="296"/>
    </row>
    <row r="14469" spans="5:5">
      <c r="E14469" s="296"/>
    </row>
    <row r="14470" spans="5:5">
      <c r="E14470" s="296"/>
    </row>
    <row r="14471" spans="5:5">
      <c r="E14471" s="296"/>
    </row>
    <row r="14472" spans="5:5">
      <c r="E14472" s="296"/>
    </row>
    <row r="14473" spans="5:5">
      <c r="E14473" s="296"/>
    </row>
    <row r="14474" spans="5:5">
      <c r="E14474" s="296"/>
    </row>
    <row r="14475" spans="5:5">
      <c r="E14475" s="296"/>
    </row>
    <row r="14476" spans="5:5">
      <c r="E14476" s="296"/>
    </row>
    <row r="14477" spans="5:5">
      <c r="E14477" s="296"/>
    </row>
    <row r="14478" spans="5:5">
      <c r="E14478" s="296"/>
    </row>
    <row r="14479" spans="5:5">
      <c r="E14479" s="296"/>
    </row>
    <row r="14480" spans="5:5">
      <c r="E14480" s="296"/>
    </row>
    <row r="14481" spans="5:5">
      <c r="E14481" s="296"/>
    </row>
    <row r="14482" spans="5:5">
      <c r="E14482" s="296"/>
    </row>
    <row r="14483" spans="5:5">
      <c r="E14483" s="296"/>
    </row>
    <row r="14484" spans="5:5">
      <c r="E14484" s="296"/>
    </row>
    <row r="14485" spans="5:5">
      <c r="E14485" s="296"/>
    </row>
    <row r="14486" spans="5:5">
      <c r="E14486" s="296"/>
    </row>
    <row r="14487" spans="5:5">
      <c r="E14487" s="296"/>
    </row>
    <row r="14488" spans="5:5">
      <c r="E14488" s="296"/>
    </row>
    <row r="14489" spans="5:5">
      <c r="E14489" s="296"/>
    </row>
    <row r="14490" spans="5:5">
      <c r="E14490" s="296"/>
    </row>
    <row r="14491" spans="5:5">
      <c r="E14491" s="296"/>
    </row>
    <row r="14492" spans="5:5">
      <c r="E14492" s="296"/>
    </row>
    <row r="14493" spans="5:5">
      <c r="E14493" s="296"/>
    </row>
    <row r="14494" spans="5:5">
      <c r="E14494" s="296"/>
    </row>
    <row r="14495" spans="5:5">
      <c r="E14495" s="296"/>
    </row>
    <row r="14496" spans="5:5">
      <c r="E14496" s="296"/>
    </row>
    <row r="14497" spans="5:5">
      <c r="E14497" s="296"/>
    </row>
    <row r="14498" spans="5:5">
      <c r="E14498" s="296"/>
    </row>
    <row r="14499" spans="5:5">
      <c r="E14499" s="296"/>
    </row>
    <row r="14500" spans="5:5">
      <c r="E14500" s="296"/>
    </row>
    <row r="14501" spans="5:5">
      <c r="E14501" s="296"/>
    </row>
    <row r="14502" spans="5:5">
      <c r="E14502" s="296"/>
    </row>
    <row r="14503" spans="5:5">
      <c r="E14503" s="296"/>
    </row>
    <row r="14504" spans="5:5">
      <c r="E14504" s="296"/>
    </row>
    <row r="14505" spans="5:5">
      <c r="E14505" s="296"/>
    </row>
    <row r="14506" spans="5:5">
      <c r="E14506" s="296"/>
    </row>
    <row r="14507" spans="5:5">
      <c r="E14507" s="296"/>
    </row>
    <row r="14508" spans="5:5">
      <c r="E14508" s="296"/>
    </row>
    <row r="14509" spans="5:5">
      <c r="E14509" s="296"/>
    </row>
    <row r="14510" spans="5:5">
      <c r="E14510" s="296"/>
    </row>
    <row r="14511" spans="5:5">
      <c r="E14511" s="296"/>
    </row>
    <row r="14512" spans="5:5">
      <c r="E14512" s="296"/>
    </row>
    <row r="14513" spans="5:5">
      <c r="E14513" s="296"/>
    </row>
    <row r="14514" spans="5:5">
      <c r="E14514" s="296"/>
    </row>
    <row r="14515" spans="5:5">
      <c r="E14515" s="296"/>
    </row>
    <row r="14516" spans="5:5">
      <c r="E14516" s="296"/>
    </row>
    <row r="14517" spans="5:5">
      <c r="E14517" s="296"/>
    </row>
    <row r="14518" spans="5:5">
      <c r="E14518" s="296"/>
    </row>
    <row r="14519" spans="5:5">
      <c r="E14519" s="296"/>
    </row>
    <row r="14520" spans="5:5">
      <c r="E14520" s="296"/>
    </row>
    <row r="14521" spans="5:5">
      <c r="E14521" s="296"/>
    </row>
    <row r="14522" spans="5:5">
      <c r="E14522" s="296"/>
    </row>
    <row r="14523" spans="5:5">
      <c r="E14523" s="296"/>
    </row>
    <row r="14524" spans="5:5">
      <c r="E14524" s="296"/>
    </row>
    <row r="14525" spans="5:5">
      <c r="E14525" s="296"/>
    </row>
    <row r="14526" spans="5:5">
      <c r="E14526" s="296"/>
    </row>
    <row r="14527" spans="5:5">
      <c r="E14527" s="296"/>
    </row>
    <row r="14528" spans="5:5">
      <c r="E14528" s="296"/>
    </row>
    <row r="14529" spans="5:5">
      <c r="E14529" s="296"/>
    </row>
    <row r="14530" spans="5:5">
      <c r="E14530" s="296"/>
    </row>
    <row r="14531" spans="5:5">
      <c r="E14531" s="296"/>
    </row>
    <row r="14532" spans="5:5">
      <c r="E14532" s="296"/>
    </row>
    <row r="14533" spans="5:5">
      <c r="E14533" s="296"/>
    </row>
    <row r="14534" spans="5:5">
      <c r="E14534" s="296"/>
    </row>
    <row r="14535" spans="5:5">
      <c r="E14535" s="296"/>
    </row>
    <row r="14536" spans="5:5">
      <c r="E14536" s="296"/>
    </row>
    <row r="14537" spans="5:5">
      <c r="E14537" s="296"/>
    </row>
    <row r="14538" spans="5:5">
      <c r="E14538" s="296"/>
    </row>
    <row r="14539" spans="5:5">
      <c r="E14539" s="296"/>
    </row>
    <row r="14540" spans="5:5">
      <c r="E14540" s="296"/>
    </row>
    <row r="14541" spans="5:5">
      <c r="E14541" s="296"/>
    </row>
    <row r="14542" spans="5:5">
      <c r="E14542" s="296"/>
    </row>
    <row r="14543" spans="5:5">
      <c r="E14543" s="296"/>
    </row>
    <row r="14544" spans="5:5">
      <c r="E14544" s="296"/>
    </row>
    <row r="14545" spans="5:5">
      <c r="E14545" s="296"/>
    </row>
    <row r="14546" spans="5:5">
      <c r="E14546" s="296"/>
    </row>
    <row r="14547" spans="5:5">
      <c r="E14547" s="296"/>
    </row>
    <row r="14548" spans="5:5">
      <c r="E14548" s="296"/>
    </row>
    <row r="14549" spans="5:5">
      <c r="E14549" s="296"/>
    </row>
    <row r="14550" spans="5:5">
      <c r="E14550" s="296"/>
    </row>
    <row r="14551" spans="5:5">
      <c r="E14551" s="296"/>
    </row>
    <row r="14552" spans="5:5">
      <c r="E14552" s="296"/>
    </row>
    <row r="14553" spans="5:5">
      <c r="E14553" s="296"/>
    </row>
    <row r="14554" spans="5:5">
      <c r="E14554" s="296"/>
    </row>
    <row r="14555" spans="5:5">
      <c r="E14555" s="296"/>
    </row>
    <row r="14556" spans="5:5">
      <c r="E14556" s="296"/>
    </row>
    <row r="14557" spans="5:5">
      <c r="E14557" s="296"/>
    </row>
    <row r="14558" spans="5:5">
      <c r="E14558" s="296"/>
    </row>
    <row r="14559" spans="5:5">
      <c r="E14559" s="296"/>
    </row>
    <row r="14560" spans="5:5">
      <c r="E14560" s="296"/>
    </row>
    <row r="14561" spans="5:5">
      <c r="E14561" s="296"/>
    </row>
    <row r="14562" spans="5:5">
      <c r="E14562" s="296"/>
    </row>
    <row r="14563" spans="5:5">
      <c r="E14563" s="296"/>
    </row>
    <row r="14564" spans="5:5">
      <c r="E14564" s="296"/>
    </row>
    <row r="14565" spans="5:5">
      <c r="E14565" s="296"/>
    </row>
    <row r="14566" spans="5:5">
      <c r="E14566" s="296"/>
    </row>
    <row r="14567" spans="5:5">
      <c r="E14567" s="296"/>
    </row>
    <row r="14568" spans="5:5">
      <c r="E14568" s="296"/>
    </row>
    <row r="14569" spans="5:5">
      <c r="E14569" s="296"/>
    </row>
    <row r="14570" spans="5:5">
      <c r="E14570" s="296"/>
    </row>
    <row r="14571" spans="5:5">
      <c r="E14571" s="296"/>
    </row>
    <row r="14572" spans="5:5">
      <c r="E14572" s="296"/>
    </row>
    <row r="14573" spans="5:5">
      <c r="E14573" s="296"/>
    </row>
    <row r="14574" spans="5:5">
      <c r="E14574" s="296"/>
    </row>
    <row r="14575" spans="5:5">
      <c r="E14575" s="296"/>
    </row>
    <row r="14576" spans="5:5">
      <c r="E14576" s="296"/>
    </row>
    <row r="14577" spans="5:5">
      <c r="E14577" s="296"/>
    </row>
    <row r="14578" spans="5:5">
      <c r="E14578" s="296"/>
    </row>
    <row r="14579" spans="5:5">
      <c r="E14579" s="296"/>
    </row>
    <row r="14580" spans="5:5">
      <c r="E14580" s="296"/>
    </row>
    <row r="14581" spans="5:5">
      <c r="E14581" s="296"/>
    </row>
    <row r="14582" spans="5:5">
      <c r="E14582" s="296"/>
    </row>
    <row r="14583" spans="5:5">
      <c r="E14583" s="296"/>
    </row>
    <row r="14584" spans="5:5">
      <c r="E14584" s="296"/>
    </row>
    <row r="14585" spans="5:5">
      <c r="E14585" s="296"/>
    </row>
    <row r="14586" spans="5:5">
      <c r="E14586" s="296"/>
    </row>
    <row r="14587" spans="5:5">
      <c r="E14587" s="296"/>
    </row>
    <row r="14588" spans="5:5">
      <c r="E14588" s="296"/>
    </row>
    <row r="14589" spans="5:5">
      <c r="E14589" s="296"/>
    </row>
    <row r="14590" spans="5:5">
      <c r="E14590" s="296"/>
    </row>
    <row r="14591" spans="5:5">
      <c r="E14591" s="296"/>
    </row>
    <row r="14592" spans="5:5">
      <c r="E14592" s="296"/>
    </row>
    <row r="14593" spans="5:5">
      <c r="E14593" s="296"/>
    </row>
    <row r="14594" spans="5:5">
      <c r="E14594" s="296"/>
    </row>
    <row r="14595" spans="5:5">
      <c r="E14595" s="296"/>
    </row>
    <row r="14596" spans="5:5">
      <c r="E14596" s="296"/>
    </row>
    <row r="14597" spans="5:5">
      <c r="E14597" s="296"/>
    </row>
    <row r="14598" spans="5:5">
      <c r="E14598" s="296"/>
    </row>
    <row r="14599" spans="5:5">
      <c r="E14599" s="296"/>
    </row>
    <row r="14600" spans="5:5">
      <c r="E14600" s="296"/>
    </row>
    <row r="14601" spans="5:5">
      <c r="E14601" s="296"/>
    </row>
    <row r="14602" spans="5:5">
      <c r="E14602" s="296"/>
    </row>
    <row r="14603" spans="5:5">
      <c r="E14603" s="296"/>
    </row>
    <row r="14604" spans="5:5">
      <c r="E14604" s="296"/>
    </row>
    <row r="14605" spans="5:5">
      <c r="E14605" s="296"/>
    </row>
    <row r="14606" spans="5:5">
      <c r="E14606" s="296"/>
    </row>
    <row r="14607" spans="5:5">
      <c r="E14607" s="296"/>
    </row>
    <row r="14608" spans="5:5">
      <c r="E14608" s="296"/>
    </row>
    <row r="14609" spans="5:5">
      <c r="E14609" s="296"/>
    </row>
    <row r="14610" spans="5:5">
      <c r="E14610" s="296"/>
    </row>
    <row r="14611" spans="5:5">
      <c r="E14611" s="296"/>
    </row>
    <row r="14612" spans="5:5">
      <c r="E14612" s="296"/>
    </row>
    <row r="14613" spans="5:5">
      <c r="E14613" s="296"/>
    </row>
    <row r="14614" spans="5:5">
      <c r="E14614" s="296"/>
    </row>
    <row r="14615" spans="5:5">
      <c r="E14615" s="296"/>
    </row>
    <row r="14616" spans="5:5">
      <c r="E14616" s="296"/>
    </row>
    <row r="14617" spans="5:5">
      <c r="E14617" s="296"/>
    </row>
    <row r="14618" spans="5:5">
      <c r="E14618" s="296"/>
    </row>
    <row r="14619" spans="5:5">
      <c r="E14619" s="296"/>
    </row>
    <row r="14620" spans="5:5">
      <c r="E14620" s="296"/>
    </row>
    <row r="14621" spans="5:5">
      <c r="E14621" s="296"/>
    </row>
    <row r="14622" spans="5:5">
      <c r="E14622" s="296"/>
    </row>
    <row r="14623" spans="5:5">
      <c r="E14623" s="296"/>
    </row>
    <row r="14624" spans="5:5">
      <c r="E14624" s="296"/>
    </row>
    <row r="14625" spans="5:5">
      <c r="E14625" s="296"/>
    </row>
    <row r="14626" spans="5:5">
      <c r="E14626" s="296"/>
    </row>
    <row r="14627" spans="5:5">
      <c r="E14627" s="296"/>
    </row>
    <row r="14628" spans="5:5">
      <c r="E14628" s="296"/>
    </row>
    <row r="14629" spans="5:5">
      <c r="E14629" s="296"/>
    </row>
    <row r="14630" spans="5:5">
      <c r="E14630" s="296"/>
    </row>
    <row r="14631" spans="5:5">
      <c r="E14631" s="296"/>
    </row>
    <row r="14632" spans="5:5">
      <c r="E14632" s="296"/>
    </row>
    <row r="14633" spans="5:5">
      <c r="E14633" s="296"/>
    </row>
    <row r="14634" spans="5:5">
      <c r="E14634" s="296"/>
    </row>
    <row r="14635" spans="5:5">
      <c r="E14635" s="296"/>
    </row>
    <row r="14636" spans="5:5">
      <c r="E14636" s="296"/>
    </row>
    <row r="14637" spans="5:5">
      <c r="E14637" s="296"/>
    </row>
    <row r="14638" spans="5:5">
      <c r="E14638" s="296"/>
    </row>
    <row r="14639" spans="5:5">
      <c r="E14639" s="296"/>
    </row>
    <row r="14640" spans="5:5">
      <c r="E14640" s="296"/>
    </row>
    <row r="14641" spans="5:5">
      <c r="E14641" s="296"/>
    </row>
    <row r="14642" spans="5:5">
      <c r="E14642" s="296"/>
    </row>
    <row r="14643" spans="5:5">
      <c r="E14643" s="296"/>
    </row>
    <row r="14644" spans="5:5">
      <c r="E14644" s="296"/>
    </row>
    <row r="14645" spans="5:5">
      <c r="E14645" s="296"/>
    </row>
    <row r="14646" spans="5:5">
      <c r="E14646" s="296"/>
    </row>
    <row r="14647" spans="5:5">
      <c r="E14647" s="296"/>
    </row>
    <row r="14648" spans="5:5">
      <c r="E14648" s="296"/>
    </row>
    <row r="14649" spans="5:5">
      <c r="E14649" s="296"/>
    </row>
    <row r="14650" spans="5:5">
      <c r="E14650" s="296"/>
    </row>
    <row r="14651" spans="5:5">
      <c r="E14651" s="296"/>
    </row>
    <row r="14652" spans="5:5">
      <c r="E14652" s="296"/>
    </row>
    <row r="14653" spans="5:5">
      <c r="E14653" s="296"/>
    </row>
    <row r="14654" spans="5:5">
      <c r="E14654" s="296"/>
    </row>
    <row r="14655" spans="5:5">
      <c r="E14655" s="296"/>
    </row>
    <row r="14656" spans="5:5">
      <c r="E14656" s="296"/>
    </row>
    <row r="14657" spans="5:5">
      <c r="E14657" s="296"/>
    </row>
    <row r="14658" spans="5:5">
      <c r="E14658" s="296"/>
    </row>
    <row r="14659" spans="5:5">
      <c r="E14659" s="296"/>
    </row>
    <row r="14660" spans="5:5">
      <c r="E14660" s="296"/>
    </row>
    <row r="14661" spans="5:5">
      <c r="E14661" s="296"/>
    </row>
    <row r="14662" spans="5:5">
      <c r="E14662" s="296"/>
    </row>
    <row r="14663" spans="5:5">
      <c r="E14663" s="296"/>
    </row>
    <row r="14664" spans="5:5">
      <c r="E14664" s="296"/>
    </row>
    <row r="14665" spans="5:5">
      <c r="E14665" s="296"/>
    </row>
    <row r="14666" spans="5:5">
      <c r="E14666" s="296"/>
    </row>
    <row r="14667" spans="5:5">
      <c r="E14667" s="296"/>
    </row>
    <row r="14668" spans="5:5">
      <c r="E14668" s="296"/>
    </row>
    <row r="14669" spans="5:5">
      <c r="E14669" s="296"/>
    </row>
    <row r="14670" spans="5:5">
      <c r="E14670" s="296"/>
    </row>
    <row r="14671" spans="5:5">
      <c r="E14671" s="296"/>
    </row>
    <row r="14672" spans="5:5">
      <c r="E14672" s="296"/>
    </row>
    <row r="14673" spans="5:5">
      <c r="E14673" s="296"/>
    </row>
    <row r="14674" spans="5:5">
      <c r="E14674" s="296"/>
    </row>
    <row r="14675" spans="5:5">
      <c r="E14675" s="296"/>
    </row>
    <row r="14676" spans="5:5">
      <c r="E14676" s="296"/>
    </row>
    <row r="14677" spans="5:5">
      <c r="E14677" s="296"/>
    </row>
    <row r="14678" spans="5:5">
      <c r="E14678" s="296"/>
    </row>
    <row r="14679" spans="5:5">
      <c r="E14679" s="296"/>
    </row>
    <row r="14680" spans="5:5">
      <c r="E14680" s="296"/>
    </row>
    <row r="14681" spans="5:5">
      <c r="E14681" s="296"/>
    </row>
    <row r="14682" spans="5:5">
      <c r="E14682" s="296"/>
    </row>
    <row r="14683" spans="5:5">
      <c r="E14683" s="296"/>
    </row>
    <row r="14684" spans="5:5">
      <c r="E14684" s="296"/>
    </row>
    <row r="14685" spans="5:5">
      <c r="E14685" s="296"/>
    </row>
    <row r="14686" spans="5:5">
      <c r="E14686" s="296"/>
    </row>
    <row r="14687" spans="5:5">
      <c r="E14687" s="296"/>
    </row>
    <row r="14688" spans="5:5">
      <c r="E14688" s="296"/>
    </row>
    <row r="14689" spans="5:5">
      <c r="E14689" s="296"/>
    </row>
    <row r="14690" spans="5:5">
      <c r="E14690" s="296"/>
    </row>
    <row r="14691" spans="5:5">
      <c r="E14691" s="296"/>
    </row>
    <row r="14692" spans="5:5">
      <c r="E14692" s="296"/>
    </row>
    <row r="14693" spans="5:5">
      <c r="E14693" s="296"/>
    </row>
    <row r="14694" spans="5:5">
      <c r="E14694" s="296"/>
    </row>
    <row r="14695" spans="5:5">
      <c r="E14695" s="296"/>
    </row>
    <row r="14696" spans="5:5">
      <c r="E14696" s="296"/>
    </row>
    <row r="14697" spans="5:5">
      <c r="E14697" s="296"/>
    </row>
    <row r="14698" spans="5:5">
      <c r="E14698" s="296"/>
    </row>
    <row r="14699" spans="5:5">
      <c r="E14699" s="296"/>
    </row>
    <row r="14700" spans="5:5">
      <c r="E14700" s="296"/>
    </row>
    <row r="14701" spans="5:5">
      <c r="E14701" s="296"/>
    </row>
    <row r="14702" spans="5:5">
      <c r="E14702" s="296"/>
    </row>
    <row r="14703" spans="5:5">
      <c r="E14703" s="296"/>
    </row>
    <row r="14704" spans="5:5">
      <c r="E14704" s="296"/>
    </row>
    <row r="14705" spans="5:5">
      <c r="E14705" s="296"/>
    </row>
    <row r="14706" spans="5:5">
      <c r="E14706" s="296"/>
    </row>
    <row r="14707" spans="5:5">
      <c r="E14707" s="296"/>
    </row>
    <row r="14708" spans="5:5">
      <c r="E14708" s="296"/>
    </row>
    <row r="14709" spans="5:5">
      <c r="E14709" s="296"/>
    </row>
    <row r="14710" spans="5:5">
      <c r="E14710" s="296"/>
    </row>
    <row r="14711" spans="5:5">
      <c r="E14711" s="296"/>
    </row>
    <row r="14712" spans="5:5">
      <c r="E14712" s="296"/>
    </row>
    <row r="14713" spans="5:5">
      <c r="E14713" s="296"/>
    </row>
    <row r="14714" spans="5:5">
      <c r="E14714" s="296"/>
    </row>
    <row r="14715" spans="5:5">
      <c r="E14715" s="296"/>
    </row>
    <row r="14716" spans="5:5">
      <c r="E14716" s="296"/>
    </row>
    <row r="14717" spans="5:5">
      <c r="E14717" s="296"/>
    </row>
    <row r="14718" spans="5:5">
      <c r="E14718" s="296"/>
    </row>
    <row r="14719" spans="5:5">
      <c r="E14719" s="296"/>
    </row>
    <row r="14720" spans="5:5">
      <c r="E14720" s="296"/>
    </row>
    <row r="14721" spans="5:5">
      <c r="E14721" s="296"/>
    </row>
    <row r="14722" spans="5:5">
      <c r="E14722" s="296"/>
    </row>
    <row r="14723" spans="5:5">
      <c r="E14723" s="296"/>
    </row>
    <row r="14724" spans="5:5">
      <c r="E14724" s="296"/>
    </row>
    <row r="14725" spans="5:5">
      <c r="E14725" s="296"/>
    </row>
    <row r="14726" spans="5:5">
      <c r="E14726" s="296"/>
    </row>
    <row r="14727" spans="5:5">
      <c r="E14727" s="296"/>
    </row>
    <row r="14728" spans="5:5">
      <c r="E14728" s="296"/>
    </row>
    <row r="14729" spans="5:5">
      <c r="E14729" s="296"/>
    </row>
    <row r="14730" spans="5:5">
      <c r="E14730" s="296"/>
    </row>
    <row r="14731" spans="5:5">
      <c r="E14731" s="296"/>
    </row>
    <row r="14732" spans="5:5">
      <c r="E14732" s="296"/>
    </row>
    <row r="14733" spans="5:5">
      <c r="E14733" s="296"/>
    </row>
    <row r="14734" spans="5:5">
      <c r="E14734" s="296"/>
    </row>
    <row r="14735" spans="5:5">
      <c r="E14735" s="296"/>
    </row>
    <row r="14736" spans="5:5">
      <c r="E14736" s="296"/>
    </row>
    <row r="14737" spans="5:5">
      <c r="E14737" s="296"/>
    </row>
    <row r="14738" spans="5:5">
      <c r="E14738" s="296"/>
    </row>
    <row r="14739" spans="5:5">
      <c r="E14739" s="296"/>
    </row>
    <row r="14740" spans="5:5">
      <c r="E14740" s="296"/>
    </row>
    <row r="14741" spans="5:5">
      <c r="E14741" s="296"/>
    </row>
    <row r="14742" spans="5:5">
      <c r="E14742" s="296"/>
    </row>
    <row r="14743" spans="5:5">
      <c r="E14743" s="296"/>
    </row>
    <row r="14744" spans="5:5">
      <c r="E14744" s="296"/>
    </row>
    <row r="14745" spans="5:5">
      <c r="E14745" s="296"/>
    </row>
    <row r="14746" spans="5:5">
      <c r="E14746" s="296"/>
    </row>
    <row r="14747" spans="5:5">
      <c r="E14747" s="296"/>
    </row>
    <row r="14748" spans="5:5">
      <c r="E14748" s="296"/>
    </row>
    <row r="14749" spans="5:5">
      <c r="E14749" s="296"/>
    </row>
    <row r="14750" spans="5:5">
      <c r="E14750" s="296"/>
    </row>
    <row r="14751" spans="5:5">
      <c r="E14751" s="296"/>
    </row>
    <row r="14752" spans="5:5">
      <c r="E14752" s="296"/>
    </row>
    <row r="14753" spans="5:5">
      <c r="E14753" s="296"/>
    </row>
    <row r="14754" spans="5:5">
      <c r="E14754" s="296"/>
    </row>
    <row r="14755" spans="5:5">
      <c r="E14755" s="296"/>
    </row>
    <row r="14756" spans="5:5">
      <c r="E14756" s="296"/>
    </row>
    <row r="14757" spans="5:5">
      <c r="E14757" s="296"/>
    </row>
    <row r="14758" spans="5:5">
      <c r="E14758" s="296"/>
    </row>
    <row r="14759" spans="5:5">
      <c r="E14759" s="296"/>
    </row>
    <row r="14760" spans="5:5">
      <c r="E14760" s="296"/>
    </row>
    <row r="14761" spans="5:5">
      <c r="E14761" s="296"/>
    </row>
    <row r="14762" spans="5:5">
      <c r="E14762" s="296"/>
    </row>
    <row r="14763" spans="5:5">
      <c r="E14763" s="296"/>
    </row>
    <row r="14764" spans="5:5">
      <c r="E14764" s="296"/>
    </row>
    <row r="14765" spans="5:5">
      <c r="E14765" s="296"/>
    </row>
    <row r="14766" spans="5:5">
      <c r="E14766" s="296"/>
    </row>
    <row r="14767" spans="5:5">
      <c r="E14767" s="296"/>
    </row>
    <row r="14768" spans="5:5">
      <c r="E14768" s="296"/>
    </row>
    <row r="14769" spans="5:5">
      <c r="E14769" s="296"/>
    </row>
    <row r="14770" spans="5:5">
      <c r="E14770" s="296"/>
    </row>
    <row r="14771" spans="5:5">
      <c r="E14771" s="296"/>
    </row>
    <row r="14772" spans="5:5">
      <c r="E14772" s="296"/>
    </row>
    <row r="14773" spans="5:5">
      <c r="E14773" s="296"/>
    </row>
    <row r="14774" spans="5:5">
      <c r="E14774" s="296"/>
    </row>
    <row r="14775" spans="5:5">
      <c r="E14775" s="296"/>
    </row>
    <row r="14776" spans="5:5">
      <c r="E14776" s="296"/>
    </row>
    <row r="14777" spans="5:5">
      <c r="E14777" s="296"/>
    </row>
    <row r="14778" spans="5:5">
      <c r="E14778" s="296"/>
    </row>
    <row r="14779" spans="5:5">
      <c r="E14779" s="296"/>
    </row>
    <row r="14780" spans="5:5">
      <c r="E14780" s="296"/>
    </row>
    <row r="14781" spans="5:5">
      <c r="E14781" s="296"/>
    </row>
    <row r="14782" spans="5:5">
      <c r="E14782" s="296"/>
    </row>
    <row r="14783" spans="5:5">
      <c r="E14783" s="296"/>
    </row>
    <row r="14784" spans="5:5">
      <c r="E14784" s="296"/>
    </row>
    <row r="14785" spans="5:5">
      <c r="E14785" s="296"/>
    </row>
    <row r="14786" spans="5:5">
      <c r="E14786" s="296"/>
    </row>
    <row r="14787" spans="5:5">
      <c r="E14787" s="296"/>
    </row>
    <row r="14788" spans="5:5">
      <c r="E14788" s="296"/>
    </row>
    <row r="14789" spans="5:5">
      <c r="E14789" s="296"/>
    </row>
    <row r="14790" spans="5:5">
      <c r="E14790" s="296"/>
    </row>
    <row r="14791" spans="5:5">
      <c r="E14791" s="296"/>
    </row>
    <row r="14792" spans="5:5">
      <c r="E14792" s="296"/>
    </row>
    <row r="14793" spans="5:5">
      <c r="E14793" s="296"/>
    </row>
    <row r="14794" spans="5:5">
      <c r="E14794" s="296"/>
    </row>
    <row r="14795" spans="5:5">
      <c r="E14795" s="296"/>
    </row>
    <row r="14796" spans="5:5">
      <c r="E14796" s="296"/>
    </row>
    <row r="14797" spans="5:5">
      <c r="E14797" s="296"/>
    </row>
    <row r="14798" spans="5:5">
      <c r="E14798" s="296"/>
    </row>
    <row r="14799" spans="5:5">
      <c r="E14799" s="296"/>
    </row>
    <row r="14800" spans="5:5">
      <c r="E14800" s="296"/>
    </row>
    <row r="14801" spans="5:5">
      <c r="E14801" s="296"/>
    </row>
    <row r="14802" spans="5:5">
      <c r="E14802" s="296"/>
    </row>
    <row r="14803" spans="5:5">
      <c r="E14803" s="296"/>
    </row>
    <row r="14804" spans="5:5">
      <c r="E14804" s="296"/>
    </row>
    <row r="14805" spans="5:5">
      <c r="E14805" s="296"/>
    </row>
    <row r="14806" spans="5:5">
      <c r="E14806" s="296"/>
    </row>
    <row r="14807" spans="5:5">
      <c r="E14807" s="296"/>
    </row>
    <row r="14808" spans="5:5">
      <c r="E14808" s="296"/>
    </row>
    <row r="14809" spans="5:5">
      <c r="E14809" s="296"/>
    </row>
    <row r="14810" spans="5:5">
      <c r="E14810" s="296"/>
    </row>
    <row r="14811" spans="5:5">
      <c r="E14811" s="296"/>
    </row>
    <row r="14812" spans="5:5">
      <c r="E14812" s="296"/>
    </row>
    <row r="14813" spans="5:5">
      <c r="E14813" s="296"/>
    </row>
    <row r="14814" spans="5:5">
      <c r="E14814" s="296"/>
    </row>
    <row r="14815" spans="5:5">
      <c r="E14815" s="296"/>
    </row>
    <row r="14816" spans="5:5">
      <c r="E14816" s="296"/>
    </row>
    <row r="14817" spans="5:5">
      <c r="E14817" s="296"/>
    </row>
    <row r="14818" spans="5:5">
      <c r="E14818" s="296"/>
    </row>
    <row r="14819" spans="5:5">
      <c r="E14819" s="296"/>
    </row>
    <row r="14820" spans="5:5">
      <c r="E14820" s="296"/>
    </row>
    <row r="14821" spans="5:5">
      <c r="E14821" s="296"/>
    </row>
    <row r="14822" spans="5:5">
      <c r="E14822" s="296"/>
    </row>
    <row r="14823" spans="5:5">
      <c r="E14823" s="296"/>
    </row>
    <row r="14824" spans="5:5">
      <c r="E14824" s="296"/>
    </row>
    <row r="14825" spans="5:5">
      <c r="E14825" s="296"/>
    </row>
    <row r="14826" spans="5:5">
      <c r="E14826" s="296"/>
    </row>
    <row r="14827" spans="5:5">
      <c r="E14827" s="296"/>
    </row>
    <row r="14828" spans="5:5">
      <c r="E14828" s="296"/>
    </row>
    <row r="14829" spans="5:5">
      <c r="E14829" s="296"/>
    </row>
    <row r="14830" spans="5:5">
      <c r="E14830" s="296"/>
    </row>
    <row r="14831" spans="5:5">
      <c r="E14831" s="296"/>
    </row>
    <row r="14832" spans="5:5">
      <c r="E14832" s="296"/>
    </row>
    <row r="14833" spans="5:5">
      <c r="E14833" s="296"/>
    </row>
    <row r="14834" spans="5:5">
      <c r="E14834" s="296"/>
    </row>
    <row r="14835" spans="5:5">
      <c r="E14835" s="296"/>
    </row>
    <row r="14836" spans="5:5">
      <c r="E14836" s="296"/>
    </row>
    <row r="14837" spans="5:5">
      <c r="E14837" s="296"/>
    </row>
    <row r="14838" spans="5:5">
      <c r="E14838" s="296"/>
    </row>
    <row r="14839" spans="5:5">
      <c r="E14839" s="296"/>
    </row>
    <row r="14840" spans="5:5">
      <c r="E14840" s="296"/>
    </row>
    <row r="14841" spans="5:5">
      <c r="E14841" s="296"/>
    </row>
    <row r="14842" spans="5:5">
      <c r="E14842" s="296"/>
    </row>
    <row r="14843" spans="5:5">
      <c r="E14843" s="296"/>
    </row>
    <row r="14844" spans="5:5">
      <c r="E14844" s="296"/>
    </row>
    <row r="14845" spans="5:5">
      <c r="E14845" s="296"/>
    </row>
    <row r="14846" spans="5:5">
      <c r="E14846" s="296"/>
    </row>
    <row r="14847" spans="5:5">
      <c r="E14847" s="296"/>
    </row>
    <row r="14848" spans="5:5">
      <c r="E14848" s="296"/>
    </row>
    <row r="14849" spans="5:5">
      <c r="E14849" s="296"/>
    </row>
    <row r="14850" spans="5:5">
      <c r="E14850" s="296"/>
    </row>
    <row r="14851" spans="5:5">
      <c r="E14851" s="296"/>
    </row>
    <row r="14852" spans="5:5">
      <c r="E14852" s="296"/>
    </row>
    <row r="14853" spans="5:5">
      <c r="E14853" s="296"/>
    </row>
    <row r="14854" spans="5:5">
      <c r="E14854" s="296"/>
    </row>
    <row r="14855" spans="5:5">
      <c r="E14855" s="296"/>
    </row>
    <row r="14856" spans="5:5">
      <c r="E14856" s="296"/>
    </row>
    <row r="14857" spans="5:5">
      <c r="E14857" s="296"/>
    </row>
    <row r="14858" spans="5:5">
      <c r="E14858" s="296"/>
    </row>
    <row r="14859" spans="5:5">
      <c r="E14859" s="296"/>
    </row>
    <row r="14860" spans="5:5">
      <c r="E14860" s="296"/>
    </row>
    <row r="14861" spans="5:5">
      <c r="E14861" s="296"/>
    </row>
    <row r="14862" spans="5:5">
      <c r="E14862" s="296"/>
    </row>
    <row r="14863" spans="5:5">
      <c r="E14863" s="296"/>
    </row>
    <row r="14864" spans="5:5">
      <c r="E14864" s="296"/>
    </row>
    <row r="14865" spans="5:5">
      <c r="E14865" s="296"/>
    </row>
    <row r="14866" spans="5:5">
      <c r="E14866" s="296"/>
    </row>
    <row r="14867" spans="5:5">
      <c r="E14867" s="296"/>
    </row>
    <row r="14868" spans="5:5">
      <c r="E14868" s="296"/>
    </row>
    <row r="14869" spans="5:5">
      <c r="E14869" s="296"/>
    </row>
    <row r="14870" spans="5:5">
      <c r="E14870" s="296"/>
    </row>
    <row r="14871" spans="5:5">
      <c r="E14871" s="296"/>
    </row>
    <row r="14872" spans="5:5">
      <c r="E14872" s="296"/>
    </row>
    <row r="14873" spans="5:5">
      <c r="E14873" s="296"/>
    </row>
    <row r="14874" spans="5:5">
      <c r="E14874" s="296"/>
    </row>
    <row r="14875" spans="5:5">
      <c r="E14875" s="296"/>
    </row>
    <row r="14876" spans="5:5">
      <c r="E14876" s="296"/>
    </row>
    <row r="14877" spans="5:5">
      <c r="E14877" s="296"/>
    </row>
    <row r="14878" spans="5:5">
      <c r="E14878" s="296"/>
    </row>
    <row r="14879" spans="5:5">
      <c r="E14879" s="296"/>
    </row>
    <row r="14880" spans="5:5">
      <c r="E14880" s="296"/>
    </row>
    <row r="14881" spans="5:5">
      <c r="E14881" s="296"/>
    </row>
    <row r="14882" spans="5:5">
      <c r="E14882" s="296"/>
    </row>
    <row r="14883" spans="5:5">
      <c r="E14883" s="296"/>
    </row>
    <row r="14884" spans="5:5">
      <c r="E14884" s="296"/>
    </row>
    <row r="14885" spans="5:5">
      <c r="E14885" s="296"/>
    </row>
    <row r="14886" spans="5:5">
      <c r="E14886" s="296"/>
    </row>
    <row r="14887" spans="5:5">
      <c r="E14887" s="296"/>
    </row>
    <row r="14888" spans="5:5">
      <c r="E14888" s="296"/>
    </row>
    <row r="14889" spans="5:5">
      <c r="E14889" s="296"/>
    </row>
    <row r="14890" spans="5:5">
      <c r="E14890" s="296"/>
    </row>
    <row r="14891" spans="5:5">
      <c r="E14891" s="296"/>
    </row>
    <row r="14892" spans="5:5">
      <c r="E14892" s="296"/>
    </row>
    <row r="14893" spans="5:5">
      <c r="E14893" s="296"/>
    </row>
    <row r="14894" spans="5:5">
      <c r="E14894" s="296"/>
    </row>
    <row r="14895" spans="5:5">
      <c r="E14895" s="296"/>
    </row>
    <row r="14896" spans="5:5">
      <c r="E14896" s="296"/>
    </row>
    <row r="14897" spans="5:5">
      <c r="E14897" s="296"/>
    </row>
    <row r="14898" spans="5:5">
      <c r="E14898" s="296"/>
    </row>
    <row r="14899" spans="5:5">
      <c r="E14899" s="296"/>
    </row>
    <row r="14900" spans="5:5">
      <c r="E14900" s="296"/>
    </row>
    <row r="14901" spans="5:5">
      <c r="E14901" s="296"/>
    </row>
    <row r="14902" spans="5:5">
      <c r="E14902" s="296"/>
    </row>
    <row r="14903" spans="5:5">
      <c r="E14903" s="296"/>
    </row>
    <row r="14904" spans="5:5">
      <c r="E14904" s="296"/>
    </row>
    <row r="14905" spans="5:5">
      <c r="E14905" s="296"/>
    </row>
    <row r="14906" spans="5:5">
      <c r="E14906" s="296"/>
    </row>
    <row r="14907" spans="5:5">
      <c r="E14907" s="296"/>
    </row>
    <row r="14908" spans="5:5">
      <c r="E14908" s="296"/>
    </row>
    <row r="14909" spans="5:5">
      <c r="E14909" s="296"/>
    </row>
    <row r="14910" spans="5:5">
      <c r="E14910" s="296"/>
    </row>
    <row r="14911" spans="5:5">
      <c r="E14911" s="296"/>
    </row>
    <row r="14912" spans="5:5">
      <c r="E14912" s="296"/>
    </row>
    <row r="14913" spans="5:5">
      <c r="E14913" s="296"/>
    </row>
    <row r="14914" spans="5:5">
      <c r="E14914" s="296"/>
    </row>
    <row r="14915" spans="5:5">
      <c r="E14915" s="296"/>
    </row>
    <row r="14916" spans="5:5">
      <c r="E14916" s="296"/>
    </row>
    <row r="14917" spans="5:5">
      <c r="E14917" s="296"/>
    </row>
    <row r="14918" spans="5:5">
      <c r="E14918" s="296"/>
    </row>
    <row r="14919" spans="5:5">
      <c r="E14919" s="296"/>
    </row>
    <row r="14920" spans="5:5">
      <c r="E14920" s="296"/>
    </row>
    <row r="14921" spans="5:5">
      <c r="E14921" s="296"/>
    </row>
    <row r="14922" spans="5:5">
      <c r="E14922" s="296"/>
    </row>
    <row r="14923" spans="5:5">
      <c r="E14923" s="296"/>
    </row>
    <row r="14924" spans="5:5">
      <c r="E14924" s="296"/>
    </row>
    <row r="14925" spans="5:5">
      <c r="E14925" s="296"/>
    </row>
    <row r="14926" spans="5:5">
      <c r="E14926" s="296"/>
    </row>
    <row r="14927" spans="5:5">
      <c r="E14927" s="296"/>
    </row>
    <row r="14928" spans="5:5">
      <c r="E14928" s="296"/>
    </row>
    <row r="14929" spans="5:5">
      <c r="E14929" s="296"/>
    </row>
    <row r="14930" spans="5:5">
      <c r="E14930" s="296"/>
    </row>
    <row r="14931" spans="5:5">
      <c r="E14931" s="296"/>
    </row>
    <row r="14932" spans="5:5">
      <c r="E14932" s="296"/>
    </row>
    <row r="14933" spans="5:5">
      <c r="E14933" s="296"/>
    </row>
    <row r="14934" spans="5:5">
      <c r="E14934" s="296"/>
    </row>
    <row r="14935" spans="5:5">
      <c r="E14935" s="296"/>
    </row>
    <row r="14936" spans="5:5">
      <c r="E14936" s="296"/>
    </row>
    <row r="14937" spans="5:5">
      <c r="E14937" s="296"/>
    </row>
    <row r="14938" spans="5:5">
      <c r="E14938" s="296"/>
    </row>
    <row r="14939" spans="5:5">
      <c r="E14939" s="296"/>
    </row>
    <row r="14940" spans="5:5">
      <c r="E14940" s="296"/>
    </row>
    <row r="14941" spans="5:5">
      <c r="E14941" s="296"/>
    </row>
    <row r="14942" spans="5:5">
      <c r="E14942" s="296"/>
    </row>
    <row r="14943" spans="5:5">
      <c r="E14943" s="296"/>
    </row>
    <row r="14944" spans="5:5">
      <c r="E14944" s="296"/>
    </row>
    <row r="14945" spans="5:5">
      <c r="E14945" s="296"/>
    </row>
    <row r="14946" spans="5:5">
      <c r="E14946" s="296"/>
    </row>
    <row r="14947" spans="5:5">
      <c r="E14947" s="296"/>
    </row>
    <row r="14948" spans="5:5">
      <c r="E14948" s="296"/>
    </row>
    <row r="14949" spans="5:5">
      <c r="E14949" s="296"/>
    </row>
    <row r="14950" spans="5:5">
      <c r="E14950" s="296"/>
    </row>
    <row r="14951" spans="5:5">
      <c r="E14951" s="296"/>
    </row>
    <row r="14952" spans="5:5">
      <c r="E14952" s="296"/>
    </row>
    <row r="14953" spans="5:5">
      <c r="E14953" s="296"/>
    </row>
    <row r="14954" spans="5:5">
      <c r="E14954" s="296"/>
    </row>
    <row r="14955" spans="5:5">
      <c r="E14955" s="296"/>
    </row>
    <row r="14956" spans="5:5">
      <c r="E14956" s="296"/>
    </row>
    <row r="14957" spans="5:5">
      <c r="E14957" s="296"/>
    </row>
    <row r="14958" spans="5:5">
      <c r="E14958" s="296"/>
    </row>
    <row r="14959" spans="5:5">
      <c r="E14959" s="296"/>
    </row>
    <row r="14960" spans="5:5">
      <c r="E14960" s="296"/>
    </row>
    <row r="14961" spans="5:5">
      <c r="E14961" s="296"/>
    </row>
    <row r="14962" spans="5:5">
      <c r="E14962" s="296"/>
    </row>
    <row r="14963" spans="5:5">
      <c r="E14963" s="296"/>
    </row>
    <row r="14964" spans="5:5">
      <c r="E14964" s="296"/>
    </row>
    <row r="14965" spans="5:5">
      <c r="E14965" s="296"/>
    </row>
    <row r="14966" spans="5:5">
      <c r="E14966" s="296"/>
    </row>
    <row r="14967" spans="5:5">
      <c r="E14967" s="296"/>
    </row>
    <row r="14968" spans="5:5">
      <c r="E14968" s="296"/>
    </row>
    <row r="14969" spans="5:5">
      <c r="E14969" s="296"/>
    </row>
    <row r="14970" spans="5:5">
      <c r="E14970" s="296"/>
    </row>
    <row r="14971" spans="5:5">
      <c r="E14971" s="296"/>
    </row>
    <row r="14972" spans="5:5">
      <c r="E14972" s="296"/>
    </row>
    <row r="14973" spans="5:5">
      <c r="E14973" s="296"/>
    </row>
    <row r="14974" spans="5:5">
      <c r="E14974" s="296"/>
    </row>
    <row r="14975" spans="5:5">
      <c r="E14975" s="296"/>
    </row>
    <row r="14976" spans="5:5">
      <c r="E14976" s="296"/>
    </row>
    <row r="14977" spans="5:5">
      <c r="E14977" s="296"/>
    </row>
    <row r="14978" spans="5:5">
      <c r="E14978" s="296"/>
    </row>
    <row r="14979" spans="5:5">
      <c r="E14979" s="296"/>
    </row>
    <row r="14980" spans="5:5">
      <c r="E14980" s="296"/>
    </row>
    <row r="14981" spans="5:5">
      <c r="E14981" s="296"/>
    </row>
    <row r="14982" spans="5:5">
      <c r="E14982" s="296"/>
    </row>
    <row r="14983" spans="5:5">
      <c r="E14983" s="296"/>
    </row>
    <row r="14984" spans="5:5">
      <c r="E14984" s="296"/>
    </row>
    <row r="14985" spans="5:5">
      <c r="E14985" s="296"/>
    </row>
    <row r="14986" spans="5:5">
      <c r="E14986" s="296"/>
    </row>
    <row r="14987" spans="5:5">
      <c r="E14987" s="296"/>
    </row>
    <row r="14988" spans="5:5">
      <c r="E14988" s="296"/>
    </row>
    <row r="14989" spans="5:5">
      <c r="E14989" s="296"/>
    </row>
    <row r="14990" spans="5:5">
      <c r="E14990" s="296"/>
    </row>
    <row r="14991" spans="5:5">
      <c r="E14991" s="296"/>
    </row>
    <row r="14992" spans="5:5">
      <c r="E14992" s="296"/>
    </row>
    <row r="14993" spans="5:5">
      <c r="E14993" s="296"/>
    </row>
    <row r="14994" spans="5:5">
      <c r="E14994" s="296"/>
    </row>
    <row r="14995" spans="5:5">
      <c r="E14995" s="296"/>
    </row>
    <row r="14996" spans="5:5">
      <c r="E14996" s="296"/>
    </row>
    <row r="14997" spans="5:5">
      <c r="E14997" s="296"/>
    </row>
    <row r="14998" spans="5:5">
      <c r="E14998" s="296"/>
    </row>
    <row r="14999" spans="5:5">
      <c r="E14999" s="296"/>
    </row>
    <row r="15000" spans="5:5">
      <c r="E15000" s="296"/>
    </row>
    <row r="15001" spans="5:5">
      <c r="E15001" s="296"/>
    </row>
    <row r="15002" spans="5:5">
      <c r="E15002" s="296"/>
    </row>
    <row r="15003" spans="5:5">
      <c r="E15003" s="296"/>
    </row>
    <row r="15004" spans="5:5">
      <c r="E15004" s="296"/>
    </row>
    <row r="15005" spans="5:5">
      <c r="E15005" s="296"/>
    </row>
    <row r="15006" spans="5:5">
      <c r="E15006" s="296"/>
    </row>
    <row r="15007" spans="5:5">
      <c r="E15007" s="296"/>
    </row>
    <row r="15008" spans="5:5">
      <c r="E15008" s="296"/>
    </row>
    <row r="15009" spans="5:5">
      <c r="E15009" s="296"/>
    </row>
    <row r="15010" spans="5:5">
      <c r="E15010" s="296"/>
    </row>
    <row r="15011" spans="5:5">
      <c r="E15011" s="296"/>
    </row>
    <row r="15012" spans="5:5">
      <c r="E15012" s="296"/>
    </row>
    <row r="15013" spans="5:5">
      <c r="E15013" s="296"/>
    </row>
    <row r="15014" spans="5:5">
      <c r="E15014" s="296"/>
    </row>
    <row r="15015" spans="5:5">
      <c r="E15015" s="296"/>
    </row>
    <row r="15016" spans="5:5">
      <c r="E15016" s="296"/>
    </row>
    <row r="15017" spans="5:5">
      <c r="E15017" s="296"/>
    </row>
    <row r="15018" spans="5:5">
      <c r="E15018" s="296"/>
    </row>
    <row r="15019" spans="5:5">
      <c r="E15019" s="296"/>
    </row>
    <row r="15020" spans="5:5">
      <c r="E15020" s="296"/>
    </row>
    <row r="15021" spans="5:5">
      <c r="E15021" s="296"/>
    </row>
    <row r="15022" spans="5:5">
      <c r="E15022" s="296"/>
    </row>
    <row r="15023" spans="5:5">
      <c r="E15023" s="296"/>
    </row>
    <row r="15024" spans="5:5">
      <c r="E15024" s="296"/>
    </row>
    <row r="15025" spans="5:5">
      <c r="E15025" s="296"/>
    </row>
    <row r="15026" spans="5:5">
      <c r="E15026" s="296"/>
    </row>
    <row r="15027" spans="5:5">
      <c r="E15027" s="296"/>
    </row>
    <row r="15028" spans="5:5">
      <c r="E15028" s="296"/>
    </row>
    <row r="15029" spans="5:5">
      <c r="E15029" s="296"/>
    </row>
    <row r="15030" spans="5:5">
      <c r="E15030" s="296"/>
    </row>
    <row r="15031" spans="5:5">
      <c r="E15031" s="296"/>
    </row>
    <row r="15032" spans="5:5">
      <c r="E15032" s="296"/>
    </row>
    <row r="15033" spans="5:5">
      <c r="E15033" s="296"/>
    </row>
    <row r="15034" spans="5:5">
      <c r="E15034" s="296"/>
    </row>
    <row r="15035" spans="5:5">
      <c r="E15035" s="296"/>
    </row>
    <row r="15036" spans="5:5">
      <c r="E15036" s="296"/>
    </row>
    <row r="15037" spans="5:5">
      <c r="E15037" s="296"/>
    </row>
    <row r="15038" spans="5:5">
      <c r="E15038" s="296"/>
    </row>
    <row r="15039" spans="5:5">
      <c r="E15039" s="296"/>
    </row>
    <row r="15040" spans="5:5">
      <c r="E15040" s="296"/>
    </row>
    <row r="15041" spans="5:5">
      <c r="E15041" s="296"/>
    </row>
    <row r="15042" spans="5:5">
      <c r="E15042" s="296"/>
    </row>
    <row r="15043" spans="5:5">
      <c r="E15043" s="296"/>
    </row>
    <row r="15044" spans="5:5">
      <c r="E15044" s="296"/>
    </row>
    <row r="15045" spans="5:5">
      <c r="E15045" s="296"/>
    </row>
    <row r="15046" spans="5:5">
      <c r="E15046" s="296"/>
    </row>
    <row r="15047" spans="5:5">
      <c r="E15047" s="296"/>
    </row>
    <row r="15048" spans="5:5">
      <c r="E15048" s="296"/>
    </row>
    <row r="15049" spans="5:5">
      <c r="E15049" s="296"/>
    </row>
    <row r="15050" spans="5:5">
      <c r="E15050" s="296"/>
    </row>
    <row r="15051" spans="5:5">
      <c r="E15051" s="296"/>
    </row>
    <row r="15052" spans="5:5">
      <c r="E15052" s="296"/>
    </row>
    <row r="15053" spans="5:5">
      <c r="E15053" s="296"/>
    </row>
    <row r="15054" spans="5:5">
      <c r="E15054" s="296"/>
    </row>
    <row r="15055" spans="5:5">
      <c r="E15055" s="296"/>
    </row>
    <row r="15056" spans="5:5">
      <c r="E15056" s="296"/>
    </row>
    <row r="15057" spans="5:5">
      <c r="E15057" s="296"/>
    </row>
    <row r="15058" spans="5:5">
      <c r="E15058" s="296"/>
    </row>
    <row r="15059" spans="5:5">
      <c r="E15059" s="296"/>
    </row>
    <row r="15060" spans="5:5">
      <c r="E15060" s="296"/>
    </row>
    <row r="15061" spans="5:5">
      <c r="E15061" s="296"/>
    </row>
    <row r="15062" spans="5:5">
      <c r="E15062" s="296"/>
    </row>
    <row r="15063" spans="5:5">
      <c r="E15063" s="296"/>
    </row>
    <row r="15064" spans="5:5">
      <c r="E15064" s="296"/>
    </row>
    <row r="15065" spans="5:5">
      <c r="E15065" s="296"/>
    </row>
    <row r="15066" spans="5:5">
      <c r="E15066" s="296"/>
    </row>
    <row r="15067" spans="5:5">
      <c r="E15067" s="296"/>
    </row>
    <row r="15068" spans="5:5">
      <c r="E15068" s="296"/>
    </row>
    <row r="15069" spans="5:5">
      <c r="E15069" s="296"/>
    </row>
    <row r="15070" spans="5:5">
      <c r="E15070" s="296"/>
    </row>
    <row r="15071" spans="5:5">
      <c r="E15071" s="296"/>
    </row>
    <row r="15072" spans="5:5">
      <c r="E15072" s="296"/>
    </row>
    <row r="15073" spans="5:5">
      <c r="E15073" s="296"/>
    </row>
    <row r="15074" spans="5:5">
      <c r="E15074" s="296"/>
    </row>
    <row r="15075" spans="5:5">
      <c r="E15075" s="296"/>
    </row>
    <row r="15076" spans="5:5">
      <c r="E15076" s="296"/>
    </row>
    <row r="15077" spans="5:5">
      <c r="E15077" s="296"/>
    </row>
    <row r="15078" spans="5:5">
      <c r="E15078" s="296"/>
    </row>
    <row r="15079" spans="5:5">
      <c r="E15079" s="296"/>
    </row>
    <row r="15080" spans="5:5">
      <c r="E15080" s="296"/>
    </row>
    <row r="15081" spans="5:5">
      <c r="E15081" s="296"/>
    </row>
    <row r="15082" spans="5:5">
      <c r="E15082" s="296"/>
    </row>
    <row r="15083" spans="5:5">
      <c r="E15083" s="296"/>
    </row>
    <row r="15084" spans="5:5">
      <c r="E15084" s="296"/>
    </row>
    <row r="15085" spans="5:5">
      <c r="E15085" s="296"/>
    </row>
    <row r="15086" spans="5:5">
      <c r="E15086" s="296"/>
    </row>
    <row r="15087" spans="5:5">
      <c r="E15087" s="296"/>
    </row>
    <row r="15088" spans="5:5">
      <c r="E15088" s="296"/>
    </row>
    <row r="15089" spans="5:5">
      <c r="E15089" s="296"/>
    </row>
    <row r="15090" spans="5:5">
      <c r="E15090" s="296"/>
    </row>
    <row r="15091" spans="5:5">
      <c r="E15091" s="296"/>
    </row>
    <row r="15092" spans="5:5">
      <c r="E15092" s="296"/>
    </row>
    <row r="15093" spans="5:5">
      <c r="E15093" s="296"/>
    </row>
    <row r="15094" spans="5:5">
      <c r="E15094" s="296"/>
    </row>
    <row r="15095" spans="5:5">
      <c r="E15095" s="296"/>
    </row>
    <row r="15096" spans="5:5">
      <c r="E15096" s="296"/>
    </row>
    <row r="15097" spans="5:5">
      <c r="E15097" s="296"/>
    </row>
    <row r="15098" spans="5:5">
      <c r="E15098" s="296"/>
    </row>
    <row r="15099" spans="5:5">
      <c r="E15099" s="296"/>
    </row>
    <row r="15100" spans="5:5">
      <c r="E15100" s="296"/>
    </row>
    <row r="15101" spans="5:5">
      <c r="E15101" s="296"/>
    </row>
    <row r="15102" spans="5:5">
      <c r="E15102" s="296"/>
    </row>
    <row r="15103" spans="5:5">
      <c r="E15103" s="296"/>
    </row>
    <row r="15104" spans="5:5">
      <c r="E15104" s="296"/>
    </row>
    <row r="15105" spans="5:5">
      <c r="E15105" s="296"/>
    </row>
    <row r="15106" spans="5:5">
      <c r="E15106" s="296"/>
    </row>
    <row r="15107" spans="5:5">
      <c r="E15107" s="296"/>
    </row>
    <row r="15108" spans="5:5">
      <c r="E15108" s="296"/>
    </row>
    <row r="15109" spans="5:5">
      <c r="E15109" s="296"/>
    </row>
    <row r="15110" spans="5:5">
      <c r="E15110" s="296"/>
    </row>
    <row r="15111" spans="5:5">
      <c r="E15111" s="296"/>
    </row>
    <row r="15112" spans="5:5">
      <c r="E15112" s="296"/>
    </row>
    <row r="15113" spans="5:5">
      <c r="E15113" s="296"/>
    </row>
    <row r="15114" spans="5:5">
      <c r="E15114" s="296"/>
    </row>
    <row r="15115" spans="5:5">
      <c r="E15115" s="296"/>
    </row>
    <row r="15116" spans="5:5">
      <c r="E15116" s="296"/>
    </row>
    <row r="15117" spans="5:5">
      <c r="E15117" s="296"/>
    </row>
    <row r="15118" spans="5:5">
      <c r="E15118" s="296"/>
    </row>
    <row r="15119" spans="5:5">
      <c r="E15119" s="296"/>
    </row>
    <row r="15120" spans="5:5">
      <c r="E15120" s="296"/>
    </row>
    <row r="15121" spans="5:5">
      <c r="E15121" s="296"/>
    </row>
    <row r="15122" spans="5:5">
      <c r="E15122" s="296"/>
    </row>
    <row r="15123" spans="5:5">
      <c r="E15123" s="296"/>
    </row>
    <row r="15124" spans="5:5">
      <c r="E15124" s="296"/>
    </row>
    <row r="15125" spans="5:5">
      <c r="E15125" s="296"/>
    </row>
    <row r="15126" spans="5:5">
      <c r="E15126" s="296"/>
    </row>
    <row r="15127" spans="5:5">
      <c r="E15127" s="296"/>
    </row>
    <row r="15128" spans="5:5">
      <c r="E15128" s="296"/>
    </row>
    <row r="15129" spans="5:5">
      <c r="E15129" s="296"/>
    </row>
    <row r="15130" spans="5:5">
      <c r="E15130" s="296"/>
    </row>
    <row r="15131" spans="5:5">
      <c r="E15131" s="296"/>
    </row>
    <row r="15132" spans="5:5">
      <c r="E15132" s="296"/>
    </row>
    <row r="15133" spans="5:5">
      <c r="E15133" s="296"/>
    </row>
    <row r="15134" spans="5:5">
      <c r="E15134" s="296"/>
    </row>
    <row r="15135" spans="5:5">
      <c r="E15135" s="296"/>
    </row>
    <row r="15136" spans="5:5">
      <c r="E15136" s="296"/>
    </row>
    <row r="15137" spans="5:5">
      <c r="E15137" s="296"/>
    </row>
    <row r="15138" spans="5:5">
      <c r="E15138" s="296"/>
    </row>
    <row r="15139" spans="5:5">
      <c r="E15139" s="296"/>
    </row>
    <row r="15140" spans="5:5">
      <c r="E15140" s="296"/>
    </row>
    <row r="15141" spans="5:5">
      <c r="E15141" s="296"/>
    </row>
    <row r="15142" spans="5:5">
      <c r="E15142" s="296"/>
    </row>
    <row r="15143" spans="5:5">
      <c r="E15143" s="296"/>
    </row>
    <row r="15144" spans="5:5">
      <c r="E15144" s="296"/>
    </row>
    <row r="15145" spans="5:5">
      <c r="E15145" s="296"/>
    </row>
    <row r="15146" spans="5:5">
      <c r="E15146" s="296"/>
    </row>
    <row r="15147" spans="5:5">
      <c r="E15147" s="296"/>
    </row>
    <row r="15148" spans="5:5">
      <c r="E15148" s="296"/>
    </row>
    <row r="15149" spans="5:5">
      <c r="E15149" s="296"/>
    </row>
    <row r="15150" spans="5:5">
      <c r="E15150" s="296"/>
    </row>
    <row r="15151" spans="5:5">
      <c r="E15151" s="296"/>
    </row>
    <row r="15152" spans="5:5">
      <c r="E15152" s="296"/>
    </row>
    <row r="15153" spans="5:5">
      <c r="E15153" s="296"/>
    </row>
    <row r="15154" spans="5:5">
      <c r="E15154" s="296"/>
    </row>
    <row r="15155" spans="5:5">
      <c r="E15155" s="296"/>
    </row>
    <row r="15156" spans="5:5">
      <c r="E15156" s="296"/>
    </row>
    <row r="15157" spans="5:5">
      <c r="E15157" s="296"/>
    </row>
    <row r="15158" spans="5:5">
      <c r="E15158" s="296"/>
    </row>
    <row r="15159" spans="5:5">
      <c r="E15159" s="296"/>
    </row>
    <row r="15160" spans="5:5">
      <c r="E15160" s="296"/>
    </row>
    <row r="15161" spans="5:5">
      <c r="E15161" s="296"/>
    </row>
    <row r="15162" spans="5:5">
      <c r="E15162" s="296"/>
    </row>
    <row r="15163" spans="5:5">
      <c r="E15163" s="296"/>
    </row>
    <row r="15164" spans="5:5">
      <c r="E15164" s="296"/>
    </row>
    <row r="15165" spans="5:5">
      <c r="E15165" s="296"/>
    </row>
    <row r="15166" spans="5:5">
      <c r="E15166" s="296"/>
    </row>
    <row r="15167" spans="5:5">
      <c r="E15167" s="296"/>
    </row>
    <row r="15168" spans="5:5">
      <c r="E15168" s="296"/>
    </row>
    <row r="15169" spans="5:5">
      <c r="E15169" s="296"/>
    </row>
    <row r="15170" spans="5:5">
      <c r="E15170" s="296"/>
    </row>
    <row r="15171" spans="5:5">
      <c r="E15171" s="296"/>
    </row>
    <row r="15172" spans="5:5">
      <c r="E15172" s="296"/>
    </row>
    <row r="15173" spans="5:5">
      <c r="E15173" s="296"/>
    </row>
    <row r="15174" spans="5:5">
      <c r="E15174" s="296"/>
    </row>
    <row r="15175" spans="5:5">
      <c r="E15175" s="296"/>
    </row>
    <row r="15176" spans="5:5">
      <c r="E15176" s="296"/>
    </row>
    <row r="15177" spans="5:5">
      <c r="E15177" s="296"/>
    </row>
    <row r="15178" spans="5:5">
      <c r="E15178" s="296"/>
    </row>
    <row r="15179" spans="5:5">
      <c r="E15179" s="296"/>
    </row>
    <row r="15180" spans="5:5">
      <c r="E15180" s="296"/>
    </row>
    <row r="15181" spans="5:5">
      <c r="E15181" s="296"/>
    </row>
    <row r="15182" spans="5:5">
      <c r="E15182" s="296"/>
    </row>
    <row r="15183" spans="5:5">
      <c r="E15183" s="296"/>
    </row>
    <row r="15184" spans="5:5">
      <c r="E15184" s="296"/>
    </row>
    <row r="15185" spans="5:5">
      <c r="E15185" s="296"/>
    </row>
    <row r="15186" spans="5:5">
      <c r="E15186" s="296"/>
    </row>
    <row r="15187" spans="5:5">
      <c r="E15187" s="296"/>
    </row>
    <row r="15188" spans="5:5">
      <c r="E15188" s="296"/>
    </row>
    <row r="15189" spans="5:5">
      <c r="E15189" s="296"/>
    </row>
    <row r="15190" spans="5:5">
      <c r="E15190" s="296"/>
    </row>
    <row r="15191" spans="5:5">
      <c r="E15191" s="296"/>
    </row>
    <row r="15192" spans="5:5">
      <c r="E15192" s="296"/>
    </row>
    <row r="15193" spans="5:5">
      <c r="E15193" s="296"/>
    </row>
    <row r="15194" spans="5:5">
      <c r="E15194" s="296"/>
    </row>
    <row r="15195" spans="5:5">
      <c r="E15195" s="296"/>
    </row>
    <row r="15196" spans="5:5">
      <c r="E15196" s="296"/>
    </row>
    <row r="15197" spans="5:5">
      <c r="E15197" s="296"/>
    </row>
    <row r="15198" spans="5:5">
      <c r="E15198" s="296"/>
    </row>
    <row r="15199" spans="5:5">
      <c r="E15199" s="296"/>
    </row>
    <row r="15200" spans="5:5">
      <c r="E15200" s="296"/>
    </row>
    <row r="15201" spans="5:5">
      <c r="E15201" s="296"/>
    </row>
    <row r="15202" spans="5:5">
      <c r="E15202" s="296"/>
    </row>
    <row r="15203" spans="5:5">
      <c r="E15203" s="296"/>
    </row>
    <row r="15204" spans="5:5">
      <c r="E15204" s="296"/>
    </row>
    <row r="15205" spans="5:5">
      <c r="E15205" s="296"/>
    </row>
    <row r="15206" spans="5:5">
      <c r="E15206" s="296"/>
    </row>
    <row r="15207" spans="5:5">
      <c r="E15207" s="296"/>
    </row>
    <row r="15208" spans="5:5">
      <c r="E15208" s="296"/>
    </row>
    <row r="15209" spans="5:5">
      <c r="E15209" s="296"/>
    </row>
    <row r="15210" spans="5:5">
      <c r="E15210" s="296"/>
    </row>
    <row r="15211" spans="5:5">
      <c r="E15211" s="296"/>
    </row>
    <row r="15212" spans="5:5">
      <c r="E15212" s="296"/>
    </row>
    <row r="15213" spans="5:5">
      <c r="E15213" s="296"/>
    </row>
    <row r="15214" spans="5:5">
      <c r="E15214" s="296"/>
    </row>
    <row r="15215" spans="5:5">
      <c r="E15215" s="296"/>
    </row>
    <row r="15216" spans="5:5">
      <c r="E15216" s="296"/>
    </row>
    <row r="15217" spans="5:5">
      <c r="E15217" s="296"/>
    </row>
    <row r="15218" spans="5:5">
      <c r="E15218" s="296"/>
    </row>
    <row r="15219" spans="5:5">
      <c r="E15219" s="296"/>
    </row>
    <row r="15220" spans="5:5">
      <c r="E15220" s="296"/>
    </row>
    <row r="15221" spans="5:5">
      <c r="E15221" s="296"/>
    </row>
    <row r="15222" spans="5:5">
      <c r="E15222" s="296"/>
    </row>
    <row r="15223" spans="5:5">
      <c r="E15223" s="296"/>
    </row>
    <row r="15224" spans="5:5">
      <c r="E15224" s="296"/>
    </row>
    <row r="15225" spans="5:5">
      <c r="E15225" s="296"/>
    </row>
    <row r="15226" spans="5:5">
      <c r="E15226" s="296"/>
    </row>
    <row r="15227" spans="5:5">
      <c r="E15227" s="296"/>
    </row>
    <row r="15228" spans="5:5">
      <c r="E15228" s="296"/>
    </row>
    <row r="15229" spans="5:5">
      <c r="E15229" s="296"/>
    </row>
    <row r="15230" spans="5:5">
      <c r="E15230" s="296"/>
    </row>
    <row r="15231" spans="5:5">
      <c r="E15231" s="296"/>
    </row>
    <row r="15232" spans="5:5">
      <c r="E15232" s="296"/>
    </row>
    <row r="15233" spans="5:5">
      <c r="E15233" s="296"/>
    </row>
    <row r="15234" spans="5:5">
      <c r="E15234" s="296"/>
    </row>
    <row r="15235" spans="5:5">
      <c r="E15235" s="296"/>
    </row>
    <row r="15236" spans="5:5">
      <c r="E15236" s="296"/>
    </row>
    <row r="15237" spans="5:5">
      <c r="E15237" s="296"/>
    </row>
    <row r="15238" spans="5:5">
      <c r="E15238" s="296"/>
    </row>
    <row r="15239" spans="5:5">
      <c r="E15239" s="296"/>
    </row>
    <row r="15240" spans="5:5">
      <c r="E15240" s="296"/>
    </row>
    <row r="15241" spans="5:5">
      <c r="E15241" s="296"/>
    </row>
    <row r="15242" spans="5:5">
      <c r="E15242" s="296"/>
    </row>
    <row r="15243" spans="5:5">
      <c r="E15243" s="296"/>
    </row>
    <row r="15244" spans="5:5">
      <c r="E15244" s="296"/>
    </row>
    <row r="15245" spans="5:5">
      <c r="E15245" s="296"/>
    </row>
    <row r="15246" spans="5:5">
      <c r="E15246" s="296"/>
    </row>
    <row r="15247" spans="5:5">
      <c r="E15247" s="296"/>
    </row>
    <row r="15248" spans="5:5">
      <c r="E15248" s="296"/>
    </row>
    <row r="15249" spans="5:5">
      <c r="E15249" s="296"/>
    </row>
    <row r="15250" spans="5:5">
      <c r="E15250" s="296"/>
    </row>
    <row r="15251" spans="5:5">
      <c r="E15251" s="296"/>
    </row>
    <row r="15252" spans="5:5">
      <c r="E15252" s="296"/>
    </row>
    <row r="15253" spans="5:5">
      <c r="E15253" s="296"/>
    </row>
    <row r="15254" spans="5:5">
      <c r="E15254" s="296"/>
    </row>
    <row r="15255" spans="5:5">
      <c r="E15255" s="296"/>
    </row>
    <row r="15256" spans="5:5">
      <c r="E15256" s="296"/>
    </row>
    <row r="15257" spans="5:5">
      <c r="E15257" s="296"/>
    </row>
    <row r="15258" spans="5:5">
      <c r="E15258" s="296"/>
    </row>
    <row r="15259" spans="5:5">
      <c r="E15259" s="296"/>
    </row>
    <row r="15260" spans="5:5">
      <c r="E15260" s="296"/>
    </row>
    <row r="15261" spans="5:5">
      <c r="E15261" s="296"/>
    </row>
    <row r="15262" spans="5:5">
      <c r="E15262" s="296"/>
    </row>
    <row r="15263" spans="5:5">
      <c r="E15263" s="296"/>
    </row>
    <row r="15264" spans="5:5">
      <c r="E15264" s="296"/>
    </row>
    <row r="15265" spans="5:5">
      <c r="E15265" s="296"/>
    </row>
    <row r="15266" spans="5:5">
      <c r="E15266" s="296"/>
    </row>
    <row r="15267" spans="5:5">
      <c r="E15267" s="296"/>
    </row>
    <row r="15268" spans="5:5">
      <c r="E15268" s="296"/>
    </row>
    <row r="15269" spans="5:5">
      <c r="E15269" s="296"/>
    </row>
    <row r="15270" spans="5:5">
      <c r="E15270" s="296"/>
    </row>
    <row r="15271" spans="5:5">
      <c r="E15271" s="296"/>
    </row>
    <row r="15272" spans="5:5">
      <c r="E15272" s="296"/>
    </row>
    <row r="15273" spans="5:5">
      <c r="E15273" s="296"/>
    </row>
    <row r="15274" spans="5:5">
      <c r="E15274" s="296"/>
    </row>
    <row r="15275" spans="5:5">
      <c r="E15275" s="296"/>
    </row>
    <row r="15276" spans="5:5">
      <c r="E15276" s="296"/>
    </row>
    <row r="15277" spans="5:5">
      <c r="E15277" s="296"/>
    </row>
    <row r="15278" spans="5:5">
      <c r="E15278" s="296"/>
    </row>
    <row r="15279" spans="5:5">
      <c r="E15279" s="296"/>
    </row>
    <row r="15280" spans="5:5">
      <c r="E15280" s="296"/>
    </row>
    <row r="15281" spans="5:5">
      <c r="E15281" s="296"/>
    </row>
    <row r="15282" spans="5:5">
      <c r="E15282" s="296"/>
    </row>
    <row r="15283" spans="5:5">
      <c r="E15283" s="296"/>
    </row>
    <row r="15284" spans="5:5">
      <c r="E15284" s="296"/>
    </row>
    <row r="15285" spans="5:5">
      <c r="E15285" s="296"/>
    </row>
    <row r="15286" spans="5:5">
      <c r="E15286" s="296"/>
    </row>
    <row r="15287" spans="5:5">
      <c r="E15287" s="296"/>
    </row>
    <row r="15288" spans="5:5">
      <c r="E15288" s="296"/>
    </row>
    <row r="15289" spans="5:5">
      <c r="E15289" s="296"/>
    </row>
    <row r="15290" spans="5:5">
      <c r="E15290" s="296"/>
    </row>
    <row r="15291" spans="5:5">
      <c r="E15291" s="296"/>
    </row>
    <row r="15292" spans="5:5">
      <c r="E15292" s="296"/>
    </row>
    <row r="15293" spans="5:5">
      <c r="E15293" s="296"/>
    </row>
    <row r="15294" spans="5:5">
      <c r="E15294" s="296"/>
    </row>
    <row r="15295" spans="5:5">
      <c r="E15295" s="296"/>
    </row>
    <row r="15296" spans="5:5">
      <c r="E15296" s="296"/>
    </row>
    <row r="15297" spans="5:5">
      <c r="E15297" s="296"/>
    </row>
    <row r="15298" spans="5:5">
      <c r="E15298" s="296"/>
    </row>
    <row r="15299" spans="5:5">
      <c r="E15299" s="296"/>
    </row>
    <row r="15300" spans="5:5">
      <c r="E15300" s="296"/>
    </row>
    <row r="15301" spans="5:5">
      <c r="E15301" s="296"/>
    </row>
    <row r="15302" spans="5:5">
      <c r="E15302" s="296"/>
    </row>
    <row r="15303" spans="5:5">
      <c r="E15303" s="296"/>
    </row>
    <row r="15304" spans="5:5">
      <c r="E15304" s="296"/>
    </row>
    <row r="15305" spans="5:5">
      <c r="E15305" s="296"/>
    </row>
    <row r="15306" spans="5:5">
      <c r="E15306" s="296"/>
    </row>
    <row r="15307" spans="5:5">
      <c r="E15307" s="296"/>
    </row>
    <row r="15308" spans="5:5">
      <c r="E15308" s="296"/>
    </row>
    <row r="15309" spans="5:5">
      <c r="E15309" s="296"/>
    </row>
    <row r="15310" spans="5:5">
      <c r="E15310" s="296"/>
    </row>
    <row r="15311" spans="5:5">
      <c r="E15311" s="296"/>
    </row>
    <row r="15312" spans="5:5">
      <c r="E15312" s="296"/>
    </row>
    <row r="15313" spans="5:5">
      <c r="E15313" s="296"/>
    </row>
    <row r="15314" spans="5:5">
      <c r="E15314" s="296"/>
    </row>
    <row r="15315" spans="5:5">
      <c r="E15315" s="296"/>
    </row>
    <row r="15316" spans="5:5">
      <c r="E15316" s="296"/>
    </row>
    <row r="15317" spans="5:5">
      <c r="E15317" s="296"/>
    </row>
    <row r="15318" spans="5:5">
      <c r="E15318" s="296"/>
    </row>
    <row r="15319" spans="5:5">
      <c r="E15319" s="296"/>
    </row>
    <row r="15320" spans="5:5">
      <c r="E15320" s="296"/>
    </row>
    <row r="15321" spans="5:5">
      <c r="E15321" s="296"/>
    </row>
    <row r="15322" spans="5:5">
      <c r="E15322" s="296"/>
    </row>
    <row r="15323" spans="5:5">
      <c r="E15323" s="296"/>
    </row>
    <row r="15324" spans="5:5">
      <c r="E15324" s="296"/>
    </row>
    <row r="15325" spans="5:5">
      <c r="E15325" s="296"/>
    </row>
    <row r="15326" spans="5:5">
      <c r="E15326" s="296"/>
    </row>
    <row r="15327" spans="5:5">
      <c r="E15327" s="296"/>
    </row>
    <row r="15328" spans="5:5">
      <c r="E15328" s="296"/>
    </row>
    <row r="15329" spans="5:5">
      <c r="E15329" s="296"/>
    </row>
    <row r="15330" spans="5:5">
      <c r="E15330" s="296"/>
    </row>
    <row r="15331" spans="5:5">
      <c r="E15331" s="296"/>
    </row>
    <row r="15332" spans="5:5">
      <c r="E15332" s="296"/>
    </row>
    <row r="15333" spans="5:5">
      <c r="E15333" s="296"/>
    </row>
    <row r="15334" spans="5:5">
      <c r="E15334" s="296"/>
    </row>
    <row r="15335" spans="5:5">
      <c r="E15335" s="296"/>
    </row>
    <row r="15336" spans="5:5">
      <c r="E15336" s="296"/>
    </row>
    <row r="15337" spans="5:5">
      <c r="E15337" s="296"/>
    </row>
    <row r="15338" spans="5:5">
      <c r="E15338" s="296"/>
    </row>
    <row r="15339" spans="5:5">
      <c r="E15339" s="296"/>
    </row>
    <row r="15340" spans="5:5">
      <c r="E15340" s="296"/>
    </row>
    <row r="15341" spans="5:5">
      <c r="E15341" s="296"/>
    </row>
    <row r="15342" spans="5:5">
      <c r="E15342" s="296"/>
    </row>
    <row r="15343" spans="5:5">
      <c r="E15343" s="296"/>
    </row>
    <row r="15344" spans="5:5">
      <c r="E15344" s="296"/>
    </row>
    <row r="15345" spans="5:5">
      <c r="E15345" s="296"/>
    </row>
    <row r="15346" spans="5:5">
      <c r="E15346" s="296"/>
    </row>
    <row r="15347" spans="5:5">
      <c r="E15347" s="296"/>
    </row>
    <row r="15348" spans="5:5">
      <c r="E15348" s="296"/>
    </row>
    <row r="15349" spans="5:5">
      <c r="E15349" s="296"/>
    </row>
    <row r="15350" spans="5:5">
      <c r="E15350" s="296"/>
    </row>
    <row r="15351" spans="5:5">
      <c r="E15351" s="296"/>
    </row>
    <row r="15352" spans="5:5">
      <c r="E15352" s="296"/>
    </row>
    <row r="15353" spans="5:5">
      <c r="E15353" s="296"/>
    </row>
    <row r="15354" spans="5:5">
      <c r="E15354" s="296"/>
    </row>
    <row r="15355" spans="5:5">
      <c r="E15355" s="296"/>
    </row>
    <row r="15356" spans="5:5">
      <c r="E15356" s="296"/>
    </row>
    <row r="15357" spans="5:5">
      <c r="E15357" s="296"/>
    </row>
    <row r="15358" spans="5:5">
      <c r="E15358" s="296"/>
    </row>
    <row r="15359" spans="5:5">
      <c r="E15359" s="296"/>
    </row>
    <row r="15360" spans="5:5">
      <c r="E15360" s="296"/>
    </row>
    <row r="15361" spans="5:5">
      <c r="E15361" s="296"/>
    </row>
    <row r="15362" spans="5:5">
      <c r="E15362" s="296"/>
    </row>
    <row r="15363" spans="5:5">
      <c r="E15363" s="296"/>
    </row>
    <row r="15364" spans="5:5">
      <c r="E15364" s="296"/>
    </row>
    <row r="15365" spans="5:5">
      <c r="E15365" s="296"/>
    </row>
    <row r="15366" spans="5:5">
      <c r="E15366" s="296"/>
    </row>
    <row r="15367" spans="5:5">
      <c r="E15367" s="296"/>
    </row>
    <row r="15368" spans="5:5">
      <c r="E15368" s="296"/>
    </row>
    <row r="15369" spans="5:5">
      <c r="E15369" s="296"/>
    </row>
    <row r="15370" spans="5:5">
      <c r="E15370" s="296"/>
    </row>
    <row r="15371" spans="5:5">
      <c r="E15371" s="296"/>
    </row>
    <row r="15372" spans="5:5">
      <c r="E15372" s="296"/>
    </row>
    <row r="15373" spans="5:5">
      <c r="E15373" s="296"/>
    </row>
    <row r="15374" spans="5:5">
      <c r="E15374" s="296"/>
    </row>
    <row r="15375" spans="5:5">
      <c r="E15375" s="296"/>
    </row>
    <row r="15376" spans="5:5">
      <c r="E15376" s="296"/>
    </row>
    <row r="15377" spans="5:5">
      <c r="E15377" s="296"/>
    </row>
    <row r="15378" spans="5:5">
      <c r="E15378" s="296"/>
    </row>
    <row r="15379" spans="5:5">
      <c r="E15379" s="296"/>
    </row>
    <row r="15380" spans="5:5">
      <c r="E15380" s="296"/>
    </row>
    <row r="15381" spans="5:5">
      <c r="E15381" s="296"/>
    </row>
    <row r="15382" spans="5:5">
      <c r="E15382" s="296"/>
    </row>
    <row r="15383" spans="5:5">
      <c r="E15383" s="296"/>
    </row>
    <row r="15384" spans="5:5">
      <c r="E15384" s="296"/>
    </row>
    <row r="15385" spans="5:5">
      <c r="E15385" s="296"/>
    </row>
    <row r="15386" spans="5:5">
      <c r="E15386" s="296"/>
    </row>
    <row r="15387" spans="5:5">
      <c r="E15387" s="296"/>
    </row>
    <row r="15388" spans="5:5">
      <c r="E15388" s="296"/>
    </row>
    <row r="15389" spans="5:5">
      <c r="E15389" s="296"/>
    </row>
    <row r="15390" spans="5:5">
      <c r="E15390" s="296"/>
    </row>
    <row r="15391" spans="5:5">
      <c r="E15391" s="296"/>
    </row>
    <row r="15392" spans="5:5">
      <c r="E15392" s="296"/>
    </row>
    <row r="15393" spans="5:5">
      <c r="E15393" s="296"/>
    </row>
    <row r="15394" spans="5:5">
      <c r="E15394" s="296"/>
    </row>
    <row r="15395" spans="5:5">
      <c r="E15395" s="296"/>
    </row>
    <row r="15396" spans="5:5">
      <c r="E15396" s="296"/>
    </row>
    <row r="15397" spans="5:5">
      <c r="E15397" s="296"/>
    </row>
    <row r="15398" spans="5:5">
      <c r="E15398" s="296"/>
    </row>
    <row r="15399" spans="5:5">
      <c r="E15399" s="296"/>
    </row>
    <row r="15400" spans="5:5">
      <c r="E15400" s="296"/>
    </row>
    <row r="15401" spans="5:5">
      <c r="E15401" s="296"/>
    </row>
    <row r="15402" spans="5:5">
      <c r="E15402" s="296"/>
    </row>
    <row r="15403" spans="5:5">
      <c r="E15403" s="296"/>
    </row>
    <row r="15404" spans="5:5">
      <c r="E15404" s="296"/>
    </row>
    <row r="15405" spans="5:5">
      <c r="E15405" s="296"/>
    </row>
    <row r="15406" spans="5:5">
      <c r="E15406" s="296"/>
    </row>
    <row r="15407" spans="5:5">
      <c r="E15407" s="296"/>
    </row>
    <row r="15408" spans="5:5">
      <c r="E15408" s="296"/>
    </row>
    <row r="15409" spans="5:5">
      <c r="E15409" s="296"/>
    </row>
    <row r="15410" spans="5:5">
      <c r="E15410" s="296"/>
    </row>
    <row r="15411" spans="5:5">
      <c r="E15411" s="296"/>
    </row>
    <row r="15412" spans="5:5">
      <c r="E15412" s="296"/>
    </row>
    <row r="15413" spans="5:5">
      <c r="E15413" s="296"/>
    </row>
    <row r="15414" spans="5:5">
      <c r="E15414" s="296"/>
    </row>
    <row r="15415" spans="5:5">
      <c r="E15415" s="296"/>
    </row>
    <row r="15416" spans="5:5">
      <c r="E15416" s="296"/>
    </row>
    <row r="15417" spans="5:5">
      <c r="E15417" s="296"/>
    </row>
    <row r="15418" spans="5:5">
      <c r="E15418" s="296"/>
    </row>
    <row r="15419" spans="5:5">
      <c r="E15419" s="296"/>
    </row>
    <row r="15420" spans="5:5">
      <c r="E15420" s="296"/>
    </row>
    <row r="15421" spans="5:5">
      <c r="E15421" s="296"/>
    </row>
    <row r="15422" spans="5:5">
      <c r="E15422" s="296"/>
    </row>
    <row r="15423" spans="5:5">
      <c r="E15423" s="296"/>
    </row>
    <row r="15424" spans="5:5">
      <c r="E15424" s="296"/>
    </row>
    <row r="15425" spans="5:5">
      <c r="E15425" s="296"/>
    </row>
    <row r="15426" spans="5:5">
      <c r="E15426" s="296"/>
    </row>
    <row r="15427" spans="5:5">
      <c r="E15427" s="296"/>
    </row>
    <row r="15428" spans="5:5">
      <c r="E15428" s="296"/>
    </row>
    <row r="15429" spans="5:5">
      <c r="E15429" s="296"/>
    </row>
    <row r="15430" spans="5:5">
      <c r="E15430" s="296"/>
    </row>
    <row r="15431" spans="5:5">
      <c r="E15431" s="296"/>
    </row>
    <row r="15432" spans="5:5">
      <c r="E15432" s="296"/>
    </row>
    <row r="15433" spans="5:5">
      <c r="E15433" s="296"/>
    </row>
    <row r="15434" spans="5:5">
      <c r="E15434" s="296"/>
    </row>
    <row r="15435" spans="5:5">
      <c r="E15435" s="296"/>
    </row>
    <row r="15436" spans="5:5">
      <c r="E15436" s="296"/>
    </row>
    <row r="15437" spans="5:5">
      <c r="E15437" s="296"/>
    </row>
    <row r="15438" spans="5:5">
      <c r="E15438" s="296"/>
    </row>
    <row r="15439" spans="5:5">
      <c r="E15439" s="296"/>
    </row>
    <row r="15440" spans="5:5">
      <c r="E15440" s="296"/>
    </row>
    <row r="15441" spans="5:5">
      <c r="E15441" s="296"/>
    </row>
    <row r="15442" spans="5:5">
      <c r="E15442" s="296"/>
    </row>
    <row r="15443" spans="5:5">
      <c r="E15443" s="296"/>
    </row>
    <row r="15444" spans="5:5">
      <c r="E15444" s="296"/>
    </row>
    <row r="15445" spans="5:5">
      <c r="E15445" s="296"/>
    </row>
    <row r="15446" spans="5:5">
      <c r="E15446" s="296"/>
    </row>
    <row r="15447" spans="5:5">
      <c r="E15447" s="296"/>
    </row>
    <row r="15448" spans="5:5">
      <c r="E15448" s="296"/>
    </row>
    <row r="15449" spans="5:5">
      <c r="E15449" s="296"/>
    </row>
    <row r="15450" spans="5:5">
      <c r="E15450" s="296"/>
    </row>
    <row r="15451" spans="5:5">
      <c r="E15451" s="296"/>
    </row>
    <row r="15452" spans="5:5">
      <c r="E15452" s="296"/>
    </row>
    <row r="15453" spans="5:5">
      <c r="E15453" s="296"/>
    </row>
    <row r="15454" spans="5:5">
      <c r="E15454" s="296"/>
    </row>
    <row r="15455" spans="5:5">
      <c r="E15455" s="296"/>
    </row>
    <row r="15456" spans="5:5">
      <c r="E15456" s="296"/>
    </row>
    <row r="15457" spans="5:5">
      <c r="E15457" s="296"/>
    </row>
    <row r="15458" spans="5:5">
      <c r="E15458" s="296"/>
    </row>
    <row r="15459" spans="5:5">
      <c r="E15459" s="296"/>
    </row>
    <row r="15460" spans="5:5">
      <c r="E15460" s="296"/>
    </row>
    <row r="15461" spans="5:5">
      <c r="E15461" s="296"/>
    </row>
    <row r="15462" spans="5:5">
      <c r="E15462" s="296"/>
    </row>
    <row r="15463" spans="5:5">
      <c r="E15463" s="296"/>
    </row>
    <row r="15464" spans="5:5">
      <c r="E15464" s="296"/>
    </row>
    <row r="15465" spans="5:5">
      <c r="E15465" s="296"/>
    </row>
    <row r="15466" spans="5:5">
      <c r="E15466" s="296"/>
    </row>
    <row r="15467" spans="5:5">
      <c r="E15467" s="296"/>
    </row>
    <row r="15468" spans="5:5">
      <c r="E15468" s="296"/>
    </row>
    <row r="15469" spans="5:5">
      <c r="E15469" s="296"/>
    </row>
    <row r="15470" spans="5:5">
      <c r="E15470" s="296"/>
    </row>
    <row r="15471" spans="5:5">
      <c r="E15471" s="296"/>
    </row>
    <row r="15472" spans="5:5">
      <c r="E15472" s="296"/>
    </row>
    <row r="15473" spans="5:5">
      <c r="E15473" s="296"/>
    </row>
    <row r="15474" spans="5:5">
      <c r="E15474" s="296"/>
    </row>
    <row r="15475" spans="5:5">
      <c r="E15475" s="296"/>
    </row>
    <row r="15476" spans="5:5">
      <c r="E15476" s="296"/>
    </row>
    <row r="15477" spans="5:5">
      <c r="E15477" s="296"/>
    </row>
    <row r="15478" spans="5:5">
      <c r="E15478" s="296"/>
    </row>
    <row r="15479" spans="5:5">
      <c r="E15479" s="296"/>
    </row>
    <row r="15480" spans="5:5">
      <c r="E15480" s="296"/>
    </row>
    <row r="15481" spans="5:5">
      <c r="E15481" s="296"/>
    </row>
    <row r="15482" spans="5:5">
      <c r="E15482" s="296"/>
    </row>
    <row r="15483" spans="5:5">
      <c r="E15483" s="296"/>
    </row>
    <row r="15484" spans="5:5">
      <c r="E15484" s="296"/>
    </row>
    <row r="15485" spans="5:5">
      <c r="E15485" s="296"/>
    </row>
    <row r="15486" spans="5:5">
      <c r="E15486" s="296"/>
    </row>
    <row r="15487" spans="5:5">
      <c r="E15487" s="296"/>
    </row>
    <row r="15488" spans="5:5">
      <c r="E15488" s="296"/>
    </row>
    <row r="15489" spans="5:5">
      <c r="E15489" s="296"/>
    </row>
    <row r="15490" spans="5:5">
      <c r="E15490" s="296"/>
    </row>
    <row r="15491" spans="5:5">
      <c r="E15491" s="296"/>
    </row>
    <row r="15492" spans="5:5">
      <c r="E15492" s="296"/>
    </row>
    <row r="15493" spans="5:5">
      <c r="E15493" s="296"/>
    </row>
    <row r="15494" spans="5:5">
      <c r="E15494" s="296"/>
    </row>
    <row r="15495" spans="5:5">
      <c r="E15495" s="296"/>
    </row>
    <row r="15496" spans="5:5">
      <c r="E15496" s="296"/>
    </row>
    <row r="15497" spans="5:5">
      <c r="E15497" s="296"/>
    </row>
    <row r="15498" spans="5:5">
      <c r="E15498" s="296"/>
    </row>
    <row r="15499" spans="5:5">
      <c r="E15499" s="296"/>
    </row>
    <row r="15500" spans="5:5">
      <c r="E15500" s="296"/>
    </row>
    <row r="15501" spans="5:5">
      <c r="E15501" s="296"/>
    </row>
    <row r="15502" spans="5:5">
      <c r="E15502" s="296"/>
    </row>
    <row r="15503" spans="5:5">
      <c r="E15503" s="296"/>
    </row>
    <row r="15504" spans="5:5">
      <c r="E15504" s="296"/>
    </row>
    <row r="15505" spans="5:5">
      <c r="E15505" s="296"/>
    </row>
    <row r="15506" spans="5:5">
      <c r="E15506" s="296"/>
    </row>
    <row r="15507" spans="5:5">
      <c r="E15507" s="296"/>
    </row>
    <row r="15508" spans="5:5">
      <c r="E15508" s="296"/>
    </row>
    <row r="15509" spans="5:5">
      <c r="E15509" s="296"/>
    </row>
    <row r="15510" spans="5:5">
      <c r="E15510" s="296"/>
    </row>
    <row r="15511" spans="5:5">
      <c r="E15511" s="296"/>
    </row>
    <row r="15512" spans="5:5">
      <c r="E15512" s="296"/>
    </row>
    <row r="15513" spans="5:5">
      <c r="E15513" s="296"/>
    </row>
    <row r="15514" spans="5:5">
      <c r="E15514" s="296"/>
    </row>
    <row r="15515" spans="5:5">
      <c r="E15515" s="296"/>
    </row>
    <row r="15516" spans="5:5">
      <c r="E15516" s="296"/>
    </row>
    <row r="15517" spans="5:5">
      <c r="E15517" s="296"/>
    </row>
    <row r="15518" spans="5:5">
      <c r="E15518" s="296"/>
    </row>
    <row r="15519" spans="5:5">
      <c r="E15519" s="296"/>
    </row>
    <row r="15520" spans="5:5">
      <c r="E15520" s="296"/>
    </row>
    <row r="15521" spans="5:5">
      <c r="E15521" s="296"/>
    </row>
    <row r="15522" spans="5:5">
      <c r="E15522" s="296"/>
    </row>
    <row r="15523" spans="5:5">
      <c r="E15523" s="296"/>
    </row>
    <row r="15524" spans="5:5">
      <c r="E15524" s="296"/>
    </row>
    <row r="15525" spans="5:5">
      <c r="E15525" s="296"/>
    </row>
    <row r="15526" spans="5:5">
      <c r="E15526" s="296"/>
    </row>
    <row r="15527" spans="5:5">
      <c r="E15527" s="296"/>
    </row>
    <row r="15528" spans="5:5">
      <c r="E15528" s="296"/>
    </row>
    <row r="15529" spans="5:5">
      <c r="E15529" s="296"/>
    </row>
    <row r="15530" spans="5:5">
      <c r="E15530" s="296"/>
    </row>
    <row r="15531" spans="5:5">
      <c r="E15531" s="296"/>
    </row>
    <row r="15532" spans="5:5">
      <c r="E15532" s="296"/>
    </row>
    <row r="15533" spans="5:5">
      <c r="E15533" s="296"/>
    </row>
    <row r="15534" spans="5:5">
      <c r="E15534" s="296"/>
    </row>
    <row r="15535" spans="5:5">
      <c r="E15535" s="296"/>
    </row>
    <row r="15536" spans="5:5">
      <c r="E15536" s="296"/>
    </row>
    <row r="15537" spans="5:5">
      <c r="E15537" s="296"/>
    </row>
    <row r="15538" spans="5:5">
      <c r="E15538" s="296"/>
    </row>
    <row r="15539" spans="5:5">
      <c r="E15539" s="296"/>
    </row>
    <row r="15540" spans="5:5">
      <c r="E15540" s="296"/>
    </row>
    <row r="15541" spans="5:5">
      <c r="E15541" s="296"/>
    </row>
    <row r="15542" spans="5:5">
      <c r="E15542" s="296"/>
    </row>
    <row r="15543" spans="5:5">
      <c r="E15543" s="296"/>
    </row>
    <row r="15544" spans="5:5">
      <c r="E15544" s="296"/>
    </row>
    <row r="15545" spans="5:5">
      <c r="E15545" s="296"/>
    </row>
    <row r="15546" spans="5:5">
      <c r="E15546" s="296"/>
    </row>
    <row r="15547" spans="5:5">
      <c r="E15547" s="296"/>
    </row>
    <row r="15548" spans="5:5">
      <c r="E15548" s="296"/>
    </row>
    <row r="15549" spans="5:5">
      <c r="E15549" s="296"/>
    </row>
    <row r="15550" spans="5:5">
      <c r="E15550" s="296"/>
    </row>
    <row r="15551" spans="5:5">
      <c r="E15551" s="296"/>
    </row>
    <row r="15552" spans="5:5">
      <c r="E15552" s="296"/>
    </row>
    <row r="15553" spans="5:5">
      <c r="E15553" s="296"/>
    </row>
    <row r="15554" spans="5:5">
      <c r="E15554" s="296"/>
    </row>
    <row r="15555" spans="5:5">
      <c r="E15555" s="296"/>
    </row>
    <row r="15556" spans="5:5">
      <c r="E15556" s="296"/>
    </row>
    <row r="15557" spans="5:5">
      <c r="E15557" s="296"/>
    </row>
    <row r="15558" spans="5:5">
      <c r="E15558" s="296"/>
    </row>
    <row r="15559" spans="5:5">
      <c r="E15559" s="296"/>
    </row>
    <row r="15560" spans="5:5">
      <c r="E15560" s="296"/>
    </row>
    <row r="15561" spans="5:5">
      <c r="E15561" s="296"/>
    </row>
    <row r="15562" spans="5:5">
      <c r="E15562" s="296"/>
    </row>
    <row r="15563" spans="5:5">
      <c r="E15563" s="296"/>
    </row>
    <row r="15564" spans="5:5">
      <c r="E15564" s="296"/>
    </row>
    <row r="15565" spans="5:5">
      <c r="E15565" s="296"/>
    </row>
    <row r="15566" spans="5:5">
      <c r="E15566" s="296"/>
    </row>
    <row r="15567" spans="5:5">
      <c r="E15567" s="296"/>
    </row>
    <row r="15568" spans="5:5">
      <c r="E15568" s="296"/>
    </row>
    <row r="15569" spans="5:5">
      <c r="E15569" s="296"/>
    </row>
    <row r="15570" spans="5:5">
      <c r="E15570" s="296"/>
    </row>
    <row r="15571" spans="5:5">
      <c r="E15571" s="296"/>
    </row>
    <row r="15572" spans="5:5">
      <c r="E15572" s="296"/>
    </row>
    <row r="15573" spans="5:5">
      <c r="E15573" s="296"/>
    </row>
    <row r="15574" spans="5:5">
      <c r="E15574" s="296"/>
    </row>
    <row r="15575" spans="5:5">
      <c r="E15575" s="296"/>
    </row>
    <row r="15576" spans="5:5">
      <c r="E15576" s="296"/>
    </row>
    <row r="15577" spans="5:5">
      <c r="E15577" s="296"/>
    </row>
    <row r="15578" spans="5:5">
      <c r="E15578" s="296"/>
    </row>
    <row r="15579" spans="5:5">
      <c r="E15579" s="296"/>
    </row>
    <row r="15580" spans="5:5">
      <c r="E15580" s="296"/>
    </row>
    <row r="15581" spans="5:5">
      <c r="E15581" s="296"/>
    </row>
    <row r="15582" spans="5:5">
      <c r="E15582" s="296"/>
    </row>
    <row r="15583" spans="5:5">
      <c r="E15583" s="296"/>
    </row>
    <row r="15584" spans="5:5">
      <c r="E15584" s="296"/>
    </row>
    <row r="15585" spans="5:5">
      <c r="E15585" s="296"/>
    </row>
    <row r="15586" spans="5:5">
      <c r="E15586" s="296"/>
    </row>
    <row r="15587" spans="5:5">
      <c r="E15587" s="296"/>
    </row>
    <row r="15588" spans="5:5">
      <c r="E15588" s="296"/>
    </row>
    <row r="15589" spans="5:5">
      <c r="E15589" s="296"/>
    </row>
    <row r="15590" spans="5:5">
      <c r="E15590" s="296"/>
    </row>
    <row r="15591" spans="5:5">
      <c r="E15591" s="296"/>
    </row>
    <row r="15592" spans="5:5">
      <c r="E15592" s="296"/>
    </row>
    <row r="15593" spans="5:5">
      <c r="E15593" s="296"/>
    </row>
    <row r="15594" spans="5:5">
      <c r="E15594" s="296"/>
    </row>
    <row r="15595" spans="5:5">
      <c r="E15595" s="296"/>
    </row>
    <row r="15596" spans="5:5">
      <c r="E15596" s="296"/>
    </row>
    <row r="15597" spans="5:5">
      <c r="E15597" s="296"/>
    </row>
    <row r="15598" spans="5:5">
      <c r="E15598" s="296"/>
    </row>
    <row r="15599" spans="5:5">
      <c r="E15599" s="296"/>
    </row>
    <row r="15600" spans="5:5">
      <c r="E15600" s="296"/>
    </row>
    <row r="15601" spans="5:5">
      <c r="E15601" s="296"/>
    </row>
    <row r="15602" spans="5:5">
      <c r="E15602" s="296"/>
    </row>
    <row r="15603" spans="5:5">
      <c r="E15603" s="296"/>
    </row>
    <row r="15604" spans="5:5">
      <c r="E15604" s="296"/>
    </row>
    <row r="15605" spans="5:5">
      <c r="E15605" s="296"/>
    </row>
    <row r="15606" spans="5:5">
      <c r="E15606" s="296"/>
    </row>
    <row r="15607" spans="5:5">
      <c r="E15607" s="296"/>
    </row>
    <row r="15608" spans="5:5">
      <c r="E15608" s="296"/>
    </row>
    <row r="15609" spans="5:5">
      <c r="E15609" s="296"/>
    </row>
    <row r="15610" spans="5:5">
      <c r="E15610" s="296"/>
    </row>
    <row r="15611" spans="5:5">
      <c r="E15611" s="296"/>
    </row>
    <row r="15612" spans="5:5">
      <c r="E15612" s="296"/>
    </row>
    <row r="15613" spans="5:5">
      <c r="E15613" s="296"/>
    </row>
    <row r="15614" spans="5:5">
      <c r="E15614" s="296"/>
    </row>
    <row r="15615" spans="5:5">
      <c r="E15615" s="296"/>
    </row>
    <row r="15616" spans="5:5">
      <c r="E15616" s="296"/>
    </row>
    <row r="15617" spans="5:5">
      <c r="E15617" s="296"/>
    </row>
    <row r="15618" spans="5:5">
      <c r="E15618" s="296"/>
    </row>
    <row r="15619" spans="5:5">
      <c r="E15619" s="296"/>
    </row>
    <row r="15620" spans="5:5">
      <c r="E15620" s="296"/>
    </row>
    <row r="15621" spans="5:5">
      <c r="E15621" s="296"/>
    </row>
    <row r="15622" spans="5:5">
      <c r="E15622" s="296"/>
    </row>
    <row r="15623" spans="5:5">
      <c r="E15623" s="296"/>
    </row>
    <row r="15624" spans="5:5">
      <c r="E15624" s="296"/>
    </row>
    <row r="15625" spans="5:5">
      <c r="E15625" s="296"/>
    </row>
    <row r="15626" spans="5:5">
      <c r="E15626" s="296"/>
    </row>
    <row r="15627" spans="5:5">
      <c r="E15627" s="296"/>
    </row>
    <row r="15628" spans="5:5">
      <c r="E15628" s="296"/>
    </row>
    <row r="15629" spans="5:5">
      <c r="E15629" s="296"/>
    </row>
    <row r="15630" spans="5:5">
      <c r="E15630" s="296"/>
    </row>
    <row r="15631" spans="5:5">
      <c r="E15631" s="296"/>
    </row>
    <row r="15632" spans="5:5">
      <c r="E15632" s="296"/>
    </row>
    <row r="15633" spans="5:5">
      <c r="E15633" s="296"/>
    </row>
    <row r="15634" spans="5:5">
      <c r="E15634" s="296"/>
    </row>
    <row r="15635" spans="5:5">
      <c r="E15635" s="296"/>
    </row>
    <row r="15636" spans="5:5">
      <c r="E15636" s="296"/>
    </row>
    <row r="15637" spans="5:5">
      <c r="E15637" s="296"/>
    </row>
    <row r="15638" spans="5:5">
      <c r="E15638" s="296"/>
    </row>
    <row r="15639" spans="5:5">
      <c r="E15639" s="296"/>
    </row>
    <row r="15640" spans="5:5">
      <c r="E15640" s="296"/>
    </row>
    <row r="15641" spans="5:5">
      <c r="E15641" s="296"/>
    </row>
    <row r="15642" spans="5:5">
      <c r="E15642" s="296"/>
    </row>
    <row r="15643" spans="5:5">
      <c r="E15643" s="296"/>
    </row>
    <row r="15644" spans="5:5">
      <c r="E15644" s="296"/>
    </row>
    <row r="15645" spans="5:5">
      <c r="E15645" s="296"/>
    </row>
    <row r="15646" spans="5:5">
      <c r="E15646" s="296"/>
    </row>
    <row r="15647" spans="5:5">
      <c r="E15647" s="296"/>
    </row>
    <row r="15648" spans="5:5">
      <c r="E15648" s="296"/>
    </row>
    <row r="15649" spans="5:5">
      <c r="E15649" s="296"/>
    </row>
    <row r="15650" spans="5:5">
      <c r="E15650" s="296"/>
    </row>
    <row r="15651" spans="5:5">
      <c r="E15651" s="296"/>
    </row>
    <row r="15652" spans="5:5">
      <c r="E15652" s="296"/>
    </row>
    <row r="15653" spans="5:5">
      <c r="E15653" s="296"/>
    </row>
    <row r="15654" spans="5:5">
      <c r="E15654" s="296"/>
    </row>
    <row r="15655" spans="5:5">
      <c r="E15655" s="296"/>
    </row>
    <row r="15656" spans="5:5">
      <c r="E15656" s="296"/>
    </row>
    <row r="15657" spans="5:5">
      <c r="E15657" s="296"/>
    </row>
    <row r="15658" spans="5:5">
      <c r="E15658" s="296"/>
    </row>
    <row r="15659" spans="5:5">
      <c r="E15659" s="296"/>
    </row>
    <row r="15660" spans="5:5">
      <c r="E15660" s="296"/>
    </row>
    <row r="15661" spans="5:5">
      <c r="E15661" s="296"/>
    </row>
    <row r="15662" spans="5:5">
      <c r="E15662" s="296"/>
    </row>
    <row r="15663" spans="5:5">
      <c r="E15663" s="296"/>
    </row>
    <row r="15664" spans="5:5">
      <c r="E15664" s="296"/>
    </row>
    <row r="15665" spans="5:5">
      <c r="E15665" s="296"/>
    </row>
    <row r="15666" spans="5:5">
      <c r="E15666" s="296"/>
    </row>
    <row r="15667" spans="5:5">
      <c r="E15667" s="296"/>
    </row>
    <row r="15668" spans="5:5">
      <c r="E15668" s="296"/>
    </row>
    <row r="15669" spans="5:5">
      <c r="E15669" s="296"/>
    </row>
    <row r="15670" spans="5:5">
      <c r="E15670" s="296"/>
    </row>
    <row r="15671" spans="5:5">
      <c r="E15671" s="296"/>
    </row>
    <row r="15672" spans="5:5">
      <c r="E15672" s="296"/>
    </row>
    <row r="15673" spans="5:5">
      <c r="E15673" s="296"/>
    </row>
    <row r="15674" spans="5:5">
      <c r="E15674" s="296"/>
    </row>
    <row r="15675" spans="5:5">
      <c r="E15675" s="296"/>
    </row>
    <row r="15676" spans="5:5">
      <c r="E15676" s="296"/>
    </row>
    <row r="15677" spans="5:5">
      <c r="E15677" s="296"/>
    </row>
    <row r="15678" spans="5:5">
      <c r="E15678" s="296"/>
    </row>
    <row r="15679" spans="5:5">
      <c r="E15679" s="296"/>
    </row>
    <row r="15680" spans="5:5">
      <c r="E15680" s="296"/>
    </row>
    <row r="15681" spans="5:5">
      <c r="E15681" s="296"/>
    </row>
    <row r="15682" spans="5:5">
      <c r="E15682" s="296"/>
    </row>
    <row r="15683" spans="5:5">
      <c r="E15683" s="296"/>
    </row>
    <row r="15684" spans="5:5">
      <c r="E15684" s="296"/>
    </row>
    <row r="15685" spans="5:5">
      <c r="E15685" s="296"/>
    </row>
    <row r="15686" spans="5:5">
      <c r="E15686" s="296"/>
    </row>
    <row r="15687" spans="5:5">
      <c r="E15687" s="296"/>
    </row>
    <row r="15688" spans="5:5">
      <c r="E15688" s="296"/>
    </row>
    <row r="15689" spans="5:5">
      <c r="E15689" s="296"/>
    </row>
    <row r="15690" spans="5:5">
      <c r="E15690" s="296"/>
    </row>
    <row r="15691" spans="5:5">
      <c r="E15691" s="296"/>
    </row>
    <row r="15692" spans="5:5">
      <c r="E15692" s="296"/>
    </row>
    <row r="15693" spans="5:5">
      <c r="E15693" s="296"/>
    </row>
    <row r="15694" spans="5:5">
      <c r="E15694" s="296"/>
    </row>
    <row r="15695" spans="5:5">
      <c r="E15695" s="296"/>
    </row>
    <row r="15696" spans="5:5">
      <c r="E15696" s="296"/>
    </row>
    <row r="15697" spans="5:5">
      <c r="E15697" s="296"/>
    </row>
    <row r="15698" spans="5:5">
      <c r="E15698" s="296"/>
    </row>
    <row r="15699" spans="5:5">
      <c r="E15699" s="296"/>
    </row>
    <row r="15700" spans="5:5">
      <c r="E15700" s="296"/>
    </row>
    <row r="15701" spans="5:5">
      <c r="E15701" s="296"/>
    </row>
    <row r="15702" spans="5:5">
      <c r="E15702" s="296"/>
    </row>
    <row r="15703" spans="5:5">
      <c r="E15703" s="296"/>
    </row>
    <row r="15704" spans="5:5">
      <c r="E15704" s="296"/>
    </row>
    <row r="15705" spans="5:5">
      <c r="E15705" s="296"/>
    </row>
    <row r="15706" spans="5:5">
      <c r="E15706" s="296"/>
    </row>
    <row r="15707" spans="5:5">
      <c r="E15707" s="296"/>
    </row>
    <row r="15708" spans="5:5">
      <c r="E15708" s="296"/>
    </row>
    <row r="15709" spans="5:5">
      <c r="E15709" s="296"/>
    </row>
    <row r="15710" spans="5:5">
      <c r="E15710" s="296"/>
    </row>
    <row r="15711" spans="5:5">
      <c r="E15711" s="296"/>
    </row>
    <row r="15712" spans="5:5">
      <c r="E15712" s="296"/>
    </row>
    <row r="15713" spans="5:5">
      <c r="E15713" s="296"/>
    </row>
    <row r="15714" spans="5:5">
      <c r="E15714" s="296"/>
    </row>
    <row r="15715" spans="5:5">
      <c r="E15715" s="296"/>
    </row>
    <row r="15716" spans="5:5">
      <c r="E15716" s="296"/>
    </row>
    <row r="15717" spans="5:5">
      <c r="E15717" s="296"/>
    </row>
    <row r="15718" spans="5:5">
      <c r="E15718" s="296"/>
    </row>
    <row r="15719" spans="5:5">
      <c r="E15719" s="296"/>
    </row>
    <row r="15720" spans="5:5">
      <c r="E15720" s="296"/>
    </row>
    <row r="15721" spans="5:5">
      <c r="E15721" s="296"/>
    </row>
    <row r="15722" spans="5:5">
      <c r="E15722" s="296"/>
    </row>
    <row r="15723" spans="5:5">
      <c r="E15723" s="296"/>
    </row>
    <row r="15724" spans="5:5">
      <c r="E15724" s="296"/>
    </row>
    <row r="15725" spans="5:5">
      <c r="E15725" s="296"/>
    </row>
    <row r="15726" spans="5:5">
      <c r="E15726" s="296"/>
    </row>
    <row r="15727" spans="5:5">
      <c r="E15727" s="296"/>
    </row>
    <row r="15728" spans="5:5">
      <c r="E15728" s="296"/>
    </row>
    <row r="15729" spans="5:5">
      <c r="E15729" s="296"/>
    </row>
    <row r="15730" spans="5:5">
      <c r="E15730" s="296"/>
    </row>
    <row r="15731" spans="5:5">
      <c r="E15731" s="296"/>
    </row>
    <row r="15732" spans="5:5">
      <c r="E15732" s="296"/>
    </row>
    <row r="15733" spans="5:5">
      <c r="E15733" s="296"/>
    </row>
    <row r="15734" spans="5:5">
      <c r="E15734" s="296"/>
    </row>
    <row r="15735" spans="5:5">
      <c r="E15735" s="296"/>
    </row>
    <row r="15736" spans="5:5">
      <c r="E15736" s="296"/>
    </row>
    <row r="15737" spans="5:5">
      <c r="E15737" s="296"/>
    </row>
    <row r="15738" spans="5:5">
      <c r="E15738" s="296"/>
    </row>
    <row r="15739" spans="5:5">
      <c r="E15739" s="296"/>
    </row>
    <row r="15740" spans="5:5">
      <c r="E15740" s="296"/>
    </row>
    <row r="15741" spans="5:5">
      <c r="E15741" s="296"/>
    </row>
    <row r="15742" spans="5:5">
      <c r="E15742" s="296"/>
    </row>
    <row r="15743" spans="5:5">
      <c r="E15743" s="296"/>
    </row>
    <row r="15744" spans="5:5">
      <c r="E15744" s="296"/>
    </row>
    <row r="15745" spans="5:5">
      <c r="E15745" s="296"/>
    </row>
    <row r="15746" spans="5:5">
      <c r="E15746" s="296"/>
    </row>
    <row r="15747" spans="5:5">
      <c r="E15747" s="296"/>
    </row>
    <row r="15748" spans="5:5">
      <c r="E15748" s="296"/>
    </row>
    <row r="15749" spans="5:5">
      <c r="E15749" s="296"/>
    </row>
    <row r="15750" spans="5:5">
      <c r="E15750" s="296"/>
    </row>
    <row r="15751" spans="5:5">
      <c r="E15751" s="296"/>
    </row>
    <row r="15752" spans="5:5">
      <c r="E15752" s="296"/>
    </row>
    <row r="15753" spans="5:5">
      <c r="E15753" s="296"/>
    </row>
    <row r="15754" spans="5:5">
      <c r="E15754" s="296"/>
    </row>
    <row r="15755" spans="5:5">
      <c r="E15755" s="296"/>
    </row>
    <row r="15756" spans="5:5">
      <c r="E15756" s="296"/>
    </row>
    <row r="15757" spans="5:5">
      <c r="E15757" s="296"/>
    </row>
    <row r="15758" spans="5:5">
      <c r="E15758" s="296"/>
    </row>
    <row r="15759" spans="5:5">
      <c r="E15759" s="296"/>
    </row>
    <row r="15760" spans="5:5">
      <c r="E15760" s="296"/>
    </row>
    <row r="15761" spans="5:5">
      <c r="E15761" s="296"/>
    </row>
    <row r="15762" spans="5:5">
      <c r="E15762" s="296"/>
    </row>
    <row r="15763" spans="5:5">
      <c r="E15763" s="296"/>
    </row>
    <row r="15764" spans="5:5">
      <c r="E15764" s="296"/>
    </row>
    <row r="15765" spans="5:5">
      <c r="E15765" s="296"/>
    </row>
    <row r="15766" spans="5:5">
      <c r="E15766" s="296"/>
    </row>
    <row r="15767" spans="5:5">
      <c r="E15767" s="296"/>
    </row>
    <row r="15768" spans="5:5">
      <c r="E15768" s="296"/>
    </row>
    <row r="15769" spans="5:5">
      <c r="E15769" s="296"/>
    </row>
    <row r="15770" spans="5:5">
      <c r="E15770" s="296"/>
    </row>
    <row r="15771" spans="5:5">
      <c r="E15771" s="296"/>
    </row>
    <row r="15772" spans="5:5">
      <c r="E15772" s="296"/>
    </row>
    <row r="15773" spans="5:5">
      <c r="E15773" s="296"/>
    </row>
    <row r="15774" spans="5:5">
      <c r="E15774" s="296"/>
    </row>
    <row r="15775" spans="5:5">
      <c r="E15775" s="296"/>
    </row>
    <row r="15776" spans="5:5">
      <c r="E15776" s="296"/>
    </row>
    <row r="15777" spans="5:5">
      <c r="E15777" s="296"/>
    </row>
    <row r="15778" spans="5:5">
      <c r="E15778" s="296"/>
    </row>
    <row r="15779" spans="5:5">
      <c r="E15779" s="296"/>
    </row>
    <row r="15780" spans="5:5">
      <c r="E15780" s="296"/>
    </row>
    <row r="15781" spans="5:5">
      <c r="E15781" s="296"/>
    </row>
    <row r="15782" spans="5:5">
      <c r="E15782" s="296"/>
    </row>
    <row r="15783" spans="5:5">
      <c r="E15783" s="296"/>
    </row>
    <row r="15784" spans="5:5">
      <c r="E15784" s="296"/>
    </row>
    <row r="15785" spans="5:5">
      <c r="E15785" s="296"/>
    </row>
    <row r="15786" spans="5:5">
      <c r="E15786" s="296"/>
    </row>
    <row r="15787" spans="5:5">
      <c r="E15787" s="296"/>
    </row>
    <row r="15788" spans="5:5">
      <c r="E15788" s="296"/>
    </row>
    <row r="15789" spans="5:5">
      <c r="E15789" s="296"/>
    </row>
    <row r="15790" spans="5:5">
      <c r="E15790" s="296"/>
    </row>
    <row r="15791" spans="5:5">
      <c r="E15791" s="296"/>
    </row>
    <row r="15792" spans="5:5">
      <c r="E15792" s="296"/>
    </row>
    <row r="15793" spans="5:5">
      <c r="E15793" s="296"/>
    </row>
    <row r="15794" spans="5:5">
      <c r="E15794" s="296"/>
    </row>
    <row r="15795" spans="5:5">
      <c r="E15795" s="296"/>
    </row>
    <row r="15796" spans="5:5">
      <c r="E15796" s="296"/>
    </row>
    <row r="15797" spans="5:5">
      <c r="E15797" s="296"/>
    </row>
    <row r="15798" spans="5:5">
      <c r="E15798" s="296"/>
    </row>
    <row r="15799" spans="5:5">
      <c r="E15799" s="296"/>
    </row>
    <row r="15800" spans="5:5">
      <c r="E15800" s="296"/>
    </row>
    <row r="15801" spans="5:5">
      <c r="E15801" s="296"/>
    </row>
    <row r="15802" spans="5:5">
      <c r="E15802" s="296"/>
    </row>
    <row r="15803" spans="5:5">
      <c r="E15803" s="296"/>
    </row>
    <row r="15804" spans="5:5">
      <c r="E15804" s="296"/>
    </row>
    <row r="15805" spans="5:5">
      <c r="E15805" s="296"/>
    </row>
    <row r="15806" spans="5:5">
      <c r="E15806" s="296"/>
    </row>
    <row r="15807" spans="5:5">
      <c r="E15807" s="296"/>
    </row>
    <row r="15808" spans="5:5">
      <c r="E15808" s="296"/>
    </row>
    <row r="15809" spans="5:5">
      <c r="E15809" s="296"/>
    </row>
    <row r="15810" spans="5:5">
      <c r="E15810" s="296"/>
    </row>
    <row r="15811" spans="5:5">
      <c r="E15811" s="296"/>
    </row>
    <row r="15812" spans="5:5">
      <c r="E15812" s="296"/>
    </row>
    <row r="15813" spans="5:5">
      <c r="E15813" s="296"/>
    </row>
    <row r="15814" spans="5:5">
      <c r="E15814" s="296"/>
    </row>
    <row r="15815" spans="5:5">
      <c r="E15815" s="296"/>
    </row>
    <row r="15816" spans="5:5">
      <c r="E15816" s="296"/>
    </row>
    <row r="15817" spans="5:5">
      <c r="E15817" s="296"/>
    </row>
    <row r="15818" spans="5:5">
      <c r="E15818" s="296"/>
    </row>
    <row r="15819" spans="5:5">
      <c r="E15819" s="296"/>
    </row>
    <row r="15820" spans="5:5">
      <c r="E15820" s="296"/>
    </row>
    <row r="15821" spans="5:5">
      <c r="E15821" s="296"/>
    </row>
    <row r="15822" spans="5:5">
      <c r="E15822" s="296"/>
    </row>
    <row r="15823" spans="5:5">
      <c r="E15823" s="296"/>
    </row>
    <row r="15824" spans="5:5">
      <c r="E15824" s="296"/>
    </row>
    <row r="15825" spans="5:5">
      <c r="E15825" s="296"/>
    </row>
    <row r="15826" spans="5:5">
      <c r="E15826" s="296"/>
    </row>
    <row r="15827" spans="5:5">
      <c r="E15827" s="296"/>
    </row>
    <row r="15828" spans="5:5">
      <c r="E15828" s="296"/>
    </row>
    <row r="15829" spans="5:5">
      <c r="E15829" s="296"/>
    </row>
    <row r="15830" spans="5:5">
      <c r="E15830" s="296"/>
    </row>
    <row r="15831" spans="5:5">
      <c r="E15831" s="296"/>
    </row>
    <row r="15832" spans="5:5">
      <c r="E15832" s="296"/>
    </row>
    <row r="15833" spans="5:5">
      <c r="E15833" s="296"/>
    </row>
    <row r="15834" spans="5:5">
      <c r="E15834" s="296"/>
    </row>
    <row r="15835" spans="5:5">
      <c r="E15835" s="296"/>
    </row>
    <row r="15836" spans="5:5">
      <c r="E15836" s="296"/>
    </row>
    <row r="15837" spans="5:5">
      <c r="E15837" s="296"/>
    </row>
    <row r="15838" spans="5:5">
      <c r="E15838" s="296"/>
    </row>
    <row r="15839" spans="5:5">
      <c r="E15839" s="296"/>
    </row>
    <row r="15840" spans="5:5">
      <c r="E15840" s="296"/>
    </row>
    <row r="15841" spans="5:5">
      <c r="E15841" s="296"/>
    </row>
    <row r="15842" spans="5:5">
      <c r="E15842" s="296"/>
    </row>
    <row r="15843" spans="5:5">
      <c r="E15843" s="296"/>
    </row>
    <row r="15844" spans="5:5">
      <c r="E15844" s="296"/>
    </row>
    <row r="15845" spans="5:5">
      <c r="E15845" s="296"/>
    </row>
    <row r="15846" spans="5:5">
      <c r="E15846" s="296"/>
    </row>
    <row r="15847" spans="5:5">
      <c r="E15847" s="296"/>
    </row>
    <row r="15848" spans="5:5">
      <c r="E15848" s="296"/>
    </row>
    <row r="15849" spans="5:5">
      <c r="E15849" s="296"/>
    </row>
    <row r="15850" spans="5:5">
      <c r="E15850" s="296"/>
    </row>
    <row r="15851" spans="5:5">
      <c r="E15851" s="296"/>
    </row>
    <row r="15852" spans="5:5">
      <c r="E15852" s="296"/>
    </row>
    <row r="15853" spans="5:5">
      <c r="E15853" s="296"/>
    </row>
    <row r="15854" spans="5:5">
      <c r="E15854" s="296"/>
    </row>
    <row r="15855" spans="5:5">
      <c r="E15855" s="296"/>
    </row>
    <row r="15856" spans="5:5">
      <c r="E15856" s="296"/>
    </row>
    <row r="15857" spans="5:5">
      <c r="E15857" s="296"/>
    </row>
    <row r="15858" spans="5:5">
      <c r="E15858" s="296"/>
    </row>
    <row r="15859" spans="5:5">
      <c r="E15859" s="296"/>
    </row>
    <row r="15860" spans="5:5">
      <c r="E15860" s="296"/>
    </row>
    <row r="15861" spans="5:5">
      <c r="E15861" s="296"/>
    </row>
    <row r="15862" spans="5:5">
      <c r="E15862" s="296"/>
    </row>
    <row r="15863" spans="5:5">
      <c r="E15863" s="296"/>
    </row>
    <row r="15864" spans="5:5">
      <c r="E15864" s="296"/>
    </row>
    <row r="15865" spans="5:5">
      <c r="E15865" s="296"/>
    </row>
    <row r="15866" spans="5:5">
      <c r="E15866" s="296"/>
    </row>
    <row r="15867" spans="5:5">
      <c r="E15867" s="296"/>
    </row>
    <row r="15868" spans="5:5">
      <c r="E15868" s="296"/>
    </row>
    <row r="15869" spans="5:5">
      <c r="E15869" s="296"/>
    </row>
    <row r="15870" spans="5:5">
      <c r="E15870" s="296"/>
    </row>
    <row r="15871" spans="5:5">
      <c r="E15871" s="296"/>
    </row>
    <row r="15872" spans="5:5">
      <c r="E15872" s="296"/>
    </row>
    <row r="15873" spans="5:5">
      <c r="E15873" s="296"/>
    </row>
    <row r="15874" spans="5:5">
      <c r="E15874" s="296"/>
    </row>
    <row r="15875" spans="5:5">
      <c r="E15875" s="296"/>
    </row>
    <row r="15876" spans="5:5">
      <c r="E15876" s="296"/>
    </row>
    <row r="15877" spans="5:5">
      <c r="E15877" s="296"/>
    </row>
    <row r="15878" spans="5:5">
      <c r="E15878" s="296"/>
    </row>
    <row r="15879" spans="5:5">
      <c r="E15879" s="296"/>
    </row>
    <row r="15880" spans="5:5">
      <c r="E15880" s="296"/>
    </row>
    <row r="15881" spans="5:5">
      <c r="E15881" s="296"/>
    </row>
    <row r="15882" spans="5:5">
      <c r="E15882" s="296"/>
    </row>
    <row r="15883" spans="5:5">
      <c r="E15883" s="296"/>
    </row>
    <row r="15884" spans="5:5">
      <c r="E15884" s="296"/>
    </row>
    <row r="15885" spans="5:5">
      <c r="E15885" s="296"/>
    </row>
    <row r="15886" spans="5:5">
      <c r="E15886" s="296"/>
    </row>
    <row r="15887" spans="5:5">
      <c r="E15887" s="296"/>
    </row>
    <row r="15888" spans="5:5">
      <c r="E15888" s="296"/>
    </row>
    <row r="15889" spans="5:5">
      <c r="E15889" s="296"/>
    </row>
    <row r="15890" spans="5:5">
      <c r="E15890" s="296"/>
    </row>
    <row r="15891" spans="5:5">
      <c r="E15891" s="296"/>
    </row>
    <row r="15892" spans="5:5">
      <c r="E15892" s="296"/>
    </row>
    <row r="15893" spans="5:5">
      <c r="E15893" s="296"/>
    </row>
    <row r="15894" spans="5:5">
      <c r="E15894" s="296"/>
    </row>
    <row r="15895" spans="5:5">
      <c r="E15895" s="296"/>
    </row>
    <row r="15896" spans="5:5">
      <c r="E15896" s="296"/>
    </row>
    <row r="15897" spans="5:5">
      <c r="E15897" s="296"/>
    </row>
    <row r="15898" spans="5:5">
      <c r="E15898" s="296"/>
    </row>
    <row r="15899" spans="5:5">
      <c r="E15899" s="296"/>
    </row>
    <row r="15900" spans="5:5">
      <c r="E15900" s="296"/>
    </row>
    <row r="15901" spans="5:5">
      <c r="E15901" s="296"/>
    </row>
    <row r="15902" spans="5:5">
      <c r="E15902" s="296"/>
    </row>
    <row r="15903" spans="5:5">
      <c r="E15903" s="296"/>
    </row>
    <row r="15904" spans="5:5">
      <c r="E15904" s="296"/>
    </row>
    <row r="15905" spans="5:5">
      <c r="E15905" s="296"/>
    </row>
    <row r="15906" spans="5:5">
      <c r="E15906" s="296"/>
    </row>
    <row r="15907" spans="5:5">
      <c r="E15907" s="296"/>
    </row>
    <row r="15908" spans="5:5">
      <c r="E15908" s="296"/>
    </row>
    <row r="15909" spans="5:5">
      <c r="E15909" s="296"/>
    </row>
    <row r="15910" spans="5:5">
      <c r="E15910" s="296"/>
    </row>
    <row r="15911" spans="5:5">
      <c r="E15911" s="296"/>
    </row>
    <row r="15912" spans="5:5">
      <c r="E15912" s="296"/>
    </row>
    <row r="15913" spans="5:5">
      <c r="E15913" s="296"/>
    </row>
    <row r="15914" spans="5:5">
      <c r="E15914" s="296"/>
    </row>
    <row r="15915" spans="5:5">
      <c r="E15915" s="296"/>
    </row>
    <row r="15916" spans="5:5">
      <c r="E15916" s="296"/>
    </row>
    <row r="15917" spans="5:5">
      <c r="E15917" s="296"/>
    </row>
    <row r="15918" spans="5:5">
      <c r="E15918" s="296"/>
    </row>
    <row r="15919" spans="5:5">
      <c r="E15919" s="296"/>
    </row>
    <row r="15920" spans="5:5">
      <c r="E15920" s="296"/>
    </row>
    <row r="15921" spans="5:5">
      <c r="E15921" s="296"/>
    </row>
    <row r="15922" spans="5:5">
      <c r="E15922" s="296"/>
    </row>
    <row r="15923" spans="5:5">
      <c r="E15923" s="296"/>
    </row>
    <row r="15924" spans="5:5">
      <c r="E15924" s="296"/>
    </row>
    <row r="15925" spans="5:5">
      <c r="E15925" s="296"/>
    </row>
    <row r="15926" spans="5:5">
      <c r="E15926" s="296"/>
    </row>
    <row r="15927" spans="5:5">
      <c r="E15927" s="296"/>
    </row>
    <row r="15928" spans="5:5">
      <c r="E15928" s="296"/>
    </row>
    <row r="15929" spans="5:5">
      <c r="E15929" s="296"/>
    </row>
    <row r="15930" spans="5:5">
      <c r="E15930" s="296"/>
    </row>
    <row r="15931" spans="5:5">
      <c r="E15931" s="296"/>
    </row>
    <row r="15932" spans="5:5">
      <c r="E15932" s="296"/>
    </row>
    <row r="15933" spans="5:5">
      <c r="E15933" s="296"/>
    </row>
    <row r="15934" spans="5:5">
      <c r="E15934" s="296"/>
    </row>
    <row r="15935" spans="5:5">
      <c r="E15935" s="296"/>
    </row>
    <row r="15936" spans="5:5">
      <c r="E15936" s="296"/>
    </row>
    <row r="15937" spans="5:5">
      <c r="E15937" s="296"/>
    </row>
    <row r="15938" spans="5:5">
      <c r="E15938" s="296"/>
    </row>
    <row r="15939" spans="5:5">
      <c r="E15939" s="296"/>
    </row>
    <row r="15940" spans="5:5">
      <c r="E15940" s="296"/>
    </row>
    <row r="15941" spans="5:5">
      <c r="E15941" s="296"/>
    </row>
    <row r="15942" spans="5:5">
      <c r="E15942" s="296"/>
    </row>
    <row r="15943" spans="5:5">
      <c r="E15943" s="296"/>
    </row>
    <row r="15944" spans="5:5">
      <c r="E15944" s="296"/>
    </row>
    <row r="15945" spans="5:5">
      <c r="E15945" s="296"/>
    </row>
    <row r="15946" spans="5:5">
      <c r="E15946" s="296"/>
    </row>
    <row r="15947" spans="5:5">
      <c r="E15947" s="296"/>
    </row>
    <row r="15948" spans="5:5">
      <c r="E15948" s="296"/>
    </row>
    <row r="15949" spans="5:5">
      <c r="E15949" s="296"/>
    </row>
    <row r="15950" spans="5:5">
      <c r="E15950" s="296"/>
    </row>
    <row r="15951" spans="5:5">
      <c r="E15951" s="296"/>
    </row>
    <row r="15952" spans="5:5">
      <c r="E15952" s="296"/>
    </row>
    <row r="15953" spans="5:5">
      <c r="E15953" s="296"/>
    </row>
    <row r="15954" spans="5:5">
      <c r="E15954" s="296"/>
    </row>
    <row r="15955" spans="5:5">
      <c r="E15955" s="296"/>
    </row>
    <row r="15956" spans="5:5">
      <c r="E15956" s="296"/>
    </row>
    <row r="15957" spans="5:5">
      <c r="E15957" s="296"/>
    </row>
    <row r="15958" spans="5:5">
      <c r="E15958" s="296"/>
    </row>
    <row r="15959" spans="5:5">
      <c r="E15959" s="296"/>
    </row>
    <row r="15960" spans="5:5">
      <c r="E15960" s="296"/>
    </row>
    <row r="15961" spans="5:5">
      <c r="E15961" s="296"/>
    </row>
    <row r="15962" spans="5:5">
      <c r="E15962" s="296"/>
    </row>
    <row r="15963" spans="5:5">
      <c r="E15963" s="296"/>
    </row>
    <row r="15964" spans="5:5">
      <c r="E15964" s="296"/>
    </row>
    <row r="15965" spans="5:5">
      <c r="E15965" s="296"/>
    </row>
    <row r="15966" spans="5:5">
      <c r="E15966" s="296"/>
    </row>
    <row r="15967" spans="5:5">
      <c r="E15967" s="296"/>
    </row>
    <row r="15968" spans="5:5">
      <c r="E15968" s="296"/>
    </row>
    <row r="15969" spans="5:5">
      <c r="E15969" s="296"/>
    </row>
    <row r="15970" spans="5:5">
      <c r="E15970" s="296"/>
    </row>
    <row r="15971" spans="5:5">
      <c r="E15971" s="296"/>
    </row>
    <row r="15972" spans="5:5">
      <c r="E15972" s="296"/>
    </row>
    <row r="15973" spans="5:5">
      <c r="E15973" s="296"/>
    </row>
    <row r="15974" spans="5:5">
      <c r="E15974" s="296"/>
    </row>
    <row r="15975" spans="5:5">
      <c r="E15975" s="296"/>
    </row>
    <row r="15976" spans="5:5">
      <c r="E15976" s="296"/>
    </row>
    <row r="15977" spans="5:5">
      <c r="E15977" s="296"/>
    </row>
    <row r="15978" spans="5:5">
      <c r="E15978" s="296"/>
    </row>
    <row r="15979" spans="5:5">
      <c r="E15979" s="296"/>
    </row>
    <row r="15980" spans="5:5">
      <c r="E15980" s="296"/>
    </row>
    <row r="15981" spans="5:5">
      <c r="E15981" s="296"/>
    </row>
    <row r="15982" spans="5:5">
      <c r="E15982" s="296"/>
    </row>
    <row r="15983" spans="5:5">
      <c r="E15983" s="296"/>
    </row>
    <row r="15984" spans="5:5">
      <c r="E15984" s="296"/>
    </row>
    <row r="15985" spans="5:5">
      <c r="E15985" s="296"/>
    </row>
    <row r="15986" spans="5:5">
      <c r="E15986" s="296"/>
    </row>
    <row r="15987" spans="5:5">
      <c r="E15987" s="296"/>
    </row>
    <row r="15988" spans="5:5">
      <c r="E15988" s="296"/>
    </row>
    <row r="15989" spans="5:5">
      <c r="E15989" s="296"/>
    </row>
    <row r="15990" spans="5:5">
      <c r="E15990" s="296"/>
    </row>
    <row r="15991" spans="5:5">
      <c r="E15991" s="296"/>
    </row>
    <row r="15992" spans="5:5">
      <c r="E15992" s="296"/>
    </row>
    <row r="15993" spans="5:5">
      <c r="E15993" s="296"/>
    </row>
    <row r="15994" spans="5:5">
      <c r="E15994" s="296"/>
    </row>
    <row r="15995" spans="5:5">
      <c r="E15995" s="296"/>
    </row>
    <row r="15996" spans="5:5">
      <c r="E15996" s="296"/>
    </row>
    <row r="15997" spans="5:5">
      <c r="E15997" s="296"/>
    </row>
    <row r="15998" spans="5:5">
      <c r="E15998" s="296"/>
    </row>
    <row r="15999" spans="5:5">
      <c r="E15999" s="296"/>
    </row>
    <row r="16000" spans="5:5">
      <c r="E16000" s="296"/>
    </row>
    <row r="16001" spans="5:5">
      <c r="E16001" s="296"/>
    </row>
    <row r="16002" spans="5:5">
      <c r="E16002" s="296"/>
    </row>
    <row r="16003" spans="5:5">
      <c r="E16003" s="296"/>
    </row>
    <row r="16004" spans="5:5">
      <c r="E16004" s="296"/>
    </row>
    <row r="16005" spans="5:5">
      <c r="E16005" s="296"/>
    </row>
    <row r="16006" spans="5:5">
      <c r="E16006" s="296"/>
    </row>
    <row r="16007" spans="5:5">
      <c r="E16007" s="296"/>
    </row>
    <row r="16008" spans="5:5">
      <c r="E16008" s="296"/>
    </row>
    <row r="16009" spans="5:5">
      <c r="E16009" s="296"/>
    </row>
    <row r="16010" spans="5:5">
      <c r="E16010" s="296"/>
    </row>
    <row r="16011" spans="5:5">
      <c r="E16011" s="296"/>
    </row>
    <row r="16012" spans="5:5">
      <c r="E16012" s="296"/>
    </row>
    <row r="16013" spans="5:5">
      <c r="E16013" s="296"/>
    </row>
    <row r="16014" spans="5:5">
      <c r="E16014" s="296"/>
    </row>
    <row r="16015" spans="5:5">
      <c r="E16015" s="296"/>
    </row>
    <row r="16016" spans="5:5">
      <c r="E16016" s="296"/>
    </row>
    <row r="16017" spans="5:5">
      <c r="E16017" s="296"/>
    </row>
    <row r="16018" spans="5:5">
      <c r="E16018" s="296"/>
    </row>
    <row r="16019" spans="5:5">
      <c r="E16019" s="296"/>
    </row>
    <row r="16020" spans="5:5">
      <c r="E16020" s="296"/>
    </row>
    <row r="16021" spans="5:5">
      <c r="E16021" s="296"/>
    </row>
    <row r="16022" spans="5:5">
      <c r="E16022" s="296"/>
    </row>
    <row r="16023" spans="5:5">
      <c r="E16023" s="296"/>
    </row>
    <row r="16024" spans="5:5">
      <c r="E16024" s="296"/>
    </row>
    <row r="16025" spans="5:5">
      <c r="E16025" s="296"/>
    </row>
    <row r="16026" spans="5:5">
      <c r="E16026" s="296"/>
    </row>
    <row r="16027" spans="5:5">
      <c r="E16027" s="296"/>
    </row>
    <row r="16028" spans="5:5">
      <c r="E16028" s="296"/>
    </row>
    <row r="16029" spans="5:5">
      <c r="E16029" s="296"/>
    </row>
    <row r="16030" spans="5:5">
      <c r="E16030" s="296"/>
    </row>
    <row r="16031" spans="5:5">
      <c r="E16031" s="296"/>
    </row>
    <row r="16032" spans="5:5">
      <c r="E16032" s="296"/>
    </row>
    <row r="16033" spans="5:5">
      <c r="E16033" s="296"/>
    </row>
    <row r="16034" spans="5:5">
      <c r="E16034" s="296"/>
    </row>
    <row r="16035" spans="5:5">
      <c r="E16035" s="296"/>
    </row>
    <row r="16036" spans="5:5">
      <c r="E16036" s="296"/>
    </row>
    <row r="16037" spans="5:5">
      <c r="E16037" s="296"/>
    </row>
    <row r="16038" spans="5:5">
      <c r="E16038" s="296"/>
    </row>
    <row r="16039" spans="5:5">
      <c r="E16039" s="296"/>
    </row>
    <row r="16040" spans="5:5">
      <c r="E16040" s="296"/>
    </row>
    <row r="16041" spans="5:5">
      <c r="E16041" s="296"/>
    </row>
    <row r="16042" spans="5:5">
      <c r="E16042" s="296"/>
    </row>
    <row r="16043" spans="5:5">
      <c r="E16043" s="296"/>
    </row>
    <row r="16044" spans="5:5">
      <c r="E16044" s="296"/>
    </row>
    <row r="16045" spans="5:5">
      <c r="E16045" s="296"/>
    </row>
    <row r="16046" spans="5:5">
      <c r="E16046" s="296"/>
    </row>
    <row r="16047" spans="5:5">
      <c r="E16047" s="296"/>
    </row>
    <row r="16048" spans="5:5">
      <c r="E16048" s="296"/>
    </row>
    <row r="16049" spans="5:5">
      <c r="E16049" s="296"/>
    </row>
    <row r="16050" spans="5:5">
      <c r="E16050" s="296"/>
    </row>
    <row r="16051" spans="5:5">
      <c r="E16051" s="296"/>
    </row>
    <row r="16052" spans="5:5">
      <c r="E16052" s="296"/>
    </row>
    <row r="16053" spans="5:5">
      <c r="E16053" s="296"/>
    </row>
    <row r="16054" spans="5:5">
      <c r="E16054" s="296"/>
    </row>
    <row r="16055" spans="5:5">
      <c r="E16055" s="296"/>
    </row>
    <row r="16056" spans="5:5">
      <c r="E16056" s="296"/>
    </row>
    <row r="16057" spans="5:5">
      <c r="E16057" s="296"/>
    </row>
    <row r="16058" spans="5:5">
      <c r="E16058" s="296"/>
    </row>
    <row r="16059" spans="5:5">
      <c r="E16059" s="296"/>
    </row>
    <row r="16060" spans="5:5">
      <c r="E16060" s="296"/>
    </row>
    <row r="16061" spans="5:5">
      <c r="E16061" s="296"/>
    </row>
    <row r="16062" spans="5:5">
      <c r="E16062" s="296"/>
    </row>
  </sheetData>
  <pageMargins left="0.5" right="0.5" top="0.75" bottom="0.5" header="0.3" footer="0.3"/>
  <pageSetup scale="75" orientation="landscape" r:id="rId2"/>
  <headerFooter>
    <oddHeader xml:space="preserve">&amp;RDEF’s Response to OPC POD 1 (1-26)
Q7
Page &amp;P of &amp;N
</oddHeader>
    <oddFooter>&amp;R20240025-OPCPOD1-00004252</oddFooter>
  </headerFooter>
  <ignoredErrors>
    <ignoredError sqref="F42:F43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D31AB-6B4E-49F6-908A-92FD7E348952}">
  <dimension ref="A1:AF86"/>
  <sheetViews>
    <sheetView tabSelected="1" topLeftCell="A56" zoomScaleNormal="100" workbookViewId="0">
      <selection activeCell="J81" sqref="J81"/>
    </sheetView>
  </sheetViews>
  <sheetFormatPr defaultColWidth="9.109375" defaultRowHeight="13.8" outlineLevelCol="1"/>
  <cols>
    <col min="1" max="1" width="3.6640625" style="3" customWidth="1"/>
    <col min="2" max="2" width="49.33203125" style="3" customWidth="1"/>
    <col min="3" max="3" width="29" style="3" hidden="1" customWidth="1" outlineLevel="1"/>
    <col min="4" max="5" width="25.44140625" style="3" hidden="1" customWidth="1" outlineLevel="1"/>
    <col min="6" max="10" width="10.77734375" style="3" hidden="1" customWidth="1" outlineLevel="1"/>
    <col min="11" max="11" width="19.33203125" style="3" customWidth="1" collapsed="1"/>
    <col min="12" max="12" width="19.33203125" style="3" customWidth="1"/>
    <col min="13" max="14" width="5" style="3" customWidth="1"/>
    <col min="15" max="16" width="19.33203125" style="3" customWidth="1"/>
    <col min="17" max="17" width="6.6640625" style="3" customWidth="1"/>
    <col min="18" max="18" width="14.109375" style="3" customWidth="1"/>
    <col min="19" max="20" width="1.44140625" style="3" customWidth="1"/>
    <col min="21" max="21" width="19.6640625" style="60" customWidth="1"/>
    <col min="22" max="22" width="13.109375" style="3" customWidth="1"/>
    <col min="23" max="23" width="12.109375" style="3" bestFit="1" customWidth="1"/>
    <col min="24" max="24" width="10.44140625" style="3" bestFit="1" customWidth="1"/>
    <col min="25" max="25" width="1.44140625" style="3" customWidth="1"/>
    <col min="26" max="27" width="0" style="3" hidden="1" customWidth="1"/>
    <col min="28" max="28" width="1.44140625" style="3" customWidth="1"/>
    <col min="29" max="16384" width="9.109375" style="3"/>
  </cols>
  <sheetData>
    <row r="1" spans="1:21" ht="22.8">
      <c r="A1" s="1" t="s">
        <v>64</v>
      </c>
      <c r="B1" s="2"/>
      <c r="C1" s="2"/>
      <c r="D1" s="2"/>
      <c r="E1" s="2"/>
      <c r="F1" s="2"/>
      <c r="G1" s="2"/>
      <c r="H1" s="2"/>
      <c r="I1" s="2"/>
      <c r="J1" s="2"/>
      <c r="K1" s="2"/>
      <c r="L1" s="1" t="s">
        <v>65</v>
      </c>
      <c r="M1" s="1"/>
      <c r="N1" s="1"/>
      <c r="O1" s="1"/>
      <c r="P1" s="1"/>
      <c r="Q1" s="336" t="s">
        <v>209</v>
      </c>
      <c r="R1" s="336"/>
    </row>
    <row r="2" spans="1:21" ht="12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</row>
    <row r="3" spans="1:21" ht="12.75" customHeight="1">
      <c r="A3" s="3" t="s">
        <v>67</v>
      </c>
      <c r="B3" s="7"/>
      <c r="C3" s="7"/>
      <c r="D3" s="7"/>
      <c r="E3" s="7"/>
      <c r="F3" s="7"/>
      <c r="G3" s="7"/>
      <c r="H3" s="7"/>
      <c r="I3" s="7"/>
      <c r="J3" s="7"/>
      <c r="K3" s="8" t="s">
        <v>68</v>
      </c>
      <c r="L3" s="337" t="s">
        <v>69</v>
      </c>
      <c r="M3" s="337"/>
      <c r="N3" s="337"/>
      <c r="O3" s="9"/>
      <c r="P3" s="9" t="s">
        <v>70</v>
      </c>
      <c r="Q3" s="10"/>
      <c r="R3" s="10"/>
    </row>
    <row r="4" spans="1:21">
      <c r="B4" s="7"/>
      <c r="C4" s="7"/>
      <c r="D4" s="7"/>
      <c r="E4" s="7"/>
      <c r="F4" s="7"/>
      <c r="G4" s="7"/>
      <c r="H4" s="7"/>
      <c r="I4" s="7"/>
      <c r="J4" s="7"/>
      <c r="K4" s="7"/>
      <c r="L4" s="338"/>
      <c r="M4" s="338"/>
      <c r="N4" s="338"/>
      <c r="O4" s="177" t="s">
        <v>210</v>
      </c>
      <c r="P4" s="12" t="str">
        <f>+'Procedures &amp; Inputs'!$B$9</f>
        <v>Projected Test Year 3 Ended</v>
      </c>
      <c r="Q4" s="13"/>
      <c r="R4" s="14">
        <f>+'Procedures &amp; Inputs'!$G$9</f>
        <v>46752</v>
      </c>
    </row>
    <row r="5" spans="1:21" ht="12.75" customHeight="1">
      <c r="A5" s="3" t="s">
        <v>72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338"/>
      <c r="M5" s="338"/>
      <c r="N5" s="338"/>
      <c r="O5" s="177" t="s">
        <v>211</v>
      </c>
      <c r="P5" s="12" t="str">
        <f>+'Procedures &amp; Inputs'!$B$10</f>
        <v>Projected Test Year 2 Ended</v>
      </c>
      <c r="R5" s="14">
        <f>+'Procedures &amp; Inputs'!$G$10</f>
        <v>46387</v>
      </c>
    </row>
    <row r="6" spans="1:21">
      <c r="A6" s="16"/>
      <c r="L6" s="338"/>
      <c r="M6" s="338"/>
      <c r="N6" s="338"/>
      <c r="O6" s="177" t="s">
        <v>210</v>
      </c>
      <c r="P6" s="12" t="str">
        <f>+'Procedures &amp; Inputs'!$B$11</f>
        <v>Projected Test Year 1 Ended</v>
      </c>
      <c r="R6" s="14">
        <f>+'Procedures &amp; Inputs'!$G$11</f>
        <v>46022</v>
      </c>
    </row>
    <row r="7" spans="1:21" ht="12.75" customHeight="1">
      <c r="A7" s="14" t="str">
        <f>+'Procedures &amp; Inputs'!B6</f>
        <v>DOCKET NO.: 20240025-EI</v>
      </c>
      <c r="L7" s="55"/>
      <c r="M7" s="55"/>
      <c r="N7" s="55"/>
      <c r="O7" s="177" t="s">
        <v>210</v>
      </c>
      <c r="P7" s="12" t="str">
        <f>+'Test Year 3'!P7</f>
        <v>Prior Year Ended</v>
      </c>
      <c r="R7" s="14">
        <f>+'Test Year 3'!R7</f>
        <v>45657</v>
      </c>
    </row>
    <row r="8" spans="1:21" ht="12.75" customHeight="1">
      <c r="K8" s="18"/>
      <c r="N8" s="17"/>
      <c r="O8" s="177" t="s">
        <v>210</v>
      </c>
      <c r="P8" s="12" t="str">
        <f>+'Procedures &amp; Inputs'!$B$12</f>
        <v>Historical Year Ended</v>
      </c>
      <c r="R8" s="14">
        <f>+'Procedures &amp; Inputs'!$G$12</f>
        <v>45291</v>
      </c>
    </row>
    <row r="9" spans="1:21" ht="12.75" customHeight="1">
      <c r="K9" s="18"/>
      <c r="L9" s="54" t="s">
        <v>75</v>
      </c>
      <c r="N9" s="17"/>
    </row>
    <row r="10" spans="1:21" s="23" customFormat="1">
      <c r="A10" s="20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2"/>
      <c r="O10" s="21"/>
      <c r="P10" s="104" t="str">
        <f>+'Procedures &amp; Inputs'!B14</f>
        <v>Witness:  Panizza</v>
      </c>
      <c r="Q10" s="21"/>
      <c r="R10" s="21"/>
      <c r="U10" s="62"/>
    </row>
    <row r="11" spans="1:21" s="106" customFormat="1">
      <c r="A11" s="105"/>
      <c r="B11" s="112">
        <v>-1</v>
      </c>
      <c r="C11" s="112"/>
      <c r="D11" s="112"/>
      <c r="E11" s="112"/>
      <c r="F11" s="112"/>
      <c r="G11" s="112"/>
      <c r="H11" s="112"/>
      <c r="I11" s="112"/>
      <c r="J11" s="112"/>
      <c r="K11" s="112">
        <f>+B11-1</f>
        <v>-2</v>
      </c>
      <c r="L11" s="112">
        <f>+K11-1</f>
        <v>-3</v>
      </c>
      <c r="M11" s="112"/>
      <c r="N11" s="112"/>
      <c r="O11" s="112">
        <f>+L11-1</f>
        <v>-4</v>
      </c>
      <c r="P11" s="112">
        <f>+O11-1</f>
        <v>-5</v>
      </c>
      <c r="Q11" s="112"/>
      <c r="R11" s="112"/>
    </row>
    <row r="12" spans="1:21" s="23" customFormat="1" ht="14.4">
      <c r="A12" s="25" t="s">
        <v>76</v>
      </c>
      <c r="B12" s="25"/>
      <c r="C12" s="145" t="s">
        <v>212</v>
      </c>
      <c r="D12" s="25"/>
      <c r="E12" s="25"/>
      <c r="F12" s="25"/>
      <c r="G12" s="25"/>
      <c r="H12" s="25"/>
      <c r="I12" s="25"/>
      <c r="J12" s="25"/>
      <c r="K12" s="335" t="s">
        <v>77</v>
      </c>
      <c r="L12" s="335"/>
      <c r="N12" s="26"/>
      <c r="O12" s="335" t="s">
        <v>78</v>
      </c>
      <c r="P12" s="335"/>
      <c r="R12" s="25"/>
      <c r="U12" s="62"/>
    </row>
    <row r="13" spans="1:21" s="23" customFormat="1">
      <c r="A13" s="27" t="s">
        <v>79</v>
      </c>
      <c r="B13" s="28" t="s">
        <v>80</v>
      </c>
      <c r="C13" s="28"/>
      <c r="D13" s="28"/>
      <c r="E13" s="28"/>
      <c r="F13" s="28"/>
      <c r="G13" s="28"/>
      <c r="H13" s="28"/>
      <c r="I13" s="28"/>
      <c r="J13" s="28"/>
      <c r="K13" s="22" t="s">
        <v>81</v>
      </c>
      <c r="L13" s="29" t="s">
        <v>82</v>
      </c>
      <c r="M13" s="22"/>
      <c r="N13" s="22"/>
      <c r="O13" s="22" t="s">
        <v>81</v>
      </c>
      <c r="P13" s="29" t="s">
        <v>82</v>
      </c>
      <c r="Q13" s="22"/>
      <c r="R13" s="30"/>
      <c r="U13" s="62"/>
    </row>
    <row r="14" spans="1:21" s="23" customFormat="1">
      <c r="A14" s="25">
        <v>1</v>
      </c>
      <c r="B14" s="31" t="s">
        <v>83</v>
      </c>
      <c r="C14" s="109" t="s">
        <v>84</v>
      </c>
      <c r="D14" s="109"/>
      <c r="E14" s="109"/>
      <c r="F14" s="109"/>
      <c r="G14" s="109"/>
      <c r="H14" s="109"/>
      <c r="I14" s="109"/>
      <c r="J14" s="109"/>
      <c r="K14" s="33">
        <f>-VLOOKUP(C14,'REG FL  FERC IS - 3 Adjusted'!$A:$AN,MATCH($C$12,'REG FL  FERC IS - 3 Adjusted'!$2:$2,0),FALSE)/1000</f>
        <v>1303118.5717185601</v>
      </c>
      <c r="L14" s="60">
        <f>K14</f>
        <v>1303118.5717185601</v>
      </c>
      <c r="M14" s="59"/>
      <c r="N14" s="59"/>
      <c r="O14" s="59"/>
      <c r="P14" s="59"/>
      <c r="Q14" s="59"/>
      <c r="R14" s="59"/>
      <c r="U14" s="62"/>
    </row>
    <row r="15" spans="1:21" s="23" customFormat="1">
      <c r="A15" s="25">
        <f t="shared" ref="A15:A38" si="0">A14+1</f>
        <v>2</v>
      </c>
      <c r="B15" s="23" t="s">
        <v>85</v>
      </c>
      <c r="C15" s="109" t="s">
        <v>86</v>
      </c>
      <c r="D15" s="109"/>
      <c r="E15" s="109"/>
      <c r="F15" s="109"/>
      <c r="G15" s="109"/>
      <c r="H15" s="109"/>
      <c r="I15" s="109"/>
      <c r="J15" s="109"/>
      <c r="K15" s="33">
        <f>VLOOKUP(C15,'REG FL  FERC IS - 3 Adjusted'!$A:$AN,MATCH($C$12,'REG FL  FERC IS - 3 Adjusted'!$2:$2,0),FALSE)/1000</f>
        <v>120632.912698135</v>
      </c>
      <c r="L15" s="60">
        <f t="shared" ref="L15:L16" si="1">K15</f>
        <v>120632.912698135</v>
      </c>
      <c r="M15" s="59"/>
      <c r="N15" s="60"/>
      <c r="O15" s="60"/>
      <c r="P15" s="59"/>
      <c r="Q15" s="59"/>
      <c r="R15" s="59"/>
    </row>
    <row r="16" spans="1:21" s="23" customFormat="1">
      <c r="A16" s="25">
        <f t="shared" si="0"/>
        <v>3</v>
      </c>
      <c r="B16" s="23" t="s">
        <v>87</v>
      </c>
      <c r="C16" s="108" t="s">
        <v>88</v>
      </c>
      <c r="D16" s="108"/>
      <c r="E16" s="108"/>
      <c r="F16" s="108"/>
      <c r="G16" s="108"/>
      <c r="H16" s="108"/>
      <c r="I16" s="108"/>
      <c r="J16" s="108"/>
      <c r="K16" s="114">
        <f>VLOOKUP(C16,'REG FL  FERC IS - 3 Adjusted'!$A:$AN,MATCH($C$12,'REG FL  FERC IS - 3 Adjusted'!$2:$2,0),FALSE)/1000</f>
        <v>492979.509133482</v>
      </c>
      <c r="L16" s="113">
        <f t="shared" si="1"/>
        <v>492979.509133482</v>
      </c>
      <c r="M16" s="59"/>
      <c r="N16" s="60"/>
      <c r="O16" s="60"/>
      <c r="P16" s="59"/>
      <c r="Q16" s="59"/>
      <c r="R16" s="59"/>
    </row>
    <row r="17" spans="1:21" s="23" customFormat="1">
      <c r="A17" s="25">
        <f t="shared" si="0"/>
        <v>4</v>
      </c>
      <c r="B17" s="9" t="s">
        <v>89</v>
      </c>
      <c r="C17" s="9"/>
      <c r="D17" s="9"/>
      <c r="E17" s="9"/>
      <c r="F17" s="9"/>
      <c r="G17" s="9"/>
      <c r="H17" s="9"/>
      <c r="I17" s="9"/>
      <c r="J17" s="9"/>
      <c r="K17" s="61">
        <f>K14+K15-K16</f>
        <v>930771.97528321308</v>
      </c>
      <c r="L17" s="61">
        <f>L14+L15-L16</f>
        <v>930771.97528321308</v>
      </c>
      <c r="M17" s="59"/>
      <c r="N17" s="59"/>
      <c r="O17" s="59"/>
      <c r="P17" s="59"/>
      <c r="Q17" s="59"/>
      <c r="R17" s="59"/>
    </row>
    <row r="18" spans="1:21" s="23" customFormat="1">
      <c r="A18" s="25">
        <f t="shared" si="0"/>
        <v>5</v>
      </c>
      <c r="K18" s="62"/>
      <c r="L18" s="62"/>
      <c r="M18" s="62"/>
      <c r="N18" s="62"/>
      <c r="O18" s="62"/>
      <c r="P18" s="59"/>
      <c r="Q18" s="62"/>
      <c r="R18" s="62"/>
    </row>
    <row r="19" spans="1:21" s="23" customFormat="1">
      <c r="A19" s="25">
        <f t="shared" si="0"/>
        <v>6</v>
      </c>
      <c r="B19" s="9" t="s">
        <v>90</v>
      </c>
      <c r="C19" s="9"/>
      <c r="D19" s="9"/>
      <c r="E19" s="9"/>
      <c r="F19" s="9"/>
      <c r="G19" s="9"/>
      <c r="H19" s="9"/>
      <c r="I19" s="9"/>
      <c r="J19" s="9"/>
      <c r="K19" s="59"/>
      <c r="L19" s="59"/>
      <c r="M19" s="59"/>
      <c r="N19" s="59"/>
      <c r="O19" s="59"/>
      <c r="P19" s="59"/>
      <c r="Q19" s="59"/>
      <c r="R19" s="59"/>
      <c r="U19" s="62"/>
    </row>
    <row r="20" spans="1:21" s="23" customFormat="1">
      <c r="A20" s="25">
        <f t="shared" si="0"/>
        <v>7</v>
      </c>
      <c r="B20" s="68" t="s">
        <v>91</v>
      </c>
      <c r="C20" s="108" t="s">
        <v>92</v>
      </c>
      <c r="D20" s="108"/>
      <c r="E20" s="108"/>
      <c r="F20" s="108"/>
      <c r="G20" s="108"/>
      <c r="H20" s="108"/>
      <c r="I20" s="108"/>
      <c r="J20" s="108"/>
      <c r="K20" s="60">
        <f>VLOOKUP($C20,'REG FL  Income Taxes Import'!$A:$AN,MATCH($C$12,'REG FL  Income Taxes Import'!$2:$2,0),FALSE)/1000</f>
        <v>1155270.6361101798</v>
      </c>
      <c r="L20" s="59">
        <f>+K20</f>
        <v>1155270.6361101798</v>
      </c>
      <c r="M20" s="59"/>
      <c r="N20" s="59"/>
      <c r="O20" s="59">
        <f>-K20</f>
        <v>-1155270.6361101798</v>
      </c>
      <c r="P20" s="59">
        <f>-L20</f>
        <v>-1155270.6361101798</v>
      </c>
      <c r="Q20" s="59"/>
      <c r="R20" s="59"/>
      <c r="U20" s="62"/>
    </row>
    <row r="21" spans="1:21" s="23" customFormat="1">
      <c r="A21" s="25">
        <f t="shared" si="0"/>
        <v>8</v>
      </c>
      <c r="B21" s="23" t="s">
        <v>93</v>
      </c>
      <c r="C21" s="108" t="s">
        <v>94</v>
      </c>
      <c r="D21" s="108"/>
      <c r="E21" s="108"/>
      <c r="F21" s="108"/>
      <c r="G21" s="108"/>
      <c r="H21" s="108"/>
      <c r="I21" s="108"/>
      <c r="J21" s="108"/>
      <c r="K21" s="60">
        <f>VLOOKUP($C21,'REG FL  Income Taxes Import'!$A:$AN,MATCH($C$12,'REG FL  Income Taxes Import'!$2:$2,0),FALSE)/1000</f>
        <v>-7792.7312857142797</v>
      </c>
      <c r="L21" s="59"/>
      <c r="M21" s="59"/>
      <c r="N21" s="60"/>
      <c r="O21" s="59">
        <f t="shared" ref="O21:P35" si="2">-K21</f>
        <v>7792.7312857142797</v>
      </c>
      <c r="P21" s="59">
        <f t="shared" si="2"/>
        <v>0</v>
      </c>
      <c r="Q21" s="59"/>
      <c r="R21" s="59"/>
      <c r="U21" s="62"/>
    </row>
    <row r="22" spans="1:21" s="23" customFormat="1">
      <c r="A22" s="25">
        <f t="shared" si="0"/>
        <v>9</v>
      </c>
      <c r="B22" s="68" t="s">
        <v>95</v>
      </c>
      <c r="C22" s="108" t="s">
        <v>96</v>
      </c>
      <c r="D22" s="108"/>
      <c r="E22" s="108"/>
      <c r="F22" s="108"/>
      <c r="G22" s="108"/>
      <c r="H22" s="108"/>
      <c r="I22" s="108"/>
      <c r="J22" s="108"/>
      <c r="K22" s="60">
        <f>VLOOKUP($C22,'REG FL  Income Taxes Import'!$A:$AN,MATCH($C$12,'REG FL  Income Taxes Import'!$2:$2,0),FALSE)/1000</f>
        <v>-1612953.53520712</v>
      </c>
      <c r="L22" s="59">
        <f>+K22</f>
        <v>-1612953.53520712</v>
      </c>
      <c r="M22" s="59"/>
      <c r="N22" s="60"/>
      <c r="O22" s="59">
        <f t="shared" si="2"/>
        <v>1612953.53520712</v>
      </c>
      <c r="P22" s="59">
        <f t="shared" si="2"/>
        <v>1612953.53520712</v>
      </c>
      <c r="Q22" s="59"/>
      <c r="R22" s="59"/>
      <c r="U22" s="62"/>
    </row>
    <row r="23" spans="1:21" s="23" customFormat="1">
      <c r="A23" s="25">
        <f t="shared" si="0"/>
        <v>10</v>
      </c>
      <c r="B23" s="68" t="s">
        <v>97</v>
      </c>
      <c r="C23" s="108" t="s">
        <v>98</v>
      </c>
      <c r="D23" s="68"/>
      <c r="E23" s="68"/>
      <c r="F23" s="68"/>
      <c r="G23" s="68"/>
      <c r="H23" s="68"/>
      <c r="I23" s="68"/>
      <c r="J23" s="68"/>
      <c r="K23" s="60">
        <f>VLOOKUP($C23,'REG FL  Income Taxes Import'!$A:$AN,MATCH($C$12,'REG FL  Income Taxes Import'!$2:$2,0),FALSE)/1000</f>
        <v>-21711.999999999898</v>
      </c>
      <c r="L23" s="59">
        <f t="shared" ref="L23:L36" si="3">+K23</f>
        <v>-21711.999999999898</v>
      </c>
      <c r="M23" s="59"/>
      <c r="N23" s="60"/>
      <c r="O23" s="59">
        <f t="shared" si="2"/>
        <v>21711.999999999898</v>
      </c>
      <c r="P23" s="59">
        <f t="shared" si="2"/>
        <v>21711.999999999898</v>
      </c>
      <c r="Q23" s="59"/>
      <c r="R23" s="59"/>
      <c r="U23" s="62"/>
    </row>
    <row r="24" spans="1:21" s="23" customFormat="1">
      <c r="A24" s="25">
        <f t="shared" si="0"/>
        <v>11</v>
      </c>
      <c r="B24" s="68" t="s">
        <v>99</v>
      </c>
      <c r="C24" s="108" t="s">
        <v>100</v>
      </c>
      <c r="D24" s="68"/>
      <c r="E24" s="68"/>
      <c r="F24" s="68"/>
      <c r="G24" s="68"/>
      <c r="H24" s="68"/>
      <c r="I24" s="68"/>
      <c r="J24" s="68"/>
      <c r="K24" s="60">
        <f>VLOOKUP($C24,'REG FL  Income Taxes Import'!$A:$AN,MATCH($C$12,'REG FL  Income Taxes Import'!$2:$2,0),FALSE)/1000</f>
        <v>32350.426829173201</v>
      </c>
      <c r="L24" s="59">
        <f t="shared" si="3"/>
        <v>32350.426829173201</v>
      </c>
      <c r="M24" s="63"/>
      <c r="N24" s="63"/>
      <c r="O24" s="59">
        <f t="shared" si="2"/>
        <v>-32350.426829173201</v>
      </c>
      <c r="P24" s="59">
        <f t="shared" si="2"/>
        <v>-32350.426829173201</v>
      </c>
      <c r="Q24" s="63"/>
      <c r="R24" s="63"/>
      <c r="U24" s="62"/>
    </row>
    <row r="25" spans="1:21" s="23" customFormat="1">
      <c r="A25" s="25">
        <f t="shared" si="0"/>
        <v>12</v>
      </c>
      <c r="B25" s="68" t="s">
        <v>101</v>
      </c>
      <c r="C25" s="108" t="s">
        <v>102</v>
      </c>
      <c r="D25" s="68"/>
      <c r="E25" s="68"/>
      <c r="F25" s="68"/>
      <c r="G25" s="68"/>
      <c r="H25" s="68"/>
      <c r="I25" s="68"/>
      <c r="J25" s="68"/>
      <c r="K25" s="60">
        <f>VLOOKUP($C25,'REG FL  Income Taxes Import'!$A:$AN,MATCH($C$12,'REG FL  Income Taxes Import'!$2:$2,0),FALSE)/1000</f>
        <v>-1142.62883939125</v>
      </c>
      <c r="L25" s="59">
        <f t="shared" si="3"/>
        <v>-1142.62883939125</v>
      </c>
      <c r="M25" s="62"/>
      <c r="N25" s="62"/>
      <c r="O25" s="59">
        <f t="shared" si="2"/>
        <v>1142.62883939125</v>
      </c>
      <c r="P25" s="59">
        <f t="shared" si="2"/>
        <v>1142.62883939125</v>
      </c>
      <c r="Q25" s="62"/>
      <c r="R25" s="62"/>
      <c r="U25" s="62"/>
    </row>
    <row r="26" spans="1:21">
      <c r="A26" s="25">
        <f t="shared" si="0"/>
        <v>13</v>
      </c>
      <c r="B26" s="68" t="s">
        <v>104</v>
      </c>
      <c r="C26" s="108" t="s">
        <v>105</v>
      </c>
      <c r="D26" s="108" t="s">
        <v>106</v>
      </c>
      <c r="E26" s="68"/>
      <c r="F26" s="68"/>
      <c r="G26" s="68"/>
      <c r="H26" s="68"/>
      <c r="I26" s="68"/>
      <c r="J26" s="68"/>
      <c r="K26" s="60">
        <f>VLOOKUP($C26,'REG FL  Income Taxes Import'!$A:$AN,MATCH($C$12,'REG FL  Income Taxes Import'!$2:$2,0),FALSE)/1000+VLOOKUP($D26,'REG FL  Income Taxes Import'!$A:$AN,MATCH($C$12,'REG FL  Income Taxes Import'!$2:$2,0),FALSE)/1000</f>
        <v>5513.3333279999906</v>
      </c>
      <c r="L26" s="59">
        <f>+K26</f>
        <v>5513.3333279999906</v>
      </c>
      <c r="M26" s="59"/>
      <c r="N26" s="59"/>
      <c r="O26" s="59">
        <f t="shared" si="2"/>
        <v>-5513.3333279999906</v>
      </c>
      <c r="P26" s="59">
        <f t="shared" si="2"/>
        <v>-5513.3333279999906</v>
      </c>
      <c r="Q26" s="59"/>
      <c r="R26" s="59"/>
    </row>
    <row r="27" spans="1:21">
      <c r="A27" s="25">
        <f t="shared" si="0"/>
        <v>14</v>
      </c>
      <c r="B27" s="68" t="s">
        <v>107</v>
      </c>
      <c r="C27" s="108" t="s">
        <v>108</v>
      </c>
      <c r="D27" s="108"/>
      <c r="E27" s="108"/>
      <c r="F27" s="108"/>
      <c r="G27" s="108"/>
      <c r="H27" s="108"/>
      <c r="I27" s="108"/>
      <c r="J27" s="108"/>
      <c r="K27" s="60">
        <f>VLOOKUP($C27,'REG FL  Income Taxes Import'!$A:$AN,MATCH($C$12,'REG FL  Income Taxes Import'!$2:$2,0),FALSE)/1000</f>
        <v>30000</v>
      </c>
      <c r="L27" s="59">
        <f t="shared" si="3"/>
        <v>30000</v>
      </c>
      <c r="M27" s="59"/>
      <c r="N27" s="60"/>
      <c r="O27" s="59">
        <f t="shared" si="2"/>
        <v>-30000</v>
      </c>
      <c r="P27" s="59">
        <f t="shared" si="2"/>
        <v>-30000</v>
      </c>
      <c r="Q27" s="59"/>
      <c r="R27" s="59"/>
    </row>
    <row r="28" spans="1:21">
      <c r="A28" s="25">
        <f t="shared" si="0"/>
        <v>15</v>
      </c>
      <c r="B28" s="68" t="s">
        <v>109</v>
      </c>
      <c r="C28" s="108" t="s">
        <v>110</v>
      </c>
      <c r="D28" s="68"/>
      <c r="E28" s="68"/>
      <c r="F28" s="68"/>
      <c r="G28" s="68"/>
      <c r="H28" s="68"/>
      <c r="I28" s="68"/>
      <c r="J28" s="68"/>
      <c r="K28" s="60">
        <f>VLOOKUP($C28,'REG FL  Income Taxes Import'!$A:$AN,MATCH($C$12,'REG FL  Income Taxes Import'!$2:$2,0),FALSE)/1000</f>
        <v>62077.425333333296</v>
      </c>
      <c r="L28" s="59">
        <f t="shared" si="3"/>
        <v>62077.425333333296</v>
      </c>
      <c r="M28" s="59"/>
      <c r="N28" s="59"/>
      <c r="O28" s="59">
        <f t="shared" si="2"/>
        <v>-62077.425333333296</v>
      </c>
      <c r="P28" s="59">
        <f t="shared" si="2"/>
        <v>-62077.425333333296</v>
      </c>
      <c r="Q28" s="59"/>
      <c r="R28" s="59"/>
    </row>
    <row r="29" spans="1:21">
      <c r="A29" s="25">
        <f t="shared" si="0"/>
        <v>16</v>
      </c>
      <c r="B29" s="68" t="s">
        <v>120</v>
      </c>
      <c r="C29" s="108" t="s">
        <v>121</v>
      </c>
      <c r="D29" s="108" t="s">
        <v>122</v>
      </c>
      <c r="E29" s="108" t="s">
        <v>123</v>
      </c>
      <c r="F29" s="108"/>
      <c r="G29" s="108"/>
      <c r="H29" s="108"/>
      <c r="I29" s="108"/>
      <c r="J29" s="108"/>
      <c r="K29" s="60">
        <f>VLOOKUP($C29,'REG FL  Income Taxes Import'!$A:$AN,MATCH($C$12,'REG FL  Income Taxes Import'!$2:$2,0),FALSE)/1000+VLOOKUP($D29,'REG FL  Income Taxes Import'!$A:$AN,MATCH($C$12,'REG FL  Income Taxes Import'!$2:$2,0),FALSE)/1000+VLOOKUP($E29,'REG FL  Income Taxes Import'!$A:$AN,MATCH($C$12,'REG FL  Income Taxes Import'!$2:$2,0),FALSE)/1000</f>
        <v>-36394.083800574008</v>
      </c>
      <c r="L29" s="59">
        <f t="shared" si="3"/>
        <v>-36394.083800574008</v>
      </c>
      <c r="M29" s="59"/>
      <c r="N29" s="60"/>
      <c r="O29" s="59">
        <f t="shared" si="2"/>
        <v>36394.083800574008</v>
      </c>
      <c r="P29" s="59">
        <f t="shared" si="2"/>
        <v>36394.083800574008</v>
      </c>
      <c r="Q29" s="59"/>
      <c r="R29" s="59"/>
    </row>
    <row r="30" spans="1:21">
      <c r="A30" s="25">
        <f t="shared" si="0"/>
        <v>17</v>
      </c>
      <c r="B30" s="68" t="s">
        <v>124</v>
      </c>
      <c r="C30" s="108" t="s">
        <v>125</v>
      </c>
      <c r="D30" s="108" t="s">
        <v>126</v>
      </c>
      <c r="E30" s="108"/>
      <c r="F30" s="108"/>
      <c r="G30" s="108"/>
      <c r="H30" s="108"/>
      <c r="I30" s="108"/>
      <c r="J30" s="108"/>
      <c r="K30" s="60">
        <f>VLOOKUP($C30,'REG FL  Income Taxes Import'!$A:$AN,MATCH($C$12,'REG FL  Income Taxes Import'!$2:$2,0),FALSE)/1000</f>
        <v>-1136.6990000000001</v>
      </c>
      <c r="L30" s="59">
        <f t="shared" si="3"/>
        <v>-1136.6990000000001</v>
      </c>
      <c r="M30" s="59"/>
      <c r="N30" s="59"/>
      <c r="O30" s="59">
        <f t="shared" si="2"/>
        <v>1136.6990000000001</v>
      </c>
      <c r="P30" s="59">
        <f t="shared" si="2"/>
        <v>1136.6990000000001</v>
      </c>
      <c r="Q30" s="59"/>
      <c r="R30" s="59"/>
    </row>
    <row r="31" spans="1:21">
      <c r="A31" s="25">
        <f t="shared" si="0"/>
        <v>18</v>
      </c>
      <c r="B31" s="3" t="s">
        <v>128</v>
      </c>
      <c r="C31" s="108" t="s">
        <v>129</v>
      </c>
      <c r="K31" s="60">
        <f>VLOOKUP($C31,'REG FL  Income Taxes Import'!$A:$AN,MATCH($C$12,'REG FL  Income Taxes Import'!$2:$2,0),FALSE)/1000</f>
        <v>4846.692</v>
      </c>
      <c r="L31" s="59">
        <f t="shared" si="3"/>
        <v>4846.692</v>
      </c>
      <c r="M31" s="59"/>
      <c r="N31" s="60"/>
      <c r="O31" s="59">
        <f t="shared" si="2"/>
        <v>-4846.692</v>
      </c>
      <c r="P31" s="59">
        <f t="shared" si="2"/>
        <v>-4846.692</v>
      </c>
      <c r="Q31" s="64"/>
      <c r="R31" s="59"/>
    </row>
    <row r="32" spans="1:21">
      <c r="A32" s="25">
        <f t="shared" si="0"/>
        <v>19</v>
      </c>
      <c r="B32" s="68" t="s">
        <v>130</v>
      </c>
      <c r="C32" s="108" t="s">
        <v>131</v>
      </c>
      <c r="D32" s="108" t="s">
        <v>132</v>
      </c>
      <c r="E32" s="68"/>
      <c r="F32" s="68"/>
      <c r="G32" s="68"/>
      <c r="H32" s="68"/>
      <c r="I32" s="68"/>
      <c r="J32" s="68"/>
      <c r="K32" s="60">
        <f>VLOOKUP($C32,'REG FL  Income Taxes Import'!$A:$AN,MATCH($C$12,'REG FL  Income Taxes Import'!$2:$2,0),FALSE)/1000+VLOOKUP($D32,'REG FL  Income Taxes Import'!$A:$AN,MATCH($C$12,'REG FL  Income Taxes Import'!$2:$2,0),FALSE)/1000</f>
        <v>916.71705469177891</v>
      </c>
      <c r="L32" s="59">
        <f t="shared" si="3"/>
        <v>916.71705469177891</v>
      </c>
      <c r="M32" s="59"/>
      <c r="N32" s="59"/>
      <c r="O32" s="59">
        <f t="shared" si="2"/>
        <v>-916.71705469177891</v>
      </c>
      <c r="P32" s="59">
        <f t="shared" si="2"/>
        <v>-916.71705469177891</v>
      </c>
      <c r="Q32" s="59"/>
      <c r="R32" s="59"/>
    </row>
    <row r="33" spans="1:21">
      <c r="A33" s="25">
        <f t="shared" si="0"/>
        <v>20</v>
      </c>
      <c r="B33" s="68" t="s">
        <v>133</v>
      </c>
      <c r="C33" s="108" t="s">
        <v>134</v>
      </c>
      <c r="D33" s="68"/>
      <c r="E33" s="68"/>
      <c r="F33" s="68"/>
      <c r="G33" s="68"/>
      <c r="H33" s="68"/>
      <c r="I33" s="68"/>
      <c r="J33" s="68"/>
      <c r="K33" s="60">
        <f>VLOOKUP($C33,'REG FL  Income Taxes Import'!$A:$AN,MATCH($C$12,'REG FL  Income Taxes Import'!$2:$2,0),FALSE)/1000</f>
        <v>6281.3552799999898</v>
      </c>
      <c r="L33" s="59">
        <f t="shared" si="3"/>
        <v>6281.3552799999898</v>
      </c>
      <c r="M33" s="59"/>
      <c r="N33" s="64"/>
      <c r="O33" s="59">
        <f t="shared" si="2"/>
        <v>-6281.3552799999898</v>
      </c>
      <c r="P33" s="59">
        <f t="shared" si="2"/>
        <v>-6281.3552799999898</v>
      </c>
      <c r="Q33" s="62"/>
      <c r="R33" s="59"/>
    </row>
    <row r="34" spans="1:21">
      <c r="A34" s="25">
        <f t="shared" si="0"/>
        <v>21</v>
      </c>
      <c r="B34" s="68" t="s">
        <v>137</v>
      </c>
      <c r="C34" s="108" t="s">
        <v>138</v>
      </c>
      <c r="D34" s="108" t="s">
        <v>139</v>
      </c>
      <c r="E34" s="108"/>
      <c r="F34" s="108"/>
      <c r="G34" s="108"/>
      <c r="H34" s="108"/>
      <c r="I34" s="108"/>
      <c r="J34" s="108"/>
      <c r="K34" s="60">
        <f>VLOOKUP($C34,'REG FL  Income Taxes Import'!$A:$AN,MATCH($C$12,'REG FL  Income Taxes Import'!$2:$2,0),FALSE)/1000+VLOOKUP($D34,'REG FL  Income Taxes Import'!$A:$AN,MATCH($C$12,'REG FL  Income Taxes Import'!$2:$2,0),FALSE)/1000</f>
        <v>-323829.99999999895</v>
      </c>
      <c r="L34" s="59">
        <f t="shared" si="3"/>
        <v>-323829.99999999895</v>
      </c>
      <c r="M34" s="63"/>
      <c r="N34" s="63"/>
      <c r="O34" s="59">
        <f t="shared" si="2"/>
        <v>323829.99999999895</v>
      </c>
      <c r="P34" s="59">
        <f t="shared" si="2"/>
        <v>323829.99999999895</v>
      </c>
      <c r="Q34" s="59"/>
      <c r="R34" s="59"/>
    </row>
    <row r="35" spans="1:21">
      <c r="A35" s="25">
        <f t="shared" si="0"/>
        <v>22</v>
      </c>
      <c r="B35" s="68" t="s">
        <v>141</v>
      </c>
      <c r="C35" s="108" t="s">
        <v>142</v>
      </c>
      <c r="D35" s="108" t="s">
        <v>143</v>
      </c>
      <c r="E35" s="108" t="s">
        <v>144</v>
      </c>
      <c r="F35" s="108" t="s">
        <v>145</v>
      </c>
      <c r="G35" s="68"/>
      <c r="H35" s="68"/>
      <c r="I35" s="68"/>
      <c r="J35" s="68"/>
      <c r="K35" s="60">
        <f>VLOOKUP($C35,'REG FL  Income Taxes Import'!$A:$AN,MATCH($C$12,'REG FL  Income Taxes Import'!$2:$2,0),FALSE)/1000+VLOOKUP($D35,'REG FL  Income Taxes Import'!$A:$AN,MATCH($C$12,'REG FL  Income Taxes Import'!$2:$2,0),FALSE)/1000+VLOOKUP($E35,'REG FL  Income Taxes Import'!$A:$AN,MATCH($C$12,'REG FL  Income Taxes Import'!$2:$2,0),FALSE)/1000+VLOOKUP($F35,'REG FL  Income Taxes Import'!$A:$AN,MATCH($C$12,'REG FL  Income Taxes Import'!$2:$2,0),FALSE)/1000</f>
        <v>1074.0719999999999</v>
      </c>
      <c r="L35" s="59">
        <f t="shared" si="3"/>
        <v>1074.0719999999999</v>
      </c>
      <c r="M35" s="65"/>
      <c r="N35" s="64"/>
      <c r="O35" s="59">
        <f t="shared" si="2"/>
        <v>-1074.0719999999999</v>
      </c>
      <c r="P35" s="59">
        <f t="shared" si="2"/>
        <v>-1074.0719999999999</v>
      </c>
      <c r="Q35" s="59"/>
      <c r="R35" s="59"/>
    </row>
    <row r="36" spans="1:21">
      <c r="A36" s="25">
        <f t="shared" si="0"/>
        <v>23</v>
      </c>
      <c r="B36" s="31" t="s">
        <v>146</v>
      </c>
      <c r="C36" s="142" t="s">
        <v>147</v>
      </c>
      <c r="D36" s="142" t="s">
        <v>148</v>
      </c>
      <c r="E36" s="31"/>
      <c r="F36" s="31"/>
      <c r="G36" s="31"/>
      <c r="H36" s="31"/>
      <c r="I36" s="31"/>
      <c r="J36" s="31"/>
      <c r="K36" s="60">
        <f>VLOOKUP($C36,'REG FL  Income Taxes Import'!$A:$AN,MATCH($C$12,'REG FL  Income Taxes Import'!$2:$2,0),FALSE)/1000+VLOOKUP($D36,'REG FL  Income Taxes Import'!$A:$AN,MATCH($C$12,'REG FL  Income Taxes Import'!$2:$2,0),FALSE)/1000</f>
        <v>3815.7947999999997</v>
      </c>
      <c r="L36" s="59">
        <f t="shared" si="3"/>
        <v>3815.7947999999997</v>
      </c>
      <c r="M36" s="59"/>
      <c r="N36" s="59"/>
      <c r="O36" s="59">
        <f t="shared" ref="O36:P36" si="4">-K36</f>
        <v>-3815.7947999999997</v>
      </c>
      <c r="P36" s="59">
        <f t="shared" si="4"/>
        <v>-3815.7947999999997</v>
      </c>
      <c r="Q36" s="59"/>
      <c r="R36" s="59"/>
    </row>
    <row r="37" spans="1:21">
      <c r="A37" s="25">
        <f t="shared" si="0"/>
        <v>24</v>
      </c>
      <c r="B37" s="31"/>
      <c r="C37" s="142"/>
      <c r="D37" s="142"/>
      <c r="E37" s="31"/>
      <c r="F37" s="31"/>
      <c r="G37" s="31"/>
      <c r="H37" s="31"/>
      <c r="I37" s="31"/>
      <c r="J37" s="31"/>
      <c r="K37" s="60"/>
      <c r="L37" s="59"/>
      <c r="M37" s="59"/>
      <c r="N37" s="59"/>
      <c r="O37" s="59"/>
      <c r="P37" s="59"/>
      <c r="Q37" s="59"/>
      <c r="R37" s="59"/>
    </row>
    <row r="38" spans="1:21">
      <c r="A38" s="25">
        <f t="shared" si="0"/>
        <v>25</v>
      </c>
      <c r="B38" s="31"/>
      <c r="C38" s="142"/>
      <c r="D38" s="142"/>
      <c r="E38" s="31"/>
      <c r="F38" s="31"/>
      <c r="G38" s="31"/>
      <c r="H38" s="31"/>
      <c r="I38" s="31"/>
      <c r="J38" s="31"/>
      <c r="K38" s="60"/>
      <c r="L38" s="59"/>
      <c r="M38" s="59"/>
      <c r="N38" s="59"/>
      <c r="O38" s="59"/>
      <c r="P38" s="59"/>
      <c r="Q38" s="59"/>
      <c r="R38" s="59"/>
    </row>
    <row r="39" spans="1:21">
      <c r="A39" s="178" t="s">
        <v>149</v>
      </c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9"/>
      <c r="M39" s="179"/>
      <c r="N39" s="180"/>
      <c r="O39" s="181"/>
      <c r="P39" s="181"/>
      <c r="Q39" s="181" t="s">
        <v>150</v>
      </c>
      <c r="R39" s="181"/>
      <c r="U39" s="3"/>
    </row>
    <row r="40" spans="1:21" ht="22.8">
      <c r="A40" s="1" t="s">
        <v>64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1" t="s">
        <v>65</v>
      </c>
      <c r="M40" s="1"/>
      <c r="N40" s="1"/>
      <c r="O40" s="1"/>
      <c r="P40" s="1"/>
      <c r="Q40" s="336" t="s">
        <v>213</v>
      </c>
      <c r="R40" s="336"/>
    </row>
    <row r="41" spans="1:21" ht="12.75" customHeight="1">
      <c r="A41" s="4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6"/>
      <c r="O41" s="6"/>
      <c r="P41" s="6"/>
      <c r="Q41" s="6"/>
      <c r="R41" s="6"/>
    </row>
    <row r="42" spans="1:21" ht="12.75" customHeight="1">
      <c r="A42" s="3" t="s">
        <v>67</v>
      </c>
      <c r="B42" s="7"/>
      <c r="C42" s="7"/>
      <c r="D42" s="7"/>
      <c r="E42" s="7"/>
      <c r="F42" s="7"/>
      <c r="G42" s="7"/>
      <c r="H42" s="7"/>
      <c r="I42" s="7"/>
      <c r="J42" s="7"/>
      <c r="K42" s="8" t="s">
        <v>68</v>
      </c>
      <c r="L42" s="337" t="s">
        <v>69</v>
      </c>
      <c r="M42" s="337"/>
      <c r="N42" s="337"/>
      <c r="O42" s="9"/>
      <c r="P42" s="9" t="s">
        <v>70</v>
      </c>
      <c r="Q42" s="10"/>
      <c r="R42" s="10"/>
    </row>
    <row r="43" spans="1:21">
      <c r="B43" s="7"/>
      <c r="C43" s="7"/>
      <c r="D43" s="7"/>
      <c r="E43" s="7"/>
      <c r="F43" s="7"/>
      <c r="G43" s="7"/>
      <c r="H43" s="7"/>
      <c r="I43" s="7"/>
      <c r="J43" s="7"/>
      <c r="K43" s="7"/>
      <c r="L43" s="338"/>
      <c r="M43" s="338"/>
      <c r="N43" s="338"/>
      <c r="O43" s="11" t="str">
        <f t="shared" ref="O43:P47" si="5">+O4</f>
        <v>_</v>
      </c>
      <c r="P43" s="12" t="str">
        <f t="shared" si="5"/>
        <v>Projected Test Year 3 Ended</v>
      </c>
      <c r="Q43" s="13"/>
      <c r="R43" s="14">
        <f>+R4</f>
        <v>46752</v>
      </c>
    </row>
    <row r="44" spans="1:21" ht="12.75" customHeight="1">
      <c r="A44" s="3" t="s">
        <v>72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338"/>
      <c r="M44" s="338"/>
      <c r="N44" s="338"/>
      <c r="O44" s="11" t="str">
        <f t="shared" si="5"/>
        <v>X</v>
      </c>
      <c r="P44" s="12" t="str">
        <f t="shared" si="5"/>
        <v>Projected Test Year 2 Ended</v>
      </c>
      <c r="R44" s="14">
        <f>+R5</f>
        <v>46387</v>
      </c>
    </row>
    <row r="45" spans="1:21">
      <c r="A45" s="16"/>
      <c r="L45" s="338"/>
      <c r="M45" s="338"/>
      <c r="N45" s="338"/>
      <c r="O45" s="11" t="str">
        <f t="shared" si="5"/>
        <v>_</v>
      </c>
      <c r="P45" s="12" t="str">
        <f t="shared" si="5"/>
        <v>Projected Test Year 1 Ended</v>
      </c>
      <c r="R45" s="14">
        <f>+R6</f>
        <v>46022</v>
      </c>
    </row>
    <row r="46" spans="1:21" ht="12.75" customHeight="1">
      <c r="A46" s="14" t="str">
        <f>+'Procedures &amp; Inputs'!B6</f>
        <v>DOCKET NO.: 20240025-EI</v>
      </c>
      <c r="N46" s="17"/>
      <c r="O46" s="11" t="str">
        <f t="shared" si="5"/>
        <v>_</v>
      </c>
      <c r="P46" s="12" t="str">
        <f t="shared" si="5"/>
        <v>Prior Year Ended</v>
      </c>
      <c r="R46" s="14">
        <f>+R7</f>
        <v>45657</v>
      </c>
    </row>
    <row r="47" spans="1:21" ht="12.75" customHeight="1">
      <c r="K47" s="18"/>
      <c r="O47" s="11" t="str">
        <f t="shared" si="5"/>
        <v>_</v>
      </c>
      <c r="P47" s="12" t="str">
        <f t="shared" si="5"/>
        <v>Historical Year Ended</v>
      </c>
      <c r="R47" s="14">
        <f>+R8</f>
        <v>45291</v>
      </c>
    </row>
    <row r="48" spans="1:21" ht="12.75" customHeight="1">
      <c r="K48" s="18"/>
      <c r="L48" s="54" t="s">
        <v>75</v>
      </c>
      <c r="N48" s="17"/>
    </row>
    <row r="49" spans="1:21" s="23" customFormat="1">
      <c r="A49" s="20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2"/>
      <c r="O49" s="21"/>
      <c r="P49" s="12" t="s">
        <v>152</v>
      </c>
      <c r="Q49" s="21"/>
      <c r="R49" s="21"/>
      <c r="U49" s="62"/>
    </row>
    <row r="50" spans="1:21" s="106" customFormat="1">
      <c r="A50" s="105"/>
      <c r="B50" s="112">
        <v>-1</v>
      </c>
      <c r="C50" s="112"/>
      <c r="D50" s="112"/>
      <c r="E50" s="112"/>
      <c r="F50" s="112"/>
      <c r="G50" s="112"/>
      <c r="H50" s="112"/>
      <c r="I50" s="112"/>
      <c r="J50" s="112"/>
      <c r="K50" s="112">
        <f>+B50-1</f>
        <v>-2</v>
      </c>
      <c r="L50" s="112">
        <f>+K50-1</f>
        <v>-3</v>
      </c>
      <c r="M50" s="112"/>
      <c r="N50" s="112"/>
      <c r="O50" s="112">
        <f>+L50-1</f>
        <v>-4</v>
      </c>
      <c r="P50" s="112">
        <f>+O50-1</f>
        <v>-5</v>
      </c>
      <c r="Q50" s="112"/>
      <c r="R50" s="112"/>
    </row>
    <row r="51" spans="1:21" s="23" customFormat="1">
      <c r="A51" s="25" t="s">
        <v>76</v>
      </c>
      <c r="B51" s="25"/>
      <c r="C51" s="25"/>
      <c r="D51" s="25"/>
      <c r="E51" s="25"/>
      <c r="F51" s="25"/>
      <c r="G51" s="25"/>
      <c r="H51" s="25"/>
      <c r="I51" s="25"/>
      <c r="J51" s="25"/>
      <c r="K51" s="335" t="s">
        <v>77</v>
      </c>
      <c r="L51" s="335"/>
      <c r="N51" s="26"/>
      <c r="O51" s="335" t="s">
        <v>78</v>
      </c>
      <c r="P51" s="335"/>
      <c r="R51" s="25"/>
      <c r="U51" s="62"/>
    </row>
    <row r="52" spans="1:21" s="23" customFormat="1">
      <c r="A52" s="27" t="s">
        <v>79</v>
      </c>
      <c r="B52" s="28" t="s">
        <v>80</v>
      </c>
      <c r="C52" s="28"/>
      <c r="D52" s="28"/>
      <c r="E52" s="28"/>
      <c r="F52" s="28"/>
      <c r="G52" s="28"/>
      <c r="H52" s="28"/>
      <c r="I52" s="28"/>
      <c r="J52" s="28"/>
      <c r="K52" s="22" t="s">
        <v>81</v>
      </c>
      <c r="L52" s="29" t="s">
        <v>82</v>
      </c>
      <c r="M52" s="22"/>
      <c r="N52" s="22"/>
      <c r="O52" s="22" t="s">
        <v>81</v>
      </c>
      <c r="P52" s="29" t="s">
        <v>82</v>
      </c>
      <c r="Q52" s="22"/>
      <c r="R52" s="30"/>
      <c r="U52" s="62"/>
    </row>
    <row r="53" spans="1:21" s="23" customFormat="1">
      <c r="A53" s="25">
        <v>1</v>
      </c>
      <c r="B53" s="68" t="s">
        <v>153</v>
      </c>
      <c r="C53" s="108" t="s">
        <v>154</v>
      </c>
      <c r="D53" s="108" t="s">
        <v>155</v>
      </c>
      <c r="E53" s="68"/>
      <c r="F53" s="68"/>
      <c r="G53" s="68"/>
      <c r="H53" s="68"/>
      <c r="I53" s="68"/>
      <c r="J53" s="68"/>
      <c r="K53" s="60">
        <f>VLOOKUP($C53,'REG FL  Income Taxes Import'!$A:$AN,MATCH($C$12,'REG FL  Income Taxes Import'!$2:$2,0),FALSE)/1000+VLOOKUP($D53,'REG FL  Income Taxes Import'!$A:$AN,MATCH($C$12,'REG FL  Income Taxes Import'!$2:$2,0),FALSE)/1000</f>
        <v>3.6379788070917104E-11</v>
      </c>
      <c r="L53" s="59">
        <f t="shared" ref="L53" si="6">+K53</f>
        <v>3.6379788070917104E-11</v>
      </c>
      <c r="M53" s="32"/>
      <c r="N53" s="33"/>
      <c r="O53" s="59">
        <f t="shared" ref="O53:P56" si="7">-K53</f>
        <v>-3.6379788070917104E-11</v>
      </c>
      <c r="P53" s="59">
        <f t="shared" si="7"/>
        <v>-3.6379788070917104E-11</v>
      </c>
      <c r="Q53" s="32"/>
      <c r="R53" s="32"/>
      <c r="U53" s="62"/>
    </row>
    <row r="54" spans="1:21" s="23" customFormat="1">
      <c r="A54" s="25">
        <f>+A53+1</f>
        <v>2</v>
      </c>
      <c r="B54" s="68" t="s">
        <v>156</v>
      </c>
      <c r="C54" s="108" t="s">
        <v>157</v>
      </c>
      <c r="D54" s="108" t="s">
        <v>158</v>
      </c>
      <c r="E54" s="108" t="s">
        <v>159</v>
      </c>
      <c r="F54" s="108" t="s">
        <v>160</v>
      </c>
      <c r="G54" s="108" t="s">
        <v>161</v>
      </c>
      <c r="H54" s="108"/>
      <c r="I54" s="108"/>
      <c r="J54" s="108"/>
      <c r="K54" s="60">
        <f>VLOOKUP($C54,'REG FL  Income Taxes Import'!$A:$AN,MATCH($C$12,'REG FL  Income Taxes Import'!$2:$2,0),FALSE)/1000+VLOOKUP($D54,'REG FL  Income Taxes Import'!$A:$AN,MATCH($C$12,'REG FL  Income Taxes Import'!$2:$2,0),FALSE)/1000+VLOOKUP($E54,'REG FL  Income Taxes Import'!$A:$AN,MATCH($C$12,'REG FL  Income Taxes Import'!$2:$2,0),FALSE)/1000+VLOOKUP($F54,'REG FL  Income Taxes Import'!$A:$AN,MATCH($C$12,'REG FL  Income Taxes Import'!$2:$2,0),FALSE)/1000+VLOOKUP($G54,'REG FL  Income Taxes Import'!$A:$AN,MATCH($C$12,'REG FL  Income Taxes Import'!$2:$2,0),FALSE)/1000</f>
        <v>567.26268932000005</v>
      </c>
      <c r="L54" s="59">
        <f>+K54</f>
        <v>567.26268932000005</v>
      </c>
      <c r="M54" s="32"/>
      <c r="N54" s="33"/>
      <c r="O54" s="59">
        <f t="shared" si="7"/>
        <v>-567.26268932000005</v>
      </c>
      <c r="P54" s="59">
        <f t="shared" si="7"/>
        <v>-567.26268932000005</v>
      </c>
      <c r="Q54" s="32"/>
      <c r="R54" s="32"/>
      <c r="U54" s="62"/>
    </row>
    <row r="55" spans="1:21" s="23" customFormat="1">
      <c r="A55" s="25">
        <f t="shared" ref="A55:A85" si="8">+A54+1</f>
        <v>3</v>
      </c>
      <c r="B55" s="68" t="s">
        <v>162</v>
      </c>
      <c r="C55" s="108" t="s">
        <v>163</v>
      </c>
      <c r="D55" s="108" t="s">
        <v>164</v>
      </c>
      <c r="E55" s="68"/>
      <c r="F55" s="68"/>
      <c r="G55" s="68"/>
      <c r="H55" s="68"/>
      <c r="I55" s="68"/>
      <c r="J55" s="68"/>
      <c r="K55" s="60">
        <f>VLOOKUP($C55,'REG FL  Income Taxes Import'!$A:$AN,MATCH($C$12,'REG FL  Income Taxes Import'!$2:$2,0),FALSE)/1000</f>
        <v>-1689.068</v>
      </c>
      <c r="L55" s="59">
        <f t="shared" ref="L55:L56" si="9">+K55</f>
        <v>-1689.068</v>
      </c>
      <c r="M55" s="32"/>
      <c r="N55" s="33"/>
      <c r="O55" s="59">
        <f t="shared" si="7"/>
        <v>1689.068</v>
      </c>
      <c r="P55" s="59">
        <f t="shared" si="7"/>
        <v>1689.068</v>
      </c>
      <c r="Q55" s="32"/>
      <c r="R55" s="32"/>
      <c r="U55" s="62"/>
    </row>
    <row r="56" spans="1:21" s="23" customFormat="1">
      <c r="A56" s="25">
        <f t="shared" si="8"/>
        <v>4</v>
      </c>
      <c r="B56" s="68" t="s">
        <v>165</v>
      </c>
      <c r="C56" s="108" t="s">
        <v>166</v>
      </c>
      <c r="D56" s="108" t="s">
        <v>164</v>
      </c>
      <c r="E56" s="68"/>
      <c r="F56" s="68"/>
      <c r="G56" s="68"/>
      <c r="H56" s="68"/>
      <c r="I56" s="68"/>
      <c r="J56" s="68"/>
      <c r="K56" s="113">
        <f>VLOOKUP($C56,'REG FL  Income Taxes Import'!$A:$AN,MATCH($C$12,'REG FL  Income Taxes Import'!$2:$2,0),FALSE)/1000</f>
        <v>4821.12</v>
      </c>
      <c r="L56" s="70">
        <f t="shared" si="9"/>
        <v>4821.12</v>
      </c>
      <c r="M56" s="32"/>
      <c r="N56" s="33"/>
      <c r="O56" s="70">
        <f t="shared" si="7"/>
        <v>-4821.12</v>
      </c>
      <c r="P56" s="70">
        <f t="shared" si="7"/>
        <v>-4821.12</v>
      </c>
      <c r="Q56" s="32"/>
      <c r="R56" s="32"/>
      <c r="U56" s="62"/>
    </row>
    <row r="57" spans="1:21">
      <c r="A57" s="25">
        <f t="shared" si="8"/>
        <v>5</v>
      </c>
      <c r="B57" s="9" t="s">
        <v>172</v>
      </c>
      <c r="C57" s="9"/>
      <c r="D57" s="9"/>
      <c r="E57" s="9"/>
      <c r="F57" s="9"/>
      <c r="G57" s="9"/>
      <c r="H57" s="9"/>
      <c r="I57" s="9"/>
      <c r="J57" s="9"/>
      <c r="K57" s="32">
        <f>SUM(K20:K36)+SUM(K53:K56)</f>
        <v>-699115.91070810019</v>
      </c>
      <c r="L57" s="32">
        <f>SUM(L19:L36)+SUM(L53:L56)</f>
        <v>-691323.17942238587</v>
      </c>
      <c r="M57" s="32"/>
      <c r="N57" s="33"/>
      <c r="O57" s="32">
        <f>SUM(O19:O36)+SUM(O53:O56)</f>
        <v>699115.91070810019</v>
      </c>
      <c r="P57" s="32">
        <f>SUM(P19:P36)+SUM(P53:P56)</f>
        <v>691323.17942238587</v>
      </c>
      <c r="Q57" s="32"/>
      <c r="R57" s="32"/>
    </row>
    <row r="58" spans="1:21">
      <c r="A58" s="25">
        <f t="shared" si="8"/>
        <v>6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32"/>
      <c r="N58" s="32"/>
      <c r="O58" s="37"/>
      <c r="P58" s="32"/>
      <c r="Q58" s="32"/>
      <c r="R58" s="32"/>
    </row>
    <row r="59" spans="1:21">
      <c r="A59" s="25">
        <f t="shared" si="8"/>
        <v>7</v>
      </c>
      <c r="B59" s="9" t="s">
        <v>173</v>
      </c>
      <c r="C59" s="9"/>
      <c r="D59" s="9"/>
      <c r="E59" s="9"/>
      <c r="F59" s="9"/>
      <c r="G59" s="9"/>
      <c r="H59" s="9"/>
      <c r="I59" s="9"/>
      <c r="J59" s="9"/>
      <c r="K59" s="9"/>
      <c r="L59" s="9"/>
      <c r="M59" s="38"/>
      <c r="N59" s="38"/>
      <c r="O59" s="39"/>
      <c r="P59" s="32"/>
      <c r="Q59" s="38"/>
      <c r="R59" s="32"/>
    </row>
    <row r="60" spans="1:21">
      <c r="A60" s="25">
        <f t="shared" si="8"/>
        <v>8</v>
      </c>
      <c r="B60" s="68" t="s">
        <v>174</v>
      </c>
      <c r="C60" s="108" t="s">
        <v>175</v>
      </c>
      <c r="D60" s="144">
        <f>820+242</f>
        <v>1062</v>
      </c>
      <c r="E60" s="68"/>
      <c r="F60" s="68"/>
      <c r="G60" s="68"/>
      <c r="H60" s="68"/>
      <c r="I60" s="68"/>
      <c r="J60" s="68"/>
      <c r="K60" s="60">
        <f>VLOOKUP($C60,'REG FL  Income Taxes Import'!$A:$AN,MATCH($C$12,'REG FL  Income Taxes Import'!$2:$2,0),FALSE)/1000+D60</f>
        <v>59.000000000020009</v>
      </c>
      <c r="L60" s="59">
        <f>+K60</f>
        <v>59.000000000020009</v>
      </c>
      <c r="M60" s="32"/>
      <c r="N60" s="32"/>
      <c r="O60" s="37"/>
      <c r="P60" s="32"/>
      <c r="Q60" s="32"/>
      <c r="R60" s="32"/>
      <c r="T60" s="68"/>
    </row>
    <row r="61" spans="1:21">
      <c r="A61" s="25">
        <f t="shared" si="8"/>
        <v>9</v>
      </c>
      <c r="B61" s="31" t="s">
        <v>176</v>
      </c>
      <c r="C61" s="108" t="s">
        <v>177</v>
      </c>
      <c r="D61" s="108" t="s">
        <v>178</v>
      </c>
      <c r="E61" s="31"/>
      <c r="F61" s="31"/>
      <c r="G61" s="31"/>
      <c r="H61" s="31"/>
      <c r="I61" s="31"/>
      <c r="J61" s="31"/>
      <c r="K61" s="60">
        <f>VLOOKUP($C61,'REG FL  Income Taxes Import'!$A:$AN,MATCH($C$12,'REG FL  Income Taxes Import'!$2:$2,0),FALSE)/1000+VLOOKUP($D61,'REG FL  Income Taxes Import'!$A:$AN,MATCH($C$12,'REG FL  Income Taxes Import'!$2:$2,0),FALSE)/1000</f>
        <v>1299.9999999999891</v>
      </c>
      <c r="L61" s="59">
        <f>+K61</f>
        <v>1299.9999999999891</v>
      </c>
      <c r="M61" s="32"/>
      <c r="N61" s="47"/>
      <c r="O61" s="44"/>
      <c r="P61" s="44"/>
      <c r="Q61" s="44"/>
      <c r="R61" s="44"/>
      <c r="T61" s="68"/>
    </row>
    <row r="62" spans="1:21">
      <c r="A62" s="25">
        <f t="shared" si="8"/>
        <v>10</v>
      </c>
      <c r="B62" s="68" t="s">
        <v>179</v>
      </c>
      <c r="C62" s="108" t="s">
        <v>180</v>
      </c>
      <c r="D62" s="108" t="s">
        <v>181</v>
      </c>
      <c r="E62" s="68"/>
      <c r="F62" s="68"/>
      <c r="G62" s="68"/>
      <c r="H62" s="68"/>
      <c r="I62" s="68"/>
      <c r="J62" s="68"/>
      <c r="K62" s="60">
        <f>VLOOKUP($C62,'REG FL  Income Taxes Import'!$A:$AN,MATCH($C$12,'REG FL  Income Taxes Import'!$2:$2,0),FALSE)/1000+VLOOKUP($D62,'REG FL  Income Taxes Import'!$A:$AN,MATCH($C$12,'REG FL  Income Taxes Import'!$2:$2,0),FALSE)/1000</f>
        <v>269</v>
      </c>
      <c r="L62" s="59">
        <f>+K62</f>
        <v>269</v>
      </c>
      <c r="M62" s="32"/>
      <c r="N62" s="44"/>
      <c r="O62" s="44"/>
      <c r="P62" s="44"/>
      <c r="Q62" s="44"/>
      <c r="R62" s="44"/>
      <c r="T62" s="68"/>
    </row>
    <row r="63" spans="1:21">
      <c r="A63" s="25">
        <f t="shared" si="8"/>
        <v>11</v>
      </c>
      <c r="B63" s="68" t="s">
        <v>182</v>
      </c>
      <c r="C63" s="108" t="s">
        <v>183</v>
      </c>
      <c r="D63" s="68"/>
      <c r="E63" s="68"/>
      <c r="F63" s="68"/>
      <c r="G63" s="68"/>
      <c r="H63" s="68"/>
      <c r="I63" s="68"/>
      <c r="J63" s="68"/>
      <c r="K63" s="113">
        <f>VLOOKUP($C63,'REG FL  Income Taxes Import'!$A:$AN,MATCH($C$12,'REG FL  Income Taxes Import'!$2:$2,0),FALSE)/1000</f>
        <v>21711.999999999898</v>
      </c>
      <c r="L63" s="70">
        <f>+K63</f>
        <v>21711.999999999898</v>
      </c>
      <c r="M63" s="32"/>
      <c r="N63" s="44"/>
      <c r="O63" s="44"/>
      <c r="P63" s="44"/>
      <c r="Q63" s="44"/>
      <c r="R63" s="44"/>
    </row>
    <row r="64" spans="1:21">
      <c r="A64" s="25">
        <f t="shared" si="8"/>
        <v>12</v>
      </c>
      <c r="B64" s="42" t="s">
        <v>184</v>
      </c>
      <c r="C64" s="42"/>
      <c r="D64" s="42"/>
      <c r="E64" s="42"/>
      <c r="F64" s="42"/>
      <c r="G64" s="42"/>
      <c r="H64" s="42"/>
      <c r="I64" s="42"/>
      <c r="J64" s="42"/>
      <c r="K64" s="41">
        <f>SUM(K60:K63)</f>
        <v>23339.999999999905</v>
      </c>
      <c r="L64" s="41">
        <f>SUM(L60:L63)</f>
        <v>23339.999999999905</v>
      </c>
      <c r="M64" s="32"/>
      <c r="N64" s="44"/>
      <c r="O64" s="44"/>
      <c r="P64" s="44"/>
      <c r="Q64" s="44"/>
      <c r="R64" s="44"/>
    </row>
    <row r="65" spans="1:32">
      <c r="A65" s="25">
        <f t="shared" si="8"/>
        <v>13</v>
      </c>
      <c r="B65" s="9"/>
      <c r="C65" s="9"/>
      <c r="D65" s="9"/>
      <c r="E65" s="9"/>
      <c r="F65" s="9"/>
      <c r="G65" s="9"/>
      <c r="H65" s="9"/>
      <c r="I65" s="9"/>
      <c r="J65" s="9"/>
      <c r="K65" s="31"/>
      <c r="L65" s="32"/>
      <c r="M65" s="32"/>
      <c r="N65" s="44"/>
      <c r="O65" s="44"/>
      <c r="P65" s="44"/>
      <c r="Q65" s="44"/>
      <c r="R65" s="44"/>
    </row>
    <row r="66" spans="1:32">
      <c r="A66" s="25">
        <f t="shared" si="8"/>
        <v>14</v>
      </c>
      <c r="B66" s="9" t="s">
        <v>185</v>
      </c>
      <c r="C66" s="9"/>
      <c r="D66" s="9"/>
      <c r="E66" s="9"/>
      <c r="F66" s="9"/>
      <c r="G66" s="9"/>
      <c r="H66" s="9"/>
      <c r="I66" s="9"/>
      <c r="J66" s="9"/>
      <c r="K66" s="74">
        <f>K17+K57+K64</f>
        <v>254996.0645751128</v>
      </c>
      <c r="L66" s="74"/>
      <c r="M66" s="32"/>
      <c r="N66" s="44"/>
      <c r="O66" s="74">
        <f>O17+O57</f>
        <v>699115.91070810019</v>
      </c>
      <c r="P66" s="74"/>
      <c r="Q66" s="44"/>
      <c r="R66" s="44"/>
    </row>
    <row r="67" spans="1:32">
      <c r="A67" s="25">
        <f t="shared" si="8"/>
        <v>15</v>
      </c>
      <c r="B67" s="9" t="s">
        <v>186</v>
      </c>
      <c r="C67" s="9"/>
      <c r="D67" s="9"/>
      <c r="E67" s="9"/>
      <c r="F67" s="9"/>
      <c r="G67" s="9"/>
      <c r="H67" s="9"/>
      <c r="I67" s="9"/>
      <c r="J67" s="9"/>
      <c r="K67" s="33">
        <f>K66*0.055</f>
        <v>14024.783551631204</v>
      </c>
      <c r="L67" s="33">
        <f>K67</f>
        <v>14024.783551631204</v>
      </c>
      <c r="M67" s="32"/>
      <c r="N67" s="44"/>
      <c r="O67" s="33">
        <f>O66*0.055</f>
        <v>38451.375088945511</v>
      </c>
      <c r="P67" s="33">
        <f>O67</f>
        <v>38451.375088945511</v>
      </c>
      <c r="Q67" s="44"/>
      <c r="R67" s="44"/>
    </row>
    <row r="68" spans="1:32">
      <c r="A68" s="25">
        <f t="shared" si="8"/>
        <v>16</v>
      </c>
      <c r="B68" s="9"/>
      <c r="C68" s="9"/>
      <c r="D68" s="9"/>
      <c r="E68" s="9"/>
      <c r="F68" s="9"/>
      <c r="G68" s="9"/>
      <c r="H68" s="9"/>
      <c r="I68" s="9"/>
      <c r="J68" s="9"/>
      <c r="K68" s="31"/>
      <c r="L68" s="32"/>
      <c r="M68" s="32"/>
      <c r="N68" s="44"/>
      <c r="O68" s="31"/>
      <c r="P68" s="32"/>
      <c r="Q68" s="44"/>
      <c r="R68" s="44"/>
    </row>
    <row r="69" spans="1:32">
      <c r="A69" s="25">
        <f t="shared" si="8"/>
        <v>17</v>
      </c>
      <c r="B69" s="31" t="s">
        <v>187</v>
      </c>
      <c r="C69" s="31"/>
      <c r="D69" s="31"/>
      <c r="E69" s="31"/>
      <c r="F69" s="31"/>
      <c r="G69" s="31"/>
      <c r="H69" s="31"/>
      <c r="I69" s="31"/>
      <c r="J69" s="31"/>
      <c r="K69" s="40"/>
      <c r="L69" s="74">
        <f>L17+L57+L64-L67</f>
        <v>248764.01230919588</v>
      </c>
      <c r="M69" s="32"/>
      <c r="N69" s="44"/>
      <c r="O69" s="40"/>
      <c r="P69" s="74">
        <f>P17+P57+P64-P67</f>
        <v>652871.80433344038</v>
      </c>
      <c r="Q69" s="44"/>
      <c r="R69" s="44"/>
    </row>
    <row r="70" spans="1:32">
      <c r="A70" s="25">
        <f t="shared" si="8"/>
        <v>18</v>
      </c>
      <c r="B70" s="31" t="s">
        <v>188</v>
      </c>
      <c r="C70" s="31"/>
      <c r="D70" s="31"/>
      <c r="E70" s="31"/>
      <c r="F70" s="31"/>
      <c r="G70" s="31"/>
      <c r="H70" s="31"/>
      <c r="I70" s="31"/>
      <c r="J70" s="31"/>
      <c r="K70" s="33"/>
      <c r="L70" s="32">
        <f>L69*0.21</f>
        <v>52240.44258493113</v>
      </c>
      <c r="M70" s="32"/>
      <c r="N70" s="44"/>
      <c r="O70" s="33"/>
      <c r="P70" s="32">
        <f>P69*0.21</f>
        <v>137103.07891002248</v>
      </c>
      <c r="Q70" s="44"/>
      <c r="R70" s="44"/>
    </row>
    <row r="71" spans="1:32">
      <c r="A71" s="25">
        <f t="shared" si="8"/>
        <v>19</v>
      </c>
      <c r="B71" s="31" t="s">
        <v>189</v>
      </c>
      <c r="C71" s="31"/>
      <c r="D71" s="31"/>
      <c r="E71" s="31"/>
      <c r="F71" s="31"/>
      <c r="G71" s="31"/>
      <c r="H71" s="31"/>
      <c r="I71" s="31"/>
      <c r="J71" s="31"/>
      <c r="K71" s="33"/>
      <c r="L71" s="316"/>
      <c r="M71" s="316"/>
      <c r="N71" s="293"/>
      <c r="O71" s="317"/>
      <c r="P71" s="316"/>
      <c r="Q71" s="32"/>
      <c r="R71" s="32"/>
    </row>
    <row r="72" spans="1:32">
      <c r="A72" s="25">
        <f t="shared" si="8"/>
        <v>20</v>
      </c>
      <c r="B72" s="31" t="s">
        <v>190</v>
      </c>
      <c r="C72" s="108" t="s">
        <v>191</v>
      </c>
      <c r="D72" s="31"/>
      <c r="E72" s="31"/>
      <c r="F72" s="31"/>
      <c r="G72" s="31"/>
      <c r="H72" s="31"/>
      <c r="I72" s="31"/>
      <c r="J72" s="31"/>
      <c r="K72" s="33"/>
      <c r="L72" s="32">
        <f>-P72</f>
        <v>-5184.9069999999901</v>
      </c>
      <c r="M72" s="32"/>
      <c r="N72" s="33"/>
      <c r="O72" s="34"/>
      <c r="P72" s="60">
        <f>-VLOOKUP($C72,'REG FL  Income Taxes Import'!$A:$AN,MATCH($C$12,'REG FL  Income Taxes Import'!$2:$2,0),FALSE)/1000</f>
        <v>5184.9069999999901</v>
      </c>
      <c r="Q72" s="32"/>
      <c r="R72" s="32"/>
    </row>
    <row r="73" spans="1:32">
      <c r="A73" s="25">
        <f t="shared" si="8"/>
        <v>21</v>
      </c>
      <c r="B73" s="31" t="s">
        <v>192</v>
      </c>
      <c r="C73" s="109" t="s">
        <v>193</v>
      </c>
      <c r="D73" s="109" t="s">
        <v>194</v>
      </c>
      <c r="E73" s="108" t="s">
        <v>195</v>
      </c>
      <c r="F73" s="108"/>
      <c r="G73" s="108"/>
      <c r="H73" s="108"/>
      <c r="I73" s="108"/>
      <c r="J73" s="108"/>
      <c r="K73" s="41"/>
      <c r="L73" s="32"/>
      <c r="M73" s="32"/>
      <c r="N73" s="32"/>
      <c r="O73" s="37"/>
      <c r="P73" s="60">
        <f>VLOOKUP($C73,'REG FL  Income Taxes Import'!$A:$AN,MATCH($C$12,'REG FL  Income Taxes Import'!$2:$2,0),FALSE)/1000+VLOOKUP($D73,'REG FL  Income Taxes Import'!$A:$AN,MATCH($C$12,'REG FL  Income Taxes Import'!$2:$2,0),FALSE)/1000+VLOOKUP($E73,'REG FL  Income Taxes Import'!$A:$AN,MATCH($C$12,'REG FL  Income Taxes Import'!$2:$2,0),FALSE)/1000</f>
        <v>-23493.959999999897</v>
      </c>
      <c r="Q73" s="32"/>
      <c r="R73" s="32"/>
    </row>
    <row r="74" spans="1:32">
      <c r="A74" s="25">
        <f t="shared" si="8"/>
        <v>22</v>
      </c>
      <c r="B74" s="31" t="s">
        <v>196</v>
      </c>
      <c r="C74" s="108" t="s">
        <v>197</v>
      </c>
      <c r="D74" s="31"/>
      <c r="E74" s="31"/>
      <c r="F74" s="31"/>
      <c r="G74" s="31"/>
      <c r="H74" s="31"/>
      <c r="I74" s="31"/>
      <c r="J74" s="31"/>
      <c r="K74" s="38"/>
      <c r="L74" s="32"/>
      <c r="M74" s="38"/>
      <c r="N74" s="38"/>
      <c r="O74" s="39"/>
      <c r="P74" s="60">
        <f>+'REG FL  FERC IS - 3 Adjusted'!AA751/1000</f>
        <v>-95934.285899999901</v>
      </c>
      <c r="Q74" s="32"/>
      <c r="R74" s="32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</row>
    <row r="75" spans="1:32">
      <c r="A75" s="25">
        <f t="shared" si="8"/>
        <v>23</v>
      </c>
      <c r="B75" s="31" t="s">
        <v>214</v>
      </c>
      <c r="C75" s="108" t="s">
        <v>199</v>
      </c>
      <c r="D75" s="31"/>
      <c r="E75" s="31"/>
      <c r="F75" s="31"/>
      <c r="G75" s="31"/>
      <c r="H75" s="31"/>
      <c r="I75" s="31"/>
      <c r="J75" s="31"/>
      <c r="L75" s="113"/>
      <c r="P75" s="113">
        <f>VLOOKUP($C75,'REG FL  Income Taxes Import'!$A:$AN,MATCH($C$12,'REG FL  Income Taxes Import'!$2:$2,0),FALSE)/1000</f>
        <v>-300.16800000000001</v>
      </c>
      <c r="Q75" s="32"/>
      <c r="R75" s="32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</row>
    <row r="76" spans="1:32">
      <c r="A76" s="25">
        <f t="shared" si="8"/>
        <v>24</v>
      </c>
      <c r="B76" s="31" t="s">
        <v>200</v>
      </c>
      <c r="C76" s="31"/>
      <c r="D76" s="31"/>
      <c r="E76" s="31"/>
      <c r="F76" s="31"/>
      <c r="G76" s="31"/>
      <c r="H76" s="31"/>
      <c r="I76" s="31"/>
      <c r="J76" s="31"/>
      <c r="K76" s="41"/>
      <c r="L76" s="69">
        <f>SUM(L72:L75)</f>
        <v>-5184.9069999999901</v>
      </c>
      <c r="M76" s="41"/>
      <c r="N76" s="41"/>
      <c r="O76" s="37"/>
      <c r="P76" s="69">
        <f>SUM(P72:P75)</f>
        <v>-114543.5068999998</v>
      </c>
      <c r="Q76" s="32"/>
      <c r="R76" s="32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</row>
    <row r="77" spans="1:32">
      <c r="A77" s="25">
        <f t="shared" si="8"/>
        <v>25</v>
      </c>
      <c r="B77" s="31" t="s">
        <v>44</v>
      </c>
      <c r="C77" s="31"/>
      <c r="D77" s="31"/>
      <c r="E77" s="31"/>
      <c r="F77" s="31"/>
      <c r="G77" s="31"/>
      <c r="H77" s="31"/>
      <c r="I77" s="31"/>
      <c r="J77" s="31"/>
      <c r="K77" s="36"/>
      <c r="L77" s="115">
        <f>L70+L76</f>
        <v>47055.535584931138</v>
      </c>
      <c r="M77" s="32"/>
      <c r="N77" s="32"/>
      <c r="O77" s="37"/>
      <c r="P77" s="115">
        <f>P70+P76</f>
        <v>22559.572010022675</v>
      </c>
      <c r="Q77" s="38"/>
      <c r="R77" s="38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</row>
    <row r="78" spans="1:32">
      <c r="A78" s="25">
        <f t="shared" si="8"/>
        <v>26</v>
      </c>
      <c r="B78" s="31"/>
      <c r="C78" s="31"/>
      <c r="D78" s="31"/>
      <c r="E78" s="31"/>
      <c r="F78" s="31"/>
      <c r="G78" s="31"/>
      <c r="H78" s="31"/>
      <c r="I78" s="31"/>
      <c r="J78" s="31"/>
      <c r="K78" s="43"/>
      <c r="L78" s="43"/>
      <c r="M78" s="43"/>
      <c r="N78" s="43"/>
      <c r="O78" s="43"/>
      <c r="Q78" s="32"/>
      <c r="R78" s="32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</row>
    <row r="79" spans="1:32">
      <c r="A79" s="25">
        <f t="shared" si="8"/>
        <v>27</v>
      </c>
      <c r="B79" s="31" t="s">
        <v>201</v>
      </c>
      <c r="C79" s="108" t="s">
        <v>202</v>
      </c>
      <c r="D79" s="31"/>
      <c r="E79" s="31"/>
      <c r="F79" s="31"/>
      <c r="G79" s="31"/>
      <c r="H79" s="31"/>
      <c r="I79" s="31"/>
      <c r="J79" s="31"/>
      <c r="K79" s="45"/>
      <c r="L79" s="45"/>
      <c r="M79" s="45"/>
      <c r="N79" s="44"/>
      <c r="O79" s="44"/>
      <c r="P79" s="113">
        <f>VLOOKUP($C79,'REG FL  FERC IS - 3 Adjusted'!$A:$AN,MATCH($C$12,'REG FL  FERC IS - 3 Adjusted'!$2:$2,0),FALSE)/1000</f>
        <v>-1458.30486823412</v>
      </c>
      <c r="Q79" s="32"/>
      <c r="R79" s="32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</row>
    <row r="80" spans="1:32">
      <c r="A80" s="25">
        <f t="shared" si="8"/>
        <v>28</v>
      </c>
      <c r="B80" s="31"/>
      <c r="C80" s="31"/>
      <c r="D80" s="31"/>
      <c r="E80" s="31"/>
      <c r="F80" s="31"/>
      <c r="G80" s="31"/>
      <c r="H80" s="31"/>
      <c r="I80" s="31"/>
      <c r="J80" s="31"/>
      <c r="K80" s="46"/>
      <c r="L80" s="46"/>
      <c r="M80" s="46"/>
      <c r="N80" s="47"/>
      <c r="O80" s="44"/>
      <c r="P80" s="32"/>
      <c r="Q80" s="32"/>
      <c r="R80" s="32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</row>
    <row r="81" spans="1:32">
      <c r="A81" s="25">
        <f t="shared" si="8"/>
        <v>29</v>
      </c>
      <c r="B81" s="31" t="s">
        <v>203</v>
      </c>
      <c r="D81" s="31"/>
      <c r="E81" s="31"/>
      <c r="F81" s="31"/>
      <c r="G81" s="31"/>
      <c r="H81" s="31"/>
      <c r="I81" s="31"/>
      <c r="J81" s="31"/>
      <c r="K81" s="22" t="s">
        <v>81</v>
      </c>
      <c r="L81" s="29" t="s">
        <v>82</v>
      </c>
      <c r="M81" s="32"/>
      <c r="N81" s="32"/>
      <c r="O81" s="29" t="s">
        <v>204</v>
      </c>
      <c r="P81" s="32"/>
      <c r="Q81" s="32"/>
      <c r="R81" s="32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</row>
    <row r="82" spans="1:32">
      <c r="A82" s="25">
        <f t="shared" si="8"/>
        <v>30</v>
      </c>
      <c r="B82" s="23" t="s">
        <v>205</v>
      </c>
      <c r="C82" s="23"/>
      <c r="D82" s="23"/>
      <c r="E82" s="23"/>
      <c r="F82" s="23"/>
      <c r="G82" s="23"/>
      <c r="H82" s="23"/>
      <c r="I82" s="23"/>
      <c r="J82" s="23"/>
      <c r="K82" s="33">
        <f>K67</f>
        <v>14024.783551631204</v>
      </c>
      <c r="L82" s="32">
        <f>L77</f>
        <v>47055.535584931138</v>
      </c>
      <c r="M82" s="32"/>
      <c r="N82" s="33"/>
      <c r="O82" s="33">
        <f>SUM(K82:L82)</f>
        <v>61080.319136562342</v>
      </c>
      <c r="P82" s="32"/>
      <c r="Q82" s="41"/>
      <c r="R82" s="41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</row>
    <row r="83" spans="1:32">
      <c r="A83" s="25">
        <f t="shared" si="8"/>
        <v>31</v>
      </c>
      <c r="B83" s="23" t="s">
        <v>206</v>
      </c>
      <c r="C83" s="23"/>
      <c r="D83" s="23"/>
      <c r="E83" s="23"/>
      <c r="F83" s="23"/>
      <c r="G83" s="23"/>
      <c r="H83" s="23"/>
      <c r="I83" s="23"/>
      <c r="J83" s="23"/>
      <c r="K83" s="33">
        <f>O67</f>
        <v>38451.375088945511</v>
      </c>
      <c r="L83" s="32">
        <f>P77</f>
        <v>22559.572010022675</v>
      </c>
      <c r="M83" s="32"/>
      <c r="N83" s="33"/>
      <c r="O83" s="33">
        <f t="shared" ref="O83:O84" si="10">SUM(K83:L83)</f>
        <v>61010.947098968187</v>
      </c>
      <c r="P83" s="32"/>
      <c r="Q83" s="38"/>
      <c r="R83" s="38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</row>
    <row r="84" spans="1:32">
      <c r="A84" s="25">
        <f t="shared" si="8"/>
        <v>32</v>
      </c>
      <c r="B84" s="9" t="s">
        <v>207</v>
      </c>
      <c r="C84" s="9"/>
      <c r="D84" s="9"/>
      <c r="E84" s="9"/>
      <c r="F84" s="9"/>
      <c r="G84" s="9"/>
      <c r="H84" s="9"/>
      <c r="I84" s="9"/>
      <c r="J84" s="9"/>
      <c r="K84" s="36"/>
      <c r="L84" s="32">
        <f>+P79</f>
        <v>-1458.30486823412</v>
      </c>
      <c r="M84" s="32"/>
      <c r="N84" s="32"/>
      <c r="O84" s="33">
        <f t="shared" si="10"/>
        <v>-1458.30486823412</v>
      </c>
      <c r="P84" s="32"/>
      <c r="Q84" s="38"/>
      <c r="R84" s="38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</row>
    <row r="85" spans="1:32">
      <c r="A85" s="25">
        <f t="shared" si="8"/>
        <v>33</v>
      </c>
      <c r="B85" s="9" t="s">
        <v>208</v>
      </c>
      <c r="C85" s="9"/>
      <c r="D85" s="9"/>
      <c r="E85" s="9"/>
      <c r="F85" s="9"/>
      <c r="G85" s="9"/>
      <c r="H85" s="9"/>
      <c r="I85" s="9"/>
      <c r="J85" s="9"/>
      <c r="K85" s="182">
        <f>SUM(K82:K84)</f>
        <v>52476.158640576716</v>
      </c>
      <c r="L85" s="182">
        <f>SUM(L82:L84)</f>
        <v>68156.802726719703</v>
      </c>
      <c r="M85" s="62"/>
      <c r="N85" s="62"/>
      <c r="O85" s="182">
        <f>SUM(O82:O84)</f>
        <v>120632.9613672964</v>
      </c>
      <c r="P85" s="32"/>
      <c r="Q85" s="32"/>
      <c r="R85" s="32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</row>
    <row r="86" spans="1:32">
      <c r="A86" s="178" t="s">
        <v>149</v>
      </c>
      <c r="B86" s="178"/>
      <c r="C86" s="178"/>
      <c r="D86" s="178"/>
      <c r="E86" s="178"/>
      <c r="F86" s="178"/>
      <c r="G86" s="178"/>
      <c r="H86" s="178"/>
      <c r="I86" s="178"/>
      <c r="J86" s="178"/>
      <c r="K86" s="178"/>
      <c r="L86" s="179"/>
      <c r="M86" s="179"/>
      <c r="N86" s="180"/>
      <c r="O86" s="181"/>
      <c r="P86" s="181"/>
      <c r="Q86" s="181" t="s">
        <v>150</v>
      </c>
      <c r="R86" s="181"/>
      <c r="U86" s="3"/>
    </row>
  </sheetData>
  <mergeCells count="8">
    <mergeCell ref="K51:L51"/>
    <mergeCell ref="O51:P51"/>
    <mergeCell ref="Q1:R1"/>
    <mergeCell ref="L3:N6"/>
    <mergeCell ref="K12:L12"/>
    <mergeCell ref="O12:P12"/>
    <mergeCell ref="Q40:R40"/>
    <mergeCell ref="L42:N45"/>
  </mergeCells>
  <pageMargins left="0.5" right="0.5" top="0.75" bottom="0.5" header="0.3" footer="0.3"/>
  <pageSetup scale="75" fitToWidth="4" fitToHeight="4" orientation="landscape" r:id="rId1"/>
  <headerFooter>
    <oddHeader xml:space="preserve">&amp;RDEF’s Response to OPC POD 1 (1-26)
Q7
Page &amp;P of &amp;N
</oddHeader>
    <oddFooter>&amp;R20240025-OPCPOD1-00004252</oddFooter>
  </headerFooter>
  <rowBreaks count="1" manualBreakCount="1">
    <brk id="39" max="16383" man="1"/>
  </rowBreaks>
  <ignoredErrors>
    <ignoredError sqref="L9 L48" numberStoredAsText="1"/>
    <ignoredError sqref="K26:K28 K31:K33 K29:K30" 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0D09B-765F-41A4-9CE0-C256E3A891A0}">
  <dimension ref="A1:AF89"/>
  <sheetViews>
    <sheetView tabSelected="1" zoomScaleNormal="100" workbookViewId="0">
      <pane xSplit="10" ySplit="13" topLeftCell="K73" activePane="bottomRight" state="frozen"/>
      <selection activeCell="J81" sqref="J81"/>
      <selection pane="topRight" activeCell="J81" sqref="J81"/>
      <selection pane="bottomLeft" activeCell="J81" sqref="J81"/>
      <selection pane="bottomRight" activeCell="J81" sqref="J81"/>
    </sheetView>
  </sheetViews>
  <sheetFormatPr defaultColWidth="9.109375" defaultRowHeight="13.8" outlineLevelCol="1"/>
  <cols>
    <col min="1" max="1" width="3.6640625" style="3" customWidth="1"/>
    <col min="2" max="2" width="49.33203125" style="3" customWidth="1"/>
    <col min="3" max="3" width="29" style="3" hidden="1" customWidth="1" outlineLevel="1"/>
    <col min="4" max="5" width="25.44140625" style="3" hidden="1" customWidth="1" outlineLevel="1"/>
    <col min="6" max="10" width="10.77734375" style="3" hidden="1" customWidth="1" outlineLevel="1"/>
    <col min="11" max="11" width="19.33203125" style="3" customWidth="1" collapsed="1"/>
    <col min="12" max="12" width="19.33203125" style="3" customWidth="1"/>
    <col min="13" max="14" width="5" style="3" customWidth="1"/>
    <col min="15" max="16" width="19.33203125" style="3" customWidth="1"/>
    <col min="17" max="17" width="6.6640625" style="3" customWidth="1"/>
    <col min="18" max="18" width="14.77734375" style="3" customWidth="1"/>
    <col min="19" max="20" width="5.77734375" style="3" customWidth="1"/>
    <col min="21" max="21" width="19.6640625" style="60" customWidth="1"/>
    <col min="22" max="22" width="13.109375" style="3" customWidth="1"/>
    <col min="23" max="23" width="12.109375" style="3" bestFit="1" customWidth="1"/>
    <col min="24" max="24" width="10.44140625" style="3" bestFit="1" customWidth="1"/>
    <col min="25" max="25" width="1.44140625" style="3" customWidth="1"/>
    <col min="26" max="27" width="0" style="3" hidden="1" customWidth="1"/>
    <col min="28" max="28" width="1.44140625" style="3" customWidth="1"/>
    <col min="29" max="16384" width="9.109375" style="3"/>
  </cols>
  <sheetData>
    <row r="1" spans="1:21" ht="22.8">
      <c r="A1" s="1" t="s">
        <v>64</v>
      </c>
      <c r="B1" s="2"/>
      <c r="C1" s="2"/>
      <c r="D1" s="2"/>
      <c r="E1" s="2"/>
      <c r="F1" s="2"/>
      <c r="G1" s="2"/>
      <c r="H1" s="2"/>
      <c r="I1" s="2"/>
      <c r="J1" s="2"/>
      <c r="K1" s="2"/>
      <c r="L1" s="1" t="s">
        <v>65</v>
      </c>
      <c r="M1" s="1"/>
      <c r="N1" s="1"/>
      <c r="O1" s="1"/>
      <c r="P1" s="1"/>
      <c r="Q1" s="336" t="s">
        <v>215</v>
      </c>
      <c r="R1" s="336"/>
    </row>
    <row r="2" spans="1:21" ht="12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6"/>
      <c r="O2" s="6"/>
      <c r="P2" s="6"/>
      <c r="Q2" s="6"/>
      <c r="R2" s="6"/>
    </row>
    <row r="3" spans="1:21" ht="12.75" customHeight="1">
      <c r="A3" s="3" t="s">
        <v>67</v>
      </c>
      <c r="B3" s="7"/>
      <c r="C3" s="7"/>
      <c r="D3" s="7"/>
      <c r="E3" s="7"/>
      <c r="F3" s="7"/>
      <c r="G3" s="7"/>
      <c r="H3" s="7"/>
      <c r="I3" s="7"/>
      <c r="J3" s="7"/>
      <c r="K3" s="8" t="s">
        <v>68</v>
      </c>
      <c r="L3" s="337" t="s">
        <v>69</v>
      </c>
      <c r="M3" s="337"/>
      <c r="N3" s="337"/>
      <c r="O3" s="9"/>
      <c r="P3" s="9" t="s">
        <v>70</v>
      </c>
      <c r="Q3" s="10"/>
      <c r="R3" s="10"/>
    </row>
    <row r="4" spans="1:21">
      <c r="B4" s="7"/>
      <c r="C4" s="7"/>
      <c r="D4" s="7"/>
      <c r="E4" s="7"/>
      <c r="F4" s="7"/>
      <c r="G4" s="7"/>
      <c r="H4" s="7"/>
      <c r="I4" s="7"/>
      <c r="J4" s="7"/>
      <c r="K4" s="7"/>
      <c r="L4" s="338"/>
      <c r="M4" s="338"/>
      <c r="N4" s="338"/>
      <c r="O4" s="177" t="s">
        <v>210</v>
      </c>
      <c r="P4" s="12" t="str">
        <f>+'Procedures &amp; Inputs'!$B$9</f>
        <v>Projected Test Year 3 Ended</v>
      </c>
      <c r="Q4" s="13"/>
      <c r="R4" s="14">
        <f>+'Procedures &amp; Inputs'!$G$9</f>
        <v>46752</v>
      </c>
    </row>
    <row r="5" spans="1:21" ht="12.75" customHeight="1">
      <c r="A5" s="3" t="s">
        <v>72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338"/>
      <c r="M5" s="338"/>
      <c r="N5" s="338"/>
      <c r="O5" s="177" t="s">
        <v>210</v>
      </c>
      <c r="P5" s="12" t="str">
        <f>+'Procedures &amp; Inputs'!$B$10</f>
        <v>Projected Test Year 2 Ended</v>
      </c>
      <c r="R5" s="14">
        <f>+'Procedures &amp; Inputs'!$G$10</f>
        <v>46387</v>
      </c>
    </row>
    <row r="6" spans="1:21">
      <c r="A6" s="16"/>
      <c r="L6" s="338"/>
      <c r="M6" s="338"/>
      <c r="N6" s="338"/>
      <c r="O6" s="177" t="s">
        <v>211</v>
      </c>
      <c r="P6" s="12" t="str">
        <f>+'Procedures &amp; Inputs'!$B$11</f>
        <v>Projected Test Year 1 Ended</v>
      </c>
      <c r="R6" s="14">
        <f>+'Procedures &amp; Inputs'!$G$11</f>
        <v>46022</v>
      </c>
    </row>
    <row r="7" spans="1:21" ht="12.75" customHeight="1">
      <c r="A7" s="14" t="str">
        <f>+'Procedures &amp; Inputs'!B6</f>
        <v>DOCKET NO.: 20240025-EI</v>
      </c>
      <c r="L7" s="55"/>
      <c r="M7" s="55"/>
      <c r="N7" s="55"/>
      <c r="O7" s="177" t="s">
        <v>210</v>
      </c>
      <c r="P7" s="12" t="str">
        <f>+'Test Year 2'!P7</f>
        <v>Prior Year Ended</v>
      </c>
      <c r="R7" s="14">
        <f>+'Test Year 2'!R7</f>
        <v>45657</v>
      </c>
    </row>
    <row r="8" spans="1:21" ht="12.75" customHeight="1">
      <c r="K8" s="18"/>
      <c r="N8" s="17"/>
      <c r="O8" s="177" t="s">
        <v>210</v>
      </c>
      <c r="P8" s="12" t="str">
        <f>+'Procedures &amp; Inputs'!$B$12</f>
        <v>Historical Year Ended</v>
      </c>
      <c r="R8" s="14">
        <f>+'Procedures &amp; Inputs'!$G$12</f>
        <v>45291</v>
      </c>
    </row>
    <row r="9" spans="1:21" ht="12.75" customHeight="1">
      <c r="K9" s="18"/>
      <c r="L9" s="54" t="s">
        <v>75</v>
      </c>
      <c r="N9" s="17"/>
    </row>
    <row r="10" spans="1:21" s="23" customFormat="1">
      <c r="A10" s="20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2"/>
      <c r="O10" s="21"/>
      <c r="P10" s="104" t="str">
        <f>+'Procedures &amp; Inputs'!B14</f>
        <v>Witness:  Panizza</v>
      </c>
      <c r="Q10" s="21"/>
      <c r="R10" s="21"/>
      <c r="U10" s="62"/>
    </row>
    <row r="11" spans="1:21" s="106" customFormat="1">
      <c r="A11" s="105"/>
      <c r="B11" s="112">
        <v>-1</v>
      </c>
      <c r="C11" s="112"/>
      <c r="D11" s="112"/>
      <c r="E11" s="112"/>
      <c r="F11" s="112"/>
      <c r="G11" s="112"/>
      <c r="H11" s="112"/>
      <c r="I11" s="112"/>
      <c r="J11" s="112"/>
      <c r="K11" s="112">
        <f>+B11-1</f>
        <v>-2</v>
      </c>
      <c r="L11" s="112">
        <f>+K11-1</f>
        <v>-3</v>
      </c>
      <c r="M11" s="112"/>
      <c r="N11" s="112"/>
      <c r="O11" s="112">
        <f>+L11-1</f>
        <v>-4</v>
      </c>
      <c r="P11" s="112">
        <f>+O11-1</f>
        <v>-5</v>
      </c>
      <c r="Q11" s="112"/>
      <c r="R11" s="112"/>
    </row>
    <row r="12" spans="1:21" s="23" customFormat="1" ht="14.4">
      <c r="A12" s="25" t="s">
        <v>76</v>
      </c>
      <c r="B12" s="25"/>
      <c r="C12" s="145" t="s">
        <v>216</v>
      </c>
      <c r="D12" s="25"/>
      <c r="E12" s="25"/>
      <c r="F12" s="25"/>
      <c r="G12" s="25"/>
      <c r="H12" s="25"/>
      <c r="I12" s="25"/>
      <c r="J12" s="25"/>
      <c r="K12" s="335" t="s">
        <v>77</v>
      </c>
      <c r="L12" s="335"/>
      <c r="N12" s="26"/>
      <c r="O12" s="335" t="s">
        <v>78</v>
      </c>
      <c r="P12" s="335"/>
      <c r="R12" s="25"/>
      <c r="U12" s="62"/>
    </row>
    <row r="13" spans="1:21" s="23" customFormat="1">
      <c r="A13" s="27" t="s">
        <v>79</v>
      </c>
      <c r="B13" s="28" t="s">
        <v>80</v>
      </c>
      <c r="C13" s="28"/>
      <c r="D13" s="28"/>
      <c r="E13" s="28"/>
      <c r="F13" s="28"/>
      <c r="G13" s="28"/>
      <c r="H13" s="28"/>
      <c r="I13" s="28"/>
      <c r="J13" s="28"/>
      <c r="K13" s="22" t="s">
        <v>81</v>
      </c>
      <c r="L13" s="29" t="s">
        <v>82</v>
      </c>
      <c r="M13" s="22"/>
      <c r="N13" s="22"/>
      <c r="O13" s="22" t="s">
        <v>81</v>
      </c>
      <c r="P13" s="29" t="s">
        <v>82</v>
      </c>
      <c r="Q13" s="22"/>
      <c r="R13" s="30"/>
      <c r="U13" s="62"/>
    </row>
    <row r="14" spans="1:21" s="23" customFormat="1">
      <c r="A14" s="25">
        <v>1</v>
      </c>
      <c r="B14" s="31" t="s">
        <v>83</v>
      </c>
      <c r="C14" s="109" t="s">
        <v>84</v>
      </c>
      <c r="D14" s="109"/>
      <c r="E14" s="109"/>
      <c r="F14" s="109"/>
      <c r="G14" s="109"/>
      <c r="H14" s="109"/>
      <c r="I14" s="109"/>
      <c r="J14" s="109"/>
      <c r="K14" s="33">
        <f>-VLOOKUP(C14,'REG FL  FERC IS - 3 Adjusted'!$A:$AN,MATCH($C$12,'REG FL  FERC IS - 3 Adjusted'!$2:$2,0),FALSE)/1000</f>
        <v>1264927.8832764202</v>
      </c>
      <c r="L14" s="60">
        <f>K14</f>
        <v>1264927.8832764202</v>
      </c>
      <c r="M14" s="59"/>
      <c r="N14" s="59"/>
      <c r="O14" s="59"/>
      <c r="P14" s="59"/>
      <c r="Q14" s="59"/>
      <c r="R14" s="59"/>
      <c r="U14" s="62"/>
    </row>
    <row r="15" spans="1:21" s="23" customFormat="1">
      <c r="A15" s="25">
        <f t="shared" ref="A15:A40" si="0">A14+1</f>
        <v>2</v>
      </c>
      <c r="B15" s="23" t="s">
        <v>85</v>
      </c>
      <c r="C15" s="109" t="s">
        <v>86</v>
      </c>
      <c r="D15" s="109"/>
      <c r="E15" s="109"/>
      <c r="F15" s="109"/>
      <c r="G15" s="109"/>
      <c r="H15" s="109"/>
      <c r="I15" s="109"/>
      <c r="J15" s="109"/>
      <c r="K15" s="33">
        <f>VLOOKUP(C15,'REG FL  FERC IS - 3 Adjusted'!$A:$AN,MATCH($C$12,'REG FL  FERC IS - 3 Adjusted'!$2:$2,0),FALSE)/1000</f>
        <v>162773.76744436802</v>
      </c>
      <c r="L15" s="60">
        <f t="shared" ref="L15:L16" si="1">K15</f>
        <v>162773.76744436802</v>
      </c>
      <c r="M15" s="59"/>
      <c r="N15" s="60"/>
      <c r="O15" s="60"/>
      <c r="P15" s="59"/>
      <c r="Q15" s="59"/>
      <c r="R15" s="59"/>
    </row>
    <row r="16" spans="1:21" s="23" customFormat="1">
      <c r="A16" s="25">
        <f t="shared" si="0"/>
        <v>3</v>
      </c>
      <c r="B16" s="23" t="s">
        <v>87</v>
      </c>
      <c r="C16" s="108" t="s">
        <v>88</v>
      </c>
      <c r="D16" s="108"/>
      <c r="E16" s="108"/>
      <c r="F16" s="108"/>
      <c r="G16" s="108"/>
      <c r="H16" s="108"/>
      <c r="I16" s="108"/>
      <c r="J16" s="108"/>
      <c r="K16" s="114">
        <f>VLOOKUP(C16,'REG FL  FERC IS - 3 Adjusted'!$A:$AN,MATCH($C$12,'REG FL  FERC IS - 3 Adjusted'!$2:$2,0),FALSE)/1000</f>
        <v>456474.07535398001</v>
      </c>
      <c r="L16" s="113">
        <f t="shared" si="1"/>
        <v>456474.07535398001</v>
      </c>
      <c r="M16" s="59"/>
      <c r="N16" s="60"/>
      <c r="O16" s="60"/>
      <c r="P16" s="59"/>
      <c r="Q16" s="59"/>
      <c r="R16" s="59"/>
    </row>
    <row r="17" spans="1:21" s="23" customFormat="1">
      <c r="A17" s="25">
        <f t="shared" si="0"/>
        <v>4</v>
      </c>
      <c r="B17" s="9" t="s">
        <v>89</v>
      </c>
      <c r="C17" s="9"/>
      <c r="D17" s="9"/>
      <c r="E17" s="9"/>
      <c r="F17" s="9"/>
      <c r="G17" s="9"/>
      <c r="H17" s="9"/>
      <c r="I17" s="9"/>
      <c r="J17" s="9"/>
      <c r="K17" s="61">
        <f>K14+K15-K16</f>
        <v>971227.5753668081</v>
      </c>
      <c r="L17" s="61">
        <f>L14+L15-L16</f>
        <v>971227.5753668081</v>
      </c>
      <c r="M17" s="59"/>
      <c r="N17" s="59"/>
      <c r="O17" s="59"/>
      <c r="P17" s="59"/>
      <c r="Q17" s="59"/>
      <c r="R17" s="59"/>
    </row>
    <row r="18" spans="1:21" s="23" customFormat="1">
      <c r="A18" s="25">
        <f t="shared" si="0"/>
        <v>5</v>
      </c>
      <c r="K18" s="62"/>
      <c r="L18" s="62"/>
      <c r="M18" s="62"/>
      <c r="N18" s="62"/>
      <c r="O18" s="62"/>
      <c r="P18" s="59"/>
      <c r="Q18" s="62"/>
      <c r="R18" s="62"/>
    </row>
    <row r="19" spans="1:21" s="23" customFormat="1">
      <c r="A19" s="25">
        <f t="shared" si="0"/>
        <v>6</v>
      </c>
      <c r="B19" s="9" t="s">
        <v>90</v>
      </c>
      <c r="C19" s="9"/>
      <c r="D19" s="9"/>
      <c r="E19" s="9"/>
      <c r="F19" s="9"/>
      <c r="G19" s="9"/>
      <c r="H19" s="9"/>
      <c r="I19" s="9"/>
      <c r="J19" s="9"/>
      <c r="K19" s="59"/>
      <c r="L19" s="59"/>
      <c r="M19" s="59"/>
      <c r="N19" s="59"/>
      <c r="O19" s="59"/>
      <c r="P19" s="59"/>
      <c r="Q19" s="59"/>
      <c r="R19" s="59"/>
      <c r="U19" s="62"/>
    </row>
    <row r="20" spans="1:21" s="23" customFormat="1">
      <c r="A20" s="25">
        <f t="shared" si="0"/>
        <v>7</v>
      </c>
      <c r="B20" s="68" t="s">
        <v>91</v>
      </c>
      <c r="C20" s="108" t="s">
        <v>92</v>
      </c>
      <c r="D20" s="108"/>
      <c r="E20" s="108"/>
      <c r="F20" s="108"/>
      <c r="G20" s="108"/>
      <c r="H20" s="108"/>
      <c r="I20" s="108"/>
      <c r="J20" s="108"/>
      <c r="K20" s="60">
        <f>VLOOKUP($C20,'REG FL  Income Taxes Import'!$A:$AN,MATCH($C$12,'REG FL  Income Taxes Import'!$2:$2,0),FALSE)/1000</f>
        <v>1077630.4163606199</v>
      </c>
      <c r="L20" s="59">
        <f>+K20</f>
        <v>1077630.4163606199</v>
      </c>
      <c r="M20" s="59"/>
      <c r="N20" s="59"/>
      <c r="O20" s="59">
        <f>-K20</f>
        <v>-1077630.4163606199</v>
      </c>
      <c r="P20" s="59">
        <f>-L20</f>
        <v>-1077630.4163606199</v>
      </c>
      <c r="Q20" s="59"/>
      <c r="R20" s="59"/>
      <c r="U20" s="62"/>
    </row>
    <row r="21" spans="1:21" s="23" customFormat="1">
      <c r="A21" s="25">
        <f t="shared" si="0"/>
        <v>8</v>
      </c>
      <c r="B21" s="23" t="s">
        <v>93</v>
      </c>
      <c r="C21" s="108" t="s">
        <v>94</v>
      </c>
      <c r="D21" s="108"/>
      <c r="E21" s="108"/>
      <c r="F21" s="108"/>
      <c r="G21" s="108"/>
      <c r="H21" s="108"/>
      <c r="I21" s="108"/>
      <c r="J21" s="108"/>
      <c r="K21" s="60">
        <f>VLOOKUP($C21,'REG FL  Income Taxes Import'!$A:$AN,MATCH($C$12,'REG FL  Income Taxes Import'!$2:$2,0),FALSE)/1000</f>
        <v>-21362.185000000001</v>
      </c>
      <c r="L21" s="59"/>
      <c r="M21" s="59"/>
      <c r="N21" s="60"/>
      <c r="O21" s="59">
        <f t="shared" ref="O21:P37" si="2">-K21</f>
        <v>21362.185000000001</v>
      </c>
      <c r="P21" s="59">
        <f t="shared" si="2"/>
        <v>0</v>
      </c>
      <c r="Q21" s="59"/>
      <c r="R21" s="59"/>
      <c r="U21" s="62"/>
    </row>
    <row r="22" spans="1:21" s="23" customFormat="1">
      <c r="A22" s="25">
        <f t="shared" si="0"/>
        <v>9</v>
      </c>
      <c r="B22" s="68" t="s">
        <v>95</v>
      </c>
      <c r="C22" s="108" t="s">
        <v>96</v>
      </c>
      <c r="D22" s="108"/>
      <c r="E22" s="108"/>
      <c r="F22" s="108"/>
      <c r="G22" s="108"/>
      <c r="H22" s="108"/>
      <c r="I22" s="108"/>
      <c r="J22" s="108"/>
      <c r="K22" s="60">
        <f>VLOOKUP($C22,'REG FL  Income Taxes Import'!$A:$AN,MATCH($C$12,'REG FL  Income Taxes Import'!$2:$2,0),FALSE)/1000</f>
        <v>-1514264.68187994</v>
      </c>
      <c r="L22" s="59">
        <f>+K22</f>
        <v>-1514264.68187994</v>
      </c>
      <c r="M22" s="59"/>
      <c r="N22" s="60"/>
      <c r="O22" s="59">
        <f t="shared" si="2"/>
        <v>1514264.68187994</v>
      </c>
      <c r="P22" s="59">
        <f t="shared" si="2"/>
        <v>1514264.68187994</v>
      </c>
      <c r="Q22" s="59"/>
      <c r="R22" s="59"/>
      <c r="U22" s="62"/>
    </row>
    <row r="23" spans="1:21" s="23" customFormat="1">
      <c r="A23" s="25">
        <f t="shared" si="0"/>
        <v>10</v>
      </c>
      <c r="B23" s="68" t="s">
        <v>97</v>
      </c>
      <c r="C23" s="108" t="s">
        <v>98</v>
      </c>
      <c r="D23" s="68"/>
      <c r="E23" s="68"/>
      <c r="F23" s="68"/>
      <c r="G23" s="68"/>
      <c r="H23" s="68"/>
      <c r="I23" s="68"/>
      <c r="J23" s="68"/>
      <c r="K23" s="60">
        <f>VLOOKUP($C23,'REG FL  Income Taxes Import'!$A:$AN,MATCH($C$12,'REG FL  Income Taxes Import'!$2:$2,0),FALSE)/1000</f>
        <v>-21711.999999999898</v>
      </c>
      <c r="L23" s="59">
        <f t="shared" ref="L23:L38" si="3">+K23</f>
        <v>-21711.999999999898</v>
      </c>
      <c r="M23" s="59"/>
      <c r="N23" s="60"/>
      <c r="O23" s="59">
        <f t="shared" si="2"/>
        <v>21711.999999999898</v>
      </c>
      <c r="P23" s="59">
        <f t="shared" si="2"/>
        <v>21711.999999999898</v>
      </c>
      <c r="Q23" s="59"/>
      <c r="R23" s="59"/>
      <c r="U23" s="62"/>
    </row>
    <row r="24" spans="1:21" s="23" customFormat="1">
      <c r="A24" s="25">
        <f t="shared" si="0"/>
        <v>11</v>
      </c>
      <c r="B24" s="68" t="s">
        <v>99</v>
      </c>
      <c r="C24" s="108" t="s">
        <v>100</v>
      </c>
      <c r="D24" s="68"/>
      <c r="E24" s="68"/>
      <c r="F24" s="68"/>
      <c r="G24" s="68"/>
      <c r="H24" s="68"/>
      <c r="I24" s="68"/>
      <c r="J24" s="68"/>
      <c r="K24" s="60">
        <f>VLOOKUP($C24,'REG FL  Income Taxes Import'!$A:$AN,MATCH($C$12,'REG FL  Income Taxes Import'!$2:$2,0),FALSE)/1000</f>
        <v>39515.576691281996</v>
      </c>
      <c r="L24" s="59">
        <f t="shared" si="3"/>
        <v>39515.576691281996</v>
      </c>
      <c r="M24" s="63"/>
      <c r="N24" s="63"/>
      <c r="O24" s="59">
        <f t="shared" si="2"/>
        <v>-39515.576691281996</v>
      </c>
      <c r="P24" s="59">
        <f t="shared" si="2"/>
        <v>-39515.576691281996</v>
      </c>
      <c r="Q24" s="63"/>
      <c r="R24" s="63"/>
      <c r="U24" s="62"/>
    </row>
    <row r="25" spans="1:21" s="23" customFormat="1">
      <c r="A25" s="25">
        <f t="shared" si="0"/>
        <v>12</v>
      </c>
      <c r="B25" s="68" t="s">
        <v>101</v>
      </c>
      <c r="C25" s="108" t="s">
        <v>102</v>
      </c>
      <c r="D25" s="68"/>
      <c r="E25" s="68"/>
      <c r="F25" s="68"/>
      <c r="G25" s="68"/>
      <c r="H25" s="68"/>
      <c r="I25" s="68"/>
      <c r="J25" s="68"/>
      <c r="K25" s="60">
        <f>VLOOKUP($C25,'REG FL  Income Taxes Import'!$A:$AN,MATCH($C$12,'REG FL  Income Taxes Import'!$2:$2,0),FALSE)/1000</f>
        <v>-2138.2873320428102</v>
      </c>
      <c r="L25" s="59">
        <f t="shared" si="3"/>
        <v>-2138.2873320428102</v>
      </c>
      <c r="M25" s="62"/>
      <c r="N25" s="62"/>
      <c r="O25" s="59">
        <f t="shared" si="2"/>
        <v>2138.2873320428102</v>
      </c>
      <c r="P25" s="59">
        <f t="shared" si="2"/>
        <v>2138.2873320428102</v>
      </c>
      <c r="Q25" s="62"/>
      <c r="R25" s="62"/>
      <c r="U25" s="62"/>
    </row>
    <row r="26" spans="1:21">
      <c r="A26" s="25">
        <f t="shared" si="0"/>
        <v>13</v>
      </c>
      <c r="B26" s="68" t="s">
        <v>104</v>
      </c>
      <c r="C26" s="108" t="s">
        <v>105</v>
      </c>
      <c r="D26" s="108" t="s">
        <v>106</v>
      </c>
      <c r="E26" s="68"/>
      <c r="F26" s="68"/>
      <c r="G26" s="68"/>
      <c r="H26" s="68"/>
      <c r="I26" s="68"/>
      <c r="J26" s="68"/>
      <c r="K26" s="60">
        <f>VLOOKUP($C26,'REG FL  Income Taxes Import'!$A:$AN,MATCH($C$12,'REG FL  Income Taxes Import'!$2:$2,0),FALSE)/1000+VLOOKUP($D26,'REG FL  Income Taxes Import'!$A:$AN,MATCH($C$12,'REG FL  Income Taxes Import'!$2:$2,0),FALSE)/1000</f>
        <v>5513.3333279999906</v>
      </c>
      <c r="L26" s="59">
        <f>+K26</f>
        <v>5513.3333279999906</v>
      </c>
      <c r="M26" s="59"/>
      <c r="N26" s="59"/>
      <c r="O26" s="59">
        <f t="shared" si="2"/>
        <v>-5513.3333279999906</v>
      </c>
      <c r="P26" s="59">
        <f t="shared" si="2"/>
        <v>-5513.3333279999906</v>
      </c>
      <c r="Q26" s="59"/>
      <c r="R26" s="59"/>
    </row>
    <row r="27" spans="1:21">
      <c r="A27" s="25">
        <f t="shared" si="0"/>
        <v>14</v>
      </c>
      <c r="B27" s="68" t="s">
        <v>107</v>
      </c>
      <c r="C27" s="108" t="s">
        <v>108</v>
      </c>
      <c r="D27" s="108"/>
      <c r="E27" s="108"/>
      <c r="F27" s="108"/>
      <c r="G27" s="108"/>
      <c r="H27" s="108"/>
      <c r="I27" s="108"/>
      <c r="J27" s="108"/>
      <c r="K27" s="60">
        <f>VLOOKUP($C27,'REG FL  Income Taxes Import'!$A:$AN,MATCH($C$12,'REG FL  Income Taxes Import'!$2:$2,0),FALSE)/1000</f>
        <v>30000</v>
      </c>
      <c r="L27" s="59">
        <f t="shared" si="3"/>
        <v>30000</v>
      </c>
      <c r="M27" s="59"/>
      <c r="N27" s="60"/>
      <c r="O27" s="59">
        <f t="shared" si="2"/>
        <v>-30000</v>
      </c>
      <c r="P27" s="59">
        <f t="shared" si="2"/>
        <v>-30000</v>
      </c>
      <c r="Q27" s="59"/>
      <c r="R27" s="59"/>
    </row>
    <row r="28" spans="1:21">
      <c r="A28" s="25">
        <f t="shared" si="0"/>
        <v>15</v>
      </c>
      <c r="B28" s="68" t="s">
        <v>109</v>
      </c>
      <c r="C28" s="108" t="s">
        <v>110</v>
      </c>
      <c r="D28" s="68"/>
      <c r="E28" s="68"/>
      <c r="F28" s="68"/>
      <c r="G28" s="68"/>
      <c r="H28" s="68"/>
      <c r="I28" s="68"/>
      <c r="J28" s="68"/>
      <c r="K28" s="60">
        <f>VLOOKUP($C28,'REG FL  Income Taxes Import'!$A:$AN,MATCH($C$12,'REG FL  Income Taxes Import'!$2:$2,0),FALSE)/1000</f>
        <v>60559.569666666597</v>
      </c>
      <c r="L28" s="59">
        <f t="shared" si="3"/>
        <v>60559.569666666597</v>
      </c>
      <c r="M28" s="59"/>
      <c r="N28" s="59"/>
      <c r="O28" s="59">
        <f t="shared" si="2"/>
        <v>-60559.569666666597</v>
      </c>
      <c r="P28" s="59">
        <f t="shared" si="2"/>
        <v>-60559.569666666597</v>
      </c>
      <c r="Q28" s="59"/>
      <c r="R28" s="59"/>
    </row>
    <row r="29" spans="1:21" s="23" customFormat="1">
      <c r="A29" s="25">
        <f t="shared" si="0"/>
        <v>16</v>
      </c>
      <c r="B29" s="31" t="s">
        <v>114</v>
      </c>
      <c r="C29" s="108" t="s">
        <v>115</v>
      </c>
      <c r="D29" s="108" t="s">
        <v>116</v>
      </c>
      <c r="E29" s="31"/>
      <c r="F29" s="31"/>
      <c r="G29" s="31"/>
      <c r="H29" s="31"/>
      <c r="I29" s="31"/>
      <c r="J29" s="31"/>
      <c r="K29" s="60">
        <f>VLOOKUP($C29,'REG FL  Income Taxes Import'!$A:$AN,MATCH($C$12,'REG FL  Income Taxes Import'!$2:$2,0),FALSE)/1000+VLOOKUP($D29,'REG FL  Income Taxes Import'!$A:$AN,MATCH($C$12,'REG FL  Income Taxes Import'!$2:$2,0),FALSE)/1000</f>
        <v>1850.6037779999999</v>
      </c>
      <c r="L29" s="59">
        <f t="shared" si="3"/>
        <v>1850.6037779999999</v>
      </c>
      <c r="M29" s="32"/>
      <c r="N29" s="32"/>
      <c r="O29" s="59">
        <f t="shared" si="2"/>
        <v>-1850.6037779999999</v>
      </c>
      <c r="P29" s="59">
        <f t="shared" si="2"/>
        <v>-1850.6037779999999</v>
      </c>
      <c r="Q29" s="32"/>
      <c r="R29" s="32"/>
      <c r="U29" s="62"/>
    </row>
    <row r="30" spans="1:21" s="23" customFormat="1">
      <c r="A30" s="25">
        <f t="shared" si="0"/>
        <v>17</v>
      </c>
      <c r="B30" s="68" t="s">
        <v>117</v>
      </c>
      <c r="C30" s="108" t="s">
        <v>118</v>
      </c>
      <c r="D30" s="108" t="s">
        <v>119</v>
      </c>
      <c r="E30" s="68"/>
      <c r="F30" s="68"/>
      <c r="G30" s="68"/>
      <c r="H30" s="68"/>
      <c r="I30" s="68"/>
      <c r="J30" s="68"/>
      <c r="K30" s="60">
        <f>VLOOKUP($C30,'REG FL  Income Taxes Import'!$A:$AN,MATCH($C$12,'REG FL  Income Taxes Import'!$2:$2,0),FALSE)/1000+VLOOKUP($D30,'REG FL  Income Taxes Import'!$A:$AN,MATCH($C$12,'REG FL  Income Taxes Import'!$2:$2,0),FALSE)/1000</f>
        <v>15803.177692273364</v>
      </c>
      <c r="L30" s="59">
        <f t="shared" si="3"/>
        <v>15803.177692273364</v>
      </c>
      <c r="M30" s="32"/>
      <c r="N30" s="33"/>
      <c r="O30" s="59">
        <f t="shared" si="2"/>
        <v>-15803.177692273364</v>
      </c>
      <c r="P30" s="59">
        <f t="shared" si="2"/>
        <v>-15803.177692273364</v>
      </c>
      <c r="Q30" s="32"/>
      <c r="R30" s="32"/>
      <c r="U30" s="62"/>
    </row>
    <row r="31" spans="1:21">
      <c r="A31" s="25">
        <f t="shared" si="0"/>
        <v>18</v>
      </c>
      <c r="B31" s="68" t="s">
        <v>120</v>
      </c>
      <c r="C31" s="108" t="s">
        <v>121</v>
      </c>
      <c r="D31" s="108" t="s">
        <v>122</v>
      </c>
      <c r="E31" s="108" t="s">
        <v>123</v>
      </c>
      <c r="F31" s="108"/>
      <c r="G31" s="108"/>
      <c r="H31" s="108"/>
      <c r="I31" s="108"/>
      <c r="J31" s="108"/>
      <c r="K31" s="60">
        <f>VLOOKUP($C31,'REG FL  Income Taxes Import'!$A:$AN,MATCH($C$12,'REG FL  Income Taxes Import'!$2:$2,0),FALSE)/1000+VLOOKUP($D31,'REG FL  Income Taxes Import'!$A:$AN,MATCH($C$12,'REG FL  Income Taxes Import'!$2:$2,0),FALSE)/1000+VLOOKUP($E31,'REG FL  Income Taxes Import'!$A:$AN,MATCH($C$12,'REG FL  Income Taxes Import'!$2:$2,0),FALSE)/1000</f>
        <v>-40239.497657771994</v>
      </c>
      <c r="L31" s="59">
        <f t="shared" si="3"/>
        <v>-40239.497657771994</v>
      </c>
      <c r="M31" s="59"/>
      <c r="N31" s="60"/>
      <c r="O31" s="59">
        <f t="shared" si="2"/>
        <v>40239.497657771994</v>
      </c>
      <c r="P31" s="59">
        <f t="shared" si="2"/>
        <v>40239.497657771994</v>
      </c>
      <c r="Q31" s="59"/>
      <c r="R31" s="59"/>
    </row>
    <row r="32" spans="1:21">
      <c r="A32" s="25">
        <f t="shared" si="0"/>
        <v>19</v>
      </c>
      <c r="B32" s="68" t="s">
        <v>124</v>
      </c>
      <c r="C32" s="108" t="s">
        <v>125</v>
      </c>
      <c r="D32" s="108" t="s">
        <v>126</v>
      </c>
      <c r="E32" s="108"/>
      <c r="F32" s="108"/>
      <c r="G32" s="108"/>
      <c r="H32" s="108"/>
      <c r="I32" s="108"/>
      <c r="J32" s="108"/>
      <c r="K32" s="60">
        <f>VLOOKUP($C32,'REG FL  Income Taxes Import'!$A:$AN,MATCH($C$12,'REG FL  Income Taxes Import'!$2:$2,0),FALSE)/1000</f>
        <v>-1323.3679999999999</v>
      </c>
      <c r="L32" s="59">
        <f t="shared" si="3"/>
        <v>-1323.3679999999999</v>
      </c>
      <c r="M32" s="59"/>
      <c r="N32" s="59"/>
      <c r="O32" s="59">
        <f t="shared" si="2"/>
        <v>1323.3679999999999</v>
      </c>
      <c r="P32" s="59">
        <f t="shared" si="2"/>
        <v>1323.3679999999999</v>
      </c>
      <c r="Q32" s="59"/>
      <c r="R32" s="59"/>
    </row>
    <row r="33" spans="1:21">
      <c r="A33" s="25">
        <f t="shared" si="0"/>
        <v>20</v>
      </c>
      <c r="B33" s="3" t="s">
        <v>128</v>
      </c>
      <c r="C33" s="108" t="s">
        <v>129</v>
      </c>
      <c r="K33" s="60">
        <f>VLOOKUP($C33,'REG FL  Income Taxes Import'!$A:$AN,MATCH($C$12,'REG FL  Income Taxes Import'!$2:$2,0),FALSE)/1000</f>
        <v>4375.1279999999997</v>
      </c>
      <c r="L33" s="59">
        <f t="shared" si="3"/>
        <v>4375.1279999999997</v>
      </c>
      <c r="M33" s="59"/>
      <c r="N33" s="60"/>
      <c r="O33" s="59">
        <f t="shared" si="2"/>
        <v>-4375.1279999999997</v>
      </c>
      <c r="P33" s="59">
        <f t="shared" si="2"/>
        <v>-4375.1279999999997</v>
      </c>
      <c r="Q33" s="64"/>
      <c r="R33" s="59"/>
    </row>
    <row r="34" spans="1:21">
      <c r="A34" s="25">
        <f t="shared" si="0"/>
        <v>21</v>
      </c>
      <c r="B34" s="68" t="s">
        <v>130</v>
      </c>
      <c r="C34" s="108" t="s">
        <v>131</v>
      </c>
      <c r="D34" s="108" t="s">
        <v>132</v>
      </c>
      <c r="E34" s="68"/>
      <c r="F34" s="68"/>
      <c r="G34" s="68"/>
      <c r="H34" s="68"/>
      <c r="I34" s="68"/>
      <c r="J34" s="68"/>
      <c r="K34" s="60">
        <f>VLOOKUP($C34,'REG FL  Income Taxes Import'!$A:$AN,MATCH($C$12,'REG FL  Income Taxes Import'!$2:$2,0),FALSE)/1000+VLOOKUP($D34,'REG FL  Income Taxes Import'!$A:$AN,MATCH($C$12,'REG FL  Income Taxes Import'!$2:$2,0),FALSE)/1000</f>
        <v>946.28731999999798</v>
      </c>
      <c r="L34" s="59">
        <f t="shared" si="3"/>
        <v>946.28731999999798</v>
      </c>
      <c r="M34" s="59"/>
      <c r="N34" s="59"/>
      <c r="O34" s="59">
        <f t="shared" si="2"/>
        <v>-946.28731999999798</v>
      </c>
      <c r="P34" s="59">
        <f t="shared" si="2"/>
        <v>-946.28731999999798</v>
      </c>
      <c r="Q34" s="59"/>
      <c r="R34" s="59"/>
    </row>
    <row r="35" spans="1:21">
      <c r="A35" s="25">
        <f t="shared" si="0"/>
        <v>22</v>
      </c>
      <c r="B35" s="68" t="s">
        <v>133</v>
      </c>
      <c r="C35" s="108" t="s">
        <v>134</v>
      </c>
      <c r="D35" s="68"/>
      <c r="E35" s="68"/>
      <c r="F35" s="68"/>
      <c r="G35" s="68"/>
      <c r="H35" s="68"/>
      <c r="I35" s="68"/>
      <c r="J35" s="68"/>
      <c r="K35" s="60">
        <f>VLOOKUP($C35,'REG FL  Income Taxes Import'!$A:$AN,MATCH($C$12,'REG FL  Income Taxes Import'!$2:$2,0),FALSE)/1000</f>
        <v>6281.3552799999898</v>
      </c>
      <c r="L35" s="59">
        <f t="shared" si="3"/>
        <v>6281.3552799999898</v>
      </c>
      <c r="M35" s="59"/>
      <c r="N35" s="64"/>
      <c r="O35" s="59">
        <f t="shared" si="2"/>
        <v>-6281.3552799999898</v>
      </c>
      <c r="P35" s="59">
        <f t="shared" si="2"/>
        <v>-6281.3552799999898</v>
      </c>
      <c r="Q35" s="62"/>
      <c r="R35" s="59"/>
    </row>
    <row r="36" spans="1:21">
      <c r="A36" s="25">
        <f t="shared" si="0"/>
        <v>23</v>
      </c>
      <c r="B36" s="68" t="s">
        <v>137</v>
      </c>
      <c r="C36" s="108" t="s">
        <v>138</v>
      </c>
      <c r="D36" s="108" t="s">
        <v>139</v>
      </c>
      <c r="E36" s="108"/>
      <c r="F36" s="108"/>
      <c r="G36" s="108"/>
      <c r="H36" s="108"/>
      <c r="I36" s="108"/>
      <c r="J36" s="108"/>
      <c r="K36" s="60">
        <f>VLOOKUP($C36,'REG FL  Income Taxes Import'!$A:$AN,MATCH($C$12,'REG FL  Income Taxes Import'!$2:$2,0),FALSE)/1000+VLOOKUP($D36,'REG FL  Income Taxes Import'!$A:$AN,MATCH($C$12,'REG FL  Income Taxes Import'!$2:$2,0),FALSE)/1000</f>
        <v>-323829.99999999895</v>
      </c>
      <c r="L36" s="59">
        <f t="shared" si="3"/>
        <v>-323829.99999999895</v>
      </c>
      <c r="M36" s="63"/>
      <c r="N36" s="63"/>
      <c r="O36" s="59">
        <f t="shared" si="2"/>
        <v>323829.99999999895</v>
      </c>
      <c r="P36" s="59">
        <f t="shared" si="2"/>
        <v>323829.99999999895</v>
      </c>
      <c r="Q36" s="59"/>
      <c r="R36" s="59"/>
    </row>
    <row r="37" spans="1:21">
      <c r="A37" s="25">
        <f t="shared" si="0"/>
        <v>24</v>
      </c>
      <c r="B37" s="68" t="s">
        <v>141</v>
      </c>
      <c r="C37" s="108" t="s">
        <v>142</v>
      </c>
      <c r="D37" s="108" t="s">
        <v>143</v>
      </c>
      <c r="E37" s="108" t="s">
        <v>144</v>
      </c>
      <c r="F37" s="108" t="s">
        <v>145</v>
      </c>
      <c r="G37" s="68"/>
      <c r="H37" s="68"/>
      <c r="I37" s="68"/>
      <c r="J37" s="68"/>
      <c r="K37" s="60">
        <f>VLOOKUP($C37,'REG FL  Income Taxes Import'!$A:$AN,MATCH($C$12,'REG FL  Income Taxes Import'!$2:$2,0),FALSE)/1000+VLOOKUP($D37,'REG FL  Income Taxes Import'!$A:$AN,MATCH($C$12,'REG FL  Income Taxes Import'!$2:$2,0),FALSE)/1000+VLOOKUP($E37,'REG FL  Income Taxes Import'!$A:$AN,MATCH($C$12,'REG FL  Income Taxes Import'!$2:$2,0),FALSE)/1000+VLOOKUP($F37,'REG FL  Income Taxes Import'!$A:$AN,MATCH($C$12,'REG FL  Income Taxes Import'!$2:$2,0),FALSE)/1000</f>
        <v>1074.0719999999999</v>
      </c>
      <c r="L37" s="59">
        <f t="shared" si="3"/>
        <v>1074.0719999999999</v>
      </c>
      <c r="M37" s="65"/>
      <c r="N37" s="64"/>
      <c r="O37" s="59">
        <f t="shared" si="2"/>
        <v>-1074.0719999999999</v>
      </c>
      <c r="P37" s="59">
        <f t="shared" si="2"/>
        <v>-1074.0719999999999</v>
      </c>
      <c r="Q37" s="59"/>
      <c r="R37" s="59"/>
    </row>
    <row r="38" spans="1:21">
      <c r="A38" s="25">
        <f t="shared" si="0"/>
        <v>25</v>
      </c>
      <c r="B38" s="31" t="s">
        <v>146</v>
      </c>
      <c r="C38" s="142" t="s">
        <v>147</v>
      </c>
      <c r="D38" s="142" t="s">
        <v>148</v>
      </c>
      <c r="E38" s="31"/>
      <c r="F38" s="31"/>
      <c r="G38" s="31"/>
      <c r="H38" s="31"/>
      <c r="I38" s="31"/>
      <c r="J38" s="31"/>
      <c r="K38" s="60">
        <f>VLOOKUP($C38,'REG FL  Income Taxes Import'!$A:$AN,MATCH($C$12,'REG FL  Income Taxes Import'!$2:$2,0),FALSE)/1000+VLOOKUP($D38,'REG FL  Income Taxes Import'!$A:$AN,MATCH($C$12,'REG FL  Income Taxes Import'!$2:$2,0),FALSE)/1000</f>
        <v>3815.7947999999997</v>
      </c>
      <c r="L38" s="59">
        <f t="shared" si="3"/>
        <v>3815.7947999999997</v>
      </c>
      <c r="M38" s="59"/>
      <c r="N38" s="59"/>
      <c r="O38" s="59">
        <f t="shared" ref="O38:P38" si="4">-K38</f>
        <v>-3815.7947999999997</v>
      </c>
      <c r="P38" s="59">
        <f t="shared" si="4"/>
        <v>-3815.7947999999997</v>
      </c>
      <c r="Q38" s="59"/>
      <c r="R38" s="59"/>
    </row>
    <row r="39" spans="1:21">
      <c r="A39" s="25">
        <f t="shared" si="0"/>
        <v>26</v>
      </c>
      <c r="B39" s="31"/>
      <c r="C39" s="142"/>
      <c r="D39" s="142"/>
      <c r="E39" s="31"/>
      <c r="F39" s="31"/>
      <c r="G39" s="31"/>
      <c r="H39" s="31"/>
      <c r="I39" s="31"/>
      <c r="J39" s="31"/>
      <c r="K39" s="60"/>
      <c r="L39" s="59"/>
      <c r="M39" s="59"/>
      <c r="N39" s="59"/>
      <c r="O39" s="59"/>
      <c r="P39" s="59"/>
      <c r="Q39" s="59"/>
      <c r="R39" s="59"/>
    </row>
    <row r="40" spans="1:21">
      <c r="A40" s="25">
        <f t="shared" si="0"/>
        <v>27</v>
      </c>
      <c r="B40" s="31"/>
      <c r="C40" s="142"/>
      <c r="D40" s="142"/>
      <c r="E40" s="31"/>
      <c r="F40" s="31"/>
      <c r="G40" s="31"/>
      <c r="H40" s="31"/>
      <c r="I40" s="31"/>
      <c r="J40" s="31"/>
      <c r="K40" s="60"/>
      <c r="L40" s="59"/>
      <c r="M40" s="59"/>
      <c r="N40" s="59"/>
      <c r="O40" s="59"/>
      <c r="P40" s="59"/>
      <c r="Q40" s="59"/>
      <c r="R40" s="59"/>
    </row>
    <row r="41" spans="1:21">
      <c r="A41" s="178" t="s">
        <v>149</v>
      </c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9"/>
      <c r="M41" s="179"/>
      <c r="N41" s="180"/>
      <c r="O41" s="181"/>
      <c r="P41" s="181"/>
      <c r="Q41" s="181" t="s">
        <v>150</v>
      </c>
      <c r="R41" s="181"/>
      <c r="U41" s="3"/>
    </row>
    <row r="42" spans="1:21" ht="22.8">
      <c r="A42" s="1" t="s">
        <v>64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1" t="s">
        <v>65</v>
      </c>
      <c r="M42" s="1"/>
      <c r="N42" s="1"/>
      <c r="O42" s="1"/>
      <c r="P42" s="1"/>
      <c r="Q42" s="336" t="s">
        <v>217</v>
      </c>
      <c r="R42" s="336"/>
    </row>
    <row r="43" spans="1:21" ht="12.75" customHeight="1">
      <c r="A43" s="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6"/>
      <c r="O43" s="6"/>
      <c r="P43" s="6"/>
      <c r="Q43" s="6"/>
      <c r="R43" s="6"/>
    </row>
    <row r="44" spans="1:21" ht="12.75" customHeight="1">
      <c r="A44" s="3" t="s">
        <v>67</v>
      </c>
      <c r="B44" s="7"/>
      <c r="C44" s="7"/>
      <c r="D44" s="7"/>
      <c r="E44" s="7"/>
      <c r="F44" s="7"/>
      <c r="G44" s="7"/>
      <c r="H44" s="7"/>
      <c r="I44" s="7"/>
      <c r="J44" s="7"/>
      <c r="K44" s="8" t="s">
        <v>68</v>
      </c>
      <c r="L44" s="337" t="s">
        <v>69</v>
      </c>
      <c r="M44" s="337"/>
      <c r="N44" s="337"/>
      <c r="O44" s="9"/>
      <c r="P44" s="9" t="s">
        <v>70</v>
      </c>
      <c r="Q44" s="10"/>
      <c r="R44" s="10"/>
    </row>
    <row r="45" spans="1:21">
      <c r="B45" s="7"/>
      <c r="C45" s="7"/>
      <c r="D45" s="7"/>
      <c r="E45" s="7"/>
      <c r="F45" s="7"/>
      <c r="G45" s="7"/>
      <c r="H45" s="7"/>
      <c r="I45" s="7"/>
      <c r="J45" s="7"/>
      <c r="K45" s="7"/>
      <c r="L45" s="338"/>
      <c r="M45" s="338"/>
      <c r="N45" s="338"/>
      <c r="O45" s="11" t="str">
        <f t="shared" ref="O45:P49" si="5">+O4</f>
        <v>_</v>
      </c>
      <c r="P45" s="12" t="str">
        <f t="shared" si="5"/>
        <v>Projected Test Year 3 Ended</v>
      </c>
      <c r="Q45" s="13"/>
      <c r="R45" s="14">
        <f>+R4</f>
        <v>46752</v>
      </c>
    </row>
    <row r="46" spans="1:21" ht="12.75" customHeight="1">
      <c r="A46" s="3" t="s">
        <v>72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338"/>
      <c r="M46" s="338"/>
      <c r="N46" s="338"/>
      <c r="O46" s="11" t="str">
        <f t="shared" si="5"/>
        <v>_</v>
      </c>
      <c r="P46" s="12" t="str">
        <f t="shared" si="5"/>
        <v>Projected Test Year 2 Ended</v>
      </c>
      <c r="R46" s="14">
        <f>+R5</f>
        <v>46387</v>
      </c>
    </row>
    <row r="47" spans="1:21">
      <c r="A47" s="16"/>
      <c r="L47" s="338"/>
      <c r="M47" s="338"/>
      <c r="N47" s="338"/>
      <c r="O47" s="11" t="str">
        <f t="shared" si="5"/>
        <v>X</v>
      </c>
      <c r="P47" s="12" t="str">
        <f t="shared" si="5"/>
        <v>Projected Test Year 1 Ended</v>
      </c>
      <c r="R47" s="14">
        <f>+R6</f>
        <v>46022</v>
      </c>
    </row>
    <row r="48" spans="1:21" ht="12.75" customHeight="1">
      <c r="A48" s="14" t="str">
        <f>+'Procedures &amp; Inputs'!B6</f>
        <v>DOCKET NO.: 20240025-EI</v>
      </c>
      <c r="N48" s="17"/>
      <c r="O48" s="11" t="str">
        <f t="shared" si="5"/>
        <v>_</v>
      </c>
      <c r="P48" s="12" t="str">
        <f t="shared" si="5"/>
        <v>Prior Year Ended</v>
      </c>
      <c r="R48" s="14">
        <f>+R7</f>
        <v>45657</v>
      </c>
    </row>
    <row r="49" spans="1:21" ht="12.75" customHeight="1">
      <c r="K49" s="18"/>
      <c r="N49" s="17"/>
      <c r="O49" s="11" t="str">
        <f t="shared" si="5"/>
        <v>_</v>
      </c>
      <c r="P49" s="12" t="str">
        <f t="shared" si="5"/>
        <v>Historical Year Ended</v>
      </c>
      <c r="R49" s="14">
        <f>+R8</f>
        <v>45291</v>
      </c>
    </row>
    <row r="50" spans="1:21" ht="12.75" customHeight="1">
      <c r="K50" s="18"/>
      <c r="L50" s="54" t="s">
        <v>75</v>
      </c>
      <c r="N50" s="17"/>
    </row>
    <row r="51" spans="1:21" s="23" customFormat="1">
      <c r="A51" s="20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2"/>
      <c r="O51" s="21"/>
      <c r="P51" s="12" t="s">
        <v>152</v>
      </c>
      <c r="Q51" s="21"/>
      <c r="R51" s="21"/>
      <c r="U51" s="62"/>
    </row>
    <row r="52" spans="1:21" s="106" customFormat="1">
      <c r="A52" s="105"/>
      <c r="B52" s="112">
        <v>-1</v>
      </c>
      <c r="C52" s="112"/>
      <c r="D52" s="112"/>
      <c r="E52" s="112"/>
      <c r="F52" s="112"/>
      <c r="G52" s="112"/>
      <c r="H52" s="112"/>
      <c r="I52" s="112"/>
      <c r="J52" s="112"/>
      <c r="K52" s="112">
        <f>+B52-1</f>
        <v>-2</v>
      </c>
      <c r="L52" s="112">
        <f>+K52-1</f>
        <v>-3</v>
      </c>
      <c r="M52" s="112"/>
      <c r="N52" s="112"/>
      <c r="O52" s="112">
        <f>+L52-1</f>
        <v>-4</v>
      </c>
      <c r="P52" s="112">
        <f>+O52-1</f>
        <v>-5</v>
      </c>
      <c r="Q52" s="112"/>
      <c r="R52" s="112"/>
    </row>
    <row r="53" spans="1:21" s="23" customFormat="1">
      <c r="A53" s="25" t="s">
        <v>76</v>
      </c>
      <c r="B53" s="25"/>
      <c r="C53" s="25"/>
      <c r="D53" s="25"/>
      <c r="E53" s="25"/>
      <c r="F53" s="25"/>
      <c r="G53" s="25"/>
      <c r="H53" s="25"/>
      <c r="I53" s="25"/>
      <c r="J53" s="25"/>
      <c r="K53" s="335" t="s">
        <v>77</v>
      </c>
      <c r="L53" s="335"/>
      <c r="N53" s="26"/>
      <c r="O53" s="335" t="s">
        <v>78</v>
      </c>
      <c r="P53" s="335"/>
      <c r="R53" s="25"/>
      <c r="U53" s="62"/>
    </row>
    <row r="54" spans="1:21" s="23" customFormat="1">
      <c r="A54" s="27" t="s">
        <v>79</v>
      </c>
      <c r="B54" s="28" t="s">
        <v>80</v>
      </c>
      <c r="C54" s="28"/>
      <c r="D54" s="28"/>
      <c r="E54" s="28"/>
      <c r="F54" s="28"/>
      <c r="G54" s="28"/>
      <c r="H54" s="28"/>
      <c r="I54" s="28"/>
      <c r="J54" s="28"/>
      <c r="K54" s="22" t="s">
        <v>81</v>
      </c>
      <c r="L54" s="29" t="s">
        <v>82</v>
      </c>
      <c r="M54" s="22"/>
      <c r="N54" s="22"/>
      <c r="O54" s="22" t="s">
        <v>81</v>
      </c>
      <c r="P54" s="29" t="s">
        <v>82</v>
      </c>
      <c r="Q54" s="22"/>
      <c r="R54" s="30"/>
      <c r="U54" s="62"/>
    </row>
    <row r="55" spans="1:21" s="23" customFormat="1">
      <c r="A55" s="25">
        <v>1</v>
      </c>
      <c r="B55" s="68" t="s">
        <v>153</v>
      </c>
      <c r="C55" s="108" t="s">
        <v>154</v>
      </c>
      <c r="D55" s="108" t="s">
        <v>155</v>
      </c>
      <c r="E55" s="68"/>
      <c r="F55" s="68"/>
      <c r="G55" s="68"/>
      <c r="H55" s="68"/>
      <c r="I55" s="68"/>
      <c r="J55" s="68"/>
      <c r="K55" s="60">
        <f>VLOOKUP($C55,'REG FL  Income Taxes Import'!$A:$AN,MATCH($C$12,'REG FL  Income Taxes Import'!$2:$2,0),FALSE)/1000+VLOOKUP($D55,'REG FL  Income Taxes Import'!$A:$AN,MATCH($C$12,'REG FL  Income Taxes Import'!$2:$2,0),FALSE)/1000</f>
        <v>-3.6379788070917104E-11</v>
      </c>
      <c r="L55" s="59">
        <f t="shared" ref="L55" si="6">+K55</f>
        <v>-3.6379788070917104E-11</v>
      </c>
      <c r="M55" s="32"/>
      <c r="N55" s="33"/>
      <c r="O55" s="59">
        <f t="shared" ref="O55:P59" si="7">-K55</f>
        <v>3.6379788070917104E-11</v>
      </c>
      <c r="P55" s="59">
        <f t="shared" si="7"/>
        <v>3.6379788070917104E-11</v>
      </c>
      <c r="Q55" s="32"/>
      <c r="R55" s="32"/>
      <c r="U55" s="62"/>
    </row>
    <row r="56" spans="1:21" s="23" customFormat="1">
      <c r="A56" s="25">
        <f>+A55+1</f>
        <v>2</v>
      </c>
      <c r="B56" s="68" t="s">
        <v>156</v>
      </c>
      <c r="C56" s="108" t="s">
        <v>157</v>
      </c>
      <c r="D56" s="108" t="s">
        <v>158</v>
      </c>
      <c r="E56" s="108" t="s">
        <v>159</v>
      </c>
      <c r="F56" s="108" t="s">
        <v>160</v>
      </c>
      <c r="G56" s="108" t="s">
        <v>161</v>
      </c>
      <c r="H56" s="108"/>
      <c r="I56" s="108"/>
      <c r="J56" s="108"/>
      <c r="K56" s="60">
        <f>VLOOKUP($C56,'REG FL  Income Taxes Import'!$A:$AN,MATCH($C$12,'REG FL  Income Taxes Import'!$2:$2,0),FALSE)/1000+VLOOKUP($D56,'REG FL  Income Taxes Import'!$A:$AN,MATCH($C$12,'REG FL  Income Taxes Import'!$2:$2,0),FALSE)/1000+VLOOKUP($E56,'REG FL  Income Taxes Import'!$A:$AN,MATCH($C$12,'REG FL  Income Taxes Import'!$2:$2,0),FALSE)/1000+VLOOKUP($F56,'REG FL  Income Taxes Import'!$A:$AN,MATCH($C$12,'REG FL  Income Taxes Import'!$2:$2,0),FALSE)/1000+VLOOKUP($G56,'REG FL  Income Taxes Import'!$A:$AN,MATCH($C$12,'REG FL  Income Taxes Import'!$2:$2,0),FALSE)/1000</f>
        <v>567.26268932000005</v>
      </c>
      <c r="L56" s="59">
        <f>+K56</f>
        <v>567.26268932000005</v>
      </c>
      <c r="M56" s="32"/>
      <c r="N56" s="33"/>
      <c r="O56" s="59">
        <f t="shared" si="7"/>
        <v>-567.26268932000005</v>
      </c>
      <c r="P56" s="59">
        <f t="shared" si="7"/>
        <v>-567.26268932000005</v>
      </c>
      <c r="Q56" s="32"/>
      <c r="R56" s="32"/>
      <c r="U56" s="62"/>
    </row>
    <row r="57" spans="1:21" s="23" customFormat="1">
      <c r="A57" s="25">
        <f t="shared" ref="A57:A88" si="8">+A56+1</f>
        <v>3</v>
      </c>
      <c r="B57" s="68" t="s">
        <v>162</v>
      </c>
      <c r="C57" s="108" t="s">
        <v>163</v>
      </c>
      <c r="D57" s="108" t="s">
        <v>164</v>
      </c>
      <c r="E57" s="68"/>
      <c r="F57" s="68"/>
      <c r="G57" s="68"/>
      <c r="H57" s="68"/>
      <c r="I57" s="68"/>
      <c r="J57" s="68"/>
      <c r="K57" s="60">
        <f>VLOOKUP($C57,'REG FL  Income Taxes Import'!$A:$AN,MATCH($C$12,'REG FL  Income Taxes Import'!$2:$2,0),FALSE)/1000</f>
        <v>-1689.068</v>
      </c>
      <c r="L57" s="59">
        <f t="shared" ref="L57:L59" si="9">+K57</f>
        <v>-1689.068</v>
      </c>
      <c r="M57" s="32"/>
      <c r="N57" s="33"/>
      <c r="O57" s="59">
        <f t="shared" si="7"/>
        <v>1689.068</v>
      </c>
      <c r="P57" s="59">
        <f t="shared" si="7"/>
        <v>1689.068</v>
      </c>
      <c r="Q57" s="32"/>
      <c r="R57" s="32"/>
      <c r="U57" s="62"/>
    </row>
    <row r="58" spans="1:21" s="23" customFormat="1">
      <c r="A58" s="25">
        <f t="shared" si="8"/>
        <v>4</v>
      </c>
      <c r="B58" s="68" t="s">
        <v>165</v>
      </c>
      <c r="C58" s="108" t="s">
        <v>166</v>
      </c>
      <c r="D58" s="108" t="s">
        <v>164</v>
      </c>
      <c r="E58" s="68"/>
      <c r="F58" s="68"/>
      <c r="G58" s="68"/>
      <c r="H58" s="68"/>
      <c r="I58" s="68"/>
      <c r="J58" s="68"/>
      <c r="K58" s="60">
        <f>VLOOKUP($C58,'REG FL  Income Taxes Import'!$A:$AN,MATCH($C$12,'REG FL  Income Taxes Import'!$2:$2,0),FALSE)/1000</f>
        <v>4821.12</v>
      </c>
      <c r="L58" s="59">
        <f t="shared" si="9"/>
        <v>4821.12</v>
      </c>
      <c r="M58" s="32"/>
      <c r="N58" s="33"/>
      <c r="O58" s="59">
        <f t="shared" ref="O58" si="10">-K58</f>
        <v>-4821.12</v>
      </c>
      <c r="P58" s="59">
        <f t="shared" ref="P58" si="11">-L58</f>
        <v>-4821.12</v>
      </c>
      <c r="Q58" s="32"/>
      <c r="R58" s="32"/>
      <c r="U58" s="62"/>
    </row>
    <row r="59" spans="1:21">
      <c r="A59" s="25">
        <f t="shared" si="8"/>
        <v>5</v>
      </c>
      <c r="B59" s="68" t="s">
        <v>168</v>
      </c>
      <c r="C59" s="108" t="s">
        <v>169</v>
      </c>
      <c r="D59" s="108" t="s">
        <v>170</v>
      </c>
      <c r="E59" s="128" t="s">
        <v>171</v>
      </c>
      <c r="F59" s="68"/>
      <c r="G59" s="68"/>
      <c r="H59" s="68"/>
      <c r="I59" s="68"/>
      <c r="J59" s="68"/>
      <c r="K59" s="113">
        <f>VLOOKUP($C59,'REG FL  Income Taxes Import'!$A:$AN,MATCH($C$12,'REG FL  Income Taxes Import'!$2:$2,0),FALSE)/1000+VLOOKUP($D59,'REG FL  Income Taxes Import'!$A:$AN,MATCH($C$12,'REG FL  Income Taxes Import'!$2:$2,0),FALSE)/1000+VLOOKUP($E59,'REG FL  Income Taxes Import'!$A:$AN,MATCH($C$12,'REG FL  Income Taxes Import'!$2:$2,0),FALSE)/1000</f>
        <v>233.70521499999901</v>
      </c>
      <c r="L59" s="70">
        <f t="shared" si="9"/>
        <v>233.70521499999901</v>
      </c>
      <c r="M59" s="32"/>
      <c r="N59" s="33"/>
      <c r="O59" s="70">
        <f t="shared" si="7"/>
        <v>-233.70521499999901</v>
      </c>
      <c r="P59" s="70">
        <f t="shared" si="7"/>
        <v>-233.70521499999901</v>
      </c>
      <c r="Q59" s="32"/>
      <c r="R59" s="32"/>
    </row>
    <row r="60" spans="1:21">
      <c r="A60" s="25">
        <f t="shared" si="8"/>
        <v>6</v>
      </c>
      <c r="B60" s="9" t="s">
        <v>172</v>
      </c>
      <c r="C60" s="9"/>
      <c r="D60" s="9"/>
      <c r="E60" s="9"/>
      <c r="F60" s="9"/>
      <c r="G60" s="9"/>
      <c r="H60" s="9"/>
      <c r="I60" s="9"/>
      <c r="J60" s="9"/>
      <c r="K60" s="32">
        <f>SUM(K20:K38)+SUM(K55:K59)</f>
        <v>-673571.68504859169</v>
      </c>
      <c r="L60" s="32">
        <f>SUM(L19:L38)+SUM(L55:L59)</f>
        <v>-652209.50004859164</v>
      </c>
      <c r="M60" s="32"/>
      <c r="N60" s="33"/>
      <c r="O60" s="32">
        <f>SUM(O19:O38)+SUM(O55:O59)</f>
        <v>673571.68504859169</v>
      </c>
      <c r="P60" s="32">
        <f>SUM(P19:P38)+SUM(P55:P59)</f>
        <v>652209.50004859164</v>
      </c>
      <c r="Q60" s="32"/>
      <c r="R60" s="32"/>
    </row>
    <row r="61" spans="1:21">
      <c r="A61" s="25">
        <f t="shared" si="8"/>
        <v>7</v>
      </c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32"/>
      <c r="N61" s="32"/>
      <c r="O61" s="37"/>
      <c r="P61" s="32"/>
      <c r="Q61" s="32"/>
      <c r="R61" s="32"/>
    </row>
    <row r="62" spans="1:21">
      <c r="A62" s="25">
        <f t="shared" si="8"/>
        <v>8</v>
      </c>
      <c r="B62" s="9" t="s">
        <v>173</v>
      </c>
      <c r="C62" s="9"/>
      <c r="D62" s="9"/>
      <c r="E62" s="9"/>
      <c r="F62" s="9"/>
      <c r="G62" s="9"/>
      <c r="H62" s="9"/>
      <c r="I62" s="9"/>
      <c r="J62" s="9"/>
      <c r="K62" s="9"/>
      <c r="L62" s="9"/>
      <c r="M62" s="38"/>
      <c r="N62" s="38"/>
      <c r="O62" s="39"/>
      <c r="P62" s="32"/>
      <c r="Q62" s="38"/>
      <c r="R62" s="32"/>
    </row>
    <row r="63" spans="1:21">
      <c r="A63" s="25">
        <f t="shared" si="8"/>
        <v>9</v>
      </c>
      <c r="B63" s="68" t="s">
        <v>174</v>
      </c>
      <c r="C63" s="108" t="s">
        <v>175</v>
      </c>
      <c r="D63" s="144">
        <f>507+242</f>
        <v>749</v>
      </c>
      <c r="E63" s="68"/>
      <c r="F63" s="68"/>
      <c r="G63" s="68"/>
      <c r="H63" s="68"/>
      <c r="I63" s="68"/>
      <c r="J63" s="68"/>
      <c r="K63" s="60">
        <f>VLOOKUP($C63,'REG FL  Income Taxes Import'!$A:$AN,MATCH($C$12,'REG FL  Income Taxes Import'!$2:$2,0),FALSE)/1000+D63</f>
        <v>-253.99999999997999</v>
      </c>
      <c r="L63" s="59">
        <f>+K63</f>
        <v>-253.99999999997999</v>
      </c>
      <c r="M63" s="32"/>
      <c r="N63" s="32"/>
      <c r="O63" s="37"/>
      <c r="P63" s="32"/>
      <c r="Q63" s="32"/>
      <c r="R63" s="32"/>
      <c r="T63" s="68"/>
    </row>
    <row r="64" spans="1:21">
      <c r="A64" s="25">
        <f t="shared" si="8"/>
        <v>10</v>
      </c>
      <c r="B64" s="31" t="s">
        <v>176</v>
      </c>
      <c r="C64" s="108" t="s">
        <v>177</v>
      </c>
      <c r="D64" s="108" t="s">
        <v>178</v>
      </c>
      <c r="E64" s="31"/>
      <c r="F64" s="31"/>
      <c r="G64" s="31"/>
      <c r="H64" s="31"/>
      <c r="I64" s="31"/>
      <c r="J64" s="31"/>
      <c r="K64" s="60">
        <f>VLOOKUP($C64,'REG FL  Income Taxes Import'!$A:$AN,MATCH($C$12,'REG FL  Income Taxes Import'!$2:$2,0),FALSE)/1000+VLOOKUP($D64,'REG FL  Income Taxes Import'!$A:$AN,MATCH($C$12,'REG FL  Income Taxes Import'!$2:$2,0),FALSE)/1000</f>
        <v>1299.9999999999891</v>
      </c>
      <c r="L64" s="59">
        <f>+K64</f>
        <v>1299.9999999999891</v>
      </c>
      <c r="M64" s="32"/>
      <c r="N64" s="47"/>
      <c r="O64" s="44"/>
      <c r="P64" s="44"/>
      <c r="Q64" s="44"/>
      <c r="R64" s="44"/>
      <c r="T64" s="68"/>
    </row>
    <row r="65" spans="1:32">
      <c r="A65" s="25">
        <f t="shared" si="8"/>
        <v>11</v>
      </c>
      <c r="B65" s="68" t="s">
        <v>179</v>
      </c>
      <c r="C65" s="108" t="s">
        <v>180</v>
      </c>
      <c r="D65" s="108" t="s">
        <v>181</v>
      </c>
      <c r="E65" s="68"/>
      <c r="F65" s="68"/>
      <c r="G65" s="68"/>
      <c r="H65" s="68"/>
      <c r="I65" s="68"/>
      <c r="J65" s="68"/>
      <c r="K65" s="60">
        <f>VLOOKUP($C65,'REG FL  Income Taxes Import'!$A:$AN,MATCH($C$12,'REG FL  Income Taxes Import'!$2:$2,0),FALSE)/1000+VLOOKUP($D65,'REG FL  Income Taxes Import'!$A:$AN,MATCH($C$12,'REG FL  Income Taxes Import'!$2:$2,0),FALSE)/1000</f>
        <v>269</v>
      </c>
      <c r="L65" s="59">
        <f>+K65</f>
        <v>269</v>
      </c>
      <c r="M65" s="32"/>
      <c r="N65" s="44"/>
      <c r="O65" s="44"/>
      <c r="P65" s="44"/>
      <c r="Q65" s="44"/>
      <c r="R65" s="44"/>
      <c r="T65" s="68"/>
    </row>
    <row r="66" spans="1:32">
      <c r="A66" s="25">
        <f t="shared" si="8"/>
        <v>12</v>
      </c>
      <c r="B66" s="68" t="s">
        <v>182</v>
      </c>
      <c r="C66" s="108" t="s">
        <v>183</v>
      </c>
      <c r="D66" s="68"/>
      <c r="E66" s="68"/>
      <c r="F66" s="68"/>
      <c r="G66" s="68"/>
      <c r="H66" s="68"/>
      <c r="I66" s="68"/>
      <c r="J66" s="68"/>
      <c r="K66" s="113">
        <f>VLOOKUP($C66,'REG FL  Income Taxes Import'!$A:$AN,MATCH($C$12,'REG FL  Income Taxes Import'!$2:$2,0),FALSE)/1000</f>
        <v>21711.999999999898</v>
      </c>
      <c r="L66" s="70">
        <f>+K66</f>
        <v>21711.999999999898</v>
      </c>
      <c r="M66" s="32"/>
      <c r="N66" s="44"/>
      <c r="O66" s="44"/>
      <c r="P66" s="44"/>
      <c r="Q66" s="44"/>
      <c r="R66" s="44"/>
    </row>
    <row r="67" spans="1:32">
      <c r="A67" s="25">
        <f t="shared" si="8"/>
        <v>13</v>
      </c>
      <c r="B67" s="42" t="s">
        <v>184</v>
      </c>
      <c r="C67" s="42"/>
      <c r="D67" s="42"/>
      <c r="E67" s="42"/>
      <c r="F67" s="42"/>
      <c r="G67" s="42"/>
      <c r="H67" s="42"/>
      <c r="I67" s="42"/>
      <c r="J67" s="42"/>
      <c r="K67" s="41">
        <f>SUM(K63:K66)</f>
        <v>23026.999999999905</v>
      </c>
      <c r="L67" s="41">
        <f>SUM(L63:L66)</f>
        <v>23026.999999999905</v>
      </c>
      <c r="M67" s="32"/>
      <c r="N67" s="44"/>
      <c r="O67" s="44"/>
      <c r="P67" s="44"/>
      <c r="Q67" s="44"/>
      <c r="R67" s="44"/>
    </row>
    <row r="68" spans="1:32">
      <c r="A68" s="25">
        <f t="shared" si="8"/>
        <v>14</v>
      </c>
      <c r="B68" s="9"/>
      <c r="C68" s="9"/>
      <c r="D68" s="9"/>
      <c r="E68" s="9"/>
      <c r="F68" s="9"/>
      <c r="G68" s="9"/>
      <c r="H68" s="9"/>
      <c r="I68" s="9"/>
      <c r="J68" s="9"/>
      <c r="K68" s="31"/>
      <c r="L68" s="32"/>
      <c r="M68" s="32"/>
      <c r="N68" s="44"/>
      <c r="O68" s="44"/>
      <c r="P68" s="44"/>
      <c r="Q68" s="44"/>
      <c r="R68" s="44"/>
    </row>
    <row r="69" spans="1:32">
      <c r="A69" s="25">
        <f t="shared" si="8"/>
        <v>15</v>
      </c>
      <c r="B69" s="9" t="s">
        <v>185</v>
      </c>
      <c r="C69" s="9"/>
      <c r="D69" s="9"/>
      <c r="E69" s="9"/>
      <c r="F69" s="9"/>
      <c r="G69" s="9"/>
      <c r="H69" s="9"/>
      <c r="I69" s="9"/>
      <c r="J69" s="9"/>
      <c r="K69" s="74">
        <f>K17+K60+K67</f>
        <v>320682.89031821629</v>
      </c>
      <c r="L69" s="74"/>
      <c r="M69" s="32"/>
      <c r="N69" s="44"/>
      <c r="O69" s="74">
        <f>O17+O60</f>
        <v>673571.68504859169</v>
      </c>
      <c r="P69" s="74"/>
      <c r="Q69" s="44"/>
      <c r="R69" s="44"/>
    </row>
    <row r="70" spans="1:32">
      <c r="A70" s="25">
        <f t="shared" si="8"/>
        <v>16</v>
      </c>
      <c r="B70" s="9" t="s">
        <v>186</v>
      </c>
      <c r="C70" s="9"/>
      <c r="D70" s="9"/>
      <c r="E70" s="9"/>
      <c r="F70" s="9"/>
      <c r="G70" s="9"/>
      <c r="H70" s="9"/>
      <c r="I70" s="9"/>
      <c r="J70" s="9"/>
      <c r="K70" s="33">
        <f>K69*0.055</f>
        <v>17637.558967501896</v>
      </c>
      <c r="L70" s="33">
        <f>K70</f>
        <v>17637.558967501896</v>
      </c>
      <c r="M70" s="32"/>
      <c r="N70" s="44"/>
      <c r="O70" s="33">
        <f>O69*0.055</f>
        <v>37046.442677672545</v>
      </c>
      <c r="P70" s="33">
        <f>O70</f>
        <v>37046.442677672545</v>
      </c>
      <c r="Q70" s="44"/>
      <c r="R70" s="44"/>
    </row>
    <row r="71" spans="1:32">
      <c r="A71" s="25">
        <f t="shared" si="8"/>
        <v>17</v>
      </c>
      <c r="B71" s="9"/>
      <c r="C71" s="9"/>
      <c r="D71" s="9"/>
      <c r="E71" s="9"/>
      <c r="F71" s="9"/>
      <c r="G71" s="9"/>
      <c r="H71" s="9"/>
      <c r="I71" s="9"/>
      <c r="J71" s="9"/>
      <c r="K71" s="31"/>
      <c r="L71" s="32"/>
      <c r="M71" s="32"/>
      <c r="N71" s="44"/>
      <c r="O71" s="31"/>
      <c r="P71" s="32"/>
      <c r="Q71" s="44"/>
      <c r="R71" s="44"/>
    </row>
    <row r="72" spans="1:32">
      <c r="A72" s="25">
        <f t="shared" si="8"/>
        <v>18</v>
      </c>
      <c r="B72" s="31" t="s">
        <v>187</v>
      </c>
      <c r="C72" s="31"/>
      <c r="D72" s="31"/>
      <c r="E72" s="31"/>
      <c r="F72" s="31"/>
      <c r="G72" s="31"/>
      <c r="H72" s="31"/>
      <c r="I72" s="31"/>
      <c r="J72" s="31"/>
      <c r="K72" s="40"/>
      <c r="L72" s="74">
        <f>L17+L60+L67-L70</f>
        <v>324407.51635071443</v>
      </c>
      <c r="M72" s="32"/>
      <c r="N72" s="44"/>
      <c r="O72" s="40"/>
      <c r="P72" s="74">
        <f>P17+P60+P67-P70</f>
        <v>615163.05737091904</v>
      </c>
      <c r="Q72" s="44"/>
      <c r="R72" s="44"/>
    </row>
    <row r="73" spans="1:32">
      <c r="A73" s="25">
        <f t="shared" si="8"/>
        <v>19</v>
      </c>
      <c r="B73" s="31" t="s">
        <v>188</v>
      </c>
      <c r="C73" s="31"/>
      <c r="D73" s="31"/>
      <c r="E73" s="31"/>
      <c r="F73" s="31"/>
      <c r="G73" s="31"/>
      <c r="H73" s="31"/>
      <c r="I73" s="31"/>
      <c r="J73" s="31"/>
      <c r="K73" s="33"/>
      <c r="L73" s="32">
        <f>L72*0.21</f>
        <v>68125.578433650022</v>
      </c>
      <c r="M73" s="32"/>
      <c r="N73" s="44"/>
      <c r="O73" s="33"/>
      <c r="P73" s="32">
        <f>P72*0.21</f>
        <v>129184.242047893</v>
      </c>
      <c r="Q73" s="44"/>
      <c r="R73" s="44"/>
    </row>
    <row r="74" spans="1:32">
      <c r="A74" s="25">
        <f t="shared" si="8"/>
        <v>20</v>
      </c>
      <c r="B74" s="31" t="s">
        <v>189</v>
      </c>
      <c r="C74" s="31"/>
      <c r="D74" s="31"/>
      <c r="E74" s="31"/>
      <c r="F74" s="31"/>
      <c r="G74" s="31"/>
      <c r="H74" s="31"/>
      <c r="I74" s="31"/>
      <c r="J74" s="31"/>
      <c r="K74" s="33"/>
      <c r="L74" s="32"/>
      <c r="M74" s="32"/>
      <c r="N74" s="33"/>
      <c r="O74" s="34"/>
      <c r="P74" s="32"/>
      <c r="Q74" s="32"/>
      <c r="R74" s="32"/>
    </row>
    <row r="75" spans="1:32">
      <c r="A75" s="25">
        <f t="shared" si="8"/>
        <v>21</v>
      </c>
      <c r="B75" s="31" t="s">
        <v>190</v>
      </c>
      <c r="C75" s="108" t="s">
        <v>191</v>
      </c>
      <c r="D75" s="31"/>
      <c r="E75" s="31"/>
      <c r="F75" s="31"/>
      <c r="G75" s="31"/>
      <c r="H75" s="31"/>
      <c r="I75" s="31"/>
      <c r="J75" s="31"/>
      <c r="K75" s="33"/>
      <c r="L75" s="32">
        <f>-P75</f>
        <v>-13029.424491821601</v>
      </c>
      <c r="M75" s="32"/>
      <c r="N75" s="33"/>
      <c r="O75" s="34"/>
      <c r="P75" s="60">
        <f>-VLOOKUP($C75,'REG FL  Income Taxes Import'!$A:$AN,MATCH($C$12,'REG FL  Income Taxes Import'!$2:$2,0),FALSE)/1000</f>
        <v>13029.424491821601</v>
      </c>
      <c r="Q75" s="32"/>
      <c r="R75" s="32"/>
    </row>
    <row r="76" spans="1:32">
      <c r="A76" s="25">
        <f t="shared" si="8"/>
        <v>22</v>
      </c>
      <c r="B76" s="31" t="s">
        <v>192</v>
      </c>
      <c r="C76" s="109" t="s">
        <v>193</v>
      </c>
      <c r="D76" s="109" t="s">
        <v>194</v>
      </c>
      <c r="E76" s="108" t="s">
        <v>195</v>
      </c>
      <c r="F76" s="108"/>
      <c r="G76" s="108"/>
      <c r="H76" s="108"/>
      <c r="I76" s="108"/>
      <c r="J76" s="108"/>
      <c r="K76" s="41"/>
      <c r="L76" s="32"/>
      <c r="M76" s="32"/>
      <c r="N76" s="32"/>
      <c r="O76" s="37"/>
      <c r="P76" s="60">
        <f>VLOOKUP($C76,'REG FL  Income Taxes Import'!$A:$AN,MATCH($C$12,'REG FL  Income Taxes Import'!$2:$2,0),FALSE)/1000+VLOOKUP($D76,'REG FL  Income Taxes Import'!$A:$AN,MATCH($C$12,'REG FL  Income Taxes Import'!$2:$2,0),FALSE)/1000+VLOOKUP($E76,'REG FL  Income Taxes Import'!$A:$AN,MATCH($C$12,'REG FL  Income Taxes Import'!$2:$2,0),FALSE)/1000</f>
        <v>-23345.143</v>
      </c>
      <c r="Q76" s="32"/>
      <c r="R76" s="32"/>
    </row>
    <row r="77" spans="1:32">
      <c r="A77" s="25">
        <f t="shared" si="8"/>
        <v>23</v>
      </c>
      <c r="B77" s="31" t="s">
        <v>196</v>
      </c>
      <c r="C77" s="108" t="s">
        <v>197</v>
      </c>
      <c r="D77" s="31"/>
      <c r="E77" s="31"/>
      <c r="F77" s="31"/>
      <c r="G77" s="31"/>
      <c r="H77" s="31"/>
      <c r="I77" s="31"/>
      <c r="J77" s="31"/>
      <c r="K77" s="38"/>
      <c r="L77" s="32"/>
      <c r="M77" s="38"/>
      <c r="N77" s="38"/>
      <c r="O77" s="39"/>
      <c r="P77" s="60">
        <f>+'REG FL  FERC IS - 3 Adjusted'!N751/1000</f>
        <v>-64562.864399999999</v>
      </c>
      <c r="Q77" s="32"/>
      <c r="R77" s="32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</row>
    <row r="78" spans="1:32">
      <c r="A78" s="25">
        <f t="shared" si="8"/>
        <v>24</v>
      </c>
      <c r="B78" s="31" t="s">
        <v>214</v>
      </c>
      <c r="C78" s="108" t="s">
        <v>199</v>
      </c>
      <c r="D78" s="31"/>
      <c r="E78" s="31"/>
      <c r="F78" s="31"/>
      <c r="G78" s="31"/>
      <c r="H78" s="31"/>
      <c r="I78" s="31"/>
      <c r="J78" s="31"/>
      <c r="L78" s="113"/>
      <c r="P78" s="113">
        <f>VLOOKUP($C78,'REG FL  Income Taxes Import'!$A:$AN,MATCH($C$12,'REG FL  Income Taxes Import'!$2:$2,0),FALSE)/1000</f>
        <v>-300.16800000000001</v>
      </c>
      <c r="Q78" s="32"/>
      <c r="R78" s="32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</row>
    <row r="79" spans="1:32">
      <c r="A79" s="25">
        <f t="shared" si="8"/>
        <v>25</v>
      </c>
      <c r="B79" s="31" t="s">
        <v>200</v>
      </c>
      <c r="C79" s="31"/>
      <c r="D79" s="31"/>
      <c r="E79" s="31"/>
      <c r="F79" s="31"/>
      <c r="G79" s="31"/>
      <c r="H79" s="31"/>
      <c r="I79" s="31"/>
      <c r="J79" s="31"/>
      <c r="K79" s="41"/>
      <c r="L79" s="69">
        <f>SUM(L75:L78)</f>
        <v>-13029.424491821601</v>
      </c>
      <c r="M79" s="41"/>
      <c r="N79" s="41"/>
      <c r="O79" s="37"/>
      <c r="P79" s="69">
        <f>SUM(P75:P78)</f>
        <v>-75178.750908178408</v>
      </c>
      <c r="Q79" s="32"/>
      <c r="R79" s="32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</row>
    <row r="80" spans="1:32">
      <c r="A80" s="25">
        <f t="shared" si="8"/>
        <v>26</v>
      </c>
      <c r="B80" s="31" t="s">
        <v>44</v>
      </c>
      <c r="C80" s="31"/>
      <c r="D80" s="31"/>
      <c r="E80" s="31"/>
      <c r="F80" s="31"/>
      <c r="G80" s="31"/>
      <c r="H80" s="31"/>
      <c r="I80" s="31"/>
      <c r="J80" s="31"/>
      <c r="K80" s="36"/>
      <c r="L80" s="115">
        <f>L73+L79</f>
        <v>55096.153941828423</v>
      </c>
      <c r="M80" s="32"/>
      <c r="N80" s="32"/>
      <c r="O80" s="37"/>
      <c r="P80" s="115">
        <f>P73+P79</f>
        <v>54005.491139714592</v>
      </c>
      <c r="Q80" s="38"/>
      <c r="R80" s="38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</row>
    <row r="81" spans="1:32">
      <c r="A81" s="25">
        <f t="shared" si="8"/>
        <v>27</v>
      </c>
      <c r="B81" s="31"/>
      <c r="C81" s="31"/>
      <c r="D81" s="31"/>
      <c r="E81" s="31"/>
      <c r="F81" s="31"/>
      <c r="G81" s="31"/>
      <c r="H81" s="31"/>
      <c r="I81" s="31"/>
      <c r="J81" s="31"/>
      <c r="K81" s="43"/>
      <c r="L81" s="43"/>
      <c r="M81" s="43"/>
      <c r="N81" s="43"/>
      <c r="O81" s="43"/>
      <c r="Q81" s="32"/>
      <c r="R81" s="32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</row>
    <row r="82" spans="1:32">
      <c r="A82" s="25">
        <f t="shared" si="8"/>
        <v>28</v>
      </c>
      <c r="B82" s="31" t="s">
        <v>201</v>
      </c>
      <c r="C82" s="108" t="s">
        <v>202</v>
      </c>
      <c r="D82" s="31"/>
      <c r="E82" s="31"/>
      <c r="F82" s="31"/>
      <c r="G82" s="31"/>
      <c r="H82" s="31"/>
      <c r="I82" s="31"/>
      <c r="J82" s="31"/>
      <c r="K82" s="45"/>
      <c r="L82" s="45"/>
      <c r="M82" s="45"/>
      <c r="N82" s="44"/>
      <c r="O82" s="44"/>
      <c r="P82" s="113">
        <f>VLOOKUP($C82,'REG FL  FERC IS - 3 Adjusted'!$A:$AN,MATCH($C$12,'REG FL  FERC IS - 3 Adjusted'!$2:$2,0),FALSE)/1000</f>
        <v>-1011.86063840729</v>
      </c>
      <c r="Q82" s="32"/>
      <c r="R82" s="32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</row>
    <row r="83" spans="1:32">
      <c r="A83" s="25">
        <f t="shared" si="8"/>
        <v>29</v>
      </c>
      <c r="B83" s="31"/>
      <c r="C83" s="31"/>
      <c r="D83" s="31"/>
      <c r="E83" s="31"/>
      <c r="F83" s="31"/>
      <c r="G83" s="31"/>
      <c r="H83" s="31"/>
      <c r="I83" s="31"/>
      <c r="J83" s="31"/>
      <c r="K83" s="46"/>
      <c r="L83" s="46"/>
      <c r="M83" s="46"/>
      <c r="N83" s="47"/>
      <c r="O83" s="44"/>
      <c r="P83" s="32"/>
      <c r="Q83" s="32"/>
      <c r="R83" s="32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</row>
    <row r="84" spans="1:32">
      <c r="A84" s="25">
        <f t="shared" si="8"/>
        <v>30</v>
      </c>
      <c r="B84" s="31" t="s">
        <v>203</v>
      </c>
      <c r="D84" s="31"/>
      <c r="E84" s="31"/>
      <c r="F84" s="31"/>
      <c r="G84" s="31"/>
      <c r="H84" s="31"/>
      <c r="I84" s="31"/>
      <c r="J84" s="31"/>
      <c r="K84" s="22" t="s">
        <v>81</v>
      </c>
      <c r="L84" s="29" t="s">
        <v>82</v>
      </c>
      <c r="M84" s="32"/>
      <c r="N84" s="32"/>
      <c r="O84" s="29" t="s">
        <v>204</v>
      </c>
      <c r="P84" s="32"/>
      <c r="Q84" s="32"/>
      <c r="R84" s="32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</row>
    <row r="85" spans="1:32">
      <c r="A85" s="25">
        <f t="shared" si="8"/>
        <v>31</v>
      </c>
      <c r="B85" s="23" t="s">
        <v>205</v>
      </c>
      <c r="C85" s="23"/>
      <c r="D85" s="23"/>
      <c r="E85" s="23"/>
      <c r="F85" s="23"/>
      <c r="G85" s="23"/>
      <c r="H85" s="23"/>
      <c r="I85" s="23"/>
      <c r="J85" s="23"/>
      <c r="K85" s="33">
        <f>K70</f>
        <v>17637.558967501896</v>
      </c>
      <c r="L85" s="32">
        <f>L80</f>
        <v>55096.153941828423</v>
      </c>
      <c r="M85" s="32"/>
      <c r="N85" s="33"/>
      <c r="O85" s="33">
        <f>SUM(K85:L85)</f>
        <v>72733.712909330323</v>
      </c>
      <c r="P85" s="32"/>
      <c r="Q85" s="41"/>
      <c r="R85" s="41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</row>
    <row r="86" spans="1:32">
      <c r="A86" s="25">
        <f t="shared" si="8"/>
        <v>32</v>
      </c>
      <c r="B86" s="23" t="s">
        <v>206</v>
      </c>
      <c r="C86" s="23"/>
      <c r="D86" s="23"/>
      <c r="E86" s="23"/>
      <c r="F86" s="23"/>
      <c r="G86" s="23"/>
      <c r="H86" s="23"/>
      <c r="I86" s="23"/>
      <c r="J86" s="23"/>
      <c r="K86" s="33">
        <f>O70</f>
        <v>37046.442677672545</v>
      </c>
      <c r="L86" s="32">
        <f>P80</f>
        <v>54005.491139714592</v>
      </c>
      <c r="M86" s="32"/>
      <c r="N86" s="33"/>
      <c r="O86" s="33">
        <f t="shared" ref="O86:O87" si="12">SUM(K86:L86)</f>
        <v>91051.933817387137</v>
      </c>
      <c r="P86" s="32"/>
      <c r="Q86" s="38"/>
      <c r="R86" s="38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</row>
    <row r="87" spans="1:32">
      <c r="A87" s="25">
        <f t="shared" si="8"/>
        <v>33</v>
      </c>
      <c r="B87" s="9" t="s">
        <v>207</v>
      </c>
      <c r="C87" s="9"/>
      <c r="D87" s="9"/>
      <c r="E87" s="9"/>
      <c r="F87" s="9"/>
      <c r="G87" s="9"/>
      <c r="H87" s="9"/>
      <c r="I87" s="9"/>
      <c r="J87" s="9"/>
      <c r="K87" s="36"/>
      <c r="L87" s="32">
        <f>+P82</f>
        <v>-1011.86063840729</v>
      </c>
      <c r="M87" s="32"/>
      <c r="N87" s="32"/>
      <c r="O87" s="33">
        <f t="shared" si="12"/>
        <v>-1011.86063840729</v>
      </c>
      <c r="P87" s="32"/>
      <c r="Q87" s="38"/>
      <c r="R87" s="38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</row>
    <row r="88" spans="1:32">
      <c r="A88" s="25">
        <f t="shared" si="8"/>
        <v>34</v>
      </c>
      <c r="B88" s="9" t="s">
        <v>208</v>
      </c>
      <c r="C88" s="9"/>
      <c r="D88" s="9"/>
      <c r="E88" s="9"/>
      <c r="F88" s="9"/>
      <c r="G88" s="9"/>
      <c r="H88" s="9"/>
      <c r="I88" s="9"/>
      <c r="J88" s="9"/>
      <c r="K88" s="182">
        <f>SUM(K85:K87)</f>
        <v>54684.001645174445</v>
      </c>
      <c r="L88" s="182">
        <f>SUM(L85:L87)</f>
        <v>108089.78444313572</v>
      </c>
      <c r="M88" s="62"/>
      <c r="N88" s="62"/>
      <c r="O88" s="182">
        <f>SUM(O85:O87)</f>
        <v>162773.78608831018</v>
      </c>
      <c r="P88" s="32"/>
      <c r="Q88" s="32"/>
      <c r="R88" s="32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</row>
    <row r="89" spans="1:32">
      <c r="A89" s="178" t="s">
        <v>149</v>
      </c>
      <c r="B89" s="178"/>
      <c r="C89" s="178"/>
      <c r="D89" s="178"/>
      <c r="E89" s="178"/>
      <c r="F89" s="178"/>
      <c r="G89" s="178"/>
      <c r="H89" s="178"/>
      <c r="I89" s="178"/>
      <c r="J89" s="178"/>
      <c r="K89" s="178"/>
      <c r="L89" s="179"/>
      <c r="M89" s="179"/>
      <c r="N89" s="180"/>
      <c r="O89" s="181"/>
      <c r="P89" s="181"/>
      <c r="Q89" s="181" t="s">
        <v>150</v>
      </c>
      <c r="R89" s="181"/>
      <c r="U89" s="3"/>
    </row>
  </sheetData>
  <mergeCells count="8">
    <mergeCell ref="K53:L53"/>
    <mergeCell ref="O53:P53"/>
    <mergeCell ref="Q1:R1"/>
    <mergeCell ref="L3:N6"/>
    <mergeCell ref="K12:L12"/>
    <mergeCell ref="O12:P12"/>
    <mergeCell ref="Q42:R42"/>
    <mergeCell ref="L44:N47"/>
  </mergeCells>
  <pageMargins left="0.5" right="0.5" top="0.75" bottom="0.5" header="0.3" footer="0.3"/>
  <pageSetup scale="75" fitToWidth="4" fitToHeight="4" orientation="landscape" r:id="rId1"/>
  <headerFooter>
    <oddHeader xml:space="preserve">&amp;RDEF’s Response to OPC POD 1 (1-26)
Q7
Page &amp;P of &amp;N
</oddHeader>
    <oddFooter>&amp;R20240025-OPCPOD1-00004252</oddFooter>
  </headerFooter>
  <rowBreaks count="1" manualBreakCount="1">
    <brk id="41" max="16383" man="1"/>
  </rowBreaks>
  <ignoredErrors>
    <ignoredError sqref="L9 L50" numberStoredAsText="1"/>
    <ignoredError sqref="K26:K28 K33:K35 K29:K32 K37" 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235C1-EF40-4208-A63F-374FB6E11236}">
  <sheetPr codeName="Sheet7"/>
  <dimension ref="A1:W139"/>
  <sheetViews>
    <sheetView workbookViewId="0"/>
  </sheetViews>
  <sheetFormatPr defaultColWidth="9.109375" defaultRowHeight="13.8"/>
  <cols>
    <col min="1" max="1" width="3.6640625" style="3" customWidth="1"/>
    <col min="2" max="2" width="49.33203125" style="3" customWidth="1"/>
    <col min="3" max="4" width="19.33203125" style="3" customWidth="1"/>
    <col min="5" max="5" width="9.109375" style="3" customWidth="1"/>
    <col min="6" max="6" width="10.33203125" style="3" customWidth="1"/>
    <col min="7" max="8" width="19.33203125" style="3" customWidth="1"/>
    <col min="9" max="9" width="6.6640625" style="3" customWidth="1"/>
    <col min="10" max="10" width="12.109375" style="3" bestFit="1" customWidth="1"/>
    <col min="11" max="12" width="1.44140625" style="3" customWidth="1"/>
    <col min="13" max="13" width="31.44140625" style="3" customWidth="1"/>
    <col min="14" max="14" width="14.109375" style="3" bestFit="1" customWidth="1"/>
    <col min="15" max="15" width="10.44140625" style="3" bestFit="1" customWidth="1"/>
    <col min="16" max="16" width="1.44140625" style="3" customWidth="1"/>
    <col min="17" max="17" width="2.77734375" style="3" hidden="1" customWidth="1"/>
    <col min="18" max="18" width="10.44140625" style="3" bestFit="1" customWidth="1"/>
    <col min="19" max="19" width="1.44140625" style="3" customWidth="1"/>
    <col min="20" max="20" width="11.77734375" style="3" bestFit="1" customWidth="1"/>
    <col min="21" max="21" width="10.44140625" style="3" bestFit="1" customWidth="1"/>
    <col min="22" max="22" width="1.44140625" style="3" customWidth="1"/>
    <col min="23" max="16384" width="9.109375" style="3"/>
  </cols>
  <sheetData>
    <row r="1" spans="1:16" ht="12.75" customHeight="1">
      <c r="A1" s="1" t="s">
        <v>64</v>
      </c>
      <c r="B1" s="2"/>
      <c r="C1" s="2"/>
      <c r="D1" s="1" t="s">
        <v>65</v>
      </c>
      <c r="E1" s="1"/>
      <c r="F1" s="1"/>
      <c r="G1" s="1"/>
      <c r="H1" s="1"/>
      <c r="I1" s="336" t="s">
        <v>218</v>
      </c>
      <c r="J1" s="336"/>
    </row>
    <row r="2" spans="1:16" ht="12.75" customHeight="1">
      <c r="A2" s="4"/>
      <c r="B2" s="5"/>
      <c r="C2" s="5"/>
      <c r="D2" s="5"/>
      <c r="E2" s="5"/>
      <c r="F2" s="6"/>
      <c r="G2" s="6"/>
      <c r="H2" s="6"/>
      <c r="I2" s="6"/>
      <c r="J2" s="6"/>
    </row>
    <row r="3" spans="1:16" ht="12.75" customHeight="1">
      <c r="A3" s="3" t="s">
        <v>67</v>
      </c>
      <c r="B3" s="7"/>
      <c r="C3" s="8" t="s">
        <v>68</v>
      </c>
      <c r="D3" s="337" t="s">
        <v>69</v>
      </c>
      <c r="E3" s="337"/>
      <c r="F3" s="337"/>
      <c r="G3" s="9"/>
      <c r="H3" s="9" t="s">
        <v>70</v>
      </c>
      <c r="I3" s="10"/>
      <c r="J3" s="10"/>
    </row>
    <row r="4" spans="1:16">
      <c r="B4" s="7"/>
      <c r="C4" s="7"/>
      <c r="D4" s="338"/>
      <c r="E4" s="338"/>
      <c r="F4" s="338"/>
      <c r="G4" s="11" t="s">
        <v>73</v>
      </c>
      <c r="H4" s="12" t="s">
        <v>219</v>
      </c>
      <c r="I4" s="13"/>
      <c r="J4" s="14">
        <v>45291</v>
      </c>
    </row>
    <row r="5" spans="1:16" ht="12.75" customHeight="1">
      <c r="A5" s="3" t="s">
        <v>72</v>
      </c>
      <c r="B5" s="15"/>
      <c r="C5" s="15"/>
      <c r="D5" s="338"/>
      <c r="E5" s="338"/>
      <c r="F5" s="338"/>
      <c r="G5" s="11" t="s">
        <v>73</v>
      </c>
      <c r="H5" s="12" t="s">
        <v>219</v>
      </c>
      <c r="J5" s="14">
        <v>44926</v>
      </c>
    </row>
    <row r="6" spans="1:16">
      <c r="A6" s="16"/>
      <c r="D6" s="338"/>
      <c r="E6" s="338"/>
      <c r="F6" s="338"/>
      <c r="G6" s="11" t="s">
        <v>220</v>
      </c>
      <c r="H6" s="12" t="s">
        <v>74</v>
      </c>
      <c r="J6" s="14">
        <v>44561</v>
      </c>
    </row>
    <row r="7" spans="1:16" ht="12.75" customHeight="1">
      <c r="A7" s="3" t="s">
        <v>221</v>
      </c>
      <c r="D7" s="55"/>
      <c r="E7" s="55"/>
      <c r="F7" s="55"/>
      <c r="G7" s="11" t="s">
        <v>73</v>
      </c>
      <c r="H7" s="12" t="s">
        <v>222</v>
      </c>
      <c r="J7" s="14">
        <v>44196</v>
      </c>
    </row>
    <row r="8" spans="1:16" ht="12.75" customHeight="1">
      <c r="C8" s="18"/>
      <c r="D8" s="54" t="s">
        <v>75</v>
      </c>
      <c r="F8" s="17"/>
      <c r="G8" s="19"/>
      <c r="H8" s="12" t="s">
        <v>152</v>
      </c>
      <c r="N8" s="60"/>
      <c r="O8" s="60"/>
      <c r="P8" s="60"/>
    </row>
    <row r="9" spans="1:16" s="23" customFormat="1">
      <c r="A9" s="20"/>
      <c r="B9" s="21"/>
      <c r="C9" s="21"/>
      <c r="D9" s="21"/>
      <c r="E9" s="21"/>
      <c r="F9" s="22"/>
      <c r="G9" s="21"/>
      <c r="H9" s="21"/>
      <c r="I9" s="21"/>
      <c r="J9" s="21"/>
      <c r="N9" s="62"/>
      <c r="O9" s="62"/>
      <c r="P9" s="62"/>
    </row>
    <row r="10" spans="1:16" s="23" customFormat="1">
      <c r="A10" s="24"/>
      <c r="B10" s="152" t="s">
        <v>223</v>
      </c>
      <c r="C10" s="152" t="s">
        <v>224</v>
      </c>
      <c r="D10" s="152" t="s">
        <v>225</v>
      </c>
      <c r="E10" s="152"/>
      <c r="F10" s="152"/>
      <c r="G10" s="152" t="s">
        <v>226</v>
      </c>
      <c r="H10" s="152" t="s">
        <v>227</v>
      </c>
      <c r="I10" s="152"/>
      <c r="J10" s="152"/>
      <c r="N10" s="62"/>
      <c r="O10" s="62"/>
      <c r="P10" s="62"/>
    </row>
    <row r="11" spans="1:16" s="23" customFormat="1">
      <c r="A11" s="25" t="s">
        <v>76</v>
      </c>
      <c r="B11" s="25"/>
      <c r="C11" s="335" t="s">
        <v>77</v>
      </c>
      <c r="D11" s="335"/>
      <c r="F11" s="26"/>
      <c r="G11" s="335" t="s">
        <v>78</v>
      </c>
      <c r="H11" s="335"/>
      <c r="J11" s="25"/>
      <c r="N11" s="62"/>
      <c r="O11" s="62"/>
      <c r="P11" s="62"/>
    </row>
    <row r="12" spans="1:16" s="23" customFormat="1">
      <c r="A12" s="27" t="s">
        <v>79</v>
      </c>
      <c r="B12" s="28" t="s">
        <v>80</v>
      </c>
      <c r="C12" s="22" t="s">
        <v>81</v>
      </c>
      <c r="D12" s="29" t="s">
        <v>82</v>
      </c>
      <c r="E12" s="22"/>
      <c r="F12" s="22"/>
      <c r="G12" s="22" t="s">
        <v>81</v>
      </c>
      <c r="H12" s="29" t="s">
        <v>82</v>
      </c>
      <c r="I12" s="22"/>
      <c r="J12" s="30"/>
      <c r="N12" s="62"/>
      <c r="O12" s="62"/>
      <c r="P12" s="62"/>
    </row>
    <row r="13" spans="1:16" s="23" customFormat="1">
      <c r="A13" s="25">
        <v>1</v>
      </c>
      <c r="B13" s="31" t="s">
        <v>83</v>
      </c>
      <c r="C13" s="61" t="e">
        <f>#REF!/1000-N14</f>
        <v>#REF!</v>
      </c>
      <c r="D13" s="59" t="e">
        <f>-#REF!/1000</f>
        <v>#REF!</v>
      </c>
      <c r="E13" s="59"/>
      <c r="F13" s="59"/>
      <c r="G13" s="59"/>
      <c r="H13" s="59"/>
      <c r="I13" s="59"/>
      <c r="J13" s="59"/>
      <c r="N13" s="62" t="e">
        <f>#REF!/1000-N14</f>
        <v>#REF!</v>
      </c>
      <c r="O13" s="62" t="e">
        <f>C13-N13</f>
        <v>#REF!</v>
      </c>
      <c r="P13" s="62"/>
    </row>
    <row r="14" spans="1:16" s="23" customFormat="1">
      <c r="A14" s="25">
        <f t="shared" ref="A14:A45" si="0">A13+1</f>
        <v>2</v>
      </c>
      <c r="B14" s="23" t="s">
        <v>85</v>
      </c>
      <c r="C14" s="61" t="e">
        <f>#REF!/1000</f>
        <v>#REF!</v>
      </c>
      <c r="D14" s="59" t="e">
        <f>#REF!/1000</f>
        <v>#REF!</v>
      </c>
      <c r="E14" s="59"/>
      <c r="F14" s="60"/>
      <c r="G14" s="60"/>
      <c r="H14" s="59"/>
      <c r="I14" s="59"/>
      <c r="J14" s="59"/>
      <c r="N14" s="62" t="e">
        <f>#REF!/1000</f>
        <v>#REF!</v>
      </c>
      <c r="O14" s="62" t="e">
        <f t="shared" ref="O14:O17" si="1">C14-N14</f>
        <v>#REF!</v>
      </c>
      <c r="P14" s="62"/>
    </row>
    <row r="15" spans="1:16" s="23" customFormat="1">
      <c r="A15" s="25">
        <f t="shared" si="0"/>
        <v>3</v>
      </c>
      <c r="B15" s="23" t="s">
        <v>87</v>
      </c>
      <c r="C15" s="61" t="e">
        <f>#REF!</f>
        <v>#REF!</v>
      </c>
      <c r="D15" s="59" t="e">
        <f>#REF!/1000</f>
        <v>#REF!</v>
      </c>
      <c r="E15" s="59"/>
      <c r="F15" s="60"/>
      <c r="G15" s="60"/>
      <c r="H15" s="59"/>
      <c r="I15" s="59"/>
      <c r="J15" s="59"/>
      <c r="N15" s="62" t="e">
        <f>-#REF!/1000</f>
        <v>#REF!</v>
      </c>
      <c r="O15" s="81" t="e">
        <f t="shared" si="1"/>
        <v>#REF!</v>
      </c>
      <c r="P15" s="62"/>
    </row>
    <row r="16" spans="1:16" s="23" customFormat="1">
      <c r="A16" s="25">
        <f t="shared" si="0"/>
        <v>4</v>
      </c>
      <c r="B16" s="9"/>
      <c r="C16" s="60"/>
      <c r="D16" s="59"/>
      <c r="E16" s="59"/>
      <c r="F16" s="60"/>
      <c r="G16" s="60"/>
      <c r="H16" s="59"/>
      <c r="I16" s="59"/>
      <c r="J16" s="59"/>
      <c r="M16" s="73"/>
      <c r="N16" s="62"/>
      <c r="O16" s="62" t="e">
        <f>SUM(O13:O15)</f>
        <v>#REF!</v>
      </c>
      <c r="P16" s="62"/>
    </row>
    <row r="17" spans="1:16" s="23" customFormat="1">
      <c r="A17" s="25">
        <f>A16+1</f>
        <v>5</v>
      </c>
      <c r="B17" s="9" t="s">
        <v>89</v>
      </c>
      <c r="C17" s="61" t="e">
        <f>C13+C14-C15</f>
        <v>#REF!</v>
      </c>
      <c r="D17" s="61" t="e">
        <f>D13+D14-D15</f>
        <v>#REF!</v>
      </c>
      <c r="E17" s="59"/>
      <c r="F17" s="59"/>
      <c r="G17" s="59"/>
      <c r="H17" s="59"/>
      <c r="I17" s="59"/>
      <c r="J17" s="59"/>
      <c r="N17" s="62" t="e">
        <f>#REF!/1000</f>
        <v>#REF!</v>
      </c>
      <c r="O17" s="62" t="e">
        <f t="shared" si="1"/>
        <v>#REF!</v>
      </c>
      <c r="P17" s="62"/>
    </row>
    <row r="18" spans="1:16" s="23" customFormat="1">
      <c r="A18" s="25">
        <f t="shared" si="0"/>
        <v>6</v>
      </c>
      <c r="C18" s="62"/>
      <c r="D18" s="62"/>
      <c r="E18" s="62"/>
      <c r="F18" s="62"/>
      <c r="G18" s="62"/>
      <c r="H18" s="59"/>
      <c r="I18" s="62"/>
      <c r="J18" s="62"/>
      <c r="M18" s="72"/>
      <c r="N18" s="62"/>
      <c r="O18" s="62"/>
      <c r="P18" s="62"/>
    </row>
    <row r="19" spans="1:16" s="23" customFormat="1">
      <c r="A19" s="25">
        <f t="shared" si="0"/>
        <v>7</v>
      </c>
      <c r="B19" s="9" t="s">
        <v>90</v>
      </c>
      <c r="C19" s="59"/>
      <c r="D19" s="59"/>
      <c r="E19" s="59"/>
      <c r="F19" s="59"/>
      <c r="G19" s="59"/>
      <c r="H19" s="59"/>
      <c r="I19" s="59"/>
      <c r="J19" s="59"/>
      <c r="N19" s="62"/>
      <c r="O19" s="62"/>
      <c r="P19" s="62"/>
    </row>
    <row r="20" spans="1:16" s="23" customFormat="1">
      <c r="A20" s="25">
        <f t="shared" si="0"/>
        <v>8</v>
      </c>
      <c r="B20" s="68" t="s">
        <v>91</v>
      </c>
      <c r="C20" s="59" t="e">
        <f>VLOOKUP(B20,#REF!,3,FALSE)</f>
        <v>#REF!</v>
      </c>
      <c r="D20" s="59" t="e">
        <f>VLOOKUP(B20,#REF!,3,FALSE)</f>
        <v>#REF!</v>
      </c>
      <c r="E20" s="59"/>
      <c r="F20" s="59"/>
      <c r="G20" s="59" t="e">
        <f>-C20</f>
        <v>#REF!</v>
      </c>
      <c r="H20" s="59" t="e">
        <f>-D20</f>
        <v>#REF!</v>
      </c>
      <c r="I20" s="59"/>
      <c r="J20" s="59"/>
      <c r="N20" s="62"/>
      <c r="O20" s="62"/>
      <c r="P20" s="62"/>
    </row>
    <row r="21" spans="1:16" s="23" customFormat="1">
      <c r="A21" s="25">
        <f t="shared" si="0"/>
        <v>9</v>
      </c>
      <c r="B21" s="23" t="s">
        <v>93</v>
      </c>
      <c r="C21" s="59" t="e">
        <f>#REF!</f>
        <v>#REF!</v>
      </c>
      <c r="D21" s="59" t="e">
        <f>VLOOKUP(B21,#REF!,3,FALSE)</f>
        <v>#REF!</v>
      </c>
      <c r="E21" s="59"/>
      <c r="F21" s="60"/>
      <c r="G21" s="59" t="e">
        <f t="shared" ref="G21:H45" si="2">-C21</f>
        <v>#REF!</v>
      </c>
      <c r="H21" s="59" t="e">
        <f t="shared" si="2"/>
        <v>#REF!</v>
      </c>
      <c r="I21" s="59"/>
      <c r="J21" s="59"/>
      <c r="N21" s="62"/>
      <c r="O21" s="62"/>
      <c r="P21" s="62"/>
    </row>
    <row r="22" spans="1:16" s="23" customFormat="1">
      <c r="A22" s="25">
        <f t="shared" si="0"/>
        <v>10</v>
      </c>
      <c r="B22" s="68" t="s">
        <v>95</v>
      </c>
      <c r="C22" s="59" t="e">
        <f>VLOOKUP(B22,#REF!,3,FALSE)</f>
        <v>#REF!</v>
      </c>
      <c r="D22" s="59" t="e">
        <f>VLOOKUP(B22,#REF!,3,FALSE)</f>
        <v>#REF!</v>
      </c>
      <c r="E22" s="59"/>
      <c r="F22" s="60"/>
      <c r="G22" s="59" t="e">
        <f t="shared" si="2"/>
        <v>#REF!</v>
      </c>
      <c r="H22" s="59" t="e">
        <f t="shared" si="2"/>
        <v>#REF!</v>
      </c>
      <c r="I22" s="59"/>
      <c r="J22" s="59"/>
      <c r="N22" s="62"/>
      <c r="O22" s="62"/>
      <c r="P22" s="62"/>
    </row>
    <row r="23" spans="1:16" s="23" customFormat="1">
      <c r="A23" s="25">
        <f t="shared" si="0"/>
        <v>11</v>
      </c>
      <c r="B23" s="68" t="s">
        <v>97</v>
      </c>
      <c r="C23" s="59" t="e">
        <f>VLOOKUP(B23,#REF!,3,FALSE)</f>
        <v>#REF!</v>
      </c>
      <c r="D23" s="59" t="e">
        <f>VLOOKUP(B23,#REF!,3,FALSE)</f>
        <v>#REF!</v>
      </c>
      <c r="E23" s="59"/>
      <c r="F23" s="60"/>
      <c r="G23" s="59" t="e">
        <f t="shared" si="2"/>
        <v>#REF!</v>
      </c>
      <c r="H23" s="59" t="e">
        <f t="shared" si="2"/>
        <v>#REF!</v>
      </c>
      <c r="I23" s="59"/>
      <c r="J23" s="59"/>
      <c r="N23" s="62"/>
      <c r="O23" s="62"/>
      <c r="P23" s="62"/>
    </row>
    <row r="24" spans="1:16" s="23" customFormat="1">
      <c r="A24" s="25">
        <f t="shared" si="0"/>
        <v>12</v>
      </c>
      <c r="B24" s="68" t="s">
        <v>99</v>
      </c>
      <c r="C24" s="59" t="e">
        <f>VLOOKUP(B24,#REF!,3,FALSE)</f>
        <v>#REF!</v>
      </c>
      <c r="D24" s="59" t="e">
        <f>VLOOKUP(B24,#REF!,3,FALSE)</f>
        <v>#REF!</v>
      </c>
      <c r="E24" s="63"/>
      <c r="F24" s="63"/>
      <c r="G24" s="59" t="e">
        <f t="shared" si="2"/>
        <v>#REF!</v>
      </c>
      <c r="H24" s="59" t="e">
        <f t="shared" si="2"/>
        <v>#REF!</v>
      </c>
      <c r="I24" s="63"/>
      <c r="J24" s="63"/>
      <c r="N24" s="62"/>
      <c r="O24" s="62"/>
      <c r="P24" s="62"/>
    </row>
    <row r="25" spans="1:16" s="23" customFormat="1">
      <c r="A25" s="25">
        <f t="shared" si="0"/>
        <v>13</v>
      </c>
      <c r="B25" s="68" t="s">
        <v>101</v>
      </c>
      <c r="C25" s="59" t="e">
        <f>VLOOKUP(B25,#REF!,3,FALSE)</f>
        <v>#REF!</v>
      </c>
      <c r="D25" s="59" t="e">
        <f>VLOOKUP(B25,#REF!,3,FALSE)</f>
        <v>#REF!</v>
      </c>
      <c r="E25" s="62"/>
      <c r="F25" s="62"/>
      <c r="G25" s="59" t="e">
        <f t="shared" si="2"/>
        <v>#REF!</v>
      </c>
      <c r="H25" s="59" t="e">
        <f t="shared" si="2"/>
        <v>#REF!</v>
      </c>
      <c r="I25" s="62"/>
      <c r="J25" s="62"/>
      <c r="N25" s="62"/>
      <c r="O25" s="62"/>
      <c r="P25" s="62"/>
    </row>
    <row r="26" spans="1:16">
      <c r="A26" s="25">
        <f t="shared" si="0"/>
        <v>14</v>
      </c>
      <c r="B26" s="68" t="s">
        <v>103</v>
      </c>
      <c r="C26" s="59" t="e">
        <f>VLOOKUP(B26,#REF!,3,FALSE)</f>
        <v>#REF!</v>
      </c>
      <c r="D26" s="59" t="e">
        <f>VLOOKUP(B26,#REF!,3,FALSE)</f>
        <v>#REF!</v>
      </c>
      <c r="E26" s="62"/>
      <c r="F26" s="62"/>
      <c r="G26" s="59" t="e">
        <f t="shared" si="2"/>
        <v>#REF!</v>
      </c>
      <c r="H26" s="59" t="e">
        <f t="shared" si="2"/>
        <v>#REF!</v>
      </c>
      <c r="I26" s="62"/>
      <c r="J26" s="62"/>
      <c r="N26" s="60"/>
      <c r="O26" s="60"/>
      <c r="P26" s="60"/>
    </row>
    <row r="27" spans="1:16">
      <c r="A27" s="25">
        <f t="shared" si="0"/>
        <v>15</v>
      </c>
      <c r="B27" s="68" t="s">
        <v>228</v>
      </c>
      <c r="C27" s="59" t="e">
        <f>VLOOKUP(B27,#REF!,3,FALSE)</f>
        <v>#REF!</v>
      </c>
      <c r="D27" s="59" t="e">
        <f>VLOOKUP(B27,#REF!,3,FALSE)</f>
        <v>#REF!</v>
      </c>
      <c r="E27" s="59"/>
      <c r="F27" s="59"/>
      <c r="G27" s="59" t="e">
        <f t="shared" si="2"/>
        <v>#REF!</v>
      </c>
      <c r="H27" s="59" t="e">
        <f t="shared" si="2"/>
        <v>#REF!</v>
      </c>
      <c r="I27" s="59"/>
      <c r="J27" s="59"/>
      <c r="N27" s="60"/>
      <c r="O27" s="60"/>
      <c r="P27" s="60"/>
    </row>
    <row r="28" spans="1:16">
      <c r="A28" s="25">
        <f t="shared" si="0"/>
        <v>16</v>
      </c>
      <c r="B28" s="68" t="s">
        <v>107</v>
      </c>
      <c r="C28" s="59" t="e">
        <f>VLOOKUP(B28,#REF!,3,FALSE)</f>
        <v>#REF!</v>
      </c>
      <c r="D28" s="59" t="e">
        <f>VLOOKUP(B28,#REF!,3,FALSE)</f>
        <v>#REF!</v>
      </c>
      <c r="E28" s="59"/>
      <c r="F28" s="60"/>
      <c r="G28" s="59" t="e">
        <f t="shared" si="2"/>
        <v>#REF!</v>
      </c>
      <c r="H28" s="59" t="e">
        <f t="shared" si="2"/>
        <v>#REF!</v>
      </c>
      <c r="I28" s="59"/>
      <c r="J28" s="59"/>
      <c r="N28" s="60"/>
      <c r="O28" s="60"/>
      <c r="P28" s="60"/>
    </row>
    <row r="29" spans="1:16">
      <c r="A29" s="25">
        <f t="shared" si="0"/>
        <v>17</v>
      </c>
      <c r="B29" s="68" t="s">
        <v>229</v>
      </c>
      <c r="C29" s="59" t="e">
        <f>VLOOKUP(B29,#REF!,3,FALSE)</f>
        <v>#REF!</v>
      </c>
      <c r="D29" s="59" t="e">
        <f>VLOOKUP(B29,#REF!,3,FALSE)</f>
        <v>#REF!</v>
      </c>
      <c r="E29" s="59"/>
      <c r="F29" s="60"/>
      <c r="G29" s="59" t="e">
        <f t="shared" si="2"/>
        <v>#REF!</v>
      </c>
      <c r="H29" s="59" t="e">
        <f t="shared" si="2"/>
        <v>#REF!</v>
      </c>
      <c r="I29" s="59"/>
      <c r="J29" s="59"/>
      <c r="N29" s="60"/>
      <c r="O29" s="60"/>
      <c r="P29" s="60"/>
    </row>
    <row r="30" spans="1:16">
      <c r="A30" s="25">
        <f t="shared" si="0"/>
        <v>18</v>
      </c>
      <c r="B30" s="68" t="s">
        <v>230</v>
      </c>
      <c r="C30" s="59" t="e">
        <f>VLOOKUP(B30,#REF!,3,FALSE)</f>
        <v>#REF!</v>
      </c>
      <c r="D30" s="59" t="e">
        <f>VLOOKUP(B30,#REF!,3,FALSE)</f>
        <v>#REF!</v>
      </c>
      <c r="E30" s="59"/>
      <c r="F30" s="60"/>
      <c r="G30" s="59" t="e">
        <f t="shared" si="2"/>
        <v>#REF!</v>
      </c>
      <c r="H30" s="59" t="e">
        <f t="shared" si="2"/>
        <v>#REF!</v>
      </c>
      <c r="I30" s="59"/>
      <c r="J30" s="59"/>
      <c r="N30" s="60"/>
      <c r="O30" s="60"/>
      <c r="P30" s="60"/>
    </row>
    <row r="31" spans="1:16">
      <c r="A31" s="25">
        <f t="shared" si="0"/>
        <v>19</v>
      </c>
      <c r="B31" s="31" t="s">
        <v>231</v>
      </c>
      <c r="C31" s="59" t="e">
        <f>VLOOKUP(B31,#REF!,3,FALSE)</f>
        <v>#REF!</v>
      </c>
      <c r="D31" s="59" t="e">
        <f>VLOOKUP(B31,#REF!,3,FALSE)</f>
        <v>#REF!</v>
      </c>
      <c r="E31" s="59"/>
      <c r="F31" s="59"/>
      <c r="G31" s="59" t="e">
        <f t="shared" si="2"/>
        <v>#REF!</v>
      </c>
      <c r="H31" s="59" t="e">
        <f t="shared" si="2"/>
        <v>#REF!</v>
      </c>
      <c r="I31" s="59"/>
      <c r="J31" s="59"/>
      <c r="N31" s="60"/>
      <c r="O31" s="60"/>
      <c r="P31" s="60"/>
    </row>
    <row r="32" spans="1:16">
      <c r="A32" s="25">
        <f t="shared" si="0"/>
        <v>20</v>
      </c>
      <c r="B32" s="31" t="s">
        <v>135</v>
      </c>
      <c r="C32" s="59" t="e">
        <f>VLOOKUP(B32,#REF!,3,FALSE)</f>
        <v>#REF!</v>
      </c>
      <c r="D32" s="59" t="e">
        <f>VLOOKUP(B32,#REF!,3,FALSE)</f>
        <v>#REF!</v>
      </c>
      <c r="E32" s="62"/>
      <c r="F32" s="62"/>
      <c r="G32" s="59" t="e">
        <f t="shared" si="2"/>
        <v>#REF!</v>
      </c>
      <c r="H32" s="59" t="e">
        <f t="shared" si="2"/>
        <v>#REF!</v>
      </c>
      <c r="I32" s="62"/>
      <c r="J32" s="59"/>
      <c r="N32" s="60"/>
      <c r="O32" s="60"/>
      <c r="P32" s="60"/>
    </row>
    <row r="33" spans="1:16">
      <c r="A33" s="25">
        <f t="shared" si="0"/>
        <v>21</v>
      </c>
      <c r="B33" s="68" t="s">
        <v>137</v>
      </c>
      <c r="C33" s="59" t="e">
        <f>VLOOKUP(B33,#REF!,3,FALSE)</f>
        <v>#REF!</v>
      </c>
      <c r="D33" s="59" t="e">
        <f>VLOOKUP(B33,#REF!,3,FALSE)</f>
        <v>#REF!</v>
      </c>
      <c r="E33" s="63"/>
      <c r="F33" s="63"/>
      <c r="G33" s="59" t="e">
        <f t="shared" si="2"/>
        <v>#REF!</v>
      </c>
      <c r="H33" s="59" t="e">
        <f t="shared" si="2"/>
        <v>#REF!</v>
      </c>
      <c r="I33" s="63"/>
      <c r="J33" s="63"/>
      <c r="N33" s="60"/>
      <c r="O33" s="60"/>
      <c r="P33" s="60"/>
    </row>
    <row r="34" spans="1:16">
      <c r="A34" s="25">
        <f t="shared" si="0"/>
        <v>22</v>
      </c>
      <c r="B34" s="31" t="s">
        <v>232</v>
      </c>
      <c r="C34" s="59" t="e">
        <f>VLOOKUP(B34,#REF!,3,FALSE)</f>
        <v>#REF!</v>
      </c>
      <c r="D34" s="59" t="e">
        <f>VLOOKUP(B34,#REF!,3,FALSE)</f>
        <v>#REF!</v>
      </c>
      <c r="E34" s="59"/>
      <c r="F34" s="59"/>
      <c r="G34" s="59" t="e">
        <f t="shared" si="2"/>
        <v>#REF!</v>
      </c>
      <c r="H34" s="59" t="e">
        <f t="shared" si="2"/>
        <v>#REF!</v>
      </c>
      <c r="I34" s="59"/>
      <c r="J34" s="59"/>
    </row>
    <row r="35" spans="1:16">
      <c r="A35" s="25">
        <f t="shared" si="0"/>
        <v>23</v>
      </c>
      <c r="B35" s="68" t="s">
        <v>130</v>
      </c>
      <c r="C35" s="59" t="e">
        <f>VLOOKUP(B35,#REF!,3,FALSE)</f>
        <v>#REF!</v>
      </c>
      <c r="D35" s="59" t="e">
        <f>VLOOKUP(B35,#REF!,3,FALSE)</f>
        <v>#REF!</v>
      </c>
      <c r="E35" s="59"/>
      <c r="F35" s="59"/>
      <c r="G35" s="59" t="e">
        <f t="shared" si="2"/>
        <v>#REF!</v>
      </c>
      <c r="H35" s="59" t="e">
        <f t="shared" si="2"/>
        <v>#REF!</v>
      </c>
      <c r="I35" s="64"/>
      <c r="J35" s="59"/>
    </row>
    <row r="36" spans="1:16">
      <c r="A36" s="25">
        <f t="shared" si="0"/>
        <v>24</v>
      </c>
      <c r="B36" s="68" t="s">
        <v>136</v>
      </c>
      <c r="C36" s="59" t="e">
        <f>VLOOKUP(B36,#REF!,3,FALSE)</f>
        <v>#REF!</v>
      </c>
      <c r="D36" s="59" t="e">
        <f>VLOOKUP(B36,#REF!,3,FALSE)</f>
        <v>#REF!</v>
      </c>
      <c r="E36" s="64"/>
      <c r="F36" s="59"/>
      <c r="G36" s="59" t="e">
        <f t="shared" si="2"/>
        <v>#REF!</v>
      </c>
      <c r="H36" s="59" t="e">
        <f t="shared" si="2"/>
        <v>#REF!</v>
      </c>
      <c r="I36" s="59"/>
      <c r="J36" s="59"/>
    </row>
    <row r="37" spans="1:16">
      <c r="A37" s="25">
        <f t="shared" si="0"/>
        <v>25</v>
      </c>
      <c r="B37" s="68" t="s">
        <v>141</v>
      </c>
      <c r="C37" s="59" t="e">
        <f>VLOOKUP(B37,#REF!,3,FALSE)</f>
        <v>#REF!</v>
      </c>
      <c r="D37" s="59" t="e">
        <f>VLOOKUP(B37,#REF!,3,FALSE)</f>
        <v>#REF!</v>
      </c>
      <c r="E37" s="65"/>
      <c r="F37" s="64"/>
      <c r="G37" s="59" t="e">
        <f t="shared" si="2"/>
        <v>#REF!</v>
      </c>
      <c r="H37" s="59" t="e">
        <f t="shared" si="2"/>
        <v>#REF!</v>
      </c>
      <c r="I37" s="64"/>
      <c r="J37" s="59"/>
    </row>
    <row r="38" spans="1:16">
      <c r="A38" s="25">
        <f t="shared" si="0"/>
        <v>26</v>
      </c>
      <c r="B38" s="68" t="s">
        <v>133</v>
      </c>
      <c r="C38" s="59" t="e">
        <f>VLOOKUP(B38,#REF!,3,FALSE)</f>
        <v>#REF!</v>
      </c>
      <c r="D38" s="59" t="e">
        <f>VLOOKUP(B38,#REF!,3,FALSE)</f>
        <v>#REF!</v>
      </c>
      <c r="E38" s="59"/>
      <c r="F38" s="64"/>
      <c r="G38" s="59" t="e">
        <f t="shared" si="2"/>
        <v>#REF!</v>
      </c>
      <c r="H38" s="59" t="e">
        <f t="shared" si="2"/>
        <v>#REF!</v>
      </c>
      <c r="I38" s="59"/>
      <c r="J38" s="59"/>
    </row>
    <row r="39" spans="1:16">
      <c r="A39" s="25">
        <f t="shared" si="0"/>
        <v>27</v>
      </c>
      <c r="B39" s="68" t="s">
        <v>233</v>
      </c>
      <c r="C39" s="59" t="e">
        <f>VLOOKUP(B39,#REF!,3,FALSE)</f>
        <v>#REF!</v>
      </c>
      <c r="D39" s="59" t="e">
        <f>VLOOKUP(B39,#REF!,3,FALSE)</f>
        <v>#REF!</v>
      </c>
      <c r="E39" s="59"/>
      <c r="F39" s="59"/>
      <c r="G39" s="59" t="e">
        <f t="shared" si="2"/>
        <v>#REF!</v>
      </c>
      <c r="H39" s="59" t="e">
        <f t="shared" si="2"/>
        <v>#REF!</v>
      </c>
      <c r="I39" s="59"/>
      <c r="J39" s="59"/>
    </row>
    <row r="40" spans="1:16">
      <c r="A40" s="25">
        <f t="shared" si="0"/>
        <v>28</v>
      </c>
      <c r="B40" s="68" t="s">
        <v>234</v>
      </c>
      <c r="C40" s="59" t="e">
        <f>VLOOKUP(B40,#REF!,3,FALSE)</f>
        <v>#REF!</v>
      </c>
      <c r="D40" s="59" t="e">
        <f>VLOOKUP(B40,#REF!,3,FALSE)</f>
        <v>#REF!</v>
      </c>
      <c r="E40" s="59"/>
      <c r="F40" s="59"/>
      <c r="G40" s="59" t="e">
        <f t="shared" si="2"/>
        <v>#REF!</v>
      </c>
      <c r="H40" s="59" t="e">
        <f t="shared" si="2"/>
        <v>#REF!</v>
      </c>
      <c r="I40" s="59"/>
      <c r="J40" s="59"/>
    </row>
    <row r="41" spans="1:16">
      <c r="A41" s="25">
        <f t="shared" si="0"/>
        <v>29</v>
      </c>
      <c r="B41" s="68" t="s">
        <v>109</v>
      </c>
      <c r="C41" s="59" t="e">
        <f>VLOOKUP(B41,#REF!,3,FALSE)</f>
        <v>#REF!</v>
      </c>
      <c r="D41" s="59" t="e">
        <f>VLOOKUP(B41,#REF!,3,FALSE)</f>
        <v>#REF!</v>
      </c>
      <c r="E41" s="59"/>
      <c r="F41" s="59"/>
      <c r="G41" s="59" t="e">
        <f t="shared" si="2"/>
        <v>#REF!</v>
      </c>
      <c r="H41" s="59" t="e">
        <f t="shared" si="2"/>
        <v>#REF!</v>
      </c>
      <c r="I41" s="59"/>
      <c r="J41" s="59"/>
    </row>
    <row r="42" spans="1:16">
      <c r="A42" s="25">
        <f t="shared" si="0"/>
        <v>30</v>
      </c>
      <c r="B42" s="68" t="s">
        <v>235</v>
      </c>
      <c r="C42" s="59" t="e">
        <f>VLOOKUP(B42,#REF!,3,FALSE)</f>
        <v>#REF!</v>
      </c>
      <c r="D42" s="59" t="e">
        <f>VLOOKUP(B42,#REF!,3,FALSE)</f>
        <v>#REF!</v>
      </c>
      <c r="E42" s="59"/>
      <c r="F42" s="59"/>
      <c r="G42" s="59" t="e">
        <f t="shared" si="2"/>
        <v>#REF!</v>
      </c>
      <c r="H42" s="59" t="e">
        <f t="shared" si="2"/>
        <v>#REF!</v>
      </c>
      <c r="I42" s="59"/>
      <c r="J42" s="59"/>
    </row>
    <row r="43" spans="1:16">
      <c r="A43" s="25">
        <f t="shared" si="0"/>
        <v>31</v>
      </c>
      <c r="B43" s="31" t="s">
        <v>236</v>
      </c>
      <c r="C43" s="59" t="e">
        <f>VLOOKUP(B43,#REF!,3,FALSE)</f>
        <v>#REF!</v>
      </c>
      <c r="D43" s="59" t="e">
        <f>VLOOKUP(B43,#REF!,3,FALSE)</f>
        <v>#REF!</v>
      </c>
      <c r="E43" s="59"/>
      <c r="F43" s="59"/>
      <c r="G43" s="59" t="e">
        <f t="shared" si="2"/>
        <v>#REF!</v>
      </c>
      <c r="H43" s="59" t="e">
        <f t="shared" si="2"/>
        <v>#REF!</v>
      </c>
      <c r="I43" s="59"/>
      <c r="J43" s="59"/>
    </row>
    <row r="44" spans="1:16">
      <c r="A44" s="25">
        <f t="shared" si="0"/>
        <v>32</v>
      </c>
      <c r="B44" s="68" t="s">
        <v>237</v>
      </c>
      <c r="C44" s="59" t="e">
        <f>VLOOKUP(B44,#REF!,3,FALSE)</f>
        <v>#REF!</v>
      </c>
      <c r="D44" s="59" t="e">
        <f>VLOOKUP(B44,#REF!,3,FALSE)</f>
        <v>#REF!</v>
      </c>
      <c r="E44" s="59"/>
      <c r="F44" s="59"/>
      <c r="G44" s="59" t="e">
        <f t="shared" si="2"/>
        <v>#REF!</v>
      </c>
      <c r="H44" s="59" t="e">
        <f t="shared" si="2"/>
        <v>#REF!</v>
      </c>
      <c r="I44" s="59"/>
      <c r="J44" s="59"/>
    </row>
    <row r="45" spans="1:16" ht="14.4" thickBot="1">
      <c r="A45" s="48">
        <f t="shared" si="0"/>
        <v>33</v>
      </c>
      <c r="B45" s="49" t="s">
        <v>238</v>
      </c>
      <c r="C45" s="66" t="e">
        <f>VLOOKUP(B45,#REF!,3,FALSE)</f>
        <v>#REF!</v>
      </c>
      <c r="D45" s="66" t="e">
        <f>VLOOKUP(B45,#REF!,3,FALSE)</f>
        <v>#REF!</v>
      </c>
      <c r="E45" s="67"/>
      <c r="F45" s="67"/>
      <c r="G45" s="66" t="e">
        <f t="shared" si="2"/>
        <v>#REF!</v>
      </c>
      <c r="H45" s="66" t="e">
        <f t="shared" si="2"/>
        <v>#REF!</v>
      </c>
      <c r="I45" s="67"/>
      <c r="J45" s="67"/>
    </row>
    <row r="46" spans="1:16">
      <c r="A46" s="25"/>
      <c r="B46" s="31"/>
      <c r="C46" s="31"/>
      <c r="D46" s="32"/>
      <c r="E46" s="32"/>
      <c r="G46" s="44"/>
      <c r="H46" s="44"/>
      <c r="I46" s="44"/>
      <c r="J46" s="44"/>
    </row>
    <row r="47" spans="1:16" ht="12.75" customHeight="1">
      <c r="A47" s="1" t="s">
        <v>64</v>
      </c>
      <c r="B47" s="2"/>
      <c r="C47" s="2"/>
      <c r="D47" s="1" t="s">
        <v>65</v>
      </c>
      <c r="E47" s="1"/>
      <c r="F47" s="1"/>
      <c r="G47" s="1"/>
      <c r="H47" s="1"/>
      <c r="I47" s="336" t="s">
        <v>239</v>
      </c>
      <c r="J47" s="336"/>
    </row>
    <row r="48" spans="1:16" ht="12.75" customHeight="1">
      <c r="A48" s="4"/>
      <c r="B48" s="5"/>
      <c r="C48" s="5"/>
      <c r="D48" s="5"/>
      <c r="E48" s="5"/>
      <c r="F48" s="6"/>
      <c r="G48" s="6"/>
      <c r="H48" s="6"/>
      <c r="I48" s="6"/>
      <c r="J48" s="6"/>
    </row>
    <row r="49" spans="1:10" ht="12.75" customHeight="1">
      <c r="A49" s="3" t="s">
        <v>67</v>
      </c>
      <c r="B49" s="7"/>
      <c r="C49" s="8" t="s">
        <v>68</v>
      </c>
      <c r="D49" s="337" t="s">
        <v>69</v>
      </c>
      <c r="E49" s="337"/>
      <c r="F49" s="337"/>
      <c r="G49" s="9"/>
      <c r="H49" s="9" t="s">
        <v>70</v>
      </c>
      <c r="I49" s="10"/>
      <c r="J49" s="10"/>
    </row>
    <row r="50" spans="1:10">
      <c r="B50" s="7"/>
      <c r="C50" s="7"/>
      <c r="D50" s="338"/>
      <c r="E50" s="338"/>
      <c r="F50" s="338"/>
      <c r="G50" s="11" t="s">
        <v>73</v>
      </c>
      <c r="H50" s="12" t="s">
        <v>219</v>
      </c>
      <c r="I50" s="13"/>
      <c r="J50" s="14">
        <v>45291</v>
      </c>
    </row>
    <row r="51" spans="1:10" ht="12.75" customHeight="1">
      <c r="A51" s="3" t="s">
        <v>72</v>
      </c>
      <c r="B51" s="15"/>
      <c r="C51" s="15"/>
      <c r="D51" s="338"/>
      <c r="E51" s="338"/>
      <c r="F51" s="338"/>
      <c r="G51" s="11" t="s">
        <v>73</v>
      </c>
      <c r="H51" s="12" t="s">
        <v>219</v>
      </c>
      <c r="J51" s="14">
        <v>44926</v>
      </c>
    </row>
    <row r="52" spans="1:10">
      <c r="A52" s="16"/>
      <c r="D52" s="338"/>
      <c r="E52" s="338"/>
      <c r="F52" s="338"/>
      <c r="G52" s="11" t="s">
        <v>220</v>
      </c>
      <c r="H52" s="12" t="s">
        <v>74</v>
      </c>
      <c r="J52" s="14">
        <v>44561</v>
      </c>
    </row>
    <row r="53" spans="1:10" ht="12.75" customHeight="1">
      <c r="A53" s="3" t="s">
        <v>221</v>
      </c>
      <c r="F53" s="17"/>
      <c r="G53" s="11" t="s">
        <v>73</v>
      </c>
      <c r="H53" s="12" t="s">
        <v>222</v>
      </c>
      <c r="J53" s="14">
        <v>44196</v>
      </c>
    </row>
    <row r="54" spans="1:10" ht="12.75" customHeight="1">
      <c r="C54" s="18"/>
      <c r="D54" s="54" t="s">
        <v>75</v>
      </c>
      <c r="F54" s="17"/>
      <c r="G54" s="19"/>
      <c r="H54" s="12" t="s">
        <v>152</v>
      </c>
    </row>
    <row r="55" spans="1:10" s="23" customFormat="1">
      <c r="A55" s="20"/>
      <c r="B55" s="21"/>
      <c r="C55" s="21"/>
      <c r="D55" s="21"/>
      <c r="E55" s="21"/>
      <c r="F55" s="22"/>
      <c r="G55" s="21"/>
      <c r="H55" s="21"/>
      <c r="I55" s="21"/>
      <c r="J55" s="21"/>
    </row>
    <row r="56" spans="1:10" s="23" customFormat="1">
      <c r="A56" s="24"/>
      <c r="B56" s="152" t="s">
        <v>223</v>
      </c>
      <c r="C56" s="152" t="s">
        <v>224</v>
      </c>
      <c r="D56" s="152" t="s">
        <v>225</v>
      </c>
      <c r="E56" s="152"/>
      <c r="F56" s="152"/>
      <c r="G56" s="152" t="s">
        <v>226</v>
      </c>
      <c r="H56" s="152" t="s">
        <v>227</v>
      </c>
      <c r="I56" s="152"/>
      <c r="J56" s="152"/>
    </row>
    <row r="57" spans="1:10" s="23" customFormat="1">
      <c r="A57" s="25" t="s">
        <v>76</v>
      </c>
      <c r="B57" s="25"/>
      <c r="C57" s="335" t="s">
        <v>77</v>
      </c>
      <c r="D57" s="335"/>
      <c r="F57" s="26"/>
      <c r="G57" s="335" t="s">
        <v>78</v>
      </c>
      <c r="H57" s="335"/>
      <c r="J57" s="25"/>
    </row>
    <row r="58" spans="1:10" s="23" customFormat="1">
      <c r="A58" s="27" t="s">
        <v>79</v>
      </c>
      <c r="B58" s="28" t="s">
        <v>80</v>
      </c>
      <c r="C58" s="22" t="s">
        <v>81</v>
      </c>
      <c r="D58" s="29" t="s">
        <v>82</v>
      </c>
      <c r="E58" s="22"/>
      <c r="F58" s="22"/>
      <c r="G58" s="22" t="s">
        <v>81</v>
      </c>
      <c r="H58" s="29" t="s">
        <v>82</v>
      </c>
      <c r="I58" s="22"/>
      <c r="J58" s="30"/>
    </row>
    <row r="59" spans="1:10" s="23" customFormat="1">
      <c r="A59" s="25">
        <v>1</v>
      </c>
      <c r="B59" s="31" t="s">
        <v>240</v>
      </c>
      <c r="C59" s="59" t="e">
        <f>VLOOKUP(B59,#REF!,3,FALSE)</f>
        <v>#REF!</v>
      </c>
      <c r="D59" s="59" t="e">
        <f>VLOOKUP(B59,#REF!,3,FALSE)</f>
        <v>#REF!</v>
      </c>
      <c r="E59" s="32"/>
      <c r="F59" s="32"/>
      <c r="G59" s="59" t="e">
        <f t="shared" ref="G59:H74" si="3">-C59</f>
        <v>#REF!</v>
      </c>
      <c r="H59" s="59" t="e">
        <f t="shared" si="3"/>
        <v>#REF!</v>
      </c>
      <c r="I59" s="32"/>
      <c r="J59" s="32"/>
    </row>
    <row r="60" spans="1:10" s="23" customFormat="1">
      <c r="A60" s="25">
        <f t="shared" ref="A60:A91" si="4">A59+1</f>
        <v>2</v>
      </c>
      <c r="B60" s="68" t="s">
        <v>140</v>
      </c>
      <c r="C60" s="59" t="e">
        <f>VLOOKUP(B60,#REF!,3,FALSE)</f>
        <v>#REF!</v>
      </c>
      <c r="D60" s="59" t="e">
        <f>VLOOKUP(B60,#REF!,3,FALSE)</f>
        <v>#REF!</v>
      </c>
      <c r="E60" s="32"/>
      <c r="F60" s="33"/>
      <c r="G60" s="59" t="e">
        <f t="shared" si="3"/>
        <v>#REF!</v>
      </c>
      <c r="H60" s="59" t="e">
        <f t="shared" si="3"/>
        <v>#REF!</v>
      </c>
      <c r="I60" s="32"/>
      <c r="J60" s="32"/>
    </row>
    <row r="61" spans="1:10" s="23" customFormat="1">
      <c r="A61" s="25">
        <f t="shared" si="4"/>
        <v>3</v>
      </c>
      <c r="B61" s="68" t="s">
        <v>241</v>
      </c>
      <c r="C61" s="59" t="e">
        <f>VLOOKUP(B61,#REF!,3,FALSE)</f>
        <v>#REF!</v>
      </c>
      <c r="D61" s="59" t="e">
        <f>VLOOKUP(B61,#REF!,3,FALSE)</f>
        <v>#REF!</v>
      </c>
      <c r="E61" s="52"/>
      <c r="F61" s="35"/>
      <c r="G61" s="59" t="e">
        <f t="shared" si="3"/>
        <v>#REF!</v>
      </c>
      <c r="H61" s="59" t="e">
        <f t="shared" si="3"/>
        <v>#REF!</v>
      </c>
      <c r="I61" s="32"/>
      <c r="J61" s="32"/>
    </row>
    <row r="62" spans="1:10" s="23" customFormat="1">
      <c r="A62" s="25">
        <f t="shared" si="4"/>
        <v>4</v>
      </c>
      <c r="B62" s="68" t="s">
        <v>242</v>
      </c>
      <c r="C62" s="59" t="e">
        <f>VLOOKUP(B62,#REF!,3,FALSE)</f>
        <v>#REF!</v>
      </c>
      <c r="D62" s="59" t="e">
        <f>VLOOKUP(B62,#REF!,3,FALSE)</f>
        <v>#REF!</v>
      </c>
      <c r="E62" s="32"/>
      <c r="F62" s="33"/>
      <c r="G62" s="59" t="e">
        <f t="shared" si="3"/>
        <v>#REF!</v>
      </c>
      <c r="H62" s="59" t="e">
        <f t="shared" si="3"/>
        <v>#REF!</v>
      </c>
      <c r="I62" s="32"/>
      <c r="J62" s="32"/>
    </row>
    <row r="63" spans="1:10" s="23" customFormat="1">
      <c r="A63" s="25">
        <f>A62+1</f>
        <v>5</v>
      </c>
      <c r="B63" s="68" t="s">
        <v>243</v>
      </c>
      <c r="C63" s="59" t="e">
        <f>VLOOKUP(B63,#REF!,3,FALSE)</f>
        <v>#REF!</v>
      </c>
      <c r="D63" s="59" t="e">
        <f>VLOOKUP(B63,#REF!,3,FALSE)</f>
        <v>#REF!</v>
      </c>
      <c r="E63" s="32"/>
      <c r="F63" s="32"/>
      <c r="G63" s="59" t="e">
        <f t="shared" si="3"/>
        <v>#REF!</v>
      </c>
      <c r="H63" s="59" t="e">
        <f t="shared" si="3"/>
        <v>#REF!</v>
      </c>
      <c r="I63" s="32"/>
      <c r="J63" s="32"/>
    </row>
    <row r="64" spans="1:10" s="23" customFormat="1">
      <c r="A64" s="25">
        <f t="shared" si="4"/>
        <v>6</v>
      </c>
      <c r="B64" s="68" t="s">
        <v>244</v>
      </c>
      <c r="C64" s="59" t="e">
        <f>VLOOKUP(B64,#REF!,3,FALSE)</f>
        <v>#REF!</v>
      </c>
      <c r="D64" s="59" t="e">
        <f>VLOOKUP(B64,#REF!,3,FALSE)</f>
        <v>#REF!</v>
      </c>
      <c r="E64" s="38"/>
      <c r="F64" s="38"/>
      <c r="G64" s="59" t="e">
        <f t="shared" si="3"/>
        <v>#REF!</v>
      </c>
      <c r="H64" s="59" t="e">
        <f t="shared" si="3"/>
        <v>#REF!</v>
      </c>
      <c r="I64" s="38"/>
      <c r="J64" s="38"/>
    </row>
    <row r="65" spans="1:12" s="23" customFormat="1">
      <c r="A65" s="25">
        <f t="shared" si="4"/>
        <v>7</v>
      </c>
      <c r="B65" s="68" t="s">
        <v>112</v>
      </c>
      <c r="C65" s="59" t="e">
        <f>VLOOKUP(B65,#REF!,3,FALSE)</f>
        <v>#REF!</v>
      </c>
      <c r="D65" s="59" t="e">
        <f>VLOOKUP(B65,#REF!,3,FALSE)</f>
        <v>#REF!</v>
      </c>
      <c r="E65" s="32"/>
      <c r="F65" s="32"/>
      <c r="G65" s="59" t="e">
        <f t="shared" si="3"/>
        <v>#REF!</v>
      </c>
      <c r="H65" s="59" t="e">
        <f t="shared" si="3"/>
        <v>#REF!</v>
      </c>
      <c r="I65" s="32"/>
      <c r="J65" s="32"/>
    </row>
    <row r="66" spans="1:12" s="23" customFormat="1">
      <c r="A66" s="25">
        <f t="shared" si="4"/>
        <v>8</v>
      </c>
      <c r="B66" s="68" t="s">
        <v>113</v>
      </c>
      <c r="C66" s="59" t="e">
        <f>VLOOKUP(B66,#REF!,3,FALSE)</f>
        <v>#REF!</v>
      </c>
      <c r="D66" s="59" t="e">
        <f>VLOOKUP(B66,#REF!,3,FALSE)</f>
        <v>#REF!</v>
      </c>
      <c r="E66" s="32"/>
      <c r="F66" s="32"/>
      <c r="G66" s="59" t="e">
        <f t="shared" si="3"/>
        <v>#REF!</v>
      </c>
      <c r="H66" s="59" t="e">
        <f t="shared" si="3"/>
        <v>#REF!</v>
      </c>
      <c r="I66" s="32"/>
      <c r="J66" s="32"/>
    </row>
    <row r="67" spans="1:12" s="23" customFormat="1">
      <c r="A67" s="25">
        <f t="shared" si="4"/>
        <v>9</v>
      </c>
      <c r="B67" s="68" t="s">
        <v>245</v>
      </c>
      <c r="C67" s="59" t="e">
        <f>VLOOKUP(B67,#REF!,3,FALSE)</f>
        <v>#REF!</v>
      </c>
      <c r="D67" s="59" t="e">
        <f>VLOOKUP(B67,#REF!,3,FALSE)</f>
        <v>#REF!</v>
      </c>
      <c r="E67" s="32"/>
      <c r="F67" s="33"/>
      <c r="G67" s="59" t="e">
        <f t="shared" si="3"/>
        <v>#REF!</v>
      </c>
      <c r="H67" s="59" t="e">
        <f t="shared" si="3"/>
        <v>#REF!</v>
      </c>
      <c r="I67" s="32"/>
      <c r="J67" s="32"/>
    </row>
    <row r="68" spans="1:12" s="23" customFormat="1">
      <c r="A68" s="25">
        <f t="shared" si="4"/>
        <v>10</v>
      </c>
      <c r="B68" s="68" t="s">
        <v>117</v>
      </c>
      <c r="C68" s="59" t="e">
        <f>VLOOKUP(B68,#REF!,3,FALSE)</f>
        <v>#REF!</v>
      </c>
      <c r="D68" s="59" t="e">
        <f>VLOOKUP(B68,#REF!,3,FALSE)</f>
        <v>#REF!</v>
      </c>
      <c r="E68" s="32"/>
      <c r="F68" s="33"/>
      <c r="G68" s="59" t="e">
        <f t="shared" si="3"/>
        <v>#REF!</v>
      </c>
      <c r="H68" s="59" t="e">
        <f t="shared" si="3"/>
        <v>#REF!</v>
      </c>
      <c r="I68" s="32"/>
      <c r="J68" s="32"/>
    </row>
    <row r="69" spans="1:12" s="23" customFormat="1">
      <c r="A69" s="25">
        <f t="shared" si="4"/>
        <v>11</v>
      </c>
      <c r="B69" s="68" t="s">
        <v>246</v>
      </c>
      <c r="C69" s="59" t="e">
        <f>VLOOKUP(B69,#REF!,3,FALSE)</f>
        <v>#REF!</v>
      </c>
      <c r="D69" s="59" t="e">
        <f>VLOOKUP(B69,#REF!,3,FALSE)</f>
        <v>#REF!</v>
      </c>
      <c r="E69" s="32"/>
      <c r="F69" s="33"/>
      <c r="G69" s="59" t="e">
        <f t="shared" si="3"/>
        <v>#REF!</v>
      </c>
      <c r="H69" s="59" t="e">
        <f t="shared" si="3"/>
        <v>#REF!</v>
      </c>
      <c r="I69" s="32"/>
      <c r="J69" s="32"/>
    </row>
    <row r="70" spans="1:12" s="23" customFormat="1">
      <c r="A70" s="25">
        <f t="shared" si="4"/>
        <v>12</v>
      </c>
      <c r="B70" s="31" t="s">
        <v>111</v>
      </c>
      <c r="C70" s="59" t="e">
        <f>VLOOKUP(B70,#REF!,3,FALSE)</f>
        <v>#REF!</v>
      </c>
      <c r="D70" s="59" t="e">
        <f>VLOOKUP(B70,#REF!,3,FALSE)</f>
        <v>#REF!</v>
      </c>
      <c r="E70" s="53"/>
      <c r="F70" s="53"/>
      <c r="G70" s="59" t="e">
        <f t="shared" si="3"/>
        <v>#REF!</v>
      </c>
      <c r="H70" s="59" t="e">
        <f t="shared" si="3"/>
        <v>#REF!</v>
      </c>
      <c r="I70" s="41"/>
      <c r="J70" s="41"/>
    </row>
    <row r="71" spans="1:12" s="23" customFormat="1">
      <c r="A71" s="25">
        <f t="shared" si="4"/>
        <v>13</v>
      </c>
      <c r="B71" s="68" t="s">
        <v>247</v>
      </c>
      <c r="C71" s="59" t="e">
        <f>VLOOKUP(B71,#REF!,3,FALSE)</f>
        <v>#REF!</v>
      </c>
      <c r="D71" s="59" t="e">
        <f>VLOOKUP(B71,#REF!,3,FALSE)</f>
        <v>#REF!</v>
      </c>
      <c r="E71" s="38"/>
      <c r="F71" s="38"/>
      <c r="G71" s="59" t="e">
        <f t="shared" si="3"/>
        <v>#REF!</v>
      </c>
      <c r="H71" s="59" t="e">
        <f t="shared" si="3"/>
        <v>#REF!</v>
      </c>
      <c r="I71" s="38"/>
      <c r="J71" s="38"/>
    </row>
    <row r="72" spans="1:12">
      <c r="A72" s="25">
        <f t="shared" si="4"/>
        <v>14</v>
      </c>
      <c r="B72" s="68" t="s">
        <v>248</v>
      </c>
      <c r="C72" s="59" t="e">
        <f>VLOOKUP(B72,#REF!,3,FALSE)</f>
        <v>#REF!</v>
      </c>
      <c r="D72" s="59" t="e">
        <f>VLOOKUP(B72,#REF!,3,FALSE)</f>
        <v>#REF!</v>
      </c>
      <c r="E72" s="38"/>
      <c r="F72" s="38"/>
      <c r="G72" s="59" t="e">
        <f t="shared" si="3"/>
        <v>#REF!</v>
      </c>
      <c r="H72" s="59" t="e">
        <f t="shared" si="3"/>
        <v>#REF!</v>
      </c>
      <c r="I72" s="38"/>
      <c r="J72" s="38"/>
    </row>
    <row r="73" spans="1:12">
      <c r="A73" s="25">
        <f t="shared" si="4"/>
        <v>15</v>
      </c>
      <c r="B73" s="31" t="s">
        <v>249</v>
      </c>
      <c r="C73" s="59" t="e">
        <f>VLOOKUP(B73,#REF!,3,FALSE)</f>
        <v>#REF!</v>
      </c>
      <c r="D73" s="59" t="e">
        <f>VLOOKUP(B73,#REF!,3,FALSE)</f>
        <v>#REF!</v>
      </c>
      <c r="E73" s="32"/>
      <c r="F73" s="32"/>
      <c r="G73" s="59" t="e">
        <f t="shared" si="3"/>
        <v>#REF!</v>
      </c>
      <c r="H73" s="59" t="e">
        <f t="shared" si="3"/>
        <v>#REF!</v>
      </c>
      <c r="I73" s="32"/>
      <c r="J73" s="32"/>
    </row>
    <row r="74" spans="1:12">
      <c r="A74" s="25">
        <f t="shared" si="4"/>
        <v>16</v>
      </c>
      <c r="B74" s="68" t="s">
        <v>168</v>
      </c>
      <c r="C74" s="70" t="e">
        <f>VLOOKUP(B74,#REF!,3,FALSE)</f>
        <v>#REF!</v>
      </c>
      <c r="D74" s="70" t="e">
        <f>VLOOKUP(B74,#REF!,3,FALSE)</f>
        <v>#REF!</v>
      </c>
      <c r="E74" s="32"/>
      <c r="F74" s="33"/>
      <c r="G74" s="70" t="e">
        <f t="shared" si="3"/>
        <v>#REF!</v>
      </c>
      <c r="H74" s="70" t="e">
        <f t="shared" si="3"/>
        <v>#REF!</v>
      </c>
      <c r="I74" s="32"/>
      <c r="J74" s="32"/>
    </row>
    <row r="75" spans="1:12">
      <c r="A75" s="25">
        <f>A74+1</f>
        <v>17</v>
      </c>
      <c r="B75" s="9" t="s">
        <v>172</v>
      </c>
      <c r="C75" s="32" t="e">
        <f>SUM(C20:C45)+SUM(C59:C74)</f>
        <v>#REF!</v>
      </c>
      <c r="D75" s="32" t="e">
        <f>SUM(D20:D45)+SUM(D59:D74)</f>
        <v>#REF!</v>
      </c>
      <c r="E75" s="32"/>
      <c r="F75" s="33"/>
      <c r="G75" s="32" t="e">
        <f>SUM(G20:G45)+SUM(G59:G74)</f>
        <v>#REF!</v>
      </c>
      <c r="H75" s="32" t="e">
        <f>SUM(H20:H45)+SUM(H59:H74)</f>
        <v>#REF!</v>
      </c>
      <c r="I75" s="32"/>
      <c r="J75" s="32"/>
    </row>
    <row r="76" spans="1:12">
      <c r="A76" s="25">
        <f t="shared" si="4"/>
        <v>18</v>
      </c>
      <c r="B76" s="9"/>
      <c r="C76" s="41"/>
      <c r="D76" s="32"/>
      <c r="E76" s="32"/>
      <c r="F76" s="32"/>
      <c r="G76" s="37"/>
      <c r="H76" s="32"/>
      <c r="I76" s="32"/>
      <c r="J76" s="32"/>
    </row>
    <row r="77" spans="1:12">
      <c r="A77" s="25">
        <f t="shared" si="4"/>
        <v>19</v>
      </c>
      <c r="B77" s="9" t="s">
        <v>173</v>
      </c>
      <c r="C77" s="38"/>
      <c r="D77" s="38"/>
      <c r="E77" s="38"/>
      <c r="F77" s="38"/>
      <c r="G77" s="39"/>
      <c r="H77" s="32"/>
      <c r="I77" s="38"/>
      <c r="J77" s="32"/>
    </row>
    <row r="78" spans="1:12">
      <c r="A78" s="25">
        <f t="shared" si="4"/>
        <v>20</v>
      </c>
      <c r="B78" s="68" t="s">
        <v>250</v>
      </c>
      <c r="C78" s="41" t="e">
        <f>#REF!+#REF!</f>
        <v>#REF!</v>
      </c>
      <c r="D78" s="41" t="e">
        <f t="shared" ref="D78:D81" si="5">C78</f>
        <v>#REF!</v>
      </c>
      <c r="E78" s="32"/>
      <c r="F78" s="32"/>
      <c r="G78" s="37"/>
      <c r="H78" s="32"/>
      <c r="I78" s="32"/>
      <c r="J78" s="32"/>
      <c r="L78" s="68"/>
    </row>
    <row r="79" spans="1:12">
      <c r="A79" s="25">
        <f t="shared" si="4"/>
        <v>21</v>
      </c>
      <c r="B79" s="31" t="s">
        <v>251</v>
      </c>
      <c r="C79" s="41" t="e">
        <f>#REF!</f>
        <v>#REF!</v>
      </c>
      <c r="D79" s="41" t="e">
        <f t="shared" si="5"/>
        <v>#REF!</v>
      </c>
      <c r="E79" s="32"/>
      <c r="F79" s="47"/>
      <c r="G79" s="44"/>
      <c r="H79" s="44"/>
      <c r="I79" s="44"/>
      <c r="J79" s="44"/>
      <c r="L79" s="68"/>
    </row>
    <row r="80" spans="1:12">
      <c r="A80" s="25">
        <f t="shared" si="4"/>
        <v>22</v>
      </c>
      <c r="B80" s="68" t="s">
        <v>179</v>
      </c>
      <c r="C80" s="41" t="e">
        <f>#REF!+#REF!</f>
        <v>#REF!</v>
      </c>
      <c r="D80" s="41" t="e">
        <f t="shared" si="5"/>
        <v>#REF!</v>
      </c>
      <c r="E80" s="32"/>
      <c r="F80" s="44"/>
      <c r="G80" s="44"/>
      <c r="H80" s="44"/>
      <c r="I80" s="44"/>
      <c r="J80" s="44"/>
      <c r="L80" s="68"/>
    </row>
    <row r="81" spans="1:13">
      <c r="A81" s="25">
        <f t="shared" si="4"/>
        <v>23</v>
      </c>
      <c r="B81" s="68" t="s">
        <v>182</v>
      </c>
      <c r="C81" s="69" t="e">
        <f>#REF!</f>
        <v>#REF!</v>
      </c>
      <c r="D81" s="69" t="e">
        <f t="shared" si="5"/>
        <v>#REF!</v>
      </c>
      <c r="E81" s="32"/>
      <c r="F81" s="44"/>
      <c r="G81" s="44"/>
      <c r="H81" s="44"/>
      <c r="I81" s="44"/>
      <c r="J81" s="44"/>
    </row>
    <row r="82" spans="1:13">
      <c r="A82" s="25">
        <f t="shared" si="4"/>
        <v>24</v>
      </c>
      <c r="B82" s="42" t="s">
        <v>184</v>
      </c>
      <c r="C82" s="41" t="e">
        <f>SUM(C78:C81)</f>
        <v>#REF!</v>
      </c>
      <c r="D82" s="41" t="e">
        <f>SUM(D78:D81)</f>
        <v>#REF!</v>
      </c>
      <c r="E82" s="32"/>
      <c r="F82" s="44"/>
      <c r="G82" s="44"/>
      <c r="H82" s="44"/>
      <c r="I82" s="44"/>
      <c r="J82" s="44"/>
    </row>
    <row r="83" spans="1:13">
      <c r="A83" s="25">
        <f t="shared" si="4"/>
        <v>25</v>
      </c>
      <c r="B83" s="9"/>
      <c r="C83" s="31"/>
      <c r="D83" s="32"/>
      <c r="E83" s="32"/>
      <c r="F83" s="44"/>
      <c r="G83" s="44"/>
      <c r="H83" s="44"/>
      <c r="I83" s="44"/>
      <c r="J83" s="44"/>
    </row>
    <row r="84" spans="1:13">
      <c r="A84" s="25">
        <f t="shared" si="4"/>
        <v>26</v>
      </c>
      <c r="B84" s="9" t="s">
        <v>185</v>
      </c>
      <c r="C84" s="74" t="e">
        <f>C17+C75+C82</f>
        <v>#REF!</v>
      </c>
      <c r="D84" s="74"/>
      <c r="E84" s="32"/>
      <c r="F84" s="44"/>
      <c r="G84" s="74" t="e">
        <f>G17+G75+G82</f>
        <v>#REF!</v>
      </c>
      <c r="H84" s="74"/>
      <c r="I84" s="44"/>
      <c r="J84" s="44"/>
    </row>
    <row r="85" spans="1:13">
      <c r="A85" s="25">
        <f t="shared" si="4"/>
        <v>27</v>
      </c>
      <c r="B85" s="9" t="s">
        <v>252</v>
      </c>
      <c r="C85" s="33" t="e">
        <f>C84*0.04458</f>
        <v>#REF!</v>
      </c>
      <c r="D85" s="33" t="e">
        <f>C85</f>
        <v>#REF!</v>
      </c>
      <c r="E85" s="32"/>
      <c r="F85" s="44"/>
      <c r="G85" s="82" t="e">
        <f>G84*0.04458</f>
        <v>#REF!</v>
      </c>
      <c r="H85" s="33" t="e">
        <f>G85</f>
        <v>#REF!</v>
      </c>
      <c r="I85" s="44"/>
      <c r="J85" s="44"/>
      <c r="M85" s="83" t="s">
        <v>253</v>
      </c>
    </row>
    <row r="86" spans="1:13">
      <c r="A86" s="25">
        <f t="shared" si="4"/>
        <v>28</v>
      </c>
      <c r="B86" s="9"/>
      <c r="C86" s="31"/>
      <c r="D86" s="32"/>
      <c r="E86" s="32"/>
      <c r="F86" s="44"/>
      <c r="G86" s="44"/>
      <c r="H86" s="44"/>
      <c r="I86" s="44"/>
      <c r="J86" s="44"/>
    </row>
    <row r="87" spans="1:13">
      <c r="A87" s="25">
        <f t="shared" si="4"/>
        <v>29</v>
      </c>
      <c r="B87" s="31" t="s">
        <v>187</v>
      </c>
      <c r="C87" s="40"/>
      <c r="D87" s="74" t="e">
        <f>D17+D75+D82-D85</f>
        <v>#REF!</v>
      </c>
      <c r="E87" s="32"/>
      <c r="F87" s="44"/>
      <c r="G87" s="44"/>
      <c r="H87" s="74" t="e">
        <f>H17+H75+H82-H85</f>
        <v>#REF!</v>
      </c>
      <c r="I87" s="44"/>
      <c r="J87" s="44"/>
    </row>
    <row r="88" spans="1:13">
      <c r="A88" s="25">
        <f t="shared" si="4"/>
        <v>30</v>
      </c>
      <c r="B88" s="31" t="s">
        <v>188</v>
      </c>
      <c r="C88" s="33"/>
      <c r="D88" s="32" t="e">
        <f>D87*0.21</f>
        <v>#REF!</v>
      </c>
      <c r="E88" s="32"/>
      <c r="F88" s="44"/>
      <c r="G88" s="44"/>
      <c r="H88" s="32" t="e">
        <f>H87*0.21</f>
        <v>#REF!</v>
      </c>
      <c r="I88" s="44"/>
      <c r="J88" s="44"/>
    </row>
    <row r="89" spans="1:13">
      <c r="A89" s="25">
        <f t="shared" si="4"/>
        <v>31</v>
      </c>
      <c r="B89" s="9"/>
      <c r="C89" s="31"/>
      <c r="D89" s="32"/>
      <c r="E89" s="32"/>
      <c r="F89" s="44"/>
      <c r="G89" s="44"/>
      <c r="H89" s="44"/>
      <c r="I89" s="44"/>
      <c r="J89" s="44"/>
    </row>
    <row r="90" spans="1:13">
      <c r="A90" s="25">
        <f t="shared" si="4"/>
        <v>32</v>
      </c>
      <c r="B90" s="42"/>
      <c r="C90" s="31"/>
      <c r="D90" s="32"/>
      <c r="E90" s="32"/>
      <c r="F90" s="44"/>
      <c r="G90" s="44"/>
      <c r="H90" s="44"/>
      <c r="I90" s="44"/>
      <c r="J90" s="44"/>
    </row>
    <row r="91" spans="1:13" ht="14.4" thickBot="1">
      <c r="A91" s="48">
        <f t="shared" si="4"/>
        <v>33</v>
      </c>
      <c r="B91" s="49"/>
      <c r="C91" s="49"/>
      <c r="D91" s="50"/>
      <c r="E91" s="50"/>
      <c r="F91" s="51"/>
      <c r="G91" s="51"/>
      <c r="H91" s="51"/>
      <c r="I91" s="51"/>
      <c r="J91" s="51"/>
    </row>
    <row r="92" spans="1:13">
      <c r="A92" s="25"/>
      <c r="B92" s="31"/>
      <c r="C92" s="31"/>
      <c r="D92" s="32"/>
      <c r="E92" s="32"/>
      <c r="G92" s="44"/>
      <c r="H92" s="44"/>
      <c r="I92" s="44"/>
      <c r="J92" s="44"/>
    </row>
    <row r="93" spans="1:13">
      <c r="A93" s="25"/>
      <c r="B93" s="31"/>
      <c r="C93" s="31"/>
      <c r="D93" s="32"/>
      <c r="E93" s="32"/>
      <c r="G93" s="44"/>
      <c r="H93" s="44"/>
      <c r="I93" s="44"/>
      <c r="J93" s="44"/>
    </row>
    <row r="94" spans="1:13" ht="12.6" customHeight="1">
      <c r="A94" s="1" t="s">
        <v>64</v>
      </c>
      <c r="B94" s="2"/>
      <c r="C94" s="2"/>
      <c r="D94" s="1" t="s">
        <v>65</v>
      </c>
      <c r="E94" s="1"/>
      <c r="F94" s="1"/>
      <c r="G94" s="1"/>
      <c r="H94" s="1"/>
      <c r="I94" s="336" t="s">
        <v>254</v>
      </c>
      <c r="J94" s="336"/>
    </row>
    <row r="95" spans="1:13">
      <c r="A95" s="4"/>
      <c r="B95" s="5"/>
      <c r="C95" s="5"/>
      <c r="D95" s="5"/>
      <c r="E95" s="5"/>
      <c r="F95" s="6"/>
      <c r="G95" s="6"/>
      <c r="H95" s="6"/>
      <c r="I95" s="6"/>
      <c r="J95" s="6"/>
    </row>
    <row r="96" spans="1:13" ht="12.75" customHeight="1">
      <c r="A96" s="3" t="s">
        <v>67</v>
      </c>
      <c r="B96" s="7"/>
      <c r="C96" s="8" t="s">
        <v>68</v>
      </c>
      <c r="D96" s="337" t="s">
        <v>69</v>
      </c>
      <c r="E96" s="337"/>
      <c r="F96" s="337"/>
      <c r="G96" s="9"/>
      <c r="H96" s="9" t="s">
        <v>70</v>
      </c>
      <c r="I96" s="10"/>
      <c r="J96" s="10"/>
    </row>
    <row r="97" spans="1:13">
      <c r="B97" s="7"/>
      <c r="C97" s="7"/>
      <c r="D97" s="338"/>
      <c r="E97" s="338"/>
      <c r="F97" s="338"/>
      <c r="G97" s="11" t="s">
        <v>73</v>
      </c>
      <c r="H97" s="12" t="s">
        <v>219</v>
      </c>
      <c r="I97" s="13"/>
      <c r="J97" s="14">
        <v>45291</v>
      </c>
    </row>
    <row r="98" spans="1:13" ht="16.2">
      <c r="A98" s="3" t="s">
        <v>72</v>
      </c>
      <c r="B98" s="15"/>
      <c r="C98" s="15"/>
      <c r="D98" s="338"/>
      <c r="E98" s="338"/>
      <c r="F98" s="338"/>
      <c r="G98" s="11" t="s">
        <v>73</v>
      </c>
      <c r="H98" s="12" t="s">
        <v>219</v>
      </c>
      <c r="J98" s="14">
        <v>44926</v>
      </c>
    </row>
    <row r="99" spans="1:13">
      <c r="A99" s="16"/>
      <c r="D99" s="338"/>
      <c r="E99" s="338"/>
      <c r="F99" s="338"/>
      <c r="G99" s="11" t="s">
        <v>220</v>
      </c>
      <c r="H99" s="12" t="s">
        <v>74</v>
      </c>
      <c r="J99" s="14">
        <v>44561</v>
      </c>
    </row>
    <row r="100" spans="1:13">
      <c r="A100" s="3" t="s">
        <v>221</v>
      </c>
      <c r="F100" s="17"/>
      <c r="G100" s="11" t="s">
        <v>73</v>
      </c>
      <c r="H100" s="12" t="s">
        <v>222</v>
      </c>
      <c r="J100" s="14">
        <v>44196</v>
      </c>
    </row>
    <row r="101" spans="1:13">
      <c r="C101" s="18"/>
      <c r="D101" s="54" t="s">
        <v>75</v>
      </c>
      <c r="F101" s="17"/>
      <c r="G101" s="19"/>
      <c r="H101" s="12" t="s">
        <v>152</v>
      </c>
    </row>
    <row r="102" spans="1:13">
      <c r="A102" s="20"/>
      <c r="B102" s="21"/>
      <c r="C102" s="21"/>
      <c r="D102" s="21"/>
      <c r="E102" s="21"/>
      <c r="F102" s="22"/>
      <c r="G102" s="21"/>
      <c r="H102" s="21"/>
      <c r="I102" s="21"/>
      <c r="J102" s="21"/>
    </row>
    <row r="103" spans="1:13">
      <c r="A103" s="24"/>
      <c r="B103" s="152" t="s">
        <v>223</v>
      </c>
      <c r="C103" s="152" t="s">
        <v>224</v>
      </c>
      <c r="D103" s="152" t="s">
        <v>225</v>
      </c>
      <c r="E103" s="152"/>
      <c r="F103" s="152"/>
      <c r="G103" s="152" t="s">
        <v>226</v>
      </c>
      <c r="H103" s="152" t="s">
        <v>227</v>
      </c>
      <c r="I103" s="152"/>
      <c r="J103" s="152"/>
    </row>
    <row r="104" spans="1:13">
      <c r="A104" s="25" t="s">
        <v>76</v>
      </c>
      <c r="B104" s="25"/>
      <c r="C104" s="335" t="s">
        <v>77</v>
      </c>
      <c r="D104" s="335"/>
      <c r="E104" s="23"/>
      <c r="F104" s="26"/>
      <c r="G104" s="335" t="s">
        <v>78</v>
      </c>
      <c r="H104" s="335"/>
      <c r="I104" s="23"/>
      <c r="J104" s="25"/>
    </row>
    <row r="105" spans="1:13">
      <c r="A105" s="27" t="s">
        <v>79</v>
      </c>
      <c r="B105" s="28" t="s">
        <v>80</v>
      </c>
      <c r="C105" s="22" t="s">
        <v>81</v>
      </c>
      <c r="D105" s="29" t="s">
        <v>82</v>
      </c>
      <c r="E105" s="22"/>
      <c r="F105" s="22"/>
      <c r="G105" s="22" t="s">
        <v>81</v>
      </c>
      <c r="H105" s="29" t="s">
        <v>82</v>
      </c>
      <c r="I105" s="22"/>
      <c r="J105" s="30"/>
    </row>
    <row r="106" spans="1:13">
      <c r="A106" s="25">
        <v>1</v>
      </c>
      <c r="B106" s="31" t="s">
        <v>189</v>
      </c>
      <c r="C106" s="33"/>
      <c r="D106" s="32"/>
      <c r="E106" s="32"/>
      <c r="F106" s="33"/>
      <c r="G106" s="34"/>
      <c r="H106" s="32"/>
      <c r="I106" s="32"/>
      <c r="J106" s="32"/>
    </row>
    <row r="107" spans="1:13">
      <c r="A107" s="25">
        <f t="shared" ref="A107:A138" si="6">A106+1</f>
        <v>2</v>
      </c>
      <c r="B107" s="31" t="s">
        <v>192</v>
      </c>
      <c r="C107" s="41"/>
      <c r="D107" s="32"/>
      <c r="E107" s="32"/>
      <c r="F107" s="32"/>
      <c r="G107" s="37"/>
      <c r="H107" s="32" t="e">
        <f>SUM(#REF!)</f>
        <v>#REF!</v>
      </c>
      <c r="I107" s="32"/>
      <c r="J107" s="32"/>
    </row>
    <row r="108" spans="1:13">
      <c r="A108" s="25">
        <f t="shared" si="6"/>
        <v>3</v>
      </c>
      <c r="B108" s="31" t="s">
        <v>255</v>
      </c>
      <c r="C108" s="38"/>
      <c r="D108" s="84" t="e">
        <f>-#REF!</f>
        <v>#REF!</v>
      </c>
      <c r="E108" s="38"/>
      <c r="F108" s="38"/>
      <c r="G108" s="39"/>
      <c r="H108" s="38" t="e">
        <f>#REF!</f>
        <v>#REF!</v>
      </c>
      <c r="I108" s="32"/>
      <c r="J108" s="32"/>
      <c r="M108" s="83" t="s">
        <v>256</v>
      </c>
    </row>
    <row r="109" spans="1:13">
      <c r="A109" s="25">
        <f t="shared" si="6"/>
        <v>4</v>
      </c>
      <c r="B109" s="31" t="s">
        <v>257</v>
      </c>
      <c r="D109" s="38"/>
      <c r="H109" s="38" t="e">
        <f>#REF!</f>
        <v>#REF!</v>
      </c>
    </row>
    <row r="110" spans="1:13">
      <c r="A110" s="25">
        <f>A109+1</f>
        <v>5</v>
      </c>
      <c r="B110" s="31" t="s">
        <v>214</v>
      </c>
      <c r="D110" s="71"/>
      <c r="H110" s="71" t="e">
        <f>#REF!</f>
        <v>#REF!</v>
      </c>
      <c r="I110" s="32"/>
      <c r="J110" s="32"/>
    </row>
    <row r="111" spans="1:13">
      <c r="A111" s="25">
        <f t="shared" si="6"/>
        <v>6</v>
      </c>
      <c r="B111" s="31" t="s">
        <v>200</v>
      </c>
      <c r="C111" s="41"/>
      <c r="D111" s="69" t="e">
        <f>SUM(D107:D110)</f>
        <v>#REF!</v>
      </c>
      <c r="E111" s="41"/>
      <c r="F111" s="41"/>
      <c r="G111" s="37"/>
      <c r="H111" s="69" t="e">
        <f>SUM(H107:H110)</f>
        <v>#REF!</v>
      </c>
      <c r="I111" s="32"/>
      <c r="J111" s="32"/>
    </row>
    <row r="112" spans="1:13">
      <c r="A112" s="25">
        <f t="shared" si="6"/>
        <v>7</v>
      </c>
      <c r="B112" s="31" t="s">
        <v>44</v>
      </c>
      <c r="C112" s="36"/>
      <c r="D112" s="32" t="e">
        <f>D88+D111</f>
        <v>#REF!</v>
      </c>
      <c r="E112" s="32"/>
      <c r="F112" s="32"/>
      <c r="G112" s="37"/>
      <c r="H112" s="32" t="e">
        <f>H88+H111</f>
        <v>#REF!</v>
      </c>
      <c r="I112" s="38"/>
      <c r="J112" s="38"/>
    </row>
    <row r="113" spans="1:23">
      <c r="A113" s="25">
        <f t="shared" si="6"/>
        <v>8</v>
      </c>
      <c r="B113" s="31"/>
      <c r="C113" s="43"/>
      <c r="D113" s="43"/>
      <c r="E113" s="43"/>
      <c r="F113" s="43"/>
      <c r="G113" s="43"/>
      <c r="I113" s="32"/>
      <c r="J113" s="32"/>
    </row>
    <row r="114" spans="1:23">
      <c r="A114" s="25">
        <f t="shared" si="6"/>
        <v>9</v>
      </c>
      <c r="B114" s="31" t="s">
        <v>201</v>
      </c>
      <c r="C114" s="45"/>
      <c r="D114" s="45"/>
      <c r="E114" s="45"/>
      <c r="F114" s="44"/>
      <c r="G114" s="44"/>
      <c r="H114" s="32"/>
      <c r="I114" s="32"/>
      <c r="J114" s="32"/>
    </row>
    <row r="115" spans="1:23">
      <c r="A115" s="25">
        <f t="shared" si="6"/>
        <v>10</v>
      </c>
      <c r="B115" s="31"/>
      <c r="C115" s="46"/>
      <c r="D115" s="46"/>
      <c r="E115" s="46"/>
      <c r="F115" s="47"/>
      <c r="G115" s="44"/>
      <c r="H115" s="32"/>
      <c r="I115" s="32"/>
      <c r="J115" s="32"/>
      <c r="M115" s="339" t="s">
        <v>258</v>
      </c>
      <c r="N115" s="339"/>
      <c r="O115" s="339"/>
      <c r="P115" s="339"/>
      <c r="Q115" s="339"/>
      <c r="R115" s="339"/>
      <c r="T115" s="3" t="s">
        <v>259</v>
      </c>
    </row>
    <row r="116" spans="1:23">
      <c r="A116" s="25">
        <f t="shared" si="6"/>
        <v>11</v>
      </c>
      <c r="B116" s="31"/>
      <c r="C116" s="22" t="s">
        <v>81</v>
      </c>
      <c r="D116" s="29" t="s">
        <v>82</v>
      </c>
      <c r="E116" s="32"/>
      <c r="F116" s="32"/>
      <c r="G116" s="29" t="s">
        <v>204</v>
      </c>
      <c r="H116" s="32"/>
      <c r="I116" s="32"/>
      <c r="J116" s="32"/>
      <c r="M116" s="31"/>
      <c r="N116" s="22" t="s">
        <v>81</v>
      </c>
      <c r="O116" s="29" t="s">
        <v>82</v>
      </c>
      <c r="P116" s="32"/>
      <c r="Q116" s="32"/>
      <c r="R116" s="29" t="s">
        <v>204</v>
      </c>
      <c r="T116" s="22" t="s">
        <v>81</v>
      </c>
      <c r="U116" s="29" t="s">
        <v>82</v>
      </c>
      <c r="W116" s="29" t="s">
        <v>204</v>
      </c>
    </row>
    <row r="117" spans="1:23">
      <c r="A117" s="25">
        <f t="shared" si="6"/>
        <v>12</v>
      </c>
      <c r="B117" s="31" t="s">
        <v>203</v>
      </c>
      <c r="C117" s="56"/>
      <c r="D117" s="57"/>
      <c r="E117" s="57"/>
      <c r="F117" s="56"/>
      <c r="G117" s="56"/>
      <c r="H117" s="32"/>
      <c r="I117" s="32"/>
      <c r="J117" s="32"/>
      <c r="M117" s="31" t="s">
        <v>203</v>
      </c>
      <c r="N117" s="56"/>
      <c r="O117" s="57"/>
      <c r="P117" s="57"/>
      <c r="Q117" s="56"/>
      <c r="R117" s="56"/>
      <c r="W117" s="56"/>
    </row>
    <row r="118" spans="1:23">
      <c r="A118" s="25">
        <f t="shared" si="6"/>
        <v>13</v>
      </c>
      <c r="B118" s="23" t="s">
        <v>205</v>
      </c>
      <c r="C118" s="33" t="e">
        <f>C85</f>
        <v>#REF!</v>
      </c>
      <c r="D118" s="32" t="e">
        <f>D112</f>
        <v>#REF!</v>
      </c>
      <c r="E118" s="32"/>
      <c r="F118" s="33"/>
      <c r="G118" s="33" t="e">
        <f>SUM(C118:D118)</f>
        <v>#REF!</v>
      </c>
      <c r="H118" s="32"/>
      <c r="I118" s="41"/>
      <c r="J118" s="41"/>
      <c r="M118" s="23" t="s">
        <v>205</v>
      </c>
      <c r="N118" s="33" t="e">
        <f>#REF!/1000</f>
        <v>#REF!</v>
      </c>
      <c r="O118" s="32" t="e">
        <f>#REF!/1000</f>
        <v>#REF!</v>
      </c>
      <c r="P118" s="32"/>
      <c r="Q118" s="33"/>
      <c r="R118" s="33" t="e">
        <f>SUM(N118:O118)</f>
        <v>#REF!</v>
      </c>
      <c r="T118" s="33" t="e">
        <f>C118-N118</f>
        <v>#REF!</v>
      </c>
      <c r="U118" s="82" t="e">
        <f>D118-O118</f>
        <v>#REF!</v>
      </c>
      <c r="W118" s="33" t="e">
        <f>SUM(T118:U118)</f>
        <v>#REF!</v>
      </c>
    </row>
    <row r="119" spans="1:23">
      <c r="A119" s="25">
        <f t="shared" si="6"/>
        <v>14</v>
      </c>
      <c r="B119" s="23" t="s">
        <v>206</v>
      </c>
      <c r="C119" s="33" t="e">
        <f>G85</f>
        <v>#REF!</v>
      </c>
      <c r="D119" s="32" t="e">
        <f>H112</f>
        <v>#REF!</v>
      </c>
      <c r="E119" s="32"/>
      <c r="F119" s="33"/>
      <c r="G119" s="33" t="e">
        <f t="shared" ref="G119:G120" si="7">SUM(C119:D119)</f>
        <v>#REF!</v>
      </c>
      <c r="H119" s="32"/>
      <c r="I119" s="38"/>
      <c r="J119" s="38"/>
      <c r="M119" s="23" t="s">
        <v>206</v>
      </c>
      <c r="N119" s="33" t="e">
        <f>#REF!/1000</f>
        <v>#REF!</v>
      </c>
      <c r="O119" s="32" t="e">
        <f>#REF!/1000</f>
        <v>#REF!</v>
      </c>
      <c r="P119" s="32"/>
      <c r="Q119" s="33"/>
      <c r="R119" s="33" t="e">
        <f t="shared" ref="R119:R120" si="8">SUM(N119:O119)</f>
        <v>#REF!</v>
      </c>
      <c r="T119" s="33" t="e">
        <f>C119-N119</f>
        <v>#REF!</v>
      </c>
      <c r="U119" s="33" t="e">
        <f>D119-O119</f>
        <v>#REF!</v>
      </c>
      <c r="W119" s="33" t="e">
        <f>SUM(T119:U119)</f>
        <v>#REF!</v>
      </c>
    </row>
    <row r="120" spans="1:23">
      <c r="A120" s="25">
        <f t="shared" si="6"/>
        <v>15</v>
      </c>
      <c r="B120" s="9" t="s">
        <v>207</v>
      </c>
      <c r="C120" s="36"/>
      <c r="D120" s="32"/>
      <c r="E120" s="32"/>
      <c r="F120" s="32"/>
      <c r="G120" s="33">
        <f t="shared" si="7"/>
        <v>0</v>
      </c>
      <c r="H120" s="32"/>
      <c r="I120" s="38"/>
      <c r="J120" s="38"/>
      <c r="M120" s="9" t="s">
        <v>207</v>
      </c>
      <c r="N120" s="36"/>
      <c r="O120" s="32"/>
      <c r="P120" s="32"/>
      <c r="Q120" s="32"/>
      <c r="R120" s="33">
        <f t="shared" si="8"/>
        <v>0</v>
      </c>
      <c r="W120" s="33">
        <f>SUM(T120:U120)</f>
        <v>0</v>
      </c>
    </row>
    <row r="121" spans="1:23">
      <c r="A121" s="25">
        <f t="shared" si="6"/>
        <v>16</v>
      </c>
      <c r="B121" s="9" t="s">
        <v>208</v>
      </c>
      <c r="C121" s="153" t="e">
        <f>SUM(C118:C120)</f>
        <v>#REF!</v>
      </c>
      <c r="D121" s="153" t="e">
        <f>SUM(D118:D120)</f>
        <v>#REF!</v>
      </c>
      <c r="E121" s="58"/>
      <c r="F121" s="58"/>
      <c r="G121" s="153" t="e">
        <f>SUM(G118:G120)</f>
        <v>#REF!</v>
      </c>
      <c r="H121" s="32"/>
      <c r="I121" s="32"/>
      <c r="J121" s="32"/>
      <c r="M121" s="9" t="s">
        <v>208</v>
      </c>
      <c r="N121" s="153" t="e">
        <f>SUM(N118:N120)</f>
        <v>#REF!</v>
      </c>
      <c r="O121" s="153" t="e">
        <f>SUM(O118:O120)</f>
        <v>#REF!</v>
      </c>
      <c r="P121" s="58"/>
      <c r="Q121" s="58"/>
      <c r="R121" s="153" t="e">
        <f>SUM(R118:R120)</f>
        <v>#REF!</v>
      </c>
      <c r="T121" s="153" t="e">
        <f>SUM(T118:T120)</f>
        <v>#REF!</v>
      </c>
      <c r="U121" s="153" t="e">
        <f>SUM(U118:U120)</f>
        <v>#REF!</v>
      </c>
      <c r="W121" s="153" t="e">
        <f>SUM(W118:W120)</f>
        <v>#REF!</v>
      </c>
    </row>
    <row r="122" spans="1:23">
      <c r="A122" s="25">
        <f t="shared" si="6"/>
        <v>17</v>
      </c>
      <c r="B122" s="31"/>
      <c r="C122" s="56"/>
      <c r="D122" s="57"/>
      <c r="E122" s="57"/>
      <c r="F122" s="56"/>
      <c r="G122" s="56"/>
    </row>
    <row r="123" spans="1:23">
      <c r="A123" s="25">
        <f t="shared" si="6"/>
        <v>18</v>
      </c>
      <c r="H123" s="32"/>
      <c r="I123" s="32"/>
      <c r="J123" s="32"/>
    </row>
    <row r="124" spans="1:23">
      <c r="A124" s="25">
        <f t="shared" si="6"/>
        <v>19</v>
      </c>
      <c r="H124" s="32"/>
      <c r="I124" s="32"/>
      <c r="J124" s="32"/>
    </row>
    <row r="125" spans="1:23">
      <c r="A125" s="25">
        <f t="shared" si="6"/>
        <v>20</v>
      </c>
      <c r="H125" s="32"/>
      <c r="I125" s="32"/>
      <c r="J125" s="32"/>
      <c r="T125" s="85" t="s">
        <v>260</v>
      </c>
      <c r="U125" s="86" t="e">
        <f>U118/0.21</f>
        <v>#REF!</v>
      </c>
    </row>
    <row r="126" spans="1:23">
      <c r="A126" s="25">
        <f t="shared" si="6"/>
        <v>21</v>
      </c>
      <c r="H126" s="32"/>
      <c r="I126" s="38"/>
      <c r="J126" s="32"/>
      <c r="U126" s="87" t="e">
        <f>#REF!</f>
        <v>#REF!</v>
      </c>
    </row>
    <row r="127" spans="1:23">
      <c r="A127" s="25">
        <f t="shared" si="6"/>
        <v>22</v>
      </c>
      <c r="H127" s="41"/>
      <c r="I127" s="41"/>
      <c r="J127" s="41"/>
      <c r="U127" s="79" t="e">
        <f>U125-U126</f>
        <v>#REF!</v>
      </c>
    </row>
    <row r="128" spans="1:23">
      <c r="A128" s="25">
        <f t="shared" si="6"/>
        <v>23</v>
      </c>
      <c r="H128" s="32"/>
      <c r="I128" s="32"/>
      <c r="J128" s="32"/>
    </row>
    <row r="129" spans="1:13">
      <c r="A129" s="25">
        <f t="shared" si="6"/>
        <v>24</v>
      </c>
      <c r="H129" s="43"/>
      <c r="I129" s="25"/>
      <c r="J129" s="44"/>
    </row>
    <row r="130" spans="1:13">
      <c r="A130" s="25">
        <f t="shared" si="6"/>
        <v>25</v>
      </c>
      <c r="H130" s="44"/>
      <c r="I130" s="44"/>
      <c r="J130" s="44"/>
    </row>
    <row r="131" spans="1:13">
      <c r="A131" s="25">
        <f t="shared" si="6"/>
        <v>26</v>
      </c>
      <c r="H131" s="47"/>
      <c r="I131" s="47"/>
      <c r="J131" s="44"/>
      <c r="M131" s="80"/>
    </row>
    <row r="132" spans="1:13">
      <c r="A132" s="25">
        <f t="shared" si="6"/>
        <v>27</v>
      </c>
      <c r="H132" s="32"/>
      <c r="I132" s="44"/>
      <c r="J132" s="44"/>
      <c r="M132" s="80"/>
    </row>
    <row r="133" spans="1:13">
      <c r="A133" s="25">
        <f t="shared" si="6"/>
        <v>28</v>
      </c>
      <c r="H133" s="32"/>
      <c r="I133" s="44"/>
      <c r="J133" s="44"/>
      <c r="M133" s="80"/>
    </row>
    <row r="134" spans="1:13">
      <c r="A134" s="25">
        <f t="shared" si="6"/>
        <v>29</v>
      </c>
      <c r="B134" s="23"/>
      <c r="C134" s="33"/>
      <c r="D134" s="32"/>
      <c r="E134" s="32"/>
      <c r="F134" s="33"/>
      <c r="G134" s="33"/>
      <c r="H134" s="32"/>
      <c r="I134" s="44"/>
      <c r="J134" s="44"/>
      <c r="M134" s="80"/>
    </row>
    <row r="135" spans="1:13">
      <c r="A135" s="25">
        <f t="shared" si="6"/>
        <v>30</v>
      </c>
      <c r="B135" s="9"/>
      <c r="C135" s="36"/>
      <c r="D135" s="32"/>
      <c r="E135" s="32"/>
      <c r="F135" s="32"/>
      <c r="G135" s="32"/>
      <c r="H135" s="32"/>
      <c r="I135" s="44"/>
      <c r="J135" s="44"/>
      <c r="M135" s="80"/>
    </row>
    <row r="136" spans="1:13">
      <c r="A136" s="25">
        <f t="shared" si="6"/>
        <v>31</v>
      </c>
      <c r="B136" s="9"/>
      <c r="C136" s="58"/>
      <c r="D136" s="58"/>
      <c r="E136" s="58"/>
      <c r="F136" s="58"/>
      <c r="G136" s="58"/>
      <c r="H136" s="32"/>
      <c r="I136" s="44"/>
      <c r="J136" s="44"/>
    </row>
    <row r="137" spans="1:13">
      <c r="A137" s="25">
        <f t="shared" si="6"/>
        <v>32</v>
      </c>
      <c r="B137" s="31"/>
      <c r="C137" s="31"/>
      <c r="D137" s="32"/>
      <c r="E137" s="32"/>
      <c r="F137" s="44"/>
      <c r="G137" s="44"/>
      <c r="H137" s="44"/>
      <c r="I137" s="44"/>
      <c r="J137" s="44"/>
    </row>
    <row r="138" spans="1:13" ht="14.4" thickBot="1">
      <c r="A138" s="48">
        <f t="shared" si="6"/>
        <v>33</v>
      </c>
      <c r="B138" s="49"/>
      <c r="C138" s="49"/>
      <c r="D138" s="50"/>
      <c r="E138" s="50"/>
      <c r="F138" s="51"/>
      <c r="G138" s="51"/>
      <c r="H138" s="51"/>
      <c r="I138" s="51"/>
      <c r="J138" s="51"/>
    </row>
    <row r="139" spans="1:13">
      <c r="A139" s="25"/>
      <c r="B139" s="31"/>
      <c r="C139" s="31"/>
      <c r="D139" s="32"/>
      <c r="E139" s="32"/>
      <c r="G139" s="44"/>
      <c r="H139" s="44"/>
      <c r="I139" s="44"/>
      <c r="J139" s="44"/>
    </row>
  </sheetData>
  <mergeCells count="13">
    <mergeCell ref="D49:F52"/>
    <mergeCell ref="I1:J1"/>
    <mergeCell ref="D3:F6"/>
    <mergeCell ref="C11:D11"/>
    <mergeCell ref="G11:H11"/>
    <mergeCell ref="I47:J47"/>
    <mergeCell ref="M115:R115"/>
    <mergeCell ref="C57:D57"/>
    <mergeCell ref="G57:H57"/>
    <mergeCell ref="I94:J94"/>
    <mergeCell ref="D96:F99"/>
    <mergeCell ref="C104:D104"/>
    <mergeCell ref="G104:H104"/>
  </mergeCells>
  <printOptions horizontalCentered="1"/>
  <pageMargins left="0" right="0" top="0.5" bottom="0.4" header="0.5" footer="0.5"/>
  <pageSetup scale="88" fitToWidth="4" fitToHeight="4" pageOrder="overThenDown" orientation="landscape" cellComments="asDisplayed" r:id="rId1"/>
  <headerFooter>
    <oddFooter xml:space="preserve">&amp;L&amp;"Calibri,Regular"Supporting Schedules: C-23&amp;R&amp;"Calibri,Regular"Recap Schedules: C-4
</oddFooter>
  </headerFooter>
  <rowBreaks count="2" manualBreakCount="2">
    <brk id="46" max="9" man="1"/>
    <brk id="93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F0B10-AA3E-4E98-8358-6BD9974BB250}">
  <dimension ref="A1:AC139"/>
  <sheetViews>
    <sheetView tabSelected="1" topLeftCell="A108" zoomScaleNormal="100" workbookViewId="0">
      <selection activeCell="J81" sqref="J81"/>
    </sheetView>
  </sheetViews>
  <sheetFormatPr defaultColWidth="9.109375" defaultRowHeight="13.8" outlineLevelCol="1"/>
  <cols>
    <col min="1" max="1" width="3.6640625" style="3" customWidth="1"/>
    <col min="2" max="2" width="49.33203125" style="3" customWidth="1"/>
    <col min="3" max="3" width="29" style="3" hidden="1" customWidth="1" outlineLevel="1"/>
    <col min="4" max="5" width="25.44140625" style="3" hidden="1" customWidth="1" outlineLevel="1"/>
    <col min="6" max="6" width="19.33203125" style="3" customWidth="1" collapsed="1"/>
    <col min="7" max="7" width="19.33203125" style="3" customWidth="1"/>
    <col min="8" max="8" width="5" style="3" customWidth="1"/>
    <col min="9" max="9" width="21.77734375" style="3" hidden="1" customWidth="1" outlineLevel="1"/>
    <col min="10" max="10" width="18.6640625" style="3" hidden="1" customWidth="1" outlineLevel="1"/>
    <col min="11" max="11" width="5" style="3" hidden="1" customWidth="1" collapsed="1"/>
    <col min="12" max="13" width="19.33203125" style="3" customWidth="1"/>
    <col min="14" max="14" width="6.6640625" style="3" customWidth="1"/>
    <col min="15" max="15" width="14.44140625" style="3" customWidth="1"/>
    <col min="16" max="17" width="1.44140625" style="3" customWidth="1"/>
    <col min="18" max="18" width="32.109375" style="60" customWidth="1"/>
    <col min="19" max="19" width="16" style="79" bestFit="1" customWidth="1"/>
    <col min="20" max="20" width="14.77734375" style="3" bestFit="1" customWidth="1"/>
    <col min="21" max="21" width="10.6640625" style="3" customWidth="1"/>
    <col min="22" max="22" width="1.44140625" style="3" customWidth="1"/>
    <col min="23" max="23" width="13.6640625" style="3" bestFit="1" customWidth="1"/>
    <col min="24" max="24" width="12.6640625" style="3" bestFit="1" customWidth="1"/>
    <col min="25" max="25" width="9.33203125" style="3" bestFit="1" customWidth="1"/>
    <col min="26" max="26" width="10" style="3" bestFit="1" customWidth="1"/>
    <col min="27" max="16384" width="9.109375" style="3"/>
  </cols>
  <sheetData>
    <row r="1" spans="1:19" ht="22.8">
      <c r="A1" s="1" t="s">
        <v>64</v>
      </c>
      <c r="B1" s="2"/>
      <c r="C1" s="2"/>
      <c r="D1" s="2"/>
      <c r="E1" s="2"/>
      <c r="F1" s="2"/>
      <c r="G1" s="1" t="s">
        <v>65</v>
      </c>
      <c r="H1" s="1"/>
      <c r="I1" s="1"/>
      <c r="J1" s="1"/>
      <c r="K1" s="1"/>
      <c r="L1" s="1"/>
      <c r="M1" s="1"/>
      <c r="N1" s="336" t="s">
        <v>261</v>
      </c>
      <c r="O1" s="336"/>
    </row>
    <row r="2" spans="1:19" ht="12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6"/>
      <c r="L2" s="6"/>
      <c r="M2" s="6"/>
      <c r="N2" s="6"/>
      <c r="O2" s="6"/>
    </row>
    <row r="3" spans="1:19" ht="12.75" customHeight="1">
      <c r="A3" s="3" t="s">
        <v>67</v>
      </c>
      <c r="B3" s="7"/>
      <c r="C3" s="7"/>
      <c r="D3" s="7"/>
      <c r="E3" s="7"/>
      <c r="F3" s="8" t="s">
        <v>68</v>
      </c>
      <c r="G3" s="337" t="s">
        <v>69</v>
      </c>
      <c r="H3" s="337"/>
      <c r="I3" s="337"/>
      <c r="J3" s="337"/>
      <c r="K3" s="337"/>
      <c r="L3" s="9"/>
      <c r="M3" s="9" t="s">
        <v>70</v>
      </c>
      <c r="N3" s="10"/>
      <c r="O3" s="10"/>
    </row>
    <row r="4" spans="1:19">
      <c r="B4" s="7"/>
      <c r="C4" s="7"/>
      <c r="D4" s="7"/>
      <c r="E4" s="156"/>
      <c r="F4" s="7"/>
      <c r="G4" s="338"/>
      <c r="H4" s="338"/>
      <c r="I4" s="338"/>
      <c r="J4" s="338"/>
      <c r="K4" s="338"/>
      <c r="L4" s="177" t="s">
        <v>210</v>
      </c>
      <c r="M4" s="12" t="s">
        <v>5</v>
      </c>
      <c r="N4" s="13"/>
      <c r="O4" s="14">
        <v>46752</v>
      </c>
    </row>
    <row r="5" spans="1:19" ht="12.75" customHeight="1">
      <c r="A5" s="3" t="s">
        <v>72</v>
      </c>
      <c r="B5" s="15"/>
      <c r="C5" s="15"/>
      <c r="D5" s="15"/>
      <c r="E5" s="15"/>
      <c r="F5" s="15"/>
      <c r="G5" s="338"/>
      <c r="H5" s="338"/>
      <c r="I5" s="338"/>
      <c r="J5" s="338"/>
      <c r="K5" s="338"/>
      <c r="L5" s="177" t="s">
        <v>210</v>
      </c>
      <c r="M5" s="12" t="s">
        <v>7</v>
      </c>
      <c r="O5" s="14">
        <v>46387</v>
      </c>
    </row>
    <row r="6" spans="1:19">
      <c r="A6" s="16"/>
      <c r="G6" s="338"/>
      <c r="H6" s="338"/>
      <c r="I6" s="338"/>
      <c r="J6" s="338"/>
      <c r="K6" s="338"/>
      <c r="L6" s="177" t="s">
        <v>210</v>
      </c>
      <c r="M6" s="12" t="s">
        <v>9</v>
      </c>
      <c r="O6" s="14">
        <v>46022</v>
      </c>
    </row>
    <row r="7" spans="1:19" ht="12.75" customHeight="1">
      <c r="A7" s="14" t="str">
        <f>+'Procedures &amp; Inputs'!B6</f>
        <v>DOCKET NO.: 20240025-EI</v>
      </c>
      <c r="G7" s="55"/>
      <c r="H7" s="55"/>
      <c r="I7" s="55"/>
      <c r="J7" s="55"/>
      <c r="K7" s="55"/>
      <c r="L7" s="177" t="s">
        <v>210</v>
      </c>
      <c r="M7" s="12" t="s">
        <v>74</v>
      </c>
      <c r="O7" s="14">
        <v>45657</v>
      </c>
    </row>
    <row r="8" spans="1:19" ht="12.75" customHeight="1">
      <c r="F8" s="18"/>
      <c r="K8" s="17"/>
      <c r="L8" s="177" t="s">
        <v>211</v>
      </c>
      <c r="M8" s="12" t="s">
        <v>11</v>
      </c>
      <c r="O8" s="14">
        <v>45291</v>
      </c>
    </row>
    <row r="9" spans="1:19" ht="12.75" customHeight="1">
      <c r="F9" s="18"/>
      <c r="G9" s="54" t="s">
        <v>75</v>
      </c>
      <c r="K9" s="17"/>
    </row>
    <row r="10" spans="1:19" s="23" customFormat="1">
      <c r="A10" s="20"/>
      <c r="B10" s="21"/>
      <c r="C10" s="21"/>
      <c r="D10" s="21"/>
      <c r="E10" s="21"/>
      <c r="F10" s="21"/>
      <c r="G10" s="21"/>
      <c r="H10" s="21"/>
      <c r="I10" s="21"/>
      <c r="J10" s="21"/>
      <c r="K10" s="22"/>
      <c r="L10" s="21"/>
      <c r="M10" s="104" t="s">
        <v>14</v>
      </c>
      <c r="N10" s="21"/>
      <c r="O10" s="21"/>
      <c r="R10" s="62"/>
      <c r="S10" s="157"/>
    </row>
    <row r="11" spans="1:19" s="106" customFormat="1">
      <c r="A11" s="105"/>
      <c r="B11" s="112">
        <v>-1</v>
      </c>
      <c r="C11" s="112"/>
      <c r="D11" s="112"/>
      <c r="E11" s="112"/>
      <c r="F11" s="112">
        <f>+B11-1</f>
        <v>-2</v>
      </c>
      <c r="G11" s="112">
        <f>+F11-1</f>
        <v>-3</v>
      </c>
      <c r="H11" s="112"/>
      <c r="I11" s="112"/>
      <c r="J11" s="112"/>
      <c r="K11" s="112"/>
      <c r="L11" s="112">
        <f>+G11-1</f>
        <v>-4</v>
      </c>
      <c r="M11" s="112">
        <f>+L11-1</f>
        <v>-5</v>
      </c>
      <c r="N11" s="112"/>
      <c r="O11" s="112"/>
      <c r="S11" s="157"/>
    </row>
    <row r="12" spans="1:19" s="23" customFormat="1">
      <c r="A12" s="25" t="s">
        <v>76</v>
      </c>
      <c r="B12" s="25"/>
      <c r="C12" s="141" t="s">
        <v>262</v>
      </c>
      <c r="D12" s="25"/>
      <c r="E12" s="25"/>
      <c r="F12" s="335" t="s">
        <v>77</v>
      </c>
      <c r="G12" s="335"/>
      <c r="K12" s="26"/>
      <c r="L12" s="335" t="s">
        <v>78</v>
      </c>
      <c r="M12" s="335"/>
      <c r="O12" s="25"/>
      <c r="R12" s="62"/>
      <c r="S12" s="157"/>
    </row>
    <row r="13" spans="1:19" s="23" customFormat="1">
      <c r="A13" s="27" t="s">
        <v>79</v>
      </c>
      <c r="B13" s="28" t="s">
        <v>80</v>
      </c>
      <c r="C13" s="28"/>
      <c r="D13" s="28"/>
      <c r="E13" s="28"/>
      <c r="F13" s="22" t="s">
        <v>81</v>
      </c>
      <c r="G13" s="29" t="s">
        <v>82</v>
      </c>
      <c r="H13" s="22"/>
      <c r="I13" s="22"/>
      <c r="J13" s="22"/>
      <c r="K13" s="22"/>
      <c r="L13" s="22" t="s">
        <v>81</v>
      </c>
      <c r="M13" s="29" t="s">
        <v>82</v>
      </c>
      <c r="N13" s="22"/>
      <c r="O13" s="30"/>
      <c r="R13" s="62"/>
      <c r="S13" s="157"/>
    </row>
    <row r="14" spans="1:19" s="23" customFormat="1">
      <c r="A14" s="25">
        <v>1</v>
      </c>
      <c r="B14" s="31" t="s">
        <v>83</v>
      </c>
      <c r="C14" s="126" t="s">
        <v>28</v>
      </c>
      <c r="D14" s="109"/>
      <c r="E14" s="33"/>
      <c r="F14" s="33">
        <f>'12.2023 WKTB_REG'!D975/1000</f>
        <v>1365752.9725500001</v>
      </c>
      <c r="G14" s="60">
        <f>F14</f>
        <v>1365752.9725500001</v>
      </c>
      <c r="H14" s="59"/>
      <c r="I14" s="59"/>
      <c r="J14" s="59"/>
      <c r="K14" s="59"/>
      <c r="L14" s="59"/>
      <c r="M14" s="59"/>
      <c r="N14" s="59"/>
      <c r="O14" s="59"/>
      <c r="R14" s="62"/>
      <c r="S14" s="157"/>
    </row>
    <row r="15" spans="1:19" s="23" customFormat="1">
      <c r="A15" s="25">
        <f t="shared" ref="A15:A41" si="0">A14+1</f>
        <v>2</v>
      </c>
      <c r="B15" s="23" t="s">
        <v>85</v>
      </c>
      <c r="C15" s="127" t="s">
        <v>29</v>
      </c>
      <c r="D15" s="109"/>
      <c r="E15" s="33"/>
      <c r="F15" s="33">
        <f>'12.2023 WKTB_REG'!D973/1000</f>
        <v>253645.85907000001</v>
      </c>
      <c r="G15" s="60">
        <f>F15</f>
        <v>253645.85907000001</v>
      </c>
      <c r="H15" s="59"/>
      <c r="I15" s="59"/>
      <c r="J15" s="59"/>
      <c r="K15" s="60"/>
      <c r="L15" s="60"/>
      <c r="M15" s="59"/>
      <c r="N15" s="59"/>
      <c r="O15" s="59"/>
      <c r="S15" s="157"/>
    </row>
    <row r="16" spans="1:19" s="23" customFormat="1">
      <c r="A16" s="25">
        <f t="shared" si="0"/>
        <v>3</v>
      </c>
      <c r="B16" s="23" t="s">
        <v>87</v>
      </c>
      <c r="C16" s="126" t="s">
        <v>263</v>
      </c>
      <c r="D16" s="108"/>
      <c r="E16" s="33"/>
      <c r="F16" s="114">
        <f>'12.2023 WKTB_REG'!D1092/1000</f>
        <v>386400.65850000002</v>
      </c>
      <c r="G16" s="113">
        <f>F16</f>
        <v>386400.65850000002</v>
      </c>
      <c r="H16" s="59"/>
      <c r="I16" s="59"/>
      <c r="J16" s="59"/>
      <c r="K16" s="60"/>
      <c r="L16" s="60"/>
      <c r="M16" s="59"/>
      <c r="N16" s="59"/>
      <c r="O16" s="59"/>
      <c r="S16" s="157"/>
    </row>
    <row r="17" spans="1:19" s="23" customFormat="1">
      <c r="A17" s="25">
        <f t="shared" si="0"/>
        <v>4</v>
      </c>
      <c r="B17" s="9" t="s">
        <v>89</v>
      </c>
      <c r="C17" s="126"/>
      <c r="D17" s="9"/>
      <c r="E17" s="61"/>
      <c r="F17" s="61">
        <f>F14+F15-F16</f>
        <v>1232998.1731199999</v>
      </c>
      <c r="G17" s="61">
        <f>G14+G15-G16</f>
        <v>1232998.1731199999</v>
      </c>
      <c r="H17" s="59"/>
      <c r="I17" s="59"/>
      <c r="J17" s="59"/>
      <c r="K17" s="59"/>
      <c r="L17" s="59"/>
      <c r="M17" s="59"/>
      <c r="N17" s="59"/>
      <c r="O17" s="59"/>
      <c r="S17" s="157"/>
    </row>
    <row r="18" spans="1:19" s="23" customFormat="1">
      <c r="A18" s="25">
        <f t="shared" si="0"/>
        <v>5</v>
      </c>
      <c r="F18" s="62"/>
      <c r="G18" s="62"/>
      <c r="H18" s="62"/>
      <c r="I18" s="62"/>
      <c r="J18" s="62"/>
      <c r="K18" s="62"/>
      <c r="L18" s="62"/>
      <c r="M18" s="59"/>
      <c r="N18" s="62"/>
      <c r="O18" s="62"/>
      <c r="S18" s="157"/>
    </row>
    <row r="19" spans="1:19" s="23" customFormat="1">
      <c r="A19" s="25">
        <f t="shared" si="0"/>
        <v>6</v>
      </c>
      <c r="B19" s="9" t="s">
        <v>90</v>
      </c>
      <c r="C19" s="9"/>
      <c r="D19" s="9"/>
      <c r="E19" s="9"/>
      <c r="F19" s="59"/>
      <c r="G19" s="59"/>
      <c r="H19" s="59"/>
      <c r="I19" s="59"/>
      <c r="J19" s="59"/>
      <c r="K19" s="59"/>
      <c r="L19" s="59"/>
      <c r="M19" s="59"/>
      <c r="N19" s="59"/>
      <c r="O19" s="59"/>
      <c r="R19" s="62"/>
      <c r="S19" s="157"/>
    </row>
    <row r="20" spans="1:19" s="23" customFormat="1">
      <c r="A20" s="25">
        <f t="shared" si="0"/>
        <v>7</v>
      </c>
      <c r="B20" s="68" t="s">
        <v>91</v>
      </c>
      <c r="C20" s="9"/>
      <c r="D20" s="9"/>
      <c r="E20" s="9"/>
      <c r="F20" s="60">
        <f>GETPIVOTDATA("50220_U",'Pivot Temp Grouping (2023)'!$A$3,"Temp Diff Coding","Book Depreciation")/1000</f>
        <v>959632.56799999997</v>
      </c>
      <c r="G20" s="59">
        <f>+F20</f>
        <v>959632.56799999997</v>
      </c>
      <c r="H20" s="59"/>
      <c r="I20" s="59"/>
      <c r="J20" s="59"/>
      <c r="K20" s="59"/>
      <c r="L20" s="59">
        <f t="shared" ref="L20:L38" si="1">-F20</f>
        <v>-959632.56799999997</v>
      </c>
      <c r="M20" s="59">
        <f t="shared" ref="M20:M38" si="2">-G20</f>
        <v>-959632.56799999997</v>
      </c>
      <c r="N20" s="59"/>
      <c r="O20" s="59"/>
      <c r="R20" s="62"/>
      <c r="S20" s="157"/>
    </row>
    <row r="21" spans="1:19" s="23" customFormat="1">
      <c r="A21" s="25">
        <f t="shared" si="0"/>
        <v>8</v>
      </c>
      <c r="B21" s="23" t="s">
        <v>93</v>
      </c>
      <c r="C21" s="9"/>
      <c r="D21" s="9"/>
      <c r="E21" s="9"/>
      <c r="F21" s="60">
        <f>'2023 State Prov by Unit'!E118/1000</f>
        <v>-202821.245</v>
      </c>
      <c r="G21" s="59"/>
      <c r="H21" s="59"/>
      <c r="I21" s="59"/>
      <c r="J21" s="59"/>
      <c r="K21" s="60"/>
      <c r="L21" s="59">
        <f t="shared" si="1"/>
        <v>202821.245</v>
      </c>
      <c r="M21" s="59">
        <f t="shared" si="2"/>
        <v>0</v>
      </c>
      <c r="N21" s="59"/>
      <c r="O21" s="59"/>
      <c r="R21" s="62"/>
      <c r="S21" s="157"/>
    </row>
    <row r="22" spans="1:19" s="23" customFormat="1">
      <c r="A22" s="25">
        <f t="shared" si="0"/>
        <v>9</v>
      </c>
      <c r="B22" s="68" t="s">
        <v>95</v>
      </c>
      <c r="C22" s="9"/>
      <c r="D22" s="9"/>
      <c r="E22" s="9"/>
      <c r="F22" s="60">
        <f>GETPIVOTDATA("50220_U",'Pivot Temp Grouping (2023)'!$A$3,"Temp Diff Coding","Tax Depreciation")/1000</f>
        <v>-1166200</v>
      </c>
      <c r="G22" s="59">
        <f t="shared" ref="G22:G40" si="3">+F22</f>
        <v>-1166200</v>
      </c>
      <c r="H22" s="59"/>
      <c r="I22" s="59"/>
      <c r="J22" s="59"/>
      <c r="K22" s="60"/>
      <c r="L22" s="59">
        <f t="shared" si="1"/>
        <v>1166200</v>
      </c>
      <c r="M22" s="59">
        <f t="shared" si="2"/>
        <v>1166200</v>
      </c>
      <c r="N22" s="59"/>
      <c r="O22" s="59"/>
      <c r="R22" s="62"/>
      <c r="S22" s="157"/>
    </row>
    <row r="23" spans="1:19" s="23" customFormat="1">
      <c r="A23" s="25">
        <f t="shared" si="0"/>
        <v>10</v>
      </c>
      <c r="B23" s="68" t="s">
        <v>97</v>
      </c>
      <c r="C23" s="9"/>
      <c r="D23" s="9"/>
      <c r="E23" s="9"/>
      <c r="F23" s="60">
        <f>GETPIVOTDATA("50220_U",'Pivot Temp Grouping (2023)'!$A$3,"Temp Diff Coding","Book Depreciation on AFUDC Equity Temp")/1000</f>
        <v>-32704.902999999998</v>
      </c>
      <c r="G23" s="59">
        <f t="shared" si="3"/>
        <v>-32704.902999999998</v>
      </c>
      <c r="H23" s="59"/>
      <c r="I23" s="59"/>
      <c r="J23" s="59"/>
      <c r="K23" s="60"/>
      <c r="L23" s="59">
        <f t="shared" si="1"/>
        <v>32704.902999999998</v>
      </c>
      <c r="M23" s="59">
        <f t="shared" si="2"/>
        <v>32704.902999999998</v>
      </c>
      <c r="N23" s="59"/>
      <c r="O23" s="59"/>
      <c r="R23" s="62"/>
      <c r="S23" s="157"/>
    </row>
    <row r="24" spans="1:19" s="23" customFormat="1">
      <c r="A24" s="25">
        <f t="shared" si="0"/>
        <v>11</v>
      </c>
      <c r="B24" s="68" t="s">
        <v>99</v>
      </c>
      <c r="C24" s="9"/>
      <c r="D24" s="9"/>
      <c r="E24" s="9"/>
      <c r="F24" s="60">
        <f>VLOOKUP(B24,'Pivot Temp Grouping (2023)'!$A$4:$B$130,2,FALSE)/1000</f>
        <v>56658.82</v>
      </c>
      <c r="G24" s="59">
        <f t="shared" si="3"/>
        <v>56658.82</v>
      </c>
      <c r="H24" s="63"/>
      <c r="I24" s="63"/>
      <c r="J24" s="63"/>
      <c r="K24" s="63"/>
      <c r="L24" s="59">
        <f t="shared" si="1"/>
        <v>-56658.82</v>
      </c>
      <c r="M24" s="59">
        <f t="shared" si="2"/>
        <v>-56658.82</v>
      </c>
      <c r="N24" s="63"/>
      <c r="O24" s="63"/>
      <c r="R24" s="62"/>
      <c r="S24" s="157"/>
    </row>
    <row r="25" spans="1:19">
      <c r="A25" s="25">
        <f t="shared" si="0"/>
        <v>12</v>
      </c>
      <c r="B25" s="68" t="s">
        <v>103</v>
      </c>
      <c r="C25" s="9"/>
      <c r="D25" s="9"/>
      <c r="E25" s="9"/>
      <c r="F25" s="60">
        <f>VLOOKUP(B25,'Pivot Temp Grouping (2023)'!$A$4:$B$130,2,FALSE)/1000</f>
        <v>-5876.491</v>
      </c>
      <c r="G25" s="59">
        <f t="shared" si="3"/>
        <v>-5876.491</v>
      </c>
      <c r="H25" s="62"/>
      <c r="I25" s="62"/>
      <c r="J25" s="62"/>
      <c r="K25" s="62"/>
      <c r="L25" s="59">
        <f t="shared" si="1"/>
        <v>5876.491</v>
      </c>
      <c r="M25" s="59">
        <f t="shared" si="2"/>
        <v>5876.491</v>
      </c>
      <c r="N25" s="62"/>
      <c r="O25" s="62"/>
    </row>
    <row r="26" spans="1:19">
      <c r="A26" s="25">
        <f t="shared" si="0"/>
        <v>13</v>
      </c>
      <c r="B26" s="68" t="s">
        <v>104</v>
      </c>
      <c r="C26" s="9"/>
      <c r="D26" s="9"/>
      <c r="E26" s="9"/>
      <c r="F26" s="60">
        <f>VLOOKUP(B26,'Pivot Temp Grouping (2023)'!$A$4:$B$130,2,FALSE)/1000</f>
        <v>5457.2430000000004</v>
      </c>
      <c r="G26" s="59">
        <f t="shared" si="3"/>
        <v>5457.2430000000004</v>
      </c>
      <c r="H26" s="59"/>
      <c r="I26" s="59"/>
      <c r="J26" s="59"/>
      <c r="K26" s="59"/>
      <c r="L26" s="59">
        <f t="shared" si="1"/>
        <v>-5457.2430000000004</v>
      </c>
      <c r="M26" s="59">
        <f t="shared" si="2"/>
        <v>-5457.2430000000004</v>
      </c>
      <c r="N26" s="59"/>
      <c r="O26" s="59"/>
    </row>
    <row r="27" spans="1:19">
      <c r="A27" s="25">
        <f t="shared" si="0"/>
        <v>14</v>
      </c>
      <c r="B27" s="68" t="s">
        <v>107</v>
      </c>
      <c r="C27" s="9"/>
      <c r="D27" s="9"/>
      <c r="E27" s="9"/>
      <c r="F27" s="60">
        <f>VLOOKUP(B27,'Pivot Temp Grouping (2023)'!$A$4:$B$130,2,FALSE)/1000</f>
        <v>102427.28599999999</v>
      </c>
      <c r="G27" s="59">
        <f t="shared" si="3"/>
        <v>102427.28599999999</v>
      </c>
      <c r="H27" s="59"/>
      <c r="I27" s="59"/>
      <c r="J27" s="59"/>
      <c r="K27" s="60"/>
      <c r="L27" s="59">
        <f t="shared" si="1"/>
        <v>-102427.28599999999</v>
      </c>
      <c r="M27" s="59">
        <f t="shared" si="2"/>
        <v>-102427.28599999999</v>
      </c>
      <c r="N27" s="59"/>
      <c r="O27" s="59"/>
    </row>
    <row r="28" spans="1:19">
      <c r="A28" s="25">
        <f t="shared" si="0"/>
        <v>15</v>
      </c>
      <c r="B28" s="68" t="s">
        <v>264</v>
      </c>
      <c r="C28" s="9"/>
      <c r="D28" s="9"/>
      <c r="E28" s="9"/>
      <c r="F28" s="60">
        <f>VLOOKUP(B28,'Pivot Temp Grouping (2023)'!$A$4:$B$130,2,FALSE)/1000</f>
        <v>53338.595000000001</v>
      </c>
      <c r="G28" s="59">
        <f t="shared" si="3"/>
        <v>53338.595000000001</v>
      </c>
      <c r="H28" s="59"/>
      <c r="I28" s="59"/>
      <c r="J28" s="59"/>
      <c r="K28" s="59"/>
      <c r="L28" s="59">
        <f t="shared" si="1"/>
        <v>-53338.595000000001</v>
      </c>
      <c r="M28" s="59">
        <f t="shared" si="2"/>
        <v>-53338.595000000001</v>
      </c>
      <c r="N28" s="59"/>
      <c r="O28" s="59"/>
    </row>
    <row r="29" spans="1:19" s="23" customFormat="1">
      <c r="A29" s="25">
        <f t="shared" si="0"/>
        <v>16</v>
      </c>
      <c r="B29" s="31" t="s">
        <v>114</v>
      </c>
      <c r="C29" s="9"/>
      <c r="D29" s="9"/>
      <c r="E29" s="9"/>
      <c r="F29" s="60">
        <f>VLOOKUP(B29,'Pivot Temp Grouping (2023)'!$A$4:$B$130,2,FALSE)/1000</f>
        <v>1885.7370000000001</v>
      </c>
      <c r="G29" s="59">
        <f t="shared" si="3"/>
        <v>1885.7370000000001</v>
      </c>
      <c r="H29" s="32"/>
      <c r="I29" s="32"/>
      <c r="J29" s="32"/>
      <c r="K29" s="32"/>
      <c r="L29" s="59">
        <f t="shared" si="1"/>
        <v>-1885.7370000000001</v>
      </c>
      <c r="M29" s="59">
        <f t="shared" si="2"/>
        <v>-1885.7370000000001</v>
      </c>
      <c r="N29" s="32"/>
      <c r="O29" s="32"/>
      <c r="R29" s="62"/>
      <c r="S29" s="157"/>
    </row>
    <row r="30" spans="1:19" s="23" customFormat="1">
      <c r="A30" s="25">
        <f t="shared" si="0"/>
        <v>17</v>
      </c>
      <c r="B30" s="68" t="s">
        <v>117</v>
      </c>
      <c r="C30" s="9"/>
      <c r="D30" s="9"/>
      <c r="E30" s="9"/>
      <c r="F30" s="60">
        <f>VLOOKUP(B30,'Pivot Temp Grouping (2023)'!$A$4:$B$130,2,FALSE)/1000</f>
        <v>761936.11100000003</v>
      </c>
      <c r="G30" s="59">
        <f t="shared" si="3"/>
        <v>761936.11100000003</v>
      </c>
      <c r="H30" s="32"/>
      <c r="I30" s="32"/>
      <c r="J30" s="32"/>
      <c r="K30" s="33"/>
      <c r="L30" s="59">
        <f t="shared" si="1"/>
        <v>-761936.11100000003</v>
      </c>
      <c r="M30" s="59">
        <f t="shared" si="2"/>
        <v>-761936.11100000003</v>
      </c>
      <c r="N30" s="32"/>
      <c r="O30" s="32"/>
      <c r="R30" s="62"/>
      <c r="S30" s="157"/>
    </row>
    <row r="31" spans="1:19">
      <c r="A31" s="25">
        <f t="shared" si="0"/>
        <v>18</v>
      </c>
      <c r="B31" s="68" t="s">
        <v>120</v>
      </c>
      <c r="C31" s="9"/>
      <c r="D31" s="9"/>
      <c r="E31" s="9"/>
      <c r="F31" s="60">
        <f>VLOOKUP(B31,'Pivot Temp Grouping (2023)'!$A$4:$B$130,2,FALSE)/1000</f>
        <v>-210785.82500000001</v>
      </c>
      <c r="G31" s="59">
        <f t="shared" si="3"/>
        <v>-210785.82500000001</v>
      </c>
      <c r="H31" s="59"/>
      <c r="I31" s="59"/>
      <c r="J31" s="59"/>
      <c r="K31" s="60"/>
      <c r="L31" s="59">
        <f t="shared" si="1"/>
        <v>210785.82500000001</v>
      </c>
      <c r="M31" s="59">
        <f t="shared" si="2"/>
        <v>210785.82500000001</v>
      </c>
      <c r="N31" s="59"/>
      <c r="O31" s="59"/>
    </row>
    <row r="32" spans="1:19">
      <c r="A32" s="25">
        <f t="shared" si="0"/>
        <v>19</v>
      </c>
      <c r="B32" s="68" t="s">
        <v>124</v>
      </c>
      <c r="C32" s="9"/>
      <c r="D32" s="9"/>
      <c r="E32" s="9"/>
      <c r="F32" s="60">
        <f>VLOOKUP(B32,'Pivot Temp Grouping (2023)'!$A$4:$B$130,2,FALSE)/1000</f>
        <v>922.47699999999998</v>
      </c>
      <c r="G32" s="59">
        <f t="shared" si="3"/>
        <v>922.47699999999998</v>
      </c>
      <c r="H32" s="59"/>
      <c r="I32" s="59"/>
      <c r="J32" s="59"/>
      <c r="K32" s="60"/>
      <c r="L32" s="59">
        <f t="shared" ref="L32" si="4">-F32</f>
        <v>-922.47699999999998</v>
      </c>
      <c r="M32" s="59">
        <f t="shared" ref="M32" si="5">-G32</f>
        <v>-922.47699999999998</v>
      </c>
      <c r="N32" s="59"/>
      <c r="O32" s="59"/>
    </row>
    <row r="33" spans="1:19" s="23" customFormat="1">
      <c r="A33" s="25">
        <f t="shared" si="0"/>
        <v>20</v>
      </c>
      <c r="B33" s="3" t="s">
        <v>127</v>
      </c>
      <c r="C33" s="9"/>
      <c r="D33" s="9"/>
      <c r="E33" s="9"/>
      <c r="F33" s="60">
        <f>VLOOKUP(B33,'Pivot Temp Grouping (2023)'!$A$4:$B$130,2,FALSE)/1000</f>
        <v>-121671.05499999999</v>
      </c>
      <c r="G33" s="59">
        <f t="shared" si="3"/>
        <v>-121671.05499999999</v>
      </c>
      <c r="H33" s="32"/>
      <c r="I33" s="32"/>
      <c r="J33" s="32"/>
      <c r="K33" s="33"/>
      <c r="L33" s="59">
        <f t="shared" si="1"/>
        <v>121671.05499999999</v>
      </c>
      <c r="M33" s="59">
        <f t="shared" si="2"/>
        <v>121671.05499999999</v>
      </c>
      <c r="N33" s="32"/>
      <c r="O33" s="32"/>
      <c r="R33" s="62"/>
      <c r="S33" s="157"/>
    </row>
    <row r="34" spans="1:19">
      <c r="A34" s="25">
        <f t="shared" si="0"/>
        <v>21</v>
      </c>
      <c r="B34" s="68" t="s">
        <v>130</v>
      </c>
      <c r="C34" s="9"/>
      <c r="D34" s="9"/>
      <c r="E34" s="9"/>
      <c r="F34" s="60">
        <f>VLOOKUP(B34,'Pivot Temp Grouping (2023)'!$A$4:$B$130,2,FALSE)/1000</f>
        <v>774.31500000000005</v>
      </c>
      <c r="G34" s="59">
        <f t="shared" si="3"/>
        <v>774.31500000000005</v>
      </c>
      <c r="H34" s="59"/>
      <c r="I34" s="59"/>
      <c r="J34" s="59"/>
      <c r="K34" s="59"/>
      <c r="L34" s="59">
        <f t="shared" si="1"/>
        <v>-774.31500000000005</v>
      </c>
      <c r="M34" s="59">
        <f t="shared" si="2"/>
        <v>-774.31500000000005</v>
      </c>
      <c r="N34" s="59"/>
      <c r="O34" s="59"/>
    </row>
    <row r="35" spans="1:19">
      <c r="A35" s="25">
        <f t="shared" si="0"/>
        <v>22</v>
      </c>
      <c r="B35" s="31" t="s">
        <v>133</v>
      </c>
      <c r="C35" s="9"/>
      <c r="D35" s="9"/>
      <c r="E35" s="9"/>
      <c r="F35" s="60">
        <f>VLOOKUP(B35,'Pivot Temp Grouping (2023)'!$A$4:$B$130,2,FALSE)/1000</f>
        <v>5993.19</v>
      </c>
      <c r="G35" s="59">
        <f t="shared" si="3"/>
        <v>5993.19</v>
      </c>
      <c r="H35" s="59"/>
      <c r="I35" s="59"/>
      <c r="J35" s="59"/>
      <c r="K35" s="64"/>
      <c r="L35" s="59">
        <f t="shared" si="1"/>
        <v>-5993.19</v>
      </c>
      <c r="M35" s="59">
        <f t="shared" si="2"/>
        <v>-5993.19</v>
      </c>
      <c r="N35" s="62"/>
      <c r="O35" s="59"/>
    </row>
    <row r="36" spans="1:19">
      <c r="A36" s="25">
        <f t="shared" si="0"/>
        <v>23</v>
      </c>
      <c r="B36" s="68" t="s">
        <v>135</v>
      </c>
      <c r="C36" s="9"/>
      <c r="D36" s="9"/>
      <c r="E36" s="9"/>
      <c r="F36" s="60">
        <f>VLOOKUP(B36,'Pivot Temp Grouping (2023)'!$A$4:$B$130,2,FALSE)/1000</f>
        <v>-23904.86</v>
      </c>
      <c r="G36" s="59">
        <f t="shared" si="3"/>
        <v>-23904.86</v>
      </c>
      <c r="H36" s="62"/>
      <c r="I36" s="62"/>
      <c r="J36" s="62"/>
      <c r="K36" s="62"/>
      <c r="L36" s="59">
        <f t="shared" si="1"/>
        <v>23904.86</v>
      </c>
      <c r="M36" s="59">
        <f t="shared" si="2"/>
        <v>23904.86</v>
      </c>
      <c r="N36" s="59"/>
      <c r="O36" s="59"/>
    </row>
    <row r="37" spans="1:19">
      <c r="A37" s="25">
        <f t="shared" si="0"/>
        <v>24</v>
      </c>
      <c r="B37" s="68" t="s">
        <v>136</v>
      </c>
      <c r="C37" s="9"/>
      <c r="D37" s="9"/>
      <c r="E37" s="9"/>
      <c r="F37" s="60">
        <f>VLOOKUP(B37,'Pivot Temp Grouping (2023)'!$A$4:$B$130,2,FALSE)/1000</f>
        <v>-44165.447</v>
      </c>
      <c r="G37" s="59">
        <f t="shared" si="3"/>
        <v>-44165.447</v>
      </c>
      <c r="H37" s="64"/>
      <c r="I37" s="64"/>
      <c r="J37" s="64"/>
      <c r="K37" s="59"/>
      <c r="L37" s="59">
        <f t="shared" si="1"/>
        <v>44165.447</v>
      </c>
      <c r="M37" s="59">
        <f t="shared" si="2"/>
        <v>44165.447</v>
      </c>
      <c r="N37" s="63"/>
      <c r="O37" s="63"/>
    </row>
    <row r="38" spans="1:19">
      <c r="A38" s="25">
        <f t="shared" si="0"/>
        <v>25</v>
      </c>
      <c r="B38" s="68" t="s">
        <v>137</v>
      </c>
      <c r="C38" s="9"/>
      <c r="D38" s="9"/>
      <c r="E38" s="9"/>
      <c r="F38" s="60">
        <f>VLOOKUP(B38,'Pivot Temp Grouping (2023)'!$A$4:$B$130,2,FALSE)/1000</f>
        <v>-300356.42300000001</v>
      </c>
      <c r="G38" s="59">
        <f t="shared" si="3"/>
        <v>-300356.42300000001</v>
      </c>
      <c r="H38" s="63"/>
      <c r="I38" s="63"/>
      <c r="J38" s="63"/>
      <c r="K38" s="63"/>
      <c r="L38" s="59">
        <f t="shared" si="1"/>
        <v>300356.42300000001</v>
      </c>
      <c r="M38" s="59">
        <f t="shared" si="2"/>
        <v>300356.42300000001</v>
      </c>
      <c r="N38" s="59"/>
      <c r="O38" s="59"/>
    </row>
    <row r="39" spans="1:19">
      <c r="A39" s="25">
        <f t="shared" si="0"/>
        <v>26</v>
      </c>
      <c r="B39" s="68" t="s">
        <v>266</v>
      </c>
      <c r="F39" s="60">
        <f>VLOOKUP(B39,'Pivot Temp Grouping (2023)'!$A$4:$B$130,2,FALSE)/1000</f>
        <v>1099.3969999999999</v>
      </c>
      <c r="G39" s="59">
        <f t="shared" si="3"/>
        <v>1099.3969999999999</v>
      </c>
      <c r="L39" s="59">
        <f t="shared" ref="L39:L40" si="6">-F39</f>
        <v>-1099.3969999999999</v>
      </c>
      <c r="M39" s="59">
        <f t="shared" ref="M39:M40" si="7">-G39</f>
        <v>-1099.3969999999999</v>
      </c>
      <c r="N39" s="64"/>
      <c r="O39" s="59"/>
    </row>
    <row r="40" spans="1:19">
      <c r="A40" s="25">
        <f t="shared" si="0"/>
        <v>27</v>
      </c>
      <c r="B40" s="332" t="s">
        <v>141</v>
      </c>
      <c r="C40" s="280"/>
      <c r="D40" s="280"/>
      <c r="E40" s="280"/>
      <c r="F40" s="333">
        <f>VLOOKUP(B40,'Pivot Temp Grouping (2023)'!$A$4:$B$130,2,FALSE)/1000</f>
        <v>276947.39500000002</v>
      </c>
      <c r="G40" s="334">
        <f t="shared" si="3"/>
        <v>276947.39500000002</v>
      </c>
      <c r="H40" s="332"/>
      <c r="I40" s="332"/>
      <c r="J40" s="332"/>
      <c r="K40" s="332"/>
      <c r="L40" s="334">
        <f t="shared" si="6"/>
        <v>-276947.39500000002</v>
      </c>
      <c r="M40" s="334">
        <f t="shared" si="7"/>
        <v>-276947.39500000002</v>
      </c>
      <c r="N40" s="332"/>
      <c r="O40" s="332"/>
    </row>
    <row r="41" spans="1:19">
      <c r="A41" s="25">
        <f t="shared" si="0"/>
        <v>28</v>
      </c>
      <c r="N41" s="59"/>
      <c r="O41" s="59"/>
    </row>
    <row r="42" spans="1:19">
      <c r="A42" s="25">
        <f>+A41+1</f>
        <v>29</v>
      </c>
      <c r="N42" s="59"/>
      <c r="O42" s="59"/>
    </row>
    <row r="43" spans="1:19">
      <c r="A43" s="178" t="s">
        <v>149</v>
      </c>
      <c r="B43" s="178"/>
      <c r="C43" s="178"/>
      <c r="D43" s="178"/>
      <c r="E43" s="178"/>
      <c r="F43" s="178"/>
      <c r="G43" s="179"/>
      <c r="H43" s="179"/>
      <c r="I43" s="179"/>
      <c r="J43" s="179"/>
      <c r="K43" s="180"/>
      <c r="L43" s="181"/>
      <c r="M43" s="181"/>
      <c r="N43" s="181" t="s">
        <v>150</v>
      </c>
      <c r="O43" s="181"/>
      <c r="R43" s="3"/>
    </row>
    <row r="44" spans="1:19" ht="22.8">
      <c r="A44" s="1" t="s">
        <v>64</v>
      </c>
      <c r="B44" s="2"/>
      <c r="C44" s="2"/>
      <c r="D44" s="2"/>
      <c r="E44" s="2"/>
      <c r="F44" s="2"/>
      <c r="G44" s="1" t="s">
        <v>65</v>
      </c>
      <c r="H44" s="1"/>
      <c r="I44" s="1"/>
      <c r="J44" s="1"/>
      <c r="K44" s="1"/>
      <c r="L44" s="1"/>
      <c r="M44" s="1"/>
      <c r="N44" s="336" t="s">
        <v>265</v>
      </c>
      <c r="O44" s="336"/>
    </row>
    <row r="45" spans="1:19" ht="12.75" customHeight="1">
      <c r="A45" s="4"/>
      <c r="B45" s="5"/>
      <c r="C45" s="5"/>
      <c r="D45" s="5"/>
      <c r="E45" s="5"/>
      <c r="F45" s="5"/>
      <c r="G45" s="5"/>
      <c r="H45" s="5"/>
      <c r="I45" s="5"/>
      <c r="J45" s="5"/>
      <c r="K45" s="6"/>
      <c r="L45" s="6"/>
      <c r="M45" s="6"/>
      <c r="N45" s="6"/>
      <c r="O45" s="6"/>
    </row>
    <row r="46" spans="1:19" ht="12.75" customHeight="1">
      <c r="A46" s="3" t="s">
        <v>67</v>
      </c>
      <c r="B46" s="7"/>
      <c r="C46" s="7"/>
      <c r="D46" s="7"/>
      <c r="E46" s="7"/>
      <c r="F46" s="8" t="s">
        <v>68</v>
      </c>
      <c r="G46" s="337" t="s">
        <v>69</v>
      </c>
      <c r="H46" s="337"/>
      <c r="I46" s="337"/>
      <c r="J46" s="337"/>
      <c r="K46" s="337"/>
      <c r="L46" s="9"/>
      <c r="M46" s="9" t="s">
        <v>70</v>
      </c>
      <c r="N46" s="10"/>
      <c r="O46" s="10"/>
    </row>
    <row r="47" spans="1:19">
      <c r="B47" s="7"/>
      <c r="C47" s="7"/>
      <c r="D47" s="7"/>
      <c r="E47" s="7"/>
      <c r="F47" s="7"/>
      <c r="G47" s="338"/>
      <c r="H47" s="338"/>
      <c r="I47" s="338"/>
      <c r="J47" s="338"/>
      <c r="K47" s="338"/>
      <c r="L47" s="11" t="str">
        <f t="shared" ref="L47:M51" si="8">+L4</f>
        <v>_</v>
      </c>
      <c r="M47" s="12" t="str">
        <f t="shared" si="8"/>
        <v>Projected Test Year 3 Ended</v>
      </c>
      <c r="N47" s="13"/>
      <c r="O47" s="14">
        <f>+O4</f>
        <v>46752</v>
      </c>
    </row>
    <row r="48" spans="1:19" ht="12.75" customHeight="1">
      <c r="A48" s="3" t="s">
        <v>72</v>
      </c>
      <c r="B48" s="15"/>
      <c r="C48" s="15"/>
      <c r="D48" s="15"/>
      <c r="E48" s="15"/>
      <c r="F48" s="15"/>
      <c r="G48" s="338"/>
      <c r="H48" s="338"/>
      <c r="I48" s="338"/>
      <c r="J48" s="338"/>
      <c r="K48" s="338"/>
      <c r="L48" s="11" t="str">
        <f t="shared" si="8"/>
        <v>_</v>
      </c>
      <c r="M48" s="12" t="str">
        <f t="shared" si="8"/>
        <v>Projected Test Year 2 Ended</v>
      </c>
      <c r="N48" s="13"/>
      <c r="O48" s="14">
        <f>+O5</f>
        <v>46387</v>
      </c>
    </row>
    <row r="49" spans="1:19">
      <c r="A49" s="16"/>
      <c r="G49" s="338"/>
      <c r="H49" s="338"/>
      <c r="I49" s="338"/>
      <c r="J49" s="338"/>
      <c r="K49" s="338"/>
      <c r="L49" s="11" t="str">
        <f t="shared" si="8"/>
        <v>_</v>
      </c>
      <c r="M49" s="12" t="str">
        <f t="shared" si="8"/>
        <v>Projected Test Year 1 Ended</v>
      </c>
      <c r="N49" s="13"/>
      <c r="O49" s="14">
        <f>+O6</f>
        <v>46022</v>
      </c>
    </row>
    <row r="50" spans="1:19" ht="12.75" customHeight="1">
      <c r="A50" s="14" t="str">
        <f>+A7</f>
        <v>DOCKET NO.: 20240025-EI</v>
      </c>
      <c r="K50" s="17"/>
      <c r="L50" s="11" t="str">
        <f t="shared" si="8"/>
        <v>_</v>
      </c>
      <c r="M50" s="12" t="str">
        <f t="shared" si="8"/>
        <v>Prior Year Ended</v>
      </c>
      <c r="N50" s="13"/>
      <c r="O50" s="14">
        <f>+O7</f>
        <v>45657</v>
      </c>
    </row>
    <row r="51" spans="1:19" ht="12.75" customHeight="1">
      <c r="F51" s="18"/>
      <c r="L51" s="11" t="str">
        <f t="shared" si="8"/>
        <v>X</v>
      </c>
      <c r="M51" s="12" t="str">
        <f t="shared" si="8"/>
        <v>Historical Year Ended</v>
      </c>
      <c r="N51" s="13"/>
      <c r="O51" s="14">
        <f>+O8</f>
        <v>45291</v>
      </c>
    </row>
    <row r="52" spans="1:19" ht="12.75" customHeight="1">
      <c r="F52" s="18"/>
      <c r="G52" s="54" t="s">
        <v>75</v>
      </c>
      <c r="K52" s="17"/>
    </row>
    <row r="53" spans="1:19" s="23" customFormat="1">
      <c r="A53" s="20"/>
      <c r="B53" s="21"/>
      <c r="C53" s="21"/>
      <c r="D53" s="21"/>
      <c r="E53" s="21"/>
      <c r="F53" s="21"/>
      <c r="G53" s="21"/>
      <c r="H53" s="21"/>
      <c r="I53" s="21"/>
      <c r="J53" s="21"/>
      <c r="K53" s="22"/>
      <c r="L53" s="21"/>
      <c r="M53" s="12" t="s">
        <v>152</v>
      </c>
      <c r="N53" s="21"/>
      <c r="O53" s="21"/>
      <c r="R53" s="62"/>
      <c r="S53" s="157"/>
    </row>
    <row r="54" spans="1:19" s="106" customFormat="1">
      <c r="A54" s="105"/>
      <c r="B54" s="112">
        <v>-1</v>
      </c>
      <c r="C54" s="112"/>
      <c r="D54" s="112"/>
      <c r="E54" s="112"/>
      <c r="F54" s="112">
        <f>+B54-1</f>
        <v>-2</v>
      </c>
      <c r="G54" s="112">
        <f>+F54-1</f>
        <v>-3</v>
      </c>
      <c r="H54" s="112"/>
      <c r="I54" s="112"/>
      <c r="J54" s="112"/>
      <c r="K54" s="112"/>
      <c r="L54" s="112">
        <f>+G54-1</f>
        <v>-4</v>
      </c>
      <c r="M54" s="112">
        <f>+L54-1</f>
        <v>-5</v>
      </c>
      <c r="N54" s="112"/>
      <c r="O54" s="112"/>
      <c r="S54" s="157"/>
    </row>
    <row r="55" spans="1:19" s="23" customFormat="1">
      <c r="A55" s="25" t="s">
        <v>76</v>
      </c>
      <c r="B55" s="25"/>
      <c r="C55" s="25"/>
      <c r="D55" s="25"/>
      <c r="E55" s="25"/>
      <c r="F55" s="335" t="s">
        <v>77</v>
      </c>
      <c r="G55" s="335"/>
      <c r="K55" s="26"/>
      <c r="L55" s="335" t="s">
        <v>78</v>
      </c>
      <c r="M55" s="335"/>
      <c r="O55" s="25"/>
      <c r="R55" s="62"/>
      <c r="S55" s="157"/>
    </row>
    <row r="56" spans="1:19" s="23" customFormat="1">
      <c r="A56" s="27" t="s">
        <v>79</v>
      </c>
      <c r="B56" s="28" t="s">
        <v>80</v>
      </c>
      <c r="C56" s="28"/>
      <c r="D56" s="28"/>
      <c r="E56" s="28"/>
      <c r="F56" s="22" t="s">
        <v>81</v>
      </c>
      <c r="G56" s="29" t="s">
        <v>82</v>
      </c>
      <c r="H56" s="22"/>
      <c r="I56" s="22"/>
      <c r="J56" s="22"/>
      <c r="K56" s="22"/>
      <c r="L56" s="22" t="s">
        <v>81</v>
      </c>
      <c r="M56" s="29" t="s">
        <v>82</v>
      </c>
      <c r="N56" s="22"/>
      <c r="O56" s="30"/>
      <c r="R56" s="62"/>
      <c r="S56" s="157"/>
    </row>
    <row r="57" spans="1:19">
      <c r="A57" s="25">
        <v>1</v>
      </c>
      <c r="N57" s="9"/>
      <c r="O57" s="44"/>
      <c r="Q57" s="68"/>
    </row>
    <row r="58" spans="1:19">
      <c r="A58" s="25">
        <f>A57+1</f>
        <v>2</v>
      </c>
      <c r="B58" s="68" t="s">
        <v>267</v>
      </c>
      <c r="F58" s="60">
        <f>VLOOKUP(B58,'Pivot Temp Grouping (2023)'!$A$4:$B$130,2,FALSE)/1000</f>
        <v>-5145.2359999999999</v>
      </c>
      <c r="G58" s="59">
        <f t="shared" ref="G58:G70" si="9">+F58</f>
        <v>-5145.2359999999999</v>
      </c>
      <c r="H58" s="65"/>
      <c r="I58" s="65"/>
      <c r="J58" s="65"/>
      <c r="K58" s="64"/>
      <c r="L58" s="59">
        <f t="shared" ref="L58:L70" si="10">-F58</f>
        <v>5145.2359999999999</v>
      </c>
      <c r="M58" s="59">
        <f t="shared" ref="M58:M70" si="11">-G58</f>
        <v>5145.2359999999999</v>
      </c>
      <c r="N58" s="9"/>
      <c r="O58" s="44"/>
    </row>
    <row r="59" spans="1:19">
      <c r="A59" s="25">
        <f t="shared" ref="A59:A85" si="12">+A58+1</f>
        <v>3</v>
      </c>
      <c r="B59" s="31" t="s">
        <v>268</v>
      </c>
      <c r="C59" s="9"/>
      <c r="D59" s="9"/>
      <c r="E59" s="9"/>
      <c r="F59" s="60">
        <f>VLOOKUP(B59,'Pivot Temp Grouping (2023)'!$A$4:$B$130,2,FALSE)/1000</f>
        <v>6551.3450000000003</v>
      </c>
      <c r="G59" s="59">
        <f t="shared" si="9"/>
        <v>6551.3450000000003</v>
      </c>
      <c r="H59" s="65"/>
      <c r="I59" s="65"/>
      <c r="J59" s="65"/>
      <c r="K59" s="64"/>
      <c r="L59" s="59">
        <f t="shared" si="10"/>
        <v>-6551.3450000000003</v>
      </c>
      <c r="M59" s="59">
        <f t="shared" si="11"/>
        <v>-6551.3450000000003</v>
      </c>
      <c r="N59" s="9"/>
      <c r="O59" s="44"/>
    </row>
    <row r="60" spans="1:19">
      <c r="A60" s="25">
        <f t="shared" si="12"/>
        <v>4</v>
      </c>
      <c r="B60" s="31" t="s">
        <v>237</v>
      </c>
      <c r="C60" s="9"/>
      <c r="D60" s="9"/>
      <c r="E60" s="9"/>
      <c r="F60" s="60">
        <f>VLOOKUP(B60,'Pivot Temp Grouping (2023)'!$A$4:$B$130,2,FALSE)/1000</f>
        <v>19.463999999999999</v>
      </c>
      <c r="G60" s="59">
        <f t="shared" si="9"/>
        <v>19.463999999999999</v>
      </c>
      <c r="H60" s="65"/>
      <c r="I60" s="65"/>
      <c r="J60" s="65"/>
      <c r="K60" s="64"/>
      <c r="L60" s="59">
        <f t="shared" si="10"/>
        <v>-19.463999999999999</v>
      </c>
      <c r="M60" s="59">
        <f t="shared" si="11"/>
        <v>-19.463999999999999</v>
      </c>
      <c r="N60" s="9"/>
      <c r="O60" s="44"/>
    </row>
    <row r="61" spans="1:19">
      <c r="A61" s="25">
        <f t="shared" si="12"/>
        <v>5</v>
      </c>
      <c r="B61" s="31" t="s">
        <v>232</v>
      </c>
      <c r="C61" s="9"/>
      <c r="D61" s="9"/>
      <c r="E61" s="9"/>
      <c r="F61" s="60">
        <f>VLOOKUP(B61,'Pivot Temp Grouping (2023)'!$A$4:$B$130,2,FALSE)/1000</f>
        <v>5939.6239999999998</v>
      </c>
      <c r="G61" s="59">
        <f t="shared" si="9"/>
        <v>5939.6239999999998</v>
      </c>
      <c r="H61" s="65"/>
      <c r="I61" s="65"/>
      <c r="J61" s="65"/>
      <c r="K61" s="64"/>
      <c r="L61" s="59">
        <f t="shared" si="10"/>
        <v>-5939.6239999999998</v>
      </c>
      <c r="M61" s="59">
        <f t="shared" si="11"/>
        <v>-5939.6239999999998</v>
      </c>
      <c r="N61" s="9"/>
      <c r="O61" s="44"/>
    </row>
    <row r="62" spans="1:19">
      <c r="A62" s="25">
        <f t="shared" si="12"/>
        <v>6</v>
      </c>
      <c r="B62" s="9" t="s">
        <v>269</v>
      </c>
      <c r="C62" s="9"/>
      <c r="D62" s="9"/>
      <c r="E62" s="9"/>
      <c r="F62" s="60">
        <f>VLOOKUP(B62,'Pivot Temp Grouping (2023)'!$A$4:$B$130,2,FALSE)/1000</f>
        <v>-9903.5010000000002</v>
      </c>
      <c r="G62" s="59">
        <f t="shared" si="9"/>
        <v>-9903.5010000000002</v>
      </c>
      <c r="H62" s="65"/>
      <c r="I62" s="65"/>
      <c r="J62" s="65"/>
      <c r="K62" s="64"/>
      <c r="L62" s="59">
        <f t="shared" si="10"/>
        <v>9903.5010000000002</v>
      </c>
      <c r="M62" s="59">
        <f t="shared" si="11"/>
        <v>9903.5010000000002</v>
      </c>
      <c r="N62" s="9"/>
      <c r="O62" s="44"/>
    </row>
    <row r="63" spans="1:19">
      <c r="A63" s="25">
        <f t="shared" si="12"/>
        <v>7</v>
      </c>
      <c r="B63" s="9" t="s">
        <v>167</v>
      </c>
      <c r="C63" s="9"/>
      <c r="D63" s="9"/>
      <c r="E63" s="9"/>
      <c r="F63" s="60">
        <f>VLOOKUP(B63,'Pivot Temp Grouping (2023)'!$A$4:$B$130,2,FALSE)/1000</f>
        <v>-4944.6970000000001</v>
      </c>
      <c r="G63" s="59">
        <f t="shared" si="9"/>
        <v>-4944.6970000000001</v>
      </c>
      <c r="H63" s="65"/>
      <c r="I63" s="65"/>
      <c r="J63" s="65"/>
      <c r="K63" s="64"/>
      <c r="L63" s="59">
        <f t="shared" si="10"/>
        <v>4944.6970000000001</v>
      </c>
      <c r="M63" s="59">
        <f t="shared" si="11"/>
        <v>4944.6970000000001</v>
      </c>
      <c r="N63" s="9"/>
      <c r="O63" s="44"/>
    </row>
    <row r="64" spans="1:19">
      <c r="A64" s="25">
        <f t="shared" si="12"/>
        <v>8</v>
      </c>
      <c r="B64" s="31" t="s">
        <v>270</v>
      </c>
      <c r="C64" s="9"/>
      <c r="D64" s="9"/>
      <c r="E64" s="9"/>
      <c r="F64" s="60">
        <f>VLOOKUP(B64,'Pivot Temp Grouping (2023)'!$A$4:$B$130,2,FALSE)/1000</f>
        <v>-668.88400000000001</v>
      </c>
      <c r="G64" s="59">
        <f t="shared" si="9"/>
        <v>-668.88400000000001</v>
      </c>
      <c r="H64" s="65"/>
      <c r="I64" s="65"/>
      <c r="J64" s="65"/>
      <c r="K64" s="64"/>
      <c r="L64" s="59">
        <f t="shared" si="10"/>
        <v>668.88400000000001</v>
      </c>
      <c r="M64" s="59">
        <f t="shared" si="11"/>
        <v>668.88400000000001</v>
      </c>
      <c r="N64" s="9"/>
      <c r="O64" s="44"/>
    </row>
    <row r="65" spans="1:15">
      <c r="A65" s="25">
        <f t="shared" si="12"/>
        <v>9</v>
      </c>
      <c r="B65" s="68" t="s">
        <v>271</v>
      </c>
      <c r="C65" s="108"/>
      <c r="D65" s="68"/>
      <c r="E65" s="68"/>
      <c r="F65" s="60">
        <f>VLOOKUP(B65,'Pivot Temp Grouping (2023)'!$A$4:$B$130,2,FALSE)/1000</f>
        <v>-5204.0370000000003</v>
      </c>
      <c r="G65" s="59">
        <f t="shared" ref="G65" si="13">+F65</f>
        <v>-5204.0370000000003</v>
      </c>
      <c r="H65" s="32"/>
      <c r="I65" s="32"/>
      <c r="J65" s="32"/>
      <c r="K65" s="33"/>
      <c r="L65" s="59">
        <f t="shared" ref="L65" si="14">-F65</f>
        <v>5204.0370000000003</v>
      </c>
      <c r="M65" s="59">
        <f t="shared" ref="M65" si="15">-G65</f>
        <v>5204.0370000000003</v>
      </c>
      <c r="N65" s="9"/>
      <c r="O65" s="44"/>
    </row>
    <row r="66" spans="1:15">
      <c r="A66" s="25">
        <f t="shared" si="12"/>
        <v>10</v>
      </c>
      <c r="B66" s="68" t="s">
        <v>272</v>
      </c>
      <c r="C66" s="108"/>
      <c r="D66" s="68"/>
      <c r="E66" s="68"/>
      <c r="F66" s="60">
        <f>VLOOKUP(B66,'Pivot Temp Grouping (2023)'!$A$4:$B$130,2,FALSE)/1000</f>
        <v>-15409.32</v>
      </c>
      <c r="G66" s="59">
        <f t="shared" ref="G66" si="16">+F66</f>
        <v>-15409.32</v>
      </c>
      <c r="H66" s="32"/>
      <c r="I66" s="32"/>
      <c r="J66" s="32"/>
      <c r="K66" s="33"/>
      <c r="L66" s="59">
        <f t="shared" ref="L66" si="17">-F66</f>
        <v>15409.32</v>
      </c>
      <c r="M66" s="59">
        <f t="shared" ref="M66" si="18">-G66</f>
        <v>15409.32</v>
      </c>
      <c r="N66" s="9"/>
      <c r="O66" s="44"/>
    </row>
    <row r="67" spans="1:15">
      <c r="A67" s="25">
        <f t="shared" si="12"/>
        <v>11</v>
      </c>
      <c r="B67" s="68" t="s">
        <v>273</v>
      </c>
      <c r="C67" s="108"/>
      <c r="D67" s="68"/>
      <c r="E67" s="68"/>
      <c r="F67" s="60">
        <f>VLOOKUP(B67,'Pivot Temp Grouping (2023)'!$A$4:$B$130,2,FALSE)/1000</f>
        <v>1.6950000000000001</v>
      </c>
      <c r="G67" s="59">
        <f t="shared" ref="G67" si="19">+F67</f>
        <v>1.6950000000000001</v>
      </c>
      <c r="H67" s="32"/>
      <c r="I67" s="32"/>
      <c r="J67" s="32"/>
      <c r="K67" s="33"/>
      <c r="L67" s="59">
        <f t="shared" ref="L67" si="20">-F67</f>
        <v>-1.6950000000000001</v>
      </c>
      <c r="M67" s="59">
        <f t="shared" ref="M67" si="21">-G67</f>
        <v>-1.6950000000000001</v>
      </c>
      <c r="N67" s="9"/>
      <c r="O67" s="44"/>
    </row>
    <row r="68" spans="1:15">
      <c r="A68" s="25">
        <f t="shared" si="12"/>
        <v>12</v>
      </c>
      <c r="B68" s="329" t="s">
        <v>3825</v>
      </c>
      <c r="C68" s="108"/>
      <c r="D68" s="68"/>
      <c r="E68" s="68"/>
      <c r="F68" s="60">
        <f>VLOOKUP(B68,'Pivot Temp Grouping (2023)'!$A$4:$B$130,2,FALSE)/1000</f>
        <v>-14973.656000000001</v>
      </c>
      <c r="G68" s="59">
        <f t="shared" ref="G68" si="22">+F68</f>
        <v>-14973.656000000001</v>
      </c>
      <c r="H68" s="32"/>
      <c r="I68" s="32"/>
      <c r="J68" s="32"/>
      <c r="K68" s="33"/>
      <c r="L68" s="59">
        <f t="shared" ref="L68" si="23">-F68</f>
        <v>14973.656000000001</v>
      </c>
      <c r="M68" s="59">
        <f t="shared" ref="M68" si="24">-G68</f>
        <v>14973.656000000001</v>
      </c>
      <c r="N68" s="32"/>
      <c r="O68" s="32"/>
    </row>
    <row r="69" spans="1:15">
      <c r="A69" s="25">
        <f t="shared" si="12"/>
        <v>13</v>
      </c>
      <c r="B69" s="68" t="s">
        <v>275</v>
      </c>
      <c r="C69" s="108"/>
      <c r="D69" s="68"/>
      <c r="E69" s="68"/>
      <c r="F69" s="60">
        <f>VLOOKUP(B69,'Pivot Temp Grouping (2023)'!$A$4:$B$130,2,FALSE)/1000</f>
        <v>6517.6869999999999</v>
      </c>
      <c r="G69" s="59">
        <f t="shared" ref="G69" si="25">+F69</f>
        <v>6517.6869999999999</v>
      </c>
      <c r="H69" s="32"/>
      <c r="I69" s="32"/>
      <c r="J69" s="32"/>
      <c r="K69" s="33"/>
      <c r="L69" s="59">
        <f t="shared" ref="L69" si="26">-F69</f>
        <v>-6517.6869999999999</v>
      </c>
      <c r="M69" s="59">
        <f t="shared" ref="M69" si="27">-G69</f>
        <v>-6517.6869999999999</v>
      </c>
      <c r="N69" s="32"/>
      <c r="O69" s="32"/>
    </row>
    <row r="70" spans="1:15">
      <c r="A70" s="25">
        <f t="shared" si="12"/>
        <v>14</v>
      </c>
      <c r="B70" s="68" t="s">
        <v>168</v>
      </c>
      <c r="C70" s="108"/>
      <c r="D70" s="68"/>
      <c r="E70" s="68"/>
      <c r="F70" s="113">
        <f>VLOOKUP(B70,'Pivot Temp Grouping (2023)'!$A$4:$B$130,2,FALSE)/1000</f>
        <v>3989.21</v>
      </c>
      <c r="G70" s="70">
        <f t="shared" si="9"/>
        <v>3989.21</v>
      </c>
      <c r="H70" s="32"/>
      <c r="I70" s="32"/>
      <c r="J70" s="32"/>
      <c r="K70" s="33"/>
      <c r="L70" s="70">
        <f t="shared" si="10"/>
        <v>-3989.21</v>
      </c>
      <c r="M70" s="70">
        <f t="shared" si="11"/>
        <v>-3989.21</v>
      </c>
      <c r="N70" s="32"/>
      <c r="O70" s="32"/>
    </row>
    <row r="71" spans="1:15">
      <c r="A71" s="25">
        <f t="shared" si="12"/>
        <v>15</v>
      </c>
      <c r="B71" s="9" t="s">
        <v>172</v>
      </c>
      <c r="C71" s="108"/>
      <c r="D71" s="68"/>
      <c r="E71" s="9"/>
      <c r="F71" s="32">
        <f>SUM(F20:F40)+SUM(F58:F70)</f>
        <v>85356.579000000173</v>
      </c>
      <c r="G71" s="32">
        <f>SUM(G20:G40)+SUM(G58:G70)</f>
        <v>288177.82400000008</v>
      </c>
      <c r="H71" s="32"/>
      <c r="I71" s="32"/>
      <c r="J71" s="32"/>
      <c r="K71" s="33"/>
      <c r="L71" s="32">
        <f>SUM(L20:L40)+SUM(L58:L70)</f>
        <v>-85356.579000000173</v>
      </c>
      <c r="M71" s="32">
        <f>SUM(M20:M40)+SUM(M58:M70)</f>
        <v>-288177.82400000008</v>
      </c>
      <c r="N71" s="38"/>
      <c r="O71" s="32"/>
    </row>
    <row r="72" spans="1:15">
      <c r="A72" s="25">
        <f t="shared" si="12"/>
        <v>16</v>
      </c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32"/>
      <c r="O72" s="32"/>
    </row>
    <row r="73" spans="1:15">
      <c r="A73" s="25">
        <f t="shared" si="12"/>
        <v>17</v>
      </c>
      <c r="B73" s="9" t="s">
        <v>173</v>
      </c>
      <c r="C73" s="108"/>
      <c r="D73" s="68"/>
      <c r="E73" s="9"/>
      <c r="F73" s="9"/>
      <c r="G73" s="9"/>
      <c r="H73" s="38"/>
      <c r="I73" s="38"/>
      <c r="J73" s="38"/>
      <c r="K73" s="38"/>
      <c r="L73" s="39"/>
      <c r="M73" s="32"/>
      <c r="N73" s="44"/>
      <c r="O73" s="44"/>
    </row>
    <row r="74" spans="1:15">
      <c r="A74" s="25">
        <f t="shared" si="12"/>
        <v>18</v>
      </c>
      <c r="B74" s="68" t="s">
        <v>174</v>
      </c>
      <c r="C74" s="108"/>
      <c r="D74" s="68"/>
      <c r="E74" s="68"/>
      <c r="F74" s="60">
        <f>'2023 BASE UNU'!D20/1000</f>
        <v>-946.25099999999998</v>
      </c>
      <c r="G74" s="59">
        <f>+F74</f>
        <v>-946.25099999999998</v>
      </c>
      <c r="H74" s="32"/>
      <c r="I74" s="32"/>
      <c r="J74" s="32"/>
      <c r="K74" s="32"/>
      <c r="L74" s="37"/>
      <c r="M74" s="32"/>
      <c r="N74" s="9"/>
      <c r="O74" s="44"/>
    </row>
    <row r="75" spans="1:15">
      <c r="A75" s="25">
        <f t="shared" si="12"/>
        <v>19</v>
      </c>
      <c r="B75" s="31" t="s">
        <v>176</v>
      </c>
      <c r="C75" s="108"/>
      <c r="D75" s="68"/>
      <c r="E75" s="31"/>
      <c r="F75" s="60">
        <f>'2023 BASE UNU'!D22/1000</f>
        <v>1300</v>
      </c>
      <c r="G75" s="59">
        <f>+F75</f>
        <v>1300</v>
      </c>
      <c r="H75" s="32"/>
      <c r="I75" s="32"/>
      <c r="J75" s="32"/>
      <c r="K75" s="47"/>
      <c r="L75" s="44"/>
      <c r="M75" s="44"/>
      <c r="N75" s="9"/>
      <c r="O75" s="44"/>
    </row>
    <row r="76" spans="1:15">
      <c r="A76" s="25">
        <f t="shared" si="12"/>
        <v>20</v>
      </c>
      <c r="B76" s="68" t="s">
        <v>179</v>
      </c>
      <c r="C76" s="108"/>
      <c r="D76" s="68"/>
      <c r="E76" s="68"/>
      <c r="F76" s="60">
        <f>('2023 BASE UNU'!D26+'2023 BASE UNU'!D27)/1000</f>
        <v>259.02199999999999</v>
      </c>
      <c r="G76" s="59">
        <f>+F76</f>
        <v>259.02199999999999</v>
      </c>
      <c r="H76" s="32"/>
      <c r="I76" s="32"/>
      <c r="J76" s="32"/>
      <c r="K76" s="44"/>
      <c r="L76" s="44"/>
      <c r="M76" s="44"/>
      <c r="N76" s="9"/>
      <c r="O76" s="44"/>
    </row>
    <row r="77" spans="1:15">
      <c r="A77" s="25">
        <f t="shared" si="12"/>
        <v>21</v>
      </c>
      <c r="B77" s="68" t="s">
        <v>182</v>
      </c>
      <c r="C77" s="108"/>
      <c r="D77" s="68"/>
      <c r="E77" s="68"/>
      <c r="F77" s="113">
        <f>'2023 BASE UNU'!D29/1000</f>
        <v>33146.197999999997</v>
      </c>
      <c r="G77" s="70">
        <f>+F77</f>
        <v>33146.197999999997</v>
      </c>
      <c r="H77" s="32"/>
      <c r="I77" s="32"/>
      <c r="J77" s="32"/>
      <c r="K77" s="44"/>
      <c r="L77" s="44"/>
      <c r="M77" s="44"/>
      <c r="N77" s="9"/>
      <c r="O77" s="44"/>
    </row>
    <row r="78" spans="1:15">
      <c r="A78" s="25">
        <f t="shared" si="12"/>
        <v>22</v>
      </c>
      <c r="B78" s="42" t="s">
        <v>184</v>
      </c>
      <c r="C78" s="108"/>
      <c r="D78" s="68"/>
      <c r="E78" s="42"/>
      <c r="F78" s="41">
        <f>SUM(F74:F77)</f>
        <v>33758.968999999997</v>
      </c>
      <c r="G78" s="41">
        <f>SUM(G74:G77)</f>
        <v>33758.968999999997</v>
      </c>
      <c r="H78" s="32"/>
      <c r="I78" s="32"/>
      <c r="J78" s="32"/>
      <c r="K78" s="44"/>
      <c r="L78" s="44"/>
      <c r="M78" s="44"/>
      <c r="N78" s="9"/>
      <c r="O78" s="44"/>
    </row>
    <row r="79" spans="1:15">
      <c r="A79" s="25">
        <f t="shared" si="12"/>
        <v>23</v>
      </c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44"/>
    </row>
    <row r="80" spans="1:15">
      <c r="A80" s="25">
        <f t="shared" si="12"/>
        <v>24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44"/>
    </row>
    <row r="81" spans="1:19">
      <c r="A81" s="25">
        <f t="shared" si="12"/>
        <v>25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44"/>
    </row>
    <row r="82" spans="1:19">
      <c r="A82" s="25">
        <f t="shared" si="12"/>
        <v>26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44"/>
    </row>
    <row r="83" spans="1:19">
      <c r="A83" s="25">
        <f t="shared" si="12"/>
        <v>27</v>
      </c>
      <c r="B83" s="31"/>
      <c r="C83" s="31"/>
      <c r="D83" s="31"/>
      <c r="E83" s="31"/>
      <c r="F83" s="31"/>
      <c r="G83" s="32"/>
      <c r="H83" s="32"/>
      <c r="I83" s="32"/>
      <c r="J83" s="32"/>
      <c r="K83" s="44"/>
      <c r="L83" s="44"/>
      <c r="M83" s="44"/>
      <c r="N83" s="44"/>
      <c r="O83" s="44"/>
    </row>
    <row r="84" spans="1:19">
      <c r="A84" s="25">
        <f t="shared" si="12"/>
        <v>28</v>
      </c>
      <c r="B84" s="31"/>
      <c r="C84" s="31"/>
      <c r="D84" s="31"/>
      <c r="E84" s="31"/>
      <c r="F84" s="31"/>
      <c r="G84" s="32"/>
      <c r="H84" s="32"/>
      <c r="I84" s="32"/>
      <c r="J84" s="32"/>
      <c r="K84" s="44"/>
      <c r="L84" s="44"/>
      <c r="M84" s="44"/>
      <c r="N84" s="44"/>
      <c r="O84" s="44"/>
    </row>
    <row r="85" spans="1:19">
      <c r="A85" s="25">
        <f t="shared" si="12"/>
        <v>29</v>
      </c>
      <c r="B85" s="31"/>
      <c r="C85" s="31"/>
      <c r="D85" s="31"/>
      <c r="E85" s="31"/>
      <c r="F85" s="31"/>
      <c r="G85" s="32"/>
      <c r="H85" s="32"/>
      <c r="I85" s="32"/>
      <c r="J85" s="32"/>
      <c r="K85" s="44"/>
      <c r="L85" s="44"/>
      <c r="M85" s="44"/>
      <c r="N85" s="44"/>
      <c r="O85" s="44"/>
    </row>
    <row r="86" spans="1:19">
      <c r="A86" s="178" t="s">
        <v>149</v>
      </c>
      <c r="B86" s="178"/>
      <c r="C86" s="178"/>
      <c r="D86" s="178"/>
      <c r="E86" s="178"/>
      <c r="F86" s="178"/>
      <c r="G86" s="179"/>
      <c r="H86" s="179"/>
      <c r="I86" s="179"/>
      <c r="J86" s="179"/>
      <c r="K86" s="180"/>
      <c r="L86" s="181"/>
      <c r="M86" s="181"/>
      <c r="N86" s="181" t="s">
        <v>150</v>
      </c>
      <c r="O86" s="181"/>
      <c r="R86" s="3"/>
    </row>
    <row r="87" spans="1:19" ht="22.8">
      <c r="A87" s="1" t="s">
        <v>64</v>
      </c>
      <c r="B87" s="2"/>
      <c r="C87" s="2"/>
      <c r="D87" s="2"/>
      <c r="E87" s="2"/>
      <c r="F87" s="2"/>
      <c r="G87" s="1" t="s">
        <v>65</v>
      </c>
      <c r="H87" s="1"/>
      <c r="I87" s="1"/>
      <c r="J87" s="1"/>
      <c r="K87" s="1"/>
      <c r="L87" s="1"/>
      <c r="M87" s="1"/>
      <c r="N87" s="336" t="s">
        <v>276</v>
      </c>
      <c r="O87" s="336"/>
    </row>
    <row r="88" spans="1:19" ht="12.75" customHeight="1">
      <c r="A88" s="4"/>
      <c r="B88" s="5"/>
      <c r="C88" s="5"/>
      <c r="D88" s="5"/>
      <c r="E88" s="5"/>
      <c r="F88" s="5"/>
      <c r="G88" s="5"/>
      <c r="H88" s="5"/>
      <c r="I88" s="5"/>
      <c r="J88" s="5"/>
      <c r="K88" s="6"/>
      <c r="L88" s="6"/>
      <c r="M88" s="6"/>
      <c r="N88" s="6"/>
      <c r="O88" s="6"/>
    </row>
    <row r="89" spans="1:19" ht="12.75" customHeight="1">
      <c r="A89" s="3" t="s">
        <v>67</v>
      </c>
      <c r="B89" s="7"/>
      <c r="C89" s="7"/>
      <c r="D89" s="7"/>
      <c r="E89" s="7"/>
      <c r="F89" s="8" t="s">
        <v>68</v>
      </c>
      <c r="G89" s="337" t="s">
        <v>69</v>
      </c>
      <c r="H89" s="337"/>
      <c r="I89" s="337"/>
      <c r="J89" s="337"/>
      <c r="K89" s="337"/>
      <c r="L89" s="9"/>
      <c r="M89" s="9" t="s">
        <v>70</v>
      </c>
      <c r="N89" s="10"/>
      <c r="O89" s="10"/>
    </row>
    <row r="90" spans="1:19">
      <c r="B90" s="7"/>
      <c r="C90" s="7"/>
      <c r="D90" s="7"/>
      <c r="E90" s="7"/>
      <c r="F90" s="7"/>
      <c r="G90" s="338"/>
      <c r="H90" s="338"/>
      <c r="I90" s="338"/>
      <c r="J90" s="338"/>
      <c r="K90" s="338"/>
      <c r="L90" s="11" t="str">
        <f t="shared" ref="L90:M94" si="28">+L47</f>
        <v>_</v>
      </c>
      <c r="M90" s="12" t="str">
        <f t="shared" si="28"/>
        <v>Projected Test Year 3 Ended</v>
      </c>
      <c r="N90" s="13"/>
      <c r="O90" s="14">
        <f>+O47</f>
        <v>46752</v>
      </c>
    </row>
    <row r="91" spans="1:19" ht="12.75" customHeight="1">
      <c r="A91" s="3" t="s">
        <v>72</v>
      </c>
      <c r="B91" s="15"/>
      <c r="C91" s="15"/>
      <c r="D91" s="15"/>
      <c r="E91" s="15"/>
      <c r="F91" s="15"/>
      <c r="G91" s="338"/>
      <c r="H91" s="338"/>
      <c r="I91" s="338"/>
      <c r="J91" s="338"/>
      <c r="K91" s="338"/>
      <c r="L91" s="11" t="str">
        <f t="shared" si="28"/>
        <v>_</v>
      </c>
      <c r="M91" s="12" t="str">
        <f t="shared" si="28"/>
        <v>Projected Test Year 2 Ended</v>
      </c>
      <c r="N91" s="13"/>
      <c r="O91" s="14">
        <f>+O48</f>
        <v>46387</v>
      </c>
    </row>
    <row r="92" spans="1:19">
      <c r="A92" s="16"/>
      <c r="G92" s="338"/>
      <c r="H92" s="338"/>
      <c r="I92" s="338"/>
      <c r="J92" s="338"/>
      <c r="K92" s="338"/>
      <c r="L92" s="11" t="str">
        <f t="shared" si="28"/>
        <v>_</v>
      </c>
      <c r="M92" s="12" t="str">
        <f t="shared" si="28"/>
        <v>Projected Test Year 1 Ended</v>
      </c>
      <c r="N92" s="13"/>
      <c r="O92" s="14">
        <f>+O49</f>
        <v>46022</v>
      </c>
    </row>
    <row r="93" spans="1:19" ht="12.75" customHeight="1">
      <c r="A93" s="14" t="str">
        <f>+A50</f>
        <v>DOCKET NO.: 20240025-EI</v>
      </c>
      <c r="K93" s="17"/>
      <c r="L93" s="11" t="str">
        <f t="shared" si="28"/>
        <v>_</v>
      </c>
      <c r="M93" s="12" t="str">
        <f t="shared" si="28"/>
        <v>Prior Year Ended</v>
      </c>
      <c r="N93" s="13"/>
      <c r="O93" s="14">
        <f>+O50</f>
        <v>45657</v>
      </c>
    </row>
    <row r="94" spans="1:19" ht="12.75" customHeight="1">
      <c r="F94" s="18"/>
      <c r="L94" s="11" t="str">
        <f t="shared" si="28"/>
        <v>X</v>
      </c>
      <c r="M94" s="12" t="str">
        <f t="shared" si="28"/>
        <v>Historical Year Ended</v>
      </c>
      <c r="N94" s="13"/>
      <c r="O94" s="14">
        <f>+O51</f>
        <v>45291</v>
      </c>
    </row>
    <row r="95" spans="1:19" ht="12.75" customHeight="1">
      <c r="F95" s="18"/>
      <c r="G95" s="54" t="s">
        <v>75</v>
      </c>
      <c r="K95" s="17"/>
    </row>
    <row r="96" spans="1:19" s="23" customFormat="1">
      <c r="A96" s="20"/>
      <c r="B96" s="21"/>
      <c r="C96" s="21"/>
      <c r="D96" s="21"/>
      <c r="E96" s="21"/>
      <c r="F96" s="21"/>
      <c r="G96" s="21"/>
      <c r="H96" s="21"/>
      <c r="I96" s="21"/>
      <c r="J96" s="21"/>
      <c r="K96" s="22"/>
      <c r="L96" s="21"/>
      <c r="M96" s="12" t="s">
        <v>152</v>
      </c>
      <c r="N96" s="21"/>
      <c r="O96" s="21"/>
      <c r="R96" s="62"/>
      <c r="S96" s="157"/>
    </row>
    <row r="97" spans="1:23" s="106" customFormat="1">
      <c r="A97" s="105"/>
      <c r="B97" s="112">
        <v>-1</v>
      </c>
      <c r="C97" s="112"/>
      <c r="D97" s="112"/>
      <c r="E97" s="112"/>
      <c r="F97" s="112">
        <f>+B97-1</f>
        <v>-2</v>
      </c>
      <c r="G97" s="112">
        <f>+F97-1</f>
        <v>-3</v>
      </c>
      <c r="H97" s="112"/>
      <c r="I97" s="112"/>
      <c r="J97" s="112"/>
      <c r="K97" s="112"/>
      <c r="L97" s="112">
        <f>+G97-1</f>
        <v>-4</v>
      </c>
      <c r="M97" s="112">
        <f>+L97-1</f>
        <v>-5</v>
      </c>
      <c r="N97" s="112"/>
      <c r="O97" s="112"/>
      <c r="S97" s="157"/>
    </row>
    <row r="98" spans="1:23" s="23" customFormat="1">
      <c r="A98" s="25" t="s">
        <v>76</v>
      </c>
      <c r="B98" s="25"/>
      <c r="C98" s="25"/>
      <c r="D98" s="25"/>
      <c r="E98" s="25"/>
      <c r="F98" s="335" t="s">
        <v>77</v>
      </c>
      <c r="G98" s="335"/>
      <c r="K98" s="26"/>
      <c r="L98" s="335" t="s">
        <v>78</v>
      </c>
      <c r="M98" s="335"/>
      <c r="O98" s="25"/>
      <c r="R98" s="62"/>
      <c r="S98" s="157"/>
    </row>
    <row r="99" spans="1:23" s="23" customFormat="1">
      <c r="A99" s="27" t="s">
        <v>79</v>
      </c>
      <c r="B99" s="28" t="s">
        <v>80</v>
      </c>
      <c r="C99" s="28"/>
      <c r="D99" s="28"/>
      <c r="E99" s="28"/>
      <c r="F99" s="22" t="s">
        <v>81</v>
      </c>
      <c r="G99" s="29" t="s">
        <v>82</v>
      </c>
      <c r="H99" s="22"/>
      <c r="I99" s="22"/>
      <c r="J99" s="22"/>
      <c r="K99" s="22"/>
      <c r="L99" s="22" t="s">
        <v>81</v>
      </c>
      <c r="M99" s="29" t="s">
        <v>82</v>
      </c>
      <c r="N99" s="22"/>
      <c r="O99" s="30"/>
      <c r="R99" s="62"/>
      <c r="S99" s="157"/>
    </row>
    <row r="100" spans="1:23">
      <c r="A100" s="25">
        <v>1</v>
      </c>
    </row>
    <row r="101" spans="1:23">
      <c r="A101" s="25">
        <f>+A100+1</f>
        <v>2</v>
      </c>
      <c r="B101" s="9" t="s">
        <v>185</v>
      </c>
      <c r="C101" s="9"/>
      <c r="D101" s="9"/>
      <c r="E101" s="9"/>
      <c r="F101" s="74">
        <f>F17+F71+F78</f>
        <v>1352113.7211200001</v>
      </c>
      <c r="G101" s="74"/>
      <c r="H101" s="32"/>
      <c r="I101" s="32"/>
      <c r="J101" s="32"/>
      <c r="K101" s="44"/>
      <c r="L101" s="74">
        <f>L17+L71+L78</f>
        <v>-85356.579000000173</v>
      </c>
      <c r="M101" s="74"/>
      <c r="N101" s="44"/>
      <c r="O101" s="44"/>
    </row>
    <row r="102" spans="1:23">
      <c r="A102" s="25">
        <f t="shared" ref="A102:A112" si="29">+A101+1</f>
        <v>3</v>
      </c>
      <c r="B102" s="9" t="s">
        <v>186</v>
      </c>
      <c r="C102" s="9"/>
      <c r="D102" s="9"/>
      <c r="E102" s="9"/>
      <c r="F102" s="33">
        <f>F101*0.055</f>
        <v>74366.254661600004</v>
      </c>
      <c r="G102" s="33">
        <f>F102</f>
        <v>74366.254661600004</v>
      </c>
      <c r="H102" s="32"/>
      <c r="I102" s="32"/>
      <c r="J102" s="32"/>
      <c r="K102" s="44"/>
      <c r="L102" s="33">
        <f>L101*0.055</f>
        <v>-4694.6118450000095</v>
      </c>
      <c r="M102" s="33">
        <f>L102</f>
        <v>-4694.6118450000095</v>
      </c>
      <c r="N102" s="44"/>
      <c r="O102" s="44"/>
    </row>
    <row r="103" spans="1:23">
      <c r="A103" s="25">
        <f t="shared" si="29"/>
        <v>4</v>
      </c>
      <c r="B103" s="31" t="s">
        <v>277</v>
      </c>
      <c r="C103" s="126" t="s">
        <v>278</v>
      </c>
      <c r="F103" s="33">
        <f>VLOOKUP(C103,'12.2023 WKTB_REG'!$A:$D,4,FALSE)/1000</f>
        <v>4231.0611700000009</v>
      </c>
      <c r="I103" s="126" t="s">
        <v>279</v>
      </c>
      <c r="J103" s="126" t="s">
        <v>280</v>
      </c>
      <c r="L103" s="33">
        <f>VLOOKUP(I103,'12.2023 WKTB_REG'!$A:$D,4,FALSE)/1000+VLOOKUP(J103,'12.2023 WKTB_REG'!$A:$D,4,FALSE)/1000</f>
        <v>-3861.8283100000008</v>
      </c>
      <c r="N103" s="44"/>
      <c r="O103" s="44"/>
    </row>
    <row r="104" spans="1:23">
      <c r="A104" s="25">
        <f t="shared" si="29"/>
        <v>5</v>
      </c>
      <c r="B104" s="31" t="s">
        <v>3813</v>
      </c>
      <c r="C104" s="126" t="s">
        <v>278</v>
      </c>
      <c r="F104" s="293">
        <f>'2023 SEC UNU'!H12*0.055</f>
        <v>-78.15973659999959</v>
      </c>
      <c r="I104" s="126" t="s">
        <v>279</v>
      </c>
      <c r="J104" s="126" t="s">
        <v>280</v>
      </c>
      <c r="L104" s="33">
        <v>0</v>
      </c>
      <c r="N104" s="44"/>
      <c r="O104" s="44"/>
    </row>
    <row r="105" spans="1:23">
      <c r="A105" s="25">
        <f>+A104+1</f>
        <v>6</v>
      </c>
      <c r="B105" s="31" t="s">
        <v>281</v>
      </c>
      <c r="C105" s="126"/>
      <c r="F105" s="33">
        <f>'2023 State Prov by Unit'!E139/1000</f>
        <v>-8686.134</v>
      </c>
      <c r="I105" s="126" t="s">
        <v>279</v>
      </c>
      <c r="J105" s="126" t="s">
        <v>280</v>
      </c>
      <c r="L105" s="33">
        <f>-F105</f>
        <v>8686.134</v>
      </c>
      <c r="N105" s="44"/>
      <c r="O105" s="44"/>
    </row>
    <row r="106" spans="1:23">
      <c r="A106" s="25">
        <f t="shared" si="29"/>
        <v>7</v>
      </c>
      <c r="B106" s="3" t="s">
        <v>40</v>
      </c>
      <c r="F106" s="158">
        <f>+F102+F103+F104+F105</f>
        <v>69833.022094999993</v>
      </c>
      <c r="G106" s="33">
        <f>F106</f>
        <v>69833.022094999993</v>
      </c>
      <c r="L106" s="158">
        <f>+L102+L103+L105</f>
        <v>129.69384499998887</v>
      </c>
      <c r="M106" s="33">
        <f>L106</f>
        <v>129.69384499998887</v>
      </c>
      <c r="N106" s="44"/>
      <c r="O106" s="44"/>
    </row>
    <row r="107" spans="1:23">
      <c r="A107" s="25">
        <f t="shared" si="29"/>
        <v>8</v>
      </c>
      <c r="N107" s="44"/>
      <c r="O107" s="44"/>
    </row>
    <row r="108" spans="1:23">
      <c r="A108" s="25">
        <f t="shared" si="29"/>
        <v>9</v>
      </c>
      <c r="N108" s="44"/>
      <c r="O108" s="44"/>
    </row>
    <row r="109" spans="1:23">
      <c r="A109" s="25">
        <f t="shared" si="29"/>
        <v>10</v>
      </c>
      <c r="B109" s="31" t="s">
        <v>187</v>
      </c>
      <c r="C109" s="31"/>
      <c r="D109" s="31"/>
      <c r="E109" s="31"/>
      <c r="F109" s="40"/>
      <c r="G109" s="74">
        <f>G17+G71+G78-G106</f>
        <v>1485101.9440250001</v>
      </c>
      <c r="H109" s="32"/>
      <c r="I109" s="32"/>
      <c r="J109" s="32"/>
      <c r="K109" s="44"/>
      <c r="L109" s="40"/>
      <c r="M109" s="74">
        <f>M17+M71+M78-M106</f>
        <v>-288307.51784500008</v>
      </c>
      <c r="N109" s="44"/>
      <c r="O109" s="44"/>
    </row>
    <row r="110" spans="1:23">
      <c r="A110" s="25">
        <f t="shared" si="29"/>
        <v>11</v>
      </c>
      <c r="B110" s="31" t="s">
        <v>188</v>
      </c>
      <c r="C110" s="31"/>
      <c r="D110" s="31"/>
      <c r="E110" s="31"/>
      <c r="F110" s="33"/>
      <c r="G110" s="32">
        <f>G109*0.21</f>
        <v>311871.40824525</v>
      </c>
      <c r="H110" s="32"/>
      <c r="I110" s="32"/>
      <c r="J110" s="32"/>
      <c r="K110" s="44"/>
      <c r="L110" s="33"/>
      <c r="M110" s="32">
        <f>M109*0.21</f>
        <v>-60544.578747450018</v>
      </c>
      <c r="N110" s="44"/>
      <c r="O110" s="44"/>
    </row>
    <row r="111" spans="1:23">
      <c r="A111" s="25">
        <f t="shared" si="29"/>
        <v>12</v>
      </c>
      <c r="N111" s="32"/>
      <c r="O111" s="32"/>
    </row>
    <row r="112" spans="1:23">
      <c r="A112" s="25">
        <f t="shared" si="29"/>
        <v>13</v>
      </c>
      <c r="B112" s="31" t="s">
        <v>277</v>
      </c>
      <c r="C112" s="126" t="s">
        <v>282</v>
      </c>
      <c r="D112" s="126" t="s">
        <v>285</v>
      </c>
      <c r="G112" s="33">
        <f>VLOOKUP(C112,'12.2023 WKTB_REG'!$A:$D,4,FALSE)/1000</f>
        <v>7475.0673799999995</v>
      </c>
      <c r="I112" s="126" t="s">
        <v>283</v>
      </c>
      <c r="J112" s="126" t="s">
        <v>284</v>
      </c>
      <c r="K112" s="126" t="s">
        <v>286</v>
      </c>
      <c r="M112" s="293">
        <f>VLOOKUP(I112,'12.2023 WKTB_REG'!$A:$D,4,FALSE)/1000+VLOOKUP(J112,'12.2023 WKTB_REG'!$A:$D,4,FALSE)/1000+VLOOKUP(K112,'12.2023 WKTB_REG'!$A:$D,4,FALSE)/1000+L103*0.21</f>
        <v>-11559.217595099997</v>
      </c>
      <c r="N112" s="159"/>
      <c r="O112" s="32"/>
      <c r="W112" s="33"/>
    </row>
    <row r="113" spans="1:29">
      <c r="A113" s="25">
        <f t="shared" ref="A113:A134" si="30">+A112+1</f>
        <v>14</v>
      </c>
      <c r="B113" s="31" t="s">
        <v>192</v>
      </c>
      <c r="C113" s="126"/>
      <c r="D113" s="31"/>
      <c r="E113" s="31"/>
      <c r="F113" s="41"/>
      <c r="G113" s="33"/>
      <c r="H113" s="32"/>
      <c r="I113" s="126" t="s">
        <v>287</v>
      </c>
      <c r="J113" s="32"/>
      <c r="K113" s="32"/>
      <c r="L113" s="37"/>
      <c r="M113" s="33">
        <f>VLOOKUP(I113,'12.2023 WKTB_REG'!$A:$D,4,FALSE)/1000</f>
        <v>-25054.832839999999</v>
      </c>
      <c r="N113" s="32"/>
      <c r="O113" s="32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>
      <c r="A114" s="25">
        <f t="shared" si="30"/>
        <v>15</v>
      </c>
      <c r="B114" s="31" t="s">
        <v>255</v>
      </c>
      <c r="C114" s="108"/>
      <c r="D114" s="31"/>
      <c r="E114" s="31"/>
      <c r="F114" s="38"/>
      <c r="G114" s="60">
        <f>'2023 BASE UNU'!D137/1000</f>
        <v>-72733.914000000004</v>
      </c>
      <c r="H114" s="38"/>
      <c r="I114" s="38"/>
      <c r="J114" s="38"/>
      <c r="K114" s="38"/>
      <c r="L114" s="39"/>
      <c r="M114" s="41">
        <f>-G114</f>
        <v>72733.914000000004</v>
      </c>
      <c r="N114" s="32"/>
      <c r="O114" s="32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>
      <c r="A115" s="25">
        <f t="shared" si="30"/>
        <v>16</v>
      </c>
      <c r="B115" s="31" t="s">
        <v>196</v>
      </c>
      <c r="C115" s="108"/>
      <c r="D115" s="31"/>
      <c r="E115" s="31"/>
      <c r="F115" s="38"/>
      <c r="G115" s="60">
        <f>('2023 BASE UNU'!D145+'2023 BASE UNU'!B139)/1000</f>
        <v>-28040.011999999999</v>
      </c>
      <c r="H115" s="38"/>
      <c r="I115" s="38"/>
      <c r="J115" s="38"/>
      <c r="K115" s="38"/>
      <c r="L115" s="39"/>
      <c r="M115" s="292">
        <f>-('12.2023 SEC DBR'!E21+'12.2023 SEC DBR'!F109)/1000</f>
        <v>-6317.4160000000002</v>
      </c>
      <c r="N115" s="32"/>
      <c r="O115" s="32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>
      <c r="A116" s="25">
        <f t="shared" si="30"/>
        <v>17</v>
      </c>
      <c r="B116" s="31" t="s">
        <v>3814</v>
      </c>
      <c r="C116" s="108"/>
      <c r="D116" s="31"/>
      <c r="E116" s="31"/>
      <c r="G116" s="60"/>
      <c r="M116" s="60">
        <f>'Q4 2023 ETR'!N96/1000</f>
        <v>-3115.3620000000001</v>
      </c>
      <c r="N116" s="38"/>
      <c r="O116" s="38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>
      <c r="A117" s="25">
        <f t="shared" si="30"/>
        <v>18</v>
      </c>
      <c r="B117" s="31" t="s">
        <v>3754</v>
      </c>
      <c r="C117" s="108"/>
      <c r="D117" s="31"/>
      <c r="E117" s="31"/>
      <c r="G117" s="60">
        <f>-M117</f>
        <v>56050</v>
      </c>
      <c r="M117" s="60">
        <f>-'12.2023 SEC DBR'!E16/1000</f>
        <v>-56050</v>
      </c>
      <c r="N117" s="38"/>
      <c r="O117" s="38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>
      <c r="A118" s="25">
        <f t="shared" si="30"/>
        <v>19</v>
      </c>
      <c r="B118" s="31" t="s">
        <v>3812</v>
      </c>
      <c r="C118" s="108"/>
      <c r="D118" s="31"/>
      <c r="E118" s="31"/>
      <c r="G118" s="279"/>
      <c r="H118" s="280"/>
      <c r="I118" s="280"/>
      <c r="J118" s="280"/>
      <c r="K118" s="280"/>
      <c r="L118" s="280"/>
      <c r="M118" s="60">
        <f>-('12.2023 SEC DBR'!E17)/1000</f>
        <v>-300.16800000000001</v>
      </c>
      <c r="N118" s="38"/>
      <c r="O118" s="38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>
      <c r="A119" s="25">
        <f t="shared" si="30"/>
        <v>20</v>
      </c>
      <c r="B119" s="31" t="s">
        <v>3813</v>
      </c>
      <c r="C119" s="108"/>
      <c r="D119" s="31"/>
      <c r="E119" s="31"/>
      <c r="G119" s="315">
        <f>'2023 SEC UNU'!H12*0.21</f>
        <v>-298.42808519999846</v>
      </c>
      <c r="H119" s="280"/>
      <c r="I119" s="280"/>
      <c r="J119" s="280"/>
      <c r="K119" s="280"/>
      <c r="L119" s="280"/>
      <c r="M119" s="291">
        <v>0</v>
      </c>
      <c r="N119" s="38"/>
      <c r="O119" s="38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>
      <c r="A120" s="25">
        <f t="shared" si="30"/>
        <v>21</v>
      </c>
      <c r="B120" s="31" t="s">
        <v>3815</v>
      </c>
      <c r="C120" s="108"/>
      <c r="D120" s="31"/>
      <c r="E120" s="31"/>
      <c r="G120" s="281">
        <f>'Q4 2023 ETR'!L113/1000</f>
        <v>7.9770000000000003</v>
      </c>
      <c r="M120" s="291">
        <v>0</v>
      </c>
      <c r="N120" s="38"/>
      <c r="O120" s="38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>
      <c r="A121" s="25">
        <f t="shared" si="30"/>
        <v>22</v>
      </c>
      <c r="B121" s="31" t="s">
        <v>200</v>
      </c>
      <c r="C121" s="31"/>
      <c r="D121" s="31"/>
      <c r="E121" s="31"/>
      <c r="F121" s="41"/>
      <c r="G121" s="69">
        <f>SUM(G112:G120)</f>
        <v>-37539.309705200001</v>
      </c>
      <c r="H121" s="41"/>
      <c r="I121" s="41"/>
      <c r="J121" s="41"/>
      <c r="K121" s="41"/>
      <c r="L121" s="37"/>
      <c r="M121" s="69">
        <f>SUM(M112:M120)</f>
        <v>-29663.082435099997</v>
      </c>
      <c r="N121" s="32"/>
      <c r="O121" s="32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>
      <c r="A122" s="25">
        <f t="shared" si="30"/>
        <v>23</v>
      </c>
      <c r="B122" s="31" t="s">
        <v>44</v>
      </c>
      <c r="C122" s="31"/>
      <c r="D122" s="31"/>
      <c r="E122" s="31"/>
      <c r="F122" s="36"/>
      <c r="G122" s="115">
        <f>G110+G121</f>
        <v>274332.09854004998</v>
      </c>
      <c r="H122" s="32"/>
      <c r="I122" s="32"/>
      <c r="J122" s="32"/>
      <c r="K122" s="32"/>
      <c r="L122" s="37"/>
      <c r="M122" s="115">
        <f>M110+M121</f>
        <v>-90207.661182550015</v>
      </c>
      <c r="N122" s="32"/>
      <c r="O122" s="32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>
      <c r="A123" s="25">
        <f t="shared" si="30"/>
        <v>24</v>
      </c>
      <c r="B123" s="31"/>
      <c r="C123" s="31"/>
      <c r="D123" s="31"/>
      <c r="E123" s="31"/>
      <c r="F123" s="43"/>
      <c r="G123" s="43"/>
      <c r="H123" s="43"/>
      <c r="I123" s="43"/>
      <c r="J123" s="43"/>
      <c r="K123" s="43"/>
      <c r="L123" s="43"/>
      <c r="N123" s="32"/>
      <c r="O123" s="32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>
      <c r="A124" s="25">
        <f t="shared" si="30"/>
        <v>25</v>
      </c>
      <c r="B124" s="31" t="s">
        <v>201</v>
      </c>
      <c r="C124" s="31"/>
      <c r="D124" s="31"/>
      <c r="E124" s="31"/>
      <c r="F124" s="45"/>
      <c r="G124" s="45"/>
      <c r="H124" s="45"/>
      <c r="I124" s="45"/>
      <c r="J124" s="45"/>
      <c r="K124" s="44"/>
      <c r="L124" s="44"/>
      <c r="M124" s="74">
        <f>'12.2023 WKTB_REG'!D971/1000</f>
        <v>-441.29500000000002</v>
      </c>
      <c r="N124" s="32"/>
      <c r="O124" s="32"/>
      <c r="R124" s="187" t="s">
        <v>3753</v>
      </c>
      <c r="S124" s="187"/>
      <c r="T124" s="187"/>
      <c r="U124" s="187"/>
      <c r="W124" s="3" t="s">
        <v>259</v>
      </c>
      <c r="AA124" s="60"/>
      <c r="AB124" s="60"/>
      <c r="AC124" s="60"/>
    </row>
    <row r="125" spans="1:29">
      <c r="A125" s="25">
        <f t="shared" si="30"/>
        <v>26</v>
      </c>
      <c r="M125" s="32"/>
      <c r="N125" s="41"/>
      <c r="O125" s="41"/>
      <c r="R125" s="31"/>
      <c r="S125" s="22" t="s">
        <v>81</v>
      </c>
      <c r="T125" s="29" t="s">
        <v>82</v>
      </c>
      <c r="U125" s="29" t="s">
        <v>204</v>
      </c>
      <c r="W125" s="22" t="s">
        <v>81</v>
      </c>
      <c r="X125" s="29" t="s">
        <v>82</v>
      </c>
      <c r="Z125" s="29" t="s">
        <v>204</v>
      </c>
      <c r="AA125" s="60"/>
      <c r="AB125" s="60"/>
      <c r="AC125" s="60"/>
    </row>
    <row r="126" spans="1:29">
      <c r="A126" s="25">
        <f t="shared" si="30"/>
        <v>27</v>
      </c>
      <c r="B126" s="31" t="s">
        <v>203</v>
      </c>
      <c r="D126" s="31"/>
      <c r="E126" s="31"/>
      <c r="F126" s="22" t="s">
        <v>81</v>
      </c>
      <c r="G126" s="29" t="s">
        <v>82</v>
      </c>
      <c r="H126" s="32"/>
      <c r="I126" s="32"/>
      <c r="J126" s="32"/>
      <c r="K126" s="32"/>
      <c r="L126" s="29" t="s">
        <v>204</v>
      </c>
      <c r="M126" s="32"/>
      <c r="N126" s="38"/>
      <c r="O126" s="38"/>
      <c r="R126" s="31" t="s">
        <v>203</v>
      </c>
      <c r="S126" s="56"/>
      <c r="T126" s="57"/>
      <c r="U126" s="56"/>
      <c r="Z126" s="56"/>
      <c r="AA126" s="60"/>
      <c r="AB126" s="60"/>
      <c r="AC126" s="60"/>
    </row>
    <row r="127" spans="1:29">
      <c r="A127" s="25">
        <f t="shared" si="30"/>
        <v>28</v>
      </c>
      <c r="B127" s="23" t="s">
        <v>205</v>
      </c>
      <c r="C127" s="23"/>
      <c r="D127" s="23"/>
      <c r="E127" s="23"/>
      <c r="F127" s="33">
        <f>+F106</f>
        <v>69833.022094999993</v>
      </c>
      <c r="G127" s="32">
        <f>G122</f>
        <v>274332.09854004998</v>
      </c>
      <c r="H127" s="32"/>
      <c r="I127" s="32"/>
      <c r="J127" s="32"/>
      <c r="K127" s="33"/>
      <c r="L127" s="33">
        <f>SUM(F127:G127)</f>
        <v>344165.12063505</v>
      </c>
      <c r="M127" s="32"/>
      <c r="N127" s="38"/>
      <c r="O127" s="38"/>
      <c r="R127" s="23" t="s">
        <v>205</v>
      </c>
      <c r="S127" s="33">
        <f>'12.2023 WKTB_REG'!E955/1000</f>
        <v>69833.022089999999</v>
      </c>
      <c r="T127" s="32">
        <f>'12.2023 WKTB_REG'!E954/1000</f>
        <v>274332.09940999997</v>
      </c>
      <c r="U127" s="33">
        <f>SUM(S127:T127)</f>
        <v>344165.12149999995</v>
      </c>
      <c r="W127" s="33">
        <f>F127-S127</f>
        <v>4.9999944167211652E-6</v>
      </c>
      <c r="X127" s="33">
        <f>G127-T127</f>
        <v>-8.6994998855516315E-4</v>
      </c>
      <c r="Y127" s="33"/>
      <c r="Z127" s="33">
        <f>L127-U127</f>
        <v>-8.6494995048269629E-4</v>
      </c>
      <c r="AA127" s="60"/>
      <c r="AB127" s="60"/>
      <c r="AC127" s="60"/>
    </row>
    <row r="128" spans="1:29">
      <c r="A128" s="25">
        <f t="shared" si="30"/>
        <v>29</v>
      </c>
      <c r="B128" s="23" t="s">
        <v>206</v>
      </c>
      <c r="C128" s="23"/>
      <c r="D128" s="23"/>
      <c r="E128" s="23"/>
      <c r="F128" s="33">
        <f>+L106</f>
        <v>129.69384499998887</v>
      </c>
      <c r="G128" s="32">
        <f>M122</f>
        <v>-90207.661182550015</v>
      </c>
      <c r="H128" s="32"/>
      <c r="I128" s="32"/>
      <c r="J128" s="32"/>
      <c r="K128" s="33"/>
      <c r="L128" s="33">
        <f t="shared" ref="L128" si="31">SUM(F128:G128)</f>
        <v>-90077.967337550028</v>
      </c>
      <c r="M128" s="32"/>
      <c r="N128" s="32"/>
      <c r="O128" s="32"/>
      <c r="R128" s="23" t="s">
        <v>206</v>
      </c>
      <c r="S128" s="33">
        <f>'12.2023 WKTB_REG'!E959/1000</f>
        <v>129.69381999998353</v>
      </c>
      <c r="T128" s="32">
        <f>'12.2023 WKTB_REG'!E958/1000</f>
        <v>-90207.661249999874</v>
      </c>
      <c r="U128" s="33">
        <f t="shared" ref="U128" si="32">SUM(S128:T128)</f>
        <v>-90077.967429999888</v>
      </c>
      <c r="W128" s="33">
        <f t="shared" ref="W128:W129" si="33">F128-S128</f>
        <v>2.5000005337005859E-5</v>
      </c>
      <c r="X128" s="33">
        <f t="shared" ref="X128" si="34">G128-T128</f>
        <v>6.7449858761392534E-5</v>
      </c>
      <c r="Y128" s="33"/>
      <c r="Z128" s="33">
        <f t="shared" ref="Z128:Z129" si="35">L128-U128</f>
        <v>9.2449859948828816E-5</v>
      </c>
      <c r="AA128" s="60"/>
      <c r="AB128" s="60"/>
      <c r="AC128" s="60"/>
    </row>
    <row r="129" spans="1:29">
      <c r="A129" s="25">
        <f t="shared" si="30"/>
        <v>30</v>
      </c>
      <c r="B129" s="9" t="s">
        <v>207</v>
      </c>
      <c r="C129" s="9"/>
      <c r="D129" s="9"/>
      <c r="E129" s="9"/>
      <c r="F129" s="36"/>
      <c r="G129" s="32">
        <f>M124</f>
        <v>-441.29500000000002</v>
      </c>
      <c r="H129" s="32"/>
      <c r="I129" s="32"/>
      <c r="J129" s="32"/>
      <c r="K129" s="32"/>
      <c r="L129" s="33">
        <f>+M124</f>
        <v>-441.29500000000002</v>
      </c>
      <c r="M129" s="32"/>
      <c r="N129" s="32"/>
      <c r="O129" s="32"/>
      <c r="R129" s="9" t="s">
        <v>207</v>
      </c>
      <c r="S129" s="36"/>
      <c r="T129" s="74"/>
      <c r="U129" s="33">
        <f>'12.2023 WKTB_REG'!E971/1000</f>
        <v>-441.29500000000002</v>
      </c>
      <c r="W129" s="33">
        <f t="shared" si="33"/>
        <v>0</v>
      </c>
      <c r="X129" s="33">
        <f>G129-U129</f>
        <v>0</v>
      </c>
      <c r="Y129" s="33"/>
      <c r="Z129" s="33">
        <f t="shared" si="35"/>
        <v>0</v>
      </c>
      <c r="AA129" s="60"/>
      <c r="AB129" s="60"/>
      <c r="AC129" s="60"/>
    </row>
    <row r="130" spans="1:29">
      <c r="A130" s="25">
        <f t="shared" si="30"/>
        <v>31</v>
      </c>
      <c r="B130" s="9" t="s">
        <v>208</v>
      </c>
      <c r="C130" s="9"/>
      <c r="D130" s="9"/>
      <c r="E130" s="9"/>
      <c r="F130" s="151">
        <f>SUM(F127:F129)</f>
        <v>69962.71593999998</v>
      </c>
      <c r="G130" s="151">
        <f>SUM(G127:G129)</f>
        <v>183683.14235749995</v>
      </c>
      <c r="H130" s="62"/>
      <c r="I130" s="62"/>
      <c r="J130" s="62"/>
      <c r="K130" s="62"/>
      <c r="L130" s="151">
        <f>SUM(L127:L129)</f>
        <v>253645.85829749997</v>
      </c>
      <c r="M130" s="32"/>
      <c r="N130" s="32"/>
      <c r="O130" s="32"/>
      <c r="R130" s="9" t="s">
        <v>208</v>
      </c>
      <c r="S130" s="153">
        <f>SUM(S127:S129)</f>
        <v>69962.715909999984</v>
      </c>
      <c r="T130" s="153">
        <f>SUM(T127:T129)</f>
        <v>184124.43816000008</v>
      </c>
      <c r="U130" s="153">
        <f>SUM(U127:U129)</f>
        <v>253645.85907000003</v>
      </c>
      <c r="W130" s="153">
        <f>SUM(W127:W129)</f>
        <v>2.9999999753727025E-5</v>
      </c>
      <c r="X130" s="153">
        <f>SUM(X127:X129)</f>
        <v>-8.0250012979377061E-4</v>
      </c>
      <c r="Z130" s="153">
        <f>SUM(Z127:Z129)</f>
        <v>-7.7250009053386748E-4</v>
      </c>
      <c r="AA130" s="60"/>
      <c r="AB130" s="60"/>
      <c r="AC130" s="60"/>
    </row>
    <row r="131" spans="1:29">
      <c r="A131" s="25">
        <f t="shared" si="30"/>
        <v>32</v>
      </c>
      <c r="N131" s="32"/>
      <c r="O131" s="32"/>
      <c r="AA131" s="60"/>
      <c r="AB131" s="60"/>
      <c r="AC131" s="60"/>
    </row>
    <row r="132" spans="1:29">
      <c r="A132" s="25">
        <f t="shared" si="30"/>
        <v>33</v>
      </c>
      <c r="N132" s="32"/>
      <c r="O132" s="32"/>
      <c r="AA132" s="60"/>
      <c r="AB132" s="60"/>
      <c r="AC132" s="60"/>
    </row>
    <row r="133" spans="1:29">
      <c r="A133" s="25">
        <f t="shared" si="30"/>
        <v>34</v>
      </c>
      <c r="B133" s="31"/>
      <c r="C133" s="31"/>
      <c r="D133" s="31"/>
      <c r="E133" s="31"/>
      <c r="F133" s="31"/>
      <c r="G133" s="32"/>
      <c r="H133" s="32"/>
      <c r="I133" s="32"/>
      <c r="J133" s="32"/>
      <c r="K133" s="44"/>
      <c r="L133" s="44"/>
      <c r="M133" s="44"/>
      <c r="N133" s="44"/>
      <c r="O133" s="44"/>
      <c r="AA133" s="60"/>
      <c r="AB133" s="60"/>
    </row>
    <row r="134" spans="1:29">
      <c r="A134" s="25">
        <f t="shared" si="30"/>
        <v>35</v>
      </c>
      <c r="B134" s="31"/>
      <c r="C134" s="31"/>
      <c r="D134" s="31"/>
      <c r="E134" s="31"/>
      <c r="F134" s="31"/>
      <c r="G134" s="32"/>
      <c r="H134" s="32"/>
      <c r="I134" s="32"/>
      <c r="J134" s="32"/>
      <c r="K134" s="44"/>
      <c r="L134" s="44"/>
      <c r="M134" s="44"/>
      <c r="N134" s="44"/>
      <c r="O134" s="44"/>
    </row>
    <row r="135" spans="1:29">
      <c r="A135" s="178" t="s">
        <v>149</v>
      </c>
      <c r="B135" s="178"/>
      <c r="C135" s="178"/>
      <c r="D135" s="178"/>
      <c r="E135" s="178"/>
      <c r="F135" s="178"/>
      <c r="G135" s="179"/>
      <c r="H135" s="179"/>
      <c r="I135" s="179"/>
      <c r="J135" s="179"/>
      <c r="K135" s="180"/>
      <c r="L135" s="181"/>
      <c r="M135" s="181"/>
      <c r="N135" s="181" t="s">
        <v>150</v>
      </c>
      <c r="O135" s="181"/>
      <c r="R135" s="3"/>
    </row>
    <row r="136" spans="1:29">
      <c r="G136" s="160"/>
    </row>
    <row r="137" spans="1:29">
      <c r="G137" s="160"/>
    </row>
    <row r="138" spans="1:29">
      <c r="G138" s="160"/>
    </row>
    <row r="139" spans="1:29">
      <c r="G139" s="160"/>
    </row>
  </sheetData>
  <mergeCells count="12">
    <mergeCell ref="F55:G55"/>
    <mergeCell ref="L55:M55"/>
    <mergeCell ref="N87:O87"/>
    <mergeCell ref="G89:K92"/>
    <mergeCell ref="F98:G98"/>
    <mergeCell ref="L98:M98"/>
    <mergeCell ref="G46:K49"/>
    <mergeCell ref="N1:O1"/>
    <mergeCell ref="G3:K6"/>
    <mergeCell ref="F12:G12"/>
    <mergeCell ref="L12:M12"/>
    <mergeCell ref="N44:O44"/>
  </mergeCells>
  <pageMargins left="0.5" right="0.5" top="0.75" bottom="0.5" header="0.3" footer="0.3"/>
  <pageSetup scale="75" fitToWidth="4" fitToHeight="4" orientation="landscape" r:id="rId1"/>
  <headerFooter>
    <oddHeader xml:space="preserve">&amp;RDEF’s Response to OPC POD 1 (1-26)
Q7
Page &amp;P of &amp;N
</oddHeader>
    <oddFooter>&amp;R20240025-OPCPOD1-00004252</oddFooter>
  </headerFooter>
  <rowBreaks count="2" manualBreakCount="2">
    <brk id="43" max="16383" man="1"/>
    <brk id="86" max="16383" man="1"/>
  </rowBreaks>
  <ignoredErrors>
    <ignoredError sqref="G9 G52 G95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E391D-F5CC-4AB5-B298-91BA0636107E}">
  <sheetPr codeName="Sheet10">
    <tabColor rgb="FF0070C0"/>
  </sheetPr>
  <dimension ref="A1"/>
  <sheetViews>
    <sheetView tabSelected="1" workbookViewId="0">
      <selection activeCell="J81" sqref="J81"/>
    </sheetView>
  </sheetViews>
  <sheetFormatPr defaultColWidth="8.77734375" defaultRowHeight="13.2"/>
  <cols>
    <col min="1" max="16384" width="8.77734375" style="98"/>
  </cols>
  <sheetData/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793A0-C59F-4F45-8EC5-B496F2D64B96}">
  <sheetPr codeName="Sheet11"/>
  <dimension ref="A1:AP372"/>
  <sheetViews>
    <sheetView tabSelected="1" workbookViewId="0">
      <pane ySplit="1368" activePane="bottomLeft"/>
      <selection activeCell="J81" sqref="J81"/>
      <selection pane="bottomLeft" activeCell="J81" sqref="J81"/>
    </sheetView>
  </sheetViews>
  <sheetFormatPr defaultColWidth="8.77734375" defaultRowHeight="10.199999999999999" outlineLevelCol="1"/>
  <cols>
    <col min="1" max="1" width="48.44140625" style="108" customWidth="1"/>
    <col min="2" max="13" width="11.6640625" style="73" hidden="1" customWidth="1" outlineLevel="1"/>
    <col min="14" max="14" width="13.77734375" style="73" bestFit="1" customWidth="1" collapsed="1"/>
    <col min="15" max="26" width="11.6640625" style="73" hidden="1" customWidth="1" outlineLevel="1"/>
    <col min="27" max="27" width="13.77734375" style="73" bestFit="1" customWidth="1" collapsed="1"/>
    <col min="28" max="39" width="11.6640625" style="73" hidden="1" customWidth="1" outlineLevel="1"/>
    <col min="40" max="40" width="13.77734375" style="73" bestFit="1" customWidth="1" collapsed="1"/>
    <col min="41" max="16384" width="8.77734375" style="73"/>
  </cols>
  <sheetData>
    <row r="1" spans="1:40" s="107" customFormat="1" ht="32.700000000000003" customHeight="1"/>
    <row r="2" spans="1:40" s="107" customFormat="1">
      <c r="A2" s="116" t="s">
        <v>288</v>
      </c>
      <c r="B2" s="107" t="s">
        <v>289</v>
      </c>
      <c r="C2" s="107" t="s">
        <v>290</v>
      </c>
      <c r="D2" s="107" t="s">
        <v>291</v>
      </c>
      <c r="E2" s="107" t="s">
        <v>292</v>
      </c>
      <c r="F2" s="107" t="s">
        <v>293</v>
      </c>
      <c r="G2" s="107" t="s">
        <v>294</v>
      </c>
      <c r="H2" s="107" t="s">
        <v>295</v>
      </c>
      <c r="I2" s="107" t="s">
        <v>296</v>
      </c>
      <c r="J2" s="107" t="s">
        <v>297</v>
      </c>
      <c r="K2" s="107" t="s">
        <v>298</v>
      </c>
      <c r="L2" s="107" t="s">
        <v>299</v>
      </c>
      <c r="M2" s="107" t="s">
        <v>300</v>
      </c>
      <c r="N2" s="107" t="s">
        <v>216</v>
      </c>
      <c r="O2" s="107" t="s">
        <v>301</v>
      </c>
      <c r="P2" s="107" t="s">
        <v>302</v>
      </c>
      <c r="Q2" s="107" t="s">
        <v>303</v>
      </c>
      <c r="R2" s="107" t="s">
        <v>304</v>
      </c>
      <c r="S2" s="107" t="s">
        <v>305</v>
      </c>
      <c r="T2" s="107" t="s">
        <v>306</v>
      </c>
      <c r="U2" s="107" t="s">
        <v>307</v>
      </c>
      <c r="V2" s="107" t="s">
        <v>308</v>
      </c>
      <c r="W2" s="107" t="s">
        <v>309</v>
      </c>
      <c r="X2" s="107" t="s">
        <v>310</v>
      </c>
      <c r="Y2" s="107" t="s">
        <v>311</v>
      </c>
      <c r="Z2" s="107" t="s">
        <v>312</v>
      </c>
      <c r="AA2" s="107" t="s">
        <v>212</v>
      </c>
      <c r="AB2" s="107" t="s">
        <v>313</v>
      </c>
      <c r="AC2" s="107" t="s">
        <v>314</v>
      </c>
      <c r="AD2" s="107" t="s">
        <v>315</v>
      </c>
      <c r="AE2" s="107" t="s">
        <v>316</v>
      </c>
      <c r="AF2" s="107" t="s">
        <v>317</v>
      </c>
      <c r="AG2" s="107" t="s">
        <v>318</v>
      </c>
      <c r="AH2" s="107" t="s">
        <v>319</v>
      </c>
      <c r="AI2" s="107" t="s">
        <v>320</v>
      </c>
      <c r="AJ2" s="107" t="s">
        <v>321</v>
      </c>
      <c r="AK2" s="107" t="s">
        <v>322</v>
      </c>
      <c r="AL2" s="107" t="s">
        <v>323</v>
      </c>
      <c r="AM2" s="107" t="s">
        <v>324</v>
      </c>
      <c r="AN2" s="107" t="s">
        <v>20</v>
      </c>
    </row>
    <row r="3" spans="1:40" s="107" customFormat="1">
      <c r="A3" s="116"/>
    </row>
    <row r="4" spans="1:40">
      <c r="A4" s="108" t="s">
        <v>325</v>
      </c>
    </row>
    <row r="5" spans="1:40">
      <c r="A5" s="108" t="s">
        <v>326</v>
      </c>
      <c r="B5" s="73">
        <v>0</v>
      </c>
      <c r="C5" s="73">
        <v>0</v>
      </c>
      <c r="D5" s="73">
        <v>0</v>
      </c>
      <c r="E5" s="73">
        <v>0</v>
      </c>
      <c r="F5" s="73">
        <v>0</v>
      </c>
      <c r="G5" s="73">
        <v>0</v>
      </c>
      <c r="H5" s="73">
        <v>0</v>
      </c>
      <c r="I5" s="73">
        <v>0</v>
      </c>
      <c r="J5" s="73">
        <v>0</v>
      </c>
      <c r="K5" s="73">
        <v>0</v>
      </c>
      <c r="L5" s="73">
        <v>0</v>
      </c>
      <c r="M5" s="73">
        <v>0</v>
      </c>
      <c r="N5" s="73">
        <v>0</v>
      </c>
      <c r="O5" s="73">
        <v>0</v>
      </c>
      <c r="P5" s="73">
        <v>0</v>
      </c>
      <c r="Q5" s="73">
        <v>0</v>
      </c>
      <c r="R5" s="73">
        <v>0</v>
      </c>
      <c r="S5" s="73">
        <v>0</v>
      </c>
      <c r="T5" s="73">
        <v>0</v>
      </c>
      <c r="U5" s="73">
        <v>0</v>
      </c>
      <c r="V5" s="73">
        <v>0</v>
      </c>
      <c r="W5" s="73">
        <v>0</v>
      </c>
      <c r="X5" s="73">
        <v>0</v>
      </c>
      <c r="Y5" s="73">
        <v>0</v>
      </c>
      <c r="Z5" s="73">
        <v>0</v>
      </c>
      <c r="AA5" s="73">
        <v>0</v>
      </c>
      <c r="AB5" s="73">
        <v>0</v>
      </c>
      <c r="AC5" s="73">
        <v>0</v>
      </c>
      <c r="AD5" s="73">
        <v>0</v>
      </c>
      <c r="AE5" s="73">
        <v>0</v>
      </c>
      <c r="AF5" s="73">
        <v>0</v>
      </c>
      <c r="AG5" s="73">
        <v>0</v>
      </c>
      <c r="AH5" s="73">
        <v>0</v>
      </c>
      <c r="AI5" s="73">
        <v>0</v>
      </c>
      <c r="AJ5" s="73">
        <v>0</v>
      </c>
      <c r="AK5" s="73">
        <v>0</v>
      </c>
      <c r="AL5" s="73">
        <v>0</v>
      </c>
      <c r="AM5" s="73">
        <v>0</v>
      </c>
      <c r="AN5" s="73">
        <v>0</v>
      </c>
    </row>
    <row r="6" spans="1:40">
      <c r="A6" s="109" t="s">
        <v>327</v>
      </c>
      <c r="B6" s="73">
        <v>0</v>
      </c>
      <c r="C6" s="73">
        <v>0</v>
      </c>
      <c r="D6" s="73">
        <v>0</v>
      </c>
      <c r="E6" s="73">
        <v>0</v>
      </c>
      <c r="F6" s="73">
        <v>0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3">
        <v>0</v>
      </c>
      <c r="U6" s="73">
        <v>0</v>
      </c>
      <c r="V6" s="73">
        <v>0</v>
      </c>
      <c r="W6" s="73">
        <v>0</v>
      </c>
      <c r="X6" s="73">
        <v>0</v>
      </c>
      <c r="Y6" s="73">
        <v>0</v>
      </c>
      <c r="Z6" s="73">
        <v>0</v>
      </c>
      <c r="AA6" s="73">
        <v>0</v>
      </c>
      <c r="AB6" s="73">
        <v>0</v>
      </c>
      <c r="AC6" s="73">
        <v>0</v>
      </c>
      <c r="AD6" s="73">
        <v>0</v>
      </c>
      <c r="AE6" s="73">
        <v>0</v>
      </c>
      <c r="AF6" s="73">
        <v>0</v>
      </c>
      <c r="AG6" s="73">
        <v>0</v>
      </c>
      <c r="AH6" s="73">
        <v>0</v>
      </c>
      <c r="AI6" s="73">
        <v>0</v>
      </c>
      <c r="AJ6" s="73">
        <v>0</v>
      </c>
      <c r="AK6" s="73">
        <v>0</v>
      </c>
      <c r="AL6" s="73">
        <v>0</v>
      </c>
      <c r="AM6" s="73">
        <v>0</v>
      </c>
      <c r="AN6" s="73">
        <v>0</v>
      </c>
    </row>
    <row r="7" spans="1:40" ht="12.6" thickBot="1">
      <c r="A7" s="117" t="s">
        <v>328</v>
      </c>
      <c r="B7" s="73">
        <v>0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3">
        <v>0</v>
      </c>
      <c r="U7" s="73">
        <v>0</v>
      </c>
      <c r="V7" s="73">
        <v>0</v>
      </c>
      <c r="W7" s="73">
        <v>0</v>
      </c>
      <c r="X7" s="73">
        <v>0</v>
      </c>
      <c r="Y7" s="73">
        <v>0</v>
      </c>
      <c r="Z7" s="73">
        <v>0</v>
      </c>
      <c r="AA7" s="73">
        <v>0</v>
      </c>
      <c r="AB7" s="73">
        <v>0</v>
      </c>
      <c r="AC7" s="73">
        <v>0</v>
      </c>
      <c r="AD7" s="73">
        <v>0</v>
      </c>
      <c r="AE7" s="73">
        <v>0</v>
      </c>
      <c r="AF7" s="73">
        <v>0</v>
      </c>
      <c r="AG7" s="73">
        <v>0</v>
      </c>
      <c r="AH7" s="73">
        <v>0</v>
      </c>
      <c r="AI7" s="73">
        <v>0</v>
      </c>
      <c r="AJ7" s="73">
        <v>0</v>
      </c>
      <c r="AK7" s="73">
        <v>0</v>
      </c>
      <c r="AL7" s="73">
        <v>0</v>
      </c>
      <c r="AM7" s="73">
        <v>0</v>
      </c>
      <c r="AN7" s="73">
        <v>0</v>
      </c>
    </row>
    <row r="8" spans="1:40">
      <c r="A8" s="108" t="s">
        <v>329</v>
      </c>
      <c r="B8" s="73">
        <v>97499.999999999098</v>
      </c>
      <c r="C8" s="73">
        <v>97499.999999999098</v>
      </c>
      <c r="D8" s="73">
        <v>97499.999999999098</v>
      </c>
      <c r="E8" s="73">
        <v>97499.999999999098</v>
      </c>
      <c r="F8" s="73">
        <v>97499.999999999098</v>
      </c>
      <c r="G8" s="73">
        <v>97499.999999999098</v>
      </c>
      <c r="H8" s="73">
        <v>97499.999999999098</v>
      </c>
      <c r="I8" s="73">
        <v>97499.999999999098</v>
      </c>
      <c r="J8" s="73">
        <v>97499.999999999098</v>
      </c>
      <c r="K8" s="73">
        <v>97499.999999999098</v>
      </c>
      <c r="L8" s="73">
        <v>97499.999999999098</v>
      </c>
      <c r="M8" s="73">
        <v>97499.999999999098</v>
      </c>
      <c r="N8" s="73">
        <v>1169999.99999999</v>
      </c>
      <c r="O8" s="73">
        <v>97499.999999999098</v>
      </c>
      <c r="P8" s="73">
        <v>97499.999999999098</v>
      </c>
      <c r="Q8" s="73">
        <v>97499.999999999098</v>
      </c>
      <c r="R8" s="73">
        <v>97499.999999999098</v>
      </c>
      <c r="S8" s="73">
        <v>97499.999999999098</v>
      </c>
      <c r="T8" s="73">
        <v>97499.999999999098</v>
      </c>
      <c r="U8" s="73">
        <v>97499.999999999098</v>
      </c>
      <c r="V8" s="73">
        <v>97499.999999999098</v>
      </c>
      <c r="W8" s="73">
        <v>97499.999999999098</v>
      </c>
      <c r="X8" s="73">
        <v>97499.999999999098</v>
      </c>
      <c r="Y8" s="73">
        <v>97499.999999999098</v>
      </c>
      <c r="Z8" s="73">
        <v>97499.999999999098</v>
      </c>
      <c r="AA8" s="73">
        <v>1169999.99999999</v>
      </c>
      <c r="AB8" s="73">
        <v>97499.999999999098</v>
      </c>
      <c r="AC8" s="73">
        <v>97499.999999999098</v>
      </c>
      <c r="AD8" s="73">
        <v>97499.999999999098</v>
      </c>
      <c r="AE8" s="73">
        <v>97499.999999999098</v>
      </c>
      <c r="AF8" s="73">
        <v>97499.999999999098</v>
      </c>
      <c r="AG8" s="73">
        <v>97499.999999999098</v>
      </c>
      <c r="AH8" s="73">
        <v>97499.999999999098</v>
      </c>
      <c r="AI8" s="73">
        <v>97499.999999999098</v>
      </c>
      <c r="AJ8" s="73">
        <v>97499.999999999098</v>
      </c>
      <c r="AK8" s="73">
        <v>97499.999999999098</v>
      </c>
      <c r="AL8" s="73">
        <v>97499.999999999098</v>
      </c>
      <c r="AM8" s="73">
        <v>97499.999999999098</v>
      </c>
      <c r="AN8" s="73">
        <v>1169999.99999999</v>
      </c>
    </row>
    <row r="9" spans="1:40">
      <c r="A9" s="108" t="s">
        <v>330</v>
      </c>
      <c r="B9" s="73">
        <v>10833.333333333199</v>
      </c>
      <c r="C9" s="73">
        <v>10833.333333333199</v>
      </c>
      <c r="D9" s="73">
        <v>10833.333333333199</v>
      </c>
      <c r="E9" s="73">
        <v>10833.333333333199</v>
      </c>
      <c r="F9" s="73">
        <v>10833.333333333199</v>
      </c>
      <c r="G9" s="73">
        <v>10833.333333333199</v>
      </c>
      <c r="H9" s="73">
        <v>10833.333333333199</v>
      </c>
      <c r="I9" s="73">
        <v>10833.333333333199</v>
      </c>
      <c r="J9" s="73">
        <v>10833.333333333199</v>
      </c>
      <c r="K9" s="73">
        <v>10833.333333333199</v>
      </c>
      <c r="L9" s="73">
        <v>10833.333333333199</v>
      </c>
      <c r="M9" s="73">
        <v>10833.333333333199</v>
      </c>
      <c r="N9" s="73">
        <v>129999.999999999</v>
      </c>
      <c r="O9" s="73">
        <v>10833.333333333199</v>
      </c>
      <c r="P9" s="73">
        <v>10833.333333333199</v>
      </c>
      <c r="Q9" s="73">
        <v>10833.333333333199</v>
      </c>
      <c r="R9" s="73">
        <v>10833.333333333199</v>
      </c>
      <c r="S9" s="73">
        <v>10833.333333333199</v>
      </c>
      <c r="T9" s="73">
        <v>10833.333333333199</v>
      </c>
      <c r="U9" s="73">
        <v>10833.333333333199</v>
      </c>
      <c r="V9" s="73">
        <v>10833.333333333199</v>
      </c>
      <c r="W9" s="73">
        <v>10833.333333333199</v>
      </c>
      <c r="X9" s="73">
        <v>10833.333333333199</v>
      </c>
      <c r="Y9" s="73">
        <v>10833.333333333199</v>
      </c>
      <c r="Z9" s="73">
        <v>10833.333333333199</v>
      </c>
      <c r="AA9" s="73">
        <v>129999.999999999</v>
      </c>
      <c r="AB9" s="73">
        <v>10833.333333333199</v>
      </c>
      <c r="AC9" s="73">
        <v>10833.333333333199</v>
      </c>
      <c r="AD9" s="73">
        <v>10833.333333333199</v>
      </c>
      <c r="AE9" s="73">
        <v>10833.333333333199</v>
      </c>
      <c r="AF9" s="73">
        <v>10833.333333333199</v>
      </c>
      <c r="AG9" s="73">
        <v>10833.333333333199</v>
      </c>
      <c r="AH9" s="73">
        <v>10833.333333333199</v>
      </c>
      <c r="AI9" s="73">
        <v>10833.333333333199</v>
      </c>
      <c r="AJ9" s="73">
        <v>10833.333333333199</v>
      </c>
      <c r="AK9" s="73">
        <v>10833.333333333199</v>
      </c>
      <c r="AL9" s="73">
        <v>10833.333333333199</v>
      </c>
      <c r="AM9" s="73">
        <v>10833.333333333199</v>
      </c>
      <c r="AN9" s="73">
        <v>129999.999999999</v>
      </c>
    </row>
    <row r="10" spans="1:40">
      <c r="A10" s="108" t="s">
        <v>331</v>
      </c>
      <c r="B10" s="73">
        <v>0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v>0</v>
      </c>
      <c r="AC10" s="73">
        <v>0</v>
      </c>
      <c r="AD10" s="73">
        <v>0</v>
      </c>
      <c r="AE10" s="73">
        <v>0</v>
      </c>
      <c r="AF10" s="73">
        <v>0</v>
      </c>
      <c r="AG10" s="73">
        <v>0</v>
      </c>
      <c r="AH10" s="73">
        <v>0</v>
      </c>
      <c r="AI10" s="73">
        <v>0</v>
      </c>
      <c r="AJ10" s="73">
        <v>0</v>
      </c>
      <c r="AK10" s="73">
        <v>0</v>
      </c>
      <c r="AL10" s="73">
        <v>0</v>
      </c>
      <c r="AM10" s="73">
        <v>0</v>
      </c>
      <c r="AN10" s="73">
        <v>0</v>
      </c>
    </row>
    <row r="11" spans="1:40">
      <c r="A11" s="108" t="s">
        <v>332</v>
      </c>
      <c r="B11" s="73">
        <v>1809333.33333332</v>
      </c>
      <c r="C11" s="73">
        <v>1809333.33333332</v>
      </c>
      <c r="D11" s="73">
        <v>1809333.33333332</v>
      </c>
      <c r="E11" s="73">
        <v>1809333.33333332</v>
      </c>
      <c r="F11" s="73">
        <v>1809333.33333332</v>
      </c>
      <c r="G11" s="73">
        <v>1809333.33333332</v>
      </c>
      <c r="H11" s="73">
        <v>1809333.33333332</v>
      </c>
      <c r="I11" s="73">
        <v>1809333.33333332</v>
      </c>
      <c r="J11" s="73">
        <v>1809333.33333332</v>
      </c>
      <c r="K11" s="73">
        <v>1809333.33333332</v>
      </c>
      <c r="L11" s="73">
        <v>1809333.33333332</v>
      </c>
      <c r="M11" s="73">
        <v>1809333.33333332</v>
      </c>
      <c r="N11" s="73">
        <v>21711999.999999899</v>
      </c>
      <c r="O11" s="73">
        <v>1809333.33333332</v>
      </c>
      <c r="P11" s="73">
        <v>1809333.33333332</v>
      </c>
      <c r="Q11" s="73">
        <v>1809333.33333332</v>
      </c>
      <c r="R11" s="73">
        <v>1809333.33333332</v>
      </c>
      <c r="S11" s="73">
        <v>1809333.33333332</v>
      </c>
      <c r="T11" s="73">
        <v>1809333.33333332</v>
      </c>
      <c r="U11" s="73">
        <v>1809333.33333332</v>
      </c>
      <c r="V11" s="73">
        <v>1809333.33333332</v>
      </c>
      <c r="W11" s="73">
        <v>1809333.33333332</v>
      </c>
      <c r="X11" s="73">
        <v>1809333.33333332</v>
      </c>
      <c r="Y11" s="73">
        <v>1809333.33333332</v>
      </c>
      <c r="Z11" s="73">
        <v>1809333.33333332</v>
      </c>
      <c r="AA11" s="73">
        <v>21711999.999999899</v>
      </c>
      <c r="AB11" s="73">
        <v>1809333.33333332</v>
      </c>
      <c r="AC11" s="73">
        <v>1809333.33333332</v>
      </c>
      <c r="AD11" s="73">
        <v>1809333.33333332</v>
      </c>
      <c r="AE11" s="73">
        <v>1809333.33333332</v>
      </c>
      <c r="AF11" s="73">
        <v>1809333.33333332</v>
      </c>
      <c r="AG11" s="73">
        <v>1809333.33333332</v>
      </c>
      <c r="AH11" s="73">
        <v>1809333.33333332</v>
      </c>
      <c r="AI11" s="73">
        <v>1809333.33333332</v>
      </c>
      <c r="AJ11" s="73">
        <v>1809333.33333332</v>
      </c>
      <c r="AK11" s="73">
        <v>1809333.33333332</v>
      </c>
      <c r="AL11" s="73">
        <v>1809333.33333332</v>
      </c>
      <c r="AM11" s="73">
        <v>1809333.33333332</v>
      </c>
      <c r="AN11" s="73">
        <v>21711999.999999899</v>
      </c>
    </row>
    <row r="12" spans="1:40">
      <c r="A12" s="108" t="s">
        <v>333</v>
      </c>
      <c r="B12" s="73">
        <v>-83583.333333331597</v>
      </c>
      <c r="C12" s="73">
        <v>-83583.333333331597</v>
      </c>
      <c r="D12" s="73">
        <v>-83583.333333331597</v>
      </c>
      <c r="E12" s="73">
        <v>-83583.333333331597</v>
      </c>
      <c r="F12" s="73">
        <v>-83583.333333331597</v>
      </c>
      <c r="G12" s="73">
        <v>-83583.333333331597</v>
      </c>
      <c r="H12" s="73">
        <v>-83583.333333331597</v>
      </c>
      <c r="I12" s="73">
        <v>-83583.333333331597</v>
      </c>
      <c r="J12" s="73">
        <v>-83583.333333331597</v>
      </c>
      <c r="K12" s="73">
        <v>-83583.333333331597</v>
      </c>
      <c r="L12" s="73">
        <v>-83583.333333331597</v>
      </c>
      <c r="M12" s="73">
        <v>-83583.333333331597</v>
      </c>
      <c r="N12" s="73">
        <v>-1002999.99999998</v>
      </c>
      <c r="O12" s="73">
        <v>-83583.333333331597</v>
      </c>
      <c r="P12" s="73">
        <v>-83583.333333331597</v>
      </c>
      <c r="Q12" s="73">
        <v>-83583.333333331597</v>
      </c>
      <c r="R12" s="73">
        <v>-83583.333333331597</v>
      </c>
      <c r="S12" s="73">
        <v>-83583.333333331597</v>
      </c>
      <c r="T12" s="73">
        <v>-83583.333333331597</v>
      </c>
      <c r="U12" s="73">
        <v>-83583.333333331597</v>
      </c>
      <c r="V12" s="73">
        <v>-83583.333333331597</v>
      </c>
      <c r="W12" s="73">
        <v>-83583.333333331597</v>
      </c>
      <c r="X12" s="73">
        <v>-83583.333333331597</v>
      </c>
      <c r="Y12" s="73">
        <v>-83583.333333331597</v>
      </c>
      <c r="Z12" s="73">
        <v>-83583.333333331597</v>
      </c>
      <c r="AA12" s="73">
        <v>-1002999.99999998</v>
      </c>
      <c r="AB12" s="73">
        <v>-83583.333333331597</v>
      </c>
      <c r="AC12" s="73">
        <v>-83583.333333331597</v>
      </c>
      <c r="AD12" s="73">
        <v>-83583.333333331597</v>
      </c>
      <c r="AE12" s="73">
        <v>-83583.333333331597</v>
      </c>
      <c r="AF12" s="73">
        <v>-83583.333333331597</v>
      </c>
      <c r="AG12" s="73">
        <v>-83583.333333331597</v>
      </c>
      <c r="AH12" s="73">
        <v>-83583.333333331597</v>
      </c>
      <c r="AI12" s="73">
        <v>-83583.333333331597</v>
      </c>
      <c r="AJ12" s="73">
        <v>-83583.333333331597</v>
      </c>
      <c r="AK12" s="73">
        <v>-83583.333333331597</v>
      </c>
      <c r="AL12" s="73">
        <v>-83583.333333331597</v>
      </c>
      <c r="AM12" s="73">
        <v>-83583.333333331597</v>
      </c>
      <c r="AN12" s="73">
        <v>-1002999.99999998</v>
      </c>
    </row>
    <row r="13" spans="1:40">
      <c r="A13" s="108" t="s">
        <v>334</v>
      </c>
      <c r="B13" s="73">
        <v>0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  <c r="O13" s="73">
        <v>0</v>
      </c>
      <c r="P13" s="73">
        <v>0</v>
      </c>
      <c r="Q13" s="73">
        <v>0</v>
      </c>
      <c r="R13" s="73">
        <v>0</v>
      </c>
      <c r="S13" s="73">
        <v>0</v>
      </c>
      <c r="T13" s="73">
        <v>0</v>
      </c>
      <c r="U13" s="73">
        <v>0</v>
      </c>
      <c r="V13" s="73">
        <v>0</v>
      </c>
      <c r="W13" s="73">
        <v>0</v>
      </c>
      <c r="X13" s="73">
        <v>0</v>
      </c>
      <c r="Y13" s="73">
        <v>0</v>
      </c>
      <c r="Z13" s="73">
        <v>0</v>
      </c>
      <c r="AA13" s="73">
        <v>0</v>
      </c>
      <c r="AB13" s="73">
        <v>0</v>
      </c>
      <c r="AC13" s="73">
        <v>0</v>
      </c>
      <c r="AD13" s="73">
        <v>0</v>
      </c>
      <c r="AE13" s="73">
        <v>0</v>
      </c>
      <c r="AF13" s="73">
        <v>0</v>
      </c>
      <c r="AG13" s="73">
        <v>0</v>
      </c>
      <c r="AH13" s="73">
        <v>0</v>
      </c>
      <c r="AI13" s="73">
        <v>0</v>
      </c>
      <c r="AJ13" s="73">
        <v>0</v>
      </c>
      <c r="AK13" s="73">
        <v>0</v>
      </c>
      <c r="AL13" s="73">
        <v>0</v>
      </c>
      <c r="AM13" s="73">
        <v>0</v>
      </c>
      <c r="AN13" s="73">
        <v>0</v>
      </c>
    </row>
    <row r="14" spans="1:40">
      <c r="A14" s="108" t="s">
        <v>335</v>
      </c>
      <c r="B14" s="73">
        <v>0</v>
      </c>
      <c r="C14" s="73">
        <v>0</v>
      </c>
      <c r="D14" s="73">
        <v>0</v>
      </c>
      <c r="E14" s="73">
        <v>0</v>
      </c>
      <c r="F14" s="73">
        <v>0</v>
      </c>
      <c r="G14" s="73">
        <v>0</v>
      </c>
      <c r="H14" s="73">
        <v>0</v>
      </c>
      <c r="I14" s="73">
        <v>0</v>
      </c>
      <c r="J14" s="73">
        <v>0</v>
      </c>
      <c r="K14" s="73">
        <v>0</v>
      </c>
      <c r="L14" s="73">
        <v>0</v>
      </c>
      <c r="M14" s="73">
        <v>0</v>
      </c>
      <c r="N14" s="73">
        <v>0</v>
      </c>
      <c r="O14" s="73">
        <v>0</v>
      </c>
      <c r="P14" s="73">
        <v>0</v>
      </c>
      <c r="Q14" s="73">
        <v>0</v>
      </c>
      <c r="R14" s="73">
        <v>0</v>
      </c>
      <c r="S14" s="73">
        <v>0</v>
      </c>
      <c r="T14" s="73">
        <v>0</v>
      </c>
      <c r="U14" s="73">
        <v>0</v>
      </c>
      <c r="V14" s="73">
        <v>0</v>
      </c>
      <c r="W14" s="73">
        <v>0</v>
      </c>
      <c r="X14" s="73">
        <v>0</v>
      </c>
      <c r="Y14" s="73">
        <v>0</v>
      </c>
      <c r="Z14" s="73">
        <v>0</v>
      </c>
      <c r="AA14" s="73">
        <v>0</v>
      </c>
      <c r="AB14" s="73">
        <v>0</v>
      </c>
      <c r="AC14" s="73">
        <v>0</v>
      </c>
      <c r="AD14" s="73">
        <v>0</v>
      </c>
      <c r="AE14" s="73">
        <v>0</v>
      </c>
      <c r="AF14" s="73">
        <v>0</v>
      </c>
      <c r="AG14" s="73">
        <v>0</v>
      </c>
      <c r="AH14" s="73">
        <v>0</v>
      </c>
      <c r="AI14" s="73">
        <v>0</v>
      </c>
      <c r="AJ14" s="73">
        <v>0</v>
      </c>
      <c r="AK14" s="73">
        <v>0</v>
      </c>
      <c r="AL14" s="73">
        <v>0</v>
      </c>
      <c r="AM14" s="73">
        <v>0</v>
      </c>
      <c r="AN14" s="73">
        <v>0</v>
      </c>
    </row>
    <row r="15" spans="1:40">
      <c r="A15" s="108" t="s">
        <v>336</v>
      </c>
      <c r="B15" s="73">
        <v>0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0</v>
      </c>
      <c r="N15" s="73">
        <v>0</v>
      </c>
      <c r="O15" s="73">
        <v>0</v>
      </c>
      <c r="P15" s="73">
        <v>0</v>
      </c>
      <c r="Q15" s="73">
        <v>0</v>
      </c>
      <c r="R15" s="73">
        <v>0</v>
      </c>
      <c r="S15" s="73">
        <v>0</v>
      </c>
      <c r="T15" s="73">
        <v>0</v>
      </c>
      <c r="U15" s="73">
        <v>0</v>
      </c>
      <c r="V15" s="73">
        <v>0</v>
      </c>
      <c r="W15" s="73">
        <v>0</v>
      </c>
      <c r="X15" s="73">
        <v>0</v>
      </c>
      <c r="Y15" s="73">
        <v>0</v>
      </c>
      <c r="Z15" s="73">
        <v>0</v>
      </c>
      <c r="AA15" s="73">
        <v>0</v>
      </c>
      <c r="AB15" s="73">
        <v>0</v>
      </c>
      <c r="AC15" s="73">
        <v>0</v>
      </c>
      <c r="AD15" s="73">
        <v>0</v>
      </c>
      <c r="AE15" s="73">
        <v>0</v>
      </c>
      <c r="AF15" s="73">
        <v>0</v>
      </c>
      <c r="AG15" s="73">
        <v>0</v>
      </c>
      <c r="AH15" s="73">
        <v>0</v>
      </c>
      <c r="AI15" s="73">
        <v>0</v>
      </c>
      <c r="AJ15" s="73">
        <v>0</v>
      </c>
      <c r="AK15" s="73">
        <v>0</v>
      </c>
      <c r="AL15" s="73">
        <v>0</v>
      </c>
      <c r="AM15" s="73">
        <v>0</v>
      </c>
      <c r="AN15" s="73">
        <v>0</v>
      </c>
    </row>
    <row r="16" spans="1:40">
      <c r="A16" s="108" t="s">
        <v>337</v>
      </c>
      <c r="B16" s="73">
        <v>6916.6666666666597</v>
      </c>
      <c r="C16" s="73">
        <v>6916.6666666666597</v>
      </c>
      <c r="D16" s="73">
        <v>6916.6666666666597</v>
      </c>
      <c r="E16" s="73">
        <v>6916.6666666666597</v>
      </c>
      <c r="F16" s="73">
        <v>6916.6666666666597</v>
      </c>
      <c r="G16" s="73">
        <v>6916.6666666666597</v>
      </c>
      <c r="H16" s="73">
        <v>6916.6666666666597</v>
      </c>
      <c r="I16" s="73">
        <v>6916.6666666666597</v>
      </c>
      <c r="J16" s="73">
        <v>6916.6666666666597</v>
      </c>
      <c r="K16" s="73">
        <v>6916.6666666666597</v>
      </c>
      <c r="L16" s="73">
        <v>6916.6666666666597</v>
      </c>
      <c r="M16" s="73">
        <v>6916.6666666666597</v>
      </c>
      <c r="N16" s="73">
        <v>83000</v>
      </c>
      <c r="O16" s="73">
        <v>6916.6666666666597</v>
      </c>
      <c r="P16" s="73">
        <v>6916.6666666666597</v>
      </c>
      <c r="Q16" s="73">
        <v>6916.6666666666597</v>
      </c>
      <c r="R16" s="73">
        <v>6916.6666666666597</v>
      </c>
      <c r="S16" s="73">
        <v>6916.6666666666597</v>
      </c>
      <c r="T16" s="73">
        <v>6916.6666666666597</v>
      </c>
      <c r="U16" s="73">
        <v>6916.6666666666597</v>
      </c>
      <c r="V16" s="73">
        <v>6916.6666666666597</v>
      </c>
      <c r="W16" s="73">
        <v>6916.6666666666597</v>
      </c>
      <c r="X16" s="73">
        <v>6916.6666666666597</v>
      </c>
      <c r="Y16" s="73">
        <v>6916.6666666666597</v>
      </c>
      <c r="Z16" s="73">
        <v>6916.6666666666597</v>
      </c>
      <c r="AA16" s="73">
        <v>83000</v>
      </c>
      <c r="AB16" s="73">
        <v>6916.6666666666597</v>
      </c>
      <c r="AC16" s="73">
        <v>6916.6666666666597</v>
      </c>
      <c r="AD16" s="73">
        <v>6916.6666666666597</v>
      </c>
      <c r="AE16" s="73">
        <v>6916.6666666666597</v>
      </c>
      <c r="AF16" s="73">
        <v>6916.6666666666597</v>
      </c>
      <c r="AG16" s="73">
        <v>6916.6666666666597</v>
      </c>
      <c r="AH16" s="73">
        <v>6916.6666666666597</v>
      </c>
      <c r="AI16" s="73">
        <v>6916.6666666666597</v>
      </c>
      <c r="AJ16" s="73">
        <v>6916.6666666666597</v>
      </c>
      <c r="AK16" s="73">
        <v>6916.6666666666597</v>
      </c>
      <c r="AL16" s="73">
        <v>6916.6666666666597</v>
      </c>
      <c r="AM16" s="73">
        <v>6916.6666666666597</v>
      </c>
      <c r="AN16" s="73">
        <v>83000</v>
      </c>
    </row>
    <row r="17" spans="1:42">
      <c r="A17" s="108" t="s">
        <v>338</v>
      </c>
      <c r="B17" s="73">
        <v>15500</v>
      </c>
      <c r="C17" s="73">
        <v>15500</v>
      </c>
      <c r="D17" s="73">
        <v>15500</v>
      </c>
      <c r="E17" s="73">
        <v>15500</v>
      </c>
      <c r="F17" s="73">
        <v>15500</v>
      </c>
      <c r="G17" s="73">
        <v>15500</v>
      </c>
      <c r="H17" s="73">
        <v>15500</v>
      </c>
      <c r="I17" s="73">
        <v>15500</v>
      </c>
      <c r="J17" s="73">
        <v>15500</v>
      </c>
      <c r="K17" s="73">
        <v>15500</v>
      </c>
      <c r="L17" s="73">
        <v>15500</v>
      </c>
      <c r="M17" s="73">
        <v>15500</v>
      </c>
      <c r="N17" s="73">
        <v>186000</v>
      </c>
      <c r="O17" s="73">
        <v>15500</v>
      </c>
      <c r="P17" s="73">
        <v>15500</v>
      </c>
      <c r="Q17" s="73">
        <v>15500</v>
      </c>
      <c r="R17" s="73">
        <v>15500</v>
      </c>
      <c r="S17" s="73">
        <v>15500</v>
      </c>
      <c r="T17" s="73">
        <v>15500</v>
      </c>
      <c r="U17" s="73">
        <v>15500</v>
      </c>
      <c r="V17" s="73">
        <v>15500</v>
      </c>
      <c r="W17" s="73">
        <v>15500</v>
      </c>
      <c r="X17" s="73">
        <v>15500</v>
      </c>
      <c r="Y17" s="73">
        <v>15500</v>
      </c>
      <c r="Z17" s="73">
        <v>15500</v>
      </c>
      <c r="AA17" s="73">
        <v>186000</v>
      </c>
      <c r="AB17" s="73">
        <v>15500</v>
      </c>
      <c r="AC17" s="73">
        <v>15500</v>
      </c>
      <c r="AD17" s="73">
        <v>15500</v>
      </c>
      <c r="AE17" s="73">
        <v>15500</v>
      </c>
      <c r="AF17" s="73">
        <v>15500</v>
      </c>
      <c r="AG17" s="73">
        <v>15500</v>
      </c>
      <c r="AH17" s="73">
        <v>15500</v>
      </c>
      <c r="AI17" s="73">
        <v>15500</v>
      </c>
      <c r="AJ17" s="73">
        <v>15500</v>
      </c>
      <c r="AK17" s="73">
        <v>15500</v>
      </c>
      <c r="AL17" s="73">
        <v>15500</v>
      </c>
      <c r="AM17" s="73">
        <v>15500</v>
      </c>
      <c r="AN17" s="73">
        <v>186000</v>
      </c>
    </row>
    <row r="18" spans="1:42">
      <c r="A18" s="118" t="s">
        <v>339</v>
      </c>
      <c r="B18" s="73">
        <v>1856499.99999999</v>
      </c>
      <c r="C18" s="73">
        <v>1856499.99999999</v>
      </c>
      <c r="D18" s="73">
        <v>1856499.99999999</v>
      </c>
      <c r="E18" s="73">
        <v>1856499.99999999</v>
      </c>
      <c r="F18" s="73">
        <v>1856499.99999999</v>
      </c>
      <c r="G18" s="73">
        <v>1856499.99999999</v>
      </c>
      <c r="H18" s="73">
        <v>1856499.99999999</v>
      </c>
      <c r="I18" s="73">
        <v>1856499.99999999</v>
      </c>
      <c r="J18" s="73">
        <v>1856499.99999999</v>
      </c>
      <c r="K18" s="73">
        <v>1856499.99999999</v>
      </c>
      <c r="L18" s="73">
        <v>1856499.99999999</v>
      </c>
      <c r="M18" s="73">
        <v>1856499.99999999</v>
      </c>
      <c r="N18" s="73">
        <v>22277999.999999899</v>
      </c>
      <c r="O18" s="73">
        <v>1856499.99999999</v>
      </c>
      <c r="P18" s="73">
        <v>1856499.99999999</v>
      </c>
      <c r="Q18" s="73">
        <v>1856499.99999999</v>
      </c>
      <c r="R18" s="73">
        <v>1856499.99999999</v>
      </c>
      <c r="S18" s="73">
        <v>1856499.99999999</v>
      </c>
      <c r="T18" s="73">
        <v>1856499.99999999</v>
      </c>
      <c r="U18" s="73">
        <v>1856499.99999999</v>
      </c>
      <c r="V18" s="73">
        <v>1856499.99999999</v>
      </c>
      <c r="W18" s="73">
        <v>1856499.99999999</v>
      </c>
      <c r="X18" s="73">
        <v>1856499.99999999</v>
      </c>
      <c r="Y18" s="73">
        <v>1856499.99999999</v>
      </c>
      <c r="Z18" s="73">
        <v>1856499.99999999</v>
      </c>
      <c r="AA18" s="73">
        <v>22277999.999999899</v>
      </c>
      <c r="AB18" s="73">
        <v>1856499.99999999</v>
      </c>
      <c r="AC18" s="73">
        <v>1856499.99999999</v>
      </c>
      <c r="AD18" s="73">
        <v>1856499.99999999</v>
      </c>
      <c r="AE18" s="73">
        <v>1856499.99999999</v>
      </c>
      <c r="AF18" s="73">
        <v>1856499.99999999</v>
      </c>
      <c r="AG18" s="73">
        <v>1856499.99999999</v>
      </c>
      <c r="AH18" s="73">
        <v>1856499.99999999</v>
      </c>
      <c r="AI18" s="73">
        <v>1856499.99999999</v>
      </c>
      <c r="AJ18" s="73">
        <v>1856499.99999999</v>
      </c>
      <c r="AK18" s="73">
        <v>1856499.99999999</v>
      </c>
      <c r="AL18" s="73">
        <v>1856499.99999999</v>
      </c>
      <c r="AM18" s="73">
        <v>1856499.99999999</v>
      </c>
      <c r="AN18" s="73">
        <v>22277999.999999899</v>
      </c>
    </row>
    <row r="19" spans="1:42">
      <c r="A19" s="108" t="s">
        <v>340</v>
      </c>
      <c r="B19" s="73">
        <v>0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0</v>
      </c>
      <c r="L19" s="73">
        <v>0</v>
      </c>
      <c r="M19" s="73">
        <v>0</v>
      </c>
      <c r="N19" s="73">
        <v>0</v>
      </c>
      <c r="O19" s="73">
        <v>0</v>
      </c>
      <c r="P19" s="73">
        <v>0</v>
      </c>
      <c r="Q19" s="73">
        <v>0</v>
      </c>
      <c r="R19" s="73">
        <v>0</v>
      </c>
      <c r="S19" s="73">
        <v>0</v>
      </c>
      <c r="T19" s="73">
        <v>0</v>
      </c>
      <c r="U19" s="73">
        <v>0</v>
      </c>
      <c r="V19" s="73">
        <v>0</v>
      </c>
      <c r="W19" s="73">
        <v>0</v>
      </c>
      <c r="X19" s="73">
        <v>0</v>
      </c>
      <c r="Y19" s="73">
        <v>0</v>
      </c>
      <c r="Z19" s="73">
        <v>0</v>
      </c>
      <c r="AA19" s="73">
        <v>0</v>
      </c>
      <c r="AB19" s="73">
        <v>0</v>
      </c>
      <c r="AC19" s="73">
        <v>0</v>
      </c>
      <c r="AD19" s="73">
        <v>0</v>
      </c>
      <c r="AE19" s="73">
        <v>0</v>
      </c>
      <c r="AF19" s="73">
        <v>0</v>
      </c>
      <c r="AG19" s="73">
        <v>0</v>
      </c>
      <c r="AH19" s="73">
        <v>0</v>
      </c>
      <c r="AI19" s="73">
        <v>0</v>
      </c>
      <c r="AJ19" s="73">
        <v>0</v>
      </c>
      <c r="AK19" s="73">
        <v>0</v>
      </c>
      <c r="AL19" s="73">
        <v>0</v>
      </c>
      <c r="AM19" s="73">
        <v>0</v>
      </c>
      <c r="AN19" s="73">
        <v>0</v>
      </c>
    </row>
    <row r="20" spans="1:42" ht="12.6" thickBot="1">
      <c r="A20" s="117" t="s">
        <v>341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</row>
    <row r="21" spans="1:42">
      <c r="A21" s="108" t="s">
        <v>342</v>
      </c>
      <c r="B21" s="73">
        <v>416666.66666666599</v>
      </c>
      <c r="C21" s="73">
        <v>416666.66666666599</v>
      </c>
      <c r="D21" s="73">
        <v>416666.66666666599</v>
      </c>
      <c r="E21" s="73">
        <v>416666.66666666599</v>
      </c>
      <c r="F21" s="73">
        <v>416666.66666666599</v>
      </c>
      <c r="G21" s="73">
        <v>416666.66666666599</v>
      </c>
      <c r="H21" s="73">
        <v>416666.66666666599</v>
      </c>
      <c r="I21" s="73">
        <v>416666.66666666599</v>
      </c>
      <c r="J21" s="73">
        <v>416666.66666666599</v>
      </c>
      <c r="K21" s="73">
        <v>416666.66666666599</v>
      </c>
      <c r="L21" s="73">
        <v>416666.66666666599</v>
      </c>
      <c r="M21" s="73">
        <v>416666.66666666599</v>
      </c>
      <c r="N21" s="73">
        <v>5000000</v>
      </c>
      <c r="O21" s="73">
        <v>416666.66666666599</v>
      </c>
      <c r="P21" s="73">
        <v>416666.66666666599</v>
      </c>
      <c r="Q21" s="73">
        <v>416666.66666666599</v>
      </c>
      <c r="R21" s="73">
        <v>416666.66666666599</v>
      </c>
      <c r="S21" s="73">
        <v>416666.66666666599</v>
      </c>
      <c r="T21" s="73">
        <v>416666.66666666599</v>
      </c>
      <c r="U21" s="73">
        <v>416666.66666666599</v>
      </c>
      <c r="V21" s="73">
        <v>416666.66666666599</v>
      </c>
      <c r="W21" s="73">
        <v>416666.66666666599</v>
      </c>
      <c r="X21" s="73">
        <v>416666.66666666599</v>
      </c>
      <c r="Y21" s="73">
        <v>416666.66666666599</v>
      </c>
      <c r="Z21" s="73">
        <v>416666.66666666599</v>
      </c>
      <c r="AA21" s="73">
        <v>5000000</v>
      </c>
      <c r="AB21" s="73">
        <v>416666.66666666599</v>
      </c>
      <c r="AC21" s="73">
        <v>416666.66666666599</v>
      </c>
      <c r="AD21" s="73">
        <v>416666.66666666599</v>
      </c>
      <c r="AE21" s="73">
        <v>416666.66666666599</v>
      </c>
      <c r="AF21" s="73">
        <v>416666.66666666599</v>
      </c>
      <c r="AG21" s="73">
        <v>416666.66666666599</v>
      </c>
      <c r="AH21" s="73">
        <v>416666.66666666599</v>
      </c>
      <c r="AI21" s="73">
        <v>416666.66666666599</v>
      </c>
      <c r="AJ21" s="73">
        <v>416666.66666666599</v>
      </c>
      <c r="AK21" s="73">
        <v>416666.66666666599</v>
      </c>
      <c r="AL21" s="73">
        <v>416666.66666666599</v>
      </c>
      <c r="AM21" s="73">
        <v>416666.66666666599</v>
      </c>
      <c r="AN21" s="73">
        <v>5000000</v>
      </c>
    </row>
    <row r="22" spans="1:42">
      <c r="A22" s="108" t="s">
        <v>343</v>
      </c>
      <c r="B22" s="73">
        <v>-645529.30360231805</v>
      </c>
      <c r="C22" s="73">
        <v>-661869.246966701</v>
      </c>
      <c r="D22" s="73">
        <v>-675881.51420579304</v>
      </c>
      <c r="E22" s="73">
        <v>-690072.05153247504</v>
      </c>
      <c r="F22" s="73">
        <v>-703481.49732441001</v>
      </c>
      <c r="G22" s="73">
        <v>-716565.42403614696</v>
      </c>
      <c r="H22" s="73">
        <v>-731006.37521796499</v>
      </c>
      <c r="I22" s="73">
        <v>-745407.598220416</v>
      </c>
      <c r="J22" s="73">
        <v>-760771.79352028295</v>
      </c>
      <c r="K22" s="73">
        <v>-775558.77859566803</v>
      </c>
      <c r="L22" s="73">
        <v>-787855.90375214303</v>
      </c>
      <c r="M22" s="73">
        <v>-306042.54777921498</v>
      </c>
      <c r="N22" s="73">
        <v>-8200042.0347535396</v>
      </c>
      <c r="O22" s="73">
        <v>-305091.95256737497</v>
      </c>
      <c r="P22" s="73">
        <v>-321834.72232750303</v>
      </c>
      <c r="Q22" s="73">
        <v>-352637.87054258701</v>
      </c>
      <c r="R22" s="73">
        <v>-383825.81070714898</v>
      </c>
      <c r="S22" s="73">
        <v>-415403.34896613198</v>
      </c>
      <c r="T22" s="73">
        <v>-447375.35913505103</v>
      </c>
      <c r="U22" s="73">
        <v>-479746.78376551002</v>
      </c>
      <c r="V22" s="73">
        <v>-512522.63522928598</v>
      </c>
      <c r="W22" s="73">
        <v>-545707.99682110897</v>
      </c>
      <c r="X22" s="73">
        <v>-579308.02388059394</v>
      </c>
      <c r="Y22" s="73">
        <v>-613327.94493376894</v>
      </c>
      <c r="Z22" s="73">
        <v>-647773.06285446906</v>
      </c>
      <c r="AA22" s="73">
        <v>-5604555.5117305396</v>
      </c>
      <c r="AB22" s="73">
        <v>-662466.05835041904</v>
      </c>
      <c r="AC22" s="73">
        <v>-697220.91746492498</v>
      </c>
      <c r="AD22" s="73">
        <v>-300907.62731233099</v>
      </c>
      <c r="AE22" s="73">
        <v>-316523.55489982403</v>
      </c>
      <c r="AF22" s="73">
        <v>-332333.89980643103</v>
      </c>
      <c r="AG22" s="73">
        <v>-348341.09123788099</v>
      </c>
      <c r="AH22" s="73">
        <v>-364547.59264516103</v>
      </c>
      <c r="AI22" s="73">
        <v>-380955.90226456599</v>
      </c>
      <c r="AJ22" s="73">
        <v>-397568.55366704101</v>
      </c>
      <c r="AK22" s="73">
        <v>-414388.11631707998</v>
      </c>
      <c r="AL22" s="73">
        <v>-431417.19614137901</v>
      </c>
      <c r="AM22" s="73">
        <v>-448658.43610739399</v>
      </c>
      <c r="AN22" s="73">
        <v>-5095328.94621443</v>
      </c>
    </row>
    <row r="23" spans="1:42">
      <c r="A23" s="108" t="s">
        <v>344</v>
      </c>
      <c r="B23" s="73">
        <v>0</v>
      </c>
      <c r="C23" s="73">
        <v>0</v>
      </c>
      <c r="D23" s="73">
        <v>0</v>
      </c>
      <c r="E23" s="73">
        <v>0</v>
      </c>
      <c r="F23" s="73">
        <v>0</v>
      </c>
      <c r="G23" s="73">
        <v>0</v>
      </c>
      <c r="H23" s="73">
        <v>0</v>
      </c>
      <c r="I23" s="73">
        <v>0</v>
      </c>
      <c r="J23" s="73">
        <v>0</v>
      </c>
      <c r="K23" s="73">
        <v>0</v>
      </c>
      <c r="L23" s="73">
        <v>0</v>
      </c>
      <c r="M23" s="73">
        <v>0</v>
      </c>
      <c r="N23" s="73">
        <v>0</v>
      </c>
      <c r="O23" s="73">
        <v>0</v>
      </c>
      <c r="P23" s="73">
        <v>0</v>
      </c>
      <c r="Q23" s="73">
        <v>0</v>
      </c>
      <c r="R23" s="73">
        <v>0</v>
      </c>
      <c r="S23" s="73">
        <v>0</v>
      </c>
      <c r="T23" s="73">
        <v>0</v>
      </c>
      <c r="U23" s="73">
        <v>0</v>
      </c>
      <c r="V23" s="73">
        <v>0</v>
      </c>
      <c r="W23" s="73">
        <v>0</v>
      </c>
      <c r="X23" s="73">
        <v>0</v>
      </c>
      <c r="Y23" s="73">
        <v>0</v>
      </c>
      <c r="Z23" s="73">
        <v>0</v>
      </c>
      <c r="AA23" s="73">
        <v>0</v>
      </c>
      <c r="AB23" s="73">
        <v>0</v>
      </c>
      <c r="AC23" s="73">
        <v>0</v>
      </c>
      <c r="AD23" s="73">
        <v>0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0</v>
      </c>
      <c r="AK23" s="73">
        <v>0</v>
      </c>
      <c r="AL23" s="73">
        <v>0</v>
      </c>
      <c r="AM23" s="73">
        <v>0</v>
      </c>
      <c r="AN23" s="73">
        <v>0</v>
      </c>
    </row>
    <row r="24" spans="1:42">
      <c r="A24" s="118" t="s">
        <v>345</v>
      </c>
      <c r="B24" s="73">
        <v>-228862.636935652</v>
      </c>
      <c r="C24" s="73">
        <v>-245202.58030003399</v>
      </c>
      <c r="D24" s="73">
        <v>-259214.847539126</v>
      </c>
      <c r="E24" s="73">
        <v>-273405.38486580801</v>
      </c>
      <c r="F24" s="73">
        <v>-286814.83065774298</v>
      </c>
      <c r="G24" s="73">
        <v>-299898.75736947998</v>
      </c>
      <c r="H24" s="73">
        <v>-314339.70855129801</v>
      </c>
      <c r="I24" s="73">
        <v>-328740.93155374902</v>
      </c>
      <c r="J24" s="73">
        <v>-344105.12685361702</v>
      </c>
      <c r="K24" s="73">
        <v>-358892.11192900199</v>
      </c>
      <c r="L24" s="73">
        <v>-371189.23708547599</v>
      </c>
      <c r="M24" s="73">
        <v>110624.11888744999</v>
      </c>
      <c r="N24" s="73">
        <v>-3200042.0347535401</v>
      </c>
      <c r="O24" s="73">
        <v>111574.714099291</v>
      </c>
      <c r="P24" s="73">
        <v>94831.9443391635</v>
      </c>
      <c r="Q24" s="73">
        <v>64028.796124079498</v>
      </c>
      <c r="R24" s="73">
        <v>32840.855959517401</v>
      </c>
      <c r="S24" s="73">
        <v>1263.3177005341099</v>
      </c>
      <c r="T24" s="73">
        <v>-30708.692468385201</v>
      </c>
      <c r="U24" s="73">
        <v>-63080.117098843402</v>
      </c>
      <c r="V24" s="73">
        <v>-95855.968562619906</v>
      </c>
      <c r="W24" s="73">
        <v>-129041.330154442</v>
      </c>
      <c r="X24" s="73">
        <v>-162641.357213927</v>
      </c>
      <c r="Y24" s="73">
        <v>-196661.278267102</v>
      </c>
      <c r="Z24" s="73">
        <v>-231106.39618780199</v>
      </c>
      <c r="AA24" s="73">
        <v>-604555.51173053903</v>
      </c>
      <c r="AB24" s="73">
        <v>-245799.39168375201</v>
      </c>
      <c r="AC24" s="73">
        <v>-280554.250798258</v>
      </c>
      <c r="AD24" s="73">
        <v>115759.03935433499</v>
      </c>
      <c r="AE24" s="73">
        <v>100143.111766841</v>
      </c>
      <c r="AF24" s="73">
        <v>84332.766860234799</v>
      </c>
      <c r="AG24" s="73">
        <v>68325.575428785101</v>
      </c>
      <c r="AH24" s="73">
        <v>52119.074021504799</v>
      </c>
      <c r="AI24" s="73">
        <v>35710.764402100103</v>
      </c>
      <c r="AJ24" s="73">
        <v>19098.1129996251</v>
      </c>
      <c r="AK24" s="73">
        <v>2278.5503495866201</v>
      </c>
      <c r="AL24" s="73">
        <v>-14750.529474713099</v>
      </c>
      <c r="AM24" s="73">
        <v>-31991.769440727901</v>
      </c>
      <c r="AN24" s="73">
        <v>-95328.946214437601</v>
      </c>
    </row>
    <row r="25" spans="1:42">
      <c r="A25" s="108" t="s">
        <v>346</v>
      </c>
      <c r="B25" s="73">
        <v>0</v>
      </c>
      <c r="C25" s="73">
        <v>0</v>
      </c>
      <c r="D25" s="73">
        <v>0</v>
      </c>
      <c r="E25" s="73">
        <v>0</v>
      </c>
      <c r="F25" s="73">
        <v>0</v>
      </c>
      <c r="G25" s="73">
        <v>0</v>
      </c>
      <c r="H25" s="73">
        <v>0</v>
      </c>
      <c r="I25" s="73">
        <v>0</v>
      </c>
      <c r="J25" s="73">
        <v>0</v>
      </c>
      <c r="K25" s="73">
        <v>0</v>
      </c>
      <c r="L25" s="73">
        <v>0</v>
      </c>
      <c r="M25" s="73">
        <v>0</v>
      </c>
      <c r="N25" s="73">
        <v>0</v>
      </c>
      <c r="O25" s="73">
        <v>0</v>
      </c>
      <c r="P25" s="73">
        <v>0</v>
      </c>
      <c r="Q25" s="73">
        <v>0</v>
      </c>
      <c r="R25" s="73">
        <v>0</v>
      </c>
      <c r="S25" s="73">
        <v>0</v>
      </c>
      <c r="T25" s="73">
        <v>0</v>
      </c>
      <c r="U25" s="73">
        <v>0</v>
      </c>
      <c r="V25" s="73">
        <v>0</v>
      </c>
      <c r="W25" s="73">
        <v>0</v>
      </c>
      <c r="X25" s="73">
        <v>0</v>
      </c>
      <c r="Y25" s="73">
        <v>0</v>
      </c>
      <c r="Z25" s="73">
        <v>0</v>
      </c>
      <c r="AA25" s="73">
        <v>0</v>
      </c>
      <c r="AB25" s="73">
        <v>0</v>
      </c>
      <c r="AC25" s="73">
        <v>0</v>
      </c>
      <c r="AD25" s="73">
        <v>0</v>
      </c>
      <c r="AE25" s="73">
        <v>0</v>
      </c>
      <c r="AF25" s="73">
        <v>0</v>
      </c>
      <c r="AG25" s="73">
        <v>0</v>
      </c>
      <c r="AH25" s="73">
        <v>0</v>
      </c>
      <c r="AI25" s="73">
        <v>0</v>
      </c>
      <c r="AJ25" s="73">
        <v>0</v>
      </c>
      <c r="AK25" s="73">
        <v>0</v>
      </c>
      <c r="AL25" s="73">
        <v>0</v>
      </c>
      <c r="AM25" s="73">
        <v>0</v>
      </c>
      <c r="AN25" s="73">
        <v>0</v>
      </c>
      <c r="AP25" s="73" t="s">
        <v>347</v>
      </c>
    </row>
    <row r="26" spans="1:42">
      <c r="A26" s="109" t="s">
        <v>348</v>
      </c>
      <c r="B26" s="73">
        <v>1627637.3630643401</v>
      </c>
      <c r="C26" s="73">
        <v>1611297.4196999499</v>
      </c>
      <c r="D26" s="73">
        <v>1597285.1524608601</v>
      </c>
      <c r="E26" s="73">
        <v>1583094.6151341801</v>
      </c>
      <c r="F26" s="73">
        <v>1569685.1693422401</v>
      </c>
      <c r="G26" s="73">
        <v>1556601.2426305099</v>
      </c>
      <c r="H26" s="73">
        <v>1542160.29144869</v>
      </c>
      <c r="I26" s="73">
        <v>1527759.0684462399</v>
      </c>
      <c r="J26" s="73">
        <v>1512394.8731463701</v>
      </c>
      <c r="K26" s="73">
        <v>1497607.8880709901</v>
      </c>
      <c r="L26" s="73">
        <v>1485310.76291451</v>
      </c>
      <c r="M26" s="73">
        <v>1967124.1188874401</v>
      </c>
      <c r="N26" s="73">
        <v>19077957.965246301</v>
      </c>
      <c r="O26" s="73">
        <v>1968074.7140992801</v>
      </c>
      <c r="P26" s="73">
        <v>1951331.9443391501</v>
      </c>
      <c r="Q26" s="73">
        <v>1920528.79612407</v>
      </c>
      <c r="R26" s="73">
        <v>1889340.85595951</v>
      </c>
      <c r="S26" s="73">
        <v>1857763.3177005199</v>
      </c>
      <c r="T26" s="73">
        <v>1825791.3075315999</v>
      </c>
      <c r="U26" s="73">
        <v>1793419.88290114</v>
      </c>
      <c r="V26" s="73">
        <v>1760644.03143737</v>
      </c>
      <c r="W26" s="73">
        <v>1727458.6698455401</v>
      </c>
      <c r="X26" s="73">
        <v>1693858.64278606</v>
      </c>
      <c r="Y26" s="73">
        <v>1659838.72173288</v>
      </c>
      <c r="Z26" s="73">
        <v>1625393.60381218</v>
      </c>
      <c r="AA26" s="73">
        <v>21673444.488269299</v>
      </c>
      <c r="AB26" s="73">
        <v>1610700.6083162399</v>
      </c>
      <c r="AC26" s="73">
        <v>1575945.7492017299</v>
      </c>
      <c r="AD26" s="73">
        <v>1972259.0393543199</v>
      </c>
      <c r="AE26" s="73">
        <v>1956643.1117668301</v>
      </c>
      <c r="AF26" s="73">
        <v>1940832.7668602201</v>
      </c>
      <c r="AG26" s="73">
        <v>1924825.5754287699</v>
      </c>
      <c r="AH26" s="73">
        <v>1908619.0740214901</v>
      </c>
      <c r="AI26" s="73">
        <v>1892210.7644020901</v>
      </c>
      <c r="AJ26" s="73">
        <v>1875598.1129996099</v>
      </c>
      <c r="AK26" s="73">
        <v>1858778.5503495701</v>
      </c>
      <c r="AL26" s="73">
        <v>1841749.4705252701</v>
      </c>
      <c r="AM26" s="73">
        <v>1824508.2305592599</v>
      </c>
      <c r="AN26" s="73">
        <v>22182671.053785399</v>
      </c>
    </row>
    <row r="27" spans="1:42">
      <c r="A27" s="108" t="s">
        <v>349</v>
      </c>
    </row>
    <row r="28" spans="1:42">
      <c r="A28" s="109" t="s">
        <v>350</v>
      </c>
      <c r="B28" s="73">
        <v>0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0</v>
      </c>
      <c r="N28" s="73">
        <v>0</v>
      </c>
      <c r="O28" s="73">
        <v>0</v>
      </c>
      <c r="P28" s="73">
        <v>0</v>
      </c>
      <c r="Q28" s="73">
        <v>0</v>
      </c>
      <c r="R28" s="73">
        <v>0</v>
      </c>
      <c r="S28" s="73">
        <v>0</v>
      </c>
      <c r="T28" s="73">
        <v>0</v>
      </c>
      <c r="U28" s="73">
        <v>0</v>
      </c>
      <c r="V28" s="73">
        <v>0</v>
      </c>
      <c r="W28" s="73">
        <v>0</v>
      </c>
      <c r="X28" s="73">
        <v>0</v>
      </c>
      <c r="Y28" s="73">
        <v>0</v>
      </c>
      <c r="Z28" s="73">
        <v>0</v>
      </c>
      <c r="AA28" s="73">
        <v>0</v>
      </c>
      <c r="AB28" s="73">
        <v>0</v>
      </c>
      <c r="AC28" s="73">
        <v>0</v>
      </c>
      <c r="AD28" s="73">
        <v>0</v>
      </c>
      <c r="AE28" s="73">
        <v>0</v>
      </c>
      <c r="AF28" s="73">
        <v>0</v>
      </c>
      <c r="AG28" s="73">
        <v>0</v>
      </c>
      <c r="AH28" s="73">
        <v>0</v>
      </c>
      <c r="AI28" s="73">
        <v>0</v>
      </c>
      <c r="AJ28" s="73">
        <v>0</v>
      </c>
      <c r="AK28" s="73">
        <v>0</v>
      </c>
      <c r="AL28" s="73">
        <v>0</v>
      </c>
      <c r="AM28" s="73">
        <v>0</v>
      </c>
      <c r="AN28" s="73">
        <v>0</v>
      </c>
    </row>
    <row r="29" spans="1:42" ht="12.6" thickBot="1">
      <c r="A29" s="117" t="s">
        <v>351</v>
      </c>
      <c r="B29" s="73">
        <v>0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v>0</v>
      </c>
      <c r="AC29" s="73">
        <v>0</v>
      </c>
      <c r="AD29" s="73">
        <v>0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3">
        <v>0</v>
      </c>
      <c r="AL29" s="73">
        <v>0</v>
      </c>
      <c r="AM29" s="73">
        <v>0</v>
      </c>
      <c r="AN29" s="73">
        <v>0</v>
      </c>
    </row>
    <row r="30" spans="1:42">
      <c r="A30" s="108" t="s">
        <v>352</v>
      </c>
      <c r="B30" s="73">
        <v>88205216.443609297</v>
      </c>
      <c r="C30" s="73">
        <v>88368781.371639296</v>
      </c>
      <c r="D30" s="73">
        <v>88462268.528803796</v>
      </c>
      <c r="E30" s="73">
        <v>89292956.948255807</v>
      </c>
      <c r="F30" s="73">
        <v>89453536.463045597</v>
      </c>
      <c r="G30" s="73">
        <v>89649434.630010203</v>
      </c>
      <c r="H30" s="73">
        <v>90194074.688335001</v>
      </c>
      <c r="I30" s="73">
        <v>90320541.648335606</v>
      </c>
      <c r="J30" s="73">
        <v>90433819.336666301</v>
      </c>
      <c r="K30" s="73">
        <v>90990182.614857495</v>
      </c>
      <c r="L30" s="73">
        <v>91111211.810358495</v>
      </c>
      <c r="M30" s="73">
        <v>91148391.876710907</v>
      </c>
      <c r="N30" s="73">
        <v>1077630416.36062</v>
      </c>
      <c r="O30" s="73">
        <v>94988492.710534394</v>
      </c>
      <c r="P30" s="73">
        <v>95080862.913361594</v>
      </c>
      <c r="Q30" s="73">
        <v>95163025.897178203</v>
      </c>
      <c r="R30" s="73">
        <v>95492841.850839093</v>
      </c>
      <c r="S30" s="73">
        <v>95619775.204842597</v>
      </c>
      <c r="T30" s="73">
        <v>95778928.861343205</v>
      </c>
      <c r="U30" s="73">
        <v>96653552.784535602</v>
      </c>
      <c r="V30" s="73">
        <v>97080959.1606251</v>
      </c>
      <c r="W30" s="73">
        <v>97279392.962398306</v>
      </c>
      <c r="X30" s="73">
        <v>97647618.446886599</v>
      </c>
      <c r="Y30" s="73">
        <v>97529986.721812695</v>
      </c>
      <c r="Z30" s="73">
        <v>96955198.595825404</v>
      </c>
      <c r="AA30" s="73">
        <v>1155270636.1101799</v>
      </c>
      <c r="AB30" s="73">
        <v>98755867.031809196</v>
      </c>
      <c r="AC30" s="73">
        <v>98794818.321187302</v>
      </c>
      <c r="AD30" s="73">
        <v>98905994.007122993</v>
      </c>
      <c r="AE30" s="73">
        <v>99881778.836271197</v>
      </c>
      <c r="AF30" s="73">
        <v>99867115.475989193</v>
      </c>
      <c r="AG30" s="73">
        <v>99781237.087557793</v>
      </c>
      <c r="AH30" s="73">
        <v>101165222.61926199</v>
      </c>
      <c r="AI30" s="73">
        <v>101628988.87523</v>
      </c>
      <c r="AJ30" s="73">
        <v>101449006.16129699</v>
      </c>
      <c r="AK30" s="73">
        <v>101834472.339523</v>
      </c>
      <c r="AL30" s="73">
        <v>102123078.11046401</v>
      </c>
      <c r="AM30" s="73">
        <v>102261565.212524</v>
      </c>
      <c r="AN30" s="73">
        <v>1206449144.0782399</v>
      </c>
    </row>
    <row r="31" spans="1:42">
      <c r="A31" s="108" t="s">
        <v>353</v>
      </c>
      <c r="B31" s="73">
        <v>-126188723.489995</v>
      </c>
      <c r="C31" s="73">
        <v>-126188723.489995</v>
      </c>
      <c r="D31" s="73">
        <v>-126188723.489995</v>
      </c>
      <c r="E31" s="73">
        <v>-126188723.489995</v>
      </c>
      <c r="F31" s="73">
        <v>-126188723.489995</v>
      </c>
      <c r="G31" s="73">
        <v>-126188723.489995</v>
      </c>
      <c r="H31" s="73">
        <v>-126188723.489995</v>
      </c>
      <c r="I31" s="73">
        <v>-126188723.489995</v>
      </c>
      <c r="J31" s="73">
        <v>-126188723.489995</v>
      </c>
      <c r="K31" s="73">
        <v>-126188723.489995</v>
      </c>
      <c r="L31" s="73">
        <v>-126188723.489995</v>
      </c>
      <c r="M31" s="73">
        <v>-126188723.489995</v>
      </c>
      <c r="N31" s="73">
        <v>-1514264681.87994</v>
      </c>
      <c r="O31" s="73">
        <v>-134412794.600593</v>
      </c>
      <c r="P31" s="73">
        <v>-134412794.600593</v>
      </c>
      <c r="Q31" s="73">
        <v>-134412794.600593</v>
      </c>
      <c r="R31" s="73">
        <v>-134412794.600593</v>
      </c>
      <c r="S31" s="73">
        <v>-134412794.600593</v>
      </c>
      <c r="T31" s="73">
        <v>-134412794.600593</v>
      </c>
      <c r="U31" s="73">
        <v>-134412794.600593</v>
      </c>
      <c r="V31" s="73">
        <v>-134412794.600593</v>
      </c>
      <c r="W31" s="73">
        <v>-134412794.600593</v>
      </c>
      <c r="X31" s="73">
        <v>-134412794.600593</v>
      </c>
      <c r="Y31" s="73">
        <v>-134412794.600593</v>
      </c>
      <c r="Z31" s="73">
        <v>-134412794.600593</v>
      </c>
      <c r="AA31" s="73">
        <v>-1612953535.2071199</v>
      </c>
      <c r="AB31" s="73">
        <v>-136341361.34266201</v>
      </c>
      <c r="AC31" s="73">
        <v>-136341361.34266201</v>
      </c>
      <c r="AD31" s="73">
        <v>-136341361.34266201</v>
      </c>
      <c r="AE31" s="73">
        <v>-136341361.34266201</v>
      </c>
      <c r="AF31" s="73">
        <v>-136341361.34266201</v>
      </c>
      <c r="AG31" s="73">
        <v>-136341361.34266201</v>
      </c>
      <c r="AH31" s="73">
        <v>-136341361.34266201</v>
      </c>
      <c r="AI31" s="73">
        <v>-136341361.34266201</v>
      </c>
      <c r="AJ31" s="73">
        <v>-136341361.34266201</v>
      </c>
      <c r="AK31" s="73">
        <v>-136341361.34266201</v>
      </c>
      <c r="AL31" s="73">
        <v>-136341361.34266201</v>
      </c>
      <c r="AM31" s="73">
        <v>-136341361.34266201</v>
      </c>
      <c r="AN31" s="73">
        <v>-1636096336.1119399</v>
      </c>
    </row>
    <row r="32" spans="1:42">
      <c r="A32" s="108" t="s">
        <v>354</v>
      </c>
      <c r="B32" s="73">
        <v>0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v>0</v>
      </c>
      <c r="AC32" s="73">
        <v>0</v>
      </c>
      <c r="AD32" s="73">
        <v>0</v>
      </c>
      <c r="AE32" s="73">
        <v>0</v>
      </c>
      <c r="AF32" s="73">
        <v>0</v>
      </c>
      <c r="AG32" s="73">
        <v>0</v>
      </c>
      <c r="AH32" s="73">
        <v>0</v>
      </c>
      <c r="AI32" s="73">
        <v>0</v>
      </c>
      <c r="AJ32" s="73">
        <v>0</v>
      </c>
      <c r="AK32" s="73">
        <v>0</v>
      </c>
      <c r="AL32" s="73">
        <v>0</v>
      </c>
      <c r="AM32" s="73">
        <v>0</v>
      </c>
      <c r="AN32" s="73">
        <v>0</v>
      </c>
    </row>
    <row r="33" spans="1:40">
      <c r="A33" s="108" t="s">
        <v>355</v>
      </c>
      <c r="B33" s="73">
        <v>0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v>0</v>
      </c>
      <c r="AC33" s="73">
        <v>0</v>
      </c>
      <c r="AD33" s="73">
        <v>0</v>
      </c>
      <c r="AE33" s="73">
        <v>0</v>
      </c>
      <c r="AF33" s="73">
        <v>0</v>
      </c>
      <c r="AG33" s="73">
        <v>0</v>
      </c>
      <c r="AH33" s="73">
        <v>0</v>
      </c>
      <c r="AI33" s="73">
        <v>0</v>
      </c>
      <c r="AJ33" s="73">
        <v>0</v>
      </c>
      <c r="AK33" s="73">
        <v>0</v>
      </c>
      <c r="AL33" s="73">
        <v>0</v>
      </c>
      <c r="AM33" s="73">
        <v>0</v>
      </c>
      <c r="AN33" s="73">
        <v>0</v>
      </c>
    </row>
    <row r="34" spans="1:40">
      <c r="A34" s="108" t="s">
        <v>356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</row>
    <row r="35" spans="1:40">
      <c r="A35" s="108" t="s">
        <v>357</v>
      </c>
      <c r="B35" s="73">
        <v>0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0</v>
      </c>
      <c r="L35" s="73">
        <v>0</v>
      </c>
      <c r="M35" s="73">
        <v>0</v>
      </c>
      <c r="N35" s="73">
        <v>0</v>
      </c>
      <c r="O35" s="73">
        <v>0</v>
      </c>
      <c r="P35" s="73">
        <v>0</v>
      </c>
      <c r="Q35" s="73">
        <v>0</v>
      </c>
      <c r="R35" s="73">
        <v>0</v>
      </c>
      <c r="S35" s="73">
        <v>0</v>
      </c>
      <c r="T35" s="73">
        <v>0</v>
      </c>
      <c r="U35" s="73">
        <v>0</v>
      </c>
      <c r="V35" s="73">
        <v>0</v>
      </c>
      <c r="W35" s="73">
        <v>0</v>
      </c>
      <c r="X35" s="73">
        <v>0</v>
      </c>
      <c r="Y35" s="73">
        <v>0</v>
      </c>
      <c r="Z35" s="73">
        <v>0</v>
      </c>
      <c r="AA35" s="73">
        <v>0</v>
      </c>
      <c r="AB35" s="73">
        <v>0</v>
      </c>
      <c r="AC35" s="73">
        <v>0</v>
      </c>
      <c r="AD35" s="73">
        <v>0</v>
      </c>
      <c r="AE35" s="73">
        <v>0</v>
      </c>
      <c r="AF35" s="73">
        <v>0</v>
      </c>
      <c r="AG35" s="73">
        <v>0</v>
      </c>
      <c r="AH35" s="73">
        <v>0</v>
      </c>
      <c r="AI35" s="73">
        <v>0</v>
      </c>
      <c r="AJ35" s="73">
        <v>0</v>
      </c>
      <c r="AK35" s="73">
        <v>0</v>
      </c>
      <c r="AL35" s="73">
        <v>0</v>
      </c>
      <c r="AM35" s="73">
        <v>0</v>
      </c>
      <c r="AN35" s="73">
        <v>0</v>
      </c>
    </row>
    <row r="36" spans="1:40">
      <c r="A36" s="108" t="s">
        <v>358</v>
      </c>
      <c r="B36" s="73">
        <v>0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3">
        <v>0</v>
      </c>
      <c r="V36" s="73">
        <v>0</v>
      </c>
      <c r="W36" s="73">
        <v>0</v>
      </c>
      <c r="X36" s="73">
        <v>0</v>
      </c>
      <c r="Y36" s="73">
        <v>0</v>
      </c>
      <c r="Z36" s="73">
        <v>0</v>
      </c>
      <c r="AA36" s="73">
        <v>0</v>
      </c>
      <c r="AB36" s="73">
        <v>0</v>
      </c>
      <c r="AC36" s="73">
        <v>0</v>
      </c>
      <c r="AD36" s="73">
        <v>0</v>
      </c>
      <c r="AE36" s="73">
        <v>0</v>
      </c>
      <c r="AF36" s="73">
        <v>0</v>
      </c>
      <c r="AG36" s="73">
        <v>0</v>
      </c>
      <c r="AH36" s="73">
        <v>0</v>
      </c>
      <c r="AI36" s="73">
        <v>0</v>
      </c>
      <c r="AJ36" s="73">
        <v>0</v>
      </c>
      <c r="AK36" s="73">
        <v>0</v>
      </c>
      <c r="AL36" s="73">
        <v>0</v>
      </c>
      <c r="AM36" s="73">
        <v>0</v>
      </c>
      <c r="AN36" s="73">
        <v>0</v>
      </c>
    </row>
    <row r="37" spans="1:40">
      <c r="A37" s="108" t="s">
        <v>359</v>
      </c>
      <c r="B37" s="73">
        <v>2500000</v>
      </c>
      <c r="C37" s="73">
        <v>2500000</v>
      </c>
      <c r="D37" s="73">
        <v>2500000</v>
      </c>
      <c r="E37" s="73">
        <v>2500000</v>
      </c>
      <c r="F37" s="73">
        <v>2500000</v>
      </c>
      <c r="G37" s="73">
        <v>2500000</v>
      </c>
      <c r="H37" s="73">
        <v>2500000</v>
      </c>
      <c r="I37" s="73">
        <v>2500000</v>
      </c>
      <c r="J37" s="73">
        <v>2500000</v>
      </c>
      <c r="K37" s="73">
        <v>2500000</v>
      </c>
      <c r="L37" s="73">
        <v>2500000</v>
      </c>
      <c r="M37" s="73">
        <v>2500000</v>
      </c>
      <c r="N37" s="73">
        <v>30000000</v>
      </c>
      <c r="O37" s="73">
        <v>2500000</v>
      </c>
      <c r="P37" s="73">
        <v>2500000</v>
      </c>
      <c r="Q37" s="73">
        <v>2500000</v>
      </c>
      <c r="R37" s="73">
        <v>2500000</v>
      </c>
      <c r="S37" s="73">
        <v>2500000</v>
      </c>
      <c r="T37" s="73">
        <v>2500000</v>
      </c>
      <c r="U37" s="73">
        <v>2500000</v>
      </c>
      <c r="V37" s="73">
        <v>2500000</v>
      </c>
      <c r="W37" s="73">
        <v>2500000</v>
      </c>
      <c r="X37" s="73">
        <v>2500000</v>
      </c>
      <c r="Y37" s="73">
        <v>2500000</v>
      </c>
      <c r="Z37" s="73">
        <v>2500000</v>
      </c>
      <c r="AA37" s="73">
        <v>30000000</v>
      </c>
      <c r="AB37" s="73">
        <v>2500000</v>
      </c>
      <c r="AC37" s="73">
        <v>2500000</v>
      </c>
      <c r="AD37" s="73">
        <v>2500000</v>
      </c>
      <c r="AE37" s="73">
        <v>2500000</v>
      </c>
      <c r="AF37" s="73">
        <v>2500000</v>
      </c>
      <c r="AG37" s="73">
        <v>2500000</v>
      </c>
      <c r="AH37" s="73">
        <v>2500000</v>
      </c>
      <c r="AI37" s="73">
        <v>2500000</v>
      </c>
      <c r="AJ37" s="73">
        <v>2500000</v>
      </c>
      <c r="AK37" s="73">
        <v>2500000</v>
      </c>
      <c r="AL37" s="73">
        <v>2500000</v>
      </c>
      <c r="AM37" s="73">
        <v>2500000</v>
      </c>
      <c r="AN37" s="73">
        <v>30000000</v>
      </c>
    </row>
    <row r="38" spans="1:40">
      <c r="A38" s="108" t="s">
        <v>360</v>
      </c>
      <c r="B38" s="73">
        <v>0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0</v>
      </c>
      <c r="R38" s="73">
        <v>0</v>
      </c>
      <c r="S38" s="73">
        <v>0</v>
      </c>
      <c r="T38" s="73">
        <v>0</v>
      </c>
      <c r="U38" s="73">
        <v>0</v>
      </c>
      <c r="V38" s="73">
        <v>0</v>
      </c>
      <c r="W38" s="73">
        <v>0</v>
      </c>
      <c r="X38" s="73">
        <v>0</v>
      </c>
      <c r="Y38" s="73">
        <v>0</v>
      </c>
      <c r="Z38" s="73">
        <v>0</v>
      </c>
      <c r="AA38" s="73">
        <v>0</v>
      </c>
      <c r="AB38" s="73">
        <v>0</v>
      </c>
      <c r="AC38" s="73">
        <v>0</v>
      </c>
      <c r="AD38" s="73">
        <v>0</v>
      </c>
      <c r="AE38" s="73">
        <v>0</v>
      </c>
      <c r="AF38" s="73">
        <v>0</v>
      </c>
      <c r="AG38" s="73">
        <v>0</v>
      </c>
      <c r="AH38" s="73">
        <v>0</v>
      </c>
      <c r="AI38" s="73">
        <v>0</v>
      </c>
      <c r="AJ38" s="73">
        <v>0</v>
      </c>
      <c r="AK38" s="73">
        <v>0</v>
      </c>
      <c r="AL38" s="73">
        <v>0</v>
      </c>
      <c r="AM38" s="73">
        <v>0</v>
      </c>
      <c r="AN38" s="73">
        <v>0</v>
      </c>
    </row>
    <row r="39" spans="1:40">
      <c r="A39" s="108" t="s">
        <v>361</v>
      </c>
      <c r="B39" s="73">
        <v>-10271988.5360114</v>
      </c>
      <c r="C39" s="73">
        <v>-11260268.9555362</v>
      </c>
      <c r="D39" s="73">
        <v>-11471264.2898903</v>
      </c>
      <c r="E39" s="73">
        <v>-11315478.882906999</v>
      </c>
      <c r="F39" s="73">
        <v>-10252062.4524568</v>
      </c>
      <c r="G39" s="73">
        <v>-10153830.120303901</v>
      </c>
      <c r="H39" s="73">
        <v>-10432124.804749301</v>
      </c>
      <c r="I39" s="73">
        <v>-11287751.379008001</v>
      </c>
      <c r="J39" s="73">
        <v>-9949482.9827644303</v>
      </c>
      <c r="K39" s="73">
        <v>-9790420.6641364004</v>
      </c>
      <c r="L39" s="73">
        <v>-10141600.451407099</v>
      </c>
      <c r="M39" s="73">
        <v>-9355186.5776413698</v>
      </c>
      <c r="N39" s="73">
        <v>-125681460.09681199</v>
      </c>
      <c r="O39" s="73">
        <v>-9717895.3637301996</v>
      </c>
      <c r="P39" s="73">
        <v>-10706400.1599728</v>
      </c>
      <c r="Q39" s="73">
        <v>-10917200.7646276</v>
      </c>
      <c r="R39" s="73">
        <v>-10761343.194166301</v>
      </c>
      <c r="S39" s="73">
        <v>-9697937.8399923593</v>
      </c>
      <c r="T39" s="73">
        <v>-9599833.4168414008</v>
      </c>
      <c r="U39" s="73">
        <v>-9878150.8865057696</v>
      </c>
      <c r="V39" s="73">
        <v>-10733979.9137883</v>
      </c>
      <c r="W39" s="73">
        <v>-9395379.2524781693</v>
      </c>
      <c r="X39" s="73">
        <v>-9236278.0370073505</v>
      </c>
      <c r="Y39" s="73">
        <v>-9587493.2421651501</v>
      </c>
      <c r="Z39" s="73">
        <v>-8801018.5987963006</v>
      </c>
      <c r="AA39" s="73">
        <v>-119032910.67007101</v>
      </c>
      <c r="AB39" s="73">
        <v>-9971080.1865897309</v>
      </c>
      <c r="AC39" s="73">
        <v>-10966796.9221568</v>
      </c>
      <c r="AD39" s="73">
        <v>-11171338.5049794</v>
      </c>
      <c r="AE39" s="73">
        <v>-11013161.4486541</v>
      </c>
      <c r="AF39" s="73">
        <v>-9950112.1092787795</v>
      </c>
      <c r="AG39" s="73">
        <v>-9856118.9503013194</v>
      </c>
      <c r="AH39" s="73">
        <v>-10135168.7847954</v>
      </c>
      <c r="AI39" s="73">
        <v>-10997505.077798501</v>
      </c>
      <c r="AJ39" s="73">
        <v>-9648224.7188650705</v>
      </c>
      <c r="AK39" s="73">
        <v>-9487873.2771101091</v>
      </c>
      <c r="AL39" s="73">
        <v>-9840226.8876015507</v>
      </c>
      <c r="AM39" s="73">
        <v>-9051798.4097553305</v>
      </c>
      <c r="AN39" s="73">
        <v>-122089405.277886</v>
      </c>
    </row>
    <row r="40" spans="1:40">
      <c r="A40" s="108" t="s">
        <v>362</v>
      </c>
      <c r="B40" s="73">
        <v>0</v>
      </c>
      <c r="C40" s="73">
        <v>0</v>
      </c>
      <c r="D40" s="73">
        <v>0</v>
      </c>
      <c r="E40" s="73">
        <v>0</v>
      </c>
      <c r="F40" s="73">
        <v>0</v>
      </c>
      <c r="G40" s="73">
        <v>0</v>
      </c>
      <c r="H40" s="73">
        <v>0</v>
      </c>
      <c r="I40" s="73">
        <v>0</v>
      </c>
      <c r="J40" s="73">
        <v>0</v>
      </c>
      <c r="K40" s="73">
        <v>0</v>
      </c>
      <c r="L40" s="73">
        <v>0</v>
      </c>
      <c r="M40" s="73">
        <v>84289962.439040005</v>
      </c>
      <c r="N40" s="73">
        <v>84289962.439040005</v>
      </c>
      <c r="O40" s="73">
        <v>0</v>
      </c>
      <c r="P40" s="73">
        <v>0</v>
      </c>
      <c r="Q40" s="73">
        <v>0</v>
      </c>
      <c r="R40" s="73">
        <v>0</v>
      </c>
      <c r="S40" s="73">
        <v>0</v>
      </c>
      <c r="T40" s="73">
        <v>0</v>
      </c>
      <c r="U40" s="73">
        <v>0</v>
      </c>
      <c r="V40" s="73">
        <v>0</v>
      </c>
      <c r="W40" s="73">
        <v>0</v>
      </c>
      <c r="X40" s="73">
        <v>0</v>
      </c>
      <c r="Y40" s="73">
        <v>0</v>
      </c>
      <c r="Z40" s="73">
        <v>81486826.869497001</v>
      </c>
      <c r="AA40" s="73">
        <v>81486826.869497001</v>
      </c>
      <c r="AB40" s="73">
        <v>0</v>
      </c>
      <c r="AC40" s="73">
        <v>0</v>
      </c>
      <c r="AD40" s="73">
        <v>0</v>
      </c>
      <c r="AE40" s="73">
        <v>0</v>
      </c>
      <c r="AF40" s="73">
        <v>0</v>
      </c>
      <c r="AG40" s="73">
        <v>0</v>
      </c>
      <c r="AH40" s="73">
        <v>0</v>
      </c>
      <c r="AI40" s="73">
        <v>0</v>
      </c>
      <c r="AJ40" s="73">
        <v>0</v>
      </c>
      <c r="AK40" s="73">
        <v>0</v>
      </c>
      <c r="AL40" s="73">
        <v>0</v>
      </c>
      <c r="AM40" s="73">
        <v>-32200000</v>
      </c>
      <c r="AN40" s="73">
        <v>-32200000</v>
      </c>
    </row>
    <row r="41" spans="1:40">
      <c r="A41" s="108" t="s">
        <v>363</v>
      </c>
      <c r="B41" s="73">
        <v>0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0</v>
      </c>
      <c r="L41" s="73">
        <v>0</v>
      </c>
      <c r="M41" s="73">
        <v>0</v>
      </c>
      <c r="N41" s="73">
        <v>0</v>
      </c>
      <c r="O41" s="73">
        <v>0</v>
      </c>
      <c r="P41" s="73">
        <v>0</v>
      </c>
      <c r="Q41" s="73">
        <v>0</v>
      </c>
      <c r="R41" s="73">
        <v>0</v>
      </c>
      <c r="S41" s="73">
        <v>0</v>
      </c>
      <c r="T41" s="73">
        <v>0</v>
      </c>
      <c r="U41" s="73">
        <v>0</v>
      </c>
      <c r="V41" s="73">
        <v>0</v>
      </c>
      <c r="W41" s="73">
        <v>0</v>
      </c>
      <c r="X41" s="73">
        <v>0</v>
      </c>
      <c r="Y41" s="73">
        <v>0</v>
      </c>
      <c r="Z41" s="73">
        <v>0</v>
      </c>
      <c r="AA41" s="73">
        <v>0</v>
      </c>
      <c r="AB41" s="73">
        <v>0</v>
      </c>
      <c r="AC41" s="73">
        <v>0</v>
      </c>
      <c r="AD41" s="73">
        <v>0</v>
      </c>
      <c r="AE41" s="73">
        <v>0</v>
      </c>
      <c r="AF41" s="73">
        <v>0</v>
      </c>
      <c r="AG41" s="73">
        <v>0</v>
      </c>
      <c r="AH41" s="73">
        <v>0</v>
      </c>
      <c r="AI41" s="73">
        <v>0</v>
      </c>
      <c r="AJ41" s="73">
        <v>0</v>
      </c>
      <c r="AK41" s="73">
        <v>0</v>
      </c>
      <c r="AL41" s="73">
        <v>0</v>
      </c>
      <c r="AM41" s="73">
        <v>0</v>
      </c>
      <c r="AN41" s="73">
        <v>0</v>
      </c>
    </row>
    <row r="42" spans="1:40">
      <c r="A42" s="108" t="s">
        <v>364</v>
      </c>
      <c r="B42" s="73">
        <v>0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73">
        <v>0</v>
      </c>
      <c r="V42" s="73">
        <v>0</v>
      </c>
      <c r="W42" s="73">
        <v>0</v>
      </c>
      <c r="X42" s="73">
        <v>0</v>
      </c>
      <c r="Y42" s="73">
        <v>0</v>
      </c>
      <c r="Z42" s="73">
        <v>0</v>
      </c>
      <c r="AA42" s="73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</row>
    <row r="43" spans="1:40">
      <c r="A43" s="108" t="s">
        <v>365</v>
      </c>
      <c r="B43" s="73">
        <v>0</v>
      </c>
      <c r="C43" s="73">
        <v>0</v>
      </c>
      <c r="D43" s="73">
        <v>0</v>
      </c>
      <c r="E43" s="73">
        <v>0</v>
      </c>
      <c r="F43" s="73">
        <v>0</v>
      </c>
      <c r="G43" s="73">
        <v>0</v>
      </c>
      <c r="H43" s="73">
        <v>0</v>
      </c>
      <c r="I43" s="73">
        <v>0</v>
      </c>
      <c r="J43" s="73">
        <v>0</v>
      </c>
      <c r="K43" s="73">
        <v>0</v>
      </c>
      <c r="L43" s="73">
        <v>0</v>
      </c>
      <c r="M43" s="73">
        <v>0</v>
      </c>
      <c r="N43" s="73">
        <v>0</v>
      </c>
      <c r="O43" s="73">
        <v>0</v>
      </c>
      <c r="P43" s="73">
        <v>0</v>
      </c>
      <c r="Q43" s="73">
        <v>0</v>
      </c>
      <c r="R43" s="73">
        <v>0</v>
      </c>
      <c r="S43" s="73">
        <v>0</v>
      </c>
      <c r="T43" s="73">
        <v>0</v>
      </c>
      <c r="U43" s="73">
        <v>0</v>
      </c>
      <c r="V43" s="73">
        <v>0</v>
      </c>
      <c r="W43" s="73">
        <v>0</v>
      </c>
      <c r="X43" s="73">
        <v>0</v>
      </c>
      <c r="Y43" s="73">
        <v>0</v>
      </c>
      <c r="Z43" s="73">
        <v>0</v>
      </c>
      <c r="AA43" s="73">
        <v>0</v>
      </c>
      <c r="AB43" s="73">
        <v>0</v>
      </c>
      <c r="AC43" s="73">
        <v>0</v>
      </c>
      <c r="AD43" s="73">
        <v>0</v>
      </c>
      <c r="AE43" s="73">
        <v>0</v>
      </c>
      <c r="AF43" s="73">
        <v>0</v>
      </c>
      <c r="AG43" s="73">
        <v>0</v>
      </c>
      <c r="AH43" s="73">
        <v>0</v>
      </c>
      <c r="AI43" s="73">
        <v>0</v>
      </c>
      <c r="AJ43" s="73">
        <v>0</v>
      </c>
      <c r="AK43" s="73">
        <v>0</v>
      </c>
      <c r="AL43" s="73">
        <v>0</v>
      </c>
      <c r="AM43" s="73">
        <v>0</v>
      </c>
      <c r="AN43" s="73">
        <v>0</v>
      </c>
    </row>
    <row r="44" spans="1:40">
      <c r="A44" s="108" t="s">
        <v>366</v>
      </c>
      <c r="B44" s="73">
        <v>96000</v>
      </c>
      <c r="C44" s="73">
        <v>96000</v>
      </c>
      <c r="D44" s="73">
        <v>96000</v>
      </c>
      <c r="E44" s="73">
        <v>96000</v>
      </c>
      <c r="F44" s="73">
        <v>96000</v>
      </c>
      <c r="G44" s="73">
        <v>96000</v>
      </c>
      <c r="H44" s="73">
        <v>96000</v>
      </c>
      <c r="I44" s="73">
        <v>96000</v>
      </c>
      <c r="J44" s="73">
        <v>96000</v>
      </c>
      <c r="K44" s="73">
        <v>96000</v>
      </c>
      <c r="L44" s="73">
        <v>96000</v>
      </c>
      <c r="M44" s="73">
        <v>96000</v>
      </c>
      <c r="N44" s="73">
        <v>1152000</v>
      </c>
      <c r="O44" s="73">
        <v>96000</v>
      </c>
      <c r="P44" s="73">
        <v>96000</v>
      </c>
      <c r="Q44" s="73">
        <v>96000</v>
      </c>
      <c r="R44" s="73">
        <v>96000</v>
      </c>
      <c r="S44" s="73">
        <v>96000</v>
      </c>
      <c r="T44" s="73">
        <v>96000</v>
      </c>
      <c r="U44" s="73">
        <v>96000</v>
      </c>
      <c r="V44" s="73">
        <v>96000</v>
      </c>
      <c r="W44" s="73">
        <v>96000</v>
      </c>
      <c r="X44" s="73">
        <v>96000</v>
      </c>
      <c r="Y44" s="73">
        <v>96000</v>
      </c>
      <c r="Z44" s="73">
        <v>96000</v>
      </c>
      <c r="AA44" s="73">
        <v>1152000</v>
      </c>
      <c r="AB44" s="73">
        <v>96000</v>
      </c>
      <c r="AC44" s="73">
        <v>96000</v>
      </c>
      <c r="AD44" s="73">
        <v>96000</v>
      </c>
      <c r="AE44" s="73">
        <v>96000</v>
      </c>
      <c r="AF44" s="73">
        <v>96000</v>
      </c>
      <c r="AG44" s="73">
        <v>96000</v>
      </c>
      <c r="AH44" s="73">
        <v>96000</v>
      </c>
      <c r="AI44" s="73">
        <v>96000</v>
      </c>
      <c r="AJ44" s="73">
        <v>96000</v>
      </c>
      <c r="AK44" s="73">
        <v>96000</v>
      </c>
      <c r="AL44" s="73">
        <v>96000</v>
      </c>
      <c r="AM44" s="73">
        <v>96000</v>
      </c>
      <c r="AN44" s="73">
        <v>1152000</v>
      </c>
    </row>
    <row r="45" spans="1:40">
      <c r="A45" s="108" t="s">
        <v>367</v>
      </c>
      <c r="B45" s="73">
        <v>0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</row>
    <row r="46" spans="1:40">
      <c r="A46" s="108" t="s">
        <v>368</v>
      </c>
      <c r="B46" s="73">
        <v>0</v>
      </c>
      <c r="C46" s="73">
        <v>0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3">
        <v>0</v>
      </c>
      <c r="V46" s="73">
        <v>0</v>
      </c>
      <c r="W46" s="73">
        <v>0</v>
      </c>
      <c r="X46" s="73">
        <v>0</v>
      </c>
      <c r="Y46" s="73">
        <v>0</v>
      </c>
      <c r="Z46" s="73">
        <v>0</v>
      </c>
      <c r="AA46" s="73">
        <v>0</v>
      </c>
      <c r="AB46" s="73">
        <v>0</v>
      </c>
      <c r="AC46" s="73">
        <v>0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</row>
    <row r="47" spans="1:40">
      <c r="A47" s="108" t="s">
        <v>369</v>
      </c>
      <c r="B47" s="73">
        <v>-9589166.6666666605</v>
      </c>
      <c r="C47" s="73">
        <v>-9589166.6666666605</v>
      </c>
      <c r="D47" s="73">
        <v>-9589166.6666666605</v>
      </c>
      <c r="E47" s="73">
        <v>-9589166.6666666605</v>
      </c>
      <c r="F47" s="73">
        <v>-9589166.6666666605</v>
      </c>
      <c r="G47" s="73">
        <v>-9589166.6666666605</v>
      </c>
      <c r="H47" s="73">
        <v>-9589166.6666666605</v>
      </c>
      <c r="I47" s="73">
        <v>-9589166.6666666605</v>
      </c>
      <c r="J47" s="73">
        <v>-9589166.6666666605</v>
      </c>
      <c r="K47" s="73">
        <v>-9589166.6666666605</v>
      </c>
      <c r="L47" s="73">
        <v>-9589166.6666666605</v>
      </c>
      <c r="M47" s="73">
        <v>-9589166.6666666605</v>
      </c>
      <c r="N47" s="73">
        <v>-115070000</v>
      </c>
      <c r="O47" s="73">
        <v>-9589166.6666666605</v>
      </c>
      <c r="P47" s="73">
        <v>-9589166.6666666605</v>
      </c>
      <c r="Q47" s="73">
        <v>-9589166.6666666605</v>
      </c>
      <c r="R47" s="73">
        <v>-9589166.6666666605</v>
      </c>
      <c r="S47" s="73">
        <v>-9589166.6666666605</v>
      </c>
      <c r="T47" s="73">
        <v>-9589166.6666666605</v>
      </c>
      <c r="U47" s="73">
        <v>-9589166.6666666605</v>
      </c>
      <c r="V47" s="73">
        <v>-9589166.6666666605</v>
      </c>
      <c r="W47" s="73">
        <v>-9589166.6666666605</v>
      </c>
      <c r="X47" s="73">
        <v>-9589166.6666666605</v>
      </c>
      <c r="Y47" s="73">
        <v>-9589166.6666666605</v>
      </c>
      <c r="Z47" s="73">
        <v>-9589166.6666666605</v>
      </c>
      <c r="AA47" s="73">
        <v>-115070000</v>
      </c>
      <c r="AB47" s="73">
        <v>-9589166.6666666605</v>
      </c>
      <c r="AC47" s="73">
        <v>-9589166.6666666605</v>
      </c>
      <c r="AD47" s="73">
        <v>-9589166.6666666605</v>
      </c>
      <c r="AE47" s="73">
        <v>-9589166.6666666605</v>
      </c>
      <c r="AF47" s="73">
        <v>-9589166.6666666605</v>
      </c>
      <c r="AG47" s="73">
        <v>-9589166.6666666605</v>
      </c>
      <c r="AH47" s="73">
        <v>-9589166.6666666605</v>
      </c>
      <c r="AI47" s="73">
        <v>-9589166.6666666605</v>
      </c>
      <c r="AJ47" s="73">
        <v>-9589166.6666666605</v>
      </c>
      <c r="AK47" s="73">
        <v>-9589166.6666666605</v>
      </c>
      <c r="AL47" s="73">
        <v>-9589166.6666666605</v>
      </c>
      <c r="AM47" s="73">
        <v>-9589166.6666666605</v>
      </c>
      <c r="AN47" s="73">
        <v>-115070000</v>
      </c>
    </row>
    <row r="48" spans="1:40">
      <c r="A48" s="108" t="s">
        <v>370</v>
      </c>
      <c r="B48" s="73">
        <v>0</v>
      </c>
      <c r="C48" s="73">
        <v>0</v>
      </c>
      <c r="D48" s="73">
        <v>0</v>
      </c>
      <c r="E48" s="73">
        <v>0</v>
      </c>
      <c r="F48" s="73">
        <v>0</v>
      </c>
      <c r="G48" s="73">
        <v>0</v>
      </c>
      <c r="H48" s="73">
        <v>0</v>
      </c>
      <c r="I48" s="73">
        <v>0</v>
      </c>
      <c r="J48" s="73">
        <v>0</v>
      </c>
      <c r="K48" s="73">
        <v>0</v>
      </c>
      <c r="L48" s="73">
        <v>0</v>
      </c>
      <c r="M48" s="73">
        <v>0</v>
      </c>
      <c r="N48" s="73">
        <v>0</v>
      </c>
      <c r="O48" s="73">
        <v>0</v>
      </c>
      <c r="P48" s="73">
        <v>0</v>
      </c>
      <c r="Q48" s="73">
        <v>0</v>
      </c>
      <c r="R48" s="73">
        <v>0</v>
      </c>
      <c r="S48" s="73">
        <v>0</v>
      </c>
      <c r="T48" s="73">
        <v>0</v>
      </c>
      <c r="U48" s="73">
        <v>0</v>
      </c>
      <c r="V48" s="73">
        <v>0</v>
      </c>
      <c r="W48" s="73">
        <v>0</v>
      </c>
      <c r="X48" s="73">
        <v>0</v>
      </c>
      <c r="Y48" s="73">
        <v>0</v>
      </c>
      <c r="Z48" s="73">
        <v>0</v>
      </c>
      <c r="AA48" s="73">
        <v>0</v>
      </c>
      <c r="AB48" s="73">
        <v>0</v>
      </c>
      <c r="AC48" s="73">
        <v>0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3">
        <v>0</v>
      </c>
      <c r="AL48" s="73">
        <v>0</v>
      </c>
      <c r="AM48" s="73">
        <v>0</v>
      </c>
      <c r="AN48" s="73">
        <v>0</v>
      </c>
    </row>
    <row r="49" spans="1:40">
      <c r="A49" s="108" t="s">
        <v>371</v>
      </c>
      <c r="B49" s="73">
        <v>-17396666.666666601</v>
      </c>
      <c r="C49" s="73">
        <v>-17396666.666666601</v>
      </c>
      <c r="D49" s="73">
        <v>-17396666.666666601</v>
      </c>
      <c r="E49" s="73">
        <v>-17396666.666666601</v>
      </c>
      <c r="F49" s="73">
        <v>-17396666.666666601</v>
      </c>
      <c r="G49" s="73">
        <v>-17396666.666666601</v>
      </c>
      <c r="H49" s="73">
        <v>-17396666.666666601</v>
      </c>
      <c r="I49" s="73">
        <v>-17396666.666666601</v>
      </c>
      <c r="J49" s="73">
        <v>-17396666.666666601</v>
      </c>
      <c r="K49" s="73">
        <v>-17396666.666666601</v>
      </c>
      <c r="L49" s="73">
        <v>-17396666.666666601</v>
      </c>
      <c r="M49" s="73">
        <v>-17396666.666666601</v>
      </c>
      <c r="N49" s="73">
        <v>-208759999.99999899</v>
      </c>
      <c r="O49" s="73">
        <v>-17396666.666666601</v>
      </c>
      <c r="P49" s="73">
        <v>-17396666.666666601</v>
      </c>
      <c r="Q49" s="73">
        <v>-17396666.666666601</v>
      </c>
      <c r="R49" s="73">
        <v>-17396666.666666601</v>
      </c>
      <c r="S49" s="73">
        <v>-17396666.666666601</v>
      </c>
      <c r="T49" s="73">
        <v>-17396666.666666601</v>
      </c>
      <c r="U49" s="73">
        <v>-17396666.666666601</v>
      </c>
      <c r="V49" s="73">
        <v>-17396666.666666601</v>
      </c>
      <c r="W49" s="73">
        <v>-17396666.666666601</v>
      </c>
      <c r="X49" s="73">
        <v>-17396666.666666601</v>
      </c>
      <c r="Y49" s="73">
        <v>-17396666.666666601</v>
      </c>
      <c r="Z49" s="73">
        <v>-17396666.666666601</v>
      </c>
      <c r="AA49" s="73">
        <v>-208759999.99999899</v>
      </c>
      <c r="AB49" s="73">
        <v>-17396666.666666601</v>
      </c>
      <c r="AC49" s="73">
        <v>-17396666.666666601</v>
      </c>
      <c r="AD49" s="73">
        <v>-17396666.666666601</v>
      </c>
      <c r="AE49" s="73">
        <v>-17396666.666666601</v>
      </c>
      <c r="AF49" s="73">
        <v>-17396666.666666601</v>
      </c>
      <c r="AG49" s="73">
        <v>-17396666.666666601</v>
      </c>
      <c r="AH49" s="73">
        <v>-17396666.666666601</v>
      </c>
      <c r="AI49" s="73">
        <v>-17396666.666666601</v>
      </c>
      <c r="AJ49" s="73">
        <v>-17396666.666666601</v>
      </c>
      <c r="AK49" s="73">
        <v>-17396666.666666601</v>
      </c>
      <c r="AL49" s="73">
        <v>-17396666.666666601</v>
      </c>
      <c r="AM49" s="73">
        <v>-17396666.666666601</v>
      </c>
      <c r="AN49" s="73">
        <v>-208759999.99999899</v>
      </c>
    </row>
    <row r="50" spans="1:40">
      <c r="A50" s="108" t="s">
        <v>372</v>
      </c>
      <c r="B50" s="73">
        <v>0</v>
      </c>
      <c r="C50" s="73">
        <v>0</v>
      </c>
      <c r="D50" s="73">
        <v>0</v>
      </c>
      <c r="E50" s="73">
        <v>0</v>
      </c>
      <c r="F50" s="73">
        <v>0</v>
      </c>
      <c r="G50" s="73">
        <v>0</v>
      </c>
      <c r="H50" s="73">
        <v>0</v>
      </c>
      <c r="I50" s="73">
        <v>0</v>
      </c>
      <c r="J50" s="73">
        <v>0</v>
      </c>
      <c r="K50" s="73">
        <v>0</v>
      </c>
      <c r="L50" s="73">
        <v>0</v>
      </c>
      <c r="M50" s="73">
        <v>0</v>
      </c>
      <c r="N50" s="73">
        <v>0</v>
      </c>
      <c r="O50" s="73">
        <v>0</v>
      </c>
      <c r="P50" s="73">
        <v>0</v>
      </c>
      <c r="Q50" s="73">
        <v>0</v>
      </c>
      <c r="R50" s="73">
        <v>0</v>
      </c>
      <c r="S50" s="73">
        <v>0</v>
      </c>
      <c r="T50" s="73">
        <v>0</v>
      </c>
      <c r="U50" s="73">
        <v>0</v>
      </c>
      <c r="V50" s="73">
        <v>0</v>
      </c>
      <c r="W50" s="73">
        <v>0</v>
      </c>
      <c r="X50" s="73">
        <v>0</v>
      </c>
      <c r="Y50" s="73">
        <v>0</v>
      </c>
      <c r="Z50" s="73">
        <v>0</v>
      </c>
      <c r="AA50" s="73">
        <v>0</v>
      </c>
      <c r="AB50" s="73">
        <v>0</v>
      </c>
      <c r="AC50" s="73">
        <v>0</v>
      </c>
      <c r="AD50" s="73">
        <v>0</v>
      </c>
      <c r="AE50" s="73">
        <v>0</v>
      </c>
      <c r="AF50" s="73">
        <v>0</v>
      </c>
      <c r="AG50" s="73">
        <v>0</v>
      </c>
      <c r="AH50" s="73">
        <v>0</v>
      </c>
      <c r="AI50" s="73">
        <v>0</v>
      </c>
      <c r="AJ50" s="73">
        <v>0</v>
      </c>
      <c r="AK50" s="73">
        <v>0</v>
      </c>
      <c r="AL50" s="73">
        <v>0</v>
      </c>
      <c r="AM50" s="73">
        <v>0</v>
      </c>
      <c r="AN50" s="73">
        <v>0</v>
      </c>
    </row>
    <row r="51" spans="1:40">
      <c r="A51" s="108" t="s">
        <v>373</v>
      </c>
      <c r="B51" s="73">
        <v>0</v>
      </c>
      <c r="C51" s="73">
        <v>0</v>
      </c>
      <c r="D51" s="73">
        <v>0</v>
      </c>
      <c r="E51" s="73">
        <v>0</v>
      </c>
      <c r="F51" s="73">
        <v>0</v>
      </c>
      <c r="G51" s="73">
        <v>0</v>
      </c>
      <c r="H51" s="73">
        <v>0</v>
      </c>
      <c r="I51" s="73">
        <v>0</v>
      </c>
      <c r="J51" s="73">
        <v>0</v>
      </c>
      <c r="K51" s="73">
        <v>0</v>
      </c>
      <c r="L51" s="73">
        <v>0</v>
      </c>
      <c r="M51" s="73">
        <v>0</v>
      </c>
      <c r="N51" s="73">
        <v>0</v>
      </c>
      <c r="O51" s="73">
        <v>0</v>
      </c>
      <c r="P51" s="73">
        <v>0</v>
      </c>
      <c r="Q51" s="73">
        <v>0</v>
      </c>
      <c r="R51" s="73">
        <v>0</v>
      </c>
      <c r="S51" s="73">
        <v>0</v>
      </c>
      <c r="T51" s="73">
        <v>0</v>
      </c>
      <c r="U51" s="73">
        <v>0</v>
      </c>
      <c r="V51" s="73">
        <v>0</v>
      </c>
      <c r="W51" s="73">
        <v>0</v>
      </c>
      <c r="X51" s="73">
        <v>0</v>
      </c>
      <c r="Y51" s="73">
        <v>0</v>
      </c>
      <c r="Z51" s="73">
        <v>0</v>
      </c>
      <c r="AA51" s="73">
        <v>0</v>
      </c>
      <c r="AB51" s="73">
        <v>0</v>
      </c>
      <c r="AC51" s="73">
        <v>0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0</v>
      </c>
      <c r="AK51" s="73">
        <v>0</v>
      </c>
      <c r="AL51" s="73">
        <v>0</v>
      </c>
      <c r="AM51" s="73">
        <v>0</v>
      </c>
      <c r="AN51" s="73">
        <v>0</v>
      </c>
    </row>
    <row r="52" spans="1:40">
      <c r="A52" s="108" t="s">
        <v>374</v>
      </c>
      <c r="B52" s="73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3">
        <v>0</v>
      </c>
      <c r="I52" s="73">
        <v>0</v>
      </c>
      <c r="J52" s="73">
        <v>0</v>
      </c>
      <c r="K52" s="73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3">
        <v>0</v>
      </c>
      <c r="V52" s="73">
        <v>0</v>
      </c>
      <c r="W52" s="73">
        <v>0</v>
      </c>
      <c r="X52" s="73">
        <v>0</v>
      </c>
      <c r="Y52" s="73">
        <v>0</v>
      </c>
      <c r="Z52" s="73">
        <v>0</v>
      </c>
      <c r="AA52" s="73">
        <v>0</v>
      </c>
      <c r="AB52" s="73">
        <v>0</v>
      </c>
      <c r="AC52" s="73">
        <v>0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0</v>
      </c>
      <c r="AK52" s="73">
        <v>0</v>
      </c>
      <c r="AL52" s="73">
        <v>0</v>
      </c>
      <c r="AM52" s="73">
        <v>0</v>
      </c>
      <c r="AN52" s="73">
        <v>0</v>
      </c>
    </row>
    <row r="53" spans="1:40">
      <c r="A53" s="108" t="s">
        <v>375</v>
      </c>
      <c r="B53" s="73">
        <v>0</v>
      </c>
      <c r="C53" s="73">
        <v>0</v>
      </c>
      <c r="D53" s="73">
        <v>0</v>
      </c>
      <c r="E53" s="73">
        <v>0</v>
      </c>
      <c r="F53" s="73">
        <v>0</v>
      </c>
      <c r="G53" s="73">
        <v>0</v>
      </c>
      <c r="H53" s="73">
        <v>0</v>
      </c>
      <c r="I53" s="73">
        <v>0</v>
      </c>
      <c r="J53" s="73">
        <v>0</v>
      </c>
      <c r="K53" s="73">
        <v>0</v>
      </c>
      <c r="L53" s="73">
        <v>0</v>
      </c>
      <c r="M53" s="73">
        <v>0</v>
      </c>
      <c r="N53" s="73">
        <v>0</v>
      </c>
      <c r="O53" s="73">
        <v>0</v>
      </c>
      <c r="P53" s="73">
        <v>0</v>
      </c>
      <c r="Q53" s="73">
        <v>0</v>
      </c>
      <c r="R53" s="73">
        <v>0</v>
      </c>
      <c r="S53" s="73">
        <v>0</v>
      </c>
      <c r="T53" s="73">
        <v>0</v>
      </c>
      <c r="U53" s="73">
        <v>0</v>
      </c>
      <c r="V53" s="73">
        <v>0</v>
      </c>
      <c r="W53" s="73">
        <v>0</v>
      </c>
      <c r="X53" s="73">
        <v>0</v>
      </c>
      <c r="Y53" s="73">
        <v>0</v>
      </c>
      <c r="Z53" s="73">
        <v>0</v>
      </c>
      <c r="AA53" s="73">
        <v>0</v>
      </c>
      <c r="AB53" s="73">
        <v>0</v>
      </c>
      <c r="AC53" s="73">
        <v>0</v>
      </c>
      <c r="AD53" s="73">
        <v>0</v>
      </c>
      <c r="AE53" s="73">
        <v>0</v>
      </c>
      <c r="AF53" s="73">
        <v>0</v>
      </c>
      <c r="AG53" s="73">
        <v>0</v>
      </c>
      <c r="AH53" s="73">
        <v>0</v>
      </c>
      <c r="AI53" s="73">
        <v>0</v>
      </c>
      <c r="AJ53" s="73">
        <v>0</v>
      </c>
      <c r="AK53" s="73">
        <v>0</v>
      </c>
      <c r="AL53" s="73">
        <v>0</v>
      </c>
      <c r="AM53" s="73">
        <v>0</v>
      </c>
      <c r="AN53" s="73">
        <v>0</v>
      </c>
    </row>
    <row r="54" spans="1:40">
      <c r="A54" s="108" t="s">
        <v>376</v>
      </c>
      <c r="B54" s="73">
        <v>0</v>
      </c>
      <c r="C54" s="73">
        <v>0</v>
      </c>
      <c r="D54" s="73">
        <v>0</v>
      </c>
      <c r="E54" s="73">
        <v>0</v>
      </c>
      <c r="F54" s="73">
        <v>0</v>
      </c>
      <c r="G54" s="73">
        <v>0</v>
      </c>
      <c r="H54" s="73">
        <v>0</v>
      </c>
      <c r="I54" s="73">
        <v>0</v>
      </c>
      <c r="J54" s="73">
        <v>0</v>
      </c>
      <c r="K54" s="73">
        <v>0</v>
      </c>
      <c r="L54" s="73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0</v>
      </c>
      <c r="W54" s="73">
        <v>0</v>
      </c>
      <c r="X54" s="73">
        <v>0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3">
        <v>0</v>
      </c>
      <c r="AL54" s="73">
        <v>0</v>
      </c>
      <c r="AM54" s="73">
        <v>0</v>
      </c>
      <c r="AN54" s="73">
        <v>0</v>
      </c>
    </row>
    <row r="55" spans="1:40">
      <c r="A55" s="108" t="s">
        <v>377</v>
      </c>
      <c r="B55" s="73">
        <v>0</v>
      </c>
      <c r="C55" s="73">
        <v>0</v>
      </c>
      <c r="D55" s="73">
        <v>0</v>
      </c>
      <c r="E55" s="73">
        <v>0</v>
      </c>
      <c r="F55" s="73">
        <v>0</v>
      </c>
      <c r="G55" s="73">
        <v>0</v>
      </c>
      <c r="H55" s="73">
        <v>0</v>
      </c>
      <c r="I55" s="73">
        <v>0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  <c r="S55" s="73">
        <v>0</v>
      </c>
      <c r="T55" s="73">
        <v>0</v>
      </c>
      <c r="U55" s="73">
        <v>0</v>
      </c>
      <c r="V55" s="73">
        <v>0</v>
      </c>
      <c r="W55" s="73">
        <v>0</v>
      </c>
      <c r="X55" s="73">
        <v>0</v>
      </c>
      <c r="Y55" s="73">
        <v>0</v>
      </c>
      <c r="Z55" s="73">
        <v>0</v>
      </c>
      <c r="AA55" s="73">
        <v>0</v>
      </c>
      <c r="AB55" s="73">
        <v>0</v>
      </c>
      <c r="AC55" s="73">
        <v>0</v>
      </c>
      <c r="AD55" s="73">
        <v>0</v>
      </c>
      <c r="AE55" s="73">
        <v>0</v>
      </c>
      <c r="AF55" s="73">
        <v>0</v>
      </c>
      <c r="AG55" s="73">
        <v>0</v>
      </c>
      <c r="AH55" s="73">
        <v>0</v>
      </c>
      <c r="AI55" s="73">
        <v>0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</row>
    <row r="56" spans="1:40">
      <c r="A56" s="108" t="s">
        <v>378</v>
      </c>
      <c r="B56" s="73">
        <v>0</v>
      </c>
      <c r="C56" s="73">
        <v>0</v>
      </c>
      <c r="D56" s="73">
        <v>0</v>
      </c>
      <c r="E56" s="73">
        <v>0</v>
      </c>
      <c r="F56" s="73">
        <v>0</v>
      </c>
      <c r="G56" s="73">
        <v>0</v>
      </c>
      <c r="H56" s="73">
        <v>0</v>
      </c>
      <c r="I56" s="73">
        <v>0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  <c r="S56" s="73">
        <v>0</v>
      </c>
      <c r="T56" s="73">
        <v>0</v>
      </c>
      <c r="U56" s="73">
        <v>0</v>
      </c>
      <c r="V56" s="73">
        <v>0</v>
      </c>
      <c r="W56" s="73">
        <v>0</v>
      </c>
      <c r="X56" s="73">
        <v>0</v>
      </c>
      <c r="Y56" s="73">
        <v>0</v>
      </c>
      <c r="Z56" s="73">
        <v>0</v>
      </c>
      <c r="AA56" s="73">
        <v>0</v>
      </c>
      <c r="AB56" s="73">
        <v>0</v>
      </c>
      <c r="AC56" s="73">
        <v>0</v>
      </c>
      <c r="AD56" s="73">
        <v>0</v>
      </c>
      <c r="AE56" s="73">
        <v>0</v>
      </c>
      <c r="AF56" s="73">
        <v>0</v>
      </c>
      <c r="AG56" s="73">
        <v>0</v>
      </c>
      <c r="AH56" s="73">
        <v>0</v>
      </c>
      <c r="AI56" s="73">
        <v>0</v>
      </c>
      <c r="AJ56" s="73">
        <v>0</v>
      </c>
      <c r="AK56" s="73">
        <v>0</v>
      </c>
      <c r="AL56" s="73">
        <v>0</v>
      </c>
      <c r="AM56" s="73">
        <v>0</v>
      </c>
      <c r="AN56" s="73">
        <v>0</v>
      </c>
    </row>
    <row r="57" spans="1:40">
      <c r="A57" s="108" t="s">
        <v>379</v>
      </c>
      <c r="B57" s="73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  <c r="S57" s="73">
        <v>0</v>
      </c>
      <c r="T57" s="73">
        <v>0</v>
      </c>
      <c r="U57" s="73">
        <v>0</v>
      </c>
      <c r="V57" s="73">
        <v>0</v>
      </c>
      <c r="W57" s="73">
        <v>0</v>
      </c>
      <c r="X57" s="73">
        <v>0</v>
      </c>
      <c r="Y57" s="73">
        <v>0</v>
      </c>
      <c r="Z57" s="73">
        <v>0</v>
      </c>
      <c r="AA57" s="73">
        <v>0</v>
      </c>
      <c r="AB57" s="73">
        <v>0</v>
      </c>
      <c r="AC57" s="73">
        <v>0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3">
        <v>0</v>
      </c>
      <c r="AL57" s="73">
        <v>0</v>
      </c>
      <c r="AM57" s="73">
        <v>0</v>
      </c>
      <c r="AN57" s="73">
        <v>0</v>
      </c>
    </row>
    <row r="58" spans="1:40">
      <c r="A58" s="108" t="s">
        <v>380</v>
      </c>
      <c r="B58" s="73">
        <v>0</v>
      </c>
      <c r="C58" s="73">
        <v>0</v>
      </c>
      <c r="D58" s="73">
        <v>0</v>
      </c>
      <c r="E58" s="73">
        <v>0</v>
      </c>
      <c r="F58" s="73">
        <v>0</v>
      </c>
      <c r="G58" s="73">
        <v>0</v>
      </c>
      <c r="H58" s="73">
        <v>0</v>
      </c>
      <c r="I58" s="73">
        <v>0</v>
      </c>
      <c r="J58" s="73">
        <v>0</v>
      </c>
      <c r="K58" s="73">
        <v>0</v>
      </c>
      <c r="L58" s="73">
        <v>0</v>
      </c>
      <c r="M58" s="73">
        <v>0</v>
      </c>
      <c r="N58" s="73">
        <v>0</v>
      </c>
      <c r="O58" s="73">
        <v>0</v>
      </c>
      <c r="P58" s="73">
        <v>0</v>
      </c>
      <c r="Q58" s="73">
        <v>0</v>
      </c>
      <c r="R58" s="73">
        <v>0</v>
      </c>
      <c r="S58" s="73">
        <v>0</v>
      </c>
      <c r="T58" s="73">
        <v>0</v>
      </c>
      <c r="U58" s="73">
        <v>0</v>
      </c>
      <c r="V58" s="73">
        <v>0</v>
      </c>
      <c r="W58" s="73">
        <v>0</v>
      </c>
      <c r="X58" s="73">
        <v>0</v>
      </c>
      <c r="Y58" s="73">
        <v>0</v>
      </c>
      <c r="Z58" s="73">
        <v>0</v>
      </c>
      <c r="AA58" s="73">
        <v>0</v>
      </c>
      <c r="AB58" s="73">
        <v>0</v>
      </c>
      <c r="AC58" s="73">
        <v>0</v>
      </c>
      <c r="AD58" s="73">
        <v>0</v>
      </c>
      <c r="AE58" s="73">
        <v>0</v>
      </c>
      <c r="AF58" s="73">
        <v>0</v>
      </c>
      <c r="AG58" s="73">
        <v>0</v>
      </c>
      <c r="AH58" s="73">
        <v>0</v>
      </c>
      <c r="AI58" s="73">
        <v>0</v>
      </c>
      <c r="AJ58" s="73">
        <v>0</v>
      </c>
      <c r="AK58" s="73">
        <v>0</v>
      </c>
      <c r="AL58" s="73">
        <v>0</v>
      </c>
      <c r="AM58" s="73">
        <v>0</v>
      </c>
      <c r="AN58" s="73">
        <v>0</v>
      </c>
    </row>
    <row r="59" spans="1:40">
      <c r="A59" s="108" t="s">
        <v>381</v>
      </c>
      <c r="B59" s="73">
        <v>0</v>
      </c>
      <c r="C59" s="73">
        <v>0</v>
      </c>
      <c r="D59" s="73">
        <v>0</v>
      </c>
      <c r="E59" s="73">
        <v>0</v>
      </c>
      <c r="F59" s="73">
        <v>0</v>
      </c>
      <c r="G59" s="73">
        <v>0</v>
      </c>
      <c r="H59" s="73">
        <v>0</v>
      </c>
      <c r="I59" s="73">
        <v>0</v>
      </c>
      <c r="J59" s="73">
        <v>0</v>
      </c>
      <c r="K59" s="73">
        <v>0</v>
      </c>
      <c r="L59" s="73">
        <v>0</v>
      </c>
      <c r="M59" s="73">
        <v>0</v>
      </c>
      <c r="N59" s="73">
        <v>0</v>
      </c>
      <c r="O59" s="73">
        <v>0</v>
      </c>
      <c r="P59" s="73">
        <v>0</v>
      </c>
      <c r="Q59" s="73">
        <v>0</v>
      </c>
      <c r="R59" s="73">
        <v>0</v>
      </c>
      <c r="S59" s="73">
        <v>0</v>
      </c>
      <c r="T59" s="73">
        <v>0</v>
      </c>
      <c r="U59" s="73">
        <v>0</v>
      </c>
      <c r="V59" s="73">
        <v>0</v>
      </c>
      <c r="W59" s="73">
        <v>0</v>
      </c>
      <c r="X59" s="73">
        <v>0</v>
      </c>
      <c r="Y59" s="73">
        <v>0</v>
      </c>
      <c r="Z59" s="73">
        <v>0</v>
      </c>
      <c r="AA59" s="73">
        <v>0</v>
      </c>
      <c r="AB59" s="73">
        <v>0</v>
      </c>
      <c r="AC59" s="73">
        <v>0</v>
      </c>
      <c r="AD59" s="73">
        <v>0</v>
      </c>
      <c r="AE59" s="73">
        <v>0</v>
      </c>
      <c r="AF59" s="73">
        <v>0</v>
      </c>
      <c r="AG59" s="73">
        <v>0</v>
      </c>
      <c r="AH59" s="73">
        <v>0</v>
      </c>
      <c r="AI59" s="73">
        <v>0</v>
      </c>
      <c r="AJ59" s="73">
        <v>0</v>
      </c>
      <c r="AK59" s="73">
        <v>0</v>
      </c>
      <c r="AL59" s="73">
        <v>0</v>
      </c>
      <c r="AM59" s="73">
        <v>0</v>
      </c>
      <c r="AN59" s="73">
        <v>0</v>
      </c>
    </row>
    <row r="60" spans="1:40">
      <c r="A60" s="108" t="s">
        <v>382</v>
      </c>
      <c r="B60" s="73">
        <v>0</v>
      </c>
      <c r="C60" s="73">
        <v>0</v>
      </c>
      <c r="D60" s="73">
        <v>0</v>
      </c>
      <c r="E60" s="73">
        <v>0</v>
      </c>
      <c r="F60" s="73">
        <v>0</v>
      </c>
      <c r="G60" s="73">
        <v>0</v>
      </c>
      <c r="H60" s="73">
        <v>0</v>
      </c>
      <c r="I60" s="73">
        <v>0</v>
      </c>
      <c r="J60" s="73">
        <v>0</v>
      </c>
      <c r="K60" s="73">
        <v>0</v>
      </c>
      <c r="L60" s="73">
        <v>0</v>
      </c>
      <c r="M60" s="73">
        <v>0</v>
      </c>
      <c r="N60" s="73">
        <v>0</v>
      </c>
      <c r="O60" s="73">
        <v>0</v>
      </c>
      <c r="P60" s="73">
        <v>0</v>
      </c>
      <c r="Q60" s="73">
        <v>0</v>
      </c>
      <c r="R60" s="73">
        <v>0</v>
      </c>
      <c r="S60" s="73">
        <v>0</v>
      </c>
      <c r="T60" s="73">
        <v>0</v>
      </c>
      <c r="U60" s="73">
        <v>0</v>
      </c>
      <c r="V60" s="73">
        <v>0</v>
      </c>
      <c r="W60" s="73">
        <v>0</v>
      </c>
      <c r="X60" s="73">
        <v>0</v>
      </c>
      <c r="Y60" s="73">
        <v>0</v>
      </c>
      <c r="Z60" s="73">
        <v>0</v>
      </c>
      <c r="AA60" s="73">
        <v>0</v>
      </c>
      <c r="AB60" s="73">
        <v>0</v>
      </c>
      <c r="AC60" s="73">
        <v>0</v>
      </c>
      <c r="AD60" s="73">
        <v>0</v>
      </c>
      <c r="AE60" s="73">
        <v>0</v>
      </c>
      <c r="AF60" s="73">
        <v>0</v>
      </c>
      <c r="AG60" s="73">
        <v>0</v>
      </c>
      <c r="AH60" s="73">
        <v>0</v>
      </c>
      <c r="AI60" s="73">
        <v>0</v>
      </c>
      <c r="AJ60" s="73">
        <v>0</v>
      </c>
      <c r="AK60" s="73">
        <v>0</v>
      </c>
      <c r="AL60" s="73">
        <v>0</v>
      </c>
      <c r="AM60" s="73">
        <v>0</v>
      </c>
      <c r="AN60" s="73">
        <v>0</v>
      </c>
    </row>
    <row r="61" spans="1:40">
      <c r="A61" s="108" t="s">
        <v>383</v>
      </c>
      <c r="B61" s="73">
        <v>0</v>
      </c>
      <c r="C61" s="73">
        <v>0</v>
      </c>
      <c r="D61" s="73">
        <v>0</v>
      </c>
      <c r="E61" s="73">
        <v>0</v>
      </c>
      <c r="F61" s="73">
        <v>0</v>
      </c>
      <c r="G61" s="73">
        <v>0</v>
      </c>
      <c r="H61" s="73">
        <v>0</v>
      </c>
      <c r="I61" s="73">
        <v>0</v>
      </c>
      <c r="J61" s="73">
        <v>0</v>
      </c>
      <c r="K61" s="73">
        <v>0</v>
      </c>
      <c r="L61" s="73">
        <v>0</v>
      </c>
      <c r="M61" s="73">
        <v>0</v>
      </c>
      <c r="N61" s="73">
        <v>0</v>
      </c>
      <c r="O61" s="73">
        <v>0</v>
      </c>
      <c r="P61" s="73">
        <v>0</v>
      </c>
      <c r="Q61" s="73">
        <v>0</v>
      </c>
      <c r="R61" s="73">
        <v>0</v>
      </c>
      <c r="S61" s="73">
        <v>0</v>
      </c>
      <c r="T61" s="73">
        <v>0</v>
      </c>
      <c r="U61" s="73">
        <v>0</v>
      </c>
      <c r="V61" s="73">
        <v>0</v>
      </c>
      <c r="W61" s="73">
        <v>0</v>
      </c>
      <c r="X61" s="73">
        <v>0</v>
      </c>
      <c r="Y61" s="73">
        <v>0</v>
      </c>
      <c r="Z61" s="73">
        <v>0</v>
      </c>
      <c r="AA61" s="73">
        <v>0</v>
      </c>
      <c r="AB61" s="73">
        <v>0</v>
      </c>
      <c r="AC61" s="73">
        <v>0</v>
      </c>
      <c r="AD61" s="73">
        <v>0</v>
      </c>
      <c r="AE61" s="73">
        <v>0</v>
      </c>
      <c r="AF61" s="73">
        <v>0</v>
      </c>
      <c r="AG61" s="73">
        <v>0</v>
      </c>
      <c r="AH61" s="73">
        <v>0</v>
      </c>
      <c r="AI61" s="73">
        <v>0</v>
      </c>
      <c r="AJ61" s="73">
        <v>0</v>
      </c>
      <c r="AK61" s="73">
        <v>0</v>
      </c>
      <c r="AL61" s="73">
        <v>0</v>
      </c>
      <c r="AM61" s="73">
        <v>0</v>
      </c>
      <c r="AN61" s="73">
        <v>0</v>
      </c>
    </row>
    <row r="62" spans="1:40">
      <c r="A62" s="108" t="s">
        <v>384</v>
      </c>
      <c r="B62" s="73">
        <v>0</v>
      </c>
      <c r="C62" s="73">
        <v>0</v>
      </c>
      <c r="D62" s="73">
        <v>0</v>
      </c>
      <c r="E62" s="73">
        <v>0</v>
      </c>
      <c r="F62" s="73">
        <v>0</v>
      </c>
      <c r="G62" s="73">
        <v>0</v>
      </c>
      <c r="H62" s="73">
        <v>0</v>
      </c>
      <c r="I62" s="73">
        <v>0</v>
      </c>
      <c r="J62" s="73">
        <v>0</v>
      </c>
      <c r="K62" s="73">
        <v>0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3">
        <v>0</v>
      </c>
      <c r="R62" s="73">
        <v>0</v>
      </c>
      <c r="S62" s="73">
        <v>0</v>
      </c>
      <c r="T62" s="73">
        <v>0</v>
      </c>
      <c r="U62" s="73">
        <v>0</v>
      </c>
      <c r="V62" s="73">
        <v>0</v>
      </c>
      <c r="W62" s="73">
        <v>0</v>
      </c>
      <c r="X62" s="73">
        <v>0</v>
      </c>
      <c r="Y62" s="73">
        <v>0</v>
      </c>
      <c r="Z62" s="73">
        <v>0</v>
      </c>
      <c r="AA62" s="73">
        <v>0</v>
      </c>
      <c r="AB62" s="73">
        <v>0</v>
      </c>
      <c r="AC62" s="73">
        <v>0</v>
      </c>
      <c r="AD62" s="73">
        <v>0</v>
      </c>
      <c r="AE62" s="73">
        <v>0</v>
      </c>
      <c r="AF62" s="73">
        <v>0</v>
      </c>
      <c r="AG62" s="73">
        <v>0</v>
      </c>
      <c r="AH62" s="73">
        <v>0</v>
      </c>
      <c r="AI62" s="73">
        <v>0</v>
      </c>
      <c r="AJ62" s="73">
        <v>0</v>
      </c>
      <c r="AK62" s="73">
        <v>0</v>
      </c>
      <c r="AL62" s="73">
        <v>0</v>
      </c>
      <c r="AM62" s="73">
        <v>0</v>
      </c>
      <c r="AN62" s="73">
        <v>0</v>
      </c>
    </row>
    <row r="63" spans="1:40">
      <c r="A63" s="108" t="s">
        <v>385</v>
      </c>
      <c r="B63" s="73">
        <v>0</v>
      </c>
      <c r="C63" s="73">
        <v>0</v>
      </c>
      <c r="D63" s="73">
        <v>0</v>
      </c>
      <c r="E63" s="73">
        <v>0</v>
      </c>
      <c r="F63" s="73">
        <v>0</v>
      </c>
      <c r="G63" s="73">
        <v>0</v>
      </c>
      <c r="H63" s="73">
        <v>0</v>
      </c>
      <c r="I63" s="73">
        <v>0</v>
      </c>
      <c r="J63" s="73">
        <v>0</v>
      </c>
      <c r="K63" s="73">
        <v>0</v>
      </c>
      <c r="L63" s="73">
        <v>0</v>
      </c>
      <c r="M63" s="73">
        <v>0</v>
      </c>
      <c r="N63" s="73">
        <v>0</v>
      </c>
      <c r="O63" s="73">
        <v>0</v>
      </c>
      <c r="P63" s="73">
        <v>0</v>
      </c>
      <c r="Q63" s="73">
        <v>0</v>
      </c>
      <c r="R63" s="73">
        <v>0</v>
      </c>
      <c r="S63" s="73">
        <v>0</v>
      </c>
      <c r="T63" s="73">
        <v>0</v>
      </c>
      <c r="U63" s="73">
        <v>0</v>
      </c>
      <c r="V63" s="73">
        <v>0</v>
      </c>
      <c r="W63" s="73">
        <v>0</v>
      </c>
      <c r="X63" s="73">
        <v>0</v>
      </c>
      <c r="Y63" s="73">
        <v>0</v>
      </c>
      <c r="Z63" s="73">
        <v>0</v>
      </c>
      <c r="AA63" s="73">
        <v>0</v>
      </c>
      <c r="AB63" s="73">
        <v>0</v>
      </c>
      <c r="AC63" s="73">
        <v>0</v>
      </c>
      <c r="AD63" s="73">
        <v>0</v>
      </c>
      <c r="AE63" s="73">
        <v>0</v>
      </c>
      <c r="AF63" s="73">
        <v>0</v>
      </c>
      <c r="AG63" s="73">
        <v>0</v>
      </c>
      <c r="AH63" s="73">
        <v>0</v>
      </c>
      <c r="AI63" s="73">
        <v>0</v>
      </c>
      <c r="AJ63" s="73">
        <v>0</v>
      </c>
      <c r="AK63" s="73">
        <v>0</v>
      </c>
      <c r="AL63" s="73">
        <v>0</v>
      </c>
      <c r="AM63" s="73">
        <v>0</v>
      </c>
      <c r="AN63" s="73">
        <v>0</v>
      </c>
    </row>
    <row r="64" spans="1:40">
      <c r="A64" s="108" t="s">
        <v>386</v>
      </c>
      <c r="B64" s="73">
        <v>0</v>
      </c>
      <c r="C64" s="73">
        <v>0</v>
      </c>
      <c r="D64" s="73">
        <v>0</v>
      </c>
      <c r="E64" s="73">
        <v>0</v>
      </c>
      <c r="F64" s="73">
        <v>0</v>
      </c>
      <c r="G64" s="73">
        <v>0</v>
      </c>
      <c r="H64" s="73">
        <v>0</v>
      </c>
      <c r="I64" s="73">
        <v>0</v>
      </c>
      <c r="J64" s="73">
        <v>0</v>
      </c>
      <c r="K64" s="73">
        <v>0</v>
      </c>
      <c r="L64" s="73">
        <v>0</v>
      </c>
      <c r="M64" s="73">
        <v>0</v>
      </c>
      <c r="N64" s="73">
        <v>0</v>
      </c>
      <c r="O64" s="73">
        <v>0</v>
      </c>
      <c r="P64" s="73">
        <v>0</v>
      </c>
      <c r="Q64" s="73">
        <v>0</v>
      </c>
      <c r="R64" s="73">
        <v>0</v>
      </c>
      <c r="S64" s="73">
        <v>0</v>
      </c>
      <c r="T64" s="73">
        <v>0</v>
      </c>
      <c r="U64" s="73">
        <v>0</v>
      </c>
      <c r="V64" s="73">
        <v>0</v>
      </c>
      <c r="W64" s="73">
        <v>0</v>
      </c>
      <c r="X64" s="73">
        <v>0</v>
      </c>
      <c r="Y64" s="73">
        <v>0</v>
      </c>
      <c r="Z64" s="73">
        <v>0</v>
      </c>
      <c r="AA64" s="73">
        <v>0</v>
      </c>
      <c r="AB64" s="73">
        <v>0</v>
      </c>
      <c r="AC64" s="73">
        <v>0</v>
      </c>
      <c r="AD64" s="73">
        <v>0</v>
      </c>
      <c r="AE64" s="73">
        <v>0</v>
      </c>
      <c r="AF64" s="73">
        <v>0</v>
      </c>
      <c r="AG64" s="73">
        <v>0</v>
      </c>
      <c r="AH64" s="73">
        <v>0</v>
      </c>
      <c r="AI64" s="73">
        <v>0</v>
      </c>
      <c r="AJ64" s="73">
        <v>0</v>
      </c>
      <c r="AK64" s="73">
        <v>0</v>
      </c>
      <c r="AL64" s="73">
        <v>0</v>
      </c>
      <c r="AM64" s="73">
        <v>0</v>
      </c>
      <c r="AN64" s="73">
        <v>0</v>
      </c>
    </row>
    <row r="65" spans="1:40">
      <c r="A65" s="108" t="s">
        <v>387</v>
      </c>
      <c r="B65" s="73">
        <v>0</v>
      </c>
      <c r="C65" s="73">
        <v>0</v>
      </c>
      <c r="D65" s="73">
        <v>0</v>
      </c>
      <c r="E65" s="73">
        <v>0</v>
      </c>
      <c r="F65" s="73">
        <v>0</v>
      </c>
      <c r="G65" s="73">
        <v>0</v>
      </c>
      <c r="H65" s="73">
        <v>0</v>
      </c>
      <c r="I65" s="73">
        <v>0</v>
      </c>
      <c r="J65" s="73">
        <v>0</v>
      </c>
      <c r="K65" s="73">
        <v>0</v>
      </c>
      <c r="L65" s="73">
        <v>0</v>
      </c>
      <c r="M65" s="73">
        <v>0</v>
      </c>
      <c r="N65" s="73">
        <v>0</v>
      </c>
      <c r="O65" s="73">
        <v>0</v>
      </c>
      <c r="P65" s="73">
        <v>0</v>
      </c>
      <c r="Q65" s="73">
        <v>0</v>
      </c>
      <c r="R65" s="73">
        <v>0</v>
      </c>
      <c r="S65" s="73">
        <v>0</v>
      </c>
      <c r="T65" s="73">
        <v>0</v>
      </c>
      <c r="U65" s="73">
        <v>0</v>
      </c>
      <c r="V65" s="73">
        <v>0</v>
      </c>
      <c r="W65" s="73">
        <v>0</v>
      </c>
      <c r="X65" s="73">
        <v>0</v>
      </c>
      <c r="Y65" s="73">
        <v>0</v>
      </c>
      <c r="Z65" s="73">
        <v>0</v>
      </c>
      <c r="AA65" s="73">
        <v>0</v>
      </c>
      <c r="AB65" s="73">
        <v>0</v>
      </c>
      <c r="AC65" s="73">
        <v>0</v>
      </c>
      <c r="AD65" s="73">
        <v>0</v>
      </c>
      <c r="AE65" s="73">
        <v>0</v>
      </c>
      <c r="AF65" s="73">
        <v>0</v>
      </c>
      <c r="AG65" s="73">
        <v>0</v>
      </c>
      <c r="AH65" s="73">
        <v>0</v>
      </c>
      <c r="AI65" s="73">
        <v>0</v>
      </c>
      <c r="AJ65" s="73">
        <v>0</v>
      </c>
      <c r="AK65" s="73">
        <v>0</v>
      </c>
      <c r="AL65" s="73">
        <v>0</v>
      </c>
      <c r="AM65" s="73">
        <v>0</v>
      </c>
      <c r="AN65" s="73">
        <v>0</v>
      </c>
    </row>
    <row r="66" spans="1:40">
      <c r="A66" s="108" t="s">
        <v>388</v>
      </c>
      <c r="B66" s="73">
        <v>0</v>
      </c>
      <c r="C66" s="73">
        <v>0</v>
      </c>
      <c r="D66" s="73">
        <v>0</v>
      </c>
      <c r="E66" s="73">
        <v>0</v>
      </c>
      <c r="F66" s="73">
        <v>0</v>
      </c>
      <c r="G66" s="73">
        <v>0</v>
      </c>
      <c r="H66" s="73">
        <v>0</v>
      </c>
      <c r="I66" s="73">
        <v>0</v>
      </c>
      <c r="J66" s="73">
        <v>0</v>
      </c>
      <c r="K66" s="73">
        <v>0</v>
      </c>
      <c r="L66" s="73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3">
        <v>0</v>
      </c>
      <c r="V66" s="73">
        <v>0</v>
      </c>
      <c r="W66" s="73">
        <v>0</v>
      </c>
      <c r="X66" s="73">
        <v>0</v>
      </c>
      <c r="Y66" s="73">
        <v>0</v>
      </c>
      <c r="Z66" s="73">
        <v>0</v>
      </c>
      <c r="AA66" s="73">
        <v>0</v>
      </c>
      <c r="AB66" s="73">
        <v>0</v>
      </c>
      <c r="AC66" s="73">
        <v>0</v>
      </c>
      <c r="AD66" s="73">
        <v>0</v>
      </c>
      <c r="AE66" s="73">
        <v>0</v>
      </c>
      <c r="AF66" s="73">
        <v>0</v>
      </c>
      <c r="AG66" s="73">
        <v>0</v>
      </c>
      <c r="AH66" s="73">
        <v>0</v>
      </c>
      <c r="AI66" s="73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</row>
    <row r="67" spans="1:40">
      <c r="A67" s="108" t="s">
        <v>389</v>
      </c>
      <c r="B67" s="73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3">
        <v>0</v>
      </c>
      <c r="I67" s="73">
        <v>0</v>
      </c>
      <c r="J67" s="73">
        <v>0</v>
      </c>
      <c r="K67" s="73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3">
        <v>0</v>
      </c>
      <c r="R67" s="73">
        <v>0</v>
      </c>
      <c r="S67" s="73">
        <v>0</v>
      </c>
      <c r="T67" s="73">
        <v>0</v>
      </c>
      <c r="U67" s="73">
        <v>0</v>
      </c>
      <c r="V67" s="73">
        <v>0</v>
      </c>
      <c r="W67" s="73">
        <v>0</v>
      </c>
      <c r="X67" s="73">
        <v>0</v>
      </c>
      <c r="Y67" s="73">
        <v>0</v>
      </c>
      <c r="Z67" s="73">
        <v>0</v>
      </c>
      <c r="AA67" s="73">
        <v>0</v>
      </c>
      <c r="AB67" s="73">
        <v>0</v>
      </c>
      <c r="AC67" s="73">
        <v>0</v>
      </c>
      <c r="AD67" s="73">
        <v>0</v>
      </c>
      <c r="AE67" s="73">
        <v>0</v>
      </c>
      <c r="AF67" s="73">
        <v>0</v>
      </c>
      <c r="AG67" s="73">
        <v>0</v>
      </c>
      <c r="AH67" s="73">
        <v>0</v>
      </c>
      <c r="AI67" s="73">
        <v>0</v>
      </c>
      <c r="AJ67" s="73">
        <v>0</v>
      </c>
      <c r="AK67" s="73">
        <v>0</v>
      </c>
      <c r="AL67" s="73">
        <v>0</v>
      </c>
      <c r="AM67" s="73">
        <v>0</v>
      </c>
      <c r="AN67" s="73">
        <v>0</v>
      </c>
    </row>
    <row r="68" spans="1:40">
      <c r="A68" s="108" t="s">
        <v>390</v>
      </c>
      <c r="B68" s="73">
        <v>0</v>
      </c>
      <c r="C68" s="73">
        <v>0</v>
      </c>
      <c r="D68" s="73">
        <v>0</v>
      </c>
      <c r="E68" s="73">
        <v>0</v>
      </c>
      <c r="F68" s="73">
        <v>0</v>
      </c>
      <c r="G68" s="73">
        <v>0</v>
      </c>
      <c r="H68" s="73">
        <v>0</v>
      </c>
      <c r="I68" s="73">
        <v>0</v>
      </c>
      <c r="J68" s="73">
        <v>0</v>
      </c>
      <c r="K68" s="73">
        <v>0</v>
      </c>
      <c r="L68" s="73">
        <v>0</v>
      </c>
      <c r="M68" s="73">
        <v>0</v>
      </c>
      <c r="N68" s="73">
        <v>0</v>
      </c>
      <c r="O68" s="73">
        <v>0</v>
      </c>
      <c r="P68" s="73">
        <v>0</v>
      </c>
      <c r="Q68" s="73">
        <v>0</v>
      </c>
      <c r="R68" s="73">
        <v>0</v>
      </c>
      <c r="S68" s="73">
        <v>0</v>
      </c>
      <c r="T68" s="73">
        <v>0</v>
      </c>
      <c r="U68" s="73">
        <v>0</v>
      </c>
      <c r="V68" s="73">
        <v>0</v>
      </c>
      <c r="W68" s="73">
        <v>0</v>
      </c>
      <c r="X68" s="73">
        <v>0</v>
      </c>
      <c r="Y68" s="73">
        <v>0</v>
      </c>
      <c r="Z68" s="73">
        <v>0</v>
      </c>
      <c r="AA68" s="73">
        <v>0</v>
      </c>
      <c r="AB68" s="73">
        <v>0</v>
      </c>
      <c r="AC68" s="73">
        <v>0</v>
      </c>
      <c r="AD68" s="73">
        <v>0</v>
      </c>
      <c r="AE68" s="73">
        <v>0</v>
      </c>
      <c r="AF68" s="73">
        <v>0</v>
      </c>
      <c r="AG68" s="73">
        <v>0</v>
      </c>
      <c r="AH68" s="73">
        <v>0</v>
      </c>
      <c r="AI68" s="73">
        <v>0</v>
      </c>
      <c r="AJ68" s="73">
        <v>0</v>
      </c>
      <c r="AK68" s="73">
        <v>0</v>
      </c>
      <c r="AL68" s="73">
        <v>0</v>
      </c>
      <c r="AM68" s="73">
        <v>0</v>
      </c>
      <c r="AN68" s="73">
        <v>0</v>
      </c>
    </row>
    <row r="69" spans="1:40">
      <c r="A69" s="108" t="s">
        <v>391</v>
      </c>
      <c r="B69" s="73">
        <v>0</v>
      </c>
      <c r="C69" s="73">
        <v>0</v>
      </c>
      <c r="D69" s="73">
        <v>0</v>
      </c>
      <c r="E69" s="73">
        <v>0</v>
      </c>
      <c r="F69" s="73">
        <v>0</v>
      </c>
      <c r="G69" s="73">
        <v>0</v>
      </c>
      <c r="H69" s="73">
        <v>0</v>
      </c>
      <c r="I69" s="73">
        <v>0</v>
      </c>
      <c r="J69" s="73">
        <v>0</v>
      </c>
      <c r="K69" s="73">
        <v>0</v>
      </c>
      <c r="L69" s="73">
        <v>0</v>
      </c>
      <c r="M69" s="73">
        <v>0</v>
      </c>
      <c r="N69" s="73">
        <v>0</v>
      </c>
      <c r="O69" s="73">
        <v>0</v>
      </c>
      <c r="P69" s="73">
        <v>0</v>
      </c>
      <c r="Q69" s="73">
        <v>0</v>
      </c>
      <c r="R69" s="73">
        <v>0</v>
      </c>
      <c r="S69" s="73">
        <v>0</v>
      </c>
      <c r="T69" s="73">
        <v>0</v>
      </c>
      <c r="U69" s="73">
        <v>0</v>
      </c>
      <c r="V69" s="73">
        <v>0</v>
      </c>
      <c r="W69" s="73">
        <v>0</v>
      </c>
      <c r="X69" s="73">
        <v>0</v>
      </c>
      <c r="Y69" s="73">
        <v>0</v>
      </c>
      <c r="Z69" s="73">
        <v>0</v>
      </c>
      <c r="AA69" s="73">
        <v>0</v>
      </c>
      <c r="AB69" s="73">
        <v>0</v>
      </c>
      <c r="AC69" s="73">
        <v>0</v>
      </c>
      <c r="AD69" s="73">
        <v>0</v>
      </c>
      <c r="AE69" s="73">
        <v>0</v>
      </c>
      <c r="AF69" s="73">
        <v>0</v>
      </c>
      <c r="AG69" s="73">
        <v>0</v>
      </c>
      <c r="AH69" s="73">
        <v>0</v>
      </c>
      <c r="AI69" s="73">
        <v>0</v>
      </c>
      <c r="AJ69" s="73">
        <v>0</v>
      </c>
      <c r="AK69" s="73">
        <v>0</v>
      </c>
      <c r="AL69" s="73">
        <v>0</v>
      </c>
      <c r="AM69" s="73">
        <v>0</v>
      </c>
      <c r="AN69" s="73">
        <v>0</v>
      </c>
    </row>
    <row r="70" spans="1:40">
      <c r="A70" s="108" t="s">
        <v>392</v>
      </c>
      <c r="B70" s="73">
        <v>0</v>
      </c>
      <c r="C70" s="73">
        <v>0</v>
      </c>
      <c r="D70" s="73">
        <v>0</v>
      </c>
      <c r="E70" s="73">
        <v>0</v>
      </c>
      <c r="F70" s="73">
        <v>0</v>
      </c>
      <c r="G70" s="73">
        <v>0</v>
      </c>
      <c r="H70" s="73">
        <v>0</v>
      </c>
      <c r="I70" s="73">
        <v>0</v>
      </c>
      <c r="J70" s="73">
        <v>0</v>
      </c>
      <c r="K70" s="73">
        <v>0</v>
      </c>
      <c r="L70" s="73">
        <v>0</v>
      </c>
      <c r="M70" s="73">
        <v>0</v>
      </c>
      <c r="N70" s="73">
        <v>0</v>
      </c>
      <c r="O70" s="73">
        <v>0</v>
      </c>
      <c r="P70" s="73">
        <v>0</v>
      </c>
      <c r="Q70" s="73">
        <v>0</v>
      </c>
      <c r="R70" s="73">
        <v>0</v>
      </c>
      <c r="S70" s="73">
        <v>0</v>
      </c>
      <c r="T70" s="73">
        <v>0</v>
      </c>
      <c r="U70" s="73">
        <v>0</v>
      </c>
      <c r="V70" s="73">
        <v>0</v>
      </c>
      <c r="W70" s="73">
        <v>0</v>
      </c>
      <c r="X70" s="73">
        <v>0</v>
      </c>
      <c r="Y70" s="73">
        <v>0</v>
      </c>
      <c r="Z70" s="73">
        <v>0</v>
      </c>
      <c r="AA70" s="73">
        <v>0</v>
      </c>
      <c r="AB70" s="73">
        <v>0</v>
      </c>
      <c r="AC70" s="73">
        <v>0</v>
      </c>
      <c r="AD70" s="73">
        <v>0</v>
      </c>
      <c r="AE70" s="73">
        <v>0</v>
      </c>
      <c r="AF70" s="73">
        <v>0</v>
      </c>
      <c r="AG70" s="73">
        <v>0</v>
      </c>
      <c r="AH70" s="73">
        <v>0</v>
      </c>
      <c r="AI70" s="73">
        <v>0</v>
      </c>
      <c r="AJ70" s="73">
        <v>0</v>
      </c>
      <c r="AK70" s="73">
        <v>0</v>
      </c>
      <c r="AL70" s="73">
        <v>0</v>
      </c>
      <c r="AM70" s="73">
        <v>0</v>
      </c>
      <c r="AN70" s="73">
        <v>0</v>
      </c>
    </row>
    <row r="71" spans="1:40">
      <c r="A71" s="108" t="s">
        <v>393</v>
      </c>
      <c r="B71" s="73">
        <v>0</v>
      </c>
      <c r="C71" s="73">
        <v>0</v>
      </c>
      <c r="D71" s="73">
        <v>0</v>
      </c>
      <c r="E71" s="73">
        <v>0</v>
      </c>
      <c r="F71" s="73">
        <v>0</v>
      </c>
      <c r="G71" s="73">
        <v>0</v>
      </c>
      <c r="H71" s="73">
        <v>0</v>
      </c>
      <c r="I71" s="73">
        <v>0</v>
      </c>
      <c r="J71" s="73">
        <v>0</v>
      </c>
      <c r="K71" s="73">
        <v>0</v>
      </c>
      <c r="L71" s="73">
        <v>0</v>
      </c>
      <c r="M71" s="73">
        <v>0</v>
      </c>
      <c r="N71" s="73">
        <v>0</v>
      </c>
      <c r="O71" s="73">
        <v>0</v>
      </c>
      <c r="P71" s="73">
        <v>0</v>
      </c>
      <c r="Q71" s="73">
        <v>0</v>
      </c>
      <c r="R71" s="73">
        <v>0</v>
      </c>
      <c r="S71" s="73">
        <v>0</v>
      </c>
      <c r="T71" s="73">
        <v>0</v>
      </c>
      <c r="U71" s="73">
        <v>0</v>
      </c>
      <c r="V71" s="73">
        <v>0</v>
      </c>
      <c r="W71" s="73">
        <v>0</v>
      </c>
      <c r="X71" s="73">
        <v>0</v>
      </c>
      <c r="Y71" s="73">
        <v>0</v>
      </c>
      <c r="Z71" s="73">
        <v>0</v>
      </c>
      <c r="AA71" s="73">
        <v>0</v>
      </c>
      <c r="AB71" s="73">
        <v>0</v>
      </c>
      <c r="AC71" s="73">
        <v>0</v>
      </c>
      <c r="AD71" s="73">
        <v>0</v>
      </c>
      <c r="AE71" s="73">
        <v>0</v>
      </c>
      <c r="AF71" s="73">
        <v>0</v>
      </c>
      <c r="AG71" s="73">
        <v>0</v>
      </c>
      <c r="AH71" s="73">
        <v>0</v>
      </c>
      <c r="AI71" s="73">
        <v>0</v>
      </c>
      <c r="AJ71" s="73">
        <v>0</v>
      </c>
      <c r="AK71" s="73">
        <v>0</v>
      </c>
      <c r="AL71" s="73">
        <v>0</v>
      </c>
      <c r="AM71" s="73">
        <v>0</v>
      </c>
      <c r="AN71" s="73">
        <v>0</v>
      </c>
    </row>
    <row r="72" spans="1:40">
      <c r="A72" s="108" t="s">
        <v>394</v>
      </c>
      <c r="B72" s="73">
        <v>0</v>
      </c>
      <c r="C72" s="73">
        <v>0</v>
      </c>
      <c r="D72" s="73">
        <v>0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73">
        <v>0</v>
      </c>
      <c r="K72" s="73">
        <v>0</v>
      </c>
      <c r="L72" s="73">
        <v>0</v>
      </c>
      <c r="M72" s="73">
        <v>0</v>
      </c>
      <c r="N72" s="73">
        <v>0</v>
      </c>
      <c r="O72" s="73">
        <v>0</v>
      </c>
      <c r="P72" s="73">
        <v>0</v>
      </c>
      <c r="Q72" s="73">
        <v>0</v>
      </c>
      <c r="R72" s="73">
        <v>0</v>
      </c>
      <c r="S72" s="73">
        <v>0</v>
      </c>
      <c r="T72" s="73">
        <v>0</v>
      </c>
      <c r="U72" s="73">
        <v>0</v>
      </c>
      <c r="V72" s="73">
        <v>0</v>
      </c>
      <c r="W72" s="73">
        <v>0</v>
      </c>
      <c r="X72" s="73">
        <v>0</v>
      </c>
      <c r="Y72" s="73">
        <v>0</v>
      </c>
      <c r="Z72" s="73">
        <v>0</v>
      </c>
      <c r="AA72" s="73">
        <v>0</v>
      </c>
      <c r="AB72" s="73">
        <v>0</v>
      </c>
      <c r="AC72" s="73">
        <v>0</v>
      </c>
      <c r="AD72" s="73">
        <v>0</v>
      </c>
      <c r="AE72" s="73">
        <v>0</v>
      </c>
      <c r="AF72" s="73">
        <v>0</v>
      </c>
      <c r="AG72" s="73">
        <v>0</v>
      </c>
      <c r="AH72" s="73">
        <v>0</v>
      </c>
      <c r="AI72" s="73">
        <v>0</v>
      </c>
      <c r="AJ72" s="73">
        <v>0</v>
      </c>
      <c r="AK72" s="73">
        <v>0</v>
      </c>
      <c r="AL72" s="73">
        <v>0</v>
      </c>
      <c r="AM72" s="73">
        <v>0</v>
      </c>
      <c r="AN72" s="73">
        <v>0</v>
      </c>
    </row>
    <row r="73" spans="1:40">
      <c r="A73" s="108" t="s">
        <v>395</v>
      </c>
      <c r="B73" s="73">
        <v>0</v>
      </c>
      <c r="C73" s="73">
        <v>0</v>
      </c>
      <c r="D73" s="73">
        <v>0</v>
      </c>
      <c r="E73" s="73">
        <v>0</v>
      </c>
      <c r="F73" s="73">
        <v>0</v>
      </c>
      <c r="G73" s="73">
        <v>0</v>
      </c>
      <c r="H73" s="73">
        <v>0</v>
      </c>
      <c r="I73" s="73">
        <v>0</v>
      </c>
      <c r="J73" s="73">
        <v>0</v>
      </c>
      <c r="K73" s="73">
        <v>0</v>
      </c>
      <c r="L73" s="73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73">
        <v>0</v>
      </c>
      <c r="V73" s="73">
        <v>0</v>
      </c>
      <c r="W73" s="73">
        <v>0</v>
      </c>
      <c r="X73" s="73">
        <v>0</v>
      </c>
      <c r="Y73" s="73">
        <v>0</v>
      </c>
      <c r="Z73" s="73">
        <v>0</v>
      </c>
      <c r="AA73" s="73">
        <v>0</v>
      </c>
      <c r="AB73" s="73">
        <v>0</v>
      </c>
      <c r="AC73" s="73">
        <v>0</v>
      </c>
      <c r="AD73" s="73">
        <v>0</v>
      </c>
      <c r="AE73" s="73">
        <v>0</v>
      </c>
      <c r="AF73" s="73">
        <v>0</v>
      </c>
      <c r="AG73" s="73">
        <v>0</v>
      </c>
      <c r="AH73" s="73">
        <v>0</v>
      </c>
      <c r="AI73" s="73">
        <v>0</v>
      </c>
      <c r="AJ73" s="73">
        <v>0</v>
      </c>
      <c r="AK73" s="73">
        <v>0</v>
      </c>
      <c r="AL73" s="73">
        <v>0</v>
      </c>
      <c r="AM73" s="73">
        <v>0</v>
      </c>
      <c r="AN73" s="73">
        <v>0</v>
      </c>
    </row>
    <row r="74" spans="1:40">
      <c r="A74" s="108" t="s">
        <v>396</v>
      </c>
      <c r="B74" s="73">
        <v>0</v>
      </c>
      <c r="C74" s="73">
        <v>0</v>
      </c>
      <c r="D74" s="73">
        <v>0</v>
      </c>
      <c r="E74" s="73">
        <v>0</v>
      </c>
      <c r="F74" s="73">
        <v>0</v>
      </c>
      <c r="G74" s="73">
        <v>0</v>
      </c>
      <c r="H74" s="73">
        <v>0</v>
      </c>
      <c r="I74" s="73">
        <v>0</v>
      </c>
      <c r="J74" s="73">
        <v>0</v>
      </c>
      <c r="K74" s="73">
        <v>0</v>
      </c>
      <c r="L74" s="73">
        <v>0</v>
      </c>
      <c r="M74" s="73">
        <v>0</v>
      </c>
      <c r="N74" s="73">
        <v>0</v>
      </c>
      <c r="O74" s="73">
        <v>0</v>
      </c>
      <c r="P74" s="73">
        <v>0</v>
      </c>
      <c r="Q74" s="73">
        <v>0</v>
      </c>
      <c r="R74" s="73">
        <v>0</v>
      </c>
      <c r="S74" s="73">
        <v>0</v>
      </c>
      <c r="T74" s="73">
        <v>0</v>
      </c>
      <c r="U74" s="73">
        <v>0</v>
      </c>
      <c r="V74" s="73">
        <v>0</v>
      </c>
      <c r="W74" s="73">
        <v>0</v>
      </c>
      <c r="X74" s="73">
        <v>0</v>
      </c>
      <c r="Y74" s="73">
        <v>0</v>
      </c>
      <c r="Z74" s="73">
        <v>0</v>
      </c>
      <c r="AA74" s="73">
        <v>0</v>
      </c>
      <c r="AB74" s="73">
        <v>0</v>
      </c>
      <c r="AC74" s="73">
        <v>0</v>
      </c>
      <c r="AD74" s="73">
        <v>0</v>
      </c>
      <c r="AE74" s="73">
        <v>0</v>
      </c>
      <c r="AF74" s="73">
        <v>0</v>
      </c>
      <c r="AG74" s="73">
        <v>0</v>
      </c>
      <c r="AH74" s="73">
        <v>0</v>
      </c>
      <c r="AI74" s="73">
        <v>0</v>
      </c>
      <c r="AJ74" s="73">
        <v>0</v>
      </c>
      <c r="AK74" s="73">
        <v>0</v>
      </c>
      <c r="AL74" s="73">
        <v>0</v>
      </c>
      <c r="AM74" s="73">
        <v>0</v>
      </c>
      <c r="AN74" s="73">
        <v>0</v>
      </c>
    </row>
    <row r="75" spans="1:40">
      <c r="A75" s="108" t="s">
        <v>397</v>
      </c>
      <c r="B75" s="73">
        <v>0</v>
      </c>
      <c r="C75" s="73">
        <v>0</v>
      </c>
      <c r="D75" s="73">
        <v>0</v>
      </c>
      <c r="E75" s="73">
        <v>0</v>
      </c>
      <c r="F75" s="73">
        <v>0</v>
      </c>
      <c r="G75" s="73">
        <v>0</v>
      </c>
      <c r="H75" s="73">
        <v>0</v>
      </c>
      <c r="I75" s="73">
        <v>0</v>
      </c>
      <c r="J75" s="73">
        <v>0</v>
      </c>
      <c r="K75" s="73">
        <v>0</v>
      </c>
      <c r="L75" s="73">
        <v>0</v>
      </c>
      <c r="M75" s="73">
        <v>0</v>
      </c>
      <c r="N75" s="73">
        <v>0</v>
      </c>
      <c r="O75" s="73">
        <v>0</v>
      </c>
      <c r="P75" s="73">
        <v>0</v>
      </c>
      <c r="Q75" s="73">
        <v>0</v>
      </c>
      <c r="R75" s="73">
        <v>0</v>
      </c>
      <c r="S75" s="73">
        <v>0</v>
      </c>
      <c r="T75" s="73">
        <v>0</v>
      </c>
      <c r="U75" s="73">
        <v>0</v>
      </c>
      <c r="V75" s="73">
        <v>0</v>
      </c>
      <c r="W75" s="73">
        <v>0</v>
      </c>
      <c r="X75" s="73">
        <v>0</v>
      </c>
      <c r="Y75" s="73">
        <v>0</v>
      </c>
      <c r="Z75" s="73">
        <v>0</v>
      </c>
      <c r="AA75" s="73">
        <v>0</v>
      </c>
      <c r="AB75" s="73">
        <v>0</v>
      </c>
      <c r="AC75" s="73">
        <v>0</v>
      </c>
      <c r="AD75" s="73">
        <v>0</v>
      </c>
      <c r="AE75" s="73">
        <v>0</v>
      </c>
      <c r="AF75" s="73">
        <v>0</v>
      </c>
      <c r="AG75" s="73">
        <v>0</v>
      </c>
      <c r="AH75" s="73">
        <v>0</v>
      </c>
      <c r="AI75" s="73">
        <v>0</v>
      </c>
      <c r="AJ75" s="73">
        <v>0</v>
      </c>
      <c r="AK75" s="73">
        <v>0</v>
      </c>
      <c r="AL75" s="73">
        <v>0</v>
      </c>
      <c r="AM75" s="73">
        <v>0</v>
      </c>
      <c r="AN75" s="73">
        <v>0</v>
      </c>
    </row>
    <row r="76" spans="1:40">
      <c r="A76" s="108" t="s">
        <v>398</v>
      </c>
      <c r="B76" s="73">
        <v>0</v>
      </c>
      <c r="C76" s="73">
        <v>0</v>
      </c>
      <c r="D76" s="73">
        <v>0</v>
      </c>
      <c r="E76" s="73">
        <v>0</v>
      </c>
      <c r="F76" s="73">
        <v>0</v>
      </c>
      <c r="G76" s="73">
        <v>0</v>
      </c>
      <c r="H76" s="73">
        <v>0</v>
      </c>
      <c r="I76" s="73">
        <v>0</v>
      </c>
      <c r="J76" s="73">
        <v>0</v>
      </c>
      <c r="K76" s="73">
        <v>0</v>
      </c>
      <c r="L76" s="73">
        <v>0</v>
      </c>
      <c r="M76" s="73">
        <v>0</v>
      </c>
      <c r="N76" s="73">
        <v>0</v>
      </c>
      <c r="O76" s="73">
        <v>0</v>
      </c>
      <c r="P76" s="73">
        <v>0</v>
      </c>
      <c r="Q76" s="73">
        <v>0</v>
      </c>
      <c r="R76" s="73">
        <v>0</v>
      </c>
      <c r="S76" s="73">
        <v>0</v>
      </c>
      <c r="T76" s="73">
        <v>0</v>
      </c>
      <c r="U76" s="73">
        <v>0</v>
      </c>
      <c r="V76" s="73">
        <v>0</v>
      </c>
      <c r="W76" s="73">
        <v>0</v>
      </c>
      <c r="X76" s="73">
        <v>0</v>
      </c>
      <c r="Y76" s="73">
        <v>0</v>
      </c>
      <c r="Z76" s="73">
        <v>0</v>
      </c>
      <c r="AA76" s="73">
        <v>0</v>
      </c>
      <c r="AB76" s="73">
        <v>0</v>
      </c>
      <c r="AC76" s="73">
        <v>0</v>
      </c>
      <c r="AD76" s="73">
        <v>0</v>
      </c>
      <c r="AE76" s="73">
        <v>0</v>
      </c>
      <c r="AF76" s="73">
        <v>0</v>
      </c>
      <c r="AG76" s="73">
        <v>0</v>
      </c>
      <c r="AH76" s="73">
        <v>0</v>
      </c>
      <c r="AI76" s="73">
        <v>0</v>
      </c>
      <c r="AJ76" s="73">
        <v>0</v>
      </c>
      <c r="AK76" s="73">
        <v>0</v>
      </c>
      <c r="AL76" s="73">
        <v>0</v>
      </c>
      <c r="AM76" s="73">
        <v>0</v>
      </c>
      <c r="AN76" s="73">
        <v>0</v>
      </c>
    </row>
    <row r="77" spans="1:40">
      <c r="A77" s="108" t="s">
        <v>399</v>
      </c>
      <c r="B77" s="73">
        <v>0</v>
      </c>
      <c r="C77" s="73">
        <v>0</v>
      </c>
      <c r="D77" s="73">
        <v>0</v>
      </c>
      <c r="E77" s="73">
        <v>0</v>
      </c>
      <c r="F77" s="73">
        <v>0</v>
      </c>
      <c r="G77" s="73">
        <v>0</v>
      </c>
      <c r="H77" s="73">
        <v>0</v>
      </c>
      <c r="I77" s="73">
        <v>0</v>
      </c>
      <c r="J77" s="73">
        <v>0</v>
      </c>
      <c r="K77" s="73">
        <v>0</v>
      </c>
      <c r="L77" s="73">
        <v>0</v>
      </c>
      <c r="M77" s="73">
        <v>0</v>
      </c>
      <c r="N77" s="73">
        <v>0</v>
      </c>
      <c r="O77" s="73">
        <v>0</v>
      </c>
      <c r="P77" s="73">
        <v>0</v>
      </c>
      <c r="Q77" s="73">
        <v>0</v>
      </c>
      <c r="R77" s="73">
        <v>0</v>
      </c>
      <c r="S77" s="73">
        <v>0</v>
      </c>
      <c r="T77" s="73">
        <v>0</v>
      </c>
      <c r="U77" s="73">
        <v>0</v>
      </c>
      <c r="V77" s="73">
        <v>0</v>
      </c>
      <c r="W77" s="73">
        <v>0</v>
      </c>
      <c r="X77" s="73">
        <v>0</v>
      </c>
      <c r="Y77" s="73">
        <v>0</v>
      </c>
      <c r="Z77" s="73">
        <v>0</v>
      </c>
      <c r="AA77" s="73">
        <v>0</v>
      </c>
      <c r="AB77" s="73">
        <v>0</v>
      </c>
      <c r="AC77" s="73">
        <v>0</v>
      </c>
      <c r="AD77" s="73">
        <v>0</v>
      </c>
      <c r="AE77" s="73">
        <v>0</v>
      </c>
      <c r="AF77" s="73">
        <v>0</v>
      </c>
      <c r="AG77" s="73">
        <v>0</v>
      </c>
      <c r="AH77" s="73">
        <v>0</v>
      </c>
      <c r="AI77" s="73">
        <v>0</v>
      </c>
      <c r="AJ77" s="73">
        <v>0</v>
      </c>
      <c r="AK77" s="73">
        <v>0</v>
      </c>
      <c r="AL77" s="73">
        <v>0</v>
      </c>
      <c r="AM77" s="73">
        <v>0</v>
      </c>
      <c r="AN77" s="73">
        <v>0</v>
      </c>
    </row>
    <row r="78" spans="1:40">
      <c r="A78" s="108" t="s">
        <v>400</v>
      </c>
      <c r="B78" s="73">
        <v>0</v>
      </c>
      <c r="C78" s="73">
        <v>0</v>
      </c>
      <c r="D78" s="73">
        <v>0</v>
      </c>
      <c r="E78" s="73">
        <v>0</v>
      </c>
      <c r="F78" s="73">
        <v>0</v>
      </c>
      <c r="G78" s="73">
        <v>0</v>
      </c>
      <c r="H78" s="73">
        <v>0</v>
      </c>
      <c r="I78" s="73">
        <v>0</v>
      </c>
      <c r="J78" s="73">
        <v>0</v>
      </c>
      <c r="K78" s="73">
        <v>0</v>
      </c>
      <c r="L78" s="73">
        <v>0</v>
      </c>
      <c r="M78" s="73">
        <v>0</v>
      </c>
      <c r="N78" s="73">
        <v>0</v>
      </c>
      <c r="O78" s="73">
        <v>0</v>
      </c>
      <c r="P78" s="73">
        <v>0</v>
      </c>
      <c r="Q78" s="73">
        <v>0</v>
      </c>
      <c r="R78" s="73">
        <v>0</v>
      </c>
      <c r="S78" s="73">
        <v>0</v>
      </c>
      <c r="T78" s="73">
        <v>0</v>
      </c>
      <c r="U78" s="73">
        <v>0</v>
      </c>
      <c r="V78" s="73">
        <v>0</v>
      </c>
      <c r="W78" s="73">
        <v>0</v>
      </c>
      <c r="X78" s="73">
        <v>0</v>
      </c>
      <c r="Y78" s="73">
        <v>0</v>
      </c>
      <c r="Z78" s="73">
        <v>0</v>
      </c>
      <c r="AA78" s="73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</row>
    <row r="79" spans="1:40">
      <c r="A79" s="108" t="s">
        <v>401</v>
      </c>
      <c r="B79" s="73">
        <v>0</v>
      </c>
      <c r="C79" s="73">
        <v>0</v>
      </c>
      <c r="D79" s="73">
        <v>0</v>
      </c>
      <c r="E79" s="73">
        <v>0</v>
      </c>
      <c r="F79" s="73">
        <v>0</v>
      </c>
      <c r="G79" s="73">
        <v>0</v>
      </c>
      <c r="H79" s="73">
        <v>0</v>
      </c>
      <c r="I79" s="73">
        <v>0</v>
      </c>
      <c r="J79" s="73">
        <v>0</v>
      </c>
      <c r="K79" s="73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3">
        <v>0</v>
      </c>
      <c r="R79" s="73">
        <v>0</v>
      </c>
      <c r="S79" s="73">
        <v>0</v>
      </c>
      <c r="T79" s="73">
        <v>0</v>
      </c>
      <c r="U79" s="73">
        <v>0</v>
      </c>
      <c r="V79" s="73">
        <v>0</v>
      </c>
      <c r="W79" s="73">
        <v>0</v>
      </c>
      <c r="X79" s="73">
        <v>0</v>
      </c>
      <c r="Y79" s="73">
        <v>0</v>
      </c>
      <c r="Z79" s="73">
        <v>0</v>
      </c>
      <c r="AA79" s="73">
        <v>0</v>
      </c>
      <c r="AB79" s="73">
        <v>0</v>
      </c>
      <c r="AC79" s="73">
        <v>0</v>
      </c>
      <c r="AD79" s="73">
        <v>0</v>
      </c>
      <c r="AE79" s="73">
        <v>0</v>
      </c>
      <c r="AF79" s="73">
        <v>0</v>
      </c>
      <c r="AG79" s="73">
        <v>0</v>
      </c>
      <c r="AH79" s="73">
        <v>0</v>
      </c>
      <c r="AI79" s="73">
        <v>0</v>
      </c>
      <c r="AJ79" s="73">
        <v>0</v>
      </c>
      <c r="AK79" s="73">
        <v>0</v>
      </c>
      <c r="AL79" s="73">
        <v>0</v>
      </c>
      <c r="AM79" s="73">
        <v>0</v>
      </c>
      <c r="AN79" s="73">
        <v>0</v>
      </c>
    </row>
    <row r="80" spans="1:40">
      <c r="A80" s="108" t="s">
        <v>402</v>
      </c>
      <c r="B80" s="73">
        <v>0</v>
      </c>
      <c r="C80" s="73">
        <v>0</v>
      </c>
      <c r="D80" s="73">
        <v>0</v>
      </c>
      <c r="E80" s="73">
        <v>0</v>
      </c>
      <c r="F80" s="73">
        <v>0</v>
      </c>
      <c r="G80" s="73">
        <v>0</v>
      </c>
      <c r="H80" s="73">
        <v>0</v>
      </c>
      <c r="I80" s="73">
        <v>0</v>
      </c>
      <c r="J80" s="73">
        <v>0</v>
      </c>
      <c r="K80" s="73">
        <v>0</v>
      </c>
      <c r="L80" s="73">
        <v>0</v>
      </c>
      <c r="M80" s="73">
        <v>0</v>
      </c>
      <c r="N80" s="73">
        <v>0</v>
      </c>
      <c r="O80" s="73">
        <v>0</v>
      </c>
      <c r="P80" s="73">
        <v>0</v>
      </c>
      <c r="Q80" s="73">
        <v>0</v>
      </c>
      <c r="R80" s="73">
        <v>0</v>
      </c>
      <c r="S80" s="73">
        <v>0</v>
      </c>
      <c r="T80" s="73">
        <v>0</v>
      </c>
      <c r="U80" s="73">
        <v>0</v>
      </c>
      <c r="V80" s="73">
        <v>0</v>
      </c>
      <c r="W80" s="73">
        <v>0</v>
      </c>
      <c r="X80" s="73">
        <v>0</v>
      </c>
      <c r="Y80" s="73">
        <v>0</v>
      </c>
      <c r="Z80" s="73">
        <v>0</v>
      </c>
      <c r="AA80" s="73">
        <v>0</v>
      </c>
      <c r="AB80" s="73">
        <v>0</v>
      </c>
      <c r="AC80" s="73">
        <v>0</v>
      </c>
      <c r="AD80" s="73">
        <v>0</v>
      </c>
      <c r="AE80" s="73">
        <v>0</v>
      </c>
      <c r="AF80" s="73">
        <v>0</v>
      </c>
      <c r="AG80" s="73">
        <v>0</v>
      </c>
      <c r="AH80" s="73">
        <v>0</v>
      </c>
      <c r="AI80" s="73">
        <v>0</v>
      </c>
      <c r="AJ80" s="73">
        <v>0</v>
      </c>
      <c r="AK80" s="73">
        <v>0</v>
      </c>
      <c r="AL80" s="73">
        <v>0</v>
      </c>
      <c r="AM80" s="73">
        <v>0</v>
      </c>
      <c r="AN80" s="73">
        <v>0</v>
      </c>
    </row>
    <row r="81" spans="1:40">
      <c r="A81" s="108" t="s">
        <v>403</v>
      </c>
      <c r="B81" s="73">
        <v>0</v>
      </c>
      <c r="C81" s="73">
        <v>0</v>
      </c>
      <c r="D81" s="73">
        <v>0</v>
      </c>
      <c r="E81" s="73">
        <v>0</v>
      </c>
      <c r="F81" s="73">
        <v>0</v>
      </c>
      <c r="G81" s="73">
        <v>0</v>
      </c>
      <c r="H81" s="73">
        <v>0</v>
      </c>
      <c r="I81" s="73">
        <v>0</v>
      </c>
      <c r="J81" s="73">
        <v>0</v>
      </c>
      <c r="K81" s="73">
        <v>0</v>
      </c>
      <c r="L81" s="73">
        <v>0</v>
      </c>
      <c r="M81" s="73">
        <v>0</v>
      </c>
      <c r="N81" s="73">
        <v>0</v>
      </c>
      <c r="O81" s="73">
        <v>0</v>
      </c>
      <c r="P81" s="73">
        <v>0</v>
      </c>
      <c r="Q81" s="73">
        <v>0</v>
      </c>
      <c r="R81" s="73">
        <v>0</v>
      </c>
      <c r="S81" s="73">
        <v>0</v>
      </c>
      <c r="T81" s="73">
        <v>0</v>
      </c>
      <c r="U81" s="73">
        <v>0</v>
      </c>
      <c r="V81" s="73">
        <v>0</v>
      </c>
      <c r="W81" s="73">
        <v>0</v>
      </c>
      <c r="X81" s="73">
        <v>0</v>
      </c>
      <c r="Y81" s="73">
        <v>0</v>
      </c>
      <c r="Z81" s="73">
        <v>0</v>
      </c>
      <c r="AA81" s="73">
        <v>0</v>
      </c>
      <c r="AB81" s="73">
        <v>0</v>
      </c>
      <c r="AC81" s="73">
        <v>0</v>
      </c>
      <c r="AD81" s="73">
        <v>0</v>
      </c>
      <c r="AE81" s="73">
        <v>0</v>
      </c>
      <c r="AF81" s="73">
        <v>0</v>
      </c>
      <c r="AG81" s="73">
        <v>0</v>
      </c>
      <c r="AH81" s="73">
        <v>0</v>
      </c>
      <c r="AI81" s="73">
        <v>0</v>
      </c>
      <c r="AJ81" s="73">
        <v>0</v>
      </c>
      <c r="AK81" s="73">
        <v>0</v>
      </c>
      <c r="AL81" s="73">
        <v>0</v>
      </c>
      <c r="AM81" s="73">
        <v>0</v>
      </c>
      <c r="AN81" s="73">
        <v>0</v>
      </c>
    </row>
    <row r="82" spans="1:40">
      <c r="A82" s="108" t="s">
        <v>404</v>
      </c>
      <c r="B82" s="73">
        <v>0</v>
      </c>
      <c r="C82" s="73">
        <v>0</v>
      </c>
      <c r="D82" s="73">
        <v>0</v>
      </c>
      <c r="E82" s="73">
        <v>0</v>
      </c>
      <c r="F82" s="73">
        <v>0</v>
      </c>
      <c r="G82" s="73">
        <v>0</v>
      </c>
      <c r="H82" s="73">
        <v>0</v>
      </c>
      <c r="I82" s="73">
        <v>0</v>
      </c>
      <c r="J82" s="73">
        <v>0</v>
      </c>
      <c r="K82" s="73">
        <v>0</v>
      </c>
      <c r="L82" s="73">
        <v>0</v>
      </c>
      <c r="M82" s="73">
        <v>0</v>
      </c>
      <c r="N82" s="73">
        <v>0</v>
      </c>
      <c r="O82" s="73">
        <v>0</v>
      </c>
      <c r="P82" s="73">
        <v>0</v>
      </c>
      <c r="Q82" s="73">
        <v>0</v>
      </c>
      <c r="R82" s="73">
        <v>0</v>
      </c>
      <c r="S82" s="73">
        <v>0</v>
      </c>
      <c r="T82" s="73">
        <v>0</v>
      </c>
      <c r="U82" s="73">
        <v>0</v>
      </c>
      <c r="V82" s="73">
        <v>0</v>
      </c>
      <c r="W82" s="73">
        <v>0</v>
      </c>
      <c r="X82" s="73">
        <v>0</v>
      </c>
      <c r="Y82" s="73">
        <v>0</v>
      </c>
      <c r="Z82" s="73">
        <v>0</v>
      </c>
      <c r="AA82" s="73">
        <v>0</v>
      </c>
      <c r="AB82" s="73">
        <v>0</v>
      </c>
      <c r="AC82" s="73">
        <v>0</v>
      </c>
      <c r="AD82" s="73">
        <v>0</v>
      </c>
      <c r="AE82" s="73">
        <v>0</v>
      </c>
      <c r="AF82" s="73">
        <v>0</v>
      </c>
      <c r="AG82" s="73">
        <v>0</v>
      </c>
      <c r="AH82" s="73">
        <v>0</v>
      </c>
      <c r="AI82" s="73">
        <v>0</v>
      </c>
      <c r="AJ82" s="73">
        <v>0</v>
      </c>
      <c r="AK82" s="73">
        <v>0</v>
      </c>
      <c r="AL82" s="73">
        <v>0</v>
      </c>
      <c r="AM82" s="73">
        <v>0</v>
      </c>
      <c r="AN82" s="73">
        <v>0</v>
      </c>
    </row>
    <row r="83" spans="1:40">
      <c r="A83" s="108" t="s">
        <v>405</v>
      </c>
      <c r="B83" s="73">
        <v>0</v>
      </c>
      <c r="C83" s="73">
        <v>0</v>
      </c>
      <c r="D83" s="73">
        <v>0</v>
      </c>
      <c r="E83" s="73">
        <v>0</v>
      </c>
      <c r="F83" s="73">
        <v>0</v>
      </c>
      <c r="G83" s="73">
        <v>0</v>
      </c>
      <c r="H83" s="73">
        <v>0</v>
      </c>
      <c r="I83" s="73">
        <v>0</v>
      </c>
      <c r="J83" s="73">
        <v>0</v>
      </c>
      <c r="K83" s="73">
        <v>0</v>
      </c>
      <c r="L83" s="73">
        <v>0</v>
      </c>
      <c r="M83" s="73">
        <v>0</v>
      </c>
      <c r="N83" s="73">
        <v>0</v>
      </c>
      <c r="O83" s="73">
        <v>0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3">
        <v>0</v>
      </c>
      <c r="V83" s="73">
        <v>0</v>
      </c>
      <c r="W83" s="73">
        <v>0</v>
      </c>
      <c r="X83" s="73">
        <v>0</v>
      </c>
      <c r="Y83" s="73">
        <v>0</v>
      </c>
      <c r="Z83" s="73">
        <v>0</v>
      </c>
      <c r="AA83" s="73">
        <v>0</v>
      </c>
      <c r="AB83" s="73">
        <v>0</v>
      </c>
      <c r="AC83" s="73">
        <v>0</v>
      </c>
      <c r="AD83" s="73">
        <v>0</v>
      </c>
      <c r="AE83" s="73">
        <v>0</v>
      </c>
      <c r="AF83" s="73">
        <v>0</v>
      </c>
      <c r="AG83" s="73">
        <v>0</v>
      </c>
      <c r="AH83" s="73">
        <v>0</v>
      </c>
      <c r="AI83" s="73">
        <v>0</v>
      </c>
      <c r="AJ83" s="73">
        <v>0</v>
      </c>
      <c r="AK83" s="73">
        <v>0</v>
      </c>
      <c r="AL83" s="73">
        <v>0</v>
      </c>
      <c r="AM83" s="73">
        <v>0</v>
      </c>
      <c r="AN83" s="73">
        <v>0</v>
      </c>
    </row>
    <row r="84" spans="1:40">
      <c r="A84" s="108" t="s">
        <v>406</v>
      </c>
      <c r="B84" s="73">
        <v>0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3">
        <v>0</v>
      </c>
      <c r="I84" s="73">
        <v>0</v>
      </c>
      <c r="J84" s="73">
        <v>0</v>
      </c>
      <c r="K84" s="73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3">
        <v>0</v>
      </c>
      <c r="AA84" s="73">
        <v>0</v>
      </c>
      <c r="AB84" s="73">
        <v>0</v>
      </c>
      <c r="AC84" s="73">
        <v>0</v>
      </c>
      <c r="AD84" s="73">
        <v>0</v>
      </c>
      <c r="AE84" s="73">
        <v>0</v>
      </c>
      <c r="AF84" s="73">
        <v>0</v>
      </c>
      <c r="AG84" s="73">
        <v>0</v>
      </c>
      <c r="AH84" s="73">
        <v>0</v>
      </c>
      <c r="AI84" s="73">
        <v>0</v>
      </c>
      <c r="AJ84" s="73">
        <v>0</v>
      </c>
      <c r="AK84" s="73">
        <v>0</v>
      </c>
      <c r="AL84" s="73">
        <v>0</v>
      </c>
      <c r="AM84" s="73">
        <v>0</v>
      </c>
      <c r="AN84" s="73">
        <v>0</v>
      </c>
    </row>
    <row r="85" spans="1:40">
      <c r="A85" s="108" t="s">
        <v>407</v>
      </c>
      <c r="B85" s="73">
        <v>0</v>
      </c>
      <c r="C85" s="73">
        <v>0</v>
      </c>
      <c r="D85" s="73">
        <v>0</v>
      </c>
      <c r="E85" s="73">
        <v>0</v>
      </c>
      <c r="F85" s="73">
        <v>0</v>
      </c>
      <c r="G85" s="73">
        <v>0</v>
      </c>
      <c r="H85" s="73">
        <v>0</v>
      </c>
      <c r="I85" s="73">
        <v>0</v>
      </c>
      <c r="J85" s="73">
        <v>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73">
        <v>0</v>
      </c>
      <c r="V85" s="73">
        <v>0</v>
      </c>
      <c r="W85" s="73">
        <v>0</v>
      </c>
      <c r="X85" s="73">
        <v>0</v>
      </c>
      <c r="Y85" s="73">
        <v>0</v>
      </c>
      <c r="Z85" s="73">
        <v>0</v>
      </c>
      <c r="AA85" s="73">
        <v>0</v>
      </c>
      <c r="AB85" s="73">
        <v>0</v>
      </c>
      <c r="AC85" s="73">
        <v>0</v>
      </c>
      <c r="AD85" s="73">
        <v>0</v>
      </c>
      <c r="AE85" s="73">
        <v>0</v>
      </c>
      <c r="AF85" s="73">
        <v>0</v>
      </c>
      <c r="AG85" s="73">
        <v>0</v>
      </c>
      <c r="AH85" s="73">
        <v>0</v>
      </c>
      <c r="AI85" s="73">
        <v>0</v>
      </c>
      <c r="AJ85" s="73">
        <v>0</v>
      </c>
      <c r="AK85" s="73">
        <v>0</v>
      </c>
      <c r="AL85" s="73">
        <v>0</v>
      </c>
      <c r="AM85" s="73">
        <v>0</v>
      </c>
      <c r="AN85" s="73">
        <v>0</v>
      </c>
    </row>
    <row r="86" spans="1:40">
      <c r="A86" s="108" t="s">
        <v>408</v>
      </c>
      <c r="B86" s="73">
        <v>0</v>
      </c>
      <c r="C86" s="73">
        <v>0</v>
      </c>
      <c r="D86" s="73">
        <v>0</v>
      </c>
      <c r="E86" s="73">
        <v>0</v>
      </c>
      <c r="F86" s="73">
        <v>0</v>
      </c>
      <c r="G86" s="73">
        <v>0</v>
      </c>
      <c r="H86" s="73">
        <v>0</v>
      </c>
      <c r="I86" s="73">
        <v>0</v>
      </c>
      <c r="J86" s="73">
        <v>0</v>
      </c>
      <c r="K86" s="73">
        <v>0</v>
      </c>
      <c r="L86" s="73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73">
        <v>0</v>
      </c>
      <c r="V86" s="73">
        <v>0</v>
      </c>
      <c r="W86" s="73">
        <v>0</v>
      </c>
      <c r="X86" s="73">
        <v>0</v>
      </c>
      <c r="Y86" s="73">
        <v>0</v>
      </c>
      <c r="Z86" s="73">
        <v>0</v>
      </c>
      <c r="AA86" s="73">
        <v>0</v>
      </c>
      <c r="AB86" s="73">
        <v>0</v>
      </c>
      <c r="AC86" s="73">
        <v>0</v>
      </c>
      <c r="AD86" s="73">
        <v>0</v>
      </c>
      <c r="AE86" s="73">
        <v>0</v>
      </c>
      <c r="AF86" s="73">
        <v>0</v>
      </c>
      <c r="AG86" s="73">
        <v>0</v>
      </c>
      <c r="AH86" s="73">
        <v>0</v>
      </c>
      <c r="AI86" s="73">
        <v>0</v>
      </c>
      <c r="AJ86" s="73">
        <v>0</v>
      </c>
      <c r="AK86" s="73">
        <v>0</v>
      </c>
      <c r="AL86" s="73">
        <v>0</v>
      </c>
      <c r="AM86" s="73">
        <v>0</v>
      </c>
      <c r="AN86" s="73">
        <v>0</v>
      </c>
    </row>
    <row r="87" spans="1:40">
      <c r="A87" s="108" t="s">
        <v>409</v>
      </c>
      <c r="B87" s="73">
        <v>0</v>
      </c>
      <c r="C87" s="73">
        <v>0</v>
      </c>
      <c r="D87" s="73">
        <v>0</v>
      </c>
      <c r="E87" s="73">
        <v>0</v>
      </c>
      <c r="F87" s="73">
        <v>0</v>
      </c>
      <c r="G87" s="73">
        <v>0</v>
      </c>
      <c r="H87" s="73">
        <v>0</v>
      </c>
      <c r="I87" s="73">
        <v>0</v>
      </c>
      <c r="J87" s="73">
        <v>0</v>
      </c>
      <c r="K87" s="73">
        <v>0</v>
      </c>
      <c r="L87" s="73">
        <v>0</v>
      </c>
      <c r="M87" s="73">
        <v>0</v>
      </c>
      <c r="N87" s="73">
        <v>0</v>
      </c>
      <c r="O87" s="73">
        <v>0</v>
      </c>
      <c r="P87" s="73">
        <v>0</v>
      </c>
      <c r="Q87" s="73">
        <v>0</v>
      </c>
      <c r="R87" s="73">
        <v>0</v>
      </c>
      <c r="S87" s="73">
        <v>0</v>
      </c>
      <c r="T87" s="73">
        <v>0</v>
      </c>
      <c r="U87" s="73">
        <v>0</v>
      </c>
      <c r="V87" s="73">
        <v>0</v>
      </c>
      <c r="W87" s="73">
        <v>0</v>
      </c>
      <c r="X87" s="73">
        <v>0</v>
      </c>
      <c r="Y87" s="73">
        <v>0</v>
      </c>
      <c r="Z87" s="73">
        <v>0</v>
      </c>
      <c r="AA87" s="73">
        <v>0</v>
      </c>
      <c r="AB87" s="73">
        <v>0</v>
      </c>
      <c r="AC87" s="73">
        <v>0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3">
        <v>0</v>
      </c>
      <c r="AL87" s="73">
        <v>0</v>
      </c>
      <c r="AM87" s="73">
        <v>0</v>
      </c>
      <c r="AN87" s="73">
        <v>0</v>
      </c>
    </row>
    <row r="88" spans="1:40">
      <c r="A88" s="108" t="s">
        <v>410</v>
      </c>
      <c r="B88" s="73">
        <v>0</v>
      </c>
      <c r="C88" s="73">
        <v>0</v>
      </c>
      <c r="D88" s="73">
        <v>0</v>
      </c>
      <c r="E88" s="73">
        <v>0</v>
      </c>
      <c r="F88" s="73">
        <v>0</v>
      </c>
      <c r="G88" s="73">
        <v>0</v>
      </c>
      <c r="H88" s="73">
        <v>0</v>
      </c>
      <c r="I88" s="73">
        <v>0</v>
      </c>
      <c r="J88" s="73">
        <v>0</v>
      </c>
      <c r="K88" s="73">
        <v>0</v>
      </c>
      <c r="L88" s="73">
        <v>0</v>
      </c>
      <c r="M88" s="73">
        <v>0</v>
      </c>
      <c r="N88" s="73">
        <v>0</v>
      </c>
      <c r="O88" s="73">
        <v>0</v>
      </c>
      <c r="P88" s="73">
        <v>0</v>
      </c>
      <c r="Q88" s="73">
        <v>0</v>
      </c>
      <c r="R88" s="73">
        <v>0</v>
      </c>
      <c r="S88" s="73">
        <v>0</v>
      </c>
      <c r="T88" s="73">
        <v>0</v>
      </c>
      <c r="U88" s="73">
        <v>0</v>
      </c>
      <c r="V88" s="73">
        <v>0</v>
      </c>
      <c r="W88" s="73">
        <v>0</v>
      </c>
      <c r="X88" s="73">
        <v>0</v>
      </c>
      <c r="Y88" s="73">
        <v>0</v>
      </c>
      <c r="Z88" s="73">
        <v>0</v>
      </c>
      <c r="AA88" s="73">
        <v>0</v>
      </c>
      <c r="AB88" s="73">
        <v>0</v>
      </c>
      <c r="AC88" s="73">
        <v>0</v>
      </c>
      <c r="AD88" s="73">
        <v>0</v>
      </c>
      <c r="AE88" s="73">
        <v>0</v>
      </c>
      <c r="AF88" s="73">
        <v>0</v>
      </c>
      <c r="AG88" s="73">
        <v>0</v>
      </c>
      <c r="AH88" s="73">
        <v>0</v>
      </c>
      <c r="AI88" s="73">
        <v>0</v>
      </c>
      <c r="AJ88" s="73">
        <v>0</v>
      </c>
      <c r="AK88" s="73">
        <v>0</v>
      </c>
      <c r="AL88" s="73">
        <v>0</v>
      </c>
      <c r="AM88" s="73">
        <v>0</v>
      </c>
      <c r="AN88" s="73">
        <v>0</v>
      </c>
    </row>
    <row r="89" spans="1:40">
      <c r="A89" s="108" t="s">
        <v>411</v>
      </c>
      <c r="B89" s="73">
        <v>0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3">
        <v>0</v>
      </c>
      <c r="I89" s="73">
        <v>0</v>
      </c>
      <c r="J89" s="73">
        <v>0</v>
      </c>
      <c r="K89" s="73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3">
        <v>0</v>
      </c>
      <c r="R89" s="73">
        <v>0</v>
      </c>
      <c r="S89" s="73">
        <v>0</v>
      </c>
      <c r="T89" s="73">
        <v>0</v>
      </c>
      <c r="U89" s="73">
        <v>0</v>
      </c>
      <c r="V89" s="73">
        <v>0</v>
      </c>
      <c r="W89" s="73">
        <v>0</v>
      </c>
      <c r="X89" s="73">
        <v>0</v>
      </c>
      <c r="Y89" s="73">
        <v>0</v>
      </c>
      <c r="Z89" s="73">
        <v>0</v>
      </c>
      <c r="AA89" s="73">
        <v>0</v>
      </c>
      <c r="AB89" s="73">
        <v>0</v>
      </c>
      <c r="AC89" s="73">
        <v>0</v>
      </c>
      <c r="AD89" s="73">
        <v>0</v>
      </c>
      <c r="AE89" s="73">
        <v>0</v>
      </c>
      <c r="AF89" s="73">
        <v>0</v>
      </c>
      <c r="AG89" s="73">
        <v>0</v>
      </c>
      <c r="AH89" s="73">
        <v>0</v>
      </c>
      <c r="AI89" s="73">
        <v>0</v>
      </c>
      <c r="AJ89" s="73">
        <v>0</v>
      </c>
      <c r="AK89" s="73">
        <v>0</v>
      </c>
      <c r="AL89" s="73">
        <v>0</v>
      </c>
      <c r="AM89" s="73">
        <v>0</v>
      </c>
      <c r="AN89" s="73">
        <v>0</v>
      </c>
    </row>
    <row r="90" spans="1:40">
      <c r="A90" s="108" t="s">
        <v>412</v>
      </c>
      <c r="B90" s="73">
        <v>0</v>
      </c>
      <c r="C90" s="73">
        <v>0</v>
      </c>
      <c r="D90" s="73">
        <v>0</v>
      </c>
      <c r="E90" s="73">
        <v>0</v>
      </c>
      <c r="F90" s="73">
        <v>0</v>
      </c>
      <c r="G90" s="73">
        <v>0</v>
      </c>
      <c r="H90" s="73">
        <v>0</v>
      </c>
      <c r="I90" s="73">
        <v>0</v>
      </c>
      <c r="J90" s="73">
        <v>0</v>
      </c>
      <c r="K90" s="73">
        <v>0</v>
      </c>
      <c r="L90" s="73">
        <v>0</v>
      </c>
      <c r="M90" s="73">
        <v>0</v>
      </c>
      <c r="N90" s="73">
        <v>0</v>
      </c>
      <c r="O90" s="73">
        <v>0</v>
      </c>
      <c r="P90" s="73">
        <v>0</v>
      </c>
      <c r="Q90" s="73">
        <v>0</v>
      </c>
      <c r="R90" s="73">
        <v>0</v>
      </c>
      <c r="S90" s="73">
        <v>0</v>
      </c>
      <c r="T90" s="73">
        <v>0</v>
      </c>
      <c r="U90" s="73">
        <v>0</v>
      </c>
      <c r="V90" s="73">
        <v>0</v>
      </c>
      <c r="W90" s="73">
        <v>0</v>
      </c>
      <c r="X90" s="73">
        <v>0</v>
      </c>
      <c r="Y90" s="73">
        <v>0</v>
      </c>
      <c r="Z90" s="73">
        <v>0</v>
      </c>
      <c r="AA90" s="73">
        <v>0</v>
      </c>
      <c r="AB90" s="73">
        <v>0</v>
      </c>
      <c r="AC90" s="73">
        <v>0</v>
      </c>
      <c r="AD90" s="73">
        <v>0</v>
      </c>
      <c r="AE90" s="73">
        <v>0</v>
      </c>
      <c r="AF90" s="73">
        <v>0</v>
      </c>
      <c r="AG90" s="73">
        <v>0</v>
      </c>
      <c r="AH90" s="73">
        <v>0</v>
      </c>
      <c r="AI90" s="73">
        <v>0</v>
      </c>
      <c r="AJ90" s="73">
        <v>0</v>
      </c>
      <c r="AK90" s="73">
        <v>0</v>
      </c>
      <c r="AL90" s="73">
        <v>0</v>
      </c>
      <c r="AM90" s="73">
        <v>0</v>
      </c>
      <c r="AN90" s="73">
        <v>0</v>
      </c>
    </row>
    <row r="91" spans="1:40">
      <c r="A91" s="108" t="s">
        <v>413</v>
      </c>
      <c r="B91" s="73">
        <v>0</v>
      </c>
      <c r="C91" s="73">
        <v>0</v>
      </c>
      <c r="D91" s="73">
        <v>0</v>
      </c>
      <c r="E91" s="73">
        <v>0</v>
      </c>
      <c r="F91" s="73">
        <v>0</v>
      </c>
      <c r="G91" s="73">
        <v>0</v>
      </c>
      <c r="H91" s="73">
        <v>0</v>
      </c>
      <c r="I91" s="73">
        <v>0</v>
      </c>
      <c r="J91" s="73">
        <v>0</v>
      </c>
      <c r="K91" s="73">
        <v>0</v>
      </c>
      <c r="L91" s="73">
        <v>0</v>
      </c>
      <c r="M91" s="73">
        <v>0</v>
      </c>
      <c r="N91" s="73">
        <v>0</v>
      </c>
      <c r="O91" s="73">
        <v>0</v>
      </c>
      <c r="P91" s="73">
        <v>0</v>
      </c>
      <c r="Q91" s="73">
        <v>0</v>
      </c>
      <c r="R91" s="73">
        <v>0</v>
      </c>
      <c r="S91" s="73">
        <v>0</v>
      </c>
      <c r="T91" s="73">
        <v>0</v>
      </c>
      <c r="U91" s="73">
        <v>0</v>
      </c>
      <c r="V91" s="73">
        <v>0</v>
      </c>
      <c r="W91" s="73">
        <v>0</v>
      </c>
      <c r="X91" s="73">
        <v>0</v>
      </c>
      <c r="Y91" s="73">
        <v>0</v>
      </c>
      <c r="Z91" s="73">
        <v>0</v>
      </c>
      <c r="AA91" s="73">
        <v>0</v>
      </c>
      <c r="AB91" s="73">
        <v>0</v>
      </c>
      <c r="AC91" s="73">
        <v>0</v>
      </c>
      <c r="AD91" s="73">
        <v>0</v>
      </c>
      <c r="AE91" s="73">
        <v>0</v>
      </c>
      <c r="AF91" s="73">
        <v>0</v>
      </c>
      <c r="AG91" s="73">
        <v>0</v>
      </c>
      <c r="AH91" s="73">
        <v>0</v>
      </c>
      <c r="AI91" s="73">
        <v>0</v>
      </c>
      <c r="AJ91" s="73">
        <v>0</v>
      </c>
      <c r="AK91" s="73">
        <v>0</v>
      </c>
      <c r="AL91" s="73">
        <v>0</v>
      </c>
      <c r="AM91" s="73">
        <v>0</v>
      </c>
      <c r="AN91" s="73">
        <v>0</v>
      </c>
    </row>
    <row r="92" spans="1:40">
      <c r="A92" s="108" t="s">
        <v>414</v>
      </c>
      <c r="B92" s="73">
        <v>0</v>
      </c>
      <c r="C92" s="73">
        <v>0</v>
      </c>
      <c r="D92" s="73">
        <v>0</v>
      </c>
      <c r="E92" s="73">
        <v>0</v>
      </c>
      <c r="F92" s="73">
        <v>0</v>
      </c>
      <c r="G92" s="73">
        <v>0</v>
      </c>
      <c r="H92" s="73">
        <v>0</v>
      </c>
      <c r="I92" s="73">
        <v>0</v>
      </c>
      <c r="J92" s="73">
        <v>0</v>
      </c>
      <c r="K92" s="73">
        <v>0</v>
      </c>
      <c r="L92" s="73">
        <v>0</v>
      </c>
      <c r="M92" s="73">
        <v>0</v>
      </c>
      <c r="N92" s="73">
        <v>0</v>
      </c>
      <c r="O92" s="73">
        <v>0</v>
      </c>
      <c r="P92" s="73">
        <v>0</v>
      </c>
      <c r="Q92" s="73">
        <v>0</v>
      </c>
      <c r="R92" s="73">
        <v>0</v>
      </c>
      <c r="S92" s="73">
        <v>0</v>
      </c>
      <c r="T92" s="73">
        <v>0</v>
      </c>
      <c r="U92" s="73">
        <v>0</v>
      </c>
      <c r="V92" s="73">
        <v>0</v>
      </c>
      <c r="W92" s="73">
        <v>0</v>
      </c>
      <c r="X92" s="73">
        <v>0</v>
      </c>
      <c r="Y92" s="73">
        <v>0</v>
      </c>
      <c r="Z92" s="73">
        <v>0</v>
      </c>
      <c r="AA92" s="73">
        <v>0</v>
      </c>
      <c r="AB92" s="73">
        <v>0</v>
      </c>
      <c r="AC92" s="73">
        <v>0</v>
      </c>
      <c r="AD92" s="73">
        <v>0</v>
      </c>
      <c r="AE92" s="73">
        <v>0</v>
      </c>
      <c r="AF92" s="73">
        <v>0</v>
      </c>
      <c r="AG92" s="73">
        <v>0</v>
      </c>
      <c r="AH92" s="73">
        <v>0</v>
      </c>
      <c r="AI92" s="73">
        <v>0</v>
      </c>
      <c r="AJ92" s="73">
        <v>0</v>
      </c>
      <c r="AK92" s="73">
        <v>0</v>
      </c>
      <c r="AL92" s="73">
        <v>0</v>
      </c>
      <c r="AM92" s="73">
        <v>0</v>
      </c>
      <c r="AN92" s="73">
        <v>0</v>
      </c>
    </row>
    <row r="93" spans="1:40">
      <c r="A93" s="108" t="s">
        <v>415</v>
      </c>
      <c r="B93" s="73">
        <v>0</v>
      </c>
      <c r="C93" s="73">
        <v>0</v>
      </c>
      <c r="D93" s="73">
        <v>0</v>
      </c>
      <c r="E93" s="73">
        <v>0</v>
      </c>
      <c r="F93" s="73">
        <v>0</v>
      </c>
      <c r="G93" s="73">
        <v>0</v>
      </c>
      <c r="H93" s="73">
        <v>0</v>
      </c>
      <c r="I93" s="73">
        <v>0</v>
      </c>
      <c r="J93" s="73">
        <v>0</v>
      </c>
      <c r="K93" s="73">
        <v>0</v>
      </c>
      <c r="L93" s="73">
        <v>0</v>
      </c>
      <c r="M93" s="73">
        <v>0</v>
      </c>
      <c r="N93" s="73">
        <v>0</v>
      </c>
      <c r="O93" s="73">
        <v>0</v>
      </c>
      <c r="P93" s="73">
        <v>0</v>
      </c>
      <c r="Q93" s="73">
        <v>0</v>
      </c>
      <c r="R93" s="73">
        <v>0</v>
      </c>
      <c r="S93" s="73">
        <v>0</v>
      </c>
      <c r="T93" s="73">
        <v>0</v>
      </c>
      <c r="U93" s="73">
        <v>0</v>
      </c>
      <c r="V93" s="73">
        <v>0</v>
      </c>
      <c r="W93" s="73">
        <v>0</v>
      </c>
      <c r="X93" s="73">
        <v>0</v>
      </c>
      <c r="Y93" s="73">
        <v>0</v>
      </c>
      <c r="Z93" s="73">
        <v>0</v>
      </c>
      <c r="AA93" s="73">
        <v>0</v>
      </c>
      <c r="AB93" s="73">
        <v>0</v>
      </c>
      <c r="AC93" s="73">
        <v>0</v>
      </c>
      <c r="AD93" s="73">
        <v>0</v>
      </c>
      <c r="AE93" s="73">
        <v>0</v>
      </c>
      <c r="AF93" s="73">
        <v>0</v>
      </c>
      <c r="AG93" s="73">
        <v>0</v>
      </c>
      <c r="AH93" s="73">
        <v>0</v>
      </c>
      <c r="AI93" s="73">
        <v>0</v>
      </c>
      <c r="AJ93" s="73">
        <v>0</v>
      </c>
      <c r="AK93" s="73">
        <v>0</v>
      </c>
      <c r="AL93" s="73">
        <v>0</v>
      </c>
      <c r="AM93" s="73">
        <v>0</v>
      </c>
      <c r="AN93" s="73">
        <v>0</v>
      </c>
    </row>
    <row r="94" spans="1:40">
      <c r="A94" s="108" t="s">
        <v>416</v>
      </c>
      <c r="B94" s="73">
        <v>0</v>
      </c>
      <c r="C94" s="73">
        <v>0</v>
      </c>
      <c r="D94" s="73">
        <v>0</v>
      </c>
      <c r="E94" s="73">
        <v>0</v>
      </c>
      <c r="F94" s="73">
        <v>0</v>
      </c>
      <c r="G94" s="73">
        <v>0</v>
      </c>
      <c r="H94" s="73">
        <v>0</v>
      </c>
      <c r="I94" s="73">
        <v>0</v>
      </c>
      <c r="J94" s="73">
        <v>0</v>
      </c>
      <c r="K94" s="73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3">
        <v>0</v>
      </c>
      <c r="R94" s="73">
        <v>0</v>
      </c>
      <c r="S94" s="73">
        <v>0</v>
      </c>
      <c r="T94" s="73">
        <v>0</v>
      </c>
      <c r="U94" s="73">
        <v>0</v>
      </c>
      <c r="V94" s="73">
        <v>0</v>
      </c>
      <c r="W94" s="73">
        <v>0</v>
      </c>
      <c r="X94" s="73">
        <v>0</v>
      </c>
      <c r="Y94" s="73">
        <v>0</v>
      </c>
      <c r="Z94" s="73">
        <v>0</v>
      </c>
      <c r="AA94" s="73">
        <v>0</v>
      </c>
      <c r="AB94" s="73">
        <v>0</v>
      </c>
      <c r="AC94" s="73">
        <v>0</v>
      </c>
      <c r="AD94" s="73">
        <v>0</v>
      </c>
      <c r="AE94" s="73">
        <v>0</v>
      </c>
      <c r="AF94" s="73">
        <v>0</v>
      </c>
      <c r="AG94" s="73">
        <v>0</v>
      </c>
      <c r="AH94" s="73">
        <v>0</v>
      </c>
      <c r="AI94" s="73">
        <v>0</v>
      </c>
      <c r="AJ94" s="73">
        <v>0</v>
      </c>
      <c r="AK94" s="73">
        <v>0</v>
      </c>
      <c r="AL94" s="73">
        <v>0</v>
      </c>
      <c r="AM94" s="73">
        <v>0</v>
      </c>
      <c r="AN94" s="73">
        <v>0</v>
      </c>
    </row>
    <row r="95" spans="1:40">
      <c r="A95" s="108" t="s">
        <v>417</v>
      </c>
      <c r="B95" s="73">
        <v>0</v>
      </c>
      <c r="C95" s="73">
        <v>0</v>
      </c>
      <c r="D95" s="73">
        <v>0</v>
      </c>
      <c r="E95" s="73">
        <v>0</v>
      </c>
      <c r="F95" s="73">
        <v>0</v>
      </c>
      <c r="G95" s="73">
        <v>0</v>
      </c>
      <c r="H95" s="73">
        <v>0</v>
      </c>
      <c r="I95" s="73">
        <v>0</v>
      </c>
      <c r="J95" s="73">
        <v>0</v>
      </c>
      <c r="K95" s="73">
        <v>0</v>
      </c>
      <c r="L95" s="73">
        <v>0</v>
      </c>
      <c r="M95" s="73">
        <v>0</v>
      </c>
      <c r="N95" s="73">
        <v>0</v>
      </c>
      <c r="O95" s="73">
        <v>0</v>
      </c>
      <c r="P95" s="73">
        <v>0</v>
      </c>
      <c r="Q95" s="73">
        <v>0</v>
      </c>
      <c r="R95" s="73">
        <v>0</v>
      </c>
      <c r="S95" s="73">
        <v>0</v>
      </c>
      <c r="T95" s="73">
        <v>0</v>
      </c>
      <c r="U95" s="73">
        <v>0</v>
      </c>
      <c r="V95" s="73">
        <v>0</v>
      </c>
      <c r="W95" s="73">
        <v>0</v>
      </c>
      <c r="X95" s="73">
        <v>0</v>
      </c>
      <c r="Y95" s="73">
        <v>0</v>
      </c>
      <c r="Z95" s="73">
        <v>0</v>
      </c>
      <c r="AA95" s="73">
        <v>0</v>
      </c>
      <c r="AB95" s="73">
        <v>0</v>
      </c>
      <c r="AC95" s="73">
        <v>0</v>
      </c>
      <c r="AD95" s="73">
        <v>0</v>
      </c>
      <c r="AE95" s="73">
        <v>0</v>
      </c>
      <c r="AF95" s="73">
        <v>0</v>
      </c>
      <c r="AG95" s="73">
        <v>0</v>
      </c>
      <c r="AH95" s="73">
        <v>0</v>
      </c>
      <c r="AI95" s="73">
        <v>0</v>
      </c>
      <c r="AJ95" s="73">
        <v>0</v>
      </c>
      <c r="AK95" s="73">
        <v>0</v>
      </c>
      <c r="AL95" s="73">
        <v>0</v>
      </c>
      <c r="AM95" s="73">
        <v>0</v>
      </c>
      <c r="AN95" s="73">
        <v>0</v>
      </c>
    </row>
    <row r="96" spans="1:40">
      <c r="A96" s="108" t="s">
        <v>418</v>
      </c>
      <c r="B96" s="73">
        <v>0</v>
      </c>
      <c r="C96" s="73">
        <v>0</v>
      </c>
      <c r="D96" s="73">
        <v>0</v>
      </c>
      <c r="E96" s="73">
        <v>0</v>
      </c>
      <c r="F96" s="73">
        <v>0</v>
      </c>
      <c r="G96" s="73">
        <v>0</v>
      </c>
      <c r="H96" s="73">
        <v>0</v>
      </c>
      <c r="I96" s="73">
        <v>0</v>
      </c>
      <c r="J96" s="73">
        <v>0</v>
      </c>
      <c r="K96" s="73">
        <v>0</v>
      </c>
      <c r="L96" s="73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73">
        <v>0</v>
      </c>
      <c r="T96" s="73">
        <v>0</v>
      </c>
      <c r="U96" s="73">
        <v>0</v>
      </c>
      <c r="V96" s="73">
        <v>0</v>
      </c>
      <c r="W96" s="73">
        <v>0</v>
      </c>
      <c r="X96" s="73">
        <v>0</v>
      </c>
      <c r="Y96" s="73">
        <v>0</v>
      </c>
      <c r="Z96" s="73">
        <v>0</v>
      </c>
      <c r="AA96" s="73">
        <v>0</v>
      </c>
      <c r="AB96" s="73">
        <v>0</v>
      </c>
      <c r="AC96" s="73">
        <v>0</v>
      </c>
      <c r="AD96" s="73">
        <v>0</v>
      </c>
      <c r="AE96" s="73">
        <v>0</v>
      </c>
      <c r="AF96" s="73">
        <v>0</v>
      </c>
      <c r="AG96" s="73">
        <v>0</v>
      </c>
      <c r="AH96" s="73">
        <v>0</v>
      </c>
      <c r="AI96" s="73">
        <v>0</v>
      </c>
      <c r="AJ96" s="73">
        <v>0</v>
      </c>
      <c r="AK96" s="73">
        <v>0</v>
      </c>
      <c r="AL96" s="73">
        <v>0</v>
      </c>
      <c r="AM96" s="73">
        <v>0</v>
      </c>
      <c r="AN96" s="73">
        <v>0</v>
      </c>
    </row>
    <row r="97" spans="1:40">
      <c r="A97" s="108" t="s">
        <v>419</v>
      </c>
      <c r="B97" s="73">
        <v>0</v>
      </c>
      <c r="C97" s="73">
        <v>0</v>
      </c>
      <c r="D97" s="73">
        <v>0</v>
      </c>
      <c r="E97" s="73">
        <v>0</v>
      </c>
      <c r="F97" s="73">
        <v>0</v>
      </c>
      <c r="G97" s="73">
        <v>0</v>
      </c>
      <c r="H97" s="73">
        <v>0</v>
      </c>
      <c r="I97" s="73">
        <v>0</v>
      </c>
      <c r="J97" s="73">
        <v>0</v>
      </c>
      <c r="K97" s="73">
        <v>0</v>
      </c>
      <c r="L97" s="73">
        <v>0</v>
      </c>
      <c r="M97" s="73">
        <v>0</v>
      </c>
      <c r="N97" s="73">
        <v>0</v>
      </c>
      <c r="O97" s="73">
        <v>0</v>
      </c>
      <c r="P97" s="73">
        <v>0</v>
      </c>
      <c r="Q97" s="73">
        <v>0</v>
      </c>
      <c r="R97" s="73">
        <v>0</v>
      </c>
      <c r="S97" s="73">
        <v>0</v>
      </c>
      <c r="T97" s="73">
        <v>0</v>
      </c>
      <c r="U97" s="73">
        <v>0</v>
      </c>
      <c r="V97" s="73">
        <v>0</v>
      </c>
      <c r="W97" s="73">
        <v>0</v>
      </c>
      <c r="X97" s="73">
        <v>0</v>
      </c>
      <c r="Y97" s="73">
        <v>0</v>
      </c>
      <c r="Z97" s="73">
        <v>0</v>
      </c>
      <c r="AA97" s="73">
        <v>0</v>
      </c>
      <c r="AB97" s="73">
        <v>0</v>
      </c>
      <c r="AC97" s="73">
        <v>0</v>
      </c>
      <c r="AD97" s="73">
        <v>0</v>
      </c>
      <c r="AE97" s="73">
        <v>0</v>
      </c>
      <c r="AF97" s="73">
        <v>0</v>
      </c>
      <c r="AG97" s="73">
        <v>0</v>
      </c>
      <c r="AH97" s="73">
        <v>0</v>
      </c>
      <c r="AI97" s="73">
        <v>0</v>
      </c>
      <c r="AJ97" s="73">
        <v>0</v>
      </c>
      <c r="AK97" s="73">
        <v>0</v>
      </c>
      <c r="AL97" s="73">
        <v>0</v>
      </c>
      <c r="AM97" s="73">
        <v>0</v>
      </c>
      <c r="AN97" s="73">
        <v>0</v>
      </c>
    </row>
    <row r="98" spans="1:40">
      <c r="A98" s="108" t="s">
        <v>420</v>
      </c>
      <c r="B98" s="73">
        <v>0</v>
      </c>
      <c r="C98" s="73">
        <v>0</v>
      </c>
      <c r="D98" s="73">
        <v>0</v>
      </c>
      <c r="E98" s="73">
        <v>0</v>
      </c>
      <c r="F98" s="73">
        <v>0</v>
      </c>
      <c r="G98" s="73">
        <v>0</v>
      </c>
      <c r="H98" s="73">
        <v>0</v>
      </c>
      <c r="I98" s="73">
        <v>0</v>
      </c>
      <c r="J98" s="73">
        <v>0</v>
      </c>
      <c r="K98" s="73">
        <v>0</v>
      </c>
      <c r="L98" s="73">
        <v>0</v>
      </c>
      <c r="M98" s="73">
        <v>0</v>
      </c>
      <c r="N98" s="73">
        <v>0</v>
      </c>
      <c r="O98" s="73">
        <v>0</v>
      </c>
      <c r="P98" s="73">
        <v>0</v>
      </c>
      <c r="Q98" s="73">
        <v>0</v>
      </c>
      <c r="R98" s="73">
        <v>0</v>
      </c>
      <c r="S98" s="73">
        <v>0</v>
      </c>
      <c r="T98" s="73">
        <v>0</v>
      </c>
      <c r="U98" s="73">
        <v>0</v>
      </c>
      <c r="V98" s="73">
        <v>0</v>
      </c>
      <c r="W98" s="73">
        <v>0</v>
      </c>
      <c r="X98" s="73">
        <v>0</v>
      </c>
      <c r="Y98" s="73">
        <v>0</v>
      </c>
      <c r="Z98" s="73">
        <v>0</v>
      </c>
      <c r="AA98" s="73">
        <v>0</v>
      </c>
      <c r="AB98" s="73">
        <v>0</v>
      </c>
      <c r="AC98" s="73">
        <v>0</v>
      </c>
      <c r="AD98" s="73">
        <v>0</v>
      </c>
      <c r="AE98" s="73">
        <v>0</v>
      </c>
      <c r="AF98" s="73">
        <v>0</v>
      </c>
      <c r="AG98" s="73">
        <v>0</v>
      </c>
      <c r="AH98" s="73">
        <v>0</v>
      </c>
      <c r="AI98" s="73">
        <v>0</v>
      </c>
      <c r="AJ98" s="73">
        <v>0</v>
      </c>
      <c r="AK98" s="73">
        <v>0</v>
      </c>
      <c r="AL98" s="73">
        <v>0</v>
      </c>
      <c r="AM98" s="73">
        <v>0</v>
      </c>
      <c r="AN98" s="73">
        <v>0</v>
      </c>
    </row>
    <row r="99" spans="1:40">
      <c r="A99" s="108" t="s">
        <v>421</v>
      </c>
      <c r="B99" s="73">
        <v>0</v>
      </c>
      <c r="C99" s="73">
        <v>0</v>
      </c>
      <c r="D99" s="73">
        <v>0</v>
      </c>
      <c r="E99" s="73">
        <v>0</v>
      </c>
      <c r="F99" s="73">
        <v>0</v>
      </c>
      <c r="G99" s="73">
        <v>0</v>
      </c>
      <c r="H99" s="73">
        <v>0</v>
      </c>
      <c r="I99" s="73">
        <v>0</v>
      </c>
      <c r="J99" s="73">
        <v>0</v>
      </c>
      <c r="K99" s="73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3">
        <v>0</v>
      </c>
      <c r="R99" s="73">
        <v>0</v>
      </c>
      <c r="S99" s="73">
        <v>0</v>
      </c>
      <c r="T99" s="73">
        <v>0</v>
      </c>
      <c r="U99" s="73">
        <v>0</v>
      </c>
      <c r="V99" s="73">
        <v>0</v>
      </c>
      <c r="W99" s="73">
        <v>0</v>
      </c>
      <c r="X99" s="73">
        <v>0</v>
      </c>
      <c r="Y99" s="73">
        <v>0</v>
      </c>
      <c r="Z99" s="73">
        <v>0</v>
      </c>
      <c r="AA99" s="73">
        <v>0</v>
      </c>
      <c r="AB99" s="73">
        <v>0</v>
      </c>
      <c r="AC99" s="73">
        <v>0</v>
      </c>
      <c r="AD99" s="73">
        <v>0</v>
      </c>
      <c r="AE99" s="73">
        <v>0</v>
      </c>
      <c r="AF99" s="73">
        <v>0</v>
      </c>
      <c r="AG99" s="73">
        <v>0</v>
      </c>
      <c r="AH99" s="73">
        <v>0</v>
      </c>
      <c r="AI99" s="73">
        <v>0</v>
      </c>
      <c r="AJ99" s="73">
        <v>0</v>
      </c>
      <c r="AK99" s="73">
        <v>0</v>
      </c>
      <c r="AL99" s="73">
        <v>0</v>
      </c>
      <c r="AM99" s="73">
        <v>0</v>
      </c>
      <c r="AN99" s="73">
        <v>0</v>
      </c>
    </row>
    <row r="100" spans="1:40">
      <c r="A100" s="108" t="s">
        <v>422</v>
      </c>
      <c r="B100" s="73">
        <v>0</v>
      </c>
      <c r="C100" s="73">
        <v>0</v>
      </c>
      <c r="D100" s="73">
        <v>0</v>
      </c>
      <c r="E100" s="73">
        <v>0</v>
      </c>
      <c r="F100" s="73">
        <v>0</v>
      </c>
      <c r="G100" s="73">
        <v>0</v>
      </c>
      <c r="H100" s="73">
        <v>0</v>
      </c>
      <c r="I100" s="73">
        <v>0</v>
      </c>
      <c r="J100" s="73">
        <v>0</v>
      </c>
      <c r="K100" s="73">
        <v>0</v>
      </c>
      <c r="L100" s="73">
        <v>0</v>
      </c>
      <c r="M100" s="73">
        <v>0</v>
      </c>
      <c r="N100" s="73">
        <v>0</v>
      </c>
      <c r="O100" s="73">
        <v>0</v>
      </c>
      <c r="P100" s="73">
        <v>0</v>
      </c>
      <c r="Q100" s="73">
        <v>0</v>
      </c>
      <c r="R100" s="73">
        <v>0</v>
      </c>
      <c r="S100" s="73">
        <v>0</v>
      </c>
      <c r="T100" s="73">
        <v>0</v>
      </c>
      <c r="U100" s="73">
        <v>0</v>
      </c>
      <c r="V100" s="73">
        <v>0</v>
      </c>
      <c r="W100" s="73">
        <v>0</v>
      </c>
      <c r="X100" s="73">
        <v>0</v>
      </c>
      <c r="Y100" s="73">
        <v>0</v>
      </c>
      <c r="Z100" s="73">
        <v>0</v>
      </c>
      <c r="AA100" s="73">
        <v>0</v>
      </c>
      <c r="AB100" s="73">
        <v>0</v>
      </c>
      <c r="AC100" s="73">
        <v>0</v>
      </c>
      <c r="AD100" s="73">
        <v>0</v>
      </c>
      <c r="AE100" s="73">
        <v>0</v>
      </c>
      <c r="AF100" s="73">
        <v>0</v>
      </c>
      <c r="AG100" s="73">
        <v>0</v>
      </c>
      <c r="AH100" s="73">
        <v>0</v>
      </c>
      <c r="AI100" s="73">
        <v>0</v>
      </c>
      <c r="AJ100" s="73">
        <v>0</v>
      </c>
      <c r="AK100" s="73">
        <v>0</v>
      </c>
      <c r="AL100" s="73">
        <v>0</v>
      </c>
      <c r="AM100" s="73">
        <v>0</v>
      </c>
      <c r="AN100" s="73">
        <v>0</v>
      </c>
    </row>
    <row r="101" spans="1:40">
      <c r="A101" s="108" t="s">
        <v>423</v>
      </c>
      <c r="B101" s="73">
        <v>0</v>
      </c>
      <c r="C101" s="73">
        <v>0</v>
      </c>
      <c r="D101" s="73">
        <v>0</v>
      </c>
      <c r="E101" s="73">
        <v>0</v>
      </c>
      <c r="F101" s="73">
        <v>0</v>
      </c>
      <c r="G101" s="73">
        <v>0</v>
      </c>
      <c r="H101" s="73">
        <v>0</v>
      </c>
      <c r="I101" s="73">
        <v>0</v>
      </c>
      <c r="J101" s="73">
        <v>0</v>
      </c>
      <c r="K101" s="73">
        <v>0</v>
      </c>
      <c r="L101" s="73">
        <v>0</v>
      </c>
      <c r="M101" s="73">
        <v>0</v>
      </c>
      <c r="N101" s="73">
        <v>0</v>
      </c>
      <c r="O101" s="73">
        <v>0</v>
      </c>
      <c r="P101" s="73">
        <v>0</v>
      </c>
      <c r="Q101" s="73">
        <v>0</v>
      </c>
      <c r="R101" s="73">
        <v>0</v>
      </c>
      <c r="S101" s="73">
        <v>0</v>
      </c>
      <c r="T101" s="73">
        <v>0</v>
      </c>
      <c r="U101" s="73">
        <v>0</v>
      </c>
      <c r="V101" s="73">
        <v>0</v>
      </c>
      <c r="W101" s="73">
        <v>0</v>
      </c>
      <c r="X101" s="73">
        <v>0</v>
      </c>
      <c r="Y101" s="73">
        <v>0</v>
      </c>
      <c r="Z101" s="73">
        <v>0</v>
      </c>
      <c r="AA101" s="73">
        <v>0</v>
      </c>
      <c r="AB101" s="73">
        <v>0</v>
      </c>
      <c r="AC101" s="73">
        <v>0</v>
      </c>
      <c r="AD101" s="73">
        <v>0</v>
      </c>
      <c r="AE101" s="73">
        <v>0</v>
      </c>
      <c r="AF101" s="73">
        <v>0</v>
      </c>
      <c r="AG101" s="73">
        <v>0</v>
      </c>
      <c r="AH101" s="73">
        <v>0</v>
      </c>
      <c r="AI101" s="73">
        <v>0</v>
      </c>
      <c r="AJ101" s="73">
        <v>0</v>
      </c>
      <c r="AK101" s="73">
        <v>0</v>
      </c>
      <c r="AL101" s="73">
        <v>0</v>
      </c>
      <c r="AM101" s="73">
        <v>0</v>
      </c>
      <c r="AN101" s="73">
        <v>0</v>
      </c>
    </row>
    <row r="102" spans="1:40">
      <c r="A102" s="108" t="s">
        <v>424</v>
      </c>
      <c r="B102" s="73">
        <v>0</v>
      </c>
      <c r="C102" s="73">
        <v>0</v>
      </c>
      <c r="D102" s="73">
        <v>0</v>
      </c>
      <c r="E102" s="73">
        <v>0</v>
      </c>
      <c r="F102" s="73">
        <v>0</v>
      </c>
      <c r="G102" s="73">
        <v>0</v>
      </c>
      <c r="H102" s="73">
        <v>0</v>
      </c>
      <c r="I102" s="73">
        <v>0</v>
      </c>
      <c r="J102" s="73">
        <v>0</v>
      </c>
      <c r="K102" s="73">
        <v>0</v>
      </c>
      <c r="L102" s="73">
        <v>0</v>
      </c>
      <c r="M102" s="73">
        <v>0</v>
      </c>
      <c r="N102" s="73">
        <v>0</v>
      </c>
      <c r="O102" s="73">
        <v>0</v>
      </c>
      <c r="P102" s="73">
        <v>0</v>
      </c>
      <c r="Q102" s="73">
        <v>0</v>
      </c>
      <c r="R102" s="73">
        <v>0</v>
      </c>
      <c r="S102" s="73">
        <v>0</v>
      </c>
      <c r="T102" s="73">
        <v>0</v>
      </c>
      <c r="U102" s="73">
        <v>0</v>
      </c>
      <c r="V102" s="73">
        <v>0</v>
      </c>
      <c r="W102" s="73">
        <v>0</v>
      </c>
      <c r="X102" s="73">
        <v>0</v>
      </c>
      <c r="Y102" s="73">
        <v>0</v>
      </c>
      <c r="Z102" s="73">
        <v>0</v>
      </c>
      <c r="AA102" s="73">
        <v>0</v>
      </c>
      <c r="AB102" s="73">
        <v>0</v>
      </c>
      <c r="AC102" s="73">
        <v>0</v>
      </c>
      <c r="AD102" s="73">
        <v>0</v>
      </c>
      <c r="AE102" s="73">
        <v>0</v>
      </c>
      <c r="AF102" s="73">
        <v>0</v>
      </c>
      <c r="AG102" s="73">
        <v>0</v>
      </c>
      <c r="AH102" s="73">
        <v>0</v>
      </c>
      <c r="AI102" s="73">
        <v>0</v>
      </c>
      <c r="AJ102" s="73">
        <v>0</v>
      </c>
      <c r="AK102" s="73">
        <v>0</v>
      </c>
      <c r="AL102" s="73">
        <v>0</v>
      </c>
      <c r="AM102" s="73">
        <v>0</v>
      </c>
      <c r="AN102" s="73">
        <v>0</v>
      </c>
    </row>
    <row r="103" spans="1:40">
      <c r="A103" s="108" t="s">
        <v>425</v>
      </c>
      <c r="B103" s="73">
        <v>0</v>
      </c>
      <c r="C103" s="73">
        <v>0</v>
      </c>
      <c r="D103" s="73">
        <v>0</v>
      </c>
      <c r="E103" s="73">
        <v>0</v>
      </c>
      <c r="F103" s="73">
        <v>0</v>
      </c>
      <c r="G103" s="73">
        <v>0</v>
      </c>
      <c r="H103" s="73">
        <v>0</v>
      </c>
      <c r="I103" s="73">
        <v>0</v>
      </c>
      <c r="J103" s="73">
        <v>0</v>
      </c>
      <c r="K103" s="73">
        <v>0</v>
      </c>
      <c r="L103" s="73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3">
        <v>0</v>
      </c>
      <c r="U103" s="73">
        <v>0</v>
      </c>
      <c r="V103" s="73">
        <v>0</v>
      </c>
      <c r="W103" s="73">
        <v>0</v>
      </c>
      <c r="X103" s="73">
        <v>0</v>
      </c>
      <c r="Y103" s="73">
        <v>0</v>
      </c>
      <c r="Z103" s="73">
        <v>0</v>
      </c>
      <c r="AA103" s="73">
        <v>0</v>
      </c>
      <c r="AB103" s="73">
        <v>0</v>
      </c>
      <c r="AC103" s="73">
        <v>0</v>
      </c>
      <c r="AD103" s="73">
        <v>0</v>
      </c>
      <c r="AE103" s="73">
        <v>0</v>
      </c>
      <c r="AF103" s="73">
        <v>0</v>
      </c>
      <c r="AG103" s="73">
        <v>0</v>
      </c>
      <c r="AH103" s="73">
        <v>0</v>
      </c>
      <c r="AI103" s="73">
        <v>0</v>
      </c>
      <c r="AJ103" s="73">
        <v>0</v>
      </c>
      <c r="AK103" s="73">
        <v>0</v>
      </c>
      <c r="AL103" s="73">
        <v>0</v>
      </c>
      <c r="AM103" s="73">
        <v>0</v>
      </c>
      <c r="AN103" s="73">
        <v>0</v>
      </c>
    </row>
    <row r="104" spans="1:40">
      <c r="A104" s="108" t="s">
        <v>426</v>
      </c>
      <c r="B104" s="73">
        <v>0</v>
      </c>
      <c r="C104" s="73">
        <v>0</v>
      </c>
      <c r="D104" s="73">
        <v>0</v>
      </c>
      <c r="E104" s="73">
        <v>0</v>
      </c>
      <c r="F104" s="73">
        <v>0</v>
      </c>
      <c r="G104" s="73">
        <v>0</v>
      </c>
      <c r="H104" s="73">
        <v>0</v>
      </c>
      <c r="I104" s="73">
        <v>0</v>
      </c>
      <c r="J104" s="73">
        <v>0</v>
      </c>
      <c r="K104" s="73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3">
        <v>0</v>
      </c>
      <c r="R104" s="73">
        <v>0</v>
      </c>
      <c r="S104" s="73">
        <v>0</v>
      </c>
      <c r="T104" s="73">
        <v>0</v>
      </c>
      <c r="U104" s="73">
        <v>0</v>
      </c>
      <c r="V104" s="73">
        <v>0</v>
      </c>
      <c r="W104" s="73">
        <v>0</v>
      </c>
      <c r="X104" s="73">
        <v>0</v>
      </c>
      <c r="Y104" s="73">
        <v>0</v>
      </c>
      <c r="Z104" s="73">
        <v>0</v>
      </c>
      <c r="AA104" s="73">
        <v>0</v>
      </c>
      <c r="AB104" s="73">
        <v>0</v>
      </c>
      <c r="AC104" s="73">
        <v>0</v>
      </c>
      <c r="AD104" s="73">
        <v>0</v>
      </c>
      <c r="AE104" s="73">
        <v>0</v>
      </c>
      <c r="AF104" s="73">
        <v>0</v>
      </c>
      <c r="AG104" s="73">
        <v>0</v>
      </c>
      <c r="AH104" s="73">
        <v>0</v>
      </c>
      <c r="AI104" s="73">
        <v>0</v>
      </c>
      <c r="AJ104" s="73">
        <v>0</v>
      </c>
      <c r="AK104" s="73">
        <v>0</v>
      </c>
      <c r="AL104" s="73">
        <v>0</v>
      </c>
      <c r="AM104" s="73">
        <v>0</v>
      </c>
      <c r="AN104" s="73">
        <v>0</v>
      </c>
    </row>
    <row r="105" spans="1:40">
      <c r="A105" s="108" t="s">
        <v>427</v>
      </c>
      <c r="B105" s="73">
        <v>0</v>
      </c>
      <c r="C105" s="73">
        <v>0</v>
      </c>
      <c r="D105" s="73">
        <v>0</v>
      </c>
      <c r="E105" s="73">
        <v>0</v>
      </c>
      <c r="F105" s="73">
        <v>0</v>
      </c>
      <c r="G105" s="73">
        <v>0</v>
      </c>
      <c r="H105" s="73">
        <v>0</v>
      </c>
      <c r="I105" s="73">
        <v>0</v>
      </c>
      <c r="J105" s="73">
        <v>0</v>
      </c>
      <c r="K105" s="73">
        <v>0</v>
      </c>
      <c r="L105" s="73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3">
        <v>0</v>
      </c>
      <c r="U105" s="73">
        <v>0</v>
      </c>
      <c r="V105" s="73">
        <v>0</v>
      </c>
      <c r="W105" s="73">
        <v>0</v>
      </c>
      <c r="X105" s="73">
        <v>0</v>
      </c>
      <c r="Y105" s="73">
        <v>0</v>
      </c>
      <c r="Z105" s="73">
        <v>0</v>
      </c>
      <c r="AA105" s="73">
        <v>0</v>
      </c>
      <c r="AB105" s="73">
        <v>0</v>
      </c>
      <c r="AC105" s="73">
        <v>0</v>
      </c>
      <c r="AD105" s="73">
        <v>0</v>
      </c>
      <c r="AE105" s="73">
        <v>0</v>
      </c>
      <c r="AF105" s="73">
        <v>0</v>
      </c>
      <c r="AG105" s="73">
        <v>0</v>
      </c>
      <c r="AH105" s="73">
        <v>0</v>
      </c>
      <c r="AI105" s="73">
        <v>0</v>
      </c>
      <c r="AJ105" s="73">
        <v>0</v>
      </c>
      <c r="AK105" s="73">
        <v>0</v>
      </c>
      <c r="AL105" s="73">
        <v>0</v>
      </c>
      <c r="AM105" s="73">
        <v>0</v>
      </c>
      <c r="AN105" s="73">
        <v>0</v>
      </c>
    </row>
    <row r="106" spans="1:40">
      <c r="A106" s="108" t="s">
        <v>428</v>
      </c>
      <c r="B106" s="73">
        <v>0</v>
      </c>
      <c r="C106" s="73">
        <v>0</v>
      </c>
      <c r="D106" s="73">
        <v>0</v>
      </c>
      <c r="E106" s="73">
        <v>0</v>
      </c>
      <c r="F106" s="73">
        <v>0</v>
      </c>
      <c r="G106" s="73">
        <v>0</v>
      </c>
      <c r="H106" s="73">
        <v>0</v>
      </c>
      <c r="I106" s="73">
        <v>0</v>
      </c>
      <c r="J106" s="73">
        <v>0</v>
      </c>
      <c r="K106" s="73">
        <v>0</v>
      </c>
      <c r="L106" s="73">
        <v>0</v>
      </c>
      <c r="M106" s="73">
        <v>0</v>
      </c>
      <c r="N106" s="73">
        <v>0</v>
      </c>
      <c r="O106" s="73">
        <v>0</v>
      </c>
      <c r="P106" s="73">
        <v>0</v>
      </c>
      <c r="Q106" s="73">
        <v>0</v>
      </c>
      <c r="R106" s="73">
        <v>0</v>
      </c>
      <c r="S106" s="73">
        <v>0</v>
      </c>
      <c r="T106" s="73">
        <v>0</v>
      </c>
      <c r="U106" s="73">
        <v>0</v>
      </c>
      <c r="V106" s="73">
        <v>0</v>
      </c>
      <c r="W106" s="73">
        <v>0</v>
      </c>
      <c r="X106" s="73">
        <v>0</v>
      </c>
      <c r="Y106" s="73">
        <v>0</v>
      </c>
      <c r="Z106" s="73">
        <v>0</v>
      </c>
      <c r="AA106" s="73">
        <v>0</v>
      </c>
      <c r="AB106" s="73">
        <v>0</v>
      </c>
      <c r="AC106" s="73">
        <v>0</v>
      </c>
      <c r="AD106" s="73">
        <v>0</v>
      </c>
      <c r="AE106" s="73">
        <v>0</v>
      </c>
      <c r="AF106" s="73">
        <v>0</v>
      </c>
      <c r="AG106" s="73">
        <v>0</v>
      </c>
      <c r="AH106" s="73">
        <v>0</v>
      </c>
      <c r="AI106" s="73">
        <v>0</v>
      </c>
      <c r="AJ106" s="73">
        <v>0</v>
      </c>
      <c r="AK106" s="73">
        <v>0</v>
      </c>
      <c r="AL106" s="73">
        <v>0</v>
      </c>
      <c r="AM106" s="73">
        <v>0</v>
      </c>
      <c r="AN106" s="73">
        <v>0</v>
      </c>
    </row>
    <row r="107" spans="1:40">
      <c r="A107" s="108" t="s">
        <v>429</v>
      </c>
      <c r="B107" s="73">
        <v>0</v>
      </c>
      <c r="C107" s="73">
        <v>0</v>
      </c>
      <c r="D107" s="73">
        <v>0</v>
      </c>
      <c r="E107" s="73">
        <v>0</v>
      </c>
      <c r="F107" s="73">
        <v>0</v>
      </c>
      <c r="G107" s="73">
        <v>0</v>
      </c>
      <c r="H107" s="73">
        <v>0</v>
      </c>
      <c r="I107" s="73">
        <v>0</v>
      </c>
      <c r="J107" s="73">
        <v>0</v>
      </c>
      <c r="K107" s="73">
        <v>0</v>
      </c>
      <c r="L107" s="73">
        <v>0</v>
      </c>
      <c r="M107" s="73">
        <v>0</v>
      </c>
      <c r="N107" s="73">
        <v>0</v>
      </c>
      <c r="O107" s="73">
        <v>0</v>
      </c>
      <c r="P107" s="73">
        <v>0</v>
      </c>
      <c r="Q107" s="73">
        <v>0</v>
      </c>
      <c r="R107" s="73">
        <v>0</v>
      </c>
      <c r="S107" s="73">
        <v>0</v>
      </c>
      <c r="T107" s="73">
        <v>0</v>
      </c>
      <c r="U107" s="73">
        <v>0</v>
      </c>
      <c r="V107" s="73">
        <v>0</v>
      </c>
      <c r="W107" s="73">
        <v>0</v>
      </c>
      <c r="X107" s="73">
        <v>0</v>
      </c>
      <c r="Y107" s="73">
        <v>0</v>
      </c>
      <c r="Z107" s="73">
        <v>0</v>
      </c>
      <c r="AA107" s="73">
        <v>0</v>
      </c>
      <c r="AB107" s="73">
        <v>0</v>
      </c>
      <c r="AC107" s="73">
        <v>0</v>
      </c>
      <c r="AD107" s="73">
        <v>0</v>
      </c>
      <c r="AE107" s="73">
        <v>0</v>
      </c>
      <c r="AF107" s="73">
        <v>0</v>
      </c>
      <c r="AG107" s="73">
        <v>0</v>
      </c>
      <c r="AH107" s="73">
        <v>0</v>
      </c>
      <c r="AI107" s="73">
        <v>0</v>
      </c>
      <c r="AJ107" s="73">
        <v>0</v>
      </c>
      <c r="AK107" s="73">
        <v>0</v>
      </c>
      <c r="AL107" s="73">
        <v>0</v>
      </c>
      <c r="AM107" s="73">
        <v>0</v>
      </c>
      <c r="AN107" s="73">
        <v>0</v>
      </c>
    </row>
    <row r="108" spans="1:40">
      <c r="A108" s="108" t="s">
        <v>430</v>
      </c>
      <c r="B108" s="73">
        <v>0</v>
      </c>
      <c r="C108" s="73">
        <v>0</v>
      </c>
      <c r="D108" s="73">
        <v>0</v>
      </c>
      <c r="E108" s="73">
        <v>0</v>
      </c>
      <c r="F108" s="73">
        <v>0</v>
      </c>
      <c r="G108" s="73">
        <v>0</v>
      </c>
      <c r="H108" s="73">
        <v>0</v>
      </c>
      <c r="I108" s="73">
        <v>0</v>
      </c>
      <c r="J108" s="73">
        <v>0</v>
      </c>
      <c r="K108" s="73">
        <v>0</v>
      </c>
      <c r="L108" s="73">
        <v>0</v>
      </c>
      <c r="M108" s="73">
        <v>0</v>
      </c>
      <c r="N108" s="73">
        <v>0</v>
      </c>
      <c r="O108" s="73">
        <v>0</v>
      </c>
      <c r="P108" s="73">
        <v>0</v>
      </c>
      <c r="Q108" s="73">
        <v>0</v>
      </c>
      <c r="R108" s="73">
        <v>0</v>
      </c>
      <c r="S108" s="73">
        <v>0</v>
      </c>
      <c r="T108" s="73">
        <v>0</v>
      </c>
      <c r="U108" s="73">
        <v>0</v>
      </c>
      <c r="V108" s="73">
        <v>0</v>
      </c>
      <c r="W108" s="73">
        <v>0</v>
      </c>
      <c r="X108" s="73">
        <v>0</v>
      </c>
      <c r="Y108" s="73">
        <v>0</v>
      </c>
      <c r="Z108" s="73">
        <v>0</v>
      </c>
      <c r="AA108" s="73">
        <v>0</v>
      </c>
      <c r="AB108" s="73">
        <v>0</v>
      </c>
      <c r="AC108" s="73">
        <v>0</v>
      </c>
      <c r="AD108" s="73">
        <v>0</v>
      </c>
      <c r="AE108" s="73">
        <v>0</v>
      </c>
      <c r="AF108" s="73">
        <v>0</v>
      </c>
      <c r="AG108" s="73">
        <v>0</v>
      </c>
      <c r="AH108" s="73">
        <v>0</v>
      </c>
      <c r="AI108" s="73">
        <v>0</v>
      </c>
      <c r="AJ108" s="73">
        <v>0</v>
      </c>
      <c r="AK108" s="73">
        <v>0</v>
      </c>
      <c r="AL108" s="73">
        <v>0</v>
      </c>
      <c r="AM108" s="73">
        <v>0</v>
      </c>
      <c r="AN108" s="73">
        <v>0</v>
      </c>
    </row>
    <row r="109" spans="1:40">
      <c r="A109" s="108" t="s">
        <v>431</v>
      </c>
      <c r="B109" s="73">
        <v>0</v>
      </c>
      <c r="C109" s="73">
        <v>0</v>
      </c>
      <c r="D109" s="73">
        <v>0</v>
      </c>
      <c r="E109" s="73">
        <v>0</v>
      </c>
      <c r="F109" s="73">
        <v>0</v>
      </c>
      <c r="G109" s="73">
        <v>0</v>
      </c>
      <c r="H109" s="73">
        <v>0</v>
      </c>
      <c r="I109" s="73">
        <v>0</v>
      </c>
      <c r="J109" s="73">
        <v>0</v>
      </c>
      <c r="K109" s="73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3">
        <v>0</v>
      </c>
      <c r="R109" s="73">
        <v>0</v>
      </c>
      <c r="S109" s="73">
        <v>0</v>
      </c>
      <c r="T109" s="73">
        <v>0</v>
      </c>
      <c r="U109" s="73">
        <v>0</v>
      </c>
      <c r="V109" s="73">
        <v>0</v>
      </c>
      <c r="W109" s="73">
        <v>0</v>
      </c>
      <c r="X109" s="73">
        <v>0</v>
      </c>
      <c r="Y109" s="73">
        <v>0</v>
      </c>
      <c r="Z109" s="73">
        <v>0</v>
      </c>
      <c r="AA109" s="73">
        <v>0</v>
      </c>
      <c r="AB109" s="73">
        <v>0</v>
      </c>
      <c r="AC109" s="73">
        <v>0</v>
      </c>
      <c r="AD109" s="73">
        <v>0</v>
      </c>
      <c r="AE109" s="73">
        <v>0</v>
      </c>
      <c r="AF109" s="73">
        <v>0</v>
      </c>
      <c r="AG109" s="73">
        <v>0</v>
      </c>
      <c r="AH109" s="73">
        <v>0</v>
      </c>
      <c r="AI109" s="73">
        <v>0</v>
      </c>
      <c r="AJ109" s="73">
        <v>0</v>
      </c>
      <c r="AK109" s="73">
        <v>0</v>
      </c>
      <c r="AL109" s="73">
        <v>0</v>
      </c>
      <c r="AM109" s="73">
        <v>0</v>
      </c>
      <c r="AN109" s="73">
        <v>0</v>
      </c>
    </row>
    <row r="110" spans="1:40">
      <c r="A110" s="108" t="s">
        <v>432</v>
      </c>
      <c r="B110" s="73">
        <v>1707358.8043714501</v>
      </c>
      <c r="C110" s="73">
        <v>-2762510.0311361598</v>
      </c>
      <c r="D110" s="73">
        <v>-2083941.3466707401</v>
      </c>
      <c r="E110" s="73">
        <v>-1302610.8232311599</v>
      </c>
      <c r="F110" s="73">
        <v>548580.72066021804</v>
      </c>
      <c r="G110" s="73">
        <v>1269534.87504155</v>
      </c>
      <c r="H110" s="73">
        <v>1879779.5548303099</v>
      </c>
      <c r="I110" s="73">
        <v>4749087.4061170202</v>
      </c>
      <c r="J110" s="73">
        <v>1050406.39045687</v>
      </c>
      <c r="K110" s="73">
        <v>-551311.20030368899</v>
      </c>
      <c r="L110" s="73">
        <v>-2499218.1013153601</v>
      </c>
      <c r="M110" s="73">
        <v>-2005156.24882031</v>
      </c>
      <c r="N110" s="73">
        <v>-1.4551915228366801E-8</v>
      </c>
      <c r="O110" s="73">
        <v>1713945.8976274701</v>
      </c>
      <c r="P110" s="73">
        <v>-2813781.0794013301</v>
      </c>
      <c r="Q110" s="73">
        <v>-2172728.41173768</v>
      </c>
      <c r="R110" s="73">
        <v>-1373328.6217298801</v>
      </c>
      <c r="S110" s="73">
        <v>521328.19762799202</v>
      </c>
      <c r="T110" s="73">
        <v>1320642.06188658</v>
      </c>
      <c r="U110" s="73">
        <v>1941239.2435903901</v>
      </c>
      <c r="V110" s="73">
        <v>4857829.0514438897</v>
      </c>
      <c r="W110" s="73">
        <v>1098166.70816209</v>
      </c>
      <c r="X110" s="73">
        <v>-513640.711660325</v>
      </c>
      <c r="Y110" s="73">
        <v>-2554851.3854476898</v>
      </c>
      <c r="Z110" s="73">
        <v>-2024890.3952604099</v>
      </c>
      <c r="AA110" s="73">
        <v>-69.444898883375501</v>
      </c>
      <c r="AB110" s="73">
        <v>1773464.1562186901</v>
      </c>
      <c r="AC110" s="73">
        <v>-3016737.8891863301</v>
      </c>
      <c r="AD110" s="73">
        <v>-2362248.43365457</v>
      </c>
      <c r="AE110" s="73">
        <v>-1517635.94777559</v>
      </c>
      <c r="AF110" s="73">
        <v>534234.87555027998</v>
      </c>
      <c r="AG110" s="73">
        <v>1422269.75204538</v>
      </c>
      <c r="AH110" s="73">
        <v>2087902.4734950999</v>
      </c>
      <c r="AI110" s="73">
        <v>5184293.5942264805</v>
      </c>
      <c r="AJ110" s="73">
        <v>1203275.23549584</v>
      </c>
      <c r="AK110" s="73">
        <v>-516919.98620855302</v>
      </c>
      <c r="AL110" s="73">
        <v>-2684878.5650899601</v>
      </c>
      <c r="AM110" s="73">
        <v>-2106881.9730591602</v>
      </c>
      <c r="AN110" s="73">
        <v>137.29205761774199</v>
      </c>
    </row>
    <row r="111" spans="1:40">
      <c r="A111" s="108" t="s">
        <v>433</v>
      </c>
      <c r="B111" s="73">
        <v>1.36128145792705E-9</v>
      </c>
      <c r="C111" s="73">
        <v>1.36128145792705E-9</v>
      </c>
      <c r="D111" s="73">
        <v>1.36128145792705E-9</v>
      </c>
      <c r="E111" s="73">
        <v>1.36128145792705E-9</v>
      </c>
      <c r="F111" s="73">
        <v>1.36128145792705E-9</v>
      </c>
      <c r="G111" s="73">
        <v>1.36128145792705E-9</v>
      </c>
      <c r="H111" s="73">
        <v>1.36128145792705E-9</v>
      </c>
      <c r="I111" s="73">
        <v>1.36128145792705E-9</v>
      </c>
      <c r="J111" s="73">
        <v>1.36128145792705E-9</v>
      </c>
      <c r="K111" s="73">
        <v>1.36128145792705E-9</v>
      </c>
      <c r="L111" s="73">
        <v>1.36128145792705E-9</v>
      </c>
      <c r="M111" s="73">
        <v>1.36128145792705E-9</v>
      </c>
      <c r="N111" s="73">
        <v>1.63353774951247E-8</v>
      </c>
      <c r="O111" s="73">
        <v>1.36448876888708E-9</v>
      </c>
      <c r="P111" s="73">
        <v>1.36448876888708E-9</v>
      </c>
      <c r="Q111" s="73">
        <v>1.36448876888708E-9</v>
      </c>
      <c r="R111" s="73">
        <v>1.36448876888708E-9</v>
      </c>
      <c r="S111" s="73">
        <v>1.36448876888708E-9</v>
      </c>
      <c r="T111" s="73">
        <v>1.36448876888708E-9</v>
      </c>
      <c r="U111" s="73">
        <v>1.36448876888708E-9</v>
      </c>
      <c r="V111" s="73">
        <v>1.36448876888708E-9</v>
      </c>
      <c r="W111" s="73">
        <v>1.36448876888708E-9</v>
      </c>
      <c r="X111" s="73">
        <v>1.36448876888708E-9</v>
      </c>
      <c r="Y111" s="73">
        <v>1.36448876888708E-9</v>
      </c>
      <c r="Z111" s="73">
        <v>1.36448876888708E-9</v>
      </c>
      <c r="AA111" s="73">
        <v>1.6373865226645001E-8</v>
      </c>
      <c r="AB111" s="73">
        <v>5.7870749068721503</v>
      </c>
      <c r="AC111" s="73">
        <v>5.7870749068721503</v>
      </c>
      <c r="AD111" s="73">
        <v>5.7870749068721503</v>
      </c>
      <c r="AE111" s="73">
        <v>5.7870749068721503</v>
      </c>
      <c r="AF111" s="73">
        <v>5.7870749068721503</v>
      </c>
      <c r="AG111" s="73">
        <v>5.7870749068721503</v>
      </c>
      <c r="AH111" s="73">
        <v>5.7870749068721503</v>
      </c>
      <c r="AI111" s="73">
        <v>5.7870749068721503</v>
      </c>
      <c r="AJ111" s="73">
        <v>5.7870749068721503</v>
      </c>
      <c r="AK111" s="73">
        <v>5.7870749068721503</v>
      </c>
      <c r="AL111" s="73">
        <v>5.7870749068721503</v>
      </c>
      <c r="AM111" s="73">
        <v>5.7870749068721503</v>
      </c>
      <c r="AN111" s="73">
        <v>69.444898882465793</v>
      </c>
    </row>
    <row r="112" spans="1:40">
      <c r="A112" s="108" t="s">
        <v>434</v>
      </c>
      <c r="B112" s="73">
        <v>-147125.720324797</v>
      </c>
      <c r="C112" s="73">
        <v>253710.70540185901</v>
      </c>
      <c r="D112" s="73">
        <v>192174.89290034401</v>
      </c>
      <c r="E112" s="73">
        <v>120143.16900738901</v>
      </c>
      <c r="F112" s="73">
        <v>-47583.717166806899</v>
      </c>
      <c r="G112" s="73">
        <v>-113977.088166999</v>
      </c>
      <c r="H112" s="73">
        <v>-169984.731879889</v>
      </c>
      <c r="I112" s="73">
        <v>-428760.60016197601</v>
      </c>
      <c r="J112" s="73">
        <v>-97381.657362074504</v>
      </c>
      <c r="K112" s="73">
        <v>45696.672588984999</v>
      </c>
      <c r="L112" s="73">
        <v>219164.028060563</v>
      </c>
      <c r="M112" s="73">
        <v>173924.04710340299</v>
      </c>
      <c r="N112" s="73">
        <v>6.8212102632969597E-10</v>
      </c>
      <c r="O112" s="73">
        <v>-145039.07254220801</v>
      </c>
      <c r="P112" s="73">
        <v>253587.55066168701</v>
      </c>
      <c r="Q112" s="73">
        <v>196253.70751827501</v>
      </c>
      <c r="R112" s="73">
        <v>124119.71688159399</v>
      </c>
      <c r="S112" s="73">
        <v>-44536.775654979603</v>
      </c>
      <c r="T112" s="73">
        <v>-116611.291089391</v>
      </c>
      <c r="U112" s="73">
        <v>-172475.96090962901</v>
      </c>
      <c r="V112" s="73">
        <v>-431204.917778156</v>
      </c>
      <c r="W112" s="73">
        <v>-99843.120314680506</v>
      </c>
      <c r="X112" s="73">
        <v>41812.7814737757</v>
      </c>
      <c r="Y112" s="73">
        <v>220725.21091428501</v>
      </c>
      <c r="Z112" s="73">
        <v>173212.170839425</v>
      </c>
      <c r="AA112" s="73">
        <v>-1.70530256582424E-9</v>
      </c>
      <c r="AB112" s="73">
        <v>-141762.361973127</v>
      </c>
      <c r="AC112" s="73">
        <v>256308.64963853901</v>
      </c>
      <c r="AD112" s="73">
        <v>200674.68809399201</v>
      </c>
      <c r="AE112" s="73">
        <v>129189.67633088</v>
      </c>
      <c r="AF112" s="73">
        <v>-42615.738404112599</v>
      </c>
      <c r="AG112" s="73">
        <v>-117793.280674116</v>
      </c>
      <c r="AH112" s="73">
        <v>-174538.08424482701</v>
      </c>
      <c r="AI112" s="73">
        <v>-432759.65694205102</v>
      </c>
      <c r="AJ112" s="73">
        <v>-103051.139377049</v>
      </c>
      <c r="AK112" s="73">
        <v>38942.700383311203</v>
      </c>
      <c r="AL112" s="73">
        <v>218114.041093951</v>
      </c>
      <c r="AM112" s="73">
        <v>169290.506074606</v>
      </c>
      <c r="AN112" s="73">
        <v>-3.1832314562052401E-9</v>
      </c>
    </row>
    <row r="113" spans="1:40">
      <c r="A113" s="108" t="s">
        <v>435</v>
      </c>
      <c r="B113" s="73">
        <v>2.93098878501041E-11</v>
      </c>
      <c r="C113" s="73">
        <v>2.93098878501041E-11</v>
      </c>
      <c r="D113" s="73">
        <v>2.93098878501041E-11</v>
      </c>
      <c r="E113" s="73">
        <v>2.93098878501041E-11</v>
      </c>
      <c r="F113" s="73">
        <v>2.93098878501041E-11</v>
      </c>
      <c r="G113" s="73">
        <v>2.93098878501041E-11</v>
      </c>
      <c r="H113" s="73">
        <v>2.93098878501041E-11</v>
      </c>
      <c r="I113" s="73">
        <v>2.93098878501041E-11</v>
      </c>
      <c r="J113" s="73">
        <v>2.93098878501041E-11</v>
      </c>
      <c r="K113" s="73">
        <v>2.93098878501041E-11</v>
      </c>
      <c r="L113" s="73">
        <v>2.93098878501041E-11</v>
      </c>
      <c r="M113" s="73">
        <v>2.93098878501041E-11</v>
      </c>
      <c r="N113" s="73">
        <v>3.5171865420124902E-10</v>
      </c>
      <c r="O113" s="73">
        <v>3.7821597705563597E-11</v>
      </c>
      <c r="P113" s="73">
        <v>3.7821597705563597E-11</v>
      </c>
      <c r="Q113" s="73">
        <v>3.7821597705563597E-11</v>
      </c>
      <c r="R113" s="73">
        <v>3.7821597705563597E-11</v>
      </c>
      <c r="S113" s="73">
        <v>3.7821597705563597E-11</v>
      </c>
      <c r="T113" s="73">
        <v>3.7821597705563597E-11</v>
      </c>
      <c r="U113" s="73">
        <v>3.7821597705563597E-11</v>
      </c>
      <c r="V113" s="73">
        <v>3.7821597705563597E-11</v>
      </c>
      <c r="W113" s="73">
        <v>3.7821597705563597E-11</v>
      </c>
      <c r="X113" s="73">
        <v>3.7821597705563597E-11</v>
      </c>
      <c r="Y113" s="73">
        <v>3.7821597705563597E-11</v>
      </c>
      <c r="Z113" s="73">
        <v>3.7821597705563597E-11</v>
      </c>
      <c r="AA113" s="73">
        <v>4.5385917246676301E-10</v>
      </c>
      <c r="AB113" s="73">
        <v>-1.52365774318418E-10</v>
      </c>
      <c r="AC113" s="73">
        <v>-1.52365774318418E-10</v>
      </c>
      <c r="AD113" s="73">
        <v>-1.52365774318418E-10</v>
      </c>
      <c r="AE113" s="73">
        <v>-1.52365774318418E-10</v>
      </c>
      <c r="AF113" s="73">
        <v>-1.52365774318418E-10</v>
      </c>
      <c r="AG113" s="73">
        <v>-1.52365774318418E-10</v>
      </c>
      <c r="AH113" s="73">
        <v>-1.52365774318418E-10</v>
      </c>
      <c r="AI113" s="73">
        <v>-1.52365774318418E-10</v>
      </c>
      <c r="AJ113" s="73">
        <v>-1.52365774318418E-10</v>
      </c>
      <c r="AK113" s="73">
        <v>-1.52365774318418E-10</v>
      </c>
      <c r="AL113" s="73">
        <v>-1.52365774318418E-10</v>
      </c>
      <c r="AM113" s="73">
        <v>-1.52365774318418E-10</v>
      </c>
      <c r="AN113" s="73">
        <v>-1.8283892918210101E-9</v>
      </c>
    </row>
    <row r="114" spans="1:40">
      <c r="A114" s="108" t="s">
        <v>436</v>
      </c>
      <c r="B114" s="73">
        <v>0</v>
      </c>
      <c r="C114" s="73">
        <v>0</v>
      </c>
      <c r="D114" s="73">
        <v>0</v>
      </c>
      <c r="E114" s="73">
        <v>0</v>
      </c>
      <c r="F114" s="73">
        <v>0</v>
      </c>
      <c r="G114" s="73">
        <v>0</v>
      </c>
      <c r="H114" s="73">
        <v>0</v>
      </c>
      <c r="I114" s="73">
        <v>0</v>
      </c>
      <c r="J114" s="73">
        <v>0</v>
      </c>
      <c r="K114" s="73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3">
        <v>0</v>
      </c>
      <c r="R114" s="73">
        <v>0</v>
      </c>
      <c r="S114" s="73">
        <v>0</v>
      </c>
      <c r="T114" s="73">
        <v>0</v>
      </c>
      <c r="U114" s="73">
        <v>0</v>
      </c>
      <c r="V114" s="73">
        <v>0</v>
      </c>
      <c r="W114" s="73">
        <v>0</v>
      </c>
      <c r="X114" s="73">
        <v>0</v>
      </c>
      <c r="Y114" s="73">
        <v>0</v>
      </c>
      <c r="Z114" s="73">
        <v>0</v>
      </c>
      <c r="AA114" s="73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</row>
    <row r="115" spans="1:40">
      <c r="A115" s="108" t="s">
        <v>437</v>
      </c>
      <c r="B115" s="73">
        <v>0</v>
      </c>
      <c r="C115" s="73">
        <v>0</v>
      </c>
      <c r="D115" s="73">
        <v>0</v>
      </c>
      <c r="E115" s="73">
        <v>0</v>
      </c>
      <c r="F115" s="73">
        <v>0</v>
      </c>
      <c r="G115" s="73">
        <v>0</v>
      </c>
      <c r="H115" s="73">
        <v>0</v>
      </c>
      <c r="I115" s="73">
        <v>0</v>
      </c>
      <c r="J115" s="73">
        <v>0</v>
      </c>
      <c r="K115" s="73">
        <v>0</v>
      </c>
      <c r="L115" s="73">
        <v>0</v>
      </c>
      <c r="M115" s="73">
        <v>0</v>
      </c>
      <c r="N115" s="73">
        <v>0</v>
      </c>
      <c r="O115" s="73">
        <v>0</v>
      </c>
      <c r="P115" s="73">
        <v>0</v>
      </c>
      <c r="Q115" s="73">
        <v>0</v>
      </c>
      <c r="R115" s="73">
        <v>0</v>
      </c>
      <c r="S115" s="73">
        <v>0</v>
      </c>
      <c r="T115" s="73">
        <v>0</v>
      </c>
      <c r="U115" s="73">
        <v>0</v>
      </c>
      <c r="V115" s="73">
        <v>0</v>
      </c>
      <c r="W115" s="73">
        <v>0</v>
      </c>
      <c r="X115" s="73">
        <v>0</v>
      </c>
      <c r="Y115" s="73">
        <v>0</v>
      </c>
      <c r="Z115" s="73">
        <v>0</v>
      </c>
      <c r="AA115" s="73">
        <v>0</v>
      </c>
      <c r="AB115" s="73">
        <v>0</v>
      </c>
      <c r="AC115" s="73">
        <v>0</v>
      </c>
      <c r="AD115" s="73">
        <v>0</v>
      </c>
      <c r="AE115" s="73">
        <v>0</v>
      </c>
      <c r="AF115" s="73">
        <v>0</v>
      </c>
      <c r="AG115" s="73">
        <v>0</v>
      </c>
      <c r="AH115" s="73">
        <v>0</v>
      </c>
      <c r="AI115" s="73">
        <v>0</v>
      </c>
      <c r="AJ115" s="73">
        <v>0</v>
      </c>
      <c r="AK115" s="73">
        <v>0</v>
      </c>
      <c r="AL115" s="73">
        <v>0</v>
      </c>
      <c r="AM115" s="73">
        <v>0</v>
      </c>
      <c r="AN115" s="73">
        <v>0</v>
      </c>
    </row>
    <row r="116" spans="1:40">
      <c r="A116" s="108" t="s">
        <v>438</v>
      </c>
      <c r="B116" s="73">
        <v>0</v>
      </c>
      <c r="C116" s="73">
        <v>0</v>
      </c>
      <c r="D116" s="73">
        <v>0</v>
      </c>
      <c r="E116" s="73">
        <v>0</v>
      </c>
      <c r="F116" s="73">
        <v>0</v>
      </c>
      <c r="G116" s="73">
        <v>0</v>
      </c>
      <c r="H116" s="73">
        <v>0</v>
      </c>
      <c r="I116" s="73">
        <v>0</v>
      </c>
      <c r="J116" s="73">
        <v>0</v>
      </c>
      <c r="K116" s="73">
        <v>0</v>
      </c>
      <c r="L116" s="73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3">
        <v>0</v>
      </c>
      <c r="V116" s="73">
        <v>0</v>
      </c>
      <c r="W116" s="73">
        <v>0</v>
      </c>
      <c r="X116" s="73">
        <v>0</v>
      </c>
      <c r="Y116" s="73">
        <v>0</v>
      </c>
      <c r="Z116" s="73">
        <v>0</v>
      </c>
      <c r="AA116" s="73">
        <v>0</v>
      </c>
      <c r="AB116" s="73">
        <v>0</v>
      </c>
      <c r="AC116" s="73">
        <v>0</v>
      </c>
      <c r="AD116" s="73">
        <v>0</v>
      </c>
      <c r="AE116" s="73">
        <v>0</v>
      </c>
      <c r="AF116" s="73">
        <v>0</v>
      </c>
      <c r="AG116" s="73">
        <v>0</v>
      </c>
      <c r="AH116" s="73">
        <v>0</v>
      </c>
      <c r="AI116" s="73">
        <v>0</v>
      </c>
      <c r="AJ116" s="73">
        <v>0</v>
      </c>
      <c r="AK116" s="73">
        <v>0</v>
      </c>
      <c r="AL116" s="73">
        <v>0</v>
      </c>
      <c r="AM116" s="73">
        <v>0</v>
      </c>
      <c r="AN116" s="73">
        <v>0</v>
      </c>
    </row>
    <row r="117" spans="1:40">
      <c r="A117" s="108" t="s">
        <v>439</v>
      </c>
      <c r="B117" s="73">
        <v>24231361.526878498</v>
      </c>
      <c r="C117" s="73">
        <v>-24687754.383266799</v>
      </c>
      <c r="D117" s="73">
        <v>-16980955.885632399</v>
      </c>
      <c r="E117" s="73">
        <v>597040.14400858397</v>
      </c>
      <c r="F117" s="73">
        <v>5179056.73384465</v>
      </c>
      <c r="G117" s="73">
        <v>5411227.8167322204</v>
      </c>
      <c r="H117" s="73">
        <v>4275629.5715572704</v>
      </c>
      <c r="I117" s="73">
        <v>49383922.928237803</v>
      </c>
      <c r="J117" s="73">
        <v>2309967.15946157</v>
      </c>
      <c r="K117" s="73">
        <v>-3740266.34814069</v>
      </c>
      <c r="L117" s="73">
        <v>-19589360.742612898</v>
      </c>
      <c r="M117" s="73">
        <v>-26389868.4488369</v>
      </c>
      <c r="N117" s="73">
        <v>7.2230865043820799E-2</v>
      </c>
      <c r="O117" s="73">
        <v>24264439.9079291</v>
      </c>
      <c r="P117" s="73">
        <v>-23756038.0999148</v>
      </c>
      <c r="Q117" s="73">
        <v>-14735324.7720805</v>
      </c>
      <c r="R117" s="73">
        <v>2527757.9960713</v>
      </c>
      <c r="S117" s="73">
        <v>6070614.3312913999</v>
      </c>
      <c r="T117" s="73">
        <v>6603222.2545889895</v>
      </c>
      <c r="U117" s="73">
        <v>4621901.3716337997</v>
      </c>
      <c r="V117" s="73">
        <v>46807472.8265559</v>
      </c>
      <c r="W117" s="73">
        <v>620648.87349287095</v>
      </c>
      <c r="X117" s="73">
        <v>-6392796.79832255</v>
      </c>
      <c r="Y117" s="73">
        <v>-21869844.779964801</v>
      </c>
      <c r="Z117" s="73">
        <v>-24762052.890089098</v>
      </c>
      <c r="AA117" s="73">
        <v>0.221191468881443</v>
      </c>
      <c r="AB117" s="73">
        <v>20722545.7932631</v>
      </c>
      <c r="AC117" s="73">
        <v>-25186939.1599067</v>
      </c>
      <c r="AD117" s="73">
        <v>-18143478.006243199</v>
      </c>
      <c r="AE117" s="73">
        <v>-1028489.7223845701</v>
      </c>
      <c r="AF117" s="73">
        <v>5889781.0133553203</v>
      </c>
      <c r="AG117" s="73">
        <v>6684532.5819095802</v>
      </c>
      <c r="AH117" s="73">
        <v>5134416.1235667998</v>
      </c>
      <c r="AI117" s="73">
        <v>46018699.978442602</v>
      </c>
      <c r="AJ117" s="73">
        <v>1636338.18653807</v>
      </c>
      <c r="AK117" s="73">
        <v>-4723869.8531401101</v>
      </c>
      <c r="AL117" s="73">
        <v>-14364305.421770999</v>
      </c>
      <c r="AM117" s="73">
        <v>-22639231.637156401</v>
      </c>
      <c r="AN117" s="73">
        <v>-0.12352668272797</v>
      </c>
    </row>
    <row r="118" spans="1:40">
      <c r="A118" s="108" t="s">
        <v>440</v>
      </c>
      <c r="B118" s="73">
        <v>1316931.46833687</v>
      </c>
      <c r="C118" s="73">
        <v>1316931.46833687</v>
      </c>
      <c r="D118" s="73">
        <v>1316931.46833687</v>
      </c>
      <c r="E118" s="73">
        <v>1316931.46833687</v>
      </c>
      <c r="F118" s="73">
        <v>1316931.46833687</v>
      </c>
      <c r="G118" s="73">
        <v>1316931.46833687</v>
      </c>
      <c r="H118" s="73">
        <v>1316931.46833687</v>
      </c>
      <c r="I118" s="73">
        <v>1316931.46833687</v>
      </c>
      <c r="J118" s="73">
        <v>1316931.46833687</v>
      </c>
      <c r="K118" s="73">
        <v>1316931.46833687</v>
      </c>
      <c r="L118" s="73">
        <v>1316931.46833687</v>
      </c>
      <c r="M118" s="73">
        <v>1316931.46833687</v>
      </c>
      <c r="N118" s="73">
        <v>15803177.620042499</v>
      </c>
      <c r="O118" s="73">
        <v>-6.0192389052341798E-3</v>
      </c>
      <c r="P118" s="73">
        <v>-6.0192389052341798E-3</v>
      </c>
      <c r="Q118" s="73">
        <v>-6.0192389052341798E-3</v>
      </c>
      <c r="R118" s="73">
        <v>-6.0192389052341798E-3</v>
      </c>
      <c r="S118" s="73">
        <v>-6.0192389052341798E-3</v>
      </c>
      <c r="T118" s="73">
        <v>-6.0192389052341798E-3</v>
      </c>
      <c r="U118" s="73">
        <v>-6.0192389052341798E-3</v>
      </c>
      <c r="V118" s="73">
        <v>-6.0192389052341798E-3</v>
      </c>
      <c r="W118" s="73">
        <v>-6.0192389052341798E-3</v>
      </c>
      <c r="X118" s="73">
        <v>-6.0192389052341798E-3</v>
      </c>
      <c r="Y118" s="73">
        <v>-6.0192389052341798E-3</v>
      </c>
      <c r="Z118" s="73">
        <v>-6.0192389052341798E-3</v>
      </c>
      <c r="AA118" s="73">
        <v>-7.2230866862810203E-2</v>
      </c>
      <c r="AB118" s="73">
        <v>-1.84326218636164E-2</v>
      </c>
      <c r="AC118" s="73">
        <v>-1.84326218636164E-2</v>
      </c>
      <c r="AD118" s="73">
        <v>-1.84326218636164E-2</v>
      </c>
      <c r="AE118" s="73">
        <v>-1.84326218636164E-2</v>
      </c>
      <c r="AF118" s="73">
        <v>-1.84326218636164E-2</v>
      </c>
      <c r="AG118" s="73">
        <v>-1.84326218636164E-2</v>
      </c>
      <c r="AH118" s="73">
        <v>-1.84326218636164E-2</v>
      </c>
      <c r="AI118" s="73">
        <v>-1.84326218636164E-2</v>
      </c>
      <c r="AJ118" s="73">
        <v>-1.84326218636164E-2</v>
      </c>
      <c r="AK118" s="73">
        <v>-1.84326218636164E-2</v>
      </c>
      <c r="AL118" s="73">
        <v>-1.84326218636164E-2</v>
      </c>
      <c r="AM118" s="73">
        <v>-1.84326218636164E-2</v>
      </c>
      <c r="AN118" s="73">
        <v>-0.22119146236339701</v>
      </c>
    </row>
    <row r="119" spans="1:40">
      <c r="A119" s="108" t="s">
        <v>441</v>
      </c>
      <c r="B119" s="73">
        <v>0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3">
        <v>0</v>
      </c>
      <c r="I119" s="73">
        <v>0</v>
      </c>
      <c r="J119" s="73">
        <v>0</v>
      </c>
      <c r="K119" s="73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3">
        <v>0</v>
      </c>
      <c r="R119" s="73">
        <v>0</v>
      </c>
      <c r="S119" s="73">
        <v>0</v>
      </c>
      <c r="T119" s="73">
        <v>0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3">
        <v>0</v>
      </c>
      <c r="AA119" s="73">
        <v>0</v>
      </c>
      <c r="AB119" s="73">
        <v>0</v>
      </c>
      <c r="AC119" s="73">
        <v>0</v>
      </c>
      <c r="AD119" s="73">
        <v>0</v>
      </c>
      <c r="AE119" s="73">
        <v>0</v>
      </c>
      <c r="AF119" s="73">
        <v>0</v>
      </c>
      <c r="AG119" s="73">
        <v>0</v>
      </c>
      <c r="AH119" s="73">
        <v>0</v>
      </c>
      <c r="AI119" s="73">
        <v>0</v>
      </c>
      <c r="AJ119" s="73">
        <v>0</v>
      </c>
      <c r="AK119" s="73">
        <v>0</v>
      </c>
      <c r="AL119" s="73">
        <v>0</v>
      </c>
      <c r="AM119" s="73">
        <v>0</v>
      </c>
      <c r="AN119" s="73">
        <v>0</v>
      </c>
    </row>
    <row r="120" spans="1:40">
      <c r="A120" s="108" t="s">
        <v>442</v>
      </c>
      <c r="B120" s="73">
        <v>0</v>
      </c>
      <c r="C120" s="73">
        <v>0</v>
      </c>
      <c r="D120" s="73">
        <v>0</v>
      </c>
      <c r="E120" s="73">
        <v>0</v>
      </c>
      <c r="F120" s="73">
        <v>0</v>
      </c>
      <c r="G120" s="73">
        <v>0</v>
      </c>
      <c r="H120" s="73">
        <v>0</v>
      </c>
      <c r="I120" s="73">
        <v>0</v>
      </c>
      <c r="J120" s="73">
        <v>0</v>
      </c>
      <c r="K120" s="73">
        <v>0</v>
      </c>
      <c r="L120" s="73">
        <v>0</v>
      </c>
      <c r="M120" s="73">
        <v>0</v>
      </c>
      <c r="N120" s="73">
        <v>0</v>
      </c>
      <c r="O120" s="73">
        <v>0</v>
      </c>
      <c r="P120" s="73">
        <v>0</v>
      </c>
      <c r="Q120" s="73">
        <v>0</v>
      </c>
      <c r="R120" s="73">
        <v>0</v>
      </c>
      <c r="S120" s="73">
        <v>0</v>
      </c>
      <c r="T120" s="73">
        <v>0</v>
      </c>
      <c r="U120" s="73">
        <v>0</v>
      </c>
      <c r="V120" s="73">
        <v>0</v>
      </c>
      <c r="W120" s="73">
        <v>0</v>
      </c>
      <c r="X120" s="73">
        <v>0</v>
      </c>
      <c r="Y120" s="73">
        <v>0</v>
      </c>
      <c r="Z120" s="73">
        <v>0</v>
      </c>
      <c r="AA120" s="73">
        <v>0</v>
      </c>
      <c r="AB120" s="73">
        <v>0</v>
      </c>
      <c r="AC120" s="73">
        <v>0</v>
      </c>
      <c r="AD120" s="73">
        <v>0</v>
      </c>
      <c r="AE120" s="73">
        <v>0</v>
      </c>
      <c r="AF120" s="73">
        <v>0</v>
      </c>
      <c r="AG120" s="73">
        <v>0</v>
      </c>
      <c r="AH120" s="73">
        <v>0</v>
      </c>
      <c r="AI120" s="73">
        <v>0</v>
      </c>
      <c r="AJ120" s="73">
        <v>0</v>
      </c>
      <c r="AK120" s="73">
        <v>0</v>
      </c>
      <c r="AL120" s="73">
        <v>0</v>
      </c>
      <c r="AM120" s="73">
        <v>0</v>
      </c>
      <c r="AN120" s="73">
        <v>0</v>
      </c>
    </row>
    <row r="121" spans="1:40">
      <c r="A121" s="108" t="s">
        <v>443</v>
      </c>
      <c r="B121" s="73">
        <v>0</v>
      </c>
      <c r="C121" s="73">
        <v>0</v>
      </c>
      <c r="D121" s="73">
        <v>0</v>
      </c>
      <c r="E121" s="73">
        <v>0</v>
      </c>
      <c r="F121" s="73">
        <v>0</v>
      </c>
      <c r="G121" s="73">
        <v>0</v>
      </c>
      <c r="H121" s="73">
        <v>0</v>
      </c>
      <c r="I121" s="73">
        <v>0</v>
      </c>
      <c r="J121" s="73">
        <v>0</v>
      </c>
      <c r="K121" s="73">
        <v>0</v>
      </c>
      <c r="L121" s="73">
        <v>0</v>
      </c>
      <c r="M121" s="73">
        <v>0</v>
      </c>
      <c r="N121" s="73">
        <v>0</v>
      </c>
      <c r="O121" s="73">
        <v>0</v>
      </c>
      <c r="P121" s="73">
        <v>0</v>
      </c>
      <c r="Q121" s="73">
        <v>0</v>
      </c>
      <c r="R121" s="73">
        <v>0</v>
      </c>
      <c r="S121" s="73">
        <v>0</v>
      </c>
      <c r="T121" s="73">
        <v>0</v>
      </c>
      <c r="U121" s="73">
        <v>0</v>
      </c>
      <c r="V121" s="73">
        <v>0</v>
      </c>
      <c r="W121" s="73">
        <v>0</v>
      </c>
      <c r="X121" s="73">
        <v>0</v>
      </c>
      <c r="Y121" s="73">
        <v>0</v>
      </c>
      <c r="Z121" s="73">
        <v>0</v>
      </c>
      <c r="AA121" s="73">
        <v>0</v>
      </c>
      <c r="AB121" s="73">
        <v>0</v>
      </c>
      <c r="AC121" s="73">
        <v>0</v>
      </c>
      <c r="AD121" s="73">
        <v>0</v>
      </c>
      <c r="AE121" s="73">
        <v>0</v>
      </c>
      <c r="AF121" s="73">
        <v>0</v>
      </c>
      <c r="AG121" s="73">
        <v>0</v>
      </c>
      <c r="AH121" s="73">
        <v>0</v>
      </c>
      <c r="AI121" s="73">
        <v>0</v>
      </c>
      <c r="AJ121" s="73">
        <v>0</v>
      </c>
      <c r="AK121" s="73">
        <v>0</v>
      </c>
      <c r="AL121" s="73">
        <v>0</v>
      </c>
      <c r="AM121" s="73">
        <v>0</v>
      </c>
      <c r="AN121" s="73">
        <v>0</v>
      </c>
    </row>
    <row r="122" spans="1:40">
      <c r="A122" s="108" t="s">
        <v>444</v>
      </c>
      <c r="B122" s="73">
        <v>0</v>
      </c>
      <c r="C122" s="73">
        <v>0</v>
      </c>
      <c r="D122" s="73">
        <v>0</v>
      </c>
      <c r="E122" s="73">
        <v>0</v>
      </c>
      <c r="F122" s="73">
        <v>0</v>
      </c>
      <c r="G122" s="73">
        <v>0</v>
      </c>
      <c r="H122" s="73">
        <v>0</v>
      </c>
      <c r="I122" s="73">
        <v>0</v>
      </c>
      <c r="J122" s="73">
        <v>0</v>
      </c>
      <c r="K122" s="73">
        <v>0</v>
      </c>
      <c r="L122" s="73">
        <v>0</v>
      </c>
      <c r="M122" s="73">
        <v>0</v>
      </c>
      <c r="N122" s="73">
        <v>0</v>
      </c>
      <c r="O122" s="73">
        <v>0</v>
      </c>
      <c r="P122" s="73">
        <v>0</v>
      </c>
      <c r="Q122" s="73">
        <v>0</v>
      </c>
      <c r="R122" s="73">
        <v>0</v>
      </c>
      <c r="S122" s="73">
        <v>0</v>
      </c>
      <c r="T122" s="73">
        <v>0</v>
      </c>
      <c r="U122" s="73">
        <v>0</v>
      </c>
      <c r="V122" s="73">
        <v>0</v>
      </c>
      <c r="W122" s="73">
        <v>0</v>
      </c>
      <c r="X122" s="73">
        <v>0</v>
      </c>
      <c r="Y122" s="73">
        <v>0</v>
      </c>
      <c r="Z122" s="73">
        <v>0</v>
      </c>
      <c r="AA122" s="73">
        <v>0</v>
      </c>
      <c r="AB122" s="73">
        <v>0</v>
      </c>
      <c r="AC122" s="73">
        <v>0</v>
      </c>
      <c r="AD122" s="73">
        <v>0</v>
      </c>
      <c r="AE122" s="73">
        <v>0</v>
      </c>
      <c r="AF122" s="73">
        <v>0</v>
      </c>
      <c r="AG122" s="73">
        <v>0</v>
      </c>
      <c r="AH122" s="73">
        <v>0</v>
      </c>
      <c r="AI122" s="73">
        <v>0</v>
      </c>
      <c r="AJ122" s="73">
        <v>0</v>
      </c>
      <c r="AK122" s="73">
        <v>0</v>
      </c>
      <c r="AL122" s="73">
        <v>0</v>
      </c>
      <c r="AM122" s="73">
        <v>0</v>
      </c>
      <c r="AN122" s="73">
        <v>0</v>
      </c>
    </row>
    <row r="123" spans="1:40">
      <c r="A123" s="108" t="s">
        <v>445</v>
      </c>
      <c r="B123" s="73">
        <v>0</v>
      </c>
      <c r="C123" s="73">
        <v>0</v>
      </c>
      <c r="D123" s="73">
        <v>0</v>
      </c>
      <c r="E123" s="73">
        <v>0</v>
      </c>
      <c r="F123" s="73">
        <v>0</v>
      </c>
      <c r="G123" s="73">
        <v>0</v>
      </c>
      <c r="H123" s="73">
        <v>0</v>
      </c>
      <c r="I123" s="73">
        <v>0</v>
      </c>
      <c r="J123" s="73">
        <v>0</v>
      </c>
      <c r="K123" s="73">
        <v>0</v>
      </c>
      <c r="L123" s="73">
        <v>0</v>
      </c>
      <c r="M123" s="73">
        <v>0</v>
      </c>
      <c r="N123" s="73">
        <v>0</v>
      </c>
      <c r="O123" s="73">
        <v>0</v>
      </c>
      <c r="P123" s="73">
        <v>0</v>
      </c>
      <c r="Q123" s="73">
        <v>0</v>
      </c>
      <c r="R123" s="73">
        <v>0</v>
      </c>
      <c r="S123" s="73">
        <v>0</v>
      </c>
      <c r="T123" s="73">
        <v>0</v>
      </c>
      <c r="U123" s="73">
        <v>0</v>
      </c>
      <c r="V123" s="73">
        <v>0</v>
      </c>
      <c r="W123" s="73">
        <v>0</v>
      </c>
      <c r="X123" s="73">
        <v>0</v>
      </c>
      <c r="Y123" s="73">
        <v>0</v>
      </c>
      <c r="Z123" s="73">
        <v>0</v>
      </c>
      <c r="AA123" s="73">
        <v>0</v>
      </c>
      <c r="AB123" s="73">
        <v>0</v>
      </c>
      <c r="AC123" s="73">
        <v>0</v>
      </c>
      <c r="AD123" s="73">
        <v>0</v>
      </c>
      <c r="AE123" s="73">
        <v>0</v>
      </c>
      <c r="AF123" s="73">
        <v>0</v>
      </c>
      <c r="AG123" s="73">
        <v>0</v>
      </c>
      <c r="AH123" s="73">
        <v>0</v>
      </c>
      <c r="AI123" s="73">
        <v>0</v>
      </c>
      <c r="AJ123" s="73">
        <v>0</v>
      </c>
      <c r="AK123" s="73">
        <v>0</v>
      </c>
      <c r="AL123" s="73">
        <v>0</v>
      </c>
      <c r="AM123" s="73">
        <v>0</v>
      </c>
      <c r="AN123" s="73">
        <v>0</v>
      </c>
    </row>
    <row r="124" spans="1:40">
      <c r="A124" s="108" t="s">
        <v>446</v>
      </c>
      <c r="B124" s="73">
        <v>0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3">
        <v>0</v>
      </c>
      <c r="I124" s="73">
        <v>0</v>
      </c>
      <c r="J124" s="73">
        <v>0</v>
      </c>
      <c r="K124" s="73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3">
        <v>0</v>
      </c>
      <c r="R124" s="73">
        <v>0</v>
      </c>
      <c r="S124" s="73">
        <v>0</v>
      </c>
      <c r="T124" s="73">
        <v>0</v>
      </c>
      <c r="U124" s="73">
        <v>0</v>
      </c>
      <c r="V124" s="73">
        <v>0</v>
      </c>
      <c r="W124" s="73">
        <v>0</v>
      </c>
      <c r="X124" s="73">
        <v>0</v>
      </c>
      <c r="Y124" s="73">
        <v>0</v>
      </c>
      <c r="Z124" s="73">
        <v>0</v>
      </c>
      <c r="AA124" s="73">
        <v>0</v>
      </c>
      <c r="AB124" s="73">
        <v>0</v>
      </c>
      <c r="AC124" s="73">
        <v>0</v>
      </c>
      <c r="AD124" s="73">
        <v>0</v>
      </c>
      <c r="AE124" s="73">
        <v>0</v>
      </c>
      <c r="AF124" s="73">
        <v>0</v>
      </c>
      <c r="AG124" s="73">
        <v>0</v>
      </c>
      <c r="AH124" s="73">
        <v>0</v>
      </c>
      <c r="AI124" s="73">
        <v>0</v>
      </c>
      <c r="AJ124" s="73">
        <v>0</v>
      </c>
      <c r="AK124" s="73">
        <v>0</v>
      </c>
      <c r="AL124" s="73">
        <v>0</v>
      </c>
      <c r="AM124" s="73">
        <v>0</v>
      </c>
      <c r="AN124" s="73">
        <v>0</v>
      </c>
    </row>
    <row r="125" spans="1:40">
      <c r="A125" s="108" t="s">
        <v>447</v>
      </c>
      <c r="B125" s="73">
        <v>459444.44399999903</v>
      </c>
      <c r="C125" s="73">
        <v>459444.44399999903</v>
      </c>
      <c r="D125" s="73">
        <v>459444.44399999903</v>
      </c>
      <c r="E125" s="73">
        <v>459444.44399999903</v>
      </c>
      <c r="F125" s="73">
        <v>459444.44399999903</v>
      </c>
      <c r="G125" s="73">
        <v>459444.44399999903</v>
      </c>
      <c r="H125" s="73">
        <v>459444.44399999903</v>
      </c>
      <c r="I125" s="73">
        <v>459444.44399999903</v>
      </c>
      <c r="J125" s="73">
        <v>459444.44399999903</v>
      </c>
      <c r="K125" s="73">
        <v>459444.44399999903</v>
      </c>
      <c r="L125" s="73">
        <v>459444.44399999903</v>
      </c>
      <c r="M125" s="73">
        <v>459444.44399999903</v>
      </c>
      <c r="N125" s="73">
        <v>5513333.3279999904</v>
      </c>
      <c r="O125" s="73">
        <v>459444.44399999903</v>
      </c>
      <c r="P125" s="73">
        <v>459444.44399999903</v>
      </c>
      <c r="Q125" s="73">
        <v>459444.44399999903</v>
      </c>
      <c r="R125" s="73">
        <v>459444.44399999903</v>
      </c>
      <c r="S125" s="73">
        <v>459444.44399999903</v>
      </c>
      <c r="T125" s="73">
        <v>459444.44399999903</v>
      </c>
      <c r="U125" s="73">
        <v>459444.44399999903</v>
      </c>
      <c r="V125" s="73">
        <v>459444.44399999903</v>
      </c>
      <c r="W125" s="73">
        <v>459444.44399999903</v>
      </c>
      <c r="X125" s="73">
        <v>459444.44399999903</v>
      </c>
      <c r="Y125" s="73">
        <v>459444.44399999903</v>
      </c>
      <c r="Z125" s="73">
        <v>459444.44399999903</v>
      </c>
      <c r="AA125" s="73">
        <v>5513333.3279999904</v>
      </c>
      <c r="AB125" s="73">
        <v>459444.44399999903</v>
      </c>
      <c r="AC125" s="73">
        <v>459444.44399999903</v>
      </c>
      <c r="AD125" s="73">
        <v>459444.44399999903</v>
      </c>
      <c r="AE125" s="73">
        <v>459444.44399999903</v>
      </c>
      <c r="AF125" s="73">
        <v>459444.44399999903</v>
      </c>
      <c r="AG125" s="73">
        <v>459444.44399999903</v>
      </c>
      <c r="AH125" s="73">
        <v>459444.44399999903</v>
      </c>
      <c r="AI125" s="73">
        <v>459444.44399999903</v>
      </c>
      <c r="AJ125" s="73">
        <v>459444.44399999903</v>
      </c>
      <c r="AK125" s="73">
        <v>459444.44399999903</v>
      </c>
      <c r="AL125" s="73">
        <v>459444.44399999903</v>
      </c>
      <c r="AM125" s="73">
        <v>459444.44399999903</v>
      </c>
      <c r="AN125" s="73">
        <v>5513333.3279999904</v>
      </c>
    </row>
    <row r="126" spans="1:40">
      <c r="A126" s="108" t="s">
        <v>448</v>
      </c>
      <c r="B126" s="73">
        <v>0</v>
      </c>
      <c r="C126" s="73">
        <v>0</v>
      </c>
      <c r="D126" s="73">
        <v>0</v>
      </c>
      <c r="E126" s="73">
        <v>0</v>
      </c>
      <c r="F126" s="73">
        <v>0</v>
      </c>
      <c r="G126" s="73">
        <v>0</v>
      </c>
      <c r="H126" s="73">
        <v>0</v>
      </c>
      <c r="I126" s="73">
        <v>0</v>
      </c>
      <c r="J126" s="73">
        <v>0</v>
      </c>
      <c r="K126" s="73">
        <v>0</v>
      </c>
      <c r="L126" s="73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3">
        <v>0</v>
      </c>
      <c r="V126" s="73">
        <v>0</v>
      </c>
      <c r="W126" s="73">
        <v>0</v>
      </c>
      <c r="X126" s="73">
        <v>0</v>
      </c>
      <c r="Y126" s="73">
        <v>0</v>
      </c>
      <c r="Z126" s="73">
        <v>0</v>
      </c>
      <c r="AA126" s="73">
        <v>0</v>
      </c>
      <c r="AB126" s="73">
        <v>0</v>
      </c>
      <c r="AC126" s="73">
        <v>0</v>
      </c>
      <c r="AD126" s="73">
        <v>0</v>
      </c>
      <c r="AE126" s="73">
        <v>0</v>
      </c>
      <c r="AF126" s="73">
        <v>0</v>
      </c>
      <c r="AG126" s="73">
        <v>0</v>
      </c>
      <c r="AH126" s="73">
        <v>0</v>
      </c>
      <c r="AI126" s="73">
        <v>0</v>
      </c>
      <c r="AJ126" s="73">
        <v>0</v>
      </c>
      <c r="AK126" s="73">
        <v>0</v>
      </c>
      <c r="AL126" s="73">
        <v>0</v>
      </c>
      <c r="AM126" s="73">
        <v>0</v>
      </c>
      <c r="AN126" s="73">
        <v>0</v>
      </c>
    </row>
    <row r="127" spans="1:40">
      <c r="A127" s="108" t="s">
        <v>449</v>
      </c>
      <c r="B127" s="73">
        <v>401760</v>
      </c>
      <c r="C127" s="73">
        <v>401760</v>
      </c>
      <c r="D127" s="73">
        <v>401760</v>
      </c>
      <c r="E127" s="73">
        <v>401760</v>
      </c>
      <c r="F127" s="73">
        <v>401760</v>
      </c>
      <c r="G127" s="73">
        <v>401760</v>
      </c>
      <c r="H127" s="73">
        <v>401760</v>
      </c>
      <c r="I127" s="73">
        <v>401760</v>
      </c>
      <c r="J127" s="73">
        <v>401760</v>
      </c>
      <c r="K127" s="73">
        <v>401760</v>
      </c>
      <c r="L127" s="73">
        <v>401760</v>
      </c>
      <c r="M127" s="73">
        <v>401760</v>
      </c>
      <c r="N127" s="73">
        <v>4821120</v>
      </c>
      <c r="O127" s="73">
        <v>401760</v>
      </c>
      <c r="P127" s="73">
        <v>401760</v>
      </c>
      <c r="Q127" s="73">
        <v>401760</v>
      </c>
      <c r="R127" s="73">
        <v>401760</v>
      </c>
      <c r="S127" s="73">
        <v>401760</v>
      </c>
      <c r="T127" s="73">
        <v>401760</v>
      </c>
      <c r="U127" s="73">
        <v>401760</v>
      </c>
      <c r="V127" s="73">
        <v>401760</v>
      </c>
      <c r="W127" s="73">
        <v>401760</v>
      </c>
      <c r="X127" s="73">
        <v>401760</v>
      </c>
      <c r="Y127" s="73">
        <v>401760</v>
      </c>
      <c r="Z127" s="73">
        <v>401760</v>
      </c>
      <c r="AA127" s="73">
        <v>4821120</v>
      </c>
      <c r="AB127" s="73">
        <v>401760</v>
      </c>
      <c r="AC127" s="73">
        <v>401760</v>
      </c>
      <c r="AD127" s="73">
        <v>401760</v>
      </c>
      <c r="AE127" s="73">
        <v>401760</v>
      </c>
      <c r="AF127" s="73">
        <v>401760</v>
      </c>
      <c r="AG127" s="73">
        <v>401760</v>
      </c>
      <c r="AH127" s="73">
        <v>401760</v>
      </c>
      <c r="AI127" s="73">
        <v>401760</v>
      </c>
      <c r="AJ127" s="73">
        <v>401760</v>
      </c>
      <c r="AK127" s="73">
        <v>401760</v>
      </c>
      <c r="AL127" s="73">
        <v>401760</v>
      </c>
      <c r="AM127" s="73">
        <v>401760</v>
      </c>
      <c r="AN127" s="73">
        <v>4821120</v>
      </c>
    </row>
    <row r="128" spans="1:40">
      <c r="A128" s="108" t="s">
        <v>450</v>
      </c>
      <c r="B128" s="73">
        <v>0</v>
      </c>
      <c r="C128" s="73">
        <v>0</v>
      </c>
      <c r="D128" s="73">
        <v>0</v>
      </c>
      <c r="E128" s="73">
        <v>0</v>
      </c>
      <c r="F128" s="73">
        <v>0</v>
      </c>
      <c r="G128" s="73">
        <v>0</v>
      </c>
      <c r="H128" s="73">
        <v>0</v>
      </c>
      <c r="I128" s="73">
        <v>0</v>
      </c>
      <c r="J128" s="73">
        <v>0</v>
      </c>
      <c r="K128" s="73">
        <v>0</v>
      </c>
      <c r="L128" s="73">
        <v>0</v>
      </c>
      <c r="M128" s="73">
        <v>0</v>
      </c>
      <c r="N128" s="73">
        <v>0</v>
      </c>
      <c r="O128" s="73">
        <v>0</v>
      </c>
      <c r="P128" s="73">
        <v>0</v>
      </c>
      <c r="Q128" s="73">
        <v>0</v>
      </c>
      <c r="R128" s="73">
        <v>0</v>
      </c>
      <c r="S128" s="73">
        <v>0</v>
      </c>
      <c r="T128" s="73">
        <v>0</v>
      </c>
      <c r="U128" s="73">
        <v>0</v>
      </c>
      <c r="V128" s="73">
        <v>0</v>
      </c>
      <c r="W128" s="73">
        <v>0</v>
      </c>
      <c r="X128" s="73">
        <v>0</v>
      </c>
      <c r="Y128" s="73">
        <v>0</v>
      </c>
      <c r="Z128" s="73">
        <v>0</v>
      </c>
      <c r="AA128" s="73">
        <v>0</v>
      </c>
      <c r="AB128" s="73">
        <v>0</v>
      </c>
      <c r="AC128" s="73">
        <v>0</v>
      </c>
      <c r="AD128" s="73">
        <v>0</v>
      </c>
      <c r="AE128" s="73">
        <v>0</v>
      </c>
      <c r="AF128" s="73">
        <v>0</v>
      </c>
      <c r="AG128" s="73">
        <v>0</v>
      </c>
      <c r="AH128" s="73">
        <v>0</v>
      </c>
      <c r="AI128" s="73">
        <v>0</v>
      </c>
      <c r="AJ128" s="73">
        <v>0</v>
      </c>
      <c r="AK128" s="73">
        <v>0</v>
      </c>
      <c r="AL128" s="73">
        <v>0</v>
      </c>
      <c r="AM128" s="73">
        <v>0</v>
      </c>
      <c r="AN128" s="73">
        <v>0</v>
      </c>
    </row>
    <row r="129" spans="1:40">
      <c r="A129" s="108" t="s">
        <v>451</v>
      </c>
      <c r="B129" s="73">
        <v>0</v>
      </c>
      <c r="C129" s="73">
        <v>0</v>
      </c>
      <c r="D129" s="73">
        <v>0</v>
      </c>
      <c r="E129" s="73">
        <v>0</v>
      </c>
      <c r="F129" s="73">
        <v>0</v>
      </c>
      <c r="G129" s="73">
        <v>0</v>
      </c>
      <c r="H129" s="73">
        <v>0</v>
      </c>
      <c r="I129" s="73">
        <v>0</v>
      </c>
      <c r="J129" s="73">
        <v>0</v>
      </c>
      <c r="K129" s="73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3">
        <v>0</v>
      </c>
      <c r="R129" s="73">
        <v>0</v>
      </c>
      <c r="S129" s="73">
        <v>0</v>
      </c>
      <c r="T129" s="73">
        <v>0</v>
      </c>
      <c r="U129" s="73">
        <v>0</v>
      </c>
      <c r="V129" s="73">
        <v>0</v>
      </c>
      <c r="W129" s="73">
        <v>0</v>
      </c>
      <c r="X129" s="73">
        <v>0</v>
      </c>
      <c r="Y129" s="73">
        <v>0</v>
      </c>
      <c r="Z129" s="73">
        <v>0</v>
      </c>
      <c r="AA129" s="73">
        <v>0</v>
      </c>
      <c r="AB129" s="73">
        <v>0</v>
      </c>
      <c r="AC129" s="73">
        <v>0</v>
      </c>
      <c r="AD129" s="73">
        <v>0</v>
      </c>
      <c r="AE129" s="73">
        <v>0</v>
      </c>
      <c r="AF129" s="73">
        <v>0</v>
      </c>
      <c r="AG129" s="73">
        <v>0</v>
      </c>
      <c r="AH129" s="73">
        <v>0</v>
      </c>
      <c r="AI129" s="73">
        <v>0</v>
      </c>
      <c r="AJ129" s="73">
        <v>0</v>
      </c>
      <c r="AK129" s="73">
        <v>0</v>
      </c>
      <c r="AL129" s="73">
        <v>0</v>
      </c>
      <c r="AM129" s="73">
        <v>0</v>
      </c>
      <c r="AN129" s="73">
        <v>0</v>
      </c>
    </row>
    <row r="130" spans="1:40">
      <c r="A130" s="108" t="s">
        <v>452</v>
      </c>
      <c r="B130" s="73">
        <v>0</v>
      </c>
      <c r="C130" s="73">
        <v>0</v>
      </c>
      <c r="D130" s="73">
        <v>0</v>
      </c>
      <c r="E130" s="73">
        <v>0</v>
      </c>
      <c r="F130" s="73">
        <v>0</v>
      </c>
      <c r="G130" s="73">
        <v>0</v>
      </c>
      <c r="H130" s="73">
        <v>0</v>
      </c>
      <c r="I130" s="73">
        <v>0</v>
      </c>
      <c r="J130" s="73">
        <v>0</v>
      </c>
      <c r="K130" s="73">
        <v>0</v>
      </c>
      <c r="L130" s="73">
        <v>0</v>
      </c>
      <c r="M130" s="73">
        <v>0</v>
      </c>
      <c r="N130" s="73">
        <v>0</v>
      </c>
      <c r="O130" s="73">
        <v>0</v>
      </c>
      <c r="P130" s="73">
        <v>0</v>
      </c>
      <c r="Q130" s="73">
        <v>0</v>
      </c>
      <c r="R130" s="73">
        <v>0</v>
      </c>
      <c r="S130" s="73">
        <v>0</v>
      </c>
      <c r="T130" s="73">
        <v>0</v>
      </c>
      <c r="U130" s="73">
        <v>0</v>
      </c>
      <c r="V130" s="73">
        <v>0</v>
      </c>
      <c r="W130" s="73">
        <v>0</v>
      </c>
      <c r="X130" s="73">
        <v>0</v>
      </c>
      <c r="Y130" s="73">
        <v>0</v>
      </c>
      <c r="Z130" s="73">
        <v>0</v>
      </c>
      <c r="AA130" s="73">
        <v>0</v>
      </c>
      <c r="AB130" s="73">
        <v>0</v>
      </c>
      <c r="AC130" s="73">
        <v>0</v>
      </c>
      <c r="AD130" s="73">
        <v>0</v>
      </c>
      <c r="AE130" s="73">
        <v>0</v>
      </c>
      <c r="AF130" s="73">
        <v>0</v>
      </c>
      <c r="AG130" s="73">
        <v>0</v>
      </c>
      <c r="AH130" s="73">
        <v>0</v>
      </c>
      <c r="AI130" s="73">
        <v>0</v>
      </c>
      <c r="AJ130" s="73">
        <v>0</v>
      </c>
      <c r="AK130" s="73">
        <v>0</v>
      </c>
      <c r="AL130" s="73">
        <v>0</v>
      </c>
      <c r="AM130" s="73">
        <v>0</v>
      </c>
      <c r="AN130" s="73">
        <v>0</v>
      </c>
    </row>
    <row r="131" spans="1:40">
      <c r="A131" s="108" t="s">
        <v>453</v>
      </c>
      <c r="B131" s="73">
        <v>0</v>
      </c>
      <c r="C131" s="73">
        <v>0</v>
      </c>
      <c r="D131" s="73">
        <v>0</v>
      </c>
      <c r="E131" s="73">
        <v>0</v>
      </c>
      <c r="F131" s="73">
        <v>0</v>
      </c>
      <c r="G131" s="73">
        <v>0</v>
      </c>
      <c r="H131" s="73">
        <v>0</v>
      </c>
      <c r="I131" s="73">
        <v>0</v>
      </c>
      <c r="J131" s="73">
        <v>0</v>
      </c>
      <c r="K131" s="73">
        <v>0</v>
      </c>
      <c r="L131" s="73">
        <v>0</v>
      </c>
      <c r="M131" s="73">
        <v>0</v>
      </c>
      <c r="N131" s="73">
        <v>0</v>
      </c>
      <c r="O131" s="73">
        <v>0</v>
      </c>
      <c r="P131" s="73">
        <v>0</v>
      </c>
      <c r="Q131" s="73">
        <v>0</v>
      </c>
      <c r="R131" s="73">
        <v>0</v>
      </c>
      <c r="S131" s="73">
        <v>0</v>
      </c>
      <c r="T131" s="73">
        <v>0</v>
      </c>
      <c r="U131" s="73">
        <v>0</v>
      </c>
      <c r="V131" s="73">
        <v>0</v>
      </c>
      <c r="W131" s="73">
        <v>0</v>
      </c>
      <c r="X131" s="73">
        <v>0</v>
      </c>
      <c r="Y131" s="73">
        <v>0</v>
      </c>
      <c r="Z131" s="73">
        <v>0</v>
      </c>
      <c r="AA131" s="73">
        <v>0</v>
      </c>
      <c r="AB131" s="73">
        <v>0</v>
      </c>
      <c r="AC131" s="73">
        <v>0</v>
      </c>
      <c r="AD131" s="73">
        <v>0</v>
      </c>
      <c r="AE131" s="73">
        <v>0</v>
      </c>
      <c r="AF131" s="73">
        <v>0</v>
      </c>
      <c r="AG131" s="73">
        <v>0</v>
      </c>
      <c r="AH131" s="73">
        <v>0</v>
      </c>
      <c r="AI131" s="73">
        <v>0</v>
      </c>
      <c r="AJ131" s="73">
        <v>0</v>
      </c>
      <c r="AK131" s="73">
        <v>0</v>
      </c>
      <c r="AL131" s="73">
        <v>0</v>
      </c>
      <c r="AM131" s="73">
        <v>0</v>
      </c>
      <c r="AN131" s="73">
        <v>0</v>
      </c>
    </row>
    <row r="132" spans="1:40">
      <c r="A132" s="108" t="s">
        <v>454</v>
      </c>
      <c r="B132" s="73">
        <v>213287.34724999999</v>
      </c>
      <c r="C132" s="73">
        <v>213287.34724999999</v>
      </c>
      <c r="D132" s="73">
        <v>213287.34724999999</v>
      </c>
      <c r="E132" s="73">
        <v>213287.34724999999</v>
      </c>
      <c r="F132" s="73">
        <v>213287.34724999999</v>
      </c>
      <c r="G132" s="73">
        <v>213287.34724999999</v>
      </c>
      <c r="H132" s="73">
        <v>213287.34724999999</v>
      </c>
      <c r="I132" s="73">
        <v>213287.34724999999</v>
      </c>
      <c r="J132" s="73">
        <v>144305</v>
      </c>
      <c r="K132" s="73">
        <v>0</v>
      </c>
      <c r="L132" s="73">
        <v>0</v>
      </c>
      <c r="M132" s="73">
        <v>0</v>
      </c>
      <c r="N132" s="73">
        <v>1850603.7779999999</v>
      </c>
      <c r="O132" s="73">
        <v>0</v>
      </c>
      <c r="P132" s="73">
        <v>0</v>
      </c>
      <c r="Q132" s="73">
        <v>0</v>
      </c>
      <c r="R132" s="73">
        <v>0</v>
      </c>
      <c r="S132" s="73">
        <v>0</v>
      </c>
      <c r="T132" s="73">
        <v>0</v>
      </c>
      <c r="U132" s="73">
        <v>0</v>
      </c>
      <c r="V132" s="73">
        <v>0</v>
      </c>
      <c r="W132" s="73">
        <v>0</v>
      </c>
      <c r="X132" s="73">
        <v>0</v>
      </c>
      <c r="Y132" s="73">
        <v>0</v>
      </c>
      <c r="Z132" s="73">
        <v>0</v>
      </c>
      <c r="AA132" s="73">
        <v>0</v>
      </c>
      <c r="AB132" s="73">
        <v>0</v>
      </c>
      <c r="AC132" s="73">
        <v>0</v>
      </c>
      <c r="AD132" s="73">
        <v>0</v>
      </c>
      <c r="AE132" s="73">
        <v>0</v>
      </c>
      <c r="AF132" s="73">
        <v>0</v>
      </c>
      <c r="AG132" s="73">
        <v>0</v>
      </c>
      <c r="AH132" s="73">
        <v>0</v>
      </c>
      <c r="AI132" s="73">
        <v>0</v>
      </c>
      <c r="AJ132" s="73">
        <v>0</v>
      </c>
      <c r="AK132" s="73">
        <v>0</v>
      </c>
      <c r="AL132" s="73">
        <v>0</v>
      </c>
      <c r="AM132" s="73">
        <v>0</v>
      </c>
      <c r="AN132" s="73">
        <v>0</v>
      </c>
    </row>
    <row r="133" spans="1:40">
      <c r="A133" s="108" t="s">
        <v>455</v>
      </c>
      <c r="B133" s="73">
        <v>0</v>
      </c>
      <c r="C133" s="73">
        <v>0</v>
      </c>
      <c r="D133" s="73">
        <v>0</v>
      </c>
      <c r="E133" s="73">
        <v>0</v>
      </c>
      <c r="F133" s="73">
        <v>0</v>
      </c>
      <c r="G133" s="73">
        <v>0</v>
      </c>
      <c r="H133" s="73">
        <v>0</v>
      </c>
      <c r="I133" s="73">
        <v>0</v>
      </c>
      <c r="J133" s="73">
        <v>0</v>
      </c>
      <c r="K133" s="73">
        <v>0</v>
      </c>
      <c r="L133" s="73">
        <v>0</v>
      </c>
      <c r="M133" s="73">
        <v>0</v>
      </c>
      <c r="N133" s="73">
        <v>0</v>
      </c>
      <c r="O133" s="73">
        <v>0</v>
      </c>
      <c r="P133" s="73">
        <v>0</v>
      </c>
      <c r="Q133" s="73">
        <v>0</v>
      </c>
      <c r="R133" s="73">
        <v>0</v>
      </c>
      <c r="S133" s="73">
        <v>0</v>
      </c>
      <c r="T133" s="73">
        <v>0</v>
      </c>
      <c r="U133" s="73">
        <v>0</v>
      </c>
      <c r="V133" s="73">
        <v>0</v>
      </c>
      <c r="W133" s="73">
        <v>0</v>
      </c>
      <c r="X133" s="73">
        <v>0</v>
      </c>
      <c r="Y133" s="73">
        <v>0</v>
      </c>
      <c r="Z133" s="73">
        <v>0</v>
      </c>
      <c r="AA133" s="73">
        <v>0</v>
      </c>
      <c r="AB133" s="73">
        <v>0</v>
      </c>
      <c r="AC133" s="73">
        <v>0</v>
      </c>
      <c r="AD133" s="73">
        <v>0</v>
      </c>
      <c r="AE133" s="73">
        <v>0</v>
      </c>
      <c r="AF133" s="73">
        <v>0</v>
      </c>
      <c r="AG133" s="73">
        <v>0</v>
      </c>
      <c r="AH133" s="73">
        <v>0</v>
      </c>
      <c r="AI133" s="73">
        <v>0</v>
      </c>
      <c r="AJ133" s="73">
        <v>0</v>
      </c>
      <c r="AK133" s="73">
        <v>0</v>
      </c>
      <c r="AL133" s="73">
        <v>0</v>
      </c>
      <c r="AM133" s="73">
        <v>0</v>
      </c>
      <c r="AN133" s="73">
        <v>0</v>
      </c>
    </row>
    <row r="134" spans="1:40">
      <c r="A134" s="108" t="s">
        <v>456</v>
      </c>
      <c r="B134" s="73">
        <v>2803568.7355530402</v>
      </c>
      <c r="C134" s="73">
        <v>3052906.8402417898</v>
      </c>
      <c r="D134" s="73">
        <v>2665283.6100843698</v>
      </c>
      <c r="E134" s="73">
        <v>2811203.4075992098</v>
      </c>
      <c r="F134" s="73">
        <v>3137902.4435061901</v>
      </c>
      <c r="G134" s="73">
        <v>3145667.0197322299</v>
      </c>
      <c r="H134" s="73">
        <v>3428560.9479668001</v>
      </c>
      <c r="I134" s="73">
        <v>3735713.2444472001</v>
      </c>
      <c r="J134" s="73">
        <v>3839181.2499428098</v>
      </c>
      <c r="K134" s="73">
        <v>4118755.4734352999</v>
      </c>
      <c r="L134" s="73">
        <v>4452478.09227823</v>
      </c>
      <c r="M134" s="73">
        <v>2324355.6264948598</v>
      </c>
      <c r="N134" s="73">
        <v>39515576.691281997</v>
      </c>
      <c r="O134" s="73">
        <v>2484963.0750402799</v>
      </c>
      <c r="P134" s="73">
        <v>2726554.0088023301</v>
      </c>
      <c r="Q134" s="73">
        <v>2918697.5639118901</v>
      </c>
      <c r="R134" s="73">
        <v>3175817.9512193501</v>
      </c>
      <c r="S134" s="73">
        <v>3311586.68363968</v>
      </c>
      <c r="T134" s="73">
        <v>2373721.4717811402</v>
      </c>
      <c r="U134" s="73">
        <v>2175347.09451161</v>
      </c>
      <c r="V134" s="73">
        <v>2353817.9946958199</v>
      </c>
      <c r="W134" s="73">
        <v>2538697.2806128999</v>
      </c>
      <c r="X134" s="73">
        <v>2783352.35110988</v>
      </c>
      <c r="Y134" s="73">
        <v>3020586.4046617998</v>
      </c>
      <c r="Z134" s="73">
        <v>2487284.94918653</v>
      </c>
      <c r="AA134" s="73">
        <v>32350426.8291732</v>
      </c>
      <c r="AB134" s="73">
        <v>2788309.65465539</v>
      </c>
      <c r="AC134" s="73">
        <v>3030765.6278732801</v>
      </c>
      <c r="AD134" s="73">
        <v>2911687.6776226298</v>
      </c>
      <c r="AE134" s="73">
        <v>3170037.09897148</v>
      </c>
      <c r="AF134" s="73">
        <v>3384492.8073915099</v>
      </c>
      <c r="AG134" s="73">
        <v>2456659.7166325301</v>
      </c>
      <c r="AH134" s="73">
        <v>2354655.3046145798</v>
      </c>
      <c r="AI134" s="73">
        <v>2549564.83147466</v>
      </c>
      <c r="AJ134" s="73">
        <v>2688385.55031351</v>
      </c>
      <c r="AK134" s="73">
        <v>2782516.2159937099</v>
      </c>
      <c r="AL134" s="73">
        <v>3001565.6673817202</v>
      </c>
      <c r="AM134" s="73">
        <v>2379894.9258078001</v>
      </c>
      <c r="AN134" s="73">
        <v>33498535.0787328</v>
      </c>
    </row>
    <row r="135" spans="1:40">
      <c r="A135" s="108" t="s">
        <v>457</v>
      </c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H135" s="73">
        <v>0</v>
      </c>
      <c r="I135" s="73">
        <v>0</v>
      </c>
      <c r="J135" s="73">
        <v>0</v>
      </c>
      <c r="K135" s="73">
        <v>0</v>
      </c>
      <c r="L135" s="73">
        <v>0</v>
      </c>
      <c r="M135" s="73">
        <v>0</v>
      </c>
      <c r="N135" s="73">
        <v>0</v>
      </c>
      <c r="O135" s="73">
        <v>0</v>
      </c>
      <c r="P135" s="73">
        <v>0</v>
      </c>
      <c r="Q135" s="73">
        <v>0</v>
      </c>
      <c r="R135" s="73">
        <v>0</v>
      </c>
      <c r="S135" s="73">
        <v>0</v>
      </c>
      <c r="T135" s="73">
        <v>0</v>
      </c>
      <c r="U135" s="73">
        <v>0</v>
      </c>
      <c r="V135" s="73">
        <v>0</v>
      </c>
      <c r="W135" s="73">
        <v>0</v>
      </c>
      <c r="X135" s="73">
        <v>0</v>
      </c>
      <c r="Y135" s="73">
        <v>0</v>
      </c>
      <c r="Z135" s="73">
        <v>0</v>
      </c>
      <c r="AA135" s="73">
        <v>0</v>
      </c>
      <c r="AB135" s="73">
        <v>0</v>
      </c>
      <c r="AC135" s="73">
        <v>0</v>
      </c>
      <c r="AD135" s="73">
        <v>0</v>
      </c>
      <c r="AE135" s="73">
        <v>0</v>
      </c>
      <c r="AF135" s="73">
        <v>0</v>
      </c>
      <c r="AG135" s="73">
        <v>0</v>
      </c>
      <c r="AH135" s="73">
        <v>0</v>
      </c>
      <c r="AI135" s="73">
        <v>0</v>
      </c>
      <c r="AJ135" s="73">
        <v>0</v>
      </c>
      <c r="AK135" s="73">
        <v>0</v>
      </c>
      <c r="AL135" s="73">
        <v>0</v>
      </c>
      <c r="AM135" s="73">
        <v>0</v>
      </c>
      <c r="AN135" s="73">
        <v>0</v>
      </c>
    </row>
    <row r="136" spans="1:40">
      <c r="A136" s="108" t="s">
        <v>458</v>
      </c>
      <c r="B136" s="73">
        <v>-1809333.33333332</v>
      </c>
      <c r="C136" s="73">
        <v>-1809333.33333332</v>
      </c>
      <c r="D136" s="73">
        <v>-1809333.33333332</v>
      </c>
      <c r="E136" s="73">
        <v>-1809333.33333332</v>
      </c>
      <c r="F136" s="73">
        <v>-1809333.33333332</v>
      </c>
      <c r="G136" s="73">
        <v>-1809333.33333332</v>
      </c>
      <c r="H136" s="73">
        <v>-1809333.33333332</v>
      </c>
      <c r="I136" s="73">
        <v>-1809333.33333332</v>
      </c>
      <c r="J136" s="73">
        <v>-1809333.33333332</v>
      </c>
      <c r="K136" s="73">
        <v>-1809333.33333332</v>
      </c>
      <c r="L136" s="73">
        <v>-1809333.33333332</v>
      </c>
      <c r="M136" s="73">
        <v>-1809333.33333332</v>
      </c>
      <c r="N136" s="73">
        <v>-21711999.999999899</v>
      </c>
      <c r="O136" s="73">
        <v>-1809333.33333332</v>
      </c>
      <c r="P136" s="73">
        <v>-1809333.33333332</v>
      </c>
      <c r="Q136" s="73">
        <v>-1809333.33333332</v>
      </c>
      <c r="R136" s="73">
        <v>-1809333.33333332</v>
      </c>
      <c r="S136" s="73">
        <v>-1809333.33333332</v>
      </c>
      <c r="T136" s="73">
        <v>-1809333.33333332</v>
      </c>
      <c r="U136" s="73">
        <v>-1809333.33333332</v>
      </c>
      <c r="V136" s="73">
        <v>-1809333.33333332</v>
      </c>
      <c r="W136" s="73">
        <v>-1809333.33333332</v>
      </c>
      <c r="X136" s="73">
        <v>-1809333.33333332</v>
      </c>
      <c r="Y136" s="73">
        <v>-1809333.33333332</v>
      </c>
      <c r="Z136" s="73">
        <v>-1809333.33333332</v>
      </c>
      <c r="AA136" s="73">
        <v>-21711999.999999899</v>
      </c>
      <c r="AB136" s="73">
        <v>-1809333.33333332</v>
      </c>
      <c r="AC136" s="73">
        <v>-1809333.33333332</v>
      </c>
      <c r="AD136" s="73">
        <v>-1809333.33333332</v>
      </c>
      <c r="AE136" s="73">
        <v>-1809333.33333332</v>
      </c>
      <c r="AF136" s="73">
        <v>-1809333.33333332</v>
      </c>
      <c r="AG136" s="73">
        <v>-1809333.33333332</v>
      </c>
      <c r="AH136" s="73">
        <v>-1809333.33333332</v>
      </c>
      <c r="AI136" s="73">
        <v>-1809333.33333332</v>
      </c>
      <c r="AJ136" s="73">
        <v>-1809333.33333332</v>
      </c>
      <c r="AK136" s="73">
        <v>-1809333.33333332</v>
      </c>
      <c r="AL136" s="73">
        <v>-1809333.33333332</v>
      </c>
      <c r="AM136" s="73">
        <v>-1809333.33333332</v>
      </c>
      <c r="AN136" s="73">
        <v>-21711999.999999899</v>
      </c>
    </row>
    <row r="137" spans="1:40">
      <c r="A137" s="108" t="s">
        <v>459</v>
      </c>
      <c r="B137" s="73">
        <v>0</v>
      </c>
      <c r="C137" s="73">
        <v>0</v>
      </c>
      <c r="D137" s="73">
        <v>0</v>
      </c>
      <c r="E137" s="73">
        <v>0</v>
      </c>
      <c r="F137" s="73">
        <v>0</v>
      </c>
      <c r="G137" s="73">
        <v>0</v>
      </c>
      <c r="H137" s="73">
        <v>0</v>
      </c>
      <c r="I137" s="73">
        <v>0</v>
      </c>
      <c r="J137" s="73">
        <v>0</v>
      </c>
      <c r="K137" s="73">
        <v>0</v>
      </c>
      <c r="L137" s="73">
        <v>0</v>
      </c>
      <c r="M137" s="73">
        <v>0</v>
      </c>
      <c r="N137" s="73">
        <v>0</v>
      </c>
      <c r="O137" s="73">
        <v>0</v>
      </c>
      <c r="P137" s="73">
        <v>0</v>
      </c>
      <c r="Q137" s="73">
        <v>0</v>
      </c>
      <c r="R137" s="73">
        <v>0</v>
      </c>
      <c r="S137" s="73">
        <v>0</v>
      </c>
      <c r="T137" s="73">
        <v>0</v>
      </c>
      <c r="U137" s="73">
        <v>0</v>
      </c>
      <c r="V137" s="73">
        <v>0</v>
      </c>
      <c r="W137" s="73">
        <v>0</v>
      </c>
      <c r="X137" s="73">
        <v>0</v>
      </c>
      <c r="Y137" s="73">
        <v>0</v>
      </c>
      <c r="Z137" s="73">
        <v>0</v>
      </c>
      <c r="AA137" s="73">
        <v>0</v>
      </c>
      <c r="AB137" s="73">
        <v>0</v>
      </c>
      <c r="AC137" s="73">
        <v>0</v>
      </c>
      <c r="AD137" s="73">
        <v>0</v>
      </c>
      <c r="AE137" s="73">
        <v>0</v>
      </c>
      <c r="AF137" s="73">
        <v>0</v>
      </c>
      <c r="AG137" s="73">
        <v>0</v>
      </c>
      <c r="AH137" s="73">
        <v>0</v>
      </c>
      <c r="AI137" s="73">
        <v>0</v>
      </c>
      <c r="AJ137" s="73">
        <v>0</v>
      </c>
      <c r="AK137" s="73">
        <v>0</v>
      </c>
      <c r="AL137" s="73">
        <v>0</v>
      </c>
      <c r="AM137" s="73">
        <v>0</v>
      </c>
      <c r="AN137" s="73">
        <v>0</v>
      </c>
    </row>
    <row r="138" spans="1:40">
      <c r="A138" s="108" t="s">
        <v>460</v>
      </c>
      <c r="B138" s="73">
        <v>8902.2916666666697</v>
      </c>
      <c r="C138" s="73">
        <v>8902.2916666666697</v>
      </c>
      <c r="D138" s="73">
        <v>8902.2916666666697</v>
      </c>
      <c r="E138" s="73">
        <v>8902.2916666666697</v>
      </c>
      <c r="F138" s="73">
        <v>8902.2916666666697</v>
      </c>
      <c r="G138" s="73">
        <v>8902.2916666666697</v>
      </c>
      <c r="H138" s="73">
        <v>8902.2916666666697</v>
      </c>
      <c r="I138" s="73">
        <v>8902.2916666666697</v>
      </c>
      <c r="J138" s="73">
        <v>8902.2916666666697</v>
      </c>
      <c r="K138" s="73">
        <v>8902.2916666666697</v>
      </c>
      <c r="L138" s="73">
        <v>8902.2916666666697</v>
      </c>
      <c r="M138" s="73">
        <v>8902.2916666666697</v>
      </c>
      <c r="N138" s="73">
        <v>106827.5</v>
      </c>
      <c r="O138" s="73">
        <v>8902.2916666666697</v>
      </c>
      <c r="P138" s="73">
        <v>8902.2916666666697</v>
      </c>
      <c r="Q138" s="73">
        <v>8902.2916666666697</v>
      </c>
      <c r="R138" s="73">
        <v>8902.2916666666697</v>
      </c>
      <c r="S138" s="73">
        <v>8902.2916666666697</v>
      </c>
      <c r="T138" s="73">
        <v>8902.2916666666697</v>
      </c>
      <c r="U138" s="73">
        <v>8902.2916666666697</v>
      </c>
      <c r="V138" s="73">
        <v>8902.2916666666697</v>
      </c>
      <c r="W138" s="73">
        <v>8902.2916666666697</v>
      </c>
      <c r="X138" s="73">
        <v>8902.2916666666697</v>
      </c>
      <c r="Y138" s="73">
        <v>8902.2916666666697</v>
      </c>
      <c r="Z138" s="73">
        <v>8902.2916666666697</v>
      </c>
      <c r="AA138" s="73">
        <v>106827.5</v>
      </c>
      <c r="AB138" s="73">
        <v>0</v>
      </c>
      <c r="AC138" s="73">
        <v>0</v>
      </c>
      <c r="AD138" s="73">
        <v>0</v>
      </c>
      <c r="AE138" s="73">
        <v>0</v>
      </c>
      <c r="AF138" s="73">
        <v>0</v>
      </c>
      <c r="AG138" s="73">
        <v>0</v>
      </c>
      <c r="AH138" s="73">
        <v>0</v>
      </c>
      <c r="AI138" s="73">
        <v>0</v>
      </c>
      <c r="AJ138" s="73">
        <v>0</v>
      </c>
      <c r="AK138" s="73">
        <v>0</v>
      </c>
      <c r="AL138" s="73">
        <v>0</v>
      </c>
      <c r="AM138" s="73">
        <v>0</v>
      </c>
      <c r="AN138" s="73">
        <v>0</v>
      </c>
    </row>
    <row r="139" spans="1:40">
      <c r="A139" s="108" t="s">
        <v>461</v>
      </c>
      <c r="B139" s="73">
        <v>69954.984999999899</v>
      </c>
      <c r="C139" s="73">
        <v>69954.984999999899</v>
      </c>
      <c r="D139" s="73">
        <v>69954.984999999899</v>
      </c>
      <c r="E139" s="73">
        <v>69954.984999999899</v>
      </c>
      <c r="F139" s="73">
        <v>69954.984999999899</v>
      </c>
      <c r="G139" s="73">
        <v>69954.984999999899</v>
      </c>
      <c r="H139" s="73">
        <v>69954.984999999899</v>
      </c>
      <c r="I139" s="73">
        <v>69954.984999999899</v>
      </c>
      <c r="J139" s="73">
        <v>69954.984999999899</v>
      </c>
      <c r="K139" s="73">
        <v>69954.984999999899</v>
      </c>
      <c r="L139" s="73">
        <v>69954.984999999899</v>
      </c>
      <c r="M139" s="73">
        <v>69954.984999999899</v>
      </c>
      <c r="N139" s="73">
        <v>839459.81999999797</v>
      </c>
      <c r="O139" s="73">
        <v>67490.796224314996</v>
      </c>
      <c r="P139" s="73">
        <v>67490.796224314996</v>
      </c>
      <c r="Q139" s="73">
        <v>67490.796224314996</v>
      </c>
      <c r="R139" s="73">
        <v>67490.796224314996</v>
      </c>
      <c r="S139" s="73">
        <v>67490.796224314996</v>
      </c>
      <c r="T139" s="73">
        <v>67490.796224314996</v>
      </c>
      <c r="U139" s="73">
        <v>67490.796224314996</v>
      </c>
      <c r="V139" s="73">
        <v>67490.796224314996</v>
      </c>
      <c r="W139" s="73">
        <v>67490.796224314996</v>
      </c>
      <c r="X139" s="73">
        <v>67490.796224314996</v>
      </c>
      <c r="Y139" s="73">
        <v>67490.796224314996</v>
      </c>
      <c r="Z139" s="73">
        <v>67490.796224314996</v>
      </c>
      <c r="AA139" s="73">
        <v>809889.55469177896</v>
      </c>
      <c r="AB139" s="73">
        <v>67490.796224314996</v>
      </c>
      <c r="AC139" s="73">
        <v>67490.796224314996</v>
      </c>
      <c r="AD139" s="73">
        <v>67490.796224314996</v>
      </c>
      <c r="AE139" s="73">
        <v>67490.796224314996</v>
      </c>
      <c r="AF139" s="73">
        <v>67490.796224314996</v>
      </c>
      <c r="AG139" s="73">
        <v>67490.796224314996</v>
      </c>
      <c r="AH139" s="73">
        <v>67490.796224314996</v>
      </c>
      <c r="AI139" s="73">
        <v>67490.796224314996</v>
      </c>
      <c r="AJ139" s="73">
        <v>67490.796224314996</v>
      </c>
      <c r="AK139" s="73">
        <v>67490.796224314996</v>
      </c>
      <c r="AL139" s="73">
        <v>67490.796224314996</v>
      </c>
      <c r="AM139" s="73">
        <v>67490.796224314996</v>
      </c>
      <c r="AN139" s="73">
        <v>809889.55469177896</v>
      </c>
    </row>
    <row r="140" spans="1:40">
      <c r="A140" s="108" t="s">
        <v>462</v>
      </c>
      <c r="B140" s="73">
        <v>5251709.1666666698</v>
      </c>
      <c r="C140" s="73">
        <v>5251709.1666666698</v>
      </c>
      <c r="D140" s="73">
        <v>4758426.6666666698</v>
      </c>
      <c r="E140" s="73">
        <v>4758426.6666666698</v>
      </c>
      <c r="F140" s="73">
        <v>4758426.6666666698</v>
      </c>
      <c r="G140" s="73">
        <v>4758426.6666666698</v>
      </c>
      <c r="H140" s="73">
        <v>4758426.6666666698</v>
      </c>
      <c r="I140" s="73">
        <v>4758426.6666666698</v>
      </c>
      <c r="J140" s="73">
        <v>5376397.8333333302</v>
      </c>
      <c r="K140" s="73">
        <v>5376397.8333333302</v>
      </c>
      <c r="L140" s="73">
        <v>5376397.8333333302</v>
      </c>
      <c r="M140" s="73">
        <v>5376397.8333333302</v>
      </c>
      <c r="N140" s="73">
        <v>60559569.666666597</v>
      </c>
      <c r="O140" s="73">
        <v>5376397.8333333302</v>
      </c>
      <c r="P140" s="73">
        <v>5376397.8333333302</v>
      </c>
      <c r="Q140" s="73">
        <v>4884652.1666666698</v>
      </c>
      <c r="R140" s="73">
        <v>4884652.1666666698</v>
      </c>
      <c r="S140" s="73">
        <v>4884652.1666666698</v>
      </c>
      <c r="T140" s="73">
        <v>4884652.1666666698</v>
      </c>
      <c r="U140" s="73">
        <v>4884652.1666666698</v>
      </c>
      <c r="V140" s="73">
        <v>4884652.1666666698</v>
      </c>
      <c r="W140" s="73">
        <v>5504179.1666666698</v>
      </c>
      <c r="X140" s="73">
        <v>5504179.1666666698</v>
      </c>
      <c r="Y140" s="73">
        <v>5504179.1666666698</v>
      </c>
      <c r="Z140" s="73">
        <v>5504179.1666666698</v>
      </c>
      <c r="AA140" s="73">
        <v>62077425.333333299</v>
      </c>
      <c r="AB140" s="73">
        <v>5504179.1666666698</v>
      </c>
      <c r="AC140" s="73">
        <v>5504179.1666666698</v>
      </c>
      <c r="AD140" s="73">
        <v>5014008.33333332</v>
      </c>
      <c r="AE140" s="73">
        <v>5014008.33333332</v>
      </c>
      <c r="AF140" s="73">
        <v>5014008.33333332</v>
      </c>
      <c r="AG140" s="73">
        <v>5014008.33333332</v>
      </c>
      <c r="AH140" s="73">
        <v>5014008.33333332</v>
      </c>
      <c r="AI140" s="73">
        <v>5014008.33333332</v>
      </c>
      <c r="AJ140" s="73">
        <v>5635129.5</v>
      </c>
      <c r="AK140" s="73">
        <v>5635129.5</v>
      </c>
      <c r="AL140" s="73">
        <v>5635129.5</v>
      </c>
      <c r="AM140" s="73">
        <v>5635129.5</v>
      </c>
      <c r="AN140" s="73">
        <v>63632926.333333299</v>
      </c>
    </row>
    <row r="141" spans="1:40">
      <c r="A141" s="108" t="s">
        <v>463</v>
      </c>
      <c r="B141" s="73">
        <v>0</v>
      </c>
      <c r="C141" s="73">
        <v>0</v>
      </c>
      <c r="D141" s="73">
        <v>0</v>
      </c>
      <c r="E141" s="73">
        <v>0</v>
      </c>
      <c r="F141" s="73">
        <v>0</v>
      </c>
      <c r="G141" s="73">
        <v>0</v>
      </c>
      <c r="H141" s="73">
        <v>0</v>
      </c>
      <c r="I141" s="73">
        <v>0</v>
      </c>
      <c r="J141" s="73">
        <v>0</v>
      </c>
      <c r="K141" s="73">
        <v>0</v>
      </c>
      <c r="L141" s="73">
        <v>0</v>
      </c>
      <c r="M141" s="73">
        <v>0</v>
      </c>
      <c r="N141" s="73">
        <v>0</v>
      </c>
      <c r="O141" s="73">
        <v>0</v>
      </c>
      <c r="P141" s="73">
        <v>0</v>
      </c>
      <c r="Q141" s="73">
        <v>0</v>
      </c>
      <c r="R141" s="73">
        <v>0</v>
      </c>
      <c r="S141" s="73">
        <v>0</v>
      </c>
      <c r="T141" s="73">
        <v>0</v>
      </c>
      <c r="U141" s="73">
        <v>0</v>
      </c>
      <c r="V141" s="73">
        <v>0</v>
      </c>
      <c r="W141" s="73">
        <v>0</v>
      </c>
      <c r="X141" s="73">
        <v>0</v>
      </c>
      <c r="Y141" s="73">
        <v>0</v>
      </c>
      <c r="Z141" s="73">
        <v>0</v>
      </c>
      <c r="AA141" s="73">
        <v>0</v>
      </c>
      <c r="AB141" s="73">
        <v>0</v>
      </c>
      <c r="AC141" s="73">
        <v>0</v>
      </c>
      <c r="AD141" s="73">
        <v>0</v>
      </c>
      <c r="AE141" s="73">
        <v>0</v>
      </c>
      <c r="AF141" s="73">
        <v>0</v>
      </c>
      <c r="AG141" s="73">
        <v>0</v>
      </c>
      <c r="AH141" s="73">
        <v>0</v>
      </c>
      <c r="AI141" s="73">
        <v>0</v>
      </c>
      <c r="AJ141" s="73">
        <v>0</v>
      </c>
      <c r="AK141" s="73">
        <v>0</v>
      </c>
      <c r="AL141" s="73">
        <v>0</v>
      </c>
      <c r="AM141" s="73">
        <v>0</v>
      </c>
      <c r="AN141" s="73">
        <v>0</v>
      </c>
    </row>
    <row r="142" spans="1:40">
      <c r="A142" s="108" t="s">
        <v>464</v>
      </c>
      <c r="B142" s="73">
        <v>0</v>
      </c>
      <c r="C142" s="73">
        <v>0</v>
      </c>
      <c r="D142" s="73">
        <v>0</v>
      </c>
      <c r="E142" s="73">
        <v>0</v>
      </c>
      <c r="F142" s="73">
        <v>0</v>
      </c>
      <c r="G142" s="73">
        <v>0</v>
      </c>
      <c r="H142" s="73">
        <v>0</v>
      </c>
      <c r="I142" s="73">
        <v>0</v>
      </c>
      <c r="J142" s="73">
        <v>0</v>
      </c>
      <c r="K142" s="73">
        <v>0</v>
      </c>
      <c r="L142" s="73">
        <v>0</v>
      </c>
      <c r="M142" s="73">
        <v>0</v>
      </c>
      <c r="N142" s="73">
        <v>0</v>
      </c>
      <c r="O142" s="73">
        <v>0</v>
      </c>
      <c r="P142" s="73">
        <v>0</v>
      </c>
      <c r="Q142" s="73">
        <v>0</v>
      </c>
      <c r="R142" s="73">
        <v>0</v>
      </c>
      <c r="S142" s="73">
        <v>0</v>
      </c>
      <c r="T142" s="73">
        <v>0</v>
      </c>
      <c r="U142" s="73">
        <v>0</v>
      </c>
      <c r="V142" s="73">
        <v>0</v>
      </c>
      <c r="W142" s="73">
        <v>0</v>
      </c>
      <c r="X142" s="73">
        <v>0</v>
      </c>
      <c r="Y142" s="73">
        <v>0</v>
      </c>
      <c r="Z142" s="73">
        <v>0</v>
      </c>
      <c r="AA142" s="73">
        <v>0</v>
      </c>
      <c r="AB142" s="73">
        <v>0</v>
      </c>
      <c r="AC142" s="73">
        <v>0</v>
      </c>
      <c r="AD142" s="73">
        <v>0</v>
      </c>
      <c r="AE142" s="73">
        <v>0</v>
      </c>
      <c r="AF142" s="73">
        <v>0</v>
      </c>
      <c r="AG142" s="73">
        <v>0</v>
      </c>
      <c r="AH142" s="73">
        <v>0</v>
      </c>
      <c r="AI142" s="73">
        <v>0</v>
      </c>
      <c r="AJ142" s="73">
        <v>0</v>
      </c>
      <c r="AK142" s="73">
        <v>0</v>
      </c>
      <c r="AL142" s="73">
        <v>0</v>
      </c>
      <c r="AM142" s="73">
        <v>0</v>
      </c>
      <c r="AN142" s="73">
        <v>0</v>
      </c>
    </row>
    <row r="143" spans="1:40">
      <c r="A143" s="108" t="s">
        <v>465</v>
      </c>
      <c r="B143" s="73">
        <v>0</v>
      </c>
      <c r="C143" s="73">
        <v>0</v>
      </c>
      <c r="D143" s="73">
        <v>0</v>
      </c>
      <c r="E143" s="73">
        <v>0</v>
      </c>
      <c r="F143" s="73">
        <v>0</v>
      </c>
      <c r="G143" s="73">
        <v>0</v>
      </c>
      <c r="H143" s="73">
        <v>0</v>
      </c>
      <c r="I143" s="73">
        <v>0</v>
      </c>
      <c r="J143" s="73">
        <v>0</v>
      </c>
      <c r="K143" s="73">
        <v>0</v>
      </c>
      <c r="L143" s="73">
        <v>0</v>
      </c>
      <c r="M143" s="73">
        <v>0</v>
      </c>
      <c r="N143" s="73">
        <v>0</v>
      </c>
      <c r="O143" s="73">
        <v>0</v>
      </c>
      <c r="P143" s="73">
        <v>0</v>
      </c>
      <c r="Q143" s="73">
        <v>0</v>
      </c>
      <c r="R143" s="73">
        <v>0</v>
      </c>
      <c r="S143" s="73">
        <v>0</v>
      </c>
      <c r="T143" s="73">
        <v>0</v>
      </c>
      <c r="U143" s="73">
        <v>0</v>
      </c>
      <c r="V143" s="73">
        <v>0</v>
      </c>
      <c r="W143" s="73">
        <v>0</v>
      </c>
      <c r="X143" s="73">
        <v>0</v>
      </c>
      <c r="Y143" s="73">
        <v>0</v>
      </c>
      <c r="Z143" s="73">
        <v>0</v>
      </c>
      <c r="AA143" s="73">
        <v>0</v>
      </c>
      <c r="AB143" s="73">
        <v>0</v>
      </c>
      <c r="AC143" s="73">
        <v>0</v>
      </c>
      <c r="AD143" s="73">
        <v>0</v>
      </c>
      <c r="AE143" s="73">
        <v>0</v>
      </c>
      <c r="AF143" s="73">
        <v>0</v>
      </c>
      <c r="AG143" s="73">
        <v>0</v>
      </c>
      <c r="AH143" s="73">
        <v>0</v>
      </c>
      <c r="AI143" s="73">
        <v>0</v>
      </c>
      <c r="AJ143" s="73">
        <v>0</v>
      </c>
      <c r="AK143" s="73">
        <v>0</v>
      </c>
      <c r="AL143" s="73">
        <v>0</v>
      </c>
      <c r="AM143" s="73">
        <v>0</v>
      </c>
      <c r="AN143" s="73">
        <v>0</v>
      </c>
    </row>
    <row r="144" spans="1:40">
      <c r="A144" s="108" t="s">
        <v>466</v>
      </c>
      <c r="B144" s="73">
        <v>0</v>
      </c>
      <c r="C144" s="73">
        <v>0</v>
      </c>
      <c r="D144" s="73">
        <v>0</v>
      </c>
      <c r="E144" s="73">
        <v>0</v>
      </c>
      <c r="F144" s="73">
        <v>0</v>
      </c>
      <c r="G144" s="73">
        <v>0</v>
      </c>
      <c r="H144" s="73">
        <v>0</v>
      </c>
      <c r="I144" s="73">
        <v>0</v>
      </c>
      <c r="J144" s="73">
        <v>0</v>
      </c>
      <c r="K144" s="73">
        <v>0</v>
      </c>
      <c r="L144" s="73">
        <v>0</v>
      </c>
      <c r="M144" s="73">
        <v>0</v>
      </c>
      <c r="N144" s="73">
        <v>0</v>
      </c>
      <c r="O144" s="73">
        <v>0</v>
      </c>
      <c r="P144" s="73">
        <v>0</v>
      </c>
      <c r="Q144" s="73">
        <v>0</v>
      </c>
      <c r="R144" s="73">
        <v>0</v>
      </c>
      <c r="S144" s="73">
        <v>0</v>
      </c>
      <c r="T144" s="73">
        <v>0</v>
      </c>
      <c r="U144" s="73">
        <v>0</v>
      </c>
      <c r="V144" s="73">
        <v>0</v>
      </c>
      <c r="W144" s="73">
        <v>0</v>
      </c>
      <c r="X144" s="73">
        <v>0</v>
      </c>
      <c r="Y144" s="73">
        <v>0</v>
      </c>
      <c r="Z144" s="73">
        <v>0</v>
      </c>
      <c r="AA144" s="73">
        <v>0</v>
      </c>
      <c r="AB144" s="73">
        <v>0</v>
      </c>
      <c r="AC144" s="73">
        <v>0</v>
      </c>
      <c r="AD144" s="73">
        <v>0</v>
      </c>
      <c r="AE144" s="73">
        <v>0</v>
      </c>
      <c r="AF144" s="73">
        <v>0</v>
      </c>
      <c r="AG144" s="73">
        <v>0</v>
      </c>
      <c r="AH144" s="73">
        <v>0</v>
      </c>
      <c r="AI144" s="73">
        <v>0</v>
      </c>
      <c r="AJ144" s="73">
        <v>0</v>
      </c>
      <c r="AK144" s="73">
        <v>0</v>
      </c>
      <c r="AL144" s="73">
        <v>0</v>
      </c>
      <c r="AM144" s="73">
        <v>0</v>
      </c>
      <c r="AN144" s="73">
        <v>0</v>
      </c>
    </row>
    <row r="145" spans="1:40">
      <c r="A145" s="108" t="s">
        <v>467</v>
      </c>
      <c r="B145" s="73">
        <v>-165747.99787365401</v>
      </c>
      <c r="C145" s="73">
        <v>-171676.72019238601</v>
      </c>
      <c r="D145" s="73">
        <v>-176681.904824992</v>
      </c>
      <c r="E145" s="73">
        <v>-181732.04937467899</v>
      </c>
      <c r="F145" s="73">
        <v>-186459.19055793001</v>
      </c>
      <c r="G145" s="73">
        <v>-191039.59711827699</v>
      </c>
      <c r="H145" s="73">
        <v>-196115.94614693301</v>
      </c>
      <c r="I145" s="73">
        <v>-201153.25668833099</v>
      </c>
      <c r="J145" s="73">
        <v>-206532.43743080701</v>
      </c>
      <c r="K145" s="73">
        <v>-211667.60756329601</v>
      </c>
      <c r="L145" s="73">
        <v>-215837.38486479199</v>
      </c>
      <c r="M145" s="73">
        <v>-33643.239406726301</v>
      </c>
      <c r="N145" s="73">
        <v>-2138287.33204281</v>
      </c>
      <c r="O145" s="73">
        <v>-34123.487734871</v>
      </c>
      <c r="P145" s="73">
        <v>-40505.060553925403</v>
      </c>
      <c r="Q145" s="73">
        <v>-52269.287573822803</v>
      </c>
      <c r="R145" s="73">
        <v>-64127.903262057</v>
      </c>
      <c r="S145" s="73">
        <v>-76081.928462397307</v>
      </c>
      <c r="T145" s="73">
        <v>-88132.397223583102</v>
      </c>
      <c r="U145" s="73">
        <v>-100280.356992029</v>
      </c>
      <c r="V145" s="73">
        <v>-112526.868807579</v>
      </c>
      <c r="W145" s="73">
        <v>-124873.00750235999</v>
      </c>
      <c r="X145" s="73">
        <v>-137319.86190318799</v>
      </c>
      <c r="Y145" s="73">
        <v>-149868.53503674999</v>
      </c>
      <c r="Z145" s="73">
        <v>-162520.14433868899</v>
      </c>
      <c r="AA145" s="73">
        <v>-1142628.8393912499</v>
      </c>
      <c r="AB145" s="73">
        <v>-172296.31591302899</v>
      </c>
      <c r="AC145" s="73">
        <v>-185313.97451285401</v>
      </c>
      <c r="AD145" s="73">
        <v>-32358.934880170302</v>
      </c>
      <c r="AE145" s="73">
        <v>-38282.608624829998</v>
      </c>
      <c r="AF145" s="73">
        <v>-44253.834543143799</v>
      </c>
      <c r="AG145" s="73">
        <v>-50273.127764053403</v>
      </c>
      <c r="AH145" s="73">
        <v>-56341.010090416399</v>
      </c>
      <c r="AI145" s="73">
        <v>-62458.010096514503</v>
      </c>
      <c r="AJ145" s="73">
        <v>-68624.663227103694</v>
      </c>
      <c r="AK145" s="73">
        <v>-74841.511898255107</v>
      </c>
      <c r="AL145" s="73">
        <v>-81109.1055995426</v>
      </c>
      <c r="AM145" s="73">
        <v>-87428.000998212199</v>
      </c>
      <c r="AN145" s="73">
        <v>-953581.09814812604</v>
      </c>
    </row>
    <row r="146" spans="1:40">
      <c r="A146" s="108" t="s">
        <v>468</v>
      </c>
      <c r="B146" s="73">
        <v>0</v>
      </c>
      <c r="C146" s="73">
        <v>0</v>
      </c>
      <c r="D146" s="73">
        <v>0</v>
      </c>
      <c r="E146" s="73">
        <v>0</v>
      </c>
      <c r="F146" s="73">
        <v>0</v>
      </c>
      <c r="G146" s="73">
        <v>0</v>
      </c>
      <c r="H146" s="73">
        <v>0</v>
      </c>
      <c r="I146" s="73">
        <v>0</v>
      </c>
      <c r="J146" s="73">
        <v>0</v>
      </c>
      <c r="K146" s="73">
        <v>0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3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3">
        <v>0</v>
      </c>
      <c r="AA146" s="73">
        <v>0</v>
      </c>
      <c r="AB146" s="73">
        <v>0</v>
      </c>
      <c r="AC146" s="73">
        <v>0</v>
      </c>
      <c r="AD146" s="73">
        <v>0</v>
      </c>
      <c r="AE146" s="73">
        <v>0</v>
      </c>
      <c r="AF146" s="73">
        <v>0</v>
      </c>
      <c r="AG146" s="73">
        <v>0</v>
      </c>
      <c r="AH146" s="73">
        <v>0</v>
      </c>
      <c r="AI146" s="73">
        <v>0</v>
      </c>
      <c r="AJ146" s="73">
        <v>0</v>
      </c>
      <c r="AK146" s="73">
        <v>0</v>
      </c>
      <c r="AL146" s="73">
        <v>0</v>
      </c>
      <c r="AM146" s="73">
        <v>0</v>
      </c>
      <c r="AN146" s="73">
        <v>0</v>
      </c>
    </row>
    <row r="147" spans="1:40">
      <c r="A147" s="108" t="s">
        <v>469</v>
      </c>
      <c r="B147" s="73">
        <v>0</v>
      </c>
      <c r="C147" s="73">
        <v>0</v>
      </c>
      <c r="D147" s="73">
        <v>0</v>
      </c>
      <c r="E147" s="73">
        <v>0</v>
      </c>
      <c r="F147" s="73">
        <v>0</v>
      </c>
      <c r="G147" s="73">
        <v>0</v>
      </c>
      <c r="H147" s="73">
        <v>0</v>
      </c>
      <c r="I147" s="73">
        <v>0</v>
      </c>
      <c r="J147" s="73">
        <v>0</v>
      </c>
      <c r="K147" s="73">
        <v>0</v>
      </c>
      <c r="L147" s="73">
        <v>0</v>
      </c>
      <c r="M147" s="73">
        <v>0</v>
      </c>
      <c r="N147" s="73">
        <v>0</v>
      </c>
      <c r="O147" s="73">
        <v>0</v>
      </c>
      <c r="P147" s="73">
        <v>0</v>
      </c>
      <c r="Q147" s="73">
        <v>0</v>
      </c>
      <c r="R147" s="73">
        <v>0</v>
      </c>
      <c r="S147" s="73">
        <v>0</v>
      </c>
      <c r="T147" s="73">
        <v>0</v>
      </c>
      <c r="U147" s="73">
        <v>0</v>
      </c>
      <c r="V147" s="73">
        <v>0</v>
      </c>
      <c r="W147" s="73">
        <v>0</v>
      </c>
      <c r="X147" s="73">
        <v>0</v>
      </c>
      <c r="Y147" s="73">
        <v>0</v>
      </c>
      <c r="Z147" s="73">
        <v>0</v>
      </c>
      <c r="AA147" s="73">
        <v>0</v>
      </c>
      <c r="AB147" s="73">
        <v>0</v>
      </c>
      <c r="AC147" s="73">
        <v>0</v>
      </c>
      <c r="AD147" s="73">
        <v>0</v>
      </c>
      <c r="AE147" s="73">
        <v>0</v>
      </c>
      <c r="AF147" s="73">
        <v>0</v>
      </c>
      <c r="AG147" s="73">
        <v>0</v>
      </c>
      <c r="AH147" s="73">
        <v>0</v>
      </c>
      <c r="AI147" s="73">
        <v>0</v>
      </c>
      <c r="AJ147" s="73">
        <v>0</v>
      </c>
      <c r="AK147" s="73">
        <v>0</v>
      </c>
      <c r="AL147" s="73">
        <v>0</v>
      </c>
      <c r="AM147" s="73">
        <v>0</v>
      </c>
      <c r="AN147" s="73">
        <v>0</v>
      </c>
    </row>
    <row r="148" spans="1:40">
      <c r="A148" s="108" t="s">
        <v>470</v>
      </c>
      <c r="B148" s="73">
        <v>19475.434583333299</v>
      </c>
      <c r="C148" s="73">
        <v>19475.434583333299</v>
      </c>
      <c r="D148" s="73">
        <v>19475.434583333299</v>
      </c>
      <c r="E148" s="73">
        <v>19475.434583333299</v>
      </c>
      <c r="F148" s="73">
        <v>19475.434583333299</v>
      </c>
      <c r="G148" s="73">
        <v>19475.434583333299</v>
      </c>
      <c r="H148" s="73">
        <v>19475.434583333299</v>
      </c>
      <c r="I148" s="73">
        <v>19475.434583333299</v>
      </c>
      <c r="J148" s="73">
        <v>19475.434583333299</v>
      </c>
      <c r="K148" s="73">
        <v>19475.434583333299</v>
      </c>
      <c r="L148" s="73">
        <v>19475.434583333299</v>
      </c>
      <c r="M148" s="73">
        <v>19475.434583333299</v>
      </c>
      <c r="N148" s="73">
        <v>233705.21499999901</v>
      </c>
      <c r="O148" s="73">
        <v>0</v>
      </c>
      <c r="P148" s="73">
        <v>0</v>
      </c>
      <c r="Q148" s="73">
        <v>0</v>
      </c>
      <c r="R148" s="73">
        <v>0</v>
      </c>
      <c r="S148" s="73">
        <v>0</v>
      </c>
      <c r="T148" s="73">
        <v>0</v>
      </c>
      <c r="U148" s="73">
        <v>0</v>
      </c>
      <c r="V148" s="73">
        <v>0</v>
      </c>
      <c r="W148" s="73">
        <v>0</v>
      </c>
      <c r="X148" s="73">
        <v>0</v>
      </c>
      <c r="Y148" s="73">
        <v>0</v>
      </c>
      <c r="Z148" s="73">
        <v>0</v>
      </c>
      <c r="AA148" s="73">
        <v>0</v>
      </c>
      <c r="AB148" s="73">
        <v>0</v>
      </c>
      <c r="AC148" s="73">
        <v>0</v>
      </c>
      <c r="AD148" s="73">
        <v>0</v>
      </c>
      <c r="AE148" s="73">
        <v>0</v>
      </c>
      <c r="AF148" s="73">
        <v>0</v>
      </c>
      <c r="AG148" s="73">
        <v>0</v>
      </c>
      <c r="AH148" s="73">
        <v>0</v>
      </c>
      <c r="AI148" s="73">
        <v>0</v>
      </c>
      <c r="AJ148" s="73">
        <v>0</v>
      </c>
      <c r="AK148" s="73">
        <v>0</v>
      </c>
      <c r="AL148" s="73">
        <v>0</v>
      </c>
      <c r="AM148" s="73">
        <v>0</v>
      </c>
      <c r="AN148" s="73">
        <v>0</v>
      </c>
    </row>
    <row r="149" spans="1:40">
      <c r="A149" s="108" t="s">
        <v>471</v>
      </c>
      <c r="B149" s="73">
        <v>0</v>
      </c>
      <c r="C149" s="73">
        <v>0</v>
      </c>
      <c r="D149" s="73">
        <v>0</v>
      </c>
      <c r="E149" s="73">
        <v>0</v>
      </c>
      <c r="F149" s="73">
        <v>0</v>
      </c>
      <c r="G149" s="73">
        <v>0</v>
      </c>
      <c r="H149" s="73">
        <v>0</v>
      </c>
      <c r="I149" s="73">
        <v>0</v>
      </c>
      <c r="J149" s="73">
        <v>0</v>
      </c>
      <c r="K149" s="73">
        <v>0</v>
      </c>
      <c r="L149" s="73">
        <v>0</v>
      </c>
      <c r="M149" s="73">
        <v>0</v>
      </c>
      <c r="N149" s="73">
        <v>0</v>
      </c>
      <c r="O149" s="73">
        <v>0</v>
      </c>
      <c r="P149" s="73">
        <v>0</v>
      </c>
      <c r="Q149" s="73">
        <v>0</v>
      </c>
      <c r="R149" s="73">
        <v>0</v>
      </c>
      <c r="S149" s="73">
        <v>0</v>
      </c>
      <c r="T149" s="73">
        <v>0</v>
      </c>
      <c r="U149" s="73">
        <v>0</v>
      </c>
      <c r="V149" s="73">
        <v>0</v>
      </c>
      <c r="W149" s="73">
        <v>0</v>
      </c>
      <c r="X149" s="73">
        <v>0</v>
      </c>
      <c r="Y149" s="73">
        <v>0</v>
      </c>
      <c r="Z149" s="73">
        <v>0</v>
      </c>
      <c r="AA149" s="73">
        <v>0</v>
      </c>
      <c r="AB149" s="73">
        <v>0</v>
      </c>
      <c r="AC149" s="73">
        <v>0</v>
      </c>
      <c r="AD149" s="73">
        <v>0</v>
      </c>
      <c r="AE149" s="73">
        <v>0</v>
      </c>
      <c r="AF149" s="73">
        <v>0</v>
      </c>
      <c r="AG149" s="73">
        <v>0</v>
      </c>
      <c r="AH149" s="73">
        <v>0</v>
      </c>
      <c r="AI149" s="73">
        <v>0</v>
      </c>
      <c r="AJ149" s="73">
        <v>0</v>
      </c>
      <c r="AK149" s="73">
        <v>0</v>
      </c>
      <c r="AL149" s="73">
        <v>0</v>
      </c>
      <c r="AM149" s="73">
        <v>0</v>
      </c>
      <c r="AN149" s="73">
        <v>0</v>
      </c>
    </row>
    <row r="150" spans="1:40">
      <c r="A150" s="108" t="s">
        <v>472</v>
      </c>
      <c r="B150" s="73">
        <v>0</v>
      </c>
      <c r="C150" s="73">
        <v>0</v>
      </c>
      <c r="D150" s="73">
        <v>0</v>
      </c>
      <c r="E150" s="73">
        <v>0</v>
      </c>
      <c r="F150" s="73">
        <v>0</v>
      </c>
      <c r="G150" s="73">
        <v>0</v>
      </c>
      <c r="H150" s="73">
        <v>0</v>
      </c>
      <c r="I150" s="73">
        <v>0</v>
      </c>
      <c r="J150" s="73">
        <v>0</v>
      </c>
      <c r="K150" s="73">
        <v>0</v>
      </c>
      <c r="L150" s="73">
        <v>0</v>
      </c>
      <c r="M150" s="73">
        <v>0</v>
      </c>
      <c r="N150" s="73">
        <v>0</v>
      </c>
      <c r="O150" s="73">
        <v>0</v>
      </c>
      <c r="P150" s="73">
        <v>0</v>
      </c>
      <c r="Q150" s="73">
        <v>0</v>
      </c>
      <c r="R150" s="73">
        <v>0</v>
      </c>
      <c r="S150" s="73">
        <v>0</v>
      </c>
      <c r="T150" s="73">
        <v>0</v>
      </c>
      <c r="U150" s="73">
        <v>0</v>
      </c>
      <c r="V150" s="73">
        <v>0</v>
      </c>
      <c r="W150" s="73">
        <v>0</v>
      </c>
      <c r="X150" s="73">
        <v>0</v>
      </c>
      <c r="Y150" s="73">
        <v>0</v>
      </c>
      <c r="Z150" s="73">
        <v>0</v>
      </c>
      <c r="AA150" s="73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</row>
    <row r="151" spans="1:40">
      <c r="A151" s="108" t="s">
        <v>473</v>
      </c>
      <c r="B151" s="73">
        <v>0</v>
      </c>
      <c r="C151" s="73">
        <v>0</v>
      </c>
      <c r="D151" s="73">
        <v>1570338.8199999901</v>
      </c>
      <c r="E151" s="73">
        <v>0</v>
      </c>
      <c r="F151" s="73">
        <v>0</v>
      </c>
      <c r="G151" s="73">
        <v>1570338.8199999901</v>
      </c>
      <c r="H151" s="73">
        <v>0</v>
      </c>
      <c r="I151" s="73">
        <v>0</v>
      </c>
      <c r="J151" s="73">
        <v>1570338.8199999901</v>
      </c>
      <c r="K151" s="73">
        <v>0</v>
      </c>
      <c r="L151" s="73">
        <v>0</v>
      </c>
      <c r="M151" s="73">
        <v>1570338.8199999901</v>
      </c>
      <c r="N151" s="73">
        <v>6281355.27999999</v>
      </c>
      <c r="O151" s="73">
        <v>0</v>
      </c>
      <c r="P151" s="73">
        <v>0</v>
      </c>
      <c r="Q151" s="73">
        <v>1570338.8199999901</v>
      </c>
      <c r="R151" s="73">
        <v>0</v>
      </c>
      <c r="S151" s="73">
        <v>0</v>
      </c>
      <c r="T151" s="73">
        <v>1570338.8199999901</v>
      </c>
      <c r="U151" s="73">
        <v>0</v>
      </c>
      <c r="V151" s="73">
        <v>0</v>
      </c>
      <c r="W151" s="73">
        <v>1570338.8199999901</v>
      </c>
      <c r="X151" s="73">
        <v>0</v>
      </c>
      <c r="Y151" s="73">
        <v>0</v>
      </c>
      <c r="Z151" s="73">
        <v>1570338.8199999901</v>
      </c>
      <c r="AA151" s="73">
        <v>6281355.27999999</v>
      </c>
      <c r="AB151" s="73">
        <v>0</v>
      </c>
      <c r="AC151" s="73">
        <v>0</v>
      </c>
      <c r="AD151" s="73">
        <v>1570338.8199999901</v>
      </c>
      <c r="AE151" s="73">
        <v>0</v>
      </c>
      <c r="AF151" s="73">
        <v>0</v>
      </c>
      <c r="AG151" s="73">
        <v>1570338.8199999901</v>
      </c>
      <c r="AH151" s="73">
        <v>0</v>
      </c>
      <c r="AI151" s="73">
        <v>0</v>
      </c>
      <c r="AJ151" s="73">
        <v>861366</v>
      </c>
      <c r="AK151" s="73">
        <v>0</v>
      </c>
      <c r="AL151" s="73">
        <v>0</v>
      </c>
      <c r="AM151" s="73">
        <v>0</v>
      </c>
      <c r="AN151" s="73">
        <v>4002043.6399999899</v>
      </c>
    </row>
    <row r="152" spans="1:40">
      <c r="A152" s="108" t="s">
        <v>474</v>
      </c>
      <c r="B152" s="73">
        <v>0</v>
      </c>
      <c r="C152" s="73">
        <v>0</v>
      </c>
      <c r="D152" s="73">
        <v>0</v>
      </c>
      <c r="E152" s="73">
        <v>0</v>
      </c>
      <c r="F152" s="73">
        <v>0</v>
      </c>
      <c r="G152" s="73">
        <v>0</v>
      </c>
      <c r="H152" s="73">
        <v>0</v>
      </c>
      <c r="I152" s="73">
        <v>0</v>
      </c>
      <c r="J152" s="73">
        <v>0</v>
      </c>
      <c r="K152" s="73">
        <v>0</v>
      </c>
      <c r="L152" s="73">
        <v>0</v>
      </c>
      <c r="M152" s="73">
        <v>0</v>
      </c>
      <c r="N152" s="73">
        <v>0</v>
      </c>
      <c r="O152" s="73">
        <v>0</v>
      </c>
      <c r="P152" s="73">
        <v>0</v>
      </c>
      <c r="Q152" s="73">
        <v>0</v>
      </c>
      <c r="R152" s="73">
        <v>0</v>
      </c>
      <c r="S152" s="73">
        <v>0</v>
      </c>
      <c r="T152" s="73">
        <v>0</v>
      </c>
      <c r="U152" s="73">
        <v>0</v>
      </c>
      <c r="V152" s="73">
        <v>0</v>
      </c>
      <c r="W152" s="73">
        <v>0</v>
      </c>
      <c r="X152" s="73">
        <v>0</v>
      </c>
      <c r="Y152" s="73">
        <v>0</v>
      </c>
      <c r="Z152" s="73">
        <v>0</v>
      </c>
      <c r="AA152" s="73">
        <v>0</v>
      </c>
      <c r="AB152" s="73">
        <v>0</v>
      </c>
      <c r="AC152" s="73">
        <v>0</v>
      </c>
      <c r="AD152" s="73">
        <v>0</v>
      </c>
      <c r="AE152" s="73">
        <v>0</v>
      </c>
      <c r="AF152" s="73">
        <v>0</v>
      </c>
      <c r="AG152" s="73">
        <v>0</v>
      </c>
      <c r="AH152" s="73">
        <v>0</v>
      </c>
      <c r="AI152" s="73">
        <v>0</v>
      </c>
      <c r="AJ152" s="73">
        <v>0</v>
      </c>
      <c r="AK152" s="73">
        <v>0</v>
      </c>
      <c r="AL152" s="73">
        <v>0</v>
      </c>
      <c r="AM152" s="73">
        <v>0</v>
      </c>
      <c r="AN152" s="73">
        <v>0</v>
      </c>
    </row>
    <row r="153" spans="1:40">
      <c r="A153" s="108" t="s">
        <v>475</v>
      </c>
      <c r="B153" s="73">
        <v>0</v>
      </c>
      <c r="C153" s="73">
        <v>0</v>
      </c>
      <c r="D153" s="73">
        <v>0</v>
      </c>
      <c r="E153" s="73">
        <v>0</v>
      </c>
      <c r="F153" s="73">
        <v>0</v>
      </c>
      <c r="G153" s="73">
        <v>0</v>
      </c>
      <c r="H153" s="73">
        <v>0</v>
      </c>
      <c r="I153" s="73">
        <v>0</v>
      </c>
      <c r="J153" s="73">
        <v>0</v>
      </c>
      <c r="K153" s="73">
        <v>0</v>
      </c>
      <c r="L153" s="73">
        <v>0</v>
      </c>
      <c r="M153" s="73">
        <v>0</v>
      </c>
      <c r="N153" s="73">
        <v>0</v>
      </c>
      <c r="O153" s="73">
        <v>0</v>
      </c>
      <c r="P153" s="73">
        <v>0</v>
      </c>
      <c r="Q153" s="73">
        <v>0</v>
      </c>
      <c r="R153" s="73">
        <v>0</v>
      </c>
      <c r="S153" s="73">
        <v>0</v>
      </c>
      <c r="T153" s="73">
        <v>0</v>
      </c>
      <c r="U153" s="73">
        <v>0</v>
      </c>
      <c r="V153" s="73">
        <v>0</v>
      </c>
      <c r="W153" s="73">
        <v>0</v>
      </c>
      <c r="X153" s="73">
        <v>0</v>
      </c>
      <c r="Y153" s="73">
        <v>0</v>
      </c>
      <c r="Z153" s="73">
        <v>0</v>
      </c>
      <c r="AA153" s="73">
        <v>0</v>
      </c>
      <c r="AB153" s="73">
        <v>0</v>
      </c>
      <c r="AC153" s="73">
        <v>0</v>
      </c>
      <c r="AD153" s="73">
        <v>0</v>
      </c>
      <c r="AE153" s="73">
        <v>0</v>
      </c>
      <c r="AF153" s="73">
        <v>0</v>
      </c>
      <c r="AG153" s="73">
        <v>0</v>
      </c>
      <c r="AH153" s="73">
        <v>0</v>
      </c>
      <c r="AI153" s="73">
        <v>0</v>
      </c>
      <c r="AJ153" s="73">
        <v>0</v>
      </c>
      <c r="AK153" s="73">
        <v>0</v>
      </c>
      <c r="AL153" s="73">
        <v>0</v>
      </c>
      <c r="AM153" s="73">
        <v>0</v>
      </c>
      <c r="AN153" s="73">
        <v>0</v>
      </c>
    </row>
    <row r="154" spans="1:40">
      <c r="A154" s="108" t="s">
        <v>476</v>
      </c>
      <c r="B154" s="73">
        <v>0</v>
      </c>
      <c r="C154" s="73">
        <v>0</v>
      </c>
      <c r="D154" s="73">
        <v>0</v>
      </c>
      <c r="E154" s="73">
        <v>0</v>
      </c>
      <c r="F154" s="73">
        <v>0</v>
      </c>
      <c r="G154" s="73">
        <v>0</v>
      </c>
      <c r="H154" s="73">
        <v>0</v>
      </c>
      <c r="I154" s="73">
        <v>0</v>
      </c>
      <c r="J154" s="73">
        <v>0</v>
      </c>
      <c r="K154" s="73">
        <v>0</v>
      </c>
      <c r="L154" s="73">
        <v>0</v>
      </c>
      <c r="M154" s="73">
        <v>0</v>
      </c>
      <c r="N154" s="73">
        <v>0</v>
      </c>
      <c r="O154" s="73">
        <v>0</v>
      </c>
      <c r="P154" s="73">
        <v>0</v>
      </c>
      <c r="Q154" s="73">
        <v>0</v>
      </c>
      <c r="R154" s="73">
        <v>0</v>
      </c>
      <c r="S154" s="73">
        <v>0</v>
      </c>
      <c r="T154" s="73">
        <v>0</v>
      </c>
      <c r="U154" s="73">
        <v>0</v>
      </c>
      <c r="V154" s="73">
        <v>0</v>
      </c>
      <c r="W154" s="73">
        <v>0</v>
      </c>
      <c r="X154" s="73">
        <v>0</v>
      </c>
      <c r="Y154" s="73">
        <v>0</v>
      </c>
      <c r="Z154" s="73">
        <v>0</v>
      </c>
      <c r="AA154" s="73">
        <v>0</v>
      </c>
      <c r="AB154" s="73">
        <v>0</v>
      </c>
      <c r="AC154" s="73">
        <v>0</v>
      </c>
      <c r="AD154" s="73">
        <v>0</v>
      </c>
      <c r="AE154" s="73">
        <v>0</v>
      </c>
      <c r="AF154" s="73">
        <v>0</v>
      </c>
      <c r="AG154" s="73">
        <v>0</v>
      </c>
      <c r="AH154" s="73">
        <v>0</v>
      </c>
      <c r="AI154" s="73">
        <v>0</v>
      </c>
      <c r="AJ154" s="73">
        <v>0</v>
      </c>
      <c r="AK154" s="73">
        <v>0</v>
      </c>
      <c r="AL154" s="73">
        <v>0</v>
      </c>
      <c r="AM154" s="73">
        <v>0</v>
      </c>
      <c r="AN154" s="73">
        <v>0</v>
      </c>
    </row>
    <row r="155" spans="1:40">
      <c r="A155" s="108" t="s">
        <v>477</v>
      </c>
      <c r="B155" s="73">
        <v>0</v>
      </c>
      <c r="C155" s="73">
        <v>0</v>
      </c>
      <c r="D155" s="73">
        <v>0</v>
      </c>
      <c r="E155" s="73">
        <v>0</v>
      </c>
      <c r="F155" s="73">
        <v>0</v>
      </c>
      <c r="G155" s="73">
        <v>0</v>
      </c>
      <c r="H155" s="73">
        <v>0</v>
      </c>
      <c r="I155" s="73">
        <v>0</v>
      </c>
      <c r="J155" s="73">
        <v>0</v>
      </c>
      <c r="K155" s="73">
        <v>0</v>
      </c>
      <c r="L155" s="73">
        <v>0</v>
      </c>
      <c r="M155" s="73">
        <v>0</v>
      </c>
      <c r="N155" s="73">
        <v>0</v>
      </c>
      <c r="O155" s="73">
        <v>0</v>
      </c>
      <c r="P155" s="73">
        <v>0</v>
      </c>
      <c r="Q155" s="73">
        <v>0</v>
      </c>
      <c r="R155" s="73">
        <v>0</v>
      </c>
      <c r="S155" s="73">
        <v>0</v>
      </c>
      <c r="T155" s="73">
        <v>0</v>
      </c>
      <c r="U155" s="73">
        <v>0</v>
      </c>
      <c r="V155" s="73">
        <v>0</v>
      </c>
      <c r="W155" s="73">
        <v>0</v>
      </c>
      <c r="X155" s="73">
        <v>0</v>
      </c>
      <c r="Y155" s="73">
        <v>0</v>
      </c>
      <c r="Z155" s="73">
        <v>0</v>
      </c>
      <c r="AA155" s="73">
        <v>0</v>
      </c>
      <c r="AB155" s="73">
        <v>0</v>
      </c>
      <c r="AC155" s="73">
        <v>0</v>
      </c>
      <c r="AD155" s="73">
        <v>0</v>
      </c>
      <c r="AE155" s="73">
        <v>0</v>
      </c>
      <c r="AF155" s="73">
        <v>0</v>
      </c>
      <c r="AG155" s="73">
        <v>0</v>
      </c>
      <c r="AH155" s="73">
        <v>0</v>
      </c>
      <c r="AI155" s="73">
        <v>0</v>
      </c>
      <c r="AJ155" s="73">
        <v>0</v>
      </c>
      <c r="AK155" s="73">
        <v>0</v>
      </c>
      <c r="AL155" s="73">
        <v>0</v>
      </c>
      <c r="AM155" s="73">
        <v>0</v>
      </c>
      <c r="AN155" s="73">
        <v>0</v>
      </c>
    </row>
    <row r="156" spans="1:40">
      <c r="A156" s="108" t="s">
        <v>478</v>
      </c>
      <c r="B156" s="73">
        <v>0</v>
      </c>
      <c r="C156" s="73">
        <v>0</v>
      </c>
      <c r="D156" s="73">
        <v>0</v>
      </c>
      <c r="E156" s="73">
        <v>0</v>
      </c>
      <c r="F156" s="73">
        <v>0</v>
      </c>
      <c r="G156" s="73">
        <v>0</v>
      </c>
      <c r="H156" s="73">
        <v>0</v>
      </c>
      <c r="I156" s="73">
        <v>0</v>
      </c>
      <c r="J156" s="73">
        <v>0</v>
      </c>
      <c r="K156" s="73">
        <v>0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3">
        <v>0</v>
      </c>
      <c r="R156" s="73">
        <v>0</v>
      </c>
      <c r="S156" s="73">
        <v>0</v>
      </c>
      <c r="T156" s="73">
        <v>0</v>
      </c>
      <c r="U156" s="73">
        <v>0</v>
      </c>
      <c r="V156" s="73">
        <v>0</v>
      </c>
      <c r="W156" s="73">
        <v>0</v>
      </c>
      <c r="X156" s="73">
        <v>0</v>
      </c>
      <c r="Y156" s="73">
        <v>0</v>
      </c>
      <c r="Z156" s="73">
        <v>0</v>
      </c>
      <c r="AA156" s="73">
        <v>0</v>
      </c>
      <c r="AB156" s="73">
        <v>0</v>
      </c>
      <c r="AC156" s="73">
        <v>0</v>
      </c>
      <c r="AD156" s="73">
        <v>0</v>
      </c>
      <c r="AE156" s="73">
        <v>0</v>
      </c>
      <c r="AF156" s="73">
        <v>0</v>
      </c>
      <c r="AG156" s="73">
        <v>0</v>
      </c>
      <c r="AH156" s="73">
        <v>0</v>
      </c>
      <c r="AI156" s="73">
        <v>0</v>
      </c>
      <c r="AJ156" s="73">
        <v>0</v>
      </c>
      <c r="AK156" s="73">
        <v>0</v>
      </c>
      <c r="AL156" s="73">
        <v>0</v>
      </c>
      <c r="AM156" s="73">
        <v>0</v>
      </c>
      <c r="AN156" s="73">
        <v>0</v>
      </c>
    </row>
    <row r="157" spans="1:40">
      <c r="A157" s="108" t="s">
        <v>479</v>
      </c>
      <c r="B157" s="73">
        <v>317982.89999999898</v>
      </c>
      <c r="C157" s="73">
        <v>317982.89999999898</v>
      </c>
      <c r="D157" s="73">
        <v>317982.89999999898</v>
      </c>
      <c r="E157" s="73">
        <v>317982.89999999898</v>
      </c>
      <c r="F157" s="73">
        <v>317982.89999999898</v>
      </c>
      <c r="G157" s="73">
        <v>317982.89999999898</v>
      </c>
      <c r="H157" s="73">
        <v>317982.89999999898</v>
      </c>
      <c r="I157" s="73">
        <v>317982.89999999898</v>
      </c>
      <c r="J157" s="73">
        <v>317982.89999999898</v>
      </c>
      <c r="K157" s="73">
        <v>317982.89999999898</v>
      </c>
      <c r="L157" s="73">
        <v>317982.89999999898</v>
      </c>
      <c r="M157" s="73">
        <v>317982.89999999898</v>
      </c>
      <c r="N157" s="73">
        <v>3815794.8</v>
      </c>
      <c r="O157" s="73">
        <v>317982.89999999898</v>
      </c>
      <c r="P157" s="73">
        <v>317982.89999999898</v>
      </c>
      <c r="Q157" s="73">
        <v>317982.89999999898</v>
      </c>
      <c r="R157" s="73">
        <v>317982.89999999898</v>
      </c>
      <c r="S157" s="73">
        <v>317982.89999999898</v>
      </c>
      <c r="T157" s="73">
        <v>317982.89999999898</v>
      </c>
      <c r="U157" s="73">
        <v>317982.89999999898</v>
      </c>
      <c r="V157" s="73">
        <v>317982.89999999898</v>
      </c>
      <c r="W157" s="73">
        <v>317982.89999999898</v>
      </c>
      <c r="X157" s="73">
        <v>317982.89999999898</v>
      </c>
      <c r="Y157" s="73">
        <v>317982.89999999898</v>
      </c>
      <c r="Z157" s="73">
        <v>317982.89999999898</v>
      </c>
      <c r="AA157" s="73">
        <v>3815794.8</v>
      </c>
      <c r="AB157" s="73">
        <v>317982.89999999898</v>
      </c>
      <c r="AC157" s="73">
        <v>317982.89999999898</v>
      </c>
      <c r="AD157" s="73">
        <v>317982.89999999898</v>
      </c>
      <c r="AE157" s="73">
        <v>317982.89999999898</v>
      </c>
      <c r="AF157" s="73">
        <v>317982.89999999898</v>
      </c>
      <c r="AG157" s="73">
        <v>317982.89999999898</v>
      </c>
      <c r="AH157" s="73">
        <v>317982.89999999898</v>
      </c>
      <c r="AI157" s="73">
        <v>317982.89999999898</v>
      </c>
      <c r="AJ157" s="73">
        <v>317982.89999999898</v>
      </c>
      <c r="AK157" s="73">
        <v>317982.89999999898</v>
      </c>
      <c r="AL157" s="73">
        <v>317982.89999999898</v>
      </c>
      <c r="AM157" s="73">
        <v>317982.89999999898</v>
      </c>
      <c r="AN157" s="73">
        <v>3815794.8</v>
      </c>
    </row>
    <row r="158" spans="1:40">
      <c r="A158" s="108" t="s">
        <v>480</v>
      </c>
      <c r="B158" s="73">
        <v>0</v>
      </c>
      <c r="C158" s="73">
        <v>0</v>
      </c>
      <c r="D158" s="73">
        <v>0</v>
      </c>
      <c r="E158" s="73">
        <v>0</v>
      </c>
      <c r="F158" s="73">
        <v>0</v>
      </c>
      <c r="G158" s="73">
        <v>0</v>
      </c>
      <c r="H158" s="73">
        <v>0</v>
      </c>
      <c r="I158" s="73">
        <v>0</v>
      </c>
      <c r="J158" s="73">
        <v>0</v>
      </c>
      <c r="K158" s="73">
        <v>0</v>
      </c>
      <c r="L158" s="73">
        <v>0</v>
      </c>
      <c r="M158" s="73">
        <v>0</v>
      </c>
      <c r="N158" s="73">
        <v>0</v>
      </c>
      <c r="O158" s="73">
        <v>0</v>
      </c>
      <c r="P158" s="73">
        <v>0</v>
      </c>
      <c r="Q158" s="73">
        <v>0</v>
      </c>
      <c r="R158" s="73">
        <v>0</v>
      </c>
      <c r="S158" s="73">
        <v>0</v>
      </c>
      <c r="T158" s="73">
        <v>0</v>
      </c>
      <c r="U158" s="73">
        <v>0</v>
      </c>
      <c r="V158" s="73">
        <v>0</v>
      </c>
      <c r="W158" s="73">
        <v>0</v>
      </c>
      <c r="X158" s="73">
        <v>0</v>
      </c>
      <c r="Y158" s="73">
        <v>0</v>
      </c>
      <c r="Z158" s="73">
        <v>0</v>
      </c>
      <c r="AA158" s="73">
        <v>0</v>
      </c>
      <c r="AB158" s="73">
        <v>0</v>
      </c>
      <c r="AC158" s="73">
        <v>0</v>
      </c>
      <c r="AD158" s="73">
        <v>0</v>
      </c>
      <c r="AE158" s="73">
        <v>0</v>
      </c>
      <c r="AF158" s="73">
        <v>0</v>
      </c>
      <c r="AG158" s="73">
        <v>0</v>
      </c>
      <c r="AH158" s="73">
        <v>0</v>
      </c>
      <c r="AI158" s="73">
        <v>0</v>
      </c>
      <c r="AJ158" s="73">
        <v>0</v>
      </c>
      <c r="AK158" s="73">
        <v>0</v>
      </c>
      <c r="AL158" s="73">
        <v>0</v>
      </c>
      <c r="AM158" s="73">
        <v>0</v>
      </c>
      <c r="AN158" s="73">
        <v>0</v>
      </c>
    </row>
    <row r="159" spans="1:40">
      <c r="A159" s="108" t="s">
        <v>481</v>
      </c>
      <c r="B159" s="73">
        <v>89506</v>
      </c>
      <c r="C159" s="73">
        <v>89506</v>
      </c>
      <c r="D159" s="73">
        <v>89506</v>
      </c>
      <c r="E159" s="73">
        <v>89506</v>
      </c>
      <c r="F159" s="73">
        <v>89506</v>
      </c>
      <c r="G159" s="73">
        <v>89506</v>
      </c>
      <c r="H159" s="73">
        <v>89506</v>
      </c>
      <c r="I159" s="73">
        <v>89506</v>
      </c>
      <c r="J159" s="73">
        <v>89506</v>
      </c>
      <c r="K159" s="73">
        <v>89506</v>
      </c>
      <c r="L159" s="73">
        <v>89506</v>
      </c>
      <c r="M159" s="73">
        <v>89506</v>
      </c>
      <c r="N159" s="73">
        <v>1074072</v>
      </c>
      <c r="O159" s="73">
        <v>89506</v>
      </c>
      <c r="P159" s="73">
        <v>89506</v>
      </c>
      <c r="Q159" s="73">
        <v>89506</v>
      </c>
      <c r="R159" s="73">
        <v>89506</v>
      </c>
      <c r="S159" s="73">
        <v>89506</v>
      </c>
      <c r="T159" s="73">
        <v>89506</v>
      </c>
      <c r="U159" s="73">
        <v>89506</v>
      </c>
      <c r="V159" s="73">
        <v>89506</v>
      </c>
      <c r="W159" s="73">
        <v>89506</v>
      </c>
      <c r="X159" s="73">
        <v>89506</v>
      </c>
      <c r="Y159" s="73">
        <v>89506</v>
      </c>
      <c r="Z159" s="73">
        <v>89506</v>
      </c>
      <c r="AA159" s="73">
        <v>1074072</v>
      </c>
      <c r="AB159" s="73">
        <v>89506</v>
      </c>
      <c r="AC159" s="73">
        <v>89506</v>
      </c>
      <c r="AD159" s="73">
        <v>89506</v>
      </c>
      <c r="AE159" s="73">
        <v>89506</v>
      </c>
      <c r="AF159" s="73">
        <v>89506</v>
      </c>
      <c r="AG159" s="73">
        <v>89506</v>
      </c>
      <c r="AH159" s="73">
        <v>89506</v>
      </c>
      <c r="AI159" s="73">
        <v>89506</v>
      </c>
      <c r="AJ159" s="73">
        <v>89506</v>
      </c>
      <c r="AK159" s="73">
        <v>89506</v>
      </c>
      <c r="AL159" s="73">
        <v>89506</v>
      </c>
      <c r="AM159" s="73">
        <v>89506</v>
      </c>
      <c r="AN159" s="73">
        <v>1074072</v>
      </c>
    </row>
    <row r="160" spans="1:40">
      <c r="A160" s="108" t="s">
        <v>482</v>
      </c>
      <c r="B160" s="73">
        <v>47271.890776666703</v>
      </c>
      <c r="C160" s="73">
        <v>47271.890776666703</v>
      </c>
      <c r="D160" s="73">
        <v>47271.890776666703</v>
      </c>
      <c r="E160" s="73">
        <v>47271.890776666703</v>
      </c>
      <c r="F160" s="73">
        <v>47271.890776666703</v>
      </c>
      <c r="G160" s="73">
        <v>47271.890776666703</v>
      </c>
      <c r="H160" s="73">
        <v>47271.890776666703</v>
      </c>
      <c r="I160" s="73">
        <v>47271.890776666703</v>
      </c>
      <c r="J160" s="73">
        <v>47271.890776666703</v>
      </c>
      <c r="K160" s="73">
        <v>47271.890776666703</v>
      </c>
      <c r="L160" s="73">
        <v>47271.890776666703</v>
      </c>
      <c r="M160" s="73">
        <v>47271.890776666703</v>
      </c>
      <c r="N160" s="73">
        <v>567262.68932</v>
      </c>
      <c r="O160" s="73">
        <v>47271.890776666703</v>
      </c>
      <c r="P160" s="73">
        <v>47271.890776666703</v>
      </c>
      <c r="Q160" s="73">
        <v>47271.890776666703</v>
      </c>
      <c r="R160" s="73">
        <v>47271.890776666703</v>
      </c>
      <c r="S160" s="73">
        <v>47271.890776666703</v>
      </c>
      <c r="T160" s="73">
        <v>47271.890776666703</v>
      </c>
      <c r="U160" s="73">
        <v>47271.890776666703</v>
      </c>
      <c r="V160" s="73">
        <v>47271.890776666703</v>
      </c>
      <c r="W160" s="73">
        <v>47271.890776666703</v>
      </c>
      <c r="X160" s="73">
        <v>47271.890776666703</v>
      </c>
      <c r="Y160" s="73">
        <v>47271.890776666703</v>
      </c>
      <c r="Z160" s="73">
        <v>47271.890776666703</v>
      </c>
      <c r="AA160" s="73">
        <v>567262.68932</v>
      </c>
      <c r="AB160" s="73">
        <v>47271.890776666703</v>
      </c>
      <c r="AC160" s="73">
        <v>47271.890776666703</v>
      </c>
      <c r="AD160" s="73">
        <v>47271.890776666703</v>
      </c>
      <c r="AE160" s="73">
        <v>47271.890776666703</v>
      </c>
      <c r="AF160" s="73">
        <v>47271.890776666703</v>
      </c>
      <c r="AG160" s="73">
        <v>47271.890776666703</v>
      </c>
      <c r="AH160" s="73">
        <v>47271.890776666703</v>
      </c>
      <c r="AI160" s="73">
        <v>47271.890776666703</v>
      </c>
      <c r="AJ160" s="73">
        <v>47271.890776666703</v>
      </c>
      <c r="AK160" s="73">
        <v>47271.890776666703</v>
      </c>
      <c r="AL160" s="73">
        <v>47271.890776666703</v>
      </c>
      <c r="AM160" s="73">
        <v>47271.890776666703</v>
      </c>
      <c r="AN160" s="73">
        <v>567262.68932</v>
      </c>
    </row>
    <row r="161" spans="1:40">
      <c r="A161" s="108" t="s">
        <v>483</v>
      </c>
      <c r="B161" s="73">
        <v>0</v>
      </c>
      <c r="C161" s="73">
        <v>0</v>
      </c>
      <c r="D161" s="73">
        <v>0</v>
      </c>
      <c r="E161" s="73">
        <v>0</v>
      </c>
      <c r="F161" s="73">
        <v>0</v>
      </c>
      <c r="G161" s="73">
        <v>0</v>
      </c>
      <c r="H161" s="73">
        <v>0</v>
      </c>
      <c r="I161" s="73">
        <v>0</v>
      </c>
      <c r="J161" s="73">
        <v>0</v>
      </c>
      <c r="K161" s="73">
        <v>0</v>
      </c>
      <c r="L161" s="73">
        <v>0</v>
      </c>
      <c r="M161" s="73">
        <v>0</v>
      </c>
      <c r="N161" s="73">
        <v>0</v>
      </c>
      <c r="O161" s="73">
        <v>0</v>
      </c>
      <c r="P161" s="73">
        <v>0</v>
      </c>
      <c r="Q161" s="73">
        <v>0</v>
      </c>
      <c r="R161" s="73">
        <v>0</v>
      </c>
      <c r="S161" s="73">
        <v>0</v>
      </c>
      <c r="T161" s="73">
        <v>0</v>
      </c>
      <c r="U161" s="73">
        <v>0</v>
      </c>
      <c r="V161" s="73">
        <v>0</v>
      </c>
      <c r="W161" s="73">
        <v>0</v>
      </c>
      <c r="X161" s="73">
        <v>0</v>
      </c>
      <c r="Y161" s="73">
        <v>0</v>
      </c>
      <c r="Z161" s="73">
        <v>0</v>
      </c>
      <c r="AA161" s="73">
        <v>0</v>
      </c>
      <c r="AB161" s="73">
        <v>0</v>
      </c>
      <c r="AC161" s="73">
        <v>0</v>
      </c>
      <c r="AD161" s="73">
        <v>0</v>
      </c>
      <c r="AE161" s="73">
        <v>0</v>
      </c>
      <c r="AF161" s="73">
        <v>0</v>
      </c>
      <c r="AG161" s="73">
        <v>0</v>
      </c>
      <c r="AH161" s="73">
        <v>0</v>
      </c>
      <c r="AI161" s="73">
        <v>0</v>
      </c>
      <c r="AJ161" s="73">
        <v>0</v>
      </c>
      <c r="AK161" s="73">
        <v>0</v>
      </c>
      <c r="AL161" s="73">
        <v>0</v>
      </c>
      <c r="AM161" s="73">
        <v>0</v>
      </c>
      <c r="AN161" s="73">
        <v>0</v>
      </c>
    </row>
    <row r="162" spans="1:40">
      <c r="A162" s="108" t="s">
        <v>484</v>
      </c>
      <c r="B162" s="73">
        <v>0</v>
      </c>
      <c r="C162" s="73">
        <v>0</v>
      </c>
      <c r="D162" s="73">
        <v>0</v>
      </c>
      <c r="E162" s="73">
        <v>0</v>
      </c>
      <c r="F162" s="73">
        <v>0</v>
      </c>
      <c r="G162" s="73">
        <v>0</v>
      </c>
      <c r="H162" s="73">
        <v>0</v>
      </c>
      <c r="I162" s="73">
        <v>0</v>
      </c>
      <c r="J162" s="73">
        <v>0</v>
      </c>
      <c r="K162" s="73">
        <v>0</v>
      </c>
      <c r="L162" s="73">
        <v>0</v>
      </c>
      <c r="M162" s="73">
        <v>0</v>
      </c>
      <c r="N162" s="73">
        <v>0</v>
      </c>
      <c r="O162" s="73">
        <v>0</v>
      </c>
      <c r="P162" s="73">
        <v>0</v>
      </c>
      <c r="Q162" s="73">
        <v>0</v>
      </c>
      <c r="R162" s="73">
        <v>0</v>
      </c>
      <c r="S162" s="73">
        <v>0</v>
      </c>
      <c r="T162" s="73">
        <v>0</v>
      </c>
      <c r="U162" s="73">
        <v>0</v>
      </c>
      <c r="V162" s="73">
        <v>0</v>
      </c>
      <c r="W162" s="73">
        <v>0</v>
      </c>
      <c r="X162" s="73">
        <v>0</v>
      </c>
      <c r="Y162" s="73">
        <v>0</v>
      </c>
      <c r="Z162" s="73">
        <v>0</v>
      </c>
      <c r="AA162" s="73">
        <v>0</v>
      </c>
      <c r="AB162" s="73">
        <v>0</v>
      </c>
      <c r="AC162" s="73">
        <v>0</v>
      </c>
      <c r="AD162" s="73">
        <v>0</v>
      </c>
      <c r="AE162" s="73">
        <v>0</v>
      </c>
      <c r="AF162" s="73">
        <v>0</v>
      </c>
      <c r="AG162" s="73">
        <v>0</v>
      </c>
      <c r="AH162" s="73">
        <v>0</v>
      </c>
      <c r="AI162" s="73">
        <v>0</v>
      </c>
      <c r="AJ162" s="73">
        <v>0</v>
      </c>
      <c r="AK162" s="73">
        <v>0</v>
      </c>
      <c r="AL162" s="73">
        <v>0</v>
      </c>
      <c r="AM162" s="73">
        <v>0</v>
      </c>
      <c r="AN162" s="73">
        <v>0</v>
      </c>
    </row>
    <row r="163" spans="1:40">
      <c r="A163" s="108" t="s">
        <v>485</v>
      </c>
      <c r="B163" s="73">
        <v>0</v>
      </c>
      <c r="C163" s="73">
        <v>0</v>
      </c>
      <c r="D163" s="73">
        <v>0</v>
      </c>
      <c r="E163" s="73">
        <v>0</v>
      </c>
      <c r="F163" s="73">
        <v>0</v>
      </c>
      <c r="G163" s="73">
        <v>0</v>
      </c>
      <c r="H163" s="73">
        <v>0</v>
      </c>
      <c r="I163" s="73">
        <v>0</v>
      </c>
      <c r="J163" s="73">
        <v>0</v>
      </c>
      <c r="K163" s="73">
        <v>0</v>
      </c>
      <c r="L163" s="73">
        <v>0</v>
      </c>
      <c r="M163" s="73">
        <v>0</v>
      </c>
      <c r="N163" s="73">
        <v>0</v>
      </c>
      <c r="O163" s="73">
        <v>0</v>
      </c>
      <c r="P163" s="73">
        <v>0</v>
      </c>
      <c r="Q163" s="73">
        <v>0</v>
      </c>
      <c r="R163" s="73">
        <v>0</v>
      </c>
      <c r="S163" s="73">
        <v>0</v>
      </c>
      <c r="T163" s="73">
        <v>0</v>
      </c>
      <c r="U163" s="73">
        <v>0</v>
      </c>
      <c r="V163" s="73">
        <v>0</v>
      </c>
      <c r="W163" s="73">
        <v>0</v>
      </c>
      <c r="X163" s="73">
        <v>0</v>
      </c>
      <c r="Y163" s="73">
        <v>0</v>
      </c>
      <c r="Z163" s="73">
        <v>0</v>
      </c>
      <c r="AA163" s="73">
        <v>0</v>
      </c>
      <c r="AB163" s="73">
        <v>0</v>
      </c>
      <c r="AC163" s="73">
        <v>0</v>
      </c>
      <c r="AD163" s="73">
        <v>0</v>
      </c>
      <c r="AE163" s="73">
        <v>0</v>
      </c>
      <c r="AF163" s="73">
        <v>0</v>
      </c>
      <c r="AG163" s="73">
        <v>0</v>
      </c>
      <c r="AH163" s="73">
        <v>0</v>
      </c>
      <c r="AI163" s="73">
        <v>0</v>
      </c>
      <c r="AJ163" s="73">
        <v>0</v>
      </c>
      <c r="AK163" s="73">
        <v>0</v>
      </c>
      <c r="AL163" s="73">
        <v>0</v>
      </c>
      <c r="AM163" s="73">
        <v>0</v>
      </c>
      <c r="AN163" s="73">
        <v>0</v>
      </c>
    </row>
    <row r="164" spans="1:40">
      <c r="A164" s="108" t="s">
        <v>486</v>
      </c>
      <c r="B164" s="73">
        <v>0</v>
      </c>
      <c r="C164" s="73">
        <v>0</v>
      </c>
      <c r="D164" s="73">
        <v>0</v>
      </c>
      <c r="E164" s="73">
        <v>0</v>
      </c>
      <c r="F164" s="73">
        <v>0</v>
      </c>
      <c r="G164" s="73">
        <v>0</v>
      </c>
      <c r="H164" s="73">
        <v>0</v>
      </c>
      <c r="I164" s="73">
        <v>0</v>
      </c>
      <c r="J164" s="73">
        <v>0</v>
      </c>
      <c r="K164" s="73">
        <v>0</v>
      </c>
      <c r="L164" s="73">
        <v>0</v>
      </c>
      <c r="M164" s="73">
        <v>0</v>
      </c>
      <c r="N164" s="73">
        <v>0</v>
      </c>
      <c r="O164" s="73">
        <v>0</v>
      </c>
      <c r="P164" s="73">
        <v>0</v>
      </c>
      <c r="Q164" s="73">
        <v>0</v>
      </c>
      <c r="R164" s="73">
        <v>0</v>
      </c>
      <c r="S164" s="73">
        <v>0</v>
      </c>
      <c r="T164" s="73">
        <v>0</v>
      </c>
      <c r="U164" s="73">
        <v>0</v>
      </c>
      <c r="V164" s="73">
        <v>0</v>
      </c>
      <c r="W164" s="73">
        <v>0</v>
      </c>
      <c r="X164" s="73">
        <v>0</v>
      </c>
      <c r="Y164" s="73">
        <v>0</v>
      </c>
      <c r="Z164" s="73">
        <v>0</v>
      </c>
      <c r="AA164" s="73">
        <v>0</v>
      </c>
      <c r="AB164" s="73">
        <v>0</v>
      </c>
      <c r="AC164" s="73">
        <v>0</v>
      </c>
      <c r="AD164" s="73">
        <v>0</v>
      </c>
      <c r="AE164" s="73">
        <v>0</v>
      </c>
      <c r="AF164" s="73">
        <v>0</v>
      </c>
      <c r="AG164" s="73">
        <v>0</v>
      </c>
      <c r="AH164" s="73">
        <v>0</v>
      </c>
      <c r="AI164" s="73">
        <v>0</v>
      </c>
      <c r="AJ164" s="73">
        <v>0</v>
      </c>
      <c r="AK164" s="73">
        <v>0</v>
      </c>
      <c r="AL164" s="73">
        <v>0</v>
      </c>
      <c r="AM164" s="73">
        <v>0</v>
      </c>
      <c r="AN164" s="73">
        <v>0</v>
      </c>
    </row>
    <row r="165" spans="1:40">
      <c r="A165" s="108" t="s">
        <v>487</v>
      </c>
      <c r="B165" s="73">
        <v>0</v>
      </c>
      <c r="C165" s="73">
        <v>0</v>
      </c>
      <c r="D165" s="73">
        <v>0</v>
      </c>
      <c r="E165" s="73">
        <v>0</v>
      </c>
      <c r="F165" s="73">
        <v>0</v>
      </c>
      <c r="G165" s="73">
        <v>0</v>
      </c>
      <c r="H165" s="73">
        <v>0</v>
      </c>
      <c r="I165" s="73">
        <v>0</v>
      </c>
      <c r="J165" s="73">
        <v>0</v>
      </c>
      <c r="K165" s="73">
        <v>0</v>
      </c>
      <c r="L165" s="73">
        <v>0</v>
      </c>
      <c r="M165" s="73">
        <v>0</v>
      </c>
      <c r="N165" s="73">
        <v>0</v>
      </c>
      <c r="O165" s="73">
        <v>0</v>
      </c>
      <c r="P165" s="73">
        <v>0</v>
      </c>
      <c r="Q165" s="73">
        <v>0</v>
      </c>
      <c r="R165" s="73">
        <v>0</v>
      </c>
      <c r="S165" s="73">
        <v>0</v>
      </c>
      <c r="T165" s="73">
        <v>0</v>
      </c>
      <c r="U165" s="73">
        <v>0</v>
      </c>
      <c r="V165" s="73">
        <v>0</v>
      </c>
      <c r="W165" s="73">
        <v>0</v>
      </c>
      <c r="X165" s="73">
        <v>0</v>
      </c>
      <c r="Y165" s="73">
        <v>0</v>
      </c>
      <c r="Z165" s="73">
        <v>0</v>
      </c>
      <c r="AA165" s="73">
        <v>0</v>
      </c>
      <c r="AB165" s="73">
        <v>0</v>
      </c>
      <c r="AC165" s="73">
        <v>0</v>
      </c>
      <c r="AD165" s="73">
        <v>0</v>
      </c>
      <c r="AE165" s="73">
        <v>0</v>
      </c>
      <c r="AF165" s="73">
        <v>0</v>
      </c>
      <c r="AG165" s="73">
        <v>0</v>
      </c>
      <c r="AH165" s="73">
        <v>0</v>
      </c>
      <c r="AI165" s="73">
        <v>0</v>
      </c>
      <c r="AJ165" s="73">
        <v>0</v>
      </c>
      <c r="AK165" s="73">
        <v>0</v>
      </c>
      <c r="AL165" s="73">
        <v>0</v>
      </c>
      <c r="AM165" s="73">
        <v>0</v>
      </c>
      <c r="AN165" s="73">
        <v>0</v>
      </c>
    </row>
    <row r="166" spans="1:40">
      <c r="A166" s="108" t="s">
        <v>488</v>
      </c>
      <c r="B166" s="73">
        <v>0</v>
      </c>
      <c r="C166" s="73">
        <v>0</v>
      </c>
      <c r="D166" s="73">
        <v>0</v>
      </c>
      <c r="E166" s="73">
        <v>0</v>
      </c>
      <c r="F166" s="73">
        <v>0</v>
      </c>
      <c r="G166" s="73">
        <v>0</v>
      </c>
      <c r="H166" s="73">
        <v>0</v>
      </c>
      <c r="I166" s="73">
        <v>0</v>
      </c>
      <c r="J166" s="73">
        <v>0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3">
        <v>0</v>
      </c>
      <c r="AA166" s="73">
        <v>0</v>
      </c>
      <c r="AB166" s="73">
        <v>0</v>
      </c>
      <c r="AC166" s="73">
        <v>0</v>
      </c>
      <c r="AD166" s="73">
        <v>0</v>
      </c>
      <c r="AE166" s="73">
        <v>0</v>
      </c>
      <c r="AF166" s="73">
        <v>0</v>
      </c>
      <c r="AG166" s="73">
        <v>0</v>
      </c>
      <c r="AH166" s="73">
        <v>0</v>
      </c>
      <c r="AI166" s="73">
        <v>0</v>
      </c>
      <c r="AJ166" s="73">
        <v>0</v>
      </c>
      <c r="AK166" s="73">
        <v>0</v>
      </c>
      <c r="AL166" s="73">
        <v>0</v>
      </c>
      <c r="AM166" s="73">
        <v>0</v>
      </c>
      <c r="AN166" s="73">
        <v>0</v>
      </c>
    </row>
    <row r="167" spans="1:40">
      <c r="A167" s="108" t="s">
        <v>489</v>
      </c>
      <c r="B167" s="73">
        <v>0</v>
      </c>
      <c r="C167" s="73">
        <v>0</v>
      </c>
      <c r="D167" s="73">
        <v>0</v>
      </c>
      <c r="E167" s="73">
        <v>0</v>
      </c>
      <c r="F167" s="73">
        <v>0</v>
      </c>
      <c r="G167" s="73">
        <v>0</v>
      </c>
      <c r="H167" s="73">
        <v>0</v>
      </c>
      <c r="I167" s="73">
        <v>0</v>
      </c>
      <c r="J167" s="73">
        <v>0</v>
      </c>
      <c r="K167" s="73">
        <v>0</v>
      </c>
      <c r="L167" s="73">
        <v>0</v>
      </c>
      <c r="M167" s="73">
        <v>0</v>
      </c>
      <c r="N167" s="73">
        <v>0</v>
      </c>
      <c r="O167" s="73">
        <v>0</v>
      </c>
      <c r="P167" s="73">
        <v>0</v>
      </c>
      <c r="Q167" s="73">
        <v>0</v>
      </c>
      <c r="R167" s="73">
        <v>0</v>
      </c>
      <c r="S167" s="73">
        <v>0</v>
      </c>
      <c r="T167" s="73">
        <v>0</v>
      </c>
      <c r="U167" s="73">
        <v>0</v>
      </c>
      <c r="V167" s="73">
        <v>0</v>
      </c>
      <c r="W167" s="73">
        <v>0</v>
      </c>
      <c r="X167" s="73">
        <v>0</v>
      </c>
      <c r="Y167" s="73">
        <v>0</v>
      </c>
      <c r="Z167" s="73">
        <v>0</v>
      </c>
      <c r="AA167" s="73">
        <v>0</v>
      </c>
      <c r="AB167" s="73">
        <v>0</v>
      </c>
      <c r="AC167" s="73">
        <v>0</v>
      </c>
      <c r="AD167" s="73">
        <v>0</v>
      </c>
      <c r="AE167" s="73">
        <v>0</v>
      </c>
      <c r="AF167" s="73">
        <v>0</v>
      </c>
      <c r="AG167" s="73">
        <v>0</v>
      </c>
      <c r="AH167" s="73">
        <v>0</v>
      </c>
      <c r="AI167" s="73">
        <v>0</v>
      </c>
      <c r="AJ167" s="73">
        <v>0</v>
      </c>
      <c r="AK167" s="73">
        <v>0</v>
      </c>
      <c r="AL167" s="73">
        <v>0</v>
      </c>
      <c r="AM167" s="73">
        <v>0</v>
      </c>
      <c r="AN167" s="73">
        <v>0</v>
      </c>
    </row>
    <row r="168" spans="1:40">
      <c r="A168" s="108" t="s">
        <v>490</v>
      </c>
      <c r="B168" s="73">
        <v>5913109.3641590197</v>
      </c>
      <c r="C168" s="73">
        <v>-4011193.1215371401</v>
      </c>
      <c r="D168" s="73">
        <v>-2953319.3685087599</v>
      </c>
      <c r="E168" s="73">
        <v>-1705918.23876927</v>
      </c>
      <c r="F168" s="73">
        <v>1855598.0788416399</v>
      </c>
      <c r="G168" s="73">
        <v>3004862.61351076</v>
      </c>
      <c r="H168" s="73">
        <v>3905699.4260472101</v>
      </c>
      <c r="I168" s="73">
        <v>9619368.2623763308</v>
      </c>
      <c r="J168" s="73">
        <v>1286613.3346935101</v>
      </c>
      <c r="K168" s="73">
        <v>-2812762.0002831202</v>
      </c>
      <c r="L168" s="73">
        <v>-7387293.7243298199</v>
      </c>
      <c r="M168" s="73">
        <v>-6714764.6262003798</v>
      </c>
      <c r="N168" s="73">
        <v>-3.6379788070917103E-8</v>
      </c>
      <c r="O168" s="73">
        <v>6809499.4464822598</v>
      </c>
      <c r="P168" s="73">
        <v>-6144447.7744046804</v>
      </c>
      <c r="Q168" s="73">
        <v>-4712397.9186732601</v>
      </c>
      <c r="R168" s="73">
        <v>-2876115.8678267198</v>
      </c>
      <c r="S168" s="73">
        <v>2043532.1996126899</v>
      </c>
      <c r="T168" s="73">
        <v>3910862.0951166302</v>
      </c>
      <c r="U168" s="73">
        <v>5265869.38696816</v>
      </c>
      <c r="V168" s="73">
        <v>13006128.0788262</v>
      </c>
      <c r="W168" s="73">
        <v>2112726.5611808202</v>
      </c>
      <c r="X168" s="73">
        <v>-2780207.12228075</v>
      </c>
      <c r="Y168" s="73">
        <v>-8868438.5023748707</v>
      </c>
      <c r="Z168" s="73">
        <v>-7767010.5826264899</v>
      </c>
      <c r="AA168" s="73">
        <v>3.6379788070917103E-8</v>
      </c>
      <c r="AB168" s="73">
        <v>7406617.7010302301</v>
      </c>
      <c r="AC168" s="73">
        <v>-7797925.9351495299</v>
      </c>
      <c r="AD168" s="73">
        <v>-6097970.3739963397</v>
      </c>
      <c r="AE168" s="73">
        <v>-3838262.1254724101</v>
      </c>
      <c r="AF168" s="73">
        <v>2190394.9316162802</v>
      </c>
      <c r="AG168" s="73">
        <v>4612730.0475481302</v>
      </c>
      <c r="AH168" s="73">
        <v>6340866.2895516902</v>
      </c>
      <c r="AI168" s="73">
        <v>15575185.705872901</v>
      </c>
      <c r="AJ168" s="73">
        <v>2861121.7589901998</v>
      </c>
      <c r="AK168" s="73">
        <v>-2838761.5981155802</v>
      </c>
      <c r="AL168" s="73">
        <v>-9925227.9520444497</v>
      </c>
      <c r="AM168" s="73">
        <v>-8488768.4498310406</v>
      </c>
      <c r="AN168" s="73">
        <v>1.4551915228366799E-7</v>
      </c>
    </row>
    <row r="169" spans="1:40">
      <c r="A169" s="108" t="s">
        <v>491</v>
      </c>
      <c r="B169" s="73">
        <v>0</v>
      </c>
      <c r="C169" s="73">
        <v>0</v>
      </c>
      <c r="D169" s="73">
        <v>0</v>
      </c>
      <c r="E169" s="73">
        <v>0</v>
      </c>
      <c r="F169" s="73">
        <v>0</v>
      </c>
      <c r="G169" s="73">
        <v>0</v>
      </c>
      <c r="H169" s="73">
        <v>0</v>
      </c>
      <c r="I169" s="73">
        <v>0</v>
      </c>
      <c r="J169" s="73">
        <v>0</v>
      </c>
      <c r="K169" s="73">
        <v>0</v>
      </c>
      <c r="L169" s="73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73">
        <v>0</v>
      </c>
      <c r="T169" s="73">
        <v>0</v>
      </c>
      <c r="U169" s="73">
        <v>0</v>
      </c>
      <c r="V169" s="73">
        <v>0</v>
      </c>
      <c r="W169" s="73">
        <v>0</v>
      </c>
      <c r="X169" s="73">
        <v>0</v>
      </c>
      <c r="Y169" s="73">
        <v>0</v>
      </c>
      <c r="Z169" s="73">
        <v>0</v>
      </c>
      <c r="AA169" s="73">
        <v>0</v>
      </c>
      <c r="AB169" s="73">
        <v>0</v>
      </c>
      <c r="AC169" s="73">
        <v>0</v>
      </c>
      <c r="AD169" s="73">
        <v>0</v>
      </c>
      <c r="AE169" s="73">
        <v>0</v>
      </c>
      <c r="AF169" s="73">
        <v>0</v>
      </c>
      <c r="AG169" s="73">
        <v>0</v>
      </c>
      <c r="AH169" s="73">
        <v>0</v>
      </c>
      <c r="AI169" s="73">
        <v>0</v>
      </c>
      <c r="AJ169" s="73">
        <v>0</v>
      </c>
      <c r="AK169" s="73">
        <v>0</v>
      </c>
      <c r="AL169" s="73">
        <v>0</v>
      </c>
      <c r="AM169" s="73">
        <v>0</v>
      </c>
      <c r="AN169" s="73">
        <v>0</v>
      </c>
    </row>
    <row r="170" spans="1:40">
      <c r="A170" s="108" t="s">
        <v>492</v>
      </c>
      <c r="B170" s="73">
        <v>364594</v>
      </c>
      <c r="C170" s="73">
        <v>364594</v>
      </c>
      <c r="D170" s="73">
        <v>364594</v>
      </c>
      <c r="E170" s="73">
        <v>364594</v>
      </c>
      <c r="F170" s="73">
        <v>364594</v>
      </c>
      <c r="G170" s="73">
        <v>364594</v>
      </c>
      <c r="H170" s="73">
        <v>364594</v>
      </c>
      <c r="I170" s="73">
        <v>364594</v>
      </c>
      <c r="J170" s="73">
        <v>364594</v>
      </c>
      <c r="K170" s="73">
        <v>364594</v>
      </c>
      <c r="L170" s="73">
        <v>364594</v>
      </c>
      <c r="M170" s="73">
        <v>364594</v>
      </c>
      <c r="N170" s="73">
        <v>4375128</v>
      </c>
      <c r="O170" s="73">
        <v>403891</v>
      </c>
      <c r="P170" s="73">
        <v>403891</v>
      </c>
      <c r="Q170" s="73">
        <v>403891</v>
      </c>
      <c r="R170" s="73">
        <v>403891</v>
      </c>
      <c r="S170" s="73">
        <v>403891</v>
      </c>
      <c r="T170" s="73">
        <v>403891</v>
      </c>
      <c r="U170" s="73">
        <v>403891</v>
      </c>
      <c r="V170" s="73">
        <v>403891</v>
      </c>
      <c r="W170" s="73">
        <v>403891</v>
      </c>
      <c r="X170" s="73">
        <v>403891</v>
      </c>
      <c r="Y170" s="73">
        <v>403891</v>
      </c>
      <c r="Z170" s="73">
        <v>403891</v>
      </c>
      <c r="AA170" s="73">
        <v>4846692</v>
      </c>
      <c r="AB170" s="73">
        <v>442410</v>
      </c>
      <c r="AC170" s="73">
        <v>442410</v>
      </c>
      <c r="AD170" s="73">
        <v>442410</v>
      </c>
      <c r="AE170" s="73">
        <v>442410</v>
      </c>
      <c r="AF170" s="73">
        <v>442410</v>
      </c>
      <c r="AG170" s="73">
        <v>442410</v>
      </c>
      <c r="AH170" s="73">
        <v>442410</v>
      </c>
      <c r="AI170" s="73">
        <v>442410</v>
      </c>
      <c r="AJ170" s="73">
        <v>442410</v>
      </c>
      <c r="AK170" s="73">
        <v>442410</v>
      </c>
      <c r="AL170" s="73">
        <v>442410</v>
      </c>
      <c r="AM170" s="73">
        <v>442410</v>
      </c>
      <c r="AN170" s="73">
        <v>5308919.9999999898</v>
      </c>
    </row>
    <row r="171" spans="1:40">
      <c r="A171" s="108" t="s">
        <v>493</v>
      </c>
      <c r="B171" s="73">
        <v>0</v>
      </c>
      <c r="C171" s="73">
        <v>0</v>
      </c>
      <c r="D171" s="73">
        <v>0</v>
      </c>
      <c r="E171" s="73">
        <v>0</v>
      </c>
      <c r="F171" s="73">
        <v>0</v>
      </c>
      <c r="G171" s="73">
        <v>0</v>
      </c>
      <c r="H171" s="73">
        <v>0</v>
      </c>
      <c r="I171" s="73">
        <v>0</v>
      </c>
      <c r="J171" s="73">
        <v>0</v>
      </c>
      <c r="K171" s="73">
        <v>0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73">
        <v>0</v>
      </c>
      <c r="T171" s="73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3">
        <v>0</v>
      </c>
      <c r="AA171" s="73">
        <v>0</v>
      </c>
      <c r="AB171" s="73">
        <v>0</v>
      </c>
      <c r="AC171" s="73">
        <v>0</v>
      </c>
      <c r="AD171" s="73">
        <v>0</v>
      </c>
      <c r="AE171" s="73">
        <v>0</v>
      </c>
      <c r="AF171" s="73">
        <v>0</v>
      </c>
      <c r="AG171" s="73">
        <v>0</v>
      </c>
      <c r="AH171" s="73">
        <v>0</v>
      </c>
      <c r="AI171" s="73">
        <v>0</v>
      </c>
      <c r="AJ171" s="73">
        <v>0</v>
      </c>
      <c r="AK171" s="73">
        <v>0</v>
      </c>
      <c r="AL171" s="73">
        <v>0</v>
      </c>
      <c r="AM171" s="73">
        <v>0</v>
      </c>
      <c r="AN171" s="73">
        <v>0</v>
      </c>
    </row>
    <row r="172" spans="1:40">
      <c r="A172" s="108" t="s">
        <v>494</v>
      </c>
      <c r="B172" s="73">
        <v>-140755.66666666701</v>
      </c>
      <c r="C172" s="73">
        <v>-140755.66666666701</v>
      </c>
      <c r="D172" s="73">
        <v>-140755.66666666701</v>
      </c>
      <c r="E172" s="73">
        <v>-140755.66666666701</v>
      </c>
      <c r="F172" s="73">
        <v>-140755.66666666701</v>
      </c>
      <c r="G172" s="73">
        <v>-140755.66666666701</v>
      </c>
      <c r="H172" s="73">
        <v>-140755.66666666701</v>
      </c>
      <c r="I172" s="73">
        <v>-140755.66666666701</v>
      </c>
      <c r="J172" s="73">
        <v>-140755.66666666701</v>
      </c>
      <c r="K172" s="73">
        <v>-140755.66666666701</v>
      </c>
      <c r="L172" s="73">
        <v>-140755.66666666701</v>
      </c>
      <c r="M172" s="73">
        <v>-140755.66666666701</v>
      </c>
      <c r="N172" s="73">
        <v>-1689068</v>
      </c>
      <c r="O172" s="73">
        <v>-140755.66666666701</v>
      </c>
      <c r="P172" s="73">
        <v>-140755.66666666701</v>
      </c>
      <c r="Q172" s="73">
        <v>-140755.66666666701</v>
      </c>
      <c r="R172" s="73">
        <v>-140755.66666666701</v>
      </c>
      <c r="S172" s="73">
        <v>-140755.66666666701</v>
      </c>
      <c r="T172" s="73">
        <v>-140755.66666666701</v>
      </c>
      <c r="U172" s="73">
        <v>-140755.66666666701</v>
      </c>
      <c r="V172" s="73">
        <v>-140755.66666666701</v>
      </c>
      <c r="W172" s="73">
        <v>-140755.66666666701</v>
      </c>
      <c r="X172" s="73">
        <v>-140755.66666666701</v>
      </c>
      <c r="Y172" s="73">
        <v>-140755.66666666701</v>
      </c>
      <c r="Z172" s="73">
        <v>-140755.66666666701</v>
      </c>
      <c r="AA172" s="73">
        <v>-1689068</v>
      </c>
      <c r="AB172" s="73">
        <v>-140755.66666666701</v>
      </c>
      <c r="AC172" s="73">
        <v>-140755.66666666701</v>
      </c>
      <c r="AD172" s="73">
        <v>-140755.66666666701</v>
      </c>
      <c r="AE172" s="73">
        <v>-140755.66666666701</v>
      </c>
      <c r="AF172" s="73">
        <v>-140755.66666666701</v>
      </c>
      <c r="AG172" s="73">
        <v>-140755.66666666701</v>
      </c>
      <c r="AH172" s="73">
        <v>-140755.66666666701</v>
      </c>
      <c r="AI172" s="73">
        <v>-140755.66666666701</v>
      </c>
      <c r="AJ172" s="73">
        <v>-140755.66666666701</v>
      </c>
      <c r="AK172" s="73">
        <v>-140755.66666666701</v>
      </c>
      <c r="AL172" s="73">
        <v>-140755.66666666701</v>
      </c>
      <c r="AM172" s="73">
        <v>-140755.66666666701</v>
      </c>
      <c r="AN172" s="73">
        <v>-1689068</v>
      </c>
    </row>
    <row r="173" spans="1:40">
      <c r="A173" s="108" t="s">
        <v>495</v>
      </c>
      <c r="B173" s="73">
        <v>-110280.66666666701</v>
      </c>
      <c r="C173" s="73">
        <v>-110280.66666666701</v>
      </c>
      <c r="D173" s="73">
        <v>-110280.66666666701</v>
      </c>
      <c r="E173" s="73">
        <v>-110280.66666666701</v>
      </c>
      <c r="F173" s="73">
        <v>-110280.66666666701</v>
      </c>
      <c r="G173" s="73">
        <v>-110280.66666666701</v>
      </c>
      <c r="H173" s="73">
        <v>-110280.66666666701</v>
      </c>
      <c r="I173" s="73">
        <v>-110280.66666666701</v>
      </c>
      <c r="J173" s="73">
        <v>-110280.66666666701</v>
      </c>
      <c r="K173" s="73">
        <v>-110280.66666666701</v>
      </c>
      <c r="L173" s="73">
        <v>-110280.66666666701</v>
      </c>
      <c r="M173" s="73">
        <v>-110280.66666666701</v>
      </c>
      <c r="N173" s="73">
        <v>-1323368</v>
      </c>
      <c r="O173" s="73">
        <v>-94724.916666666701</v>
      </c>
      <c r="P173" s="73">
        <v>-94724.916666666701</v>
      </c>
      <c r="Q173" s="73">
        <v>-94724.916666666701</v>
      </c>
      <c r="R173" s="73">
        <v>-94724.916666666701</v>
      </c>
      <c r="S173" s="73">
        <v>-94724.916666666701</v>
      </c>
      <c r="T173" s="73">
        <v>-94724.916666666701</v>
      </c>
      <c r="U173" s="73">
        <v>-94724.916666666701</v>
      </c>
      <c r="V173" s="73">
        <v>-94724.916666666701</v>
      </c>
      <c r="W173" s="73">
        <v>-94724.916666666701</v>
      </c>
      <c r="X173" s="73">
        <v>-94724.916666666701</v>
      </c>
      <c r="Y173" s="73">
        <v>-94724.916666666701</v>
      </c>
      <c r="Z173" s="73">
        <v>-94724.916666666701</v>
      </c>
      <c r="AA173" s="73">
        <v>-1136699</v>
      </c>
      <c r="AB173" s="73">
        <v>-81829.833333333299</v>
      </c>
      <c r="AC173" s="73">
        <v>-81829.833333333299</v>
      </c>
      <c r="AD173" s="73">
        <v>-81829.833333333299</v>
      </c>
      <c r="AE173" s="73">
        <v>-81829.833333333299</v>
      </c>
      <c r="AF173" s="73">
        <v>-81829.833333333299</v>
      </c>
      <c r="AG173" s="73">
        <v>-81829.833333333299</v>
      </c>
      <c r="AH173" s="73">
        <v>-81829.833333333299</v>
      </c>
      <c r="AI173" s="73">
        <v>-81829.833333333299</v>
      </c>
      <c r="AJ173" s="73">
        <v>-81829.833333333299</v>
      </c>
      <c r="AK173" s="73">
        <v>-81829.833333333299</v>
      </c>
      <c r="AL173" s="73">
        <v>-81829.833333333299</v>
      </c>
      <c r="AM173" s="73">
        <v>-81829.833333333299</v>
      </c>
      <c r="AN173" s="73">
        <v>-981957.99999999895</v>
      </c>
    </row>
    <row r="174" spans="1:40">
      <c r="A174" s="108" t="s">
        <v>496</v>
      </c>
      <c r="B174" s="73">
        <v>0</v>
      </c>
      <c r="C174" s="73">
        <v>0</v>
      </c>
      <c r="D174" s="73">
        <v>0</v>
      </c>
      <c r="E174" s="73">
        <v>0</v>
      </c>
      <c r="F174" s="73">
        <v>0</v>
      </c>
      <c r="G174" s="73">
        <v>0</v>
      </c>
      <c r="H174" s="73">
        <v>0</v>
      </c>
      <c r="I174" s="73">
        <v>0</v>
      </c>
      <c r="J174" s="73">
        <v>0</v>
      </c>
      <c r="K174" s="73">
        <v>0</v>
      </c>
      <c r="L174" s="73">
        <v>0</v>
      </c>
      <c r="M174" s="73">
        <v>0</v>
      </c>
      <c r="N174" s="73">
        <v>0</v>
      </c>
      <c r="O174" s="73">
        <v>0</v>
      </c>
      <c r="P174" s="73">
        <v>0</v>
      </c>
      <c r="Q174" s="73">
        <v>0</v>
      </c>
      <c r="R174" s="73">
        <v>0</v>
      </c>
      <c r="S174" s="73">
        <v>0</v>
      </c>
      <c r="T174" s="73">
        <v>0</v>
      </c>
      <c r="U174" s="73">
        <v>0</v>
      </c>
      <c r="V174" s="73">
        <v>0</v>
      </c>
      <c r="W174" s="73">
        <v>0</v>
      </c>
      <c r="X174" s="73">
        <v>0</v>
      </c>
      <c r="Y174" s="73">
        <v>0</v>
      </c>
      <c r="Z174" s="73">
        <v>0</v>
      </c>
      <c r="AA174" s="73">
        <v>0</v>
      </c>
      <c r="AB174" s="73">
        <v>0</v>
      </c>
      <c r="AC174" s="73">
        <v>0</v>
      </c>
      <c r="AD174" s="73">
        <v>0</v>
      </c>
      <c r="AE174" s="73">
        <v>0</v>
      </c>
      <c r="AF174" s="73">
        <v>0</v>
      </c>
      <c r="AG174" s="73">
        <v>0</v>
      </c>
      <c r="AH174" s="73">
        <v>0</v>
      </c>
      <c r="AI174" s="73">
        <v>0</v>
      </c>
      <c r="AJ174" s="73">
        <v>0</v>
      </c>
      <c r="AK174" s="73">
        <v>0</v>
      </c>
      <c r="AL174" s="73">
        <v>0</v>
      </c>
      <c r="AM174" s="73">
        <v>0</v>
      </c>
      <c r="AN174" s="73">
        <v>0</v>
      </c>
    </row>
    <row r="175" spans="1:40">
      <c r="A175" s="108" t="s">
        <v>497</v>
      </c>
      <c r="B175" s="73">
        <v>0</v>
      </c>
      <c r="C175" s="73">
        <v>0</v>
      </c>
      <c r="D175" s="73">
        <v>0</v>
      </c>
      <c r="E175" s="73">
        <v>0</v>
      </c>
      <c r="F175" s="73">
        <v>0</v>
      </c>
      <c r="G175" s="73">
        <v>0</v>
      </c>
      <c r="H175" s="73">
        <v>0</v>
      </c>
      <c r="I175" s="73">
        <v>0</v>
      </c>
      <c r="J175" s="73">
        <v>0</v>
      </c>
      <c r="K175" s="73">
        <v>0</v>
      </c>
      <c r="L175" s="73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73">
        <v>0</v>
      </c>
      <c r="T175" s="73">
        <v>0</v>
      </c>
      <c r="U175" s="73">
        <v>0</v>
      </c>
      <c r="V175" s="73">
        <v>0</v>
      </c>
      <c r="W175" s="73">
        <v>0</v>
      </c>
      <c r="X175" s="73">
        <v>0</v>
      </c>
      <c r="Y175" s="73">
        <v>0</v>
      </c>
      <c r="Z175" s="73">
        <v>0</v>
      </c>
      <c r="AA175" s="73">
        <v>0</v>
      </c>
      <c r="AB175" s="73">
        <v>0</v>
      </c>
      <c r="AC175" s="73">
        <v>0</v>
      </c>
      <c r="AD175" s="73">
        <v>0</v>
      </c>
      <c r="AE175" s="73">
        <v>0</v>
      </c>
      <c r="AF175" s="73">
        <v>0</v>
      </c>
      <c r="AG175" s="73">
        <v>0</v>
      </c>
      <c r="AH175" s="73">
        <v>0</v>
      </c>
      <c r="AI175" s="73">
        <v>0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</row>
    <row r="176" spans="1:40">
      <c r="A176" s="118" t="s">
        <v>498</v>
      </c>
      <c r="B176" s="73">
        <v>-31802353.941353999</v>
      </c>
      <c r="C176" s="73">
        <v>-95296110.856101304</v>
      </c>
      <c r="D176" s="73">
        <v>-85347486.005454198</v>
      </c>
      <c r="E176" s="73">
        <v>-66255785.387126699</v>
      </c>
      <c r="F176" s="73">
        <v>-54882819.981998697</v>
      </c>
      <c r="G176" s="73">
        <v>-50979170.092277601</v>
      </c>
      <c r="H176" s="73">
        <v>-51685870.355755001</v>
      </c>
      <c r="I176" s="73">
        <v>1319579.1919400799</v>
      </c>
      <c r="J176" s="73">
        <v>-53785471.0286351</v>
      </c>
      <c r="K176" s="73">
        <v>-66118498.301844202</v>
      </c>
      <c r="L176" s="73">
        <v>-88217161.716131598</v>
      </c>
      <c r="M176" s="73">
        <v>-9158351.5738555305</v>
      </c>
      <c r="N176" s="73">
        <v>-652209500.048594</v>
      </c>
      <c r="O176" s="73">
        <v>-33310511.587005299</v>
      </c>
      <c r="P176" s="73">
        <v>-99074962.402033493</v>
      </c>
      <c r="Q176" s="73">
        <v>-86908145.533363</v>
      </c>
      <c r="R176" s="73">
        <v>-67920918.4392519</v>
      </c>
      <c r="S176" s="73">
        <v>-56418260.294373602</v>
      </c>
      <c r="T176" s="73">
        <v>-52413401.907715999</v>
      </c>
      <c r="U176" s="73">
        <v>-53659537.690446101</v>
      </c>
      <c r="V176" s="73">
        <v>-1338044.9555053001</v>
      </c>
      <c r="W176" s="73">
        <v>-57947137.541726403</v>
      </c>
      <c r="X176" s="73">
        <v>-72134472.318982095</v>
      </c>
      <c r="Y176" s="73">
        <v>-95806211.474878803</v>
      </c>
      <c r="Z176" s="73">
        <v>-14391644.573040901</v>
      </c>
      <c r="AA176" s="73">
        <v>-691323248.71832299</v>
      </c>
      <c r="AB176" s="73">
        <v>-34271397.070518203</v>
      </c>
      <c r="AC176" s="73">
        <v>-100504883.825232</v>
      </c>
      <c r="AD176" s="73">
        <v>-90141932.437266499</v>
      </c>
      <c r="AE176" s="73">
        <v>-70178059.617690295</v>
      </c>
      <c r="AF176" s="73">
        <v>-54094195.954675697</v>
      </c>
      <c r="AG176" s="73">
        <v>-49419650.7293984</v>
      </c>
      <c r="AH176" s="73">
        <v>-49206218.444992803</v>
      </c>
      <c r="AI176" s="73">
        <v>3540776.86405819</v>
      </c>
      <c r="AJ176" s="73">
        <v>-54422519.838520199</v>
      </c>
      <c r="AK176" s="73">
        <v>-68288447.180258006</v>
      </c>
      <c r="AL176" s="73">
        <v>-86855102.322851807</v>
      </c>
      <c r="AM176" s="73">
        <v>-125065470.036079</v>
      </c>
      <c r="AN176" s="73">
        <v>-778907100.59342504</v>
      </c>
    </row>
    <row r="177" spans="1:40">
      <c r="A177" s="108" t="s">
        <v>499</v>
      </c>
      <c r="B177" s="73">
        <v>0</v>
      </c>
      <c r="C177" s="73">
        <v>0</v>
      </c>
      <c r="D177" s="73">
        <v>0</v>
      </c>
      <c r="E177" s="73">
        <v>0</v>
      </c>
      <c r="F177" s="73">
        <v>0</v>
      </c>
      <c r="G177" s="73">
        <v>0</v>
      </c>
      <c r="H177" s="73">
        <v>0</v>
      </c>
      <c r="I177" s="73">
        <v>0</v>
      </c>
      <c r="J177" s="73">
        <v>0</v>
      </c>
      <c r="K177" s="73">
        <v>0</v>
      </c>
      <c r="L177" s="73">
        <v>0</v>
      </c>
      <c r="M177" s="73">
        <v>0</v>
      </c>
      <c r="N177" s="73">
        <v>0</v>
      </c>
      <c r="O177" s="73">
        <v>0</v>
      </c>
      <c r="P177" s="73">
        <v>0</v>
      </c>
      <c r="Q177" s="73">
        <v>0</v>
      </c>
      <c r="R177" s="73">
        <v>0</v>
      </c>
      <c r="S177" s="73">
        <v>0</v>
      </c>
      <c r="T177" s="73">
        <v>0</v>
      </c>
      <c r="U177" s="73">
        <v>0</v>
      </c>
      <c r="V177" s="73">
        <v>0</v>
      </c>
      <c r="W177" s="73">
        <v>0</v>
      </c>
      <c r="X177" s="73">
        <v>0</v>
      </c>
      <c r="Y177" s="73">
        <v>0</v>
      </c>
      <c r="Z177" s="73">
        <v>0</v>
      </c>
      <c r="AA177" s="73">
        <v>0</v>
      </c>
      <c r="AB177" s="73">
        <v>0</v>
      </c>
      <c r="AC177" s="73">
        <v>0</v>
      </c>
      <c r="AD177" s="73">
        <v>0</v>
      </c>
      <c r="AE177" s="73">
        <v>0</v>
      </c>
      <c r="AF177" s="73">
        <v>0</v>
      </c>
      <c r="AG177" s="73">
        <v>0</v>
      </c>
      <c r="AH177" s="73">
        <v>0</v>
      </c>
      <c r="AI177" s="73">
        <v>0</v>
      </c>
      <c r="AJ177" s="73">
        <v>0</v>
      </c>
      <c r="AK177" s="73">
        <v>0</v>
      </c>
      <c r="AL177" s="73">
        <v>0</v>
      </c>
      <c r="AM177" s="73">
        <v>0</v>
      </c>
      <c r="AN177" s="73">
        <v>0</v>
      </c>
    </row>
    <row r="178" spans="1:40">
      <c r="A178" s="109" t="s">
        <v>500</v>
      </c>
      <c r="B178" s="73">
        <v>0</v>
      </c>
      <c r="C178" s="73">
        <v>0</v>
      </c>
      <c r="D178" s="73">
        <v>0</v>
      </c>
      <c r="E178" s="73">
        <v>0</v>
      </c>
      <c r="F178" s="73">
        <v>0</v>
      </c>
      <c r="G178" s="73">
        <v>0</v>
      </c>
      <c r="H178" s="73">
        <v>0</v>
      </c>
      <c r="I178" s="73">
        <v>0</v>
      </c>
      <c r="J178" s="73">
        <v>0</v>
      </c>
      <c r="K178" s="73">
        <v>0</v>
      </c>
      <c r="L178" s="73">
        <v>0</v>
      </c>
      <c r="M178" s="73">
        <v>0</v>
      </c>
      <c r="N178" s="73">
        <v>0</v>
      </c>
      <c r="O178" s="73">
        <v>0</v>
      </c>
      <c r="P178" s="73">
        <v>0</v>
      </c>
      <c r="Q178" s="73">
        <v>0</v>
      </c>
      <c r="R178" s="73">
        <v>0</v>
      </c>
      <c r="S178" s="73">
        <v>0</v>
      </c>
      <c r="T178" s="73">
        <v>0</v>
      </c>
      <c r="U178" s="73">
        <v>0</v>
      </c>
      <c r="V178" s="73">
        <v>0</v>
      </c>
      <c r="W178" s="73">
        <v>0</v>
      </c>
      <c r="X178" s="73">
        <v>0</v>
      </c>
      <c r="Y178" s="73">
        <v>0</v>
      </c>
      <c r="Z178" s="73">
        <v>0</v>
      </c>
      <c r="AA178" s="73">
        <v>0</v>
      </c>
      <c r="AB178" s="73">
        <v>0</v>
      </c>
      <c r="AC178" s="73">
        <v>0</v>
      </c>
      <c r="AD178" s="73">
        <v>0</v>
      </c>
      <c r="AE178" s="73">
        <v>0</v>
      </c>
      <c r="AF178" s="73">
        <v>0</v>
      </c>
      <c r="AG178" s="73">
        <v>0</v>
      </c>
      <c r="AH178" s="73">
        <v>0</v>
      </c>
      <c r="AI178" s="73">
        <v>0</v>
      </c>
      <c r="AJ178" s="73">
        <v>0</v>
      </c>
      <c r="AK178" s="73">
        <v>0</v>
      </c>
      <c r="AL178" s="73">
        <v>0</v>
      </c>
      <c r="AM178" s="73">
        <v>0</v>
      </c>
      <c r="AN178" s="73">
        <v>0</v>
      </c>
    </row>
    <row r="179" spans="1:40">
      <c r="A179" s="118" t="s">
        <v>501</v>
      </c>
      <c r="B179" s="73">
        <v>0</v>
      </c>
      <c r="C179" s="73">
        <v>0</v>
      </c>
      <c r="D179" s="73">
        <v>0</v>
      </c>
      <c r="E179" s="73">
        <v>0</v>
      </c>
      <c r="F179" s="73">
        <v>0</v>
      </c>
      <c r="G179" s="73">
        <v>0</v>
      </c>
      <c r="H179" s="73">
        <v>0</v>
      </c>
      <c r="I179" s="73">
        <v>0</v>
      </c>
      <c r="J179" s="73">
        <v>0</v>
      </c>
      <c r="K179" s="73">
        <v>0</v>
      </c>
      <c r="L179" s="73">
        <v>0</v>
      </c>
      <c r="M179" s="73">
        <v>0</v>
      </c>
      <c r="N179" s="73">
        <v>0</v>
      </c>
      <c r="O179" s="73">
        <v>0</v>
      </c>
      <c r="P179" s="73">
        <v>0</v>
      </c>
      <c r="Q179" s="73">
        <v>0</v>
      </c>
      <c r="R179" s="73">
        <v>0</v>
      </c>
      <c r="S179" s="73">
        <v>0</v>
      </c>
      <c r="T179" s="73">
        <v>0</v>
      </c>
      <c r="U179" s="73">
        <v>0</v>
      </c>
      <c r="V179" s="73">
        <v>0</v>
      </c>
      <c r="W179" s="73">
        <v>0</v>
      </c>
      <c r="X179" s="73">
        <v>0</v>
      </c>
      <c r="Y179" s="73">
        <v>0</v>
      </c>
      <c r="Z179" s="73">
        <v>0</v>
      </c>
      <c r="AA179" s="73">
        <v>0</v>
      </c>
      <c r="AB179" s="73">
        <v>0</v>
      </c>
      <c r="AC179" s="73">
        <v>0</v>
      </c>
      <c r="AD179" s="73">
        <v>0</v>
      </c>
      <c r="AE179" s="73">
        <v>0</v>
      </c>
      <c r="AF179" s="73">
        <v>0</v>
      </c>
      <c r="AG179" s="73">
        <v>0</v>
      </c>
      <c r="AH179" s="73">
        <v>0</v>
      </c>
      <c r="AI179" s="73">
        <v>0</v>
      </c>
      <c r="AJ179" s="73">
        <v>0</v>
      </c>
      <c r="AK179" s="73">
        <v>0</v>
      </c>
      <c r="AL179" s="73">
        <v>0</v>
      </c>
      <c r="AM179" s="73">
        <v>0</v>
      </c>
      <c r="AN179" s="73">
        <v>0</v>
      </c>
    </row>
    <row r="180" spans="1:40">
      <c r="A180" s="108" t="s">
        <v>502</v>
      </c>
      <c r="B180" s="73">
        <v>0</v>
      </c>
      <c r="C180" s="73">
        <v>0</v>
      </c>
      <c r="D180" s="73">
        <v>0</v>
      </c>
      <c r="E180" s="73">
        <v>0</v>
      </c>
      <c r="F180" s="73">
        <v>0</v>
      </c>
      <c r="G180" s="73">
        <v>0</v>
      </c>
      <c r="H180" s="73">
        <v>0</v>
      </c>
      <c r="I180" s="73">
        <v>0</v>
      </c>
      <c r="J180" s="73">
        <v>0</v>
      </c>
      <c r="K180" s="73">
        <v>0</v>
      </c>
      <c r="L180" s="73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73">
        <v>0</v>
      </c>
      <c r="T180" s="73">
        <v>0</v>
      </c>
      <c r="U180" s="73">
        <v>0</v>
      </c>
      <c r="V180" s="73">
        <v>0</v>
      </c>
      <c r="W180" s="73">
        <v>0</v>
      </c>
      <c r="X180" s="73">
        <v>0</v>
      </c>
      <c r="Y180" s="73">
        <v>0</v>
      </c>
      <c r="Z180" s="73">
        <v>0</v>
      </c>
      <c r="AA180" s="73">
        <v>0</v>
      </c>
      <c r="AB180" s="73">
        <v>0</v>
      </c>
      <c r="AC180" s="73">
        <v>0</v>
      </c>
      <c r="AD180" s="73">
        <v>0</v>
      </c>
      <c r="AE180" s="73">
        <v>0</v>
      </c>
      <c r="AF180" s="73">
        <v>0</v>
      </c>
      <c r="AG180" s="73">
        <v>0</v>
      </c>
      <c r="AH180" s="73">
        <v>0</v>
      </c>
      <c r="AI180" s="73">
        <v>0</v>
      </c>
      <c r="AJ180" s="73">
        <v>0</v>
      </c>
      <c r="AK180" s="73">
        <v>0</v>
      </c>
      <c r="AL180" s="73">
        <v>0</v>
      </c>
      <c r="AM180" s="73">
        <v>0</v>
      </c>
      <c r="AN180" s="73">
        <v>0</v>
      </c>
    </row>
    <row r="181" spans="1:40">
      <c r="A181" s="109" t="s">
        <v>503</v>
      </c>
      <c r="B181" s="73">
        <v>-31802353.941353999</v>
      </c>
      <c r="C181" s="73">
        <v>-95296110.856101304</v>
      </c>
      <c r="D181" s="73">
        <v>-85347486.005454198</v>
      </c>
      <c r="E181" s="73">
        <v>-66255785.387126699</v>
      </c>
      <c r="F181" s="73">
        <v>-54882819.981998697</v>
      </c>
      <c r="G181" s="73">
        <v>-50979170.092277601</v>
      </c>
      <c r="H181" s="73">
        <v>-51685870.355755001</v>
      </c>
      <c r="I181" s="73">
        <v>1319579.1919400799</v>
      </c>
      <c r="J181" s="73">
        <v>-53785471.0286351</v>
      </c>
      <c r="K181" s="73">
        <v>-66118498.301844202</v>
      </c>
      <c r="L181" s="73">
        <v>-88217161.716131598</v>
      </c>
      <c r="M181" s="73">
        <v>-9158351.5738555305</v>
      </c>
      <c r="N181" s="73">
        <v>-652209500.048594</v>
      </c>
      <c r="O181" s="73">
        <v>-33310511.587005299</v>
      </c>
      <c r="P181" s="73">
        <v>-99074962.402033493</v>
      </c>
      <c r="Q181" s="73">
        <v>-86908145.533363</v>
      </c>
      <c r="R181" s="73">
        <v>-67920918.4392519</v>
      </c>
      <c r="S181" s="73">
        <v>-56418260.294373602</v>
      </c>
      <c r="T181" s="73">
        <v>-52413401.907715999</v>
      </c>
      <c r="U181" s="73">
        <v>-53659537.690446101</v>
      </c>
      <c r="V181" s="73">
        <v>-1338044.9555053001</v>
      </c>
      <c r="W181" s="73">
        <v>-57947137.541726403</v>
      </c>
      <c r="X181" s="73">
        <v>-72134472.318982095</v>
      </c>
      <c r="Y181" s="73">
        <v>-95806211.474878803</v>
      </c>
      <c r="Z181" s="73">
        <v>-14391644.573040901</v>
      </c>
      <c r="AA181" s="73">
        <v>-691323248.71832299</v>
      </c>
      <c r="AB181" s="73">
        <v>-34271397.070518203</v>
      </c>
      <c r="AC181" s="73">
        <v>-100504883.825232</v>
      </c>
      <c r="AD181" s="73">
        <v>-90141932.437266499</v>
      </c>
      <c r="AE181" s="73">
        <v>-70178059.617690295</v>
      </c>
      <c r="AF181" s="73">
        <v>-54094195.954675697</v>
      </c>
      <c r="AG181" s="73">
        <v>-49419650.7293984</v>
      </c>
      <c r="AH181" s="73">
        <v>-49206218.444992803</v>
      </c>
      <c r="AI181" s="73">
        <v>3540776.86405819</v>
      </c>
      <c r="AJ181" s="73">
        <v>-54422519.838520199</v>
      </c>
      <c r="AK181" s="73">
        <v>-68288447.180258006</v>
      </c>
      <c r="AL181" s="73">
        <v>-86855102.322851807</v>
      </c>
      <c r="AM181" s="73">
        <v>-125065470.036079</v>
      </c>
      <c r="AN181" s="73">
        <v>-778907100.59342504</v>
      </c>
    </row>
    <row r="182" spans="1:40">
      <c r="A182" s="108" t="s">
        <v>504</v>
      </c>
    </row>
    <row r="183" spans="1:40">
      <c r="A183" s="109" t="s">
        <v>505</v>
      </c>
      <c r="B183" s="73">
        <v>0</v>
      </c>
      <c r="C183" s="73">
        <v>0</v>
      </c>
      <c r="D183" s="73">
        <v>0</v>
      </c>
      <c r="E183" s="73">
        <v>0</v>
      </c>
      <c r="F183" s="73">
        <v>0</v>
      </c>
      <c r="G183" s="73">
        <v>0</v>
      </c>
      <c r="H183" s="73">
        <v>0</v>
      </c>
      <c r="I183" s="73">
        <v>0</v>
      </c>
      <c r="J183" s="73">
        <v>0</v>
      </c>
      <c r="K183" s="73">
        <v>0</v>
      </c>
      <c r="L183" s="73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3">
        <v>0</v>
      </c>
      <c r="V183" s="73">
        <v>0</v>
      </c>
      <c r="W183" s="73">
        <v>0</v>
      </c>
      <c r="X183" s="73">
        <v>0</v>
      </c>
      <c r="Y183" s="73">
        <v>0</v>
      </c>
      <c r="Z183" s="73">
        <v>0</v>
      </c>
      <c r="AA183" s="73">
        <v>0</v>
      </c>
      <c r="AB183" s="73">
        <v>0</v>
      </c>
      <c r="AC183" s="73">
        <v>0</v>
      </c>
      <c r="AD183" s="73">
        <v>0</v>
      </c>
      <c r="AE183" s="73">
        <v>0</v>
      </c>
      <c r="AF183" s="73">
        <v>0</v>
      </c>
      <c r="AG183" s="73">
        <v>0</v>
      </c>
      <c r="AH183" s="73">
        <v>0</v>
      </c>
      <c r="AI183" s="73">
        <v>0</v>
      </c>
      <c r="AJ183" s="73">
        <v>0</v>
      </c>
      <c r="AK183" s="73">
        <v>0</v>
      </c>
      <c r="AL183" s="73">
        <v>0</v>
      </c>
      <c r="AM183" s="73">
        <v>0</v>
      </c>
      <c r="AN183" s="73">
        <v>0</v>
      </c>
    </row>
    <row r="184" spans="1:40" ht="12.6" thickBot="1">
      <c r="A184" s="117" t="s">
        <v>506</v>
      </c>
      <c r="B184" s="73">
        <v>0</v>
      </c>
      <c r="C184" s="73">
        <v>0</v>
      </c>
      <c r="D184" s="73">
        <v>0</v>
      </c>
      <c r="E184" s="73">
        <v>0</v>
      </c>
      <c r="F184" s="73">
        <v>0</v>
      </c>
      <c r="G184" s="73">
        <v>0</v>
      </c>
      <c r="H184" s="73">
        <v>0</v>
      </c>
      <c r="I184" s="73">
        <v>0</v>
      </c>
      <c r="J184" s="73">
        <v>0</v>
      </c>
      <c r="K184" s="73">
        <v>0</v>
      </c>
      <c r="L184" s="73">
        <v>0</v>
      </c>
      <c r="M184" s="73">
        <v>0</v>
      </c>
      <c r="N184" s="73">
        <v>0</v>
      </c>
      <c r="O184" s="73">
        <v>0</v>
      </c>
      <c r="P184" s="73">
        <v>0</v>
      </c>
      <c r="Q184" s="73">
        <v>0</v>
      </c>
      <c r="R184" s="73">
        <v>0</v>
      </c>
      <c r="S184" s="73">
        <v>0</v>
      </c>
      <c r="T184" s="73">
        <v>0</v>
      </c>
      <c r="U184" s="73">
        <v>0</v>
      </c>
      <c r="V184" s="73">
        <v>0</v>
      </c>
      <c r="W184" s="73">
        <v>0</v>
      </c>
      <c r="X184" s="73">
        <v>0</v>
      </c>
      <c r="Y184" s="73">
        <v>0</v>
      </c>
      <c r="Z184" s="73">
        <v>0</v>
      </c>
      <c r="AA184" s="73">
        <v>0</v>
      </c>
      <c r="AB184" s="73">
        <v>0</v>
      </c>
      <c r="AC184" s="73">
        <v>0</v>
      </c>
      <c r="AD184" s="73">
        <v>0</v>
      </c>
      <c r="AE184" s="73">
        <v>0</v>
      </c>
      <c r="AF184" s="73">
        <v>0</v>
      </c>
      <c r="AG184" s="73">
        <v>0</v>
      </c>
      <c r="AH184" s="73">
        <v>0</v>
      </c>
      <c r="AI184" s="73">
        <v>0</v>
      </c>
      <c r="AJ184" s="73">
        <v>0</v>
      </c>
      <c r="AK184" s="73">
        <v>0</v>
      </c>
      <c r="AL184" s="73">
        <v>0</v>
      </c>
      <c r="AM184" s="73">
        <v>0</v>
      </c>
      <c r="AN184" s="73">
        <v>0</v>
      </c>
    </row>
    <row r="185" spans="1:40">
      <c r="A185" s="108" t="s">
        <v>507</v>
      </c>
      <c r="B185" s="73">
        <v>-1780182.08333333</v>
      </c>
      <c r="C185" s="73">
        <v>-1780182.08333333</v>
      </c>
      <c r="D185" s="73">
        <v>-1780182.08333333</v>
      </c>
      <c r="E185" s="73">
        <v>-1780182.08333333</v>
      </c>
      <c r="F185" s="73">
        <v>-1780182.08333333</v>
      </c>
      <c r="G185" s="73">
        <v>-1780182.08333333</v>
      </c>
      <c r="H185" s="73">
        <v>-1780182.08333333</v>
      </c>
      <c r="I185" s="73">
        <v>-1780182.08333333</v>
      </c>
      <c r="J185" s="73">
        <v>-1780182.08333333</v>
      </c>
      <c r="K185" s="73">
        <v>-1780182.08333333</v>
      </c>
      <c r="L185" s="73">
        <v>-1780182.08333333</v>
      </c>
      <c r="M185" s="73">
        <v>-1780182.08333333</v>
      </c>
      <c r="N185" s="73">
        <v>-21362185</v>
      </c>
      <c r="O185" s="73">
        <v>-649394.27380952402</v>
      </c>
      <c r="P185" s="73">
        <v>-649394.27380952402</v>
      </c>
      <c r="Q185" s="73">
        <v>-649394.27380952402</v>
      </c>
      <c r="R185" s="73">
        <v>-649394.27380952402</v>
      </c>
      <c r="S185" s="73">
        <v>-649394.27380952402</v>
      </c>
      <c r="T185" s="73">
        <v>-649394.27380952402</v>
      </c>
      <c r="U185" s="73">
        <v>-649394.27380952402</v>
      </c>
      <c r="V185" s="73">
        <v>-649394.27380952402</v>
      </c>
      <c r="W185" s="73">
        <v>-649394.27380952402</v>
      </c>
      <c r="X185" s="73">
        <v>-649394.27380952402</v>
      </c>
      <c r="Y185" s="73">
        <v>-649394.27380952402</v>
      </c>
      <c r="Z185" s="73">
        <v>-649394.27380952402</v>
      </c>
      <c r="AA185" s="73">
        <v>-7792731.2857142799</v>
      </c>
      <c r="AB185" s="73">
        <v>0</v>
      </c>
      <c r="AC185" s="73">
        <v>0</v>
      </c>
      <c r="AD185" s="73">
        <v>0</v>
      </c>
      <c r="AE185" s="73">
        <v>0</v>
      </c>
      <c r="AF185" s="73">
        <v>0</v>
      </c>
      <c r="AG185" s="73">
        <v>0</v>
      </c>
      <c r="AH185" s="73">
        <v>0</v>
      </c>
      <c r="AI185" s="73">
        <v>0</v>
      </c>
      <c r="AJ185" s="73">
        <v>0</v>
      </c>
      <c r="AK185" s="73">
        <v>0</v>
      </c>
      <c r="AL185" s="73">
        <v>0</v>
      </c>
      <c r="AM185" s="73">
        <v>0</v>
      </c>
      <c r="AN185" s="73">
        <v>0</v>
      </c>
    </row>
    <row r="186" spans="1:40">
      <c r="A186" s="109" t="s">
        <v>508</v>
      </c>
      <c r="B186" s="73">
        <v>-1780182.08333333</v>
      </c>
      <c r="C186" s="73">
        <v>-1780182.08333333</v>
      </c>
      <c r="D186" s="73">
        <v>-1780182.08333333</v>
      </c>
      <c r="E186" s="73">
        <v>-1780182.08333333</v>
      </c>
      <c r="F186" s="73">
        <v>-1780182.08333333</v>
      </c>
      <c r="G186" s="73">
        <v>-1780182.08333333</v>
      </c>
      <c r="H186" s="73">
        <v>-1780182.08333333</v>
      </c>
      <c r="I186" s="73">
        <v>-1780182.08333333</v>
      </c>
      <c r="J186" s="73">
        <v>-1780182.08333333</v>
      </c>
      <c r="K186" s="73">
        <v>-1780182.08333333</v>
      </c>
      <c r="L186" s="73">
        <v>-1780182.08333333</v>
      </c>
      <c r="M186" s="73">
        <v>-1780182.08333333</v>
      </c>
      <c r="N186" s="73">
        <v>-21362185</v>
      </c>
      <c r="O186" s="73">
        <v>-649394.27380952402</v>
      </c>
      <c r="P186" s="73">
        <v>-649394.27380952402</v>
      </c>
      <c r="Q186" s="73">
        <v>-649394.27380952402</v>
      </c>
      <c r="R186" s="73">
        <v>-649394.27380952402</v>
      </c>
      <c r="S186" s="73">
        <v>-649394.27380952402</v>
      </c>
      <c r="T186" s="73">
        <v>-649394.27380952402</v>
      </c>
      <c r="U186" s="73">
        <v>-649394.27380952402</v>
      </c>
      <c r="V186" s="73">
        <v>-649394.27380952402</v>
      </c>
      <c r="W186" s="73">
        <v>-649394.27380952402</v>
      </c>
      <c r="X186" s="73">
        <v>-649394.27380952402</v>
      </c>
      <c r="Y186" s="73">
        <v>-649394.27380952402</v>
      </c>
      <c r="Z186" s="73">
        <v>-649394.27380952402</v>
      </c>
      <c r="AA186" s="73">
        <v>-7792731.2857142799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</row>
    <row r="187" spans="1:40">
      <c r="A187" s="108" t="s">
        <v>509</v>
      </c>
    </row>
    <row r="188" spans="1:40">
      <c r="A188" s="109" t="s">
        <v>510</v>
      </c>
      <c r="B188" s="73">
        <v>0</v>
      </c>
      <c r="C188" s="73">
        <v>0</v>
      </c>
      <c r="D188" s="73">
        <v>0</v>
      </c>
      <c r="E188" s="73">
        <v>0</v>
      </c>
      <c r="F188" s="73">
        <v>0</v>
      </c>
      <c r="G188" s="73">
        <v>0</v>
      </c>
      <c r="H188" s="73">
        <v>0</v>
      </c>
      <c r="I188" s="73">
        <v>0</v>
      </c>
      <c r="J188" s="73">
        <v>0</v>
      </c>
      <c r="K188" s="73">
        <v>0</v>
      </c>
      <c r="L188" s="73">
        <v>0</v>
      </c>
      <c r="M188" s="73">
        <v>0</v>
      </c>
      <c r="N188" s="73">
        <v>0</v>
      </c>
      <c r="O188" s="73">
        <v>0</v>
      </c>
      <c r="P188" s="73">
        <v>0</v>
      </c>
      <c r="Q188" s="73">
        <v>0</v>
      </c>
      <c r="R188" s="73">
        <v>0</v>
      </c>
      <c r="S188" s="73">
        <v>0</v>
      </c>
      <c r="T188" s="73">
        <v>0</v>
      </c>
      <c r="U188" s="73">
        <v>0</v>
      </c>
      <c r="V188" s="73">
        <v>0</v>
      </c>
      <c r="W188" s="73">
        <v>0</v>
      </c>
      <c r="X188" s="73">
        <v>0</v>
      </c>
      <c r="Y188" s="73">
        <v>0</v>
      </c>
      <c r="Z188" s="73">
        <v>0</v>
      </c>
      <c r="AA188" s="73">
        <v>0</v>
      </c>
      <c r="AB188" s="73">
        <v>0</v>
      </c>
      <c r="AC188" s="73">
        <v>0</v>
      </c>
      <c r="AD188" s="73">
        <v>0</v>
      </c>
      <c r="AE188" s="73">
        <v>0</v>
      </c>
      <c r="AF188" s="73">
        <v>0</v>
      </c>
      <c r="AG188" s="73">
        <v>0</v>
      </c>
      <c r="AH188" s="73">
        <v>0</v>
      </c>
      <c r="AI188" s="73">
        <v>0</v>
      </c>
      <c r="AJ188" s="73">
        <v>0</v>
      </c>
      <c r="AK188" s="73">
        <v>0</v>
      </c>
      <c r="AL188" s="73">
        <v>0</v>
      </c>
      <c r="AM188" s="73">
        <v>0</v>
      </c>
      <c r="AN188" s="73">
        <v>0</v>
      </c>
    </row>
    <row r="189" spans="1:40" ht="12.6" thickBot="1">
      <c r="A189" s="117" t="s">
        <v>511</v>
      </c>
      <c r="B189" s="73">
        <v>0</v>
      </c>
      <c r="C189" s="73">
        <v>0</v>
      </c>
      <c r="D189" s="73">
        <v>0</v>
      </c>
      <c r="E189" s="73">
        <v>0</v>
      </c>
      <c r="F189" s="73">
        <v>0</v>
      </c>
      <c r="G189" s="73">
        <v>0</v>
      </c>
      <c r="H189" s="73">
        <v>0</v>
      </c>
      <c r="I189" s="73">
        <v>0</v>
      </c>
      <c r="J189" s="73">
        <v>0</v>
      </c>
      <c r="K189" s="73">
        <v>0</v>
      </c>
      <c r="L189" s="73">
        <v>0</v>
      </c>
      <c r="M189" s="73">
        <v>0</v>
      </c>
      <c r="N189" s="73">
        <v>0</v>
      </c>
      <c r="O189" s="73">
        <v>0</v>
      </c>
      <c r="P189" s="73">
        <v>0</v>
      </c>
      <c r="Q189" s="73">
        <v>0</v>
      </c>
      <c r="R189" s="73">
        <v>0</v>
      </c>
      <c r="S189" s="73">
        <v>0</v>
      </c>
      <c r="T189" s="73">
        <v>0</v>
      </c>
      <c r="U189" s="73">
        <v>0</v>
      </c>
      <c r="V189" s="73">
        <v>0</v>
      </c>
      <c r="W189" s="73">
        <v>0</v>
      </c>
      <c r="X189" s="73">
        <v>0</v>
      </c>
      <c r="Y189" s="73">
        <v>0</v>
      </c>
      <c r="Z189" s="73">
        <v>0</v>
      </c>
      <c r="AA189" s="73">
        <v>0</v>
      </c>
      <c r="AB189" s="73">
        <v>0</v>
      </c>
      <c r="AC189" s="73">
        <v>0</v>
      </c>
      <c r="AD189" s="73">
        <v>0</v>
      </c>
      <c r="AE189" s="73">
        <v>0</v>
      </c>
      <c r="AF189" s="73">
        <v>0</v>
      </c>
      <c r="AG189" s="73">
        <v>0</v>
      </c>
      <c r="AH189" s="73">
        <v>0</v>
      </c>
      <c r="AI189" s="73">
        <v>0</v>
      </c>
      <c r="AJ189" s="73">
        <v>0</v>
      </c>
      <c r="AK189" s="73">
        <v>0</v>
      </c>
      <c r="AL189" s="73">
        <v>0</v>
      </c>
      <c r="AM189" s="73">
        <v>0</v>
      </c>
      <c r="AN189" s="73">
        <v>0</v>
      </c>
    </row>
    <row r="190" spans="1:40">
      <c r="A190" s="108" t="s">
        <v>512</v>
      </c>
      <c r="B190" s="73">
        <v>0</v>
      </c>
      <c r="C190" s="73">
        <v>0</v>
      </c>
      <c r="D190" s="73">
        <v>0</v>
      </c>
      <c r="E190" s="73">
        <v>0</v>
      </c>
      <c r="F190" s="73">
        <v>0</v>
      </c>
      <c r="G190" s="73">
        <v>0</v>
      </c>
      <c r="H190" s="73">
        <v>0</v>
      </c>
      <c r="I190" s="73">
        <v>0</v>
      </c>
      <c r="J190" s="73">
        <v>0</v>
      </c>
      <c r="K190" s="73">
        <v>0</v>
      </c>
      <c r="L190" s="73">
        <v>0</v>
      </c>
      <c r="M190" s="73">
        <v>0</v>
      </c>
      <c r="N190" s="73">
        <v>0</v>
      </c>
      <c r="O190" s="73">
        <v>0</v>
      </c>
      <c r="P190" s="73">
        <v>0</v>
      </c>
      <c r="Q190" s="73">
        <v>0</v>
      </c>
      <c r="R190" s="73">
        <v>0</v>
      </c>
      <c r="S190" s="73">
        <v>0</v>
      </c>
      <c r="T190" s="73">
        <v>0</v>
      </c>
      <c r="U190" s="73">
        <v>0</v>
      </c>
      <c r="V190" s="73">
        <v>0</v>
      </c>
      <c r="W190" s="73">
        <v>0</v>
      </c>
      <c r="X190" s="73">
        <v>0</v>
      </c>
      <c r="Y190" s="73">
        <v>0</v>
      </c>
      <c r="Z190" s="73">
        <v>0</v>
      </c>
      <c r="AA190" s="73">
        <v>0</v>
      </c>
      <c r="AB190" s="73">
        <v>0</v>
      </c>
      <c r="AC190" s="73">
        <v>0</v>
      </c>
      <c r="AD190" s="73">
        <v>0</v>
      </c>
      <c r="AE190" s="73">
        <v>0</v>
      </c>
      <c r="AF190" s="73">
        <v>0</v>
      </c>
      <c r="AG190" s="73">
        <v>0</v>
      </c>
      <c r="AH190" s="73">
        <v>0</v>
      </c>
      <c r="AI190" s="73">
        <v>0</v>
      </c>
      <c r="AJ190" s="73">
        <v>0</v>
      </c>
      <c r="AK190" s="73">
        <v>0</v>
      </c>
      <c r="AL190" s="73">
        <v>0</v>
      </c>
      <c r="AM190" s="73">
        <v>0</v>
      </c>
      <c r="AN190" s="73">
        <v>0</v>
      </c>
    </row>
    <row r="191" spans="1:40">
      <c r="A191" s="108" t="s">
        <v>513</v>
      </c>
      <c r="B191" s="73">
        <v>0</v>
      </c>
      <c r="C191" s="73">
        <v>0</v>
      </c>
      <c r="D191" s="73">
        <v>0</v>
      </c>
      <c r="E191" s="73">
        <v>0</v>
      </c>
      <c r="F191" s="73">
        <v>0</v>
      </c>
      <c r="G191" s="73">
        <v>0</v>
      </c>
      <c r="H191" s="73">
        <v>0</v>
      </c>
      <c r="I191" s="73">
        <v>0</v>
      </c>
      <c r="J191" s="73">
        <v>0</v>
      </c>
      <c r="K191" s="73">
        <v>0</v>
      </c>
      <c r="L191" s="73">
        <v>0</v>
      </c>
      <c r="M191" s="73">
        <v>0</v>
      </c>
      <c r="N191" s="73">
        <v>0</v>
      </c>
      <c r="O191" s="73">
        <v>0</v>
      </c>
      <c r="P191" s="73">
        <v>0</v>
      </c>
      <c r="Q191" s="73">
        <v>0</v>
      </c>
      <c r="R191" s="73">
        <v>0</v>
      </c>
      <c r="S191" s="73">
        <v>0</v>
      </c>
      <c r="T191" s="73">
        <v>0</v>
      </c>
      <c r="U191" s="73">
        <v>0</v>
      </c>
      <c r="V191" s="73">
        <v>0</v>
      </c>
      <c r="W191" s="73">
        <v>0</v>
      </c>
      <c r="X191" s="73">
        <v>0</v>
      </c>
      <c r="Y191" s="73">
        <v>0</v>
      </c>
      <c r="Z191" s="73">
        <v>0</v>
      </c>
      <c r="AA191" s="73">
        <v>0</v>
      </c>
      <c r="AB191" s="73">
        <v>0</v>
      </c>
      <c r="AC191" s="73">
        <v>0</v>
      </c>
      <c r="AD191" s="73">
        <v>0</v>
      </c>
      <c r="AE191" s="73">
        <v>0</v>
      </c>
      <c r="AF191" s="73">
        <v>0</v>
      </c>
      <c r="AG191" s="73">
        <v>0</v>
      </c>
      <c r="AH191" s="73">
        <v>0</v>
      </c>
      <c r="AI191" s="73">
        <v>0</v>
      </c>
      <c r="AJ191" s="73">
        <v>0</v>
      </c>
      <c r="AK191" s="73">
        <v>0</v>
      </c>
      <c r="AL191" s="73">
        <v>0</v>
      </c>
      <c r="AM191" s="73">
        <v>0</v>
      </c>
      <c r="AN191" s="73">
        <v>0</v>
      </c>
    </row>
    <row r="192" spans="1:40">
      <c r="A192" s="109" t="s">
        <v>514</v>
      </c>
      <c r="B192" s="73">
        <v>0</v>
      </c>
      <c r="C192" s="73">
        <v>0</v>
      </c>
      <c r="D192" s="73">
        <v>0</v>
      </c>
      <c r="E192" s="73">
        <v>0</v>
      </c>
      <c r="F192" s="73">
        <v>0</v>
      </c>
      <c r="G192" s="73">
        <v>0</v>
      </c>
      <c r="H192" s="73">
        <v>0</v>
      </c>
      <c r="I192" s="73">
        <v>0</v>
      </c>
      <c r="J192" s="73">
        <v>0</v>
      </c>
      <c r="K192" s="73">
        <v>0</v>
      </c>
      <c r="L192" s="73">
        <v>0</v>
      </c>
      <c r="M192" s="73">
        <v>0</v>
      </c>
      <c r="N192" s="73">
        <v>0</v>
      </c>
      <c r="O192" s="73">
        <v>0</v>
      </c>
      <c r="P192" s="73">
        <v>0</v>
      </c>
      <c r="Q192" s="73">
        <v>0</v>
      </c>
      <c r="R192" s="73">
        <v>0</v>
      </c>
      <c r="S192" s="73">
        <v>0</v>
      </c>
      <c r="T192" s="73">
        <v>0</v>
      </c>
      <c r="U192" s="73">
        <v>0</v>
      </c>
      <c r="V192" s="73">
        <v>0</v>
      </c>
      <c r="W192" s="73">
        <v>0</v>
      </c>
      <c r="X192" s="73">
        <v>0</v>
      </c>
      <c r="Y192" s="73">
        <v>0</v>
      </c>
      <c r="Z192" s="73">
        <v>0</v>
      </c>
      <c r="AA192" s="73">
        <v>0</v>
      </c>
      <c r="AB192" s="73">
        <v>0</v>
      </c>
      <c r="AC192" s="73">
        <v>0</v>
      </c>
      <c r="AD192" s="73">
        <v>0</v>
      </c>
      <c r="AE192" s="73">
        <v>0</v>
      </c>
      <c r="AF192" s="73">
        <v>0</v>
      </c>
      <c r="AG192" s="73">
        <v>0</v>
      </c>
      <c r="AH192" s="73">
        <v>0</v>
      </c>
      <c r="AI192" s="73">
        <v>0</v>
      </c>
      <c r="AJ192" s="73">
        <v>0</v>
      </c>
      <c r="AK192" s="73">
        <v>0</v>
      </c>
      <c r="AL192" s="73">
        <v>0</v>
      </c>
      <c r="AM192" s="73">
        <v>0</v>
      </c>
      <c r="AN192" s="73">
        <v>0</v>
      </c>
    </row>
    <row r="193" spans="1:40">
      <c r="A193" s="108" t="s">
        <v>515</v>
      </c>
    </row>
    <row r="194" spans="1:40">
      <c r="A194" s="109" t="s">
        <v>516</v>
      </c>
      <c r="B194" s="73">
        <v>0</v>
      </c>
      <c r="C194" s="73">
        <v>0</v>
      </c>
      <c r="D194" s="73">
        <v>0</v>
      </c>
      <c r="E194" s="73">
        <v>0</v>
      </c>
      <c r="F194" s="73">
        <v>0</v>
      </c>
      <c r="G194" s="73">
        <v>0</v>
      </c>
      <c r="H194" s="73">
        <v>0</v>
      </c>
      <c r="I194" s="73">
        <v>0</v>
      </c>
      <c r="J194" s="73">
        <v>0</v>
      </c>
      <c r="K194" s="73">
        <v>0</v>
      </c>
      <c r="L194" s="73">
        <v>0</v>
      </c>
      <c r="M194" s="73">
        <v>0</v>
      </c>
      <c r="N194" s="73">
        <v>0</v>
      </c>
      <c r="O194" s="73">
        <v>0</v>
      </c>
      <c r="P194" s="73">
        <v>0</v>
      </c>
      <c r="Q194" s="73">
        <v>0</v>
      </c>
      <c r="R194" s="73">
        <v>0</v>
      </c>
      <c r="S194" s="73">
        <v>0</v>
      </c>
      <c r="T194" s="73">
        <v>0</v>
      </c>
      <c r="U194" s="73">
        <v>0</v>
      </c>
      <c r="V194" s="73">
        <v>0</v>
      </c>
      <c r="W194" s="73">
        <v>0</v>
      </c>
      <c r="X194" s="73">
        <v>0</v>
      </c>
      <c r="Y194" s="73">
        <v>0</v>
      </c>
      <c r="Z194" s="73">
        <v>0</v>
      </c>
      <c r="AA194" s="73">
        <v>0</v>
      </c>
      <c r="AB194" s="73">
        <v>0</v>
      </c>
      <c r="AC194" s="73">
        <v>0</v>
      </c>
      <c r="AD194" s="73">
        <v>0</v>
      </c>
      <c r="AE194" s="73">
        <v>0</v>
      </c>
      <c r="AF194" s="73">
        <v>0</v>
      </c>
      <c r="AG194" s="73">
        <v>0</v>
      </c>
      <c r="AH194" s="73">
        <v>0</v>
      </c>
      <c r="AI194" s="73">
        <v>0</v>
      </c>
      <c r="AJ194" s="73">
        <v>0</v>
      </c>
      <c r="AK194" s="73">
        <v>0</v>
      </c>
      <c r="AL194" s="73">
        <v>0</v>
      </c>
      <c r="AM194" s="73">
        <v>0</v>
      </c>
      <c r="AN194" s="73">
        <v>0</v>
      </c>
    </row>
    <row r="195" spans="1:40" ht="12.6" thickBot="1">
      <c r="A195" s="117" t="s">
        <v>517</v>
      </c>
      <c r="B195" s="73">
        <v>0</v>
      </c>
      <c r="C195" s="73">
        <v>0</v>
      </c>
      <c r="D195" s="73">
        <v>0</v>
      </c>
      <c r="E195" s="73">
        <v>0</v>
      </c>
      <c r="F195" s="73">
        <v>0</v>
      </c>
      <c r="G195" s="73">
        <v>0</v>
      </c>
      <c r="H195" s="73">
        <v>0</v>
      </c>
      <c r="I195" s="73">
        <v>0</v>
      </c>
      <c r="J195" s="73">
        <v>0</v>
      </c>
      <c r="K195" s="73">
        <v>0</v>
      </c>
      <c r="L195" s="73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3">
        <v>0</v>
      </c>
      <c r="V195" s="73">
        <v>0</v>
      </c>
      <c r="W195" s="73">
        <v>0</v>
      </c>
      <c r="X195" s="73">
        <v>0</v>
      </c>
      <c r="Y195" s="73">
        <v>0</v>
      </c>
      <c r="Z195" s="73">
        <v>0</v>
      </c>
      <c r="AA195" s="73">
        <v>0</v>
      </c>
      <c r="AB195" s="73">
        <v>0</v>
      </c>
      <c r="AC195" s="73">
        <v>0</v>
      </c>
      <c r="AD195" s="73">
        <v>0</v>
      </c>
      <c r="AE195" s="73">
        <v>0</v>
      </c>
      <c r="AF195" s="73">
        <v>0</v>
      </c>
      <c r="AG195" s="73">
        <v>0</v>
      </c>
      <c r="AH195" s="73">
        <v>0</v>
      </c>
      <c r="AI195" s="73">
        <v>0</v>
      </c>
      <c r="AJ195" s="73">
        <v>0</v>
      </c>
      <c r="AK195" s="73">
        <v>0</v>
      </c>
      <c r="AL195" s="73">
        <v>0</v>
      </c>
      <c r="AM195" s="73">
        <v>0</v>
      </c>
      <c r="AN195" s="73">
        <v>0</v>
      </c>
    </row>
    <row r="196" spans="1:40">
      <c r="A196" s="108" t="s">
        <v>518</v>
      </c>
      <c r="B196" s="73">
        <v>-10750</v>
      </c>
      <c r="C196" s="73">
        <v>-10750</v>
      </c>
      <c r="D196" s="73">
        <v>-10750</v>
      </c>
      <c r="E196" s="73">
        <v>-10750</v>
      </c>
      <c r="F196" s="73">
        <v>-10750</v>
      </c>
      <c r="G196" s="73">
        <v>-10750</v>
      </c>
      <c r="H196" s="73">
        <v>-10750</v>
      </c>
      <c r="I196" s="73">
        <v>-10750</v>
      </c>
      <c r="J196" s="73">
        <v>-10750</v>
      </c>
      <c r="K196" s="73">
        <v>-10750</v>
      </c>
      <c r="L196" s="73">
        <v>-10750</v>
      </c>
      <c r="M196" s="73">
        <v>-10750</v>
      </c>
      <c r="N196" s="73">
        <v>-129000</v>
      </c>
      <c r="O196" s="73">
        <v>-10750</v>
      </c>
      <c r="P196" s="73">
        <v>-10750</v>
      </c>
      <c r="Q196" s="73">
        <v>-10750</v>
      </c>
      <c r="R196" s="73">
        <v>-10750</v>
      </c>
      <c r="S196" s="73">
        <v>-10750</v>
      </c>
      <c r="T196" s="73">
        <v>-10750</v>
      </c>
      <c r="U196" s="73">
        <v>-10750</v>
      </c>
      <c r="V196" s="73">
        <v>-10750</v>
      </c>
      <c r="W196" s="73">
        <v>-10750</v>
      </c>
      <c r="X196" s="73">
        <v>-10750</v>
      </c>
      <c r="Y196" s="73">
        <v>-10750</v>
      </c>
      <c r="Z196" s="73">
        <v>-10750</v>
      </c>
      <c r="AA196" s="73">
        <v>-129000</v>
      </c>
      <c r="AB196" s="73">
        <v>-10750</v>
      </c>
      <c r="AC196" s="73">
        <v>-10750</v>
      </c>
      <c r="AD196" s="73">
        <v>-10750</v>
      </c>
      <c r="AE196" s="73">
        <v>-10750</v>
      </c>
      <c r="AF196" s="73">
        <v>-10750</v>
      </c>
      <c r="AG196" s="73">
        <v>-10750</v>
      </c>
      <c r="AH196" s="73">
        <v>-10750</v>
      </c>
      <c r="AI196" s="73">
        <v>-10750</v>
      </c>
      <c r="AJ196" s="73">
        <v>-10750</v>
      </c>
      <c r="AK196" s="73">
        <v>-10750</v>
      </c>
      <c r="AL196" s="73">
        <v>-10750</v>
      </c>
      <c r="AM196" s="73">
        <v>-10750</v>
      </c>
      <c r="AN196" s="73">
        <v>-129000</v>
      </c>
    </row>
    <row r="197" spans="1:40">
      <c r="A197" s="108" t="s">
        <v>519</v>
      </c>
      <c r="B197" s="73">
        <v>0</v>
      </c>
      <c r="C197" s="73">
        <v>0</v>
      </c>
      <c r="D197" s="73">
        <v>0</v>
      </c>
      <c r="E197" s="73">
        <v>0</v>
      </c>
      <c r="F197" s="73">
        <v>0</v>
      </c>
      <c r="G197" s="73">
        <v>0</v>
      </c>
      <c r="H197" s="73">
        <v>0</v>
      </c>
      <c r="I197" s="73">
        <v>0</v>
      </c>
      <c r="J197" s="73">
        <v>0</v>
      </c>
      <c r="K197" s="73">
        <v>0</v>
      </c>
      <c r="L197" s="73">
        <v>0</v>
      </c>
      <c r="M197" s="73">
        <v>0</v>
      </c>
      <c r="N197" s="73">
        <v>0</v>
      </c>
      <c r="O197" s="73">
        <v>0</v>
      </c>
      <c r="P197" s="73">
        <v>0</v>
      </c>
      <c r="Q197" s="73">
        <v>0</v>
      </c>
      <c r="R197" s="73">
        <v>0</v>
      </c>
      <c r="S197" s="73">
        <v>0</v>
      </c>
      <c r="T197" s="73">
        <v>0</v>
      </c>
      <c r="U197" s="73">
        <v>0</v>
      </c>
      <c r="V197" s="73">
        <v>0</v>
      </c>
      <c r="W197" s="73">
        <v>0</v>
      </c>
      <c r="X197" s="73">
        <v>0</v>
      </c>
      <c r="Y197" s="73">
        <v>0</v>
      </c>
      <c r="Z197" s="73">
        <v>0</v>
      </c>
      <c r="AA197" s="73">
        <v>0</v>
      </c>
      <c r="AB197" s="73">
        <v>0</v>
      </c>
      <c r="AC197" s="73">
        <v>0</v>
      </c>
      <c r="AD197" s="73">
        <v>0</v>
      </c>
      <c r="AE197" s="73">
        <v>0</v>
      </c>
      <c r="AF197" s="73">
        <v>0</v>
      </c>
      <c r="AG197" s="73">
        <v>0</v>
      </c>
      <c r="AH197" s="73">
        <v>0</v>
      </c>
      <c r="AI197" s="73">
        <v>0</v>
      </c>
      <c r="AJ197" s="73">
        <v>0</v>
      </c>
      <c r="AK197" s="73">
        <v>0</v>
      </c>
      <c r="AL197" s="73">
        <v>0</v>
      </c>
      <c r="AM197" s="73">
        <v>0</v>
      </c>
      <c r="AN197" s="73">
        <v>0</v>
      </c>
    </row>
    <row r="198" spans="1:40">
      <c r="A198" s="108" t="s">
        <v>520</v>
      </c>
      <c r="B198" s="73">
        <v>0</v>
      </c>
      <c r="C198" s="73">
        <v>0</v>
      </c>
      <c r="D198" s="73">
        <v>0</v>
      </c>
      <c r="E198" s="73">
        <v>0</v>
      </c>
      <c r="F198" s="73">
        <v>0</v>
      </c>
      <c r="G198" s="73">
        <v>0</v>
      </c>
      <c r="H198" s="73">
        <v>0</v>
      </c>
      <c r="I198" s="73">
        <v>0</v>
      </c>
      <c r="J198" s="73">
        <v>0</v>
      </c>
      <c r="K198" s="73">
        <v>0</v>
      </c>
      <c r="L198" s="73">
        <v>0</v>
      </c>
      <c r="M198" s="73">
        <v>0</v>
      </c>
      <c r="N198" s="73">
        <v>0</v>
      </c>
      <c r="O198" s="73">
        <v>0</v>
      </c>
      <c r="P198" s="73">
        <v>0</v>
      </c>
      <c r="Q198" s="73">
        <v>0</v>
      </c>
      <c r="R198" s="73">
        <v>0</v>
      </c>
      <c r="S198" s="73">
        <v>0</v>
      </c>
      <c r="T198" s="73">
        <v>0</v>
      </c>
      <c r="U198" s="73">
        <v>0</v>
      </c>
      <c r="V198" s="73">
        <v>0</v>
      </c>
      <c r="W198" s="73">
        <v>0</v>
      </c>
      <c r="X198" s="73">
        <v>0</v>
      </c>
      <c r="Y198" s="73">
        <v>0</v>
      </c>
      <c r="Z198" s="73">
        <v>0</v>
      </c>
      <c r="AA198" s="73">
        <v>0</v>
      </c>
      <c r="AB198" s="73">
        <v>0</v>
      </c>
      <c r="AC198" s="73">
        <v>0</v>
      </c>
      <c r="AD198" s="73">
        <v>0</v>
      </c>
      <c r="AE198" s="73">
        <v>0</v>
      </c>
      <c r="AF198" s="73">
        <v>0</v>
      </c>
      <c r="AG198" s="73">
        <v>0</v>
      </c>
      <c r="AH198" s="73">
        <v>0</v>
      </c>
      <c r="AI198" s="73">
        <v>0</v>
      </c>
      <c r="AJ198" s="73">
        <v>0</v>
      </c>
      <c r="AK198" s="73">
        <v>0</v>
      </c>
      <c r="AL198" s="73">
        <v>0</v>
      </c>
      <c r="AM198" s="73">
        <v>0</v>
      </c>
      <c r="AN198" s="73">
        <v>0</v>
      </c>
    </row>
    <row r="199" spans="1:40">
      <c r="A199" s="108" t="s">
        <v>521</v>
      </c>
      <c r="B199" s="73">
        <v>0</v>
      </c>
      <c r="C199" s="73">
        <v>0</v>
      </c>
      <c r="D199" s="73">
        <v>0</v>
      </c>
      <c r="E199" s="73">
        <v>0</v>
      </c>
      <c r="F199" s="73">
        <v>0</v>
      </c>
      <c r="G199" s="73">
        <v>0</v>
      </c>
      <c r="H199" s="73">
        <v>0</v>
      </c>
      <c r="I199" s="73">
        <v>0</v>
      </c>
      <c r="J199" s="73">
        <v>0</v>
      </c>
      <c r="K199" s="73">
        <v>0</v>
      </c>
      <c r="L199" s="73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73">
        <v>0</v>
      </c>
      <c r="T199" s="73">
        <v>0</v>
      </c>
      <c r="U199" s="73">
        <v>0</v>
      </c>
      <c r="V199" s="73">
        <v>0</v>
      </c>
      <c r="W199" s="73">
        <v>0</v>
      </c>
      <c r="X199" s="73">
        <v>0</v>
      </c>
      <c r="Y199" s="73">
        <v>0</v>
      </c>
      <c r="Z199" s="73">
        <v>0</v>
      </c>
      <c r="AA199" s="73">
        <v>0</v>
      </c>
      <c r="AB199" s="73">
        <v>0</v>
      </c>
      <c r="AC199" s="73">
        <v>0</v>
      </c>
      <c r="AD199" s="73">
        <v>0</v>
      </c>
      <c r="AE199" s="73">
        <v>0</v>
      </c>
      <c r="AF199" s="73">
        <v>0</v>
      </c>
      <c r="AG199" s="73">
        <v>0</v>
      </c>
      <c r="AH199" s="73">
        <v>0</v>
      </c>
      <c r="AI199" s="73">
        <v>0</v>
      </c>
      <c r="AJ199" s="73">
        <v>0</v>
      </c>
      <c r="AK199" s="73">
        <v>0</v>
      </c>
      <c r="AL199" s="73">
        <v>0</v>
      </c>
      <c r="AM199" s="73">
        <v>0</v>
      </c>
      <c r="AN199" s="73">
        <v>0</v>
      </c>
    </row>
    <row r="200" spans="1:40">
      <c r="A200" s="108" t="s">
        <v>522</v>
      </c>
      <c r="B200" s="73">
        <v>0</v>
      </c>
      <c r="C200" s="73">
        <v>0</v>
      </c>
      <c r="D200" s="73">
        <v>0</v>
      </c>
      <c r="E200" s="73">
        <v>0</v>
      </c>
      <c r="F200" s="73">
        <v>0</v>
      </c>
      <c r="G200" s="73">
        <v>0</v>
      </c>
      <c r="H200" s="73">
        <v>0</v>
      </c>
      <c r="I200" s="73">
        <v>0</v>
      </c>
      <c r="J200" s="73">
        <v>0</v>
      </c>
      <c r="K200" s="73">
        <v>0</v>
      </c>
      <c r="L200" s="73">
        <v>0</v>
      </c>
      <c r="M200" s="73">
        <v>0</v>
      </c>
      <c r="N200" s="73">
        <v>0</v>
      </c>
      <c r="O200" s="73">
        <v>0</v>
      </c>
      <c r="P200" s="73">
        <v>0</v>
      </c>
      <c r="Q200" s="73">
        <v>0</v>
      </c>
      <c r="R200" s="73">
        <v>0</v>
      </c>
      <c r="S200" s="73">
        <v>0</v>
      </c>
      <c r="T200" s="73">
        <v>0</v>
      </c>
      <c r="U200" s="73">
        <v>0</v>
      </c>
      <c r="V200" s="73">
        <v>0</v>
      </c>
      <c r="W200" s="73">
        <v>0</v>
      </c>
      <c r="X200" s="73">
        <v>0</v>
      </c>
      <c r="Y200" s="73">
        <v>0</v>
      </c>
      <c r="Z200" s="73">
        <v>0</v>
      </c>
      <c r="AA200" s="73">
        <v>0</v>
      </c>
      <c r="AB200" s="73">
        <v>0</v>
      </c>
      <c r="AC200" s="73">
        <v>0</v>
      </c>
      <c r="AD200" s="73">
        <v>0</v>
      </c>
      <c r="AE200" s="73">
        <v>0</v>
      </c>
      <c r="AF200" s="73">
        <v>0</v>
      </c>
      <c r="AG200" s="73">
        <v>0</v>
      </c>
      <c r="AH200" s="73">
        <v>0</v>
      </c>
      <c r="AI200" s="73">
        <v>0</v>
      </c>
      <c r="AJ200" s="73">
        <v>0</v>
      </c>
      <c r="AK200" s="73">
        <v>0</v>
      </c>
      <c r="AL200" s="73">
        <v>0</v>
      </c>
      <c r="AM200" s="73">
        <v>0</v>
      </c>
      <c r="AN200" s="73">
        <v>0</v>
      </c>
    </row>
    <row r="201" spans="1:40">
      <c r="A201" s="108" t="s">
        <v>523</v>
      </c>
      <c r="B201" s="73">
        <v>0</v>
      </c>
      <c r="C201" s="73">
        <v>0</v>
      </c>
      <c r="D201" s="73">
        <v>0</v>
      </c>
      <c r="E201" s="73">
        <v>0</v>
      </c>
      <c r="F201" s="73">
        <v>0</v>
      </c>
      <c r="G201" s="73">
        <v>0</v>
      </c>
      <c r="H201" s="73">
        <v>0</v>
      </c>
      <c r="I201" s="73">
        <v>0</v>
      </c>
      <c r="J201" s="73">
        <v>0</v>
      </c>
      <c r="K201" s="73">
        <v>0</v>
      </c>
      <c r="L201" s="73">
        <v>0</v>
      </c>
      <c r="M201" s="73">
        <v>0</v>
      </c>
      <c r="N201" s="73">
        <v>0</v>
      </c>
      <c r="O201" s="73">
        <v>0</v>
      </c>
      <c r="P201" s="73">
        <v>0</v>
      </c>
      <c r="Q201" s="73">
        <v>0</v>
      </c>
      <c r="R201" s="73">
        <v>0</v>
      </c>
      <c r="S201" s="73">
        <v>0</v>
      </c>
      <c r="T201" s="73">
        <v>0</v>
      </c>
      <c r="U201" s="73">
        <v>0</v>
      </c>
      <c r="V201" s="73">
        <v>0</v>
      </c>
      <c r="W201" s="73">
        <v>0</v>
      </c>
      <c r="X201" s="73">
        <v>0</v>
      </c>
      <c r="Y201" s="73">
        <v>0</v>
      </c>
      <c r="Z201" s="73">
        <v>0</v>
      </c>
      <c r="AA201" s="73">
        <v>0</v>
      </c>
      <c r="AB201" s="73">
        <v>0</v>
      </c>
      <c r="AC201" s="73">
        <v>0</v>
      </c>
      <c r="AD201" s="73">
        <v>0</v>
      </c>
      <c r="AE201" s="73">
        <v>0</v>
      </c>
      <c r="AF201" s="73">
        <v>0</v>
      </c>
      <c r="AG201" s="73">
        <v>0</v>
      </c>
      <c r="AH201" s="73">
        <v>0</v>
      </c>
      <c r="AI201" s="73">
        <v>0</v>
      </c>
      <c r="AJ201" s="73">
        <v>0</v>
      </c>
      <c r="AK201" s="73">
        <v>0</v>
      </c>
      <c r="AL201" s="73">
        <v>0</v>
      </c>
      <c r="AM201" s="73">
        <v>0</v>
      </c>
      <c r="AN201" s="73">
        <v>0</v>
      </c>
    </row>
    <row r="202" spans="1:40">
      <c r="A202" s="108" t="s">
        <v>524</v>
      </c>
      <c r="B202" s="73">
        <v>-5253169</v>
      </c>
      <c r="C202" s="73">
        <v>-5253169</v>
      </c>
      <c r="D202" s="73">
        <v>-5253169</v>
      </c>
      <c r="E202" s="73">
        <v>-5253169</v>
      </c>
      <c r="F202" s="73">
        <v>-5253169</v>
      </c>
      <c r="G202" s="73">
        <v>-5253169</v>
      </c>
      <c r="H202" s="73">
        <v>-5253169</v>
      </c>
      <c r="I202" s="73">
        <v>-5253169</v>
      </c>
      <c r="J202" s="73">
        <v>-5253169</v>
      </c>
      <c r="K202" s="73">
        <v>-5253169</v>
      </c>
      <c r="L202" s="73">
        <v>-5253169</v>
      </c>
      <c r="M202" s="73">
        <v>-5253169</v>
      </c>
      <c r="N202" s="73">
        <v>-63038028</v>
      </c>
      <c r="O202" s="73">
        <v>-7932402</v>
      </c>
      <c r="P202" s="73">
        <v>-7932402</v>
      </c>
      <c r="Q202" s="73">
        <v>-7932402</v>
      </c>
      <c r="R202" s="73">
        <v>-7932402</v>
      </c>
      <c r="S202" s="73">
        <v>-7932402</v>
      </c>
      <c r="T202" s="73">
        <v>-7932402</v>
      </c>
      <c r="U202" s="73">
        <v>-7932402</v>
      </c>
      <c r="V202" s="73">
        <v>-7932402</v>
      </c>
      <c r="W202" s="73">
        <v>-7932402</v>
      </c>
      <c r="X202" s="73">
        <v>-7932403</v>
      </c>
      <c r="Y202" s="73">
        <v>-7932403</v>
      </c>
      <c r="Z202" s="73">
        <v>-7932403</v>
      </c>
      <c r="AA202" s="73">
        <v>-95188827</v>
      </c>
      <c r="AB202" s="73">
        <v>-9706837</v>
      </c>
      <c r="AC202" s="73">
        <v>-9706837</v>
      </c>
      <c r="AD202" s="73">
        <v>-9706837</v>
      </c>
      <c r="AE202" s="73">
        <v>-9706837</v>
      </c>
      <c r="AF202" s="73">
        <v>-9706837</v>
      </c>
      <c r="AG202" s="73">
        <v>-9706837</v>
      </c>
      <c r="AH202" s="73">
        <v>-9706837</v>
      </c>
      <c r="AI202" s="73">
        <v>-9706837</v>
      </c>
      <c r="AJ202" s="73">
        <v>-9706836</v>
      </c>
      <c r="AK202" s="73">
        <v>-9706836</v>
      </c>
      <c r="AL202" s="73">
        <v>-9706836</v>
      </c>
      <c r="AM202" s="73">
        <v>-9706836</v>
      </c>
      <c r="AN202" s="73">
        <v>-116482039.999999</v>
      </c>
    </row>
    <row r="203" spans="1:40">
      <c r="A203" s="108" t="s">
        <v>525</v>
      </c>
      <c r="B203" s="73">
        <v>0</v>
      </c>
      <c r="C203" s="73">
        <v>0</v>
      </c>
      <c r="D203" s="73">
        <v>0</v>
      </c>
      <c r="E203" s="73">
        <v>0</v>
      </c>
      <c r="F203" s="73">
        <v>0</v>
      </c>
      <c r="G203" s="73">
        <v>0</v>
      </c>
      <c r="H203" s="73">
        <v>0</v>
      </c>
      <c r="I203" s="73">
        <v>0</v>
      </c>
      <c r="J203" s="73">
        <v>0</v>
      </c>
      <c r="K203" s="73">
        <v>0</v>
      </c>
      <c r="L203" s="73">
        <v>0</v>
      </c>
      <c r="M203" s="73">
        <v>0</v>
      </c>
      <c r="N203" s="73">
        <v>0</v>
      </c>
      <c r="O203" s="73">
        <v>0</v>
      </c>
      <c r="P203" s="73">
        <v>0</v>
      </c>
      <c r="Q203" s="73">
        <v>0</v>
      </c>
      <c r="R203" s="73">
        <v>0</v>
      </c>
      <c r="S203" s="73">
        <v>0</v>
      </c>
      <c r="T203" s="73">
        <v>0</v>
      </c>
      <c r="U203" s="73">
        <v>0</v>
      </c>
      <c r="V203" s="73">
        <v>0</v>
      </c>
      <c r="W203" s="73">
        <v>0</v>
      </c>
      <c r="X203" s="73">
        <v>0</v>
      </c>
      <c r="Y203" s="73">
        <v>0</v>
      </c>
      <c r="Z203" s="73">
        <v>0</v>
      </c>
      <c r="AA203" s="73">
        <v>0</v>
      </c>
      <c r="AB203" s="73">
        <v>0</v>
      </c>
      <c r="AC203" s="73">
        <v>0</v>
      </c>
      <c r="AD203" s="73">
        <v>0</v>
      </c>
      <c r="AE203" s="73">
        <v>0</v>
      </c>
      <c r="AF203" s="73">
        <v>0</v>
      </c>
      <c r="AG203" s="73">
        <v>0</v>
      </c>
      <c r="AH203" s="73">
        <v>0</v>
      </c>
      <c r="AI203" s="73">
        <v>0</v>
      </c>
      <c r="AJ203" s="73">
        <v>0</v>
      </c>
      <c r="AK203" s="73">
        <v>0</v>
      </c>
      <c r="AL203" s="73">
        <v>0</v>
      </c>
      <c r="AM203" s="73">
        <v>0</v>
      </c>
      <c r="AN203" s="73">
        <v>0</v>
      </c>
    </row>
    <row r="204" spans="1:40">
      <c r="A204" s="108" t="s">
        <v>526</v>
      </c>
      <c r="B204" s="73">
        <v>-1792607.99999999</v>
      </c>
      <c r="C204" s="73">
        <v>-1792607.99999999</v>
      </c>
      <c r="D204" s="73">
        <v>-1792607.99999999</v>
      </c>
      <c r="E204" s="73">
        <v>-1792607.99999999</v>
      </c>
      <c r="F204" s="73">
        <v>-1792607.99999999</v>
      </c>
      <c r="G204" s="73">
        <v>-1792607.99999999</v>
      </c>
      <c r="H204" s="73">
        <v>-1792607.99999999</v>
      </c>
      <c r="I204" s="73">
        <v>-1792607.99999999</v>
      </c>
      <c r="J204" s="73">
        <v>-1792607.99999999</v>
      </c>
      <c r="K204" s="73">
        <v>-1792607.99999999</v>
      </c>
      <c r="L204" s="73">
        <v>-1792607.99999999</v>
      </c>
      <c r="M204" s="73">
        <v>-1792607.99999999</v>
      </c>
      <c r="N204" s="73">
        <v>-21511296</v>
      </c>
      <c r="O204" s="73">
        <v>-1874453.91666666</v>
      </c>
      <c r="P204" s="73">
        <v>-1874453.91666666</v>
      </c>
      <c r="Q204" s="73">
        <v>-1874453.91666666</v>
      </c>
      <c r="R204" s="73">
        <v>-1874453.91666666</v>
      </c>
      <c r="S204" s="73">
        <v>-1874453.91666666</v>
      </c>
      <c r="T204" s="73">
        <v>-1874453.91666666</v>
      </c>
      <c r="U204" s="73">
        <v>-1874453.91666666</v>
      </c>
      <c r="V204" s="73">
        <v>-1874453.91666666</v>
      </c>
      <c r="W204" s="73">
        <v>-1874453.91666666</v>
      </c>
      <c r="X204" s="73">
        <v>-1874453.91666666</v>
      </c>
      <c r="Y204" s="73">
        <v>-1874453.91666666</v>
      </c>
      <c r="Z204" s="73">
        <v>-1874453.91666666</v>
      </c>
      <c r="AA204" s="73">
        <v>-22493446.999999899</v>
      </c>
      <c r="AB204" s="73">
        <v>-1905986.91666666</v>
      </c>
      <c r="AC204" s="73">
        <v>-1905986.91666666</v>
      </c>
      <c r="AD204" s="73">
        <v>-1905986.91666666</v>
      </c>
      <c r="AE204" s="73">
        <v>-1905986.91666666</v>
      </c>
      <c r="AF204" s="73">
        <v>-1905986.91666666</v>
      </c>
      <c r="AG204" s="73">
        <v>-1905986.91666666</v>
      </c>
      <c r="AH204" s="73">
        <v>-1905986.91666666</v>
      </c>
      <c r="AI204" s="73">
        <v>-1905986.91666666</v>
      </c>
      <c r="AJ204" s="73">
        <v>-1905986.91666666</v>
      </c>
      <c r="AK204" s="73">
        <v>-1905986.91666666</v>
      </c>
      <c r="AL204" s="73">
        <v>-1905986.91666666</v>
      </c>
      <c r="AM204" s="73">
        <v>-1905986.91666666</v>
      </c>
      <c r="AN204" s="73">
        <v>-22871843</v>
      </c>
    </row>
    <row r="205" spans="1:40">
      <c r="A205" s="108" t="s">
        <v>527</v>
      </c>
      <c r="B205" s="73">
        <v>0</v>
      </c>
      <c r="C205" s="73">
        <v>0</v>
      </c>
      <c r="D205" s="73">
        <v>0</v>
      </c>
      <c r="E205" s="73">
        <v>0</v>
      </c>
      <c r="F205" s="73">
        <v>0</v>
      </c>
      <c r="G205" s="73">
        <v>0</v>
      </c>
      <c r="H205" s="73">
        <v>0</v>
      </c>
      <c r="I205" s="73">
        <v>0</v>
      </c>
      <c r="J205" s="73">
        <v>0</v>
      </c>
      <c r="K205" s="73">
        <v>0</v>
      </c>
      <c r="L205" s="73">
        <v>0</v>
      </c>
      <c r="M205" s="73">
        <v>0</v>
      </c>
      <c r="N205" s="73">
        <v>0</v>
      </c>
      <c r="O205" s="73">
        <v>0</v>
      </c>
      <c r="P205" s="73">
        <v>0</v>
      </c>
      <c r="Q205" s="73">
        <v>0</v>
      </c>
      <c r="R205" s="73">
        <v>0</v>
      </c>
      <c r="S205" s="73">
        <v>0</v>
      </c>
      <c r="T205" s="73">
        <v>0</v>
      </c>
      <c r="U205" s="73">
        <v>0</v>
      </c>
      <c r="V205" s="73">
        <v>0</v>
      </c>
      <c r="W205" s="73">
        <v>0</v>
      </c>
      <c r="X205" s="73">
        <v>0</v>
      </c>
      <c r="Y205" s="73">
        <v>0</v>
      </c>
      <c r="Z205" s="73">
        <v>0</v>
      </c>
      <c r="AA205" s="73">
        <v>0</v>
      </c>
      <c r="AB205" s="73">
        <v>0</v>
      </c>
      <c r="AC205" s="73">
        <v>0</v>
      </c>
      <c r="AD205" s="73">
        <v>0</v>
      </c>
      <c r="AE205" s="73">
        <v>0</v>
      </c>
      <c r="AF205" s="73">
        <v>0</v>
      </c>
      <c r="AG205" s="73">
        <v>0</v>
      </c>
      <c r="AH205" s="73">
        <v>0</v>
      </c>
      <c r="AI205" s="73">
        <v>0</v>
      </c>
      <c r="AJ205" s="73">
        <v>0</v>
      </c>
      <c r="AK205" s="73">
        <v>0</v>
      </c>
      <c r="AL205" s="73">
        <v>0</v>
      </c>
      <c r="AM205" s="73">
        <v>0</v>
      </c>
      <c r="AN205" s="73">
        <v>0</v>
      </c>
    </row>
    <row r="206" spans="1:40">
      <c r="A206" s="109" t="s">
        <v>528</v>
      </c>
      <c r="B206" s="73">
        <v>-1792607.99999999</v>
      </c>
      <c r="C206" s="73">
        <v>-1792607.99999999</v>
      </c>
      <c r="D206" s="73">
        <v>-1792607.99999999</v>
      </c>
      <c r="E206" s="73">
        <v>-1792607.99999999</v>
      </c>
      <c r="F206" s="73">
        <v>-1792607.99999999</v>
      </c>
      <c r="G206" s="73">
        <v>-1792607.99999999</v>
      </c>
      <c r="H206" s="73">
        <v>-1792607.99999999</v>
      </c>
      <c r="I206" s="73">
        <v>-1792607.99999999</v>
      </c>
      <c r="J206" s="73">
        <v>-1792607.99999999</v>
      </c>
      <c r="K206" s="73">
        <v>-1792607.99999999</v>
      </c>
      <c r="L206" s="73">
        <v>-1792607.99999999</v>
      </c>
      <c r="M206" s="73">
        <v>-1792607.99999999</v>
      </c>
      <c r="N206" s="73">
        <v>-21511296</v>
      </c>
      <c r="O206" s="73">
        <v>-1874453.91666666</v>
      </c>
      <c r="P206" s="73">
        <v>-1874453.91666666</v>
      </c>
      <c r="Q206" s="73">
        <v>-1874453.91666666</v>
      </c>
      <c r="R206" s="73">
        <v>-1874453.91666666</v>
      </c>
      <c r="S206" s="73">
        <v>-1874453.91666666</v>
      </c>
      <c r="T206" s="73">
        <v>-1874453.91666666</v>
      </c>
      <c r="U206" s="73">
        <v>-1874453.91666666</v>
      </c>
      <c r="V206" s="73">
        <v>-1874453.91666666</v>
      </c>
      <c r="W206" s="73">
        <v>-1874453.91666666</v>
      </c>
      <c r="X206" s="73">
        <v>-1874453.91666666</v>
      </c>
      <c r="Y206" s="73">
        <v>-1874453.91666666</v>
      </c>
      <c r="Z206" s="73">
        <v>-1874453.91666666</v>
      </c>
      <c r="AA206" s="73">
        <v>-22493446.999999899</v>
      </c>
      <c r="AB206" s="73">
        <v>-1905986.91666666</v>
      </c>
      <c r="AC206" s="73">
        <v>-1905986.91666666</v>
      </c>
      <c r="AD206" s="73">
        <v>-1905986.91666666</v>
      </c>
      <c r="AE206" s="73">
        <v>-1905986.91666666</v>
      </c>
      <c r="AF206" s="73">
        <v>-1905986.91666666</v>
      </c>
      <c r="AG206" s="73">
        <v>-1905986.91666666</v>
      </c>
      <c r="AH206" s="73">
        <v>-1905986.91666666</v>
      </c>
      <c r="AI206" s="73">
        <v>-1905986.91666666</v>
      </c>
      <c r="AJ206" s="73">
        <v>-1905986.91666666</v>
      </c>
      <c r="AK206" s="73">
        <v>-1905986.91666666</v>
      </c>
      <c r="AL206" s="73">
        <v>-1905986.91666666</v>
      </c>
      <c r="AM206" s="73">
        <v>-1905986.91666666</v>
      </c>
      <c r="AN206" s="73">
        <v>-22871843</v>
      </c>
    </row>
    <row r="207" spans="1:40">
      <c r="A207" s="108" t="s">
        <v>529</v>
      </c>
      <c r="B207" s="73">
        <v>0</v>
      </c>
      <c r="C207" s="73">
        <v>0</v>
      </c>
      <c r="D207" s="73">
        <v>0</v>
      </c>
      <c r="E207" s="73">
        <v>0</v>
      </c>
      <c r="F207" s="73">
        <v>0</v>
      </c>
      <c r="G207" s="73">
        <v>0</v>
      </c>
      <c r="H207" s="73">
        <v>0</v>
      </c>
      <c r="I207" s="73">
        <v>0</v>
      </c>
      <c r="J207" s="73">
        <v>0</v>
      </c>
      <c r="K207" s="73">
        <v>0</v>
      </c>
      <c r="L207" s="73">
        <v>0</v>
      </c>
      <c r="M207" s="73">
        <v>0</v>
      </c>
      <c r="N207" s="73">
        <v>0</v>
      </c>
      <c r="O207" s="73">
        <v>0</v>
      </c>
      <c r="P207" s="73">
        <v>0</v>
      </c>
      <c r="Q207" s="73">
        <v>0</v>
      </c>
      <c r="R207" s="73">
        <v>0</v>
      </c>
      <c r="S207" s="73">
        <v>0</v>
      </c>
      <c r="T207" s="73">
        <v>0</v>
      </c>
      <c r="U207" s="73">
        <v>0</v>
      </c>
      <c r="V207" s="73">
        <v>0</v>
      </c>
      <c r="W207" s="73">
        <v>0</v>
      </c>
      <c r="X207" s="73">
        <v>0</v>
      </c>
      <c r="Y207" s="73">
        <v>0</v>
      </c>
      <c r="Z207" s="73">
        <v>0</v>
      </c>
      <c r="AA207" s="73">
        <v>0</v>
      </c>
      <c r="AB207" s="73">
        <v>0</v>
      </c>
      <c r="AC207" s="73">
        <v>0</v>
      </c>
      <c r="AD207" s="73">
        <v>0</v>
      </c>
      <c r="AE207" s="73">
        <v>0</v>
      </c>
      <c r="AF207" s="73">
        <v>0</v>
      </c>
      <c r="AG207" s="73">
        <v>0</v>
      </c>
      <c r="AH207" s="73">
        <v>0</v>
      </c>
      <c r="AI207" s="73">
        <v>0</v>
      </c>
      <c r="AJ207" s="73">
        <v>0</v>
      </c>
      <c r="AK207" s="73">
        <v>0</v>
      </c>
      <c r="AL207" s="73">
        <v>0</v>
      </c>
      <c r="AM207" s="73">
        <v>0</v>
      </c>
      <c r="AN207" s="73">
        <v>0</v>
      </c>
    </row>
    <row r="208" spans="1:40" s="110" customFormat="1">
      <c r="A208" s="108" t="s">
        <v>530</v>
      </c>
      <c r="B208" s="73">
        <v>-69454.916666666599</v>
      </c>
      <c r="C208" s="73">
        <v>-69454.916666666599</v>
      </c>
      <c r="D208" s="73">
        <v>-69454.916666666599</v>
      </c>
      <c r="E208" s="73">
        <v>-69454.916666666599</v>
      </c>
      <c r="F208" s="73">
        <v>-69454.916666666599</v>
      </c>
      <c r="G208" s="73">
        <v>-69454.916666666599</v>
      </c>
      <c r="H208" s="73">
        <v>-69454.916666666599</v>
      </c>
      <c r="I208" s="73">
        <v>-69454.916666666599</v>
      </c>
      <c r="J208" s="73">
        <v>-69454.916666666599</v>
      </c>
      <c r="K208" s="73">
        <v>-69454.916666666599</v>
      </c>
      <c r="L208" s="73">
        <v>-69454.916666666599</v>
      </c>
      <c r="M208" s="73">
        <v>-69454.916666666599</v>
      </c>
      <c r="N208" s="73">
        <v>-833459</v>
      </c>
      <c r="O208" s="73">
        <v>-72626.083333333299</v>
      </c>
      <c r="P208" s="73">
        <v>-72626.083333333299</v>
      </c>
      <c r="Q208" s="73">
        <v>-72626.083333333299</v>
      </c>
      <c r="R208" s="73">
        <v>-72626.083333333299</v>
      </c>
      <c r="S208" s="73">
        <v>-72626.083333333299</v>
      </c>
      <c r="T208" s="73">
        <v>-72626.083333333299</v>
      </c>
      <c r="U208" s="73">
        <v>-72626.083333333299</v>
      </c>
      <c r="V208" s="73">
        <v>-72626.083333333299</v>
      </c>
      <c r="W208" s="73">
        <v>-72626.083333333299</v>
      </c>
      <c r="X208" s="73">
        <v>-72626.083333333299</v>
      </c>
      <c r="Y208" s="73">
        <v>-72626.083333333299</v>
      </c>
      <c r="Z208" s="73">
        <v>-72626.083333333299</v>
      </c>
      <c r="AA208" s="73">
        <v>-871512.99999999895</v>
      </c>
      <c r="AB208" s="73">
        <v>-73847.833333333299</v>
      </c>
      <c r="AC208" s="73">
        <v>-73847.833333333299</v>
      </c>
      <c r="AD208" s="73">
        <v>-73847.833333333299</v>
      </c>
      <c r="AE208" s="73">
        <v>-73847.833333333299</v>
      </c>
      <c r="AF208" s="73">
        <v>-73847.833333333299</v>
      </c>
      <c r="AG208" s="73">
        <v>-73847.833333333299</v>
      </c>
      <c r="AH208" s="73">
        <v>-73847.833333333299</v>
      </c>
      <c r="AI208" s="73">
        <v>-73847.833333333299</v>
      </c>
      <c r="AJ208" s="73">
        <v>-73847.833333333299</v>
      </c>
      <c r="AK208" s="73">
        <v>-73847.833333333299</v>
      </c>
      <c r="AL208" s="73">
        <v>-73847.833333333299</v>
      </c>
      <c r="AM208" s="73">
        <v>-73847.833333333299</v>
      </c>
      <c r="AN208" s="73">
        <v>-886174</v>
      </c>
    </row>
    <row r="209" spans="1:40">
      <c r="A209" s="108" t="s">
        <v>531</v>
      </c>
      <c r="B209" s="73">
        <v>-72615.666666666599</v>
      </c>
      <c r="C209" s="73">
        <v>-72615.666666666599</v>
      </c>
      <c r="D209" s="73">
        <v>-72615.666666666599</v>
      </c>
      <c r="E209" s="73">
        <v>-72615.666666666599</v>
      </c>
      <c r="F209" s="73">
        <v>-72615.666666666599</v>
      </c>
      <c r="G209" s="73">
        <v>-72615.666666666599</v>
      </c>
      <c r="H209" s="73">
        <v>-72615.666666666599</v>
      </c>
      <c r="I209" s="73">
        <v>-72615.666666666599</v>
      </c>
      <c r="J209" s="73">
        <v>-72615.666666666599</v>
      </c>
      <c r="K209" s="73">
        <v>-72615.666666666599</v>
      </c>
      <c r="L209" s="73">
        <v>-72615.666666666599</v>
      </c>
      <c r="M209" s="73">
        <v>-72615.666666666599</v>
      </c>
      <c r="N209" s="73">
        <v>-871388</v>
      </c>
      <c r="O209" s="73">
        <v>0</v>
      </c>
      <c r="P209" s="73">
        <v>0</v>
      </c>
      <c r="Q209" s="73">
        <v>0</v>
      </c>
      <c r="R209" s="73">
        <v>0</v>
      </c>
      <c r="S209" s="73">
        <v>0</v>
      </c>
      <c r="T209" s="73">
        <v>0</v>
      </c>
      <c r="U209" s="73">
        <v>0</v>
      </c>
      <c r="V209" s="73">
        <v>0</v>
      </c>
      <c r="W209" s="73">
        <v>0</v>
      </c>
      <c r="X209" s="73">
        <v>0</v>
      </c>
      <c r="Y209" s="73">
        <v>0</v>
      </c>
      <c r="Z209" s="73">
        <v>0</v>
      </c>
      <c r="AA209" s="73">
        <v>0</v>
      </c>
      <c r="AB209" s="73">
        <v>0</v>
      </c>
      <c r="AC209" s="73">
        <v>0</v>
      </c>
      <c r="AD209" s="73">
        <v>0</v>
      </c>
      <c r="AE209" s="73">
        <v>0</v>
      </c>
      <c r="AF209" s="73">
        <v>0</v>
      </c>
      <c r="AG209" s="73">
        <v>0</v>
      </c>
      <c r="AH209" s="73">
        <v>0</v>
      </c>
      <c r="AI209" s="73">
        <v>0</v>
      </c>
      <c r="AJ209" s="73">
        <v>0</v>
      </c>
      <c r="AK209" s="73">
        <v>0</v>
      </c>
      <c r="AL209" s="73">
        <v>0</v>
      </c>
      <c r="AM209" s="73">
        <v>0</v>
      </c>
      <c r="AN209" s="73">
        <v>0</v>
      </c>
    </row>
    <row r="210" spans="1:40">
      <c r="A210" s="109" t="s">
        <v>532</v>
      </c>
      <c r="B210" s="73">
        <v>-142070.58333333299</v>
      </c>
      <c r="C210" s="73">
        <v>-142070.58333333299</v>
      </c>
      <c r="D210" s="73">
        <v>-142070.58333333299</v>
      </c>
      <c r="E210" s="73">
        <v>-142070.58333333299</v>
      </c>
      <c r="F210" s="73">
        <v>-142070.58333333299</v>
      </c>
      <c r="G210" s="73">
        <v>-142070.58333333299</v>
      </c>
      <c r="H210" s="73">
        <v>-142070.58333333299</v>
      </c>
      <c r="I210" s="73">
        <v>-142070.58333333299</v>
      </c>
      <c r="J210" s="73">
        <v>-142070.58333333299</v>
      </c>
      <c r="K210" s="73">
        <v>-142070.58333333299</v>
      </c>
      <c r="L210" s="73">
        <v>-142070.58333333299</v>
      </c>
      <c r="M210" s="73">
        <v>-142070.58333333299</v>
      </c>
      <c r="N210" s="73">
        <v>-1704847</v>
      </c>
      <c r="O210" s="73">
        <v>-72626.083333333299</v>
      </c>
      <c r="P210" s="73">
        <v>-72626.083333333299</v>
      </c>
      <c r="Q210" s="73">
        <v>-72626.083333333299</v>
      </c>
      <c r="R210" s="73">
        <v>-72626.083333333299</v>
      </c>
      <c r="S210" s="73">
        <v>-72626.083333333299</v>
      </c>
      <c r="T210" s="73">
        <v>-72626.083333333299</v>
      </c>
      <c r="U210" s="73">
        <v>-72626.083333333299</v>
      </c>
      <c r="V210" s="73">
        <v>-72626.083333333299</v>
      </c>
      <c r="W210" s="73">
        <v>-72626.083333333299</v>
      </c>
      <c r="X210" s="73">
        <v>-72626.083333333299</v>
      </c>
      <c r="Y210" s="73">
        <v>-72626.083333333299</v>
      </c>
      <c r="Z210" s="73">
        <v>-72626.083333333299</v>
      </c>
      <c r="AA210" s="73">
        <v>-871512.99999999895</v>
      </c>
      <c r="AB210" s="73">
        <v>-73847.833333333299</v>
      </c>
      <c r="AC210" s="73">
        <v>-73847.833333333299</v>
      </c>
      <c r="AD210" s="73">
        <v>-73847.833333333299</v>
      </c>
      <c r="AE210" s="73">
        <v>-73847.833333333299</v>
      </c>
      <c r="AF210" s="73">
        <v>-73847.833333333299</v>
      </c>
      <c r="AG210" s="73">
        <v>-73847.833333333299</v>
      </c>
      <c r="AH210" s="73">
        <v>-73847.833333333299</v>
      </c>
      <c r="AI210" s="73">
        <v>-73847.833333333299</v>
      </c>
      <c r="AJ210" s="73">
        <v>-73847.833333333299</v>
      </c>
      <c r="AK210" s="73">
        <v>-73847.833333333299</v>
      </c>
      <c r="AL210" s="73">
        <v>-73847.833333333299</v>
      </c>
      <c r="AM210" s="73">
        <v>-73847.833333333299</v>
      </c>
      <c r="AN210" s="73">
        <v>-886174</v>
      </c>
    </row>
    <row r="211" spans="1:40">
      <c r="A211" s="108" t="s">
        <v>533</v>
      </c>
      <c r="B211" s="73">
        <v>0</v>
      </c>
      <c r="C211" s="73">
        <v>0</v>
      </c>
      <c r="D211" s="73">
        <v>0</v>
      </c>
      <c r="E211" s="73">
        <v>0</v>
      </c>
      <c r="F211" s="73">
        <v>0</v>
      </c>
      <c r="G211" s="73">
        <v>0</v>
      </c>
      <c r="H211" s="73">
        <v>0</v>
      </c>
      <c r="I211" s="73">
        <v>0</v>
      </c>
      <c r="J211" s="73">
        <v>0</v>
      </c>
      <c r="K211" s="73">
        <v>0</v>
      </c>
      <c r="L211" s="73">
        <v>0</v>
      </c>
      <c r="M211" s="73">
        <v>0</v>
      </c>
      <c r="N211" s="73">
        <v>0</v>
      </c>
      <c r="O211" s="73">
        <v>0</v>
      </c>
      <c r="P211" s="73">
        <v>0</v>
      </c>
      <c r="Q211" s="73">
        <v>0</v>
      </c>
      <c r="R211" s="73">
        <v>0</v>
      </c>
      <c r="S211" s="73">
        <v>0</v>
      </c>
      <c r="T211" s="73">
        <v>0</v>
      </c>
      <c r="U211" s="73">
        <v>0</v>
      </c>
      <c r="V211" s="73">
        <v>0</v>
      </c>
      <c r="W211" s="73">
        <v>0</v>
      </c>
      <c r="X211" s="73">
        <v>0</v>
      </c>
      <c r="Y211" s="73">
        <v>0</v>
      </c>
      <c r="Z211" s="73">
        <v>0</v>
      </c>
      <c r="AA211" s="73">
        <v>0</v>
      </c>
      <c r="AB211" s="73">
        <v>0</v>
      </c>
      <c r="AC211" s="73">
        <v>0</v>
      </c>
      <c r="AD211" s="73">
        <v>0</v>
      </c>
      <c r="AE211" s="73">
        <v>0</v>
      </c>
      <c r="AF211" s="73">
        <v>0</v>
      </c>
      <c r="AG211" s="73">
        <v>0</v>
      </c>
      <c r="AH211" s="73">
        <v>0</v>
      </c>
      <c r="AI211" s="73">
        <v>0</v>
      </c>
      <c r="AJ211" s="73">
        <v>0</v>
      </c>
      <c r="AK211" s="73">
        <v>0</v>
      </c>
      <c r="AL211" s="73">
        <v>0</v>
      </c>
      <c r="AM211" s="73">
        <v>0</v>
      </c>
      <c r="AN211" s="73">
        <v>0</v>
      </c>
    </row>
    <row r="212" spans="1:40">
      <c r="A212" s="108" t="s">
        <v>534</v>
      </c>
      <c r="B212" s="73">
        <v>0</v>
      </c>
      <c r="C212" s="73">
        <v>0</v>
      </c>
      <c r="D212" s="73">
        <v>0</v>
      </c>
      <c r="E212" s="73">
        <v>0</v>
      </c>
      <c r="F212" s="73">
        <v>0</v>
      </c>
      <c r="G212" s="73">
        <v>0</v>
      </c>
      <c r="H212" s="73">
        <v>0</v>
      </c>
      <c r="I212" s="73">
        <v>0</v>
      </c>
      <c r="J212" s="73">
        <v>0</v>
      </c>
      <c r="K212" s="73">
        <v>0</v>
      </c>
      <c r="L212" s="73">
        <v>0</v>
      </c>
      <c r="M212" s="73">
        <v>0</v>
      </c>
      <c r="N212" s="73">
        <v>0</v>
      </c>
      <c r="O212" s="73">
        <v>0</v>
      </c>
      <c r="P212" s="73">
        <v>0</v>
      </c>
      <c r="Q212" s="73">
        <v>0</v>
      </c>
      <c r="R212" s="73">
        <v>0</v>
      </c>
      <c r="S212" s="73">
        <v>0</v>
      </c>
      <c r="T212" s="73">
        <v>0</v>
      </c>
      <c r="U212" s="73">
        <v>0</v>
      </c>
      <c r="V212" s="73">
        <v>0</v>
      </c>
      <c r="W212" s="73">
        <v>0</v>
      </c>
      <c r="X212" s="73">
        <v>0</v>
      </c>
      <c r="Y212" s="73">
        <v>0</v>
      </c>
      <c r="Z212" s="73">
        <v>0</v>
      </c>
      <c r="AA212" s="73">
        <v>0</v>
      </c>
      <c r="AB212" s="73">
        <v>0</v>
      </c>
      <c r="AC212" s="73">
        <v>0</v>
      </c>
      <c r="AD212" s="73">
        <v>0</v>
      </c>
      <c r="AE212" s="73">
        <v>0</v>
      </c>
      <c r="AF212" s="73">
        <v>0</v>
      </c>
      <c r="AG212" s="73">
        <v>0</v>
      </c>
      <c r="AH212" s="73">
        <v>0</v>
      </c>
      <c r="AI212" s="73">
        <v>0</v>
      </c>
      <c r="AJ212" s="73">
        <v>0</v>
      </c>
      <c r="AK212" s="73">
        <v>0</v>
      </c>
      <c r="AL212" s="73">
        <v>0</v>
      </c>
      <c r="AM212" s="73">
        <v>0</v>
      </c>
      <c r="AN212" s="73">
        <v>0</v>
      </c>
    </row>
    <row r="213" spans="1:40">
      <c r="A213" s="108" t="s">
        <v>535</v>
      </c>
      <c r="B213" s="73">
        <v>-25014</v>
      </c>
      <c r="C213" s="73">
        <v>-25014</v>
      </c>
      <c r="D213" s="73">
        <v>-25014</v>
      </c>
      <c r="E213" s="73">
        <v>-25014</v>
      </c>
      <c r="F213" s="73">
        <v>-25014</v>
      </c>
      <c r="G213" s="73">
        <v>-25014</v>
      </c>
      <c r="H213" s="73">
        <v>-25014</v>
      </c>
      <c r="I213" s="73">
        <v>-25014</v>
      </c>
      <c r="J213" s="73">
        <v>-25014</v>
      </c>
      <c r="K213" s="73">
        <v>-25014</v>
      </c>
      <c r="L213" s="73">
        <v>-25014</v>
      </c>
      <c r="M213" s="73">
        <v>-25014</v>
      </c>
      <c r="N213" s="73">
        <v>-300168</v>
      </c>
      <c r="O213" s="73">
        <v>-25014</v>
      </c>
      <c r="P213" s="73">
        <v>-25014</v>
      </c>
      <c r="Q213" s="73">
        <v>-25014</v>
      </c>
      <c r="R213" s="73">
        <v>-25014</v>
      </c>
      <c r="S213" s="73">
        <v>-25014</v>
      </c>
      <c r="T213" s="73">
        <v>-25014</v>
      </c>
      <c r="U213" s="73">
        <v>-25014</v>
      </c>
      <c r="V213" s="73">
        <v>-25014</v>
      </c>
      <c r="W213" s="73">
        <v>-25014</v>
      </c>
      <c r="X213" s="73">
        <v>-25014</v>
      </c>
      <c r="Y213" s="73">
        <v>-25014</v>
      </c>
      <c r="Z213" s="73">
        <v>-25014</v>
      </c>
      <c r="AA213" s="73">
        <v>-300168</v>
      </c>
      <c r="AB213" s="73">
        <v>0</v>
      </c>
      <c r="AC213" s="73">
        <v>0</v>
      </c>
      <c r="AD213" s="73">
        <v>0</v>
      </c>
      <c r="AE213" s="73">
        <v>0</v>
      </c>
      <c r="AF213" s="73">
        <v>0</v>
      </c>
      <c r="AG213" s="73">
        <v>0</v>
      </c>
      <c r="AH213" s="73">
        <v>0</v>
      </c>
      <c r="AI213" s="73">
        <v>0</v>
      </c>
      <c r="AJ213" s="73">
        <v>0</v>
      </c>
      <c r="AK213" s="73">
        <v>0</v>
      </c>
      <c r="AL213" s="73">
        <v>0</v>
      </c>
      <c r="AM213" s="73">
        <v>0</v>
      </c>
      <c r="AN213" s="73">
        <v>0</v>
      </c>
    </row>
    <row r="214" spans="1:40">
      <c r="A214" s="108" t="s">
        <v>536</v>
      </c>
      <c r="B214" s="73">
        <v>0</v>
      </c>
      <c r="C214" s="73">
        <v>0</v>
      </c>
      <c r="D214" s="73">
        <v>0</v>
      </c>
      <c r="E214" s="73">
        <v>0</v>
      </c>
      <c r="F214" s="73">
        <v>0</v>
      </c>
      <c r="G214" s="73">
        <v>0</v>
      </c>
      <c r="H214" s="73">
        <v>0</v>
      </c>
      <c r="I214" s="73">
        <v>0</v>
      </c>
      <c r="J214" s="73">
        <v>0</v>
      </c>
      <c r="K214" s="73">
        <v>0</v>
      </c>
      <c r="L214" s="73">
        <v>0</v>
      </c>
      <c r="M214" s="73">
        <v>0</v>
      </c>
      <c r="N214" s="73">
        <v>0</v>
      </c>
      <c r="O214" s="73">
        <v>0</v>
      </c>
      <c r="P214" s="73">
        <v>0</v>
      </c>
      <c r="Q214" s="73">
        <v>0</v>
      </c>
      <c r="R214" s="73">
        <v>0</v>
      </c>
      <c r="S214" s="73">
        <v>0</v>
      </c>
      <c r="T214" s="73">
        <v>0</v>
      </c>
      <c r="U214" s="73">
        <v>0</v>
      </c>
      <c r="V214" s="73">
        <v>0</v>
      </c>
      <c r="W214" s="73">
        <v>0</v>
      </c>
      <c r="X214" s="73">
        <v>0</v>
      </c>
      <c r="Y214" s="73">
        <v>0</v>
      </c>
      <c r="Z214" s="73">
        <v>0</v>
      </c>
      <c r="AA214" s="73">
        <v>0</v>
      </c>
      <c r="AB214" s="73">
        <v>0</v>
      </c>
      <c r="AC214" s="73">
        <v>0</v>
      </c>
      <c r="AD214" s="73">
        <v>0</v>
      </c>
      <c r="AE214" s="73">
        <v>0</v>
      </c>
      <c r="AF214" s="73">
        <v>0</v>
      </c>
      <c r="AG214" s="73">
        <v>0</v>
      </c>
      <c r="AH214" s="73">
        <v>0</v>
      </c>
      <c r="AI214" s="73">
        <v>0</v>
      </c>
      <c r="AJ214" s="73">
        <v>0</v>
      </c>
      <c r="AK214" s="73">
        <v>0</v>
      </c>
      <c r="AL214" s="73">
        <v>0</v>
      </c>
      <c r="AM214" s="73">
        <v>0</v>
      </c>
      <c r="AN214" s="73">
        <v>0</v>
      </c>
    </row>
    <row r="215" spans="1:40">
      <c r="A215" s="108" t="s">
        <v>537</v>
      </c>
      <c r="B215" s="73">
        <v>0</v>
      </c>
      <c r="C215" s="73">
        <v>0</v>
      </c>
      <c r="D215" s="73">
        <v>0</v>
      </c>
      <c r="E215" s="73">
        <v>0</v>
      </c>
      <c r="F215" s="73">
        <v>0</v>
      </c>
      <c r="G215" s="73">
        <v>0</v>
      </c>
      <c r="H215" s="73">
        <v>0</v>
      </c>
      <c r="I215" s="73">
        <v>0</v>
      </c>
      <c r="J215" s="73">
        <v>0</v>
      </c>
      <c r="K215" s="73">
        <v>0</v>
      </c>
      <c r="L215" s="73">
        <v>0</v>
      </c>
      <c r="M215" s="73">
        <v>0</v>
      </c>
      <c r="N215" s="73">
        <v>0</v>
      </c>
      <c r="O215" s="73">
        <v>0</v>
      </c>
      <c r="P215" s="73">
        <v>0</v>
      </c>
      <c r="Q215" s="73">
        <v>0</v>
      </c>
      <c r="R215" s="73">
        <v>0</v>
      </c>
      <c r="S215" s="73">
        <v>0</v>
      </c>
      <c r="T215" s="73">
        <v>0</v>
      </c>
      <c r="U215" s="73">
        <v>0</v>
      </c>
      <c r="V215" s="73">
        <v>0</v>
      </c>
      <c r="W215" s="73">
        <v>0</v>
      </c>
      <c r="X215" s="73">
        <v>0</v>
      </c>
      <c r="Y215" s="73">
        <v>0</v>
      </c>
      <c r="Z215" s="73">
        <v>0</v>
      </c>
      <c r="AA215" s="73">
        <v>0</v>
      </c>
      <c r="AB215" s="73">
        <v>0</v>
      </c>
      <c r="AC215" s="73">
        <v>0</v>
      </c>
      <c r="AD215" s="73">
        <v>0</v>
      </c>
      <c r="AE215" s="73">
        <v>0</v>
      </c>
      <c r="AF215" s="73">
        <v>0</v>
      </c>
      <c r="AG215" s="73">
        <v>0</v>
      </c>
      <c r="AH215" s="73">
        <v>0</v>
      </c>
      <c r="AI215" s="73">
        <v>0</v>
      </c>
      <c r="AJ215" s="73">
        <v>0</v>
      </c>
      <c r="AK215" s="73">
        <v>0</v>
      </c>
      <c r="AL215" s="73">
        <v>0</v>
      </c>
      <c r="AM215" s="73">
        <v>0</v>
      </c>
      <c r="AN215" s="73">
        <v>0</v>
      </c>
    </row>
    <row r="216" spans="1:40">
      <c r="A216" s="109" t="s">
        <v>538</v>
      </c>
      <c r="B216" s="73">
        <v>-7223611.5833333302</v>
      </c>
      <c r="C216" s="73">
        <v>-7223611.5833333302</v>
      </c>
      <c r="D216" s="73">
        <v>-7223611.5833333302</v>
      </c>
      <c r="E216" s="73">
        <v>-7223611.5833333302</v>
      </c>
      <c r="F216" s="73">
        <v>-7223611.5833333302</v>
      </c>
      <c r="G216" s="73">
        <v>-7223611.5833333302</v>
      </c>
      <c r="H216" s="73">
        <v>-7223611.5833333302</v>
      </c>
      <c r="I216" s="73">
        <v>-7223611.5833333302</v>
      </c>
      <c r="J216" s="73">
        <v>-7223611.5833333302</v>
      </c>
      <c r="K216" s="73">
        <v>-7223611.5833333302</v>
      </c>
      <c r="L216" s="73">
        <v>-7223611.5833333302</v>
      </c>
      <c r="M216" s="73">
        <v>-7223611.5833333302</v>
      </c>
      <c r="N216" s="73">
        <v>-86683339</v>
      </c>
      <c r="O216" s="73">
        <v>-9915246</v>
      </c>
      <c r="P216" s="73">
        <v>-9915246</v>
      </c>
      <c r="Q216" s="73">
        <v>-9915246</v>
      </c>
      <c r="R216" s="73">
        <v>-9915246</v>
      </c>
      <c r="S216" s="73">
        <v>-9915246</v>
      </c>
      <c r="T216" s="73">
        <v>-9915246</v>
      </c>
      <c r="U216" s="73">
        <v>-9915246</v>
      </c>
      <c r="V216" s="73">
        <v>-9915246</v>
      </c>
      <c r="W216" s="73">
        <v>-9915246</v>
      </c>
      <c r="X216" s="73">
        <v>-9915247</v>
      </c>
      <c r="Y216" s="73">
        <v>-9915247</v>
      </c>
      <c r="Z216" s="73">
        <v>-9915247</v>
      </c>
      <c r="AA216" s="73">
        <v>-118982955</v>
      </c>
      <c r="AB216" s="73">
        <v>-11697421.75</v>
      </c>
      <c r="AC216" s="73">
        <v>-11697421.75</v>
      </c>
      <c r="AD216" s="73">
        <v>-11697421.75</v>
      </c>
      <c r="AE216" s="73">
        <v>-11697421.75</v>
      </c>
      <c r="AF216" s="73">
        <v>-11697421.75</v>
      </c>
      <c r="AG216" s="73">
        <v>-11697421.75</v>
      </c>
      <c r="AH216" s="73">
        <v>-11697421.75</v>
      </c>
      <c r="AI216" s="73">
        <v>-11697421.75</v>
      </c>
      <c r="AJ216" s="73">
        <v>-11697420.75</v>
      </c>
      <c r="AK216" s="73">
        <v>-11697420.75</v>
      </c>
      <c r="AL216" s="73">
        <v>-11697420.75</v>
      </c>
      <c r="AM216" s="73">
        <v>-11697420.75</v>
      </c>
      <c r="AN216" s="73">
        <v>-140369057</v>
      </c>
    </row>
    <row r="217" spans="1:40">
      <c r="A217" s="108" t="s">
        <v>539</v>
      </c>
    </row>
    <row r="218" spans="1:40" ht="10.8" thickBot="1">
      <c r="A218" s="119" t="s">
        <v>540</v>
      </c>
      <c r="B218" s="73">
        <v>0</v>
      </c>
      <c r="C218" s="73">
        <v>0</v>
      </c>
      <c r="D218" s="73">
        <v>0</v>
      </c>
      <c r="E218" s="73">
        <v>0</v>
      </c>
      <c r="F218" s="73">
        <v>0</v>
      </c>
      <c r="G218" s="73">
        <v>0</v>
      </c>
      <c r="H218" s="73">
        <v>0</v>
      </c>
      <c r="I218" s="73">
        <v>0</v>
      </c>
      <c r="J218" s="73">
        <v>0</v>
      </c>
      <c r="K218" s="73">
        <v>0</v>
      </c>
      <c r="L218" s="73">
        <v>0</v>
      </c>
      <c r="M218" s="73">
        <v>0</v>
      </c>
      <c r="N218" s="73">
        <v>0</v>
      </c>
      <c r="O218" s="73">
        <v>0</v>
      </c>
      <c r="P218" s="73">
        <v>0</v>
      </c>
      <c r="Q218" s="73">
        <v>0</v>
      </c>
      <c r="R218" s="73">
        <v>0</v>
      </c>
      <c r="S218" s="73">
        <v>0</v>
      </c>
      <c r="T218" s="73">
        <v>0</v>
      </c>
      <c r="U218" s="73">
        <v>0</v>
      </c>
      <c r="V218" s="73">
        <v>0</v>
      </c>
      <c r="W218" s="73">
        <v>0</v>
      </c>
      <c r="X218" s="73">
        <v>0</v>
      </c>
      <c r="Y218" s="73">
        <v>0</v>
      </c>
      <c r="Z218" s="73">
        <v>0</v>
      </c>
      <c r="AA218" s="73">
        <v>0</v>
      </c>
      <c r="AB218" s="73">
        <v>0</v>
      </c>
      <c r="AC218" s="73">
        <v>0</v>
      </c>
      <c r="AD218" s="73">
        <v>0</v>
      </c>
      <c r="AE218" s="73">
        <v>0</v>
      </c>
      <c r="AF218" s="73">
        <v>0</v>
      </c>
      <c r="AG218" s="73">
        <v>0</v>
      </c>
      <c r="AH218" s="73">
        <v>0</v>
      </c>
      <c r="AI218" s="73">
        <v>0</v>
      </c>
      <c r="AJ218" s="73">
        <v>0</v>
      </c>
      <c r="AK218" s="73">
        <v>0</v>
      </c>
      <c r="AL218" s="73">
        <v>0</v>
      </c>
      <c r="AM218" s="73">
        <v>0</v>
      </c>
      <c r="AN218" s="73">
        <v>0</v>
      </c>
    </row>
    <row r="219" spans="1:40">
      <c r="A219" s="108" t="s">
        <v>541</v>
      </c>
      <c r="B219" s="73">
        <v>0</v>
      </c>
      <c r="C219" s="73">
        <v>0</v>
      </c>
      <c r="D219" s="73">
        <v>85338.835463855503</v>
      </c>
      <c r="E219" s="73">
        <v>3236021.4140894399</v>
      </c>
      <c r="F219" s="73">
        <v>0</v>
      </c>
      <c r="G219" s="73">
        <v>3236021.4140894399</v>
      </c>
      <c r="H219" s="73">
        <v>0</v>
      </c>
      <c r="I219" s="73">
        <v>0</v>
      </c>
      <c r="J219" s="73">
        <v>3010895.4140894301</v>
      </c>
      <c r="K219" s="73">
        <v>0</v>
      </c>
      <c r="L219" s="73">
        <v>0</v>
      </c>
      <c r="M219" s="73">
        <v>3461147.4140894399</v>
      </c>
      <c r="N219" s="73">
        <v>13029424.4918216</v>
      </c>
      <c r="O219" s="73">
        <v>0</v>
      </c>
      <c r="P219" s="73">
        <v>0</v>
      </c>
      <c r="Q219" s="73">
        <v>0</v>
      </c>
      <c r="R219" s="73">
        <v>0</v>
      </c>
      <c r="S219" s="73">
        <v>0</v>
      </c>
      <c r="T219" s="73">
        <v>0</v>
      </c>
      <c r="U219" s="73">
        <v>0</v>
      </c>
      <c r="V219" s="73">
        <v>0</v>
      </c>
      <c r="W219" s="73">
        <v>0</v>
      </c>
      <c r="X219" s="73">
        <v>0</v>
      </c>
      <c r="Y219" s="73">
        <v>0</v>
      </c>
      <c r="Z219" s="73">
        <v>0</v>
      </c>
      <c r="AA219" s="73">
        <v>0</v>
      </c>
      <c r="AB219" s="73">
        <v>0</v>
      </c>
      <c r="AC219" s="73">
        <v>0</v>
      </c>
      <c r="AD219" s="73">
        <v>0</v>
      </c>
      <c r="AE219" s="73">
        <v>0</v>
      </c>
      <c r="AF219" s="73">
        <v>0</v>
      </c>
      <c r="AG219" s="73">
        <v>0</v>
      </c>
      <c r="AH219" s="73">
        <v>0</v>
      </c>
      <c r="AI219" s="73">
        <v>0</v>
      </c>
      <c r="AJ219" s="73">
        <v>0</v>
      </c>
      <c r="AK219" s="73">
        <v>0</v>
      </c>
      <c r="AL219" s="73">
        <v>0</v>
      </c>
      <c r="AM219" s="73">
        <v>0</v>
      </c>
      <c r="AN219" s="73">
        <v>0</v>
      </c>
    </row>
    <row r="220" spans="1:40" s="111" customFormat="1">
      <c r="A220" s="108" t="s">
        <v>542</v>
      </c>
      <c r="B220" s="73">
        <v>0</v>
      </c>
      <c r="C220" s="73">
        <v>0</v>
      </c>
      <c r="D220" s="73">
        <v>0</v>
      </c>
      <c r="E220" s="73">
        <v>0</v>
      </c>
      <c r="F220" s="73">
        <v>0</v>
      </c>
      <c r="G220" s="73">
        <v>0</v>
      </c>
      <c r="H220" s="73">
        <v>0</v>
      </c>
      <c r="I220" s="73">
        <v>0</v>
      </c>
      <c r="J220" s="73">
        <v>0</v>
      </c>
      <c r="K220" s="73">
        <v>0</v>
      </c>
      <c r="L220" s="73">
        <v>0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59834339.893198803</v>
      </c>
      <c r="S220" s="73">
        <v>0</v>
      </c>
      <c r="T220" s="73">
        <v>59834339.893198803</v>
      </c>
      <c r="U220" s="73">
        <v>0</v>
      </c>
      <c r="V220" s="73">
        <v>0</v>
      </c>
      <c r="W220" s="73">
        <v>-88398347.786397606</v>
      </c>
      <c r="X220" s="73">
        <v>0</v>
      </c>
      <c r="Y220" s="73">
        <v>0</v>
      </c>
      <c r="Z220" s="73">
        <v>-26085424.999999899</v>
      </c>
      <c r="AA220" s="73">
        <v>5184906.9999999898</v>
      </c>
      <c r="AB220" s="73">
        <v>0</v>
      </c>
      <c r="AC220" s="73">
        <v>0</v>
      </c>
      <c r="AD220" s="73">
        <v>-4976470.4021227704</v>
      </c>
      <c r="AE220" s="73">
        <v>59782230.743729398</v>
      </c>
      <c r="AF220" s="73">
        <v>0</v>
      </c>
      <c r="AG220" s="73">
        <v>59782230.743729398</v>
      </c>
      <c r="AH220" s="73">
        <v>0</v>
      </c>
      <c r="AI220" s="73">
        <v>0</v>
      </c>
      <c r="AJ220" s="73">
        <v>59782230.743729398</v>
      </c>
      <c r="AK220" s="73">
        <v>0</v>
      </c>
      <c r="AL220" s="73">
        <v>0</v>
      </c>
      <c r="AM220" s="73">
        <v>-90086995.722449094</v>
      </c>
      <c r="AN220" s="73">
        <v>84283226.106616497</v>
      </c>
    </row>
    <row r="221" spans="1:40">
      <c r="A221" s="109" t="s">
        <v>543</v>
      </c>
      <c r="B221" s="73">
        <v>0</v>
      </c>
      <c r="C221" s="73">
        <v>0</v>
      </c>
      <c r="D221" s="73">
        <v>85338.835463855503</v>
      </c>
      <c r="E221" s="73">
        <v>3236021.4140894399</v>
      </c>
      <c r="F221" s="73">
        <v>0</v>
      </c>
      <c r="G221" s="73">
        <v>3236021.4140894399</v>
      </c>
      <c r="H221" s="73">
        <v>0</v>
      </c>
      <c r="I221" s="73">
        <v>0</v>
      </c>
      <c r="J221" s="73">
        <v>3010895.4140894301</v>
      </c>
      <c r="K221" s="73">
        <v>0</v>
      </c>
      <c r="L221" s="73">
        <v>0</v>
      </c>
      <c r="M221" s="73">
        <v>3461147.4140894399</v>
      </c>
      <c r="N221" s="73">
        <v>13029424.4918216</v>
      </c>
      <c r="O221" s="73">
        <v>0</v>
      </c>
      <c r="P221" s="73">
        <v>0</v>
      </c>
      <c r="Q221" s="73">
        <v>0</v>
      </c>
      <c r="R221" s="73">
        <v>59834339.893198803</v>
      </c>
      <c r="S221" s="73">
        <v>0</v>
      </c>
      <c r="T221" s="73">
        <v>59834339.893198803</v>
      </c>
      <c r="U221" s="73">
        <v>0</v>
      </c>
      <c r="V221" s="73">
        <v>0</v>
      </c>
      <c r="W221" s="73">
        <v>-88398347.786397606</v>
      </c>
      <c r="X221" s="73">
        <v>0</v>
      </c>
      <c r="Y221" s="73">
        <v>0</v>
      </c>
      <c r="Z221" s="73">
        <v>-26085424.999999899</v>
      </c>
      <c r="AA221" s="73">
        <v>5184906.9999999898</v>
      </c>
      <c r="AB221" s="73">
        <v>0</v>
      </c>
      <c r="AC221" s="73">
        <v>0</v>
      </c>
      <c r="AD221" s="73">
        <v>-4976470.4021227704</v>
      </c>
      <c r="AE221" s="73">
        <v>59782230.743729398</v>
      </c>
      <c r="AF221" s="73">
        <v>0</v>
      </c>
      <c r="AG221" s="73">
        <v>59782230.743729398</v>
      </c>
      <c r="AH221" s="73">
        <v>0</v>
      </c>
      <c r="AI221" s="73">
        <v>0</v>
      </c>
      <c r="AJ221" s="73">
        <v>59782230.743729398</v>
      </c>
      <c r="AK221" s="73">
        <v>0</v>
      </c>
      <c r="AL221" s="73">
        <v>0</v>
      </c>
      <c r="AM221" s="73">
        <v>-90086995.722449094</v>
      </c>
      <c r="AN221" s="73">
        <v>84283226.106616497</v>
      </c>
    </row>
    <row r="222" spans="1:40">
      <c r="A222" s="108" t="s">
        <v>544</v>
      </c>
    </row>
    <row r="223" spans="1:40">
      <c r="A223" s="109" t="s">
        <v>545</v>
      </c>
      <c r="B223" s="73">
        <v>0</v>
      </c>
      <c r="C223" s="73">
        <v>0</v>
      </c>
      <c r="D223" s="73">
        <v>0</v>
      </c>
      <c r="E223" s="73">
        <v>0</v>
      </c>
      <c r="F223" s="73">
        <v>0</v>
      </c>
      <c r="G223" s="73">
        <v>0</v>
      </c>
      <c r="H223" s="73">
        <v>0</v>
      </c>
      <c r="I223" s="73">
        <v>0</v>
      </c>
      <c r="J223" s="73">
        <v>0</v>
      </c>
      <c r="K223" s="73">
        <v>0</v>
      </c>
      <c r="L223" s="73">
        <v>0</v>
      </c>
      <c r="M223" s="73">
        <v>0</v>
      </c>
      <c r="N223" s="73">
        <v>0</v>
      </c>
      <c r="O223" s="73">
        <v>0</v>
      </c>
      <c r="P223" s="73">
        <v>0</v>
      </c>
      <c r="Q223" s="73">
        <v>0</v>
      </c>
      <c r="R223" s="73">
        <v>0</v>
      </c>
      <c r="S223" s="73">
        <v>0</v>
      </c>
      <c r="T223" s="73">
        <v>0</v>
      </c>
      <c r="U223" s="73">
        <v>0</v>
      </c>
      <c r="V223" s="73">
        <v>0</v>
      </c>
      <c r="W223" s="73">
        <v>0</v>
      </c>
      <c r="X223" s="73">
        <v>0</v>
      </c>
      <c r="Y223" s="73">
        <v>0</v>
      </c>
      <c r="Z223" s="73">
        <v>0</v>
      </c>
      <c r="AA223" s="73">
        <v>0</v>
      </c>
      <c r="AB223" s="73">
        <v>0</v>
      </c>
      <c r="AC223" s="73">
        <v>0</v>
      </c>
      <c r="AD223" s="73">
        <v>0</v>
      </c>
      <c r="AE223" s="73">
        <v>0</v>
      </c>
      <c r="AF223" s="73">
        <v>0</v>
      </c>
      <c r="AG223" s="73">
        <v>0</v>
      </c>
      <c r="AH223" s="73">
        <v>0</v>
      </c>
      <c r="AI223" s="73">
        <v>0</v>
      </c>
      <c r="AJ223" s="73">
        <v>0</v>
      </c>
      <c r="AK223" s="73">
        <v>0</v>
      </c>
      <c r="AL223" s="73">
        <v>0</v>
      </c>
      <c r="AM223" s="73">
        <v>0</v>
      </c>
      <c r="AN223" s="73">
        <v>0</v>
      </c>
    </row>
    <row r="224" spans="1:40">
      <c r="A224" s="108" t="s">
        <v>546</v>
      </c>
      <c r="B224" s="73">
        <v>0</v>
      </c>
      <c r="C224" s="73">
        <v>0</v>
      </c>
      <c r="D224" s="73">
        <v>0</v>
      </c>
      <c r="E224" s="73">
        <v>0</v>
      </c>
      <c r="F224" s="73">
        <v>0</v>
      </c>
      <c r="G224" s="73">
        <v>0</v>
      </c>
      <c r="H224" s="73">
        <v>0</v>
      </c>
      <c r="I224" s="73">
        <v>0</v>
      </c>
      <c r="J224" s="73">
        <v>0</v>
      </c>
      <c r="K224" s="73">
        <v>0</v>
      </c>
      <c r="L224" s="73">
        <v>0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73">
        <v>0</v>
      </c>
      <c r="V224" s="73">
        <v>0</v>
      </c>
      <c r="W224" s="73">
        <v>0</v>
      </c>
      <c r="X224" s="73">
        <v>0</v>
      </c>
      <c r="Y224" s="73">
        <v>0</v>
      </c>
      <c r="Z224" s="73">
        <v>0</v>
      </c>
      <c r="AA224" s="73">
        <v>0</v>
      </c>
      <c r="AB224" s="73">
        <v>0</v>
      </c>
      <c r="AC224" s="73">
        <v>0</v>
      </c>
      <c r="AD224" s="73">
        <v>0</v>
      </c>
      <c r="AE224" s="73">
        <v>0</v>
      </c>
      <c r="AF224" s="73">
        <v>0</v>
      </c>
      <c r="AG224" s="73">
        <v>0</v>
      </c>
      <c r="AH224" s="73">
        <v>0</v>
      </c>
      <c r="AI224" s="73">
        <v>0</v>
      </c>
      <c r="AJ224" s="73">
        <v>0</v>
      </c>
      <c r="AK224" s="73">
        <v>0</v>
      </c>
      <c r="AL224" s="73">
        <v>0</v>
      </c>
      <c r="AM224" s="73">
        <v>0</v>
      </c>
      <c r="AN224" s="73">
        <v>0</v>
      </c>
    </row>
    <row r="225" spans="1:40" ht="10.8" thickBot="1">
      <c r="A225" s="119" t="s">
        <v>547</v>
      </c>
      <c r="B225" s="73">
        <v>0</v>
      </c>
      <c r="C225" s="73">
        <v>0</v>
      </c>
      <c r="D225" s="73">
        <v>0</v>
      </c>
      <c r="E225" s="73">
        <v>0</v>
      </c>
      <c r="F225" s="73">
        <v>0</v>
      </c>
      <c r="G225" s="73">
        <v>0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0</v>
      </c>
      <c r="AE225" s="73">
        <v>0</v>
      </c>
      <c r="AF225" s="73">
        <v>0</v>
      </c>
      <c r="AG225" s="73">
        <v>0</v>
      </c>
      <c r="AH225" s="73">
        <v>0</v>
      </c>
      <c r="AI225" s="73">
        <v>0</v>
      </c>
      <c r="AJ225" s="73">
        <v>0</v>
      </c>
      <c r="AK225" s="73">
        <v>0</v>
      </c>
      <c r="AL225" s="73">
        <v>0</v>
      </c>
      <c r="AM225" s="73">
        <v>0</v>
      </c>
      <c r="AN225" s="73">
        <v>0</v>
      </c>
    </row>
    <row r="226" spans="1:40">
      <c r="A226" s="108" t="s">
        <v>548</v>
      </c>
      <c r="B226" s="73">
        <v>154112780.600683</v>
      </c>
      <c r="C226" s="73">
        <v>101798347.15179101</v>
      </c>
      <c r="D226" s="73">
        <v>80753345.371919498</v>
      </c>
      <c r="E226" s="73">
        <v>80852757.891208902</v>
      </c>
      <c r="F226" s="73">
        <v>114331736.48065101</v>
      </c>
      <c r="G226" s="73">
        <v>137867566.16853601</v>
      </c>
      <c r="H226" s="73">
        <v>151647699.3536</v>
      </c>
      <c r="I226" s="73">
        <v>171374950.17371601</v>
      </c>
      <c r="J226" s="73">
        <v>129052579.453981</v>
      </c>
      <c r="K226" s="73">
        <v>110214340.649434</v>
      </c>
      <c r="L226" s="73">
        <v>80569685.8513567</v>
      </c>
      <c r="M226" s="73">
        <v>119010504.687866</v>
      </c>
      <c r="N226" s="73">
        <v>1431586293.8347399</v>
      </c>
      <c r="O226" s="73">
        <v>153092160.549494</v>
      </c>
      <c r="P226" s="73">
        <v>99906182.919218704</v>
      </c>
      <c r="Q226" s="73">
        <v>76520629.765966699</v>
      </c>
      <c r="R226" s="73">
        <v>77479150.061438307</v>
      </c>
      <c r="S226" s="73">
        <v>112490138.12239499</v>
      </c>
      <c r="T226" s="73">
        <v>137845020.03084901</v>
      </c>
      <c r="U226" s="73">
        <v>152153966.857981</v>
      </c>
      <c r="V226" s="73">
        <v>174707197.268491</v>
      </c>
      <c r="W226" s="73">
        <v>131042727.811627</v>
      </c>
      <c r="X226" s="73">
        <v>112947364.777602</v>
      </c>
      <c r="Y226" s="73">
        <v>81733886.724445403</v>
      </c>
      <c r="Z226" s="73">
        <v>117546179.27430101</v>
      </c>
      <c r="AA226" s="73">
        <v>1427464604.16381</v>
      </c>
      <c r="AB226" s="73">
        <v>152728536.06274199</v>
      </c>
      <c r="AC226" s="73">
        <v>100996760.67277899</v>
      </c>
      <c r="AD226" s="73">
        <v>78792561.2017878</v>
      </c>
      <c r="AE226" s="73">
        <v>79366932.6181494</v>
      </c>
      <c r="AF226" s="73">
        <v>112092291.831929</v>
      </c>
      <c r="AG226" s="73">
        <v>136494871.27602199</v>
      </c>
      <c r="AH226" s="73">
        <v>150066766.960152</v>
      </c>
      <c r="AI226" s="73">
        <v>174017377.15848401</v>
      </c>
      <c r="AJ226" s="73">
        <v>129586394.51302999</v>
      </c>
      <c r="AK226" s="73">
        <v>109895805.63456599</v>
      </c>
      <c r="AL226" s="73">
        <v>72362749.688043907</v>
      </c>
      <c r="AM226" s="73">
        <v>114583368.95414101</v>
      </c>
      <c r="AN226" s="73">
        <v>1410984416.57183</v>
      </c>
    </row>
    <row r="227" spans="1:40" s="175" customFormat="1">
      <c r="A227" s="108" t="s">
        <v>549</v>
      </c>
      <c r="B227" s="73">
        <v>-36045046.105725102</v>
      </c>
      <c r="C227" s="73">
        <v>-36062811.779148199</v>
      </c>
      <c r="D227" s="73">
        <v>-36592680.609669998</v>
      </c>
      <c r="E227" s="73">
        <v>-36649981.781809099</v>
      </c>
      <c r="F227" s="73">
        <v>-36898021.756124899</v>
      </c>
      <c r="G227" s="73">
        <v>-39006052.075201198</v>
      </c>
      <c r="H227" s="73">
        <v>-38930048.5309873</v>
      </c>
      <c r="I227" s="73">
        <v>-38921766.503898896</v>
      </c>
      <c r="J227" s="73">
        <v>-39219667.234951898</v>
      </c>
      <c r="K227" s="73">
        <v>-38908395.268006802</v>
      </c>
      <c r="L227" s="73">
        <v>-38906228.548799999</v>
      </c>
      <c r="M227" s="73">
        <v>-39584432.939863399</v>
      </c>
      <c r="N227" s="73">
        <v>-455725133.13418698</v>
      </c>
      <c r="O227" s="73">
        <v>-39515994.127700903</v>
      </c>
      <c r="P227" s="73">
        <v>-39551205.647973798</v>
      </c>
      <c r="Q227" s="73">
        <v>-39977591.432555303</v>
      </c>
      <c r="R227" s="73">
        <v>-39848838.095407397</v>
      </c>
      <c r="S227" s="73">
        <v>-39947209.510950796</v>
      </c>
      <c r="T227" s="73">
        <v>-41881684.260517597</v>
      </c>
      <c r="U227" s="73">
        <v>-41762733.625661097</v>
      </c>
      <c r="V227" s="73">
        <v>-41745175.624327697</v>
      </c>
      <c r="W227" s="73">
        <v>-42033872.963580698</v>
      </c>
      <c r="X227" s="73">
        <v>-41712385.399690703</v>
      </c>
      <c r="Y227" s="73">
        <v>-41698384.887835301</v>
      </c>
      <c r="Z227" s="73">
        <v>-42242627.1097138</v>
      </c>
      <c r="AA227" s="73">
        <v>-491917702.68591499</v>
      </c>
      <c r="AB227" s="73">
        <v>-42227287.426522598</v>
      </c>
      <c r="AC227" s="73">
        <v>-42216837.622217998</v>
      </c>
      <c r="AD227" s="73">
        <v>-42809318.819609404</v>
      </c>
      <c r="AE227" s="73">
        <v>-42686485.177063599</v>
      </c>
      <c r="AF227" s="73">
        <v>-42779489.003114998</v>
      </c>
      <c r="AG227" s="73">
        <v>-45730925.142243899</v>
      </c>
      <c r="AH227" s="73">
        <v>-45330102.675360397</v>
      </c>
      <c r="AI227" s="73">
        <v>-45318424.107311398</v>
      </c>
      <c r="AJ227" s="73">
        <v>-45613108.705713399</v>
      </c>
      <c r="AK227" s="73">
        <v>-45297644.126672201</v>
      </c>
      <c r="AL227" s="73">
        <v>-45289629.377121903</v>
      </c>
      <c r="AM227" s="73">
        <v>-45847989.197196499</v>
      </c>
      <c r="AN227" s="73">
        <v>-531147241.38014799</v>
      </c>
    </row>
    <row r="228" spans="1:40" ht="10.8" thickBot="1">
      <c r="A228" s="119" t="s">
        <v>550</v>
      </c>
      <c r="B228" s="73">
        <v>118067734.494958</v>
      </c>
      <c r="C228" s="73">
        <v>65735535.372643299</v>
      </c>
      <c r="D228" s="73">
        <v>44160664.7622495</v>
      </c>
      <c r="E228" s="73">
        <v>44202776.109399803</v>
      </c>
      <c r="F228" s="73">
        <v>77433714.724526495</v>
      </c>
      <c r="G228" s="73">
        <v>98861514.093335405</v>
      </c>
      <c r="H228" s="73">
        <v>112717650.822613</v>
      </c>
      <c r="I228" s="73">
        <v>132453183.669817</v>
      </c>
      <c r="J228" s="73">
        <v>89832912.219029203</v>
      </c>
      <c r="K228" s="73">
        <v>71305945.381427705</v>
      </c>
      <c r="L228" s="73">
        <v>41663457.302556701</v>
      </c>
      <c r="M228" s="73">
        <v>79426071.748003006</v>
      </c>
      <c r="N228" s="73">
        <v>975861160.70055997</v>
      </c>
      <c r="O228" s="73">
        <v>113576166.421793</v>
      </c>
      <c r="P228" s="73">
        <v>60354977.271244802</v>
      </c>
      <c r="Q228" s="73">
        <v>36543038.333411403</v>
      </c>
      <c r="R228" s="73">
        <v>37630311.966030799</v>
      </c>
      <c r="S228" s="73">
        <v>72542928.611445099</v>
      </c>
      <c r="T228" s="73">
        <v>95963335.770331606</v>
      </c>
      <c r="U228" s="73">
        <v>110391233.23232</v>
      </c>
      <c r="V228" s="73">
        <v>132962021.644164</v>
      </c>
      <c r="W228" s="73">
        <v>89008854.848046795</v>
      </c>
      <c r="X228" s="73">
        <v>71234979.377911299</v>
      </c>
      <c r="Y228" s="73">
        <v>40035501.836609997</v>
      </c>
      <c r="Z228" s="73">
        <v>75303552.1645879</v>
      </c>
      <c r="AA228" s="73">
        <v>935546901.477898</v>
      </c>
      <c r="AB228" s="73">
        <v>110501248.63621899</v>
      </c>
      <c r="AC228" s="73">
        <v>58779923.050561897</v>
      </c>
      <c r="AD228" s="73">
        <v>35983242.382178403</v>
      </c>
      <c r="AE228" s="73">
        <v>36680447.441085704</v>
      </c>
      <c r="AF228" s="73">
        <v>69312802.828813896</v>
      </c>
      <c r="AG228" s="73">
        <v>90763946.133778602</v>
      </c>
      <c r="AH228" s="73">
        <v>104736664.28479201</v>
      </c>
      <c r="AI228" s="73">
        <v>128698953.051172</v>
      </c>
      <c r="AJ228" s="73">
        <v>83973285.807316706</v>
      </c>
      <c r="AK228" s="73">
        <v>64598161.5078943</v>
      </c>
      <c r="AL228" s="73">
        <v>27073120.3109219</v>
      </c>
      <c r="AM228" s="73">
        <v>68735379.756944507</v>
      </c>
      <c r="AN228" s="73">
        <v>879837175.19167995</v>
      </c>
    </row>
    <row r="229" spans="1:40">
      <c r="A229" s="108" t="s">
        <v>551</v>
      </c>
      <c r="B229" s="73">
        <v>0</v>
      </c>
      <c r="C229" s="73">
        <v>0</v>
      </c>
      <c r="D229" s="73">
        <v>0</v>
      </c>
      <c r="E229" s="73">
        <v>0</v>
      </c>
      <c r="F229" s="73">
        <v>0</v>
      </c>
      <c r="G229" s="73">
        <v>0</v>
      </c>
      <c r="H229" s="73">
        <v>0</v>
      </c>
      <c r="I229" s="73">
        <v>0</v>
      </c>
      <c r="J229" s="73">
        <v>0</v>
      </c>
      <c r="K229" s="73">
        <v>0</v>
      </c>
      <c r="L229" s="73">
        <v>0</v>
      </c>
      <c r="M229" s="73">
        <v>0</v>
      </c>
      <c r="N229" s="73">
        <v>0</v>
      </c>
      <c r="O229" s="73">
        <v>0</v>
      </c>
      <c r="P229" s="73">
        <v>0</v>
      </c>
      <c r="Q229" s="73">
        <v>0</v>
      </c>
      <c r="R229" s="73">
        <v>0</v>
      </c>
      <c r="S229" s="73">
        <v>0</v>
      </c>
      <c r="T229" s="73">
        <v>0</v>
      </c>
      <c r="U229" s="73">
        <v>0</v>
      </c>
      <c r="V229" s="73">
        <v>0</v>
      </c>
      <c r="W229" s="73">
        <v>0</v>
      </c>
      <c r="X229" s="73">
        <v>0</v>
      </c>
      <c r="Y229" s="73">
        <v>0</v>
      </c>
      <c r="Z229" s="73">
        <v>0</v>
      </c>
      <c r="AA229" s="73">
        <v>0</v>
      </c>
      <c r="AB229" s="73">
        <v>0</v>
      </c>
      <c r="AC229" s="73">
        <v>0</v>
      </c>
      <c r="AD229" s="73">
        <v>0</v>
      </c>
      <c r="AE229" s="73">
        <v>0</v>
      </c>
      <c r="AF229" s="73">
        <v>0</v>
      </c>
      <c r="AG229" s="73">
        <v>0</v>
      </c>
      <c r="AH229" s="73">
        <v>0</v>
      </c>
      <c r="AI229" s="73">
        <v>0</v>
      </c>
      <c r="AJ229" s="73">
        <v>0</v>
      </c>
      <c r="AK229" s="73">
        <v>0</v>
      </c>
      <c r="AL229" s="73">
        <v>0</v>
      </c>
      <c r="AM229" s="73">
        <v>0</v>
      </c>
      <c r="AN229" s="73">
        <v>0</v>
      </c>
    </row>
    <row r="230" spans="1:40" ht="10.8" thickBot="1">
      <c r="A230" s="119" t="s">
        <v>552</v>
      </c>
      <c r="B230" s="73">
        <v>0</v>
      </c>
      <c r="C230" s="73">
        <v>0</v>
      </c>
      <c r="D230" s="73">
        <v>0</v>
      </c>
      <c r="E230" s="73">
        <v>0</v>
      </c>
      <c r="F230" s="73">
        <v>0</v>
      </c>
      <c r="G230" s="73">
        <v>0</v>
      </c>
      <c r="H230" s="73">
        <v>0</v>
      </c>
      <c r="I230" s="73">
        <v>0</v>
      </c>
      <c r="J230" s="73">
        <v>0</v>
      </c>
      <c r="K230" s="73">
        <v>0</v>
      </c>
      <c r="L230" s="73">
        <v>0</v>
      </c>
      <c r="M230" s="73">
        <v>0</v>
      </c>
      <c r="N230" s="73">
        <v>0</v>
      </c>
      <c r="O230" s="73">
        <v>0</v>
      </c>
      <c r="P230" s="73">
        <v>0</v>
      </c>
      <c r="Q230" s="73">
        <v>0</v>
      </c>
      <c r="R230" s="73">
        <v>0</v>
      </c>
      <c r="S230" s="73">
        <v>0</v>
      </c>
      <c r="T230" s="73">
        <v>0</v>
      </c>
      <c r="U230" s="73">
        <v>0</v>
      </c>
      <c r="V230" s="73">
        <v>0</v>
      </c>
      <c r="W230" s="73">
        <v>0</v>
      </c>
      <c r="X230" s="73">
        <v>0</v>
      </c>
      <c r="Y230" s="73">
        <v>0</v>
      </c>
      <c r="Z230" s="73">
        <v>0</v>
      </c>
      <c r="AA230" s="73">
        <v>0</v>
      </c>
      <c r="AB230" s="73">
        <v>0</v>
      </c>
      <c r="AC230" s="73">
        <v>0</v>
      </c>
      <c r="AD230" s="73">
        <v>0</v>
      </c>
      <c r="AE230" s="73">
        <v>0</v>
      </c>
      <c r="AF230" s="73">
        <v>0</v>
      </c>
      <c r="AG230" s="73">
        <v>0</v>
      </c>
      <c r="AH230" s="73">
        <v>0</v>
      </c>
      <c r="AI230" s="73">
        <v>0</v>
      </c>
      <c r="AJ230" s="73">
        <v>0</v>
      </c>
      <c r="AK230" s="73">
        <v>0</v>
      </c>
      <c r="AL230" s="73">
        <v>0</v>
      </c>
      <c r="AM230" s="73">
        <v>0</v>
      </c>
      <c r="AN230" s="73">
        <v>0</v>
      </c>
    </row>
    <row r="231" spans="1:40">
      <c r="A231" s="108" t="s">
        <v>553</v>
      </c>
      <c r="B231" s="73">
        <v>118067734.494958</v>
      </c>
      <c r="C231" s="73">
        <v>65735535.372643299</v>
      </c>
      <c r="D231" s="73">
        <v>44160664.7622495</v>
      </c>
      <c r="E231" s="73">
        <v>44202776.109399803</v>
      </c>
      <c r="F231" s="73">
        <v>77433714.724526495</v>
      </c>
      <c r="G231" s="73">
        <v>98861514.093335405</v>
      </c>
      <c r="H231" s="73">
        <v>112717650.822613</v>
      </c>
      <c r="I231" s="73">
        <v>132453183.669817</v>
      </c>
      <c r="J231" s="73">
        <v>89832912.219029203</v>
      </c>
      <c r="K231" s="73">
        <v>71305945.381427705</v>
      </c>
      <c r="L231" s="73">
        <v>41663457.302556701</v>
      </c>
      <c r="M231" s="73">
        <v>79426071.748003006</v>
      </c>
      <c r="N231" s="73">
        <v>975861160.70055997</v>
      </c>
      <c r="O231" s="73">
        <v>113576166.421793</v>
      </c>
      <c r="P231" s="73">
        <v>60354977.271244802</v>
      </c>
      <c r="Q231" s="73">
        <v>36543038.333411403</v>
      </c>
      <c r="R231" s="73">
        <v>37630311.966030799</v>
      </c>
      <c r="S231" s="73">
        <v>72542928.611445099</v>
      </c>
      <c r="T231" s="73">
        <v>95963335.770331606</v>
      </c>
      <c r="U231" s="73">
        <v>110391233.23232</v>
      </c>
      <c r="V231" s="73">
        <v>132962021.644164</v>
      </c>
      <c r="W231" s="73">
        <v>89008854.848046795</v>
      </c>
      <c r="X231" s="73">
        <v>71234979.377911299</v>
      </c>
      <c r="Y231" s="73">
        <v>40035501.836609997</v>
      </c>
      <c r="Z231" s="73">
        <v>75303552.1645879</v>
      </c>
      <c r="AA231" s="73">
        <v>935546901.477898</v>
      </c>
      <c r="AB231" s="73">
        <v>110501248.63621899</v>
      </c>
      <c r="AC231" s="73">
        <v>58779923.050561897</v>
      </c>
      <c r="AD231" s="73">
        <v>35983242.382178403</v>
      </c>
      <c r="AE231" s="73">
        <v>36680447.441085704</v>
      </c>
      <c r="AF231" s="73">
        <v>69312802.828813896</v>
      </c>
      <c r="AG231" s="73">
        <v>90763946.133778602</v>
      </c>
      <c r="AH231" s="73">
        <v>104736664.28479201</v>
      </c>
      <c r="AI231" s="73">
        <v>128698953.051172</v>
      </c>
      <c r="AJ231" s="73">
        <v>83973285.807316706</v>
      </c>
      <c r="AK231" s="73">
        <v>64598161.5078943</v>
      </c>
      <c r="AL231" s="73">
        <v>27073120.3109219</v>
      </c>
      <c r="AM231" s="73">
        <v>68735379.756944507</v>
      </c>
      <c r="AN231" s="73">
        <v>879837175.19167995</v>
      </c>
    </row>
    <row r="232" spans="1:40">
      <c r="A232" s="108" t="s">
        <v>554</v>
      </c>
      <c r="B232" s="73">
        <v>1856499.99999999</v>
      </c>
      <c r="C232" s="73">
        <v>1856499.99999999</v>
      </c>
      <c r="D232" s="73">
        <v>1856499.99999999</v>
      </c>
      <c r="E232" s="73">
        <v>1856499.99999999</v>
      </c>
      <c r="F232" s="73">
        <v>1856499.99999999</v>
      </c>
      <c r="G232" s="73">
        <v>1856499.99999999</v>
      </c>
      <c r="H232" s="73">
        <v>1856499.99999999</v>
      </c>
      <c r="I232" s="73">
        <v>1856499.99999999</v>
      </c>
      <c r="J232" s="73">
        <v>1856499.99999999</v>
      </c>
      <c r="K232" s="73">
        <v>1856499.99999999</v>
      </c>
      <c r="L232" s="73">
        <v>1856499.99999999</v>
      </c>
      <c r="M232" s="73">
        <v>1856499.99999999</v>
      </c>
      <c r="N232" s="73">
        <v>22277999.999999899</v>
      </c>
      <c r="O232" s="73">
        <v>1856499.99999999</v>
      </c>
      <c r="P232" s="73">
        <v>1856499.99999999</v>
      </c>
      <c r="Q232" s="73">
        <v>1856499.99999999</v>
      </c>
      <c r="R232" s="73">
        <v>1856499.99999999</v>
      </c>
      <c r="S232" s="73">
        <v>1856499.99999999</v>
      </c>
      <c r="T232" s="73">
        <v>1856499.99999999</v>
      </c>
      <c r="U232" s="73">
        <v>1856499.99999999</v>
      </c>
      <c r="V232" s="73">
        <v>1856499.99999999</v>
      </c>
      <c r="W232" s="73">
        <v>1856499.99999999</v>
      </c>
      <c r="X232" s="73">
        <v>1856499.99999999</v>
      </c>
      <c r="Y232" s="73">
        <v>1856499.99999999</v>
      </c>
      <c r="Z232" s="73">
        <v>1856499.99999999</v>
      </c>
      <c r="AA232" s="73">
        <v>22277999.999999899</v>
      </c>
      <c r="AB232" s="73">
        <v>1856499.99999999</v>
      </c>
      <c r="AC232" s="73">
        <v>1856499.99999999</v>
      </c>
      <c r="AD232" s="73">
        <v>1856499.99999999</v>
      </c>
      <c r="AE232" s="73">
        <v>1856499.99999999</v>
      </c>
      <c r="AF232" s="73">
        <v>1856499.99999999</v>
      </c>
      <c r="AG232" s="73">
        <v>1856499.99999999</v>
      </c>
      <c r="AH232" s="73">
        <v>1856499.99999999</v>
      </c>
      <c r="AI232" s="73">
        <v>1856499.99999999</v>
      </c>
      <c r="AJ232" s="73">
        <v>1856499.99999999</v>
      </c>
      <c r="AK232" s="73">
        <v>1856499.99999999</v>
      </c>
      <c r="AL232" s="73">
        <v>1856499.99999999</v>
      </c>
      <c r="AM232" s="73">
        <v>1856499.99999999</v>
      </c>
      <c r="AN232" s="73">
        <v>22277999.999999899</v>
      </c>
    </row>
    <row r="233" spans="1:40" s="111" customFormat="1">
      <c r="A233" s="108" t="s">
        <v>555</v>
      </c>
      <c r="B233" s="73">
        <v>-33582536.024687402</v>
      </c>
      <c r="C233" s="73">
        <v>-97076292.939434707</v>
      </c>
      <c r="D233" s="73">
        <v>-87127668.088787496</v>
      </c>
      <c r="E233" s="73">
        <v>-68035967.470460102</v>
      </c>
      <c r="F233" s="73">
        <v>-56663002.0653321</v>
      </c>
      <c r="G233" s="73">
        <v>-52759352.175610997</v>
      </c>
      <c r="H233" s="73">
        <v>-53466052.439088397</v>
      </c>
      <c r="I233" s="73">
        <v>-460602.891393247</v>
      </c>
      <c r="J233" s="73">
        <v>-55565653.111968398</v>
      </c>
      <c r="K233" s="73">
        <v>-67898680.385177597</v>
      </c>
      <c r="L233" s="73">
        <v>-89997343.799464896</v>
      </c>
      <c r="M233" s="73">
        <v>-10938533.657188799</v>
      </c>
      <c r="N233" s="73">
        <v>-673571685.048594</v>
      </c>
      <c r="O233" s="73">
        <v>-33959905.860814802</v>
      </c>
      <c r="P233" s="73">
        <v>-99724356.675843</v>
      </c>
      <c r="Q233" s="73">
        <v>-87557539.807172507</v>
      </c>
      <c r="R233" s="73">
        <v>-68570312.713061497</v>
      </c>
      <c r="S233" s="73">
        <v>-57067654.568183102</v>
      </c>
      <c r="T233" s="73">
        <v>-53062796.181525499</v>
      </c>
      <c r="U233" s="73">
        <v>-54308931.964255601</v>
      </c>
      <c r="V233" s="73">
        <v>-1987439.2293148199</v>
      </c>
      <c r="W233" s="73">
        <v>-58596531.815536</v>
      </c>
      <c r="X233" s="73">
        <v>-72783866.592791602</v>
      </c>
      <c r="Y233" s="73">
        <v>-96455605.748688295</v>
      </c>
      <c r="Z233" s="73">
        <v>-15041038.8468505</v>
      </c>
      <c r="AA233" s="73">
        <v>-699115980.00403702</v>
      </c>
      <c r="AB233" s="73">
        <v>-34271397.070518203</v>
      </c>
      <c r="AC233" s="73">
        <v>-100504883.825232</v>
      </c>
      <c r="AD233" s="73">
        <v>-90141932.437266499</v>
      </c>
      <c r="AE233" s="73">
        <v>-70178059.617690295</v>
      </c>
      <c r="AF233" s="73">
        <v>-54094195.954675697</v>
      </c>
      <c r="AG233" s="73">
        <v>-49419650.7293984</v>
      </c>
      <c r="AH233" s="73">
        <v>-49206218.444992803</v>
      </c>
      <c r="AI233" s="73">
        <v>3540776.86405819</v>
      </c>
      <c r="AJ233" s="73">
        <v>-54422519.838520199</v>
      </c>
      <c r="AK233" s="73">
        <v>-68288447.180258006</v>
      </c>
      <c r="AL233" s="73">
        <v>-86855102.322851807</v>
      </c>
      <c r="AM233" s="73">
        <v>-125065470.036079</v>
      </c>
      <c r="AN233" s="73">
        <v>-778907100.59342504</v>
      </c>
    </row>
    <row r="234" spans="1:40">
      <c r="A234" s="108" t="s">
        <v>556</v>
      </c>
      <c r="B234" s="73">
        <v>86341698.470270693</v>
      </c>
      <c r="C234" s="73">
        <v>-29484257.5667913</v>
      </c>
      <c r="D234" s="73">
        <v>-41110503.326537997</v>
      </c>
      <c r="E234" s="73">
        <v>-21976691.361060299</v>
      </c>
      <c r="F234" s="73">
        <v>22627212.659194399</v>
      </c>
      <c r="G234" s="73">
        <v>47958661.917724401</v>
      </c>
      <c r="H234" s="73">
        <v>61108098.383524798</v>
      </c>
      <c r="I234" s="73">
        <v>133849080.77842399</v>
      </c>
      <c r="J234" s="73">
        <v>36123759.107060798</v>
      </c>
      <c r="K234" s="73">
        <v>5263764.9962500697</v>
      </c>
      <c r="L234" s="73">
        <v>-46477386.496908203</v>
      </c>
      <c r="M234" s="73">
        <v>70344038.090814203</v>
      </c>
      <c r="N234" s="73">
        <v>324567475.65196502</v>
      </c>
      <c r="O234" s="73">
        <v>81472760.560978502</v>
      </c>
      <c r="P234" s="73">
        <v>-37512879.404598199</v>
      </c>
      <c r="Q234" s="73">
        <v>-49158001.473761097</v>
      </c>
      <c r="R234" s="73">
        <v>-29083500.747030601</v>
      </c>
      <c r="S234" s="73">
        <v>17331774.043261901</v>
      </c>
      <c r="T234" s="73">
        <v>44757039.588806003</v>
      </c>
      <c r="U234" s="73">
        <v>57938801.2680647</v>
      </c>
      <c r="V234" s="73">
        <v>132831082.414849</v>
      </c>
      <c r="W234" s="73">
        <v>32268823.032510798</v>
      </c>
      <c r="X234" s="73">
        <v>307612.785119607</v>
      </c>
      <c r="Y234" s="73">
        <v>-54563603.912078299</v>
      </c>
      <c r="Z234" s="73">
        <v>62119013.317737304</v>
      </c>
      <c r="AA234" s="73">
        <v>258708921.47386</v>
      </c>
      <c r="AB234" s="73">
        <v>78086351.5657015</v>
      </c>
      <c r="AC234" s="73">
        <v>-39868460.774670303</v>
      </c>
      <c r="AD234" s="73">
        <v>-52302190.055087999</v>
      </c>
      <c r="AE234" s="73">
        <v>-31641112.176604498</v>
      </c>
      <c r="AF234" s="73">
        <v>17075106.874138098</v>
      </c>
      <c r="AG234" s="73">
        <v>43200795.404380098</v>
      </c>
      <c r="AH234" s="73">
        <v>57386945.839799099</v>
      </c>
      <c r="AI234" s="73">
        <v>134096229.91523001</v>
      </c>
      <c r="AJ234" s="73">
        <v>31407265.968796499</v>
      </c>
      <c r="AK234" s="73">
        <v>-1833785.6723637001</v>
      </c>
      <c r="AL234" s="73">
        <v>-57925482.011929803</v>
      </c>
      <c r="AM234" s="73">
        <v>-54473590.279134803</v>
      </c>
      <c r="AN234" s="73">
        <v>123208074.59825499</v>
      </c>
    </row>
    <row r="235" spans="1:40">
      <c r="A235" s="120" t="s">
        <v>557</v>
      </c>
      <c r="B235" s="110">
        <v>5.5E-2</v>
      </c>
      <c r="C235" s="110">
        <v>5.5E-2</v>
      </c>
      <c r="D235" s="110">
        <v>5.5E-2</v>
      </c>
      <c r="E235" s="110">
        <v>5.5E-2</v>
      </c>
      <c r="F235" s="110">
        <v>5.5E-2</v>
      </c>
      <c r="G235" s="110">
        <v>5.5E-2</v>
      </c>
      <c r="H235" s="110">
        <v>5.5E-2</v>
      </c>
      <c r="I235" s="110">
        <v>5.5E-2</v>
      </c>
      <c r="J235" s="110">
        <v>5.5E-2</v>
      </c>
      <c r="K235" s="110">
        <v>5.5E-2</v>
      </c>
      <c r="L235" s="110">
        <v>5.5E-2</v>
      </c>
      <c r="M235" s="110">
        <v>5.5E-2</v>
      </c>
      <c r="N235" s="110">
        <v>5.5E-2</v>
      </c>
      <c r="O235" s="110">
        <v>5.5E-2</v>
      </c>
      <c r="P235" s="110">
        <v>5.5E-2</v>
      </c>
      <c r="Q235" s="110">
        <v>5.5E-2</v>
      </c>
      <c r="R235" s="110">
        <v>5.5E-2</v>
      </c>
      <c r="S235" s="110">
        <v>5.5E-2</v>
      </c>
      <c r="T235" s="110">
        <v>5.5E-2</v>
      </c>
      <c r="U235" s="110">
        <v>5.5E-2</v>
      </c>
      <c r="V235" s="110">
        <v>5.5E-2</v>
      </c>
      <c r="W235" s="110">
        <v>5.5E-2</v>
      </c>
      <c r="X235" s="110">
        <v>5.5E-2</v>
      </c>
      <c r="Y235" s="110">
        <v>5.5E-2</v>
      </c>
      <c r="Z235" s="110">
        <v>5.5E-2</v>
      </c>
      <c r="AA235" s="110">
        <v>5.5E-2</v>
      </c>
      <c r="AB235" s="110">
        <v>5.5E-2</v>
      </c>
      <c r="AC235" s="110">
        <v>5.5E-2</v>
      </c>
      <c r="AD235" s="110">
        <v>5.5E-2</v>
      </c>
      <c r="AE235" s="110">
        <v>5.5E-2</v>
      </c>
      <c r="AF235" s="110">
        <v>5.5E-2</v>
      </c>
      <c r="AG235" s="110">
        <v>5.5E-2</v>
      </c>
      <c r="AH235" s="110">
        <v>5.5E-2</v>
      </c>
      <c r="AI235" s="110">
        <v>5.5E-2</v>
      </c>
      <c r="AJ235" s="110">
        <v>5.5E-2</v>
      </c>
      <c r="AK235" s="110">
        <v>5.5E-2</v>
      </c>
      <c r="AL235" s="110">
        <v>5.5E-2</v>
      </c>
      <c r="AM235" s="110">
        <v>5.5E-2</v>
      </c>
      <c r="AN235" s="110">
        <v>5.5E-2</v>
      </c>
    </row>
    <row r="236" spans="1:40">
      <c r="A236" s="108" t="s">
        <v>558</v>
      </c>
      <c r="B236" s="73">
        <v>4748793.4158648904</v>
      </c>
      <c r="C236" s="73">
        <v>-1621634.16617352</v>
      </c>
      <c r="D236" s="73">
        <v>-2261077.6829595901</v>
      </c>
      <c r="E236" s="73">
        <v>-1208718.0248583099</v>
      </c>
      <c r="F236" s="73">
        <v>1244496.69625569</v>
      </c>
      <c r="G236" s="73">
        <v>2637726.4054748402</v>
      </c>
      <c r="H236" s="73">
        <v>3360945.4110938599</v>
      </c>
      <c r="I236" s="73">
        <v>7361699.4428133303</v>
      </c>
      <c r="J236" s="73">
        <v>1986806.7508883399</v>
      </c>
      <c r="K236" s="73">
        <v>289507.07479375298</v>
      </c>
      <c r="L236" s="73">
        <v>-2556256.2573299501</v>
      </c>
      <c r="M236" s="73">
        <v>3868922.0949947801</v>
      </c>
      <c r="N236" s="73">
        <v>17851211.160858098</v>
      </c>
      <c r="O236" s="73">
        <v>4481001.8308538096</v>
      </c>
      <c r="P236" s="73">
        <v>-2063208.3672529</v>
      </c>
      <c r="Q236" s="73">
        <v>-2703690.0810568598</v>
      </c>
      <c r="R236" s="73">
        <v>-1599592.54108668</v>
      </c>
      <c r="S236" s="73">
        <v>953247.57237940899</v>
      </c>
      <c r="T236" s="73">
        <v>2461637.17738433</v>
      </c>
      <c r="U236" s="73">
        <v>3186634.0697435602</v>
      </c>
      <c r="V236" s="73">
        <v>7305709.5328167202</v>
      </c>
      <c r="W236" s="73">
        <v>1774785.2667880901</v>
      </c>
      <c r="X236" s="73">
        <v>16918.703181578301</v>
      </c>
      <c r="Y236" s="73">
        <v>-3000998.2151643001</v>
      </c>
      <c r="Z236" s="73">
        <v>3416545.7324755499</v>
      </c>
      <c r="AA236" s="73">
        <v>14228990.6810623</v>
      </c>
      <c r="AB236" s="73">
        <v>4294749.3361135796</v>
      </c>
      <c r="AC236" s="73">
        <v>-2192765.3426068602</v>
      </c>
      <c r="AD236" s="73">
        <v>-2876620.4530298398</v>
      </c>
      <c r="AE236" s="73">
        <v>-1740261.1697132499</v>
      </c>
      <c r="AF236" s="73">
        <v>939130.87807759701</v>
      </c>
      <c r="AG236" s="73">
        <v>2376043.7472409001</v>
      </c>
      <c r="AH236" s="73">
        <v>3156282.0211889502</v>
      </c>
      <c r="AI236" s="73">
        <v>7375292.6453376999</v>
      </c>
      <c r="AJ236" s="73">
        <v>1727399.6282838101</v>
      </c>
      <c r="AK236" s="73">
        <v>-100858.21198000301</v>
      </c>
      <c r="AL236" s="73">
        <v>-3185901.5106561398</v>
      </c>
      <c r="AM236" s="73">
        <v>-2996047.46535241</v>
      </c>
      <c r="AN236" s="73">
        <v>6776444.1029040301</v>
      </c>
    </row>
    <row r="237" spans="1:40">
      <c r="A237" s="108" t="s">
        <v>559</v>
      </c>
      <c r="B237" s="73">
        <v>1847039.4813578001</v>
      </c>
      <c r="C237" s="73">
        <v>5339196.1116688997</v>
      </c>
      <c r="D237" s="73">
        <v>4792021.74488331</v>
      </c>
      <c r="E237" s="73">
        <v>3741978.2108753002</v>
      </c>
      <c r="F237" s="73">
        <v>3116465.1135932598</v>
      </c>
      <c r="G237" s="73">
        <v>2901764.3696586001</v>
      </c>
      <c r="H237" s="73">
        <v>2940632.8841498601</v>
      </c>
      <c r="I237" s="73">
        <v>25333.1590266286</v>
      </c>
      <c r="J237" s="73">
        <v>3056110.9211582602</v>
      </c>
      <c r="K237" s="73">
        <v>3734427.4211847601</v>
      </c>
      <c r="L237" s="73">
        <v>4949853.9089705702</v>
      </c>
      <c r="M237" s="73">
        <v>601619.35114538705</v>
      </c>
      <c r="N237" s="73">
        <v>37046442.677672699</v>
      </c>
      <c r="O237" s="73">
        <v>1867794.82234481</v>
      </c>
      <c r="P237" s="73">
        <v>5484839.6171713602</v>
      </c>
      <c r="Q237" s="73">
        <v>4815664.6893944796</v>
      </c>
      <c r="R237" s="73">
        <v>3771367.1992183798</v>
      </c>
      <c r="S237" s="73">
        <v>3138721.0012500701</v>
      </c>
      <c r="T237" s="73">
        <v>2918453.7899838998</v>
      </c>
      <c r="U237" s="73">
        <v>2986991.2580340598</v>
      </c>
      <c r="V237" s="73">
        <v>109309.157612315</v>
      </c>
      <c r="W237" s="73">
        <v>3222809.2498544799</v>
      </c>
      <c r="X237" s="73">
        <v>4003112.6626035399</v>
      </c>
      <c r="Y237" s="73">
        <v>5305058.3161778599</v>
      </c>
      <c r="Z237" s="73">
        <v>827257.13657677802</v>
      </c>
      <c r="AA237" s="73">
        <v>38451378.900222003</v>
      </c>
      <c r="AB237" s="73">
        <v>1884926.8388785</v>
      </c>
      <c r="AC237" s="73">
        <v>5527768.6103877705</v>
      </c>
      <c r="AD237" s="73">
        <v>4957806.2840496497</v>
      </c>
      <c r="AE237" s="73">
        <v>3859793.2789729601</v>
      </c>
      <c r="AF237" s="73">
        <v>2975180.7775071599</v>
      </c>
      <c r="AG237" s="73">
        <v>2718080.7901169099</v>
      </c>
      <c r="AH237" s="73">
        <v>2706342.0144746001</v>
      </c>
      <c r="AI237" s="73">
        <v>-194742.72752320001</v>
      </c>
      <c r="AJ237" s="73">
        <v>2993238.59111861</v>
      </c>
      <c r="AK237" s="73">
        <v>3755864.59491419</v>
      </c>
      <c r="AL237" s="73">
        <v>4777030.6277568499</v>
      </c>
      <c r="AM237" s="73">
        <v>6878600.8519843603</v>
      </c>
      <c r="AN237" s="73">
        <v>42839890.532638401</v>
      </c>
    </row>
    <row r="238" spans="1:40">
      <c r="A238" s="109" t="s">
        <v>560</v>
      </c>
      <c r="B238" s="73">
        <v>6595832.8972226903</v>
      </c>
      <c r="C238" s="73">
        <v>3717561.9454953801</v>
      </c>
      <c r="D238" s="73">
        <v>2530944.0619237199</v>
      </c>
      <c r="E238" s="73">
        <v>2533260.1860169899</v>
      </c>
      <c r="F238" s="73">
        <v>4360961.8098489502</v>
      </c>
      <c r="G238" s="73">
        <v>5539490.7751334496</v>
      </c>
      <c r="H238" s="73">
        <v>6301578.2952437196</v>
      </c>
      <c r="I238" s="73">
        <v>7387032.6018399596</v>
      </c>
      <c r="J238" s="73">
        <v>5042917.6720465999</v>
      </c>
      <c r="K238" s="73">
        <v>4023934.4959785198</v>
      </c>
      <c r="L238" s="73">
        <v>2393597.6516406098</v>
      </c>
      <c r="M238" s="73">
        <v>4470541.4461401701</v>
      </c>
      <c r="N238" s="73">
        <v>54897653.838530801</v>
      </c>
      <c r="O238" s="73">
        <v>6348796.6531986296</v>
      </c>
      <c r="P238" s="73">
        <v>3421631.2499184599</v>
      </c>
      <c r="Q238" s="73">
        <v>2111974.6083376198</v>
      </c>
      <c r="R238" s="73">
        <v>2171774.6581316902</v>
      </c>
      <c r="S238" s="73">
        <v>4091968.5736294799</v>
      </c>
      <c r="T238" s="73">
        <v>5380090.9673682395</v>
      </c>
      <c r="U238" s="73">
        <v>6173625.3277776204</v>
      </c>
      <c r="V238" s="73">
        <v>7415018.69042903</v>
      </c>
      <c r="W238" s="73">
        <v>4997594.5166425696</v>
      </c>
      <c r="X238" s="73">
        <v>4020031.3657851201</v>
      </c>
      <c r="Y238" s="73">
        <v>2304060.1010135501</v>
      </c>
      <c r="Z238" s="73">
        <v>4243802.86905233</v>
      </c>
      <c r="AA238" s="73">
        <v>52680369.581284299</v>
      </c>
      <c r="AB238" s="73">
        <v>6179676.1749920798</v>
      </c>
      <c r="AC238" s="73">
        <v>3335003.2677809</v>
      </c>
      <c r="AD238" s="73">
        <v>2081185.8310198099</v>
      </c>
      <c r="AE238" s="73">
        <v>2119532.1092597102</v>
      </c>
      <c r="AF238" s="73">
        <v>3914311.65558476</v>
      </c>
      <c r="AG238" s="73">
        <v>5094124.5373578202</v>
      </c>
      <c r="AH238" s="73">
        <v>5862624.03566356</v>
      </c>
      <c r="AI238" s="73">
        <v>7180549.9178144997</v>
      </c>
      <c r="AJ238" s="73">
        <v>4720638.2194024203</v>
      </c>
      <c r="AK238" s="73">
        <v>3655006.3829341801</v>
      </c>
      <c r="AL238" s="73">
        <v>1591129.1171007</v>
      </c>
      <c r="AM238" s="73">
        <v>3882553.3866319498</v>
      </c>
      <c r="AN238" s="73">
        <v>49616334.6355424</v>
      </c>
    </row>
    <row r="239" spans="1:40" ht="10.8" thickBot="1">
      <c r="A239" s="119" t="s">
        <v>561</v>
      </c>
      <c r="B239" s="73">
        <v>0</v>
      </c>
      <c r="C239" s="73">
        <v>0</v>
      </c>
      <c r="D239" s="73">
        <v>0</v>
      </c>
      <c r="E239" s="73">
        <v>0</v>
      </c>
      <c r="F239" s="73">
        <v>0</v>
      </c>
      <c r="G239" s="73">
        <v>0</v>
      </c>
      <c r="H239" s="73">
        <v>0</v>
      </c>
      <c r="I239" s="73">
        <v>0</v>
      </c>
      <c r="J239" s="73">
        <v>0</v>
      </c>
      <c r="K239" s="73">
        <v>0</v>
      </c>
      <c r="L239" s="73">
        <v>0</v>
      </c>
      <c r="M239" s="73">
        <v>0</v>
      </c>
      <c r="N239" s="73">
        <v>0</v>
      </c>
      <c r="O239" s="73">
        <v>0</v>
      </c>
      <c r="P239" s="73">
        <v>0</v>
      </c>
      <c r="Q239" s="73">
        <v>0</v>
      </c>
      <c r="R239" s="73">
        <v>0</v>
      </c>
      <c r="S239" s="73">
        <v>0</v>
      </c>
      <c r="T239" s="73">
        <v>0</v>
      </c>
      <c r="U239" s="73">
        <v>0</v>
      </c>
      <c r="V239" s="73">
        <v>0</v>
      </c>
      <c r="W239" s="73">
        <v>0</v>
      </c>
      <c r="X239" s="73">
        <v>0</v>
      </c>
      <c r="Y239" s="73">
        <v>0</v>
      </c>
      <c r="Z239" s="73">
        <v>0</v>
      </c>
      <c r="AA239" s="73">
        <v>0</v>
      </c>
      <c r="AB239" s="73">
        <v>0</v>
      </c>
      <c r="AC239" s="73">
        <v>0</v>
      </c>
      <c r="AD239" s="73">
        <v>0</v>
      </c>
      <c r="AE239" s="73">
        <v>0</v>
      </c>
      <c r="AF239" s="73">
        <v>0</v>
      </c>
      <c r="AG239" s="73">
        <v>0</v>
      </c>
      <c r="AH239" s="73">
        <v>0</v>
      </c>
      <c r="AI239" s="73">
        <v>0</v>
      </c>
      <c r="AJ239" s="73">
        <v>0</v>
      </c>
      <c r="AK239" s="73">
        <v>0</v>
      </c>
      <c r="AL239" s="73">
        <v>0</v>
      </c>
      <c r="AM239" s="73">
        <v>0</v>
      </c>
      <c r="AN239" s="73">
        <v>0</v>
      </c>
    </row>
    <row r="240" spans="1:40" ht="10.8" thickBot="1">
      <c r="A240" s="119" t="s">
        <v>562</v>
      </c>
      <c r="B240" s="73">
        <v>0</v>
      </c>
      <c r="C240" s="73">
        <v>0</v>
      </c>
      <c r="D240" s="73">
        <v>0</v>
      </c>
      <c r="E240" s="73">
        <v>0</v>
      </c>
      <c r="F240" s="73">
        <v>0</v>
      </c>
      <c r="G240" s="73">
        <v>0</v>
      </c>
      <c r="H240" s="73">
        <v>0</v>
      </c>
      <c r="I240" s="73">
        <v>0</v>
      </c>
      <c r="J240" s="73">
        <v>0</v>
      </c>
      <c r="K240" s="73">
        <v>0</v>
      </c>
      <c r="L240" s="73">
        <v>0</v>
      </c>
      <c r="M240" s="73">
        <v>0</v>
      </c>
      <c r="N240" s="73">
        <v>0</v>
      </c>
      <c r="O240" s="73">
        <v>0</v>
      </c>
      <c r="P240" s="73">
        <v>0</v>
      </c>
      <c r="Q240" s="73">
        <v>0</v>
      </c>
      <c r="R240" s="73">
        <v>0</v>
      </c>
      <c r="S240" s="73">
        <v>0</v>
      </c>
      <c r="T240" s="73">
        <v>0</v>
      </c>
      <c r="U240" s="73">
        <v>0</v>
      </c>
      <c r="V240" s="73">
        <v>0</v>
      </c>
      <c r="W240" s="73">
        <v>0</v>
      </c>
      <c r="X240" s="73">
        <v>0</v>
      </c>
      <c r="Y240" s="73">
        <v>0</v>
      </c>
      <c r="Z240" s="73">
        <v>0</v>
      </c>
      <c r="AA240" s="73">
        <v>0</v>
      </c>
      <c r="AB240" s="73">
        <v>0</v>
      </c>
      <c r="AC240" s="73">
        <v>0</v>
      </c>
      <c r="AD240" s="73">
        <v>0</v>
      </c>
      <c r="AE240" s="73">
        <v>0</v>
      </c>
      <c r="AF240" s="73">
        <v>0</v>
      </c>
      <c r="AG240" s="73">
        <v>0</v>
      </c>
      <c r="AH240" s="73">
        <v>0</v>
      </c>
      <c r="AI240" s="73">
        <v>0</v>
      </c>
      <c r="AJ240" s="73">
        <v>0</v>
      </c>
      <c r="AK240" s="73">
        <v>0</v>
      </c>
      <c r="AL240" s="73">
        <v>0</v>
      </c>
      <c r="AM240" s="73">
        <v>0</v>
      </c>
      <c r="AN240" s="73">
        <v>0</v>
      </c>
    </row>
    <row r="241" spans="1:40">
      <c r="A241" s="108" t="s">
        <v>563</v>
      </c>
      <c r="B241" s="73">
        <v>0</v>
      </c>
      <c r="C241" s="73">
        <v>0</v>
      </c>
      <c r="D241" s="73">
        <v>0</v>
      </c>
      <c r="E241" s="73">
        <v>0</v>
      </c>
      <c r="F241" s="73">
        <v>0</v>
      </c>
      <c r="G241" s="73">
        <v>0</v>
      </c>
      <c r="H241" s="73">
        <v>0</v>
      </c>
      <c r="I241" s="73">
        <v>0</v>
      </c>
      <c r="J241" s="73">
        <v>0</v>
      </c>
      <c r="K241" s="73">
        <v>0</v>
      </c>
      <c r="L241" s="73">
        <v>0</v>
      </c>
      <c r="M241" s="73">
        <v>0</v>
      </c>
      <c r="N241" s="73">
        <v>0</v>
      </c>
      <c r="O241" s="73">
        <v>0</v>
      </c>
      <c r="P241" s="73">
        <v>0</v>
      </c>
      <c r="Q241" s="73">
        <v>0</v>
      </c>
      <c r="R241" s="73">
        <v>0</v>
      </c>
      <c r="S241" s="73">
        <v>0</v>
      </c>
      <c r="T241" s="73">
        <v>0</v>
      </c>
      <c r="U241" s="73">
        <v>0</v>
      </c>
      <c r="V241" s="73">
        <v>0</v>
      </c>
      <c r="W241" s="73">
        <v>0</v>
      </c>
      <c r="X241" s="73">
        <v>0</v>
      </c>
      <c r="Y241" s="73">
        <v>0</v>
      </c>
      <c r="Z241" s="73">
        <v>0</v>
      </c>
      <c r="AA241" s="73">
        <v>0</v>
      </c>
      <c r="AB241" s="73">
        <v>0</v>
      </c>
      <c r="AC241" s="73">
        <v>0</v>
      </c>
      <c r="AD241" s="73">
        <v>0</v>
      </c>
      <c r="AE241" s="73">
        <v>0</v>
      </c>
      <c r="AF241" s="73">
        <v>0</v>
      </c>
      <c r="AG241" s="73">
        <v>0</v>
      </c>
      <c r="AH241" s="73">
        <v>0</v>
      </c>
      <c r="AI241" s="73">
        <v>0</v>
      </c>
      <c r="AJ241" s="73">
        <v>0</v>
      </c>
      <c r="AK241" s="73">
        <v>0</v>
      </c>
      <c r="AL241" s="73">
        <v>0</v>
      </c>
      <c r="AM241" s="73">
        <v>0</v>
      </c>
      <c r="AN241" s="73">
        <v>0</v>
      </c>
    </row>
    <row r="242" spans="1:40">
      <c r="A242" s="108" t="s">
        <v>564</v>
      </c>
      <c r="B242" s="73">
        <v>118067734.494958</v>
      </c>
      <c r="C242" s="73">
        <v>65735535.372643299</v>
      </c>
      <c r="D242" s="73">
        <v>44160664.7622495</v>
      </c>
      <c r="E242" s="73">
        <v>44202776.109399803</v>
      </c>
      <c r="F242" s="73">
        <v>77433714.724526495</v>
      </c>
      <c r="G242" s="73">
        <v>98861514.093335405</v>
      </c>
      <c r="H242" s="73">
        <v>112717650.822613</v>
      </c>
      <c r="I242" s="73">
        <v>132453183.669817</v>
      </c>
      <c r="J242" s="73">
        <v>89832912.219029203</v>
      </c>
      <c r="K242" s="73">
        <v>71305945.381427705</v>
      </c>
      <c r="L242" s="73">
        <v>41663457.302556701</v>
      </c>
      <c r="M242" s="73">
        <v>79426071.748003006</v>
      </c>
      <c r="N242" s="73">
        <v>975861160.70055997</v>
      </c>
      <c r="O242" s="73">
        <v>113576166.421793</v>
      </c>
      <c r="P242" s="73">
        <v>60354977.271244802</v>
      </c>
      <c r="Q242" s="73">
        <v>36543038.333411403</v>
      </c>
      <c r="R242" s="73">
        <v>37630311.966030799</v>
      </c>
      <c r="S242" s="73">
        <v>72542928.611445099</v>
      </c>
      <c r="T242" s="73">
        <v>95963335.770331606</v>
      </c>
      <c r="U242" s="73">
        <v>110391233.23232</v>
      </c>
      <c r="V242" s="73">
        <v>132962021.644164</v>
      </c>
      <c r="W242" s="73">
        <v>89008854.848046795</v>
      </c>
      <c r="X242" s="73">
        <v>71234979.377911299</v>
      </c>
      <c r="Y242" s="73">
        <v>40035501.836609997</v>
      </c>
      <c r="Z242" s="73">
        <v>75303552.1645879</v>
      </c>
      <c r="AA242" s="73">
        <v>935546901.477898</v>
      </c>
      <c r="AB242" s="73">
        <v>110501248.63621899</v>
      </c>
      <c r="AC242" s="73">
        <v>58779923.050561897</v>
      </c>
      <c r="AD242" s="73">
        <v>35983242.382178403</v>
      </c>
      <c r="AE242" s="73">
        <v>36680447.441085704</v>
      </c>
      <c r="AF242" s="73">
        <v>69312802.828813896</v>
      </c>
      <c r="AG242" s="73">
        <v>90763946.133778602</v>
      </c>
      <c r="AH242" s="73">
        <v>104736664.28479201</v>
      </c>
      <c r="AI242" s="73">
        <v>128698953.051172</v>
      </c>
      <c r="AJ242" s="73">
        <v>83973285.807316706</v>
      </c>
      <c r="AK242" s="73">
        <v>64598161.5078943</v>
      </c>
      <c r="AL242" s="73">
        <v>27073120.3109219</v>
      </c>
      <c r="AM242" s="73">
        <v>68735379.756944507</v>
      </c>
      <c r="AN242" s="73">
        <v>879837175.19167995</v>
      </c>
    </row>
    <row r="243" spans="1:40">
      <c r="A243" s="108" t="s">
        <v>565</v>
      </c>
      <c r="B243" s="73">
        <v>1856499.99999999</v>
      </c>
      <c r="C243" s="73">
        <v>1856499.99999999</v>
      </c>
      <c r="D243" s="73">
        <v>1856499.99999999</v>
      </c>
      <c r="E243" s="73">
        <v>1856499.99999999</v>
      </c>
      <c r="F243" s="73">
        <v>1856499.99999999</v>
      </c>
      <c r="G243" s="73">
        <v>1856499.99999999</v>
      </c>
      <c r="H243" s="73">
        <v>1856499.99999999</v>
      </c>
      <c r="I243" s="73">
        <v>1856499.99999999</v>
      </c>
      <c r="J243" s="73">
        <v>1856499.99999999</v>
      </c>
      <c r="K243" s="73">
        <v>1856499.99999999</v>
      </c>
      <c r="L243" s="73">
        <v>1856499.99999999</v>
      </c>
      <c r="M243" s="73">
        <v>1856499.99999999</v>
      </c>
      <c r="N243" s="73">
        <v>22277999.999999899</v>
      </c>
      <c r="O243" s="73">
        <v>1856499.99999999</v>
      </c>
      <c r="P243" s="73">
        <v>1856499.99999999</v>
      </c>
      <c r="Q243" s="73">
        <v>1856499.99999999</v>
      </c>
      <c r="R243" s="73">
        <v>1856499.99999999</v>
      </c>
      <c r="S243" s="73">
        <v>1856499.99999999</v>
      </c>
      <c r="T243" s="73">
        <v>1856499.99999999</v>
      </c>
      <c r="U243" s="73">
        <v>1856499.99999999</v>
      </c>
      <c r="V243" s="73">
        <v>1856499.99999999</v>
      </c>
      <c r="W243" s="73">
        <v>1856499.99999999</v>
      </c>
      <c r="X243" s="73">
        <v>1856499.99999999</v>
      </c>
      <c r="Y243" s="73">
        <v>1856499.99999999</v>
      </c>
      <c r="Z243" s="73">
        <v>1856499.99999999</v>
      </c>
      <c r="AA243" s="73">
        <v>22277999.999999899</v>
      </c>
      <c r="AB243" s="73">
        <v>1856499.99999999</v>
      </c>
      <c r="AC243" s="73">
        <v>1856499.99999999</v>
      </c>
      <c r="AD243" s="73">
        <v>1856499.99999999</v>
      </c>
      <c r="AE243" s="73">
        <v>1856499.99999999</v>
      </c>
      <c r="AF243" s="73">
        <v>1856499.99999999</v>
      </c>
      <c r="AG243" s="73">
        <v>1856499.99999999</v>
      </c>
      <c r="AH243" s="73">
        <v>1856499.99999999</v>
      </c>
      <c r="AI243" s="73">
        <v>1856499.99999999</v>
      </c>
      <c r="AJ243" s="73">
        <v>1856499.99999999</v>
      </c>
      <c r="AK243" s="73">
        <v>1856499.99999999</v>
      </c>
      <c r="AL243" s="73">
        <v>1856499.99999999</v>
      </c>
      <c r="AM243" s="73">
        <v>1856499.99999999</v>
      </c>
      <c r="AN243" s="73">
        <v>22277999.999999899</v>
      </c>
    </row>
    <row r="244" spans="1:40">
      <c r="A244" s="108" t="s">
        <v>566</v>
      </c>
      <c r="B244" s="73">
        <v>-31802353.941353999</v>
      </c>
      <c r="C244" s="73">
        <v>-95296110.856101304</v>
      </c>
      <c r="D244" s="73">
        <v>-85347486.005454198</v>
      </c>
      <c r="E244" s="73">
        <v>-66255785.387126699</v>
      </c>
      <c r="F244" s="73">
        <v>-54882819.981998697</v>
      </c>
      <c r="G244" s="73">
        <v>-50979170.092277601</v>
      </c>
      <c r="H244" s="73">
        <v>-51685870.355755001</v>
      </c>
      <c r="I244" s="73">
        <v>1319579.1919400799</v>
      </c>
      <c r="J244" s="73">
        <v>-53785471.0286351</v>
      </c>
      <c r="K244" s="73">
        <v>-66118498.301844202</v>
      </c>
      <c r="L244" s="73">
        <v>-88217161.716131598</v>
      </c>
      <c r="M244" s="73">
        <v>-9158351.5738555305</v>
      </c>
      <c r="N244" s="73">
        <v>-652209500.048594</v>
      </c>
      <c r="O244" s="73">
        <v>-33310511.587005299</v>
      </c>
      <c r="P244" s="73">
        <v>-99074962.402033493</v>
      </c>
      <c r="Q244" s="73">
        <v>-86908145.533363</v>
      </c>
      <c r="R244" s="73">
        <v>-67920918.4392519</v>
      </c>
      <c r="S244" s="73">
        <v>-56418260.294373602</v>
      </c>
      <c r="T244" s="73">
        <v>-52413401.907715999</v>
      </c>
      <c r="U244" s="73">
        <v>-53659537.690446101</v>
      </c>
      <c r="V244" s="73">
        <v>-1338044.9555053001</v>
      </c>
      <c r="W244" s="73">
        <v>-57947137.541726403</v>
      </c>
      <c r="X244" s="73">
        <v>-72134472.318982095</v>
      </c>
      <c r="Y244" s="73">
        <v>-95806211.474878803</v>
      </c>
      <c r="Z244" s="73">
        <v>-14391644.573040901</v>
      </c>
      <c r="AA244" s="73">
        <v>-691323248.71832299</v>
      </c>
      <c r="AB244" s="73">
        <v>-34271397.070518203</v>
      </c>
      <c r="AC244" s="73">
        <v>-100504883.825232</v>
      </c>
      <c r="AD244" s="73">
        <v>-90141932.437266499</v>
      </c>
      <c r="AE244" s="73">
        <v>-70178059.617690295</v>
      </c>
      <c r="AF244" s="73">
        <v>-54094195.954675697</v>
      </c>
      <c r="AG244" s="73">
        <v>-49419650.7293984</v>
      </c>
      <c r="AH244" s="73">
        <v>-49206218.444992803</v>
      </c>
      <c r="AI244" s="73">
        <v>3540776.86405819</v>
      </c>
      <c r="AJ244" s="73">
        <v>-54422519.838520199</v>
      </c>
      <c r="AK244" s="73">
        <v>-68288447.180258006</v>
      </c>
      <c r="AL244" s="73">
        <v>-86855102.322851807</v>
      </c>
      <c r="AM244" s="73">
        <v>-125065470.036079</v>
      </c>
      <c r="AN244" s="73">
        <v>-778907100.59342504</v>
      </c>
    </row>
    <row r="245" spans="1:40">
      <c r="A245" s="108" t="s">
        <v>567</v>
      </c>
      <c r="B245" s="73">
        <v>-4748793.4158648904</v>
      </c>
      <c r="C245" s="73">
        <v>1621634.16617352</v>
      </c>
      <c r="D245" s="73">
        <v>2261077.6829595901</v>
      </c>
      <c r="E245" s="73">
        <v>1208718.0248583099</v>
      </c>
      <c r="F245" s="73">
        <v>-1244496.69625569</v>
      </c>
      <c r="G245" s="73">
        <v>-2637726.4054748402</v>
      </c>
      <c r="H245" s="73">
        <v>-3360945.4110938599</v>
      </c>
      <c r="I245" s="73">
        <v>-7361699.4428133303</v>
      </c>
      <c r="J245" s="73">
        <v>-1986806.7508883399</v>
      </c>
      <c r="K245" s="73">
        <v>-289507.07479375298</v>
      </c>
      <c r="L245" s="73">
        <v>2556256.2573299501</v>
      </c>
      <c r="M245" s="73">
        <v>-3868922.0949947801</v>
      </c>
      <c r="N245" s="73">
        <v>-17851211.160858098</v>
      </c>
      <c r="O245" s="73">
        <v>-4481001.8308538096</v>
      </c>
      <c r="P245" s="73">
        <v>2063208.3672529</v>
      </c>
      <c r="Q245" s="73">
        <v>2703690.0810568598</v>
      </c>
      <c r="R245" s="73">
        <v>1599592.54108668</v>
      </c>
      <c r="S245" s="73">
        <v>-953247.57237940899</v>
      </c>
      <c r="T245" s="73">
        <v>-2461637.17738433</v>
      </c>
      <c r="U245" s="73">
        <v>-3186634.0697435602</v>
      </c>
      <c r="V245" s="73">
        <v>-7305709.5328167202</v>
      </c>
      <c r="W245" s="73">
        <v>-1774785.2667880901</v>
      </c>
      <c r="X245" s="73">
        <v>-16918.703181578301</v>
      </c>
      <c r="Y245" s="73">
        <v>3000998.2151643001</v>
      </c>
      <c r="Z245" s="73">
        <v>-3416545.7324755499</v>
      </c>
      <c r="AA245" s="73">
        <v>-14228990.6810623</v>
      </c>
      <c r="AB245" s="73">
        <v>-4294749.3361135796</v>
      </c>
      <c r="AC245" s="73">
        <v>2192765.3426068602</v>
      </c>
      <c r="AD245" s="73">
        <v>2876620.4530298398</v>
      </c>
      <c r="AE245" s="73">
        <v>1740261.1697132499</v>
      </c>
      <c r="AF245" s="73">
        <v>-939130.87807759701</v>
      </c>
      <c r="AG245" s="73">
        <v>-2376043.7472409001</v>
      </c>
      <c r="AH245" s="73">
        <v>-3156282.0211889502</v>
      </c>
      <c r="AI245" s="73">
        <v>-7375292.6453376999</v>
      </c>
      <c r="AJ245" s="73">
        <v>-1727399.6282838101</v>
      </c>
      <c r="AK245" s="73">
        <v>100858.21198000301</v>
      </c>
      <c r="AL245" s="73">
        <v>3185901.5106561398</v>
      </c>
      <c r="AM245" s="73">
        <v>2996047.46535241</v>
      </c>
      <c r="AN245" s="73">
        <v>-6776444.1029040301</v>
      </c>
    </row>
    <row r="246" spans="1:40">
      <c r="A246" s="108" t="s">
        <v>568</v>
      </c>
      <c r="B246" s="73">
        <v>83373087.137739107</v>
      </c>
      <c r="C246" s="73">
        <v>-26082441.317284498</v>
      </c>
      <c r="D246" s="73">
        <v>-37069243.560245097</v>
      </c>
      <c r="E246" s="73">
        <v>-18987791.2528686</v>
      </c>
      <c r="F246" s="73">
        <v>23162898.046271998</v>
      </c>
      <c r="G246" s="73">
        <v>47101117.595582902</v>
      </c>
      <c r="H246" s="73">
        <v>59527335.055764198</v>
      </c>
      <c r="I246" s="73">
        <v>128267563.418944</v>
      </c>
      <c r="J246" s="73">
        <v>35917134.439505696</v>
      </c>
      <c r="K246" s="73">
        <v>6754440.0047896504</v>
      </c>
      <c r="L246" s="73">
        <v>-42140948.156244896</v>
      </c>
      <c r="M246" s="73">
        <v>68255298.079152703</v>
      </c>
      <c r="N246" s="73">
        <v>328078449.49110699</v>
      </c>
      <c r="O246" s="73">
        <v>77641153.003934205</v>
      </c>
      <c r="P246" s="73">
        <v>-34800276.763535701</v>
      </c>
      <c r="Q246" s="73">
        <v>-45804917.118894704</v>
      </c>
      <c r="R246" s="73">
        <v>-26834513.932134401</v>
      </c>
      <c r="S246" s="73">
        <v>17027920.744692098</v>
      </c>
      <c r="T246" s="73">
        <v>42944796.685231201</v>
      </c>
      <c r="U246" s="73">
        <v>55401561.472130701</v>
      </c>
      <c r="V246" s="73">
        <v>126174767.15584201</v>
      </c>
      <c r="W246" s="73">
        <v>31143432.0395322</v>
      </c>
      <c r="X246" s="73">
        <v>940088.35574754898</v>
      </c>
      <c r="Y246" s="73">
        <v>-50913211.423104398</v>
      </c>
      <c r="Z246" s="73">
        <v>59351861.859071299</v>
      </c>
      <c r="AA246" s="73">
        <v>252272662.07851201</v>
      </c>
      <c r="AB246" s="73">
        <v>73791602.229587898</v>
      </c>
      <c r="AC246" s="73">
        <v>-37675695.432063401</v>
      </c>
      <c r="AD246" s="73">
        <v>-49425569.602058202</v>
      </c>
      <c r="AE246" s="73">
        <v>-29900851.006891299</v>
      </c>
      <c r="AF246" s="73">
        <v>16135975.9960605</v>
      </c>
      <c r="AG246" s="73">
        <v>40824751.657139197</v>
      </c>
      <c r="AH246" s="73">
        <v>54230663.818610199</v>
      </c>
      <c r="AI246" s="73">
        <v>126720937.26989301</v>
      </c>
      <c r="AJ246" s="73">
        <v>29679866.3405127</v>
      </c>
      <c r="AK246" s="73">
        <v>-1732927.4603837</v>
      </c>
      <c r="AL246" s="73">
        <v>-54739580.501273699</v>
      </c>
      <c r="AM246" s="73">
        <v>-51477542.813782401</v>
      </c>
      <c r="AN246" s="73">
        <v>116431630.495351</v>
      </c>
    </row>
    <row r="247" spans="1:40">
      <c r="A247" s="121" t="s">
        <v>569</v>
      </c>
      <c r="B247" s="111">
        <v>0.21</v>
      </c>
      <c r="C247" s="111">
        <v>0.21</v>
      </c>
      <c r="D247" s="111">
        <v>0.21</v>
      </c>
      <c r="E247" s="111">
        <v>0.21</v>
      </c>
      <c r="F247" s="111">
        <v>0.21</v>
      </c>
      <c r="G247" s="111">
        <v>0.21</v>
      </c>
      <c r="H247" s="111">
        <v>0.21</v>
      </c>
      <c r="I247" s="111">
        <v>0.21</v>
      </c>
      <c r="J247" s="111">
        <v>0.21</v>
      </c>
      <c r="K247" s="111">
        <v>0.21</v>
      </c>
      <c r="L247" s="111">
        <v>0.21</v>
      </c>
      <c r="M247" s="111">
        <v>0.21</v>
      </c>
      <c r="N247" s="111">
        <v>0.21</v>
      </c>
      <c r="O247" s="111">
        <v>0.21</v>
      </c>
      <c r="P247" s="111">
        <v>0.21</v>
      </c>
      <c r="Q247" s="111">
        <v>0.21</v>
      </c>
      <c r="R247" s="111">
        <v>0.21</v>
      </c>
      <c r="S247" s="111">
        <v>0.21</v>
      </c>
      <c r="T247" s="111">
        <v>0.21</v>
      </c>
      <c r="U247" s="111">
        <v>0.21</v>
      </c>
      <c r="V247" s="111">
        <v>0.21</v>
      </c>
      <c r="W247" s="111">
        <v>0.21</v>
      </c>
      <c r="X247" s="111">
        <v>0.21</v>
      </c>
      <c r="Y247" s="111">
        <v>0.21</v>
      </c>
      <c r="Z247" s="111">
        <v>0.21</v>
      </c>
      <c r="AA247" s="111">
        <v>0.21</v>
      </c>
      <c r="AB247" s="111">
        <v>0.21</v>
      </c>
      <c r="AC247" s="111">
        <v>0.21</v>
      </c>
      <c r="AD247" s="111">
        <v>0.21</v>
      </c>
      <c r="AE247" s="111">
        <v>0.21</v>
      </c>
      <c r="AF247" s="111">
        <v>0.21</v>
      </c>
      <c r="AG247" s="111">
        <v>0.21</v>
      </c>
      <c r="AH247" s="111">
        <v>0.21</v>
      </c>
      <c r="AI247" s="111">
        <v>0.21</v>
      </c>
      <c r="AJ247" s="111">
        <v>0.21</v>
      </c>
      <c r="AK247" s="111">
        <v>0.21</v>
      </c>
      <c r="AL247" s="111">
        <v>0.21</v>
      </c>
      <c r="AM247" s="111">
        <v>0.21</v>
      </c>
      <c r="AN247" s="111">
        <v>0.21</v>
      </c>
    </row>
    <row r="248" spans="1:40">
      <c r="A248" s="108" t="s">
        <v>570</v>
      </c>
      <c r="B248" s="73">
        <v>17508348.298925199</v>
      </c>
      <c r="C248" s="73">
        <v>-5477312.6766297398</v>
      </c>
      <c r="D248" s="73">
        <v>-7784541.1476514796</v>
      </c>
      <c r="E248" s="73">
        <v>-3987436.1631024098</v>
      </c>
      <c r="F248" s="73">
        <v>4864208.5897171199</v>
      </c>
      <c r="G248" s="73">
        <v>9891234.6950723995</v>
      </c>
      <c r="H248" s="73">
        <v>12500740.3617105</v>
      </c>
      <c r="I248" s="73">
        <v>26936188.3179782</v>
      </c>
      <c r="J248" s="73">
        <v>7542598.2322962098</v>
      </c>
      <c r="K248" s="73">
        <v>1418432.4010058199</v>
      </c>
      <c r="L248" s="73">
        <v>-8849599.1128114406</v>
      </c>
      <c r="M248" s="73">
        <v>14333612.596622</v>
      </c>
      <c r="N248" s="73">
        <v>68896474.393132493</v>
      </c>
      <c r="O248" s="73">
        <v>16304642.130826101</v>
      </c>
      <c r="P248" s="73">
        <v>-7308058.1203425098</v>
      </c>
      <c r="Q248" s="73">
        <v>-9619032.5949678905</v>
      </c>
      <c r="R248" s="73">
        <v>-5635247.9257482197</v>
      </c>
      <c r="S248" s="73">
        <v>3575863.35638534</v>
      </c>
      <c r="T248" s="73">
        <v>9018407.3038985506</v>
      </c>
      <c r="U248" s="73">
        <v>11634327.9091474</v>
      </c>
      <c r="V248" s="73">
        <v>26496701.102726799</v>
      </c>
      <c r="W248" s="73">
        <v>6540120.7283017598</v>
      </c>
      <c r="X248" s="73">
        <v>197418.55470698501</v>
      </c>
      <c r="Y248" s="73">
        <v>-10691774.398851899</v>
      </c>
      <c r="Z248" s="73">
        <v>12463890.9904049</v>
      </c>
      <c r="AA248" s="73">
        <v>52977259.036487497</v>
      </c>
      <c r="AB248" s="73">
        <v>15496236.4682134</v>
      </c>
      <c r="AC248" s="73">
        <v>-7911896.0407333197</v>
      </c>
      <c r="AD248" s="73">
        <v>-10379369.616432199</v>
      </c>
      <c r="AE248" s="73">
        <v>-6279178.71144717</v>
      </c>
      <c r="AF248" s="73">
        <v>3388554.9591727098</v>
      </c>
      <c r="AG248" s="73">
        <v>8573197.8479992393</v>
      </c>
      <c r="AH248" s="73">
        <v>11388439.4019081</v>
      </c>
      <c r="AI248" s="73">
        <v>26611396.826677501</v>
      </c>
      <c r="AJ248" s="73">
        <v>6232771.9315076703</v>
      </c>
      <c r="AK248" s="73">
        <v>-363914.766680578</v>
      </c>
      <c r="AL248" s="73">
        <v>-11495311.905267401</v>
      </c>
      <c r="AM248" s="73">
        <v>-10810283.990894301</v>
      </c>
      <c r="AN248" s="73">
        <v>24450642.404023699</v>
      </c>
    </row>
    <row r="249" spans="1:40">
      <c r="A249" s="108" t="s">
        <v>571</v>
      </c>
      <c r="B249" s="73">
        <v>0</v>
      </c>
      <c r="C249" s="73">
        <v>0</v>
      </c>
      <c r="D249" s="73">
        <v>0</v>
      </c>
      <c r="E249" s="73">
        <v>0</v>
      </c>
      <c r="F249" s="73">
        <v>0</v>
      </c>
      <c r="G249" s="73">
        <v>0</v>
      </c>
      <c r="H249" s="73">
        <v>0</v>
      </c>
      <c r="I249" s="73">
        <v>0</v>
      </c>
      <c r="J249" s="73">
        <v>0</v>
      </c>
      <c r="K249" s="73">
        <v>0</v>
      </c>
      <c r="L249" s="73">
        <v>0</v>
      </c>
      <c r="M249" s="73">
        <v>0</v>
      </c>
      <c r="N249" s="73">
        <v>0</v>
      </c>
      <c r="O249" s="73">
        <v>0</v>
      </c>
      <c r="P249" s="73">
        <v>0</v>
      </c>
      <c r="Q249" s="73">
        <v>0</v>
      </c>
      <c r="R249" s="73">
        <v>0</v>
      </c>
      <c r="S249" s="73">
        <v>0</v>
      </c>
      <c r="T249" s="73">
        <v>0</v>
      </c>
      <c r="U249" s="73">
        <v>0</v>
      </c>
      <c r="V249" s="73">
        <v>0</v>
      </c>
      <c r="W249" s="73">
        <v>0</v>
      </c>
      <c r="X249" s="73">
        <v>0</v>
      </c>
      <c r="Y249" s="73">
        <v>0</v>
      </c>
      <c r="Z249" s="73">
        <v>0</v>
      </c>
      <c r="AA249" s="73">
        <v>0</v>
      </c>
      <c r="AB249" s="73">
        <v>0</v>
      </c>
      <c r="AC249" s="73">
        <v>0</v>
      </c>
      <c r="AD249" s="73">
        <v>0</v>
      </c>
      <c r="AE249" s="73">
        <v>0</v>
      </c>
      <c r="AF249" s="73">
        <v>0</v>
      </c>
      <c r="AG249" s="73">
        <v>0</v>
      </c>
      <c r="AH249" s="73">
        <v>0</v>
      </c>
      <c r="AI249" s="73">
        <v>0</v>
      </c>
      <c r="AJ249" s="73">
        <v>0</v>
      </c>
      <c r="AK249" s="73">
        <v>0</v>
      </c>
      <c r="AL249" s="73">
        <v>0</v>
      </c>
      <c r="AM249" s="73">
        <v>0</v>
      </c>
      <c r="AN249" s="73">
        <v>0</v>
      </c>
    </row>
    <row r="250" spans="1:40">
      <c r="A250" s="108" t="s">
        <v>572</v>
      </c>
      <c r="B250" s="73">
        <v>17508348.298925199</v>
      </c>
      <c r="C250" s="73">
        <v>-5477312.6766297398</v>
      </c>
      <c r="D250" s="73">
        <v>-7784541.1476514796</v>
      </c>
      <c r="E250" s="73">
        <v>-3987436.1631024098</v>
      </c>
      <c r="F250" s="73">
        <v>4864208.5897171199</v>
      </c>
      <c r="G250" s="73">
        <v>9891234.6950723995</v>
      </c>
      <c r="H250" s="73">
        <v>12500740.3617105</v>
      </c>
      <c r="I250" s="73">
        <v>26936188.3179782</v>
      </c>
      <c r="J250" s="73">
        <v>7542598.2322962098</v>
      </c>
      <c r="K250" s="73">
        <v>1418432.4010058199</v>
      </c>
      <c r="L250" s="73">
        <v>-8849599.1128114406</v>
      </c>
      <c r="M250" s="73">
        <v>14333612.596622</v>
      </c>
      <c r="N250" s="73">
        <v>68896474.393132493</v>
      </c>
      <c r="O250" s="73">
        <v>16304642.130826101</v>
      </c>
      <c r="P250" s="73">
        <v>-7308058.1203425098</v>
      </c>
      <c r="Q250" s="73">
        <v>-9619032.5949678905</v>
      </c>
      <c r="R250" s="73">
        <v>-5635247.9257482197</v>
      </c>
      <c r="S250" s="73">
        <v>3575863.35638534</v>
      </c>
      <c r="T250" s="73">
        <v>9018407.3038985506</v>
      </c>
      <c r="U250" s="73">
        <v>11634327.9091474</v>
      </c>
      <c r="V250" s="73">
        <v>26496701.102726799</v>
      </c>
      <c r="W250" s="73">
        <v>6540120.7283017598</v>
      </c>
      <c r="X250" s="73">
        <v>197418.55470698501</v>
      </c>
      <c r="Y250" s="73">
        <v>-10691774.398851899</v>
      </c>
      <c r="Z250" s="73">
        <v>12463890.9904049</v>
      </c>
      <c r="AA250" s="73">
        <v>52977259.036487497</v>
      </c>
      <c r="AB250" s="73">
        <v>15496236.4682134</v>
      </c>
      <c r="AC250" s="73">
        <v>-7911896.0407333197</v>
      </c>
      <c r="AD250" s="73">
        <v>-10379369.616432199</v>
      </c>
      <c r="AE250" s="73">
        <v>-6279178.71144717</v>
      </c>
      <c r="AF250" s="73">
        <v>3388554.9591727098</v>
      </c>
      <c r="AG250" s="73">
        <v>8573197.8479992393</v>
      </c>
      <c r="AH250" s="73">
        <v>11388439.4019081</v>
      </c>
      <c r="AI250" s="73">
        <v>26611396.826677501</v>
      </c>
      <c r="AJ250" s="73">
        <v>6232771.9315076703</v>
      </c>
      <c r="AK250" s="73">
        <v>-363914.766680578</v>
      </c>
      <c r="AL250" s="73">
        <v>-11495311.905267401</v>
      </c>
      <c r="AM250" s="73">
        <v>-10810283.990894301</v>
      </c>
      <c r="AN250" s="73">
        <v>24450642.404023699</v>
      </c>
    </row>
    <row r="251" spans="1:40">
      <c r="A251" s="108" t="s">
        <v>573</v>
      </c>
      <c r="B251" s="73">
        <v>0</v>
      </c>
      <c r="C251" s="73">
        <v>0</v>
      </c>
      <c r="D251" s="73">
        <v>0</v>
      </c>
      <c r="E251" s="73">
        <v>0</v>
      </c>
      <c r="F251" s="73">
        <v>0</v>
      </c>
      <c r="G251" s="73">
        <v>0</v>
      </c>
      <c r="H251" s="73">
        <v>0</v>
      </c>
      <c r="I251" s="73">
        <v>0</v>
      </c>
      <c r="J251" s="73">
        <v>0</v>
      </c>
      <c r="K251" s="73">
        <v>0</v>
      </c>
      <c r="L251" s="73">
        <v>0</v>
      </c>
      <c r="M251" s="73">
        <v>0</v>
      </c>
      <c r="N251" s="73">
        <v>0</v>
      </c>
      <c r="O251" s="73">
        <v>0</v>
      </c>
      <c r="P251" s="73">
        <v>0</v>
      </c>
      <c r="Q251" s="73">
        <v>0</v>
      </c>
      <c r="R251" s="73">
        <v>0</v>
      </c>
      <c r="S251" s="73">
        <v>0</v>
      </c>
      <c r="T251" s="73">
        <v>0</v>
      </c>
      <c r="U251" s="73">
        <v>0</v>
      </c>
      <c r="V251" s="73">
        <v>0</v>
      </c>
      <c r="W251" s="73">
        <v>0</v>
      </c>
      <c r="X251" s="73">
        <v>0</v>
      </c>
      <c r="Y251" s="73">
        <v>0</v>
      </c>
      <c r="Z251" s="73">
        <v>0</v>
      </c>
      <c r="AA251" s="73">
        <v>0</v>
      </c>
      <c r="AB251" s="73">
        <v>0</v>
      </c>
      <c r="AC251" s="73">
        <v>0</v>
      </c>
      <c r="AD251" s="73">
        <v>0</v>
      </c>
      <c r="AE251" s="73">
        <v>0</v>
      </c>
      <c r="AF251" s="73">
        <v>0</v>
      </c>
      <c r="AG251" s="73">
        <v>0</v>
      </c>
      <c r="AH251" s="73">
        <v>0</v>
      </c>
      <c r="AI251" s="73">
        <v>0</v>
      </c>
      <c r="AJ251" s="73">
        <v>0</v>
      </c>
      <c r="AK251" s="73">
        <v>0</v>
      </c>
      <c r="AL251" s="73">
        <v>0</v>
      </c>
      <c r="AM251" s="73">
        <v>0</v>
      </c>
      <c r="AN251" s="73">
        <v>0</v>
      </c>
    </row>
    <row r="252" spans="1:40">
      <c r="A252" s="108" t="s">
        <v>574</v>
      </c>
      <c r="B252" s="73">
        <v>0</v>
      </c>
      <c r="C252" s="73">
        <v>0</v>
      </c>
      <c r="D252" s="73">
        <v>-85338.835463855503</v>
      </c>
      <c r="E252" s="73">
        <v>-3236021.4140894399</v>
      </c>
      <c r="F252" s="73">
        <v>0</v>
      </c>
      <c r="G252" s="73">
        <v>-3236021.4140894399</v>
      </c>
      <c r="H252" s="73">
        <v>0</v>
      </c>
      <c r="I252" s="73">
        <v>0</v>
      </c>
      <c r="J252" s="73">
        <v>-3010895.4140894301</v>
      </c>
      <c r="K252" s="73">
        <v>0</v>
      </c>
      <c r="L252" s="73">
        <v>0</v>
      </c>
      <c r="M252" s="73">
        <v>-3461147.4140894399</v>
      </c>
      <c r="N252" s="73">
        <v>-13029424.4918216</v>
      </c>
      <c r="O252" s="73">
        <v>0</v>
      </c>
      <c r="P252" s="73">
        <v>0</v>
      </c>
      <c r="Q252" s="73">
        <v>0</v>
      </c>
      <c r="R252" s="73">
        <v>-59834339.893198803</v>
      </c>
      <c r="S252" s="73">
        <v>0</v>
      </c>
      <c r="T252" s="73">
        <v>-59834339.893198803</v>
      </c>
      <c r="U252" s="73">
        <v>0</v>
      </c>
      <c r="V252" s="73">
        <v>0</v>
      </c>
      <c r="W252" s="73">
        <v>88398347.786397606</v>
      </c>
      <c r="X252" s="73">
        <v>0</v>
      </c>
      <c r="Y252" s="73">
        <v>0</v>
      </c>
      <c r="Z252" s="73">
        <v>26085424.999999899</v>
      </c>
      <c r="AA252" s="73">
        <v>-5184906.9999999898</v>
      </c>
      <c r="AB252" s="73">
        <v>0</v>
      </c>
      <c r="AC252" s="73">
        <v>0</v>
      </c>
      <c r="AD252" s="73">
        <v>4976470.4021227704</v>
      </c>
      <c r="AE252" s="73">
        <v>-59782230.743729398</v>
      </c>
      <c r="AF252" s="73">
        <v>0</v>
      </c>
      <c r="AG252" s="73">
        <v>-59782230.743729398</v>
      </c>
      <c r="AH252" s="73">
        <v>0</v>
      </c>
      <c r="AI252" s="73">
        <v>0</v>
      </c>
      <c r="AJ252" s="73">
        <v>-59782230.743729398</v>
      </c>
      <c r="AK252" s="73">
        <v>0</v>
      </c>
      <c r="AL252" s="73">
        <v>0</v>
      </c>
      <c r="AM252" s="73">
        <v>90086995.722449094</v>
      </c>
      <c r="AN252" s="73">
        <v>-84283226.106616497</v>
      </c>
    </row>
    <row r="253" spans="1:40">
      <c r="A253" s="108" t="s">
        <v>575</v>
      </c>
      <c r="B253" s="73">
        <v>0</v>
      </c>
      <c r="C253" s="73">
        <v>0</v>
      </c>
      <c r="D253" s="73">
        <v>0</v>
      </c>
      <c r="E253" s="73">
        <v>0</v>
      </c>
      <c r="F253" s="73">
        <v>0</v>
      </c>
      <c r="G253" s="73">
        <v>0</v>
      </c>
      <c r="H253" s="73">
        <v>0</v>
      </c>
      <c r="I253" s="73">
        <v>0</v>
      </c>
      <c r="J253" s="73">
        <v>0</v>
      </c>
      <c r="K253" s="73">
        <v>0</v>
      </c>
      <c r="L253" s="73">
        <v>0</v>
      </c>
      <c r="M253" s="73">
        <v>0</v>
      </c>
      <c r="N253" s="73">
        <v>0</v>
      </c>
      <c r="O253" s="73">
        <v>0</v>
      </c>
      <c r="P253" s="73">
        <v>0</v>
      </c>
      <c r="Q253" s="73">
        <v>0</v>
      </c>
      <c r="R253" s="73">
        <v>0</v>
      </c>
      <c r="S253" s="73">
        <v>0</v>
      </c>
      <c r="T253" s="73">
        <v>0</v>
      </c>
      <c r="U253" s="73">
        <v>0</v>
      </c>
      <c r="V253" s="73">
        <v>0</v>
      </c>
      <c r="W253" s="73">
        <v>0</v>
      </c>
      <c r="X253" s="73">
        <v>0</v>
      </c>
      <c r="Y253" s="73">
        <v>0</v>
      </c>
      <c r="Z253" s="73">
        <v>0</v>
      </c>
      <c r="AA253" s="73">
        <v>0</v>
      </c>
      <c r="AB253" s="73">
        <v>0</v>
      </c>
      <c r="AC253" s="73">
        <v>0</v>
      </c>
      <c r="AD253" s="73">
        <v>0</v>
      </c>
      <c r="AE253" s="73">
        <v>0</v>
      </c>
      <c r="AF253" s="73">
        <v>0</v>
      </c>
      <c r="AG253" s="73">
        <v>0</v>
      </c>
      <c r="AH253" s="73">
        <v>0</v>
      </c>
      <c r="AI253" s="73">
        <v>0</v>
      </c>
      <c r="AJ253" s="73">
        <v>0</v>
      </c>
      <c r="AK253" s="73">
        <v>0</v>
      </c>
      <c r="AL253" s="73">
        <v>0</v>
      </c>
      <c r="AM253" s="73">
        <v>15115945</v>
      </c>
      <c r="AN253" s="73">
        <v>15115945</v>
      </c>
    </row>
    <row r="254" spans="1:40">
      <c r="A254" s="109" t="s">
        <v>576</v>
      </c>
      <c r="B254" s="73">
        <v>17508348.298925199</v>
      </c>
      <c r="C254" s="73">
        <v>-5477312.6766297398</v>
      </c>
      <c r="D254" s="73">
        <v>-7869879.9831153303</v>
      </c>
      <c r="E254" s="73">
        <v>-7223457.5771918502</v>
      </c>
      <c r="F254" s="73">
        <v>4864208.5897171199</v>
      </c>
      <c r="G254" s="73">
        <v>6655213.28098296</v>
      </c>
      <c r="H254" s="73">
        <v>12500740.3617105</v>
      </c>
      <c r="I254" s="73">
        <v>26936188.3179782</v>
      </c>
      <c r="J254" s="73">
        <v>4531702.8182067703</v>
      </c>
      <c r="K254" s="73">
        <v>1418432.4010058199</v>
      </c>
      <c r="L254" s="73">
        <v>-8849599.1128114406</v>
      </c>
      <c r="M254" s="73">
        <v>10872465.182532599</v>
      </c>
      <c r="N254" s="73">
        <v>55867049.901310898</v>
      </c>
      <c r="O254" s="73">
        <v>16304642.130826101</v>
      </c>
      <c r="P254" s="73">
        <v>-7308058.1203425098</v>
      </c>
      <c r="Q254" s="73">
        <v>-9619032.5949678905</v>
      </c>
      <c r="R254" s="73">
        <v>-65469587.818947002</v>
      </c>
      <c r="S254" s="73">
        <v>3575863.35638534</v>
      </c>
      <c r="T254" s="73">
        <v>-50815932.5893002</v>
      </c>
      <c r="U254" s="73">
        <v>11634327.9091474</v>
      </c>
      <c r="V254" s="73">
        <v>26496701.102726799</v>
      </c>
      <c r="W254" s="73">
        <v>94938468.514699399</v>
      </c>
      <c r="X254" s="73">
        <v>197418.55470698501</v>
      </c>
      <c r="Y254" s="73">
        <v>-10691774.398851899</v>
      </c>
      <c r="Z254" s="73">
        <v>38549315.990404896</v>
      </c>
      <c r="AA254" s="73">
        <v>47792352.036487497</v>
      </c>
      <c r="AB254" s="73">
        <v>15496236.4682134</v>
      </c>
      <c r="AC254" s="73">
        <v>-7911896.0407333197</v>
      </c>
      <c r="AD254" s="73">
        <v>-5402899.2143094502</v>
      </c>
      <c r="AE254" s="73">
        <v>-66061409.455176599</v>
      </c>
      <c r="AF254" s="73">
        <v>3388554.9591727098</v>
      </c>
      <c r="AG254" s="73">
        <v>-51209032.895730197</v>
      </c>
      <c r="AH254" s="73">
        <v>11388439.4019081</v>
      </c>
      <c r="AI254" s="73">
        <v>26611396.826677501</v>
      </c>
      <c r="AJ254" s="73">
        <v>-53549458.812221698</v>
      </c>
      <c r="AK254" s="73">
        <v>-363914.766680578</v>
      </c>
      <c r="AL254" s="73">
        <v>-11495311.905267401</v>
      </c>
      <c r="AM254" s="73">
        <v>94392656.731554806</v>
      </c>
      <c r="AN254" s="73">
        <v>-44716638.702592701</v>
      </c>
    </row>
    <row r="255" spans="1:40">
      <c r="A255" s="108" t="s">
        <v>577</v>
      </c>
      <c r="B255" s="73">
        <v>0</v>
      </c>
      <c r="C255" s="73">
        <v>0</v>
      </c>
      <c r="D255" s="73">
        <v>0</v>
      </c>
      <c r="E255" s="73">
        <v>0</v>
      </c>
      <c r="F255" s="73">
        <v>0</v>
      </c>
      <c r="G255" s="73">
        <v>0</v>
      </c>
      <c r="H255" s="73">
        <v>0</v>
      </c>
      <c r="I255" s="73">
        <v>0</v>
      </c>
      <c r="J255" s="73">
        <v>0</v>
      </c>
      <c r="K255" s="73">
        <v>0</v>
      </c>
      <c r="L255" s="73">
        <v>0</v>
      </c>
      <c r="M255" s="73">
        <v>0</v>
      </c>
      <c r="N255" s="73">
        <v>0</v>
      </c>
      <c r="O255" s="73">
        <v>0</v>
      </c>
      <c r="P255" s="73">
        <v>0</v>
      </c>
      <c r="Q255" s="73">
        <v>0</v>
      </c>
      <c r="R255" s="73">
        <v>0</v>
      </c>
      <c r="S255" s="73">
        <v>0</v>
      </c>
      <c r="T255" s="73">
        <v>0</v>
      </c>
      <c r="U255" s="73">
        <v>0</v>
      </c>
      <c r="V255" s="73">
        <v>0</v>
      </c>
      <c r="W255" s="73">
        <v>0</v>
      </c>
      <c r="X255" s="73">
        <v>0</v>
      </c>
      <c r="Y255" s="73">
        <v>0</v>
      </c>
      <c r="Z255" s="73">
        <v>0</v>
      </c>
      <c r="AA255" s="73">
        <v>0</v>
      </c>
      <c r="AB255" s="73">
        <v>0</v>
      </c>
      <c r="AC255" s="73">
        <v>0</v>
      </c>
      <c r="AD255" s="73">
        <v>0</v>
      </c>
      <c r="AE255" s="73">
        <v>0</v>
      </c>
      <c r="AF255" s="73">
        <v>0</v>
      </c>
      <c r="AG255" s="73">
        <v>0</v>
      </c>
      <c r="AH255" s="73">
        <v>0</v>
      </c>
      <c r="AI255" s="73">
        <v>0</v>
      </c>
      <c r="AJ255" s="73">
        <v>0</v>
      </c>
      <c r="AK255" s="73">
        <v>0</v>
      </c>
      <c r="AL255" s="73">
        <v>0</v>
      </c>
      <c r="AM255" s="73">
        <v>0</v>
      </c>
      <c r="AN255" s="73">
        <v>0</v>
      </c>
    </row>
    <row r="256" spans="1:40" ht="10.8" thickBot="1">
      <c r="A256" s="119" t="s">
        <v>578</v>
      </c>
      <c r="B256" s="73">
        <v>0</v>
      </c>
      <c r="C256" s="73">
        <v>0</v>
      </c>
      <c r="D256" s="73">
        <v>0</v>
      </c>
      <c r="E256" s="73">
        <v>0</v>
      </c>
      <c r="F256" s="73">
        <v>0</v>
      </c>
      <c r="G256" s="73">
        <v>0</v>
      </c>
      <c r="H256" s="73">
        <v>0</v>
      </c>
      <c r="I256" s="73">
        <v>0</v>
      </c>
      <c r="J256" s="73">
        <v>0</v>
      </c>
      <c r="K256" s="73">
        <v>0</v>
      </c>
      <c r="L256" s="73">
        <v>0</v>
      </c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73">
        <v>0</v>
      </c>
      <c r="T256" s="73">
        <v>0</v>
      </c>
      <c r="U256" s="73">
        <v>0</v>
      </c>
      <c r="V256" s="73">
        <v>0</v>
      </c>
      <c r="W256" s="73">
        <v>0</v>
      </c>
      <c r="X256" s="73">
        <v>0</v>
      </c>
      <c r="Y256" s="73">
        <v>0</v>
      </c>
      <c r="Z256" s="73">
        <v>0</v>
      </c>
      <c r="AA256" s="73">
        <v>0</v>
      </c>
      <c r="AB256" s="73">
        <v>0</v>
      </c>
      <c r="AC256" s="73">
        <v>0</v>
      </c>
      <c r="AD256" s="73">
        <v>0</v>
      </c>
      <c r="AE256" s="73">
        <v>0</v>
      </c>
      <c r="AF256" s="73">
        <v>0</v>
      </c>
      <c r="AG256" s="73">
        <v>0</v>
      </c>
      <c r="AH256" s="73">
        <v>0</v>
      </c>
      <c r="AI256" s="73">
        <v>0</v>
      </c>
      <c r="AJ256" s="73">
        <v>0</v>
      </c>
      <c r="AK256" s="73">
        <v>0</v>
      </c>
      <c r="AL256" s="73">
        <v>0</v>
      </c>
      <c r="AM256" s="73">
        <v>0</v>
      </c>
      <c r="AN256" s="73">
        <v>0</v>
      </c>
    </row>
    <row r="257" spans="1:40">
      <c r="A257" s="108" t="s">
        <v>579</v>
      </c>
      <c r="B257" s="73">
        <v>31802353.941353999</v>
      </c>
      <c r="C257" s="73">
        <v>95296110.856101304</v>
      </c>
      <c r="D257" s="73">
        <v>85347486.005454198</v>
      </c>
      <c r="E257" s="73">
        <v>66255785.387126699</v>
      </c>
      <c r="F257" s="73">
        <v>54882819.981998697</v>
      </c>
      <c r="G257" s="73">
        <v>50979170.092277601</v>
      </c>
      <c r="H257" s="73">
        <v>51685870.355755001</v>
      </c>
      <c r="I257" s="73">
        <v>-1319579.1919400799</v>
      </c>
      <c r="J257" s="73">
        <v>53785471.0286351</v>
      </c>
      <c r="K257" s="73">
        <v>66118498.301844202</v>
      </c>
      <c r="L257" s="73">
        <v>88217161.716131598</v>
      </c>
      <c r="M257" s="73">
        <v>9158351.5738555305</v>
      </c>
      <c r="N257" s="73">
        <v>652209500.048594</v>
      </c>
      <c r="O257" s="73">
        <v>33310511.587005299</v>
      </c>
      <c r="P257" s="73">
        <v>99074962.402033493</v>
      </c>
      <c r="Q257" s="73">
        <v>86908145.533363</v>
      </c>
      <c r="R257" s="73">
        <v>67920918.4392519</v>
      </c>
      <c r="S257" s="73">
        <v>56418260.294373602</v>
      </c>
      <c r="T257" s="73">
        <v>52413401.907715999</v>
      </c>
      <c r="U257" s="73">
        <v>53659537.690446101</v>
      </c>
      <c r="V257" s="73">
        <v>1338044.9555053001</v>
      </c>
      <c r="W257" s="73">
        <v>57947137.541726403</v>
      </c>
      <c r="X257" s="73">
        <v>72134472.318982095</v>
      </c>
      <c r="Y257" s="73">
        <v>95806211.474878803</v>
      </c>
      <c r="Z257" s="73">
        <v>14391644.573040901</v>
      </c>
      <c r="AA257" s="73">
        <v>691323248.71832299</v>
      </c>
      <c r="AB257" s="73">
        <v>34271397.070518203</v>
      </c>
      <c r="AC257" s="73">
        <v>100504883.825232</v>
      </c>
      <c r="AD257" s="73">
        <v>90141932.437266499</v>
      </c>
      <c r="AE257" s="73">
        <v>70178059.617690295</v>
      </c>
      <c r="AF257" s="73">
        <v>54094195.954675697</v>
      </c>
      <c r="AG257" s="73">
        <v>49419650.7293984</v>
      </c>
      <c r="AH257" s="73">
        <v>49206218.444992803</v>
      </c>
      <c r="AI257" s="73">
        <v>-3540776.86405819</v>
      </c>
      <c r="AJ257" s="73">
        <v>54422519.838520199</v>
      </c>
      <c r="AK257" s="73">
        <v>68288447.180258006</v>
      </c>
      <c r="AL257" s="73">
        <v>86855102.322851807</v>
      </c>
      <c r="AM257" s="73">
        <v>125065470.036079</v>
      </c>
      <c r="AN257" s="73">
        <v>778907100.59342504</v>
      </c>
    </row>
    <row r="258" spans="1:40">
      <c r="A258" s="108" t="s">
        <v>580</v>
      </c>
      <c r="B258" s="73">
        <v>-1749129.4667744699</v>
      </c>
      <c r="C258" s="73">
        <v>-5241286.09708557</v>
      </c>
      <c r="D258" s="73">
        <v>-4694111.7302999804</v>
      </c>
      <c r="E258" s="73">
        <v>-3644068.1962919701</v>
      </c>
      <c r="F258" s="73">
        <v>-3018555.0990099302</v>
      </c>
      <c r="G258" s="73">
        <v>-2803854.3550752699</v>
      </c>
      <c r="H258" s="73">
        <v>-2842722.8695665202</v>
      </c>
      <c r="I258" s="73">
        <v>72576.855556704701</v>
      </c>
      <c r="J258" s="73">
        <v>-2958200.9065749301</v>
      </c>
      <c r="K258" s="73">
        <v>-3636517.4066014299</v>
      </c>
      <c r="L258" s="73">
        <v>-4851943.8943872396</v>
      </c>
      <c r="M258" s="73">
        <v>-503709.336562054</v>
      </c>
      <c r="N258" s="73">
        <v>-35871522.502672702</v>
      </c>
      <c r="O258" s="73">
        <v>-1832078.1372852901</v>
      </c>
      <c r="P258" s="73">
        <v>-5449122.9321118398</v>
      </c>
      <c r="Q258" s="73">
        <v>-4779948.0043349601</v>
      </c>
      <c r="R258" s="73">
        <v>-3735650.5141588501</v>
      </c>
      <c r="S258" s="73">
        <v>-3103004.3161905399</v>
      </c>
      <c r="T258" s="73">
        <v>-2882737.1049243798</v>
      </c>
      <c r="U258" s="73">
        <v>-2951274.57297453</v>
      </c>
      <c r="V258" s="73">
        <v>-73592.472552791703</v>
      </c>
      <c r="W258" s="73">
        <v>-3187092.5647949502</v>
      </c>
      <c r="X258" s="73">
        <v>-3967395.9775440102</v>
      </c>
      <c r="Y258" s="73">
        <v>-5269341.6311183302</v>
      </c>
      <c r="Z258" s="73">
        <v>-791540.451517254</v>
      </c>
      <c r="AA258" s="73">
        <v>-38022778.679507703</v>
      </c>
      <c r="AB258" s="73">
        <v>-1884926.8388785</v>
      </c>
      <c r="AC258" s="73">
        <v>-5527768.6103877705</v>
      </c>
      <c r="AD258" s="73">
        <v>-4957806.2840496497</v>
      </c>
      <c r="AE258" s="73">
        <v>-3859793.2789729601</v>
      </c>
      <c r="AF258" s="73">
        <v>-2975180.7775071599</v>
      </c>
      <c r="AG258" s="73">
        <v>-2718080.7901169099</v>
      </c>
      <c r="AH258" s="73">
        <v>-2706342.0144746001</v>
      </c>
      <c r="AI258" s="73">
        <v>194742.72752320001</v>
      </c>
      <c r="AJ258" s="73">
        <v>-2993238.59111861</v>
      </c>
      <c r="AK258" s="73">
        <v>-3755864.59491419</v>
      </c>
      <c r="AL258" s="73">
        <v>-4777030.6277568499</v>
      </c>
      <c r="AM258" s="73">
        <v>-6878600.8519843603</v>
      </c>
      <c r="AN258" s="73">
        <v>-42839890.532638401</v>
      </c>
    </row>
    <row r="259" spans="1:40" s="110" customFormat="1">
      <c r="A259" s="108" t="s">
        <v>581</v>
      </c>
      <c r="B259" s="73">
        <v>-97910.014583333294</v>
      </c>
      <c r="C259" s="73">
        <v>-97910.014583333294</v>
      </c>
      <c r="D259" s="73">
        <v>-97910.014583333294</v>
      </c>
      <c r="E259" s="73">
        <v>-97910.014583333294</v>
      </c>
      <c r="F259" s="73">
        <v>-97910.014583333294</v>
      </c>
      <c r="G259" s="73">
        <v>-97910.014583333294</v>
      </c>
      <c r="H259" s="73">
        <v>-97910.014583333294</v>
      </c>
      <c r="I259" s="73">
        <v>-97910.014583333294</v>
      </c>
      <c r="J259" s="73">
        <v>-97910.014583333294</v>
      </c>
      <c r="K259" s="73">
        <v>-97910.014583333294</v>
      </c>
      <c r="L259" s="73">
        <v>-97910.014583333294</v>
      </c>
      <c r="M259" s="73">
        <v>-97910.014583333294</v>
      </c>
      <c r="N259" s="73">
        <v>-1174920.175</v>
      </c>
      <c r="O259" s="73">
        <v>-35716.685059523799</v>
      </c>
      <c r="P259" s="73">
        <v>-35716.685059523799</v>
      </c>
      <c r="Q259" s="73">
        <v>-35716.685059523799</v>
      </c>
      <c r="R259" s="73">
        <v>-35716.685059523799</v>
      </c>
      <c r="S259" s="73">
        <v>-35716.685059523799</v>
      </c>
      <c r="T259" s="73">
        <v>-35716.685059523799</v>
      </c>
      <c r="U259" s="73">
        <v>-35716.685059523799</v>
      </c>
      <c r="V259" s="73">
        <v>-35716.685059523799</v>
      </c>
      <c r="W259" s="73">
        <v>-35716.685059523799</v>
      </c>
      <c r="X259" s="73">
        <v>-35716.685059523799</v>
      </c>
      <c r="Y259" s="73">
        <v>-35716.685059523799</v>
      </c>
      <c r="Z259" s="73">
        <v>-35716.685059523799</v>
      </c>
      <c r="AA259" s="73">
        <v>-428600.22071428498</v>
      </c>
      <c r="AB259" s="73">
        <v>0</v>
      </c>
      <c r="AC259" s="73">
        <v>0</v>
      </c>
      <c r="AD259" s="73">
        <v>0</v>
      </c>
      <c r="AE259" s="73">
        <v>0</v>
      </c>
      <c r="AF259" s="73">
        <v>0</v>
      </c>
      <c r="AG259" s="73">
        <v>0</v>
      </c>
      <c r="AH259" s="73">
        <v>0</v>
      </c>
      <c r="AI259" s="73">
        <v>0</v>
      </c>
      <c r="AJ259" s="73">
        <v>0</v>
      </c>
      <c r="AK259" s="73">
        <v>0</v>
      </c>
      <c r="AL259" s="73">
        <v>0</v>
      </c>
      <c r="AM259" s="73">
        <v>0</v>
      </c>
      <c r="AN259" s="73">
        <v>0</v>
      </c>
    </row>
    <row r="260" spans="1:40">
      <c r="A260" s="108" t="s">
        <v>582</v>
      </c>
      <c r="B260" s="73">
        <v>29955314.459996201</v>
      </c>
      <c r="C260" s="73">
        <v>89956914.744432405</v>
      </c>
      <c r="D260" s="73">
        <v>80555464.260570899</v>
      </c>
      <c r="E260" s="73">
        <v>62513807.176251397</v>
      </c>
      <c r="F260" s="73">
        <v>51766354.868405499</v>
      </c>
      <c r="G260" s="73">
        <v>48077405.722618997</v>
      </c>
      <c r="H260" s="73">
        <v>48745237.471605197</v>
      </c>
      <c r="I260" s="73">
        <v>-1344912.3509667099</v>
      </c>
      <c r="J260" s="73">
        <v>50729360.107476801</v>
      </c>
      <c r="K260" s="73">
        <v>62384070.880659498</v>
      </c>
      <c r="L260" s="73">
        <v>83267307.807161003</v>
      </c>
      <c r="M260" s="73">
        <v>8556732.22271014</v>
      </c>
      <c r="N260" s="73">
        <v>615163057.37092102</v>
      </c>
      <c r="O260" s="73">
        <v>31442716.7646605</v>
      </c>
      <c r="P260" s="73">
        <v>93590122.784862101</v>
      </c>
      <c r="Q260" s="73">
        <v>82092480.843968496</v>
      </c>
      <c r="R260" s="73">
        <v>64149551.240033597</v>
      </c>
      <c r="S260" s="73">
        <v>53279539.293123499</v>
      </c>
      <c r="T260" s="73">
        <v>49494948.1177321</v>
      </c>
      <c r="U260" s="73">
        <v>50672546.432411999</v>
      </c>
      <c r="V260" s="73">
        <v>1228735.79789298</v>
      </c>
      <c r="W260" s="73">
        <v>54724328.291872002</v>
      </c>
      <c r="X260" s="73">
        <v>68131359.656378597</v>
      </c>
      <c r="Y260" s="73">
        <v>90501153.158700898</v>
      </c>
      <c r="Z260" s="73">
        <v>13564387.4364642</v>
      </c>
      <c r="AA260" s="73">
        <v>652871869.81810105</v>
      </c>
      <c r="AB260" s="73">
        <v>32386470.231639698</v>
      </c>
      <c r="AC260" s="73">
        <v>94977115.214844406</v>
      </c>
      <c r="AD260" s="73">
        <v>85184126.153216794</v>
      </c>
      <c r="AE260" s="73">
        <v>66318266.338717297</v>
      </c>
      <c r="AF260" s="73">
        <v>51119015.1771686</v>
      </c>
      <c r="AG260" s="73">
        <v>46701569.939281501</v>
      </c>
      <c r="AH260" s="73">
        <v>46499876.430518202</v>
      </c>
      <c r="AI260" s="73">
        <v>-3346034.1365349898</v>
      </c>
      <c r="AJ260" s="73">
        <v>51429281.247401498</v>
      </c>
      <c r="AK260" s="73">
        <v>64532582.5853438</v>
      </c>
      <c r="AL260" s="73">
        <v>82078071.695095003</v>
      </c>
      <c r="AM260" s="73">
        <v>118186869.184095</v>
      </c>
      <c r="AN260" s="73">
        <v>736067210.06078696</v>
      </c>
    </row>
    <row r="261" spans="1:40">
      <c r="A261" s="121" t="s">
        <v>583</v>
      </c>
      <c r="B261" s="111">
        <v>0.21</v>
      </c>
      <c r="C261" s="111">
        <v>0.21</v>
      </c>
      <c r="D261" s="111">
        <v>0.21</v>
      </c>
      <c r="E261" s="111">
        <v>0.21</v>
      </c>
      <c r="F261" s="111">
        <v>0.21</v>
      </c>
      <c r="G261" s="111">
        <v>0.21</v>
      </c>
      <c r="H261" s="111">
        <v>0.21</v>
      </c>
      <c r="I261" s="111">
        <v>0.21</v>
      </c>
      <c r="J261" s="111">
        <v>0.21</v>
      </c>
      <c r="K261" s="111">
        <v>0.21</v>
      </c>
      <c r="L261" s="111">
        <v>0.21</v>
      </c>
      <c r="M261" s="111">
        <v>0.21</v>
      </c>
      <c r="N261" s="111">
        <v>0.21</v>
      </c>
      <c r="O261" s="111">
        <v>0.21</v>
      </c>
      <c r="P261" s="111">
        <v>0.21</v>
      </c>
      <c r="Q261" s="111">
        <v>0.21</v>
      </c>
      <c r="R261" s="111">
        <v>0.21</v>
      </c>
      <c r="S261" s="111">
        <v>0.21</v>
      </c>
      <c r="T261" s="111">
        <v>0.21</v>
      </c>
      <c r="U261" s="111">
        <v>0.21</v>
      </c>
      <c r="V261" s="111">
        <v>0.21</v>
      </c>
      <c r="W261" s="111">
        <v>0.21</v>
      </c>
      <c r="X261" s="111">
        <v>0.21</v>
      </c>
      <c r="Y261" s="111">
        <v>0.21</v>
      </c>
      <c r="Z261" s="111">
        <v>0.21</v>
      </c>
      <c r="AA261" s="111">
        <v>0.21</v>
      </c>
      <c r="AB261" s="111">
        <v>0.21</v>
      </c>
      <c r="AC261" s="111">
        <v>0.21</v>
      </c>
      <c r="AD261" s="111">
        <v>0.21</v>
      </c>
      <c r="AE261" s="111">
        <v>0.21</v>
      </c>
      <c r="AF261" s="111">
        <v>0.21</v>
      </c>
      <c r="AG261" s="111">
        <v>0.21</v>
      </c>
      <c r="AH261" s="111">
        <v>0.21</v>
      </c>
      <c r="AI261" s="111">
        <v>0.21</v>
      </c>
      <c r="AJ261" s="111">
        <v>0.21</v>
      </c>
      <c r="AK261" s="111">
        <v>0.21</v>
      </c>
      <c r="AL261" s="111">
        <v>0.21</v>
      </c>
      <c r="AM261" s="111">
        <v>0.21</v>
      </c>
      <c r="AN261" s="111">
        <v>0.21</v>
      </c>
    </row>
    <row r="262" spans="1:40">
      <c r="A262" s="108" t="s">
        <v>584</v>
      </c>
      <c r="B262" s="73">
        <v>6290616.0365992105</v>
      </c>
      <c r="C262" s="73">
        <v>18890952.096330799</v>
      </c>
      <c r="D262" s="73">
        <v>16916647.4947198</v>
      </c>
      <c r="E262" s="73">
        <v>13127899.507012799</v>
      </c>
      <c r="F262" s="73">
        <v>10870934.522365101</v>
      </c>
      <c r="G262" s="73">
        <v>10096255.201749999</v>
      </c>
      <c r="H262" s="73">
        <v>10236499.869037</v>
      </c>
      <c r="I262" s="73">
        <v>-282431.59370301</v>
      </c>
      <c r="J262" s="73">
        <v>10653165.622570099</v>
      </c>
      <c r="K262" s="73">
        <v>13100654.8849384</v>
      </c>
      <c r="L262" s="73">
        <v>17486134.639503799</v>
      </c>
      <c r="M262" s="73">
        <v>1796913.76676913</v>
      </c>
      <c r="N262" s="73">
        <v>129184242.047893</v>
      </c>
      <c r="O262" s="73">
        <v>6602970.5205787104</v>
      </c>
      <c r="P262" s="73">
        <v>19653925.784821</v>
      </c>
      <c r="Q262" s="73">
        <v>17239420.977233302</v>
      </c>
      <c r="R262" s="73">
        <v>13471405.760407001</v>
      </c>
      <c r="S262" s="73">
        <v>11188703.251555899</v>
      </c>
      <c r="T262" s="73">
        <v>10393939.104723699</v>
      </c>
      <c r="U262" s="73">
        <v>10641234.750806499</v>
      </c>
      <c r="V262" s="73">
        <v>258034.517557527</v>
      </c>
      <c r="W262" s="73">
        <v>11492108.9412931</v>
      </c>
      <c r="X262" s="73">
        <v>14307585.5278395</v>
      </c>
      <c r="Y262" s="73">
        <v>19005242.163327198</v>
      </c>
      <c r="Z262" s="73">
        <v>2848521.3616574798</v>
      </c>
      <c r="AA262" s="73">
        <v>137103092.66180101</v>
      </c>
      <c r="AB262" s="73">
        <v>6801158.7486443399</v>
      </c>
      <c r="AC262" s="73">
        <v>19945194.195117299</v>
      </c>
      <c r="AD262" s="73">
        <v>17888666.492175501</v>
      </c>
      <c r="AE262" s="73">
        <v>13926835.931130599</v>
      </c>
      <c r="AF262" s="73">
        <v>10734993.1872054</v>
      </c>
      <c r="AG262" s="73">
        <v>9807329.6872491091</v>
      </c>
      <c r="AH262" s="73">
        <v>9764974.0504088309</v>
      </c>
      <c r="AI262" s="73">
        <v>-702667.16867234802</v>
      </c>
      <c r="AJ262" s="73">
        <v>10800149.061954301</v>
      </c>
      <c r="AK262" s="73">
        <v>13551842.3429222</v>
      </c>
      <c r="AL262" s="73">
        <v>17236395.055969901</v>
      </c>
      <c r="AM262" s="73">
        <v>24819242.528659899</v>
      </c>
      <c r="AN262" s="73">
        <v>154574114.11276501</v>
      </c>
    </row>
    <row r="263" spans="1:40">
      <c r="A263" s="108" t="s">
        <v>585</v>
      </c>
      <c r="B263" s="73">
        <v>-7223611.5833333302</v>
      </c>
      <c r="C263" s="73">
        <v>-7223611.5833333302</v>
      </c>
      <c r="D263" s="73">
        <v>-7223611.5833333302</v>
      </c>
      <c r="E263" s="73">
        <v>-7223611.5833333302</v>
      </c>
      <c r="F263" s="73">
        <v>-7223611.5833333302</v>
      </c>
      <c r="G263" s="73">
        <v>-7223611.5833333302</v>
      </c>
      <c r="H263" s="73">
        <v>-7223611.5833333302</v>
      </c>
      <c r="I263" s="73">
        <v>-7223611.5833333302</v>
      </c>
      <c r="J263" s="73">
        <v>-7223611.5833333302</v>
      </c>
      <c r="K263" s="73">
        <v>-7223611.5833333302</v>
      </c>
      <c r="L263" s="73">
        <v>-7223611.5833333302</v>
      </c>
      <c r="M263" s="73">
        <v>-7223611.5833333302</v>
      </c>
      <c r="N263" s="73">
        <v>-86683339</v>
      </c>
      <c r="O263" s="73">
        <v>-9915246</v>
      </c>
      <c r="P263" s="73">
        <v>-9915246</v>
      </c>
      <c r="Q263" s="73">
        <v>-9915246</v>
      </c>
      <c r="R263" s="73">
        <v>-9915246</v>
      </c>
      <c r="S263" s="73">
        <v>-9915246</v>
      </c>
      <c r="T263" s="73">
        <v>-9915246</v>
      </c>
      <c r="U263" s="73">
        <v>-9915246</v>
      </c>
      <c r="V263" s="73">
        <v>-9915246</v>
      </c>
      <c r="W263" s="73">
        <v>-9915246</v>
      </c>
      <c r="X263" s="73">
        <v>-9915247</v>
      </c>
      <c r="Y263" s="73">
        <v>-9915247</v>
      </c>
      <c r="Z263" s="73">
        <v>-9915247</v>
      </c>
      <c r="AA263" s="73">
        <v>-118982955</v>
      </c>
      <c r="AB263" s="73">
        <v>-11697421.75</v>
      </c>
      <c r="AC263" s="73">
        <v>-11697421.75</v>
      </c>
      <c r="AD263" s="73">
        <v>-11697421.75</v>
      </c>
      <c r="AE263" s="73">
        <v>-11697421.75</v>
      </c>
      <c r="AF263" s="73">
        <v>-11697421.75</v>
      </c>
      <c r="AG263" s="73">
        <v>-11697421.75</v>
      </c>
      <c r="AH263" s="73">
        <v>-11697421.75</v>
      </c>
      <c r="AI263" s="73">
        <v>-11697421.75</v>
      </c>
      <c r="AJ263" s="73">
        <v>-11697420.75</v>
      </c>
      <c r="AK263" s="73">
        <v>-11697420.75</v>
      </c>
      <c r="AL263" s="73">
        <v>-11697420.75</v>
      </c>
      <c r="AM263" s="73">
        <v>-11697420.75</v>
      </c>
      <c r="AN263" s="73">
        <v>-140369057</v>
      </c>
    </row>
    <row r="264" spans="1:40">
      <c r="A264" s="108" t="s">
        <v>586</v>
      </c>
      <c r="B264" s="73">
        <v>0</v>
      </c>
      <c r="C264" s="73">
        <v>0</v>
      </c>
      <c r="D264" s="73">
        <v>0</v>
      </c>
      <c r="E264" s="73">
        <v>0</v>
      </c>
      <c r="F264" s="73">
        <v>0</v>
      </c>
      <c r="G264" s="73">
        <v>0</v>
      </c>
      <c r="H264" s="73">
        <v>0</v>
      </c>
      <c r="I264" s="73">
        <v>0</v>
      </c>
      <c r="J264" s="73">
        <v>0</v>
      </c>
      <c r="K264" s="73">
        <v>0</v>
      </c>
      <c r="L264" s="73">
        <v>0</v>
      </c>
      <c r="M264" s="73">
        <v>0</v>
      </c>
      <c r="N264" s="73">
        <v>0</v>
      </c>
      <c r="O264" s="73">
        <v>0</v>
      </c>
      <c r="P264" s="73">
        <v>0</v>
      </c>
      <c r="Q264" s="73">
        <v>0</v>
      </c>
      <c r="R264" s="73">
        <v>0</v>
      </c>
      <c r="S264" s="73">
        <v>0</v>
      </c>
      <c r="T264" s="73">
        <v>0</v>
      </c>
      <c r="U264" s="73">
        <v>0</v>
      </c>
      <c r="V264" s="73">
        <v>0</v>
      </c>
      <c r="W264" s="73">
        <v>0</v>
      </c>
      <c r="X264" s="73">
        <v>0</v>
      </c>
      <c r="Y264" s="73">
        <v>0</v>
      </c>
      <c r="Z264" s="73">
        <v>0</v>
      </c>
      <c r="AA264" s="73">
        <v>0</v>
      </c>
      <c r="AB264" s="73">
        <v>0</v>
      </c>
      <c r="AC264" s="73">
        <v>0</v>
      </c>
      <c r="AD264" s="73">
        <v>0</v>
      </c>
      <c r="AE264" s="73">
        <v>0</v>
      </c>
      <c r="AF264" s="73">
        <v>0</v>
      </c>
      <c r="AG264" s="73">
        <v>0</v>
      </c>
      <c r="AH264" s="73">
        <v>0</v>
      </c>
      <c r="AI264" s="73">
        <v>0</v>
      </c>
      <c r="AJ264" s="73">
        <v>0</v>
      </c>
      <c r="AK264" s="73">
        <v>0</v>
      </c>
      <c r="AL264" s="73">
        <v>0</v>
      </c>
      <c r="AM264" s="73">
        <v>-15115945</v>
      </c>
      <c r="AN264" s="73">
        <v>-15115945</v>
      </c>
    </row>
    <row r="265" spans="1:40">
      <c r="A265" s="108" t="s">
        <v>587</v>
      </c>
      <c r="B265" s="73">
        <v>-932995.54673411604</v>
      </c>
      <c r="C265" s="73">
        <v>11667340.5129974</v>
      </c>
      <c r="D265" s="73">
        <v>9693035.9113865606</v>
      </c>
      <c r="E265" s="73">
        <v>5904287.9236794701</v>
      </c>
      <c r="F265" s="73">
        <v>3647322.9390318198</v>
      </c>
      <c r="G265" s="73">
        <v>2872643.6184166698</v>
      </c>
      <c r="H265" s="73">
        <v>3012888.2857037601</v>
      </c>
      <c r="I265" s="73">
        <v>-7506043.1770363403</v>
      </c>
      <c r="J265" s="73">
        <v>3429554.0392367998</v>
      </c>
      <c r="K265" s="73">
        <v>5877043.3016051603</v>
      </c>
      <c r="L265" s="73">
        <v>10262523.0561704</v>
      </c>
      <c r="M265" s="73">
        <v>-5426697.8165642004</v>
      </c>
      <c r="N265" s="73">
        <v>42500903.047893502</v>
      </c>
      <c r="O265" s="73">
        <v>-3312275.4794212799</v>
      </c>
      <c r="P265" s="73">
        <v>9738679.7848210596</v>
      </c>
      <c r="Q265" s="73">
        <v>7324174.9772333801</v>
      </c>
      <c r="R265" s="73">
        <v>3556159.7604070501</v>
      </c>
      <c r="S265" s="73">
        <v>1273457.2515559399</v>
      </c>
      <c r="T265" s="73">
        <v>478693.10472375498</v>
      </c>
      <c r="U265" s="73">
        <v>725988.75080653804</v>
      </c>
      <c r="V265" s="73">
        <v>-9657211.4824424703</v>
      </c>
      <c r="W265" s="73">
        <v>1576862.9412931199</v>
      </c>
      <c r="X265" s="73">
        <v>4392338.5278395098</v>
      </c>
      <c r="Y265" s="73">
        <v>9089995.1633272003</v>
      </c>
      <c r="Z265" s="73">
        <v>-7066725.63834251</v>
      </c>
      <c r="AA265" s="73">
        <v>18120137.661801301</v>
      </c>
      <c r="AB265" s="73">
        <v>-4896263.0013556499</v>
      </c>
      <c r="AC265" s="73">
        <v>8247772.4451173302</v>
      </c>
      <c r="AD265" s="73">
        <v>6191244.7421755297</v>
      </c>
      <c r="AE265" s="73">
        <v>2229414.1811306402</v>
      </c>
      <c r="AF265" s="73">
        <v>-962428.56279459002</v>
      </c>
      <c r="AG265" s="73">
        <v>-1890092.0627508799</v>
      </c>
      <c r="AH265" s="73">
        <v>-1932447.6995911601</v>
      </c>
      <c r="AI265" s="73">
        <v>-12400088.918672301</v>
      </c>
      <c r="AJ265" s="73">
        <v>-897271.68804566597</v>
      </c>
      <c r="AK265" s="73">
        <v>1854421.5929222</v>
      </c>
      <c r="AL265" s="73">
        <v>5538974.3059699396</v>
      </c>
      <c r="AM265" s="73">
        <v>-1994123.22134004</v>
      </c>
      <c r="AN265" s="73">
        <v>-910887.88723467698</v>
      </c>
    </row>
    <row r="266" spans="1:40">
      <c r="A266" s="108" t="s">
        <v>588</v>
      </c>
      <c r="B266" s="73">
        <v>0</v>
      </c>
      <c r="C266" s="73">
        <v>0</v>
      </c>
      <c r="D266" s="73">
        <v>0</v>
      </c>
      <c r="E266" s="73">
        <v>0</v>
      </c>
      <c r="F266" s="73">
        <v>0</v>
      </c>
      <c r="G266" s="73">
        <v>0</v>
      </c>
      <c r="H266" s="73">
        <v>0</v>
      </c>
      <c r="I266" s="73">
        <v>0</v>
      </c>
      <c r="J266" s="73">
        <v>0</v>
      </c>
      <c r="K266" s="73">
        <v>0</v>
      </c>
      <c r="L266" s="73">
        <v>0</v>
      </c>
      <c r="M266" s="73">
        <v>0</v>
      </c>
      <c r="N266" s="73">
        <v>0</v>
      </c>
      <c r="O266" s="73">
        <v>0</v>
      </c>
      <c r="P266" s="73">
        <v>0</v>
      </c>
      <c r="Q266" s="73">
        <v>0</v>
      </c>
      <c r="R266" s="73">
        <v>0</v>
      </c>
      <c r="S266" s="73">
        <v>0</v>
      </c>
      <c r="T266" s="73">
        <v>0</v>
      </c>
      <c r="U266" s="73">
        <v>0</v>
      </c>
      <c r="V266" s="73">
        <v>0</v>
      </c>
      <c r="W266" s="73">
        <v>0</v>
      </c>
      <c r="X266" s="73">
        <v>0</v>
      </c>
      <c r="Y266" s="73">
        <v>0</v>
      </c>
      <c r="Z266" s="73">
        <v>0</v>
      </c>
      <c r="AA266" s="73">
        <v>0</v>
      </c>
      <c r="AB266" s="73">
        <v>0</v>
      </c>
      <c r="AC266" s="73">
        <v>0</v>
      </c>
      <c r="AD266" s="73">
        <v>0</v>
      </c>
      <c r="AE266" s="73">
        <v>0</v>
      </c>
      <c r="AF266" s="73">
        <v>0</v>
      </c>
      <c r="AG266" s="73">
        <v>0</v>
      </c>
      <c r="AH266" s="73">
        <v>0</v>
      </c>
      <c r="AI266" s="73">
        <v>0</v>
      </c>
      <c r="AJ266" s="73">
        <v>0</v>
      </c>
      <c r="AK266" s="73">
        <v>0</v>
      </c>
      <c r="AL266" s="73">
        <v>0</v>
      </c>
      <c r="AM266" s="73">
        <v>0</v>
      </c>
      <c r="AN266" s="73">
        <v>0</v>
      </c>
    </row>
    <row r="267" spans="1:40">
      <c r="A267" s="108" t="s">
        <v>589</v>
      </c>
      <c r="B267" s="73">
        <v>0</v>
      </c>
      <c r="C267" s="73">
        <v>0</v>
      </c>
      <c r="D267" s="73">
        <v>85338.835463855503</v>
      </c>
      <c r="E267" s="73">
        <v>3236021.4140894399</v>
      </c>
      <c r="F267" s="73">
        <v>0</v>
      </c>
      <c r="G267" s="73">
        <v>3236021.4140894399</v>
      </c>
      <c r="H267" s="73">
        <v>0</v>
      </c>
      <c r="I267" s="73">
        <v>0</v>
      </c>
      <c r="J267" s="73">
        <v>3010895.4140894301</v>
      </c>
      <c r="K267" s="73">
        <v>0</v>
      </c>
      <c r="L267" s="73">
        <v>0</v>
      </c>
      <c r="M267" s="73">
        <v>3461147.4140894399</v>
      </c>
      <c r="N267" s="73">
        <v>13029424.4918216</v>
      </c>
      <c r="O267" s="73">
        <v>0</v>
      </c>
      <c r="P267" s="73">
        <v>0</v>
      </c>
      <c r="Q267" s="73">
        <v>0</v>
      </c>
      <c r="R267" s="73">
        <v>59834339.893198803</v>
      </c>
      <c r="S267" s="73">
        <v>0</v>
      </c>
      <c r="T267" s="73">
        <v>59834339.893198803</v>
      </c>
      <c r="U267" s="73">
        <v>0</v>
      </c>
      <c r="V267" s="73">
        <v>0</v>
      </c>
      <c r="W267" s="73">
        <v>-88398347.786397606</v>
      </c>
      <c r="X267" s="73">
        <v>0</v>
      </c>
      <c r="Y267" s="73">
        <v>0</v>
      </c>
      <c r="Z267" s="73">
        <v>-26085424.999999899</v>
      </c>
      <c r="AA267" s="73">
        <v>5184906.9999999898</v>
      </c>
      <c r="AB267" s="73">
        <v>0</v>
      </c>
      <c r="AC267" s="73">
        <v>0</v>
      </c>
      <c r="AD267" s="73">
        <v>-4976470.4021227704</v>
      </c>
      <c r="AE267" s="73">
        <v>59782230.743729398</v>
      </c>
      <c r="AF267" s="73">
        <v>0</v>
      </c>
      <c r="AG267" s="73">
        <v>59782230.743729398</v>
      </c>
      <c r="AH267" s="73">
        <v>0</v>
      </c>
      <c r="AI267" s="73">
        <v>0</v>
      </c>
      <c r="AJ267" s="73">
        <v>59782230.743729398</v>
      </c>
      <c r="AK267" s="73">
        <v>0</v>
      </c>
      <c r="AL267" s="73">
        <v>0</v>
      </c>
      <c r="AM267" s="73">
        <v>-90086995.722449094</v>
      </c>
      <c r="AN267" s="73">
        <v>84283226.106616497</v>
      </c>
    </row>
    <row r="268" spans="1:40">
      <c r="A268" s="109" t="s">
        <v>590</v>
      </c>
      <c r="B268" s="73">
        <v>-932995.54673411604</v>
      </c>
      <c r="C268" s="73">
        <v>11667340.5129974</v>
      </c>
      <c r="D268" s="73">
        <v>9778374.7468504105</v>
      </c>
      <c r="E268" s="73">
        <v>9140309.3377689105</v>
      </c>
      <c r="F268" s="73">
        <v>3647322.9390318198</v>
      </c>
      <c r="G268" s="73">
        <v>6108665.0325061101</v>
      </c>
      <c r="H268" s="73">
        <v>3012888.2857037601</v>
      </c>
      <c r="I268" s="73">
        <v>-7506043.1770363403</v>
      </c>
      <c r="J268" s="73">
        <v>6440449.4533262402</v>
      </c>
      <c r="K268" s="73">
        <v>5877043.3016051603</v>
      </c>
      <c r="L268" s="73">
        <v>10262523.0561704</v>
      </c>
      <c r="M268" s="73">
        <v>-1965550.4024747601</v>
      </c>
      <c r="N268" s="73">
        <v>55530327.539715096</v>
      </c>
      <c r="O268" s="73">
        <v>-3312275.4794212799</v>
      </c>
      <c r="P268" s="73">
        <v>9738679.7848210596</v>
      </c>
      <c r="Q268" s="73">
        <v>7324174.9772333801</v>
      </c>
      <c r="R268" s="73">
        <v>63390499.653605796</v>
      </c>
      <c r="S268" s="73">
        <v>1273457.2515559399</v>
      </c>
      <c r="T268" s="73">
        <v>60313032.997922502</v>
      </c>
      <c r="U268" s="73">
        <v>725988.75080653804</v>
      </c>
      <c r="V268" s="73">
        <v>-9657211.4824424703</v>
      </c>
      <c r="W268" s="73">
        <v>-86821484.845104501</v>
      </c>
      <c r="X268" s="73">
        <v>4392338.5278395098</v>
      </c>
      <c r="Y268" s="73">
        <v>9089995.1633272003</v>
      </c>
      <c r="Z268" s="73">
        <v>-33152150.6383425</v>
      </c>
      <c r="AA268" s="73">
        <v>23305044.661801301</v>
      </c>
      <c r="AB268" s="73">
        <v>-4896263.0013556499</v>
      </c>
      <c r="AC268" s="73">
        <v>8247772.4451173302</v>
      </c>
      <c r="AD268" s="73">
        <v>1214774.34005276</v>
      </c>
      <c r="AE268" s="73">
        <v>62011644.924860097</v>
      </c>
      <c r="AF268" s="73">
        <v>-962428.56279459002</v>
      </c>
      <c r="AG268" s="73">
        <v>57892138.680978499</v>
      </c>
      <c r="AH268" s="73">
        <v>-1932447.6995911601</v>
      </c>
      <c r="AI268" s="73">
        <v>-12400088.918672301</v>
      </c>
      <c r="AJ268" s="73">
        <v>58884959.055683799</v>
      </c>
      <c r="AK268" s="73">
        <v>1854421.5929222</v>
      </c>
      <c r="AL268" s="73">
        <v>5538974.3059699396</v>
      </c>
      <c r="AM268" s="73">
        <v>-92081118.943789095</v>
      </c>
      <c r="AN268" s="73">
        <v>83372338.219381794</v>
      </c>
    </row>
    <row r="269" spans="1:40">
      <c r="A269" s="108" t="s">
        <v>591</v>
      </c>
      <c r="B269" s="73">
        <v>0</v>
      </c>
      <c r="C269" s="73">
        <v>0</v>
      </c>
      <c r="D269" s="73">
        <v>0</v>
      </c>
      <c r="E269" s="73">
        <v>0</v>
      </c>
      <c r="F269" s="73">
        <v>0</v>
      </c>
      <c r="G269" s="73">
        <v>0</v>
      </c>
      <c r="H269" s="73">
        <v>0</v>
      </c>
      <c r="I269" s="73">
        <v>0</v>
      </c>
      <c r="J269" s="73">
        <v>0</v>
      </c>
      <c r="K269" s="73">
        <v>0</v>
      </c>
      <c r="L269" s="73">
        <v>0</v>
      </c>
      <c r="M269" s="73">
        <v>0</v>
      </c>
      <c r="N269" s="73">
        <v>0</v>
      </c>
      <c r="O269" s="73">
        <v>0</v>
      </c>
      <c r="P269" s="73">
        <v>0</v>
      </c>
      <c r="Q269" s="73">
        <v>0</v>
      </c>
      <c r="R269" s="73">
        <v>0</v>
      </c>
      <c r="S269" s="73">
        <v>0</v>
      </c>
      <c r="T269" s="73">
        <v>0</v>
      </c>
      <c r="U269" s="73">
        <v>0</v>
      </c>
      <c r="V269" s="73">
        <v>0</v>
      </c>
      <c r="W269" s="73">
        <v>0</v>
      </c>
      <c r="X269" s="73">
        <v>0</v>
      </c>
      <c r="Y269" s="73">
        <v>0</v>
      </c>
      <c r="Z269" s="73">
        <v>0</v>
      </c>
      <c r="AA269" s="73">
        <v>0</v>
      </c>
      <c r="AB269" s="73">
        <v>0</v>
      </c>
      <c r="AC269" s="73">
        <v>0</v>
      </c>
      <c r="AD269" s="73">
        <v>0</v>
      </c>
      <c r="AE269" s="73">
        <v>0</v>
      </c>
      <c r="AF269" s="73">
        <v>0</v>
      </c>
      <c r="AG269" s="73">
        <v>0</v>
      </c>
      <c r="AH269" s="73">
        <v>0</v>
      </c>
      <c r="AI269" s="73">
        <v>0</v>
      </c>
      <c r="AJ269" s="73">
        <v>0</v>
      </c>
      <c r="AK269" s="73">
        <v>0</v>
      </c>
      <c r="AL269" s="73">
        <v>0</v>
      </c>
      <c r="AM269" s="73">
        <v>0</v>
      </c>
      <c r="AN269" s="73">
        <v>0</v>
      </c>
    </row>
    <row r="270" spans="1:40" ht="10.8" thickBot="1">
      <c r="A270" s="119" t="s">
        <v>592</v>
      </c>
      <c r="B270" s="73">
        <v>0</v>
      </c>
      <c r="C270" s="73">
        <v>0</v>
      </c>
      <c r="D270" s="73">
        <v>0</v>
      </c>
      <c r="E270" s="73">
        <v>0</v>
      </c>
      <c r="F270" s="73">
        <v>0</v>
      </c>
      <c r="G270" s="73">
        <v>0</v>
      </c>
      <c r="H270" s="73">
        <v>0</v>
      </c>
      <c r="I270" s="73">
        <v>0</v>
      </c>
      <c r="J270" s="73">
        <v>0</v>
      </c>
      <c r="K270" s="73">
        <v>0</v>
      </c>
      <c r="L270" s="73">
        <v>0</v>
      </c>
      <c r="M270" s="73">
        <v>0</v>
      </c>
      <c r="N270" s="73">
        <v>0</v>
      </c>
      <c r="O270" s="73">
        <v>0</v>
      </c>
      <c r="P270" s="73">
        <v>0</v>
      </c>
      <c r="Q270" s="73">
        <v>0</v>
      </c>
      <c r="R270" s="73">
        <v>0</v>
      </c>
      <c r="S270" s="73">
        <v>0</v>
      </c>
      <c r="T270" s="73">
        <v>0</v>
      </c>
      <c r="U270" s="73">
        <v>0</v>
      </c>
      <c r="V270" s="73">
        <v>0</v>
      </c>
      <c r="W270" s="73">
        <v>0</v>
      </c>
      <c r="X270" s="73">
        <v>0</v>
      </c>
      <c r="Y270" s="73">
        <v>0</v>
      </c>
      <c r="Z270" s="73">
        <v>0</v>
      </c>
      <c r="AA270" s="73">
        <v>0</v>
      </c>
      <c r="AB270" s="73">
        <v>0</v>
      </c>
      <c r="AC270" s="73">
        <v>0</v>
      </c>
      <c r="AD270" s="73">
        <v>0</v>
      </c>
      <c r="AE270" s="73">
        <v>0</v>
      </c>
      <c r="AF270" s="73">
        <v>0</v>
      </c>
      <c r="AG270" s="73">
        <v>0</v>
      </c>
      <c r="AH270" s="73">
        <v>0</v>
      </c>
      <c r="AI270" s="73">
        <v>0</v>
      </c>
      <c r="AJ270" s="73">
        <v>0</v>
      </c>
      <c r="AK270" s="73">
        <v>0</v>
      </c>
      <c r="AL270" s="73">
        <v>0</v>
      </c>
      <c r="AM270" s="73">
        <v>0</v>
      </c>
      <c r="AN270" s="73">
        <v>0</v>
      </c>
    </row>
    <row r="271" spans="1:40" s="111" customFormat="1">
      <c r="A271" s="108" t="s">
        <v>593</v>
      </c>
      <c r="B271" s="73">
        <v>17508348.298925199</v>
      </c>
      <c r="C271" s="73">
        <v>-5477312.6766297398</v>
      </c>
      <c r="D271" s="73">
        <v>-7869879.9831153303</v>
      </c>
      <c r="E271" s="73">
        <v>-7223457.5771918502</v>
      </c>
      <c r="F271" s="73">
        <v>4864208.5897171199</v>
      </c>
      <c r="G271" s="73">
        <v>6655213.28098296</v>
      </c>
      <c r="H271" s="73">
        <v>12500740.3617105</v>
      </c>
      <c r="I271" s="73">
        <v>26936188.3179782</v>
      </c>
      <c r="J271" s="73">
        <v>4531702.8182067703</v>
      </c>
      <c r="K271" s="73">
        <v>1418432.4010058199</v>
      </c>
      <c r="L271" s="73">
        <v>-8849599.1128114406</v>
      </c>
      <c r="M271" s="73">
        <v>10872465.182532599</v>
      </c>
      <c r="N271" s="73">
        <v>55867049.901310898</v>
      </c>
      <c r="O271" s="73">
        <v>16304642.130826101</v>
      </c>
      <c r="P271" s="73">
        <v>-7308058.1203425098</v>
      </c>
      <c r="Q271" s="73">
        <v>-9619032.5949678905</v>
      </c>
      <c r="R271" s="73">
        <v>-65469587.818947002</v>
      </c>
      <c r="S271" s="73">
        <v>3575863.35638534</v>
      </c>
      <c r="T271" s="73">
        <v>-50815932.5893002</v>
      </c>
      <c r="U271" s="73">
        <v>11634327.9091474</v>
      </c>
      <c r="V271" s="73">
        <v>26496701.102726799</v>
      </c>
      <c r="W271" s="73">
        <v>94938468.514699399</v>
      </c>
      <c r="X271" s="73">
        <v>197418.55470698501</v>
      </c>
      <c r="Y271" s="73">
        <v>-10691774.398851899</v>
      </c>
      <c r="Z271" s="73">
        <v>38549315.990404896</v>
      </c>
      <c r="AA271" s="73">
        <v>47792352.036487497</v>
      </c>
      <c r="AB271" s="73">
        <v>15496236.4682134</v>
      </c>
      <c r="AC271" s="73">
        <v>-7911896.0407333197</v>
      </c>
      <c r="AD271" s="73">
        <v>-5402899.2143094502</v>
      </c>
      <c r="AE271" s="73">
        <v>-66061409.455176599</v>
      </c>
      <c r="AF271" s="73">
        <v>3388554.9591727098</v>
      </c>
      <c r="AG271" s="73">
        <v>-51209032.895730197</v>
      </c>
      <c r="AH271" s="73">
        <v>11388439.4019081</v>
      </c>
      <c r="AI271" s="73">
        <v>26611396.826677501</v>
      </c>
      <c r="AJ271" s="73">
        <v>-53549458.812221698</v>
      </c>
      <c r="AK271" s="73">
        <v>-363914.766680578</v>
      </c>
      <c r="AL271" s="73">
        <v>-11495311.905267401</v>
      </c>
      <c r="AM271" s="73">
        <v>94392656.731554806</v>
      </c>
      <c r="AN271" s="73">
        <v>-44716638.702592701</v>
      </c>
    </row>
    <row r="272" spans="1:40">
      <c r="A272" s="108" t="s">
        <v>594</v>
      </c>
      <c r="B272" s="73">
        <v>4748793.4158648904</v>
      </c>
      <c r="C272" s="73">
        <v>-1621634.16617352</v>
      </c>
      <c r="D272" s="73">
        <v>-2261077.6829595901</v>
      </c>
      <c r="E272" s="73">
        <v>-1208718.0248583099</v>
      </c>
      <c r="F272" s="73">
        <v>1244496.69625569</v>
      </c>
      <c r="G272" s="73">
        <v>2637726.4054748402</v>
      </c>
      <c r="H272" s="73">
        <v>3360945.4110938599</v>
      </c>
      <c r="I272" s="73">
        <v>7361699.4428133303</v>
      </c>
      <c r="J272" s="73">
        <v>1986806.7508883399</v>
      </c>
      <c r="K272" s="73">
        <v>289507.07479375298</v>
      </c>
      <c r="L272" s="73">
        <v>-2556256.2573299501</v>
      </c>
      <c r="M272" s="73">
        <v>3868922.0949947801</v>
      </c>
      <c r="N272" s="73">
        <v>17851211.160858098</v>
      </c>
      <c r="O272" s="73">
        <v>4481001.8308538096</v>
      </c>
      <c r="P272" s="73">
        <v>-2063208.3672529</v>
      </c>
      <c r="Q272" s="73">
        <v>-2703690.0810568598</v>
      </c>
      <c r="R272" s="73">
        <v>-1599592.54108668</v>
      </c>
      <c r="S272" s="73">
        <v>953247.57237940899</v>
      </c>
      <c r="T272" s="73">
        <v>2461637.17738433</v>
      </c>
      <c r="U272" s="73">
        <v>3186634.0697435602</v>
      </c>
      <c r="V272" s="73">
        <v>7305709.5328167202</v>
      </c>
      <c r="W272" s="73">
        <v>1774785.2667880901</v>
      </c>
      <c r="X272" s="73">
        <v>16918.703181578301</v>
      </c>
      <c r="Y272" s="73">
        <v>-3000998.2151643001</v>
      </c>
      <c r="Z272" s="73">
        <v>3416545.7324755499</v>
      </c>
      <c r="AA272" s="73">
        <v>14228990.6810623</v>
      </c>
      <c r="AB272" s="73">
        <v>4294749.3361135796</v>
      </c>
      <c r="AC272" s="73">
        <v>-2192765.3426068602</v>
      </c>
      <c r="AD272" s="73">
        <v>-2876620.4530298398</v>
      </c>
      <c r="AE272" s="73">
        <v>-1740261.1697132499</v>
      </c>
      <c r="AF272" s="73">
        <v>939130.87807759701</v>
      </c>
      <c r="AG272" s="73">
        <v>2376043.7472409001</v>
      </c>
      <c r="AH272" s="73">
        <v>3156282.0211889502</v>
      </c>
      <c r="AI272" s="73">
        <v>7375292.6453376999</v>
      </c>
      <c r="AJ272" s="73">
        <v>1727399.6282838101</v>
      </c>
      <c r="AK272" s="73">
        <v>-100858.21198000301</v>
      </c>
      <c r="AL272" s="73">
        <v>-3185901.5106561398</v>
      </c>
      <c r="AM272" s="73">
        <v>-2996047.46535241</v>
      </c>
      <c r="AN272" s="73">
        <v>6776444.1029040301</v>
      </c>
    </row>
    <row r="273" spans="1:40">
      <c r="A273" s="108" t="s">
        <v>595</v>
      </c>
      <c r="B273" s="73">
        <v>-932995.54673411604</v>
      </c>
      <c r="C273" s="73">
        <v>11667340.5129974</v>
      </c>
      <c r="D273" s="73">
        <v>9778374.7468504105</v>
      </c>
      <c r="E273" s="73">
        <v>9140309.3377689105</v>
      </c>
      <c r="F273" s="73">
        <v>3647322.9390318198</v>
      </c>
      <c r="G273" s="73">
        <v>6108665.0325061101</v>
      </c>
      <c r="H273" s="73">
        <v>3012888.2857037601</v>
      </c>
      <c r="I273" s="73">
        <v>-7506043.1770363403</v>
      </c>
      <c r="J273" s="73">
        <v>6440449.4533262402</v>
      </c>
      <c r="K273" s="73">
        <v>5877043.3016051603</v>
      </c>
      <c r="L273" s="73">
        <v>10262523.0561704</v>
      </c>
      <c r="M273" s="73">
        <v>-1965550.4024747601</v>
      </c>
      <c r="N273" s="184">
        <v>55530327.539715096</v>
      </c>
      <c r="O273" s="184">
        <v>-3312275.4794212799</v>
      </c>
      <c r="P273" s="184">
        <v>9738679.7848210596</v>
      </c>
      <c r="Q273" s="184">
        <v>7324174.9772333801</v>
      </c>
      <c r="R273" s="184">
        <v>63390499.653605796</v>
      </c>
      <c r="S273" s="184">
        <v>1273457.2515559399</v>
      </c>
      <c r="T273" s="184">
        <v>60313032.997922502</v>
      </c>
      <c r="U273" s="184">
        <v>725988.75080653804</v>
      </c>
      <c r="V273" s="184">
        <v>-9657211.4824424703</v>
      </c>
      <c r="W273" s="184">
        <v>-86821484.845104501</v>
      </c>
      <c r="X273" s="184">
        <v>4392338.5278395098</v>
      </c>
      <c r="Y273" s="184">
        <v>9089995.1633272003</v>
      </c>
      <c r="Z273" s="184">
        <v>-33152150.6383425</v>
      </c>
      <c r="AA273" s="184">
        <v>23305044.661801301</v>
      </c>
      <c r="AB273" s="184">
        <v>-4896263.0013556499</v>
      </c>
      <c r="AC273" s="184">
        <v>8247772.4451173302</v>
      </c>
      <c r="AD273" s="184">
        <v>1214774.34005276</v>
      </c>
      <c r="AE273" s="184">
        <v>62011644.924860097</v>
      </c>
      <c r="AF273" s="184">
        <v>-962428.56279459002</v>
      </c>
      <c r="AG273" s="184">
        <v>57892138.680978499</v>
      </c>
      <c r="AH273" s="184">
        <v>-1932447.6995911601</v>
      </c>
      <c r="AI273" s="184">
        <v>-12400088.918672301</v>
      </c>
      <c r="AJ273" s="184">
        <v>58884959.055683799</v>
      </c>
      <c r="AK273" s="184">
        <v>1854421.5929222</v>
      </c>
      <c r="AL273" s="184">
        <v>5538974.3059699396</v>
      </c>
      <c r="AM273" s="184">
        <v>-92081118.943789095</v>
      </c>
      <c r="AN273" s="184">
        <v>83372338.219381794</v>
      </c>
    </row>
    <row r="274" spans="1:40">
      <c r="A274" s="108" t="s">
        <v>596</v>
      </c>
      <c r="B274" s="73">
        <v>1847039.4813578001</v>
      </c>
      <c r="C274" s="73">
        <v>5339196.1116688997</v>
      </c>
      <c r="D274" s="73">
        <v>4792021.74488331</v>
      </c>
      <c r="E274" s="73">
        <v>3741978.2108753002</v>
      </c>
      <c r="F274" s="73">
        <v>3116465.1135932598</v>
      </c>
      <c r="G274" s="73">
        <v>2901764.3696586001</v>
      </c>
      <c r="H274" s="73">
        <v>2940632.8841498601</v>
      </c>
      <c r="I274" s="73">
        <v>25333.1590266286</v>
      </c>
      <c r="J274" s="73">
        <v>3056110.9211582602</v>
      </c>
      <c r="K274" s="73">
        <v>3734427.4211847601</v>
      </c>
      <c r="L274" s="73">
        <v>4949853.9089705702</v>
      </c>
      <c r="M274" s="73">
        <v>601619.35114538705</v>
      </c>
      <c r="N274" s="73">
        <v>37046442.677672699</v>
      </c>
      <c r="O274" s="73">
        <v>1867794.82234481</v>
      </c>
      <c r="P274" s="73">
        <v>5484839.6171713602</v>
      </c>
      <c r="Q274" s="73">
        <v>4815664.6893944796</v>
      </c>
      <c r="R274" s="73">
        <v>3771367.1992183798</v>
      </c>
      <c r="S274" s="73">
        <v>3138721.0012500701</v>
      </c>
      <c r="T274" s="73">
        <v>2918453.7899838998</v>
      </c>
      <c r="U274" s="73">
        <v>2986991.2580340598</v>
      </c>
      <c r="V274" s="73">
        <v>109309.157612315</v>
      </c>
      <c r="W274" s="73">
        <v>3222809.2498544799</v>
      </c>
      <c r="X274" s="73">
        <v>4003112.6626035399</v>
      </c>
      <c r="Y274" s="73">
        <v>5305058.3161778599</v>
      </c>
      <c r="Z274" s="73">
        <v>827257.13657677802</v>
      </c>
      <c r="AA274" s="73">
        <v>38451378.900222003</v>
      </c>
      <c r="AB274" s="73">
        <v>1884926.8388785</v>
      </c>
      <c r="AC274" s="73">
        <v>5527768.6103877705</v>
      </c>
      <c r="AD274" s="73">
        <v>4957806.2840496497</v>
      </c>
      <c r="AE274" s="73">
        <v>3859793.2789729601</v>
      </c>
      <c r="AF274" s="73">
        <v>2975180.7775071599</v>
      </c>
      <c r="AG274" s="73">
        <v>2718080.7901169099</v>
      </c>
      <c r="AH274" s="73">
        <v>2706342.0144746001</v>
      </c>
      <c r="AI274" s="73">
        <v>-194742.72752320001</v>
      </c>
      <c r="AJ274" s="73">
        <v>2993238.59111861</v>
      </c>
      <c r="AK274" s="73">
        <v>3755864.59491419</v>
      </c>
      <c r="AL274" s="73">
        <v>4777030.6277568499</v>
      </c>
      <c r="AM274" s="73">
        <v>6878600.8519843603</v>
      </c>
      <c r="AN274" s="73">
        <v>42839890.532638401</v>
      </c>
    </row>
    <row r="275" spans="1:40">
      <c r="A275" s="108" t="s">
        <v>597</v>
      </c>
      <c r="B275" s="73">
        <v>-102812.27430555499</v>
      </c>
      <c r="C275" s="73">
        <v>-102812.27430555499</v>
      </c>
      <c r="D275" s="73">
        <v>-102812.27430555499</v>
      </c>
      <c r="E275" s="73">
        <v>-102812.27430555499</v>
      </c>
      <c r="F275" s="73">
        <v>-102812.27430555499</v>
      </c>
      <c r="G275" s="73">
        <v>-102812.27430555499</v>
      </c>
      <c r="H275" s="73">
        <v>-102812.27430555499</v>
      </c>
      <c r="I275" s="73">
        <v>-102812.27430555499</v>
      </c>
      <c r="J275" s="73">
        <v>-102812.27430555499</v>
      </c>
      <c r="K275" s="73">
        <v>-102812.27430555499</v>
      </c>
      <c r="L275" s="73">
        <v>-102812.27430555499</v>
      </c>
      <c r="M275" s="73">
        <v>-102812.27430555499</v>
      </c>
      <c r="N275" s="73">
        <v>-1233747.29166666</v>
      </c>
      <c r="O275" s="73">
        <v>-154488.67840301999</v>
      </c>
      <c r="P275" s="73">
        <v>-154488.67840301999</v>
      </c>
      <c r="Q275" s="73">
        <v>-154488.67840301999</v>
      </c>
      <c r="R275" s="73">
        <v>-154488.67840301999</v>
      </c>
      <c r="S275" s="73">
        <v>-154488.67840301999</v>
      </c>
      <c r="T275" s="73">
        <v>-154488.67840301999</v>
      </c>
      <c r="U275" s="73">
        <v>-154488.67840301999</v>
      </c>
      <c r="V275" s="73">
        <v>-154488.67840301999</v>
      </c>
      <c r="W275" s="73">
        <v>-154488.67840301999</v>
      </c>
      <c r="X275" s="73">
        <v>-154488.67840301999</v>
      </c>
      <c r="Y275" s="73">
        <v>-154488.67840301999</v>
      </c>
      <c r="Z275" s="73">
        <v>-154488.67840301999</v>
      </c>
      <c r="AA275" s="73">
        <v>-1853864.14083625</v>
      </c>
      <c r="AB275" s="73">
        <v>-269788.079970463</v>
      </c>
      <c r="AC275" s="73">
        <v>-269788.079970463</v>
      </c>
      <c r="AD275" s="73">
        <v>-269788.079970463</v>
      </c>
      <c r="AE275" s="73">
        <v>-269788.079970463</v>
      </c>
      <c r="AF275" s="73">
        <v>-269788.079970463</v>
      </c>
      <c r="AG275" s="73">
        <v>-269788.079970463</v>
      </c>
      <c r="AH275" s="73">
        <v>-269788.079970463</v>
      </c>
      <c r="AI275" s="73">
        <v>-269788.079970463</v>
      </c>
      <c r="AJ275" s="73">
        <v>-269788.079970463</v>
      </c>
      <c r="AK275" s="73">
        <v>-269788.079970463</v>
      </c>
      <c r="AL275" s="73">
        <v>-269788.079970463</v>
      </c>
      <c r="AM275" s="73">
        <v>-269788.079970463</v>
      </c>
      <c r="AN275" s="73">
        <v>-3237456.95964556</v>
      </c>
    </row>
    <row r="276" spans="1:40">
      <c r="A276" s="109" t="s">
        <v>598</v>
      </c>
      <c r="B276" s="73">
        <v>23068373.375108201</v>
      </c>
      <c r="C276" s="73">
        <v>9804777.5075575598</v>
      </c>
      <c r="D276" s="73">
        <v>4336626.5513532404</v>
      </c>
      <c r="E276" s="73">
        <v>4347299.6722884905</v>
      </c>
      <c r="F276" s="73">
        <v>12769681.0642923</v>
      </c>
      <c r="G276" s="73">
        <v>18200556.814316899</v>
      </c>
      <c r="H276" s="73">
        <v>21712394.668352399</v>
      </c>
      <c r="I276" s="73">
        <v>26714365.468476299</v>
      </c>
      <c r="J276" s="73">
        <v>15912257.669274</v>
      </c>
      <c r="K276" s="73">
        <v>11216597.924283899</v>
      </c>
      <c r="L276" s="73">
        <v>3703709.3206941099</v>
      </c>
      <c r="M276" s="73">
        <v>13274643.9518924</v>
      </c>
      <c r="N276" s="73">
        <v>165061283.98789001</v>
      </c>
      <c r="O276" s="73">
        <v>19186674.626200501</v>
      </c>
      <c r="P276" s="73">
        <v>5697764.2359939804</v>
      </c>
      <c r="Q276" s="73">
        <v>-337371.68779989402</v>
      </c>
      <c r="R276" s="73">
        <v>-61802.1856124927</v>
      </c>
      <c r="S276" s="73">
        <v>8786800.5031677391</v>
      </c>
      <c r="T276" s="73">
        <v>14722702.697587499</v>
      </c>
      <c r="U276" s="73">
        <v>18379453.3093285</v>
      </c>
      <c r="V276" s="73">
        <v>24100019.632310402</v>
      </c>
      <c r="W276" s="73">
        <v>12960089.507834399</v>
      </c>
      <c r="X276" s="73">
        <v>8455299.7699285895</v>
      </c>
      <c r="Y276" s="73">
        <v>547792.18708579906</v>
      </c>
      <c r="Z276" s="73">
        <v>9486479.5427117795</v>
      </c>
      <c r="AA276" s="73">
        <v>121923902.13873699</v>
      </c>
      <c r="AB276" s="73">
        <v>16509861.5618794</v>
      </c>
      <c r="AC276" s="73">
        <v>3401091.5921944398</v>
      </c>
      <c r="AD276" s="73">
        <v>-2376727.1232073298</v>
      </c>
      <c r="AE276" s="73">
        <v>-2200020.50102728</v>
      </c>
      <c r="AF276" s="73">
        <v>6070649.97199242</v>
      </c>
      <c r="AG276" s="73">
        <v>11507442.242635701</v>
      </c>
      <c r="AH276" s="73">
        <v>15048827.65801</v>
      </c>
      <c r="AI276" s="73">
        <v>21122069.7458492</v>
      </c>
      <c r="AJ276" s="73">
        <v>9786350.3828939702</v>
      </c>
      <c r="AK276" s="73">
        <v>4875725.1292053498</v>
      </c>
      <c r="AL276" s="73">
        <v>-4634996.5621672897</v>
      </c>
      <c r="AM276" s="73">
        <v>5924303.0944271302</v>
      </c>
      <c r="AN276" s="73">
        <v>85034577.192685902</v>
      </c>
    </row>
    <row r="277" spans="1:40">
      <c r="A277" s="108" t="s">
        <v>599</v>
      </c>
      <c r="B277" s="73">
        <v>0</v>
      </c>
      <c r="C277" s="73">
        <v>0</v>
      </c>
      <c r="D277" s="73">
        <v>0</v>
      </c>
      <c r="E277" s="73">
        <v>0</v>
      </c>
      <c r="F277" s="73">
        <v>0</v>
      </c>
      <c r="G277" s="73">
        <v>0</v>
      </c>
      <c r="H277" s="73">
        <v>0</v>
      </c>
      <c r="I277" s="73">
        <v>0</v>
      </c>
      <c r="J277" s="73">
        <v>0</v>
      </c>
      <c r="K277" s="73">
        <v>0</v>
      </c>
      <c r="L277" s="73">
        <v>0</v>
      </c>
      <c r="M277" s="73">
        <v>0</v>
      </c>
      <c r="N277" s="73">
        <v>0</v>
      </c>
      <c r="O277" s="73">
        <v>0</v>
      </c>
      <c r="P277" s="73">
        <v>0</v>
      </c>
      <c r="Q277" s="73">
        <v>0</v>
      </c>
      <c r="R277" s="73">
        <v>0</v>
      </c>
      <c r="S277" s="73">
        <v>0</v>
      </c>
      <c r="T277" s="73">
        <v>0</v>
      </c>
      <c r="U277" s="73">
        <v>0</v>
      </c>
      <c r="V277" s="73">
        <v>0</v>
      </c>
      <c r="W277" s="73">
        <v>0</v>
      </c>
      <c r="X277" s="73">
        <v>0</v>
      </c>
      <c r="Y277" s="73">
        <v>0</v>
      </c>
      <c r="Z277" s="73">
        <v>0</v>
      </c>
      <c r="AA277" s="73">
        <v>0</v>
      </c>
      <c r="AB277" s="73">
        <v>0</v>
      </c>
      <c r="AC277" s="73">
        <v>0</v>
      </c>
      <c r="AD277" s="73">
        <v>0</v>
      </c>
      <c r="AE277" s="73">
        <v>0</v>
      </c>
      <c r="AF277" s="73">
        <v>0</v>
      </c>
      <c r="AG277" s="73">
        <v>0</v>
      </c>
      <c r="AH277" s="73">
        <v>0</v>
      </c>
      <c r="AI277" s="73">
        <v>0</v>
      </c>
      <c r="AJ277" s="73">
        <v>0</v>
      </c>
      <c r="AK277" s="73">
        <v>0</v>
      </c>
      <c r="AL277" s="73">
        <v>0</v>
      </c>
      <c r="AM277" s="73">
        <v>0</v>
      </c>
      <c r="AN277" s="73">
        <v>0</v>
      </c>
    </row>
    <row r="278" spans="1:40">
      <c r="A278" s="108" t="s">
        <v>600</v>
      </c>
    </row>
    <row r="279" spans="1:40">
      <c r="A279" s="109" t="s">
        <v>601</v>
      </c>
      <c r="B279" s="73">
        <v>0</v>
      </c>
      <c r="C279" s="73">
        <v>0</v>
      </c>
      <c r="D279" s="73">
        <v>0</v>
      </c>
      <c r="E279" s="73">
        <v>0</v>
      </c>
      <c r="F279" s="73">
        <v>0</v>
      </c>
      <c r="G279" s="73">
        <v>0</v>
      </c>
      <c r="H279" s="73">
        <v>0</v>
      </c>
      <c r="I279" s="73">
        <v>0</v>
      </c>
      <c r="J279" s="73">
        <v>0</v>
      </c>
      <c r="K279" s="73">
        <v>0</v>
      </c>
      <c r="L279" s="73">
        <v>0</v>
      </c>
      <c r="M279" s="73">
        <v>0</v>
      </c>
      <c r="N279" s="73">
        <v>0</v>
      </c>
      <c r="O279" s="73">
        <v>0</v>
      </c>
      <c r="P279" s="73">
        <v>0</v>
      </c>
      <c r="Q279" s="73">
        <v>0</v>
      </c>
      <c r="R279" s="73">
        <v>0</v>
      </c>
      <c r="S279" s="73">
        <v>0</v>
      </c>
      <c r="T279" s="73">
        <v>0</v>
      </c>
      <c r="U279" s="73">
        <v>0</v>
      </c>
      <c r="V279" s="73">
        <v>0</v>
      </c>
      <c r="W279" s="73">
        <v>0</v>
      </c>
      <c r="X279" s="73">
        <v>0</v>
      </c>
      <c r="Y279" s="73">
        <v>0</v>
      </c>
      <c r="Z279" s="73">
        <v>0</v>
      </c>
      <c r="AA279" s="73">
        <v>0</v>
      </c>
      <c r="AB279" s="73">
        <v>0</v>
      </c>
      <c r="AC279" s="73">
        <v>0</v>
      </c>
      <c r="AD279" s="73">
        <v>0</v>
      </c>
      <c r="AE279" s="73">
        <v>0</v>
      </c>
      <c r="AF279" s="73">
        <v>0</v>
      </c>
      <c r="AG279" s="73">
        <v>0</v>
      </c>
      <c r="AH279" s="73">
        <v>0</v>
      </c>
      <c r="AI279" s="73">
        <v>0</v>
      </c>
      <c r="AJ279" s="73">
        <v>0</v>
      </c>
      <c r="AK279" s="73">
        <v>0</v>
      </c>
      <c r="AL279" s="73">
        <v>0</v>
      </c>
      <c r="AM279" s="73">
        <v>0</v>
      </c>
      <c r="AN279" s="73">
        <v>0</v>
      </c>
    </row>
    <row r="280" spans="1:40">
      <c r="A280" s="108" t="s">
        <v>602</v>
      </c>
      <c r="B280" s="73">
        <v>0</v>
      </c>
      <c r="C280" s="73">
        <v>0</v>
      </c>
      <c r="D280" s="73">
        <v>0</v>
      </c>
      <c r="E280" s="73">
        <v>0</v>
      </c>
      <c r="F280" s="73">
        <v>0</v>
      </c>
      <c r="G280" s="73">
        <v>0</v>
      </c>
      <c r="H280" s="73">
        <v>0</v>
      </c>
      <c r="I280" s="73">
        <v>0</v>
      </c>
      <c r="J280" s="73">
        <v>0</v>
      </c>
      <c r="K280" s="73">
        <v>0</v>
      </c>
      <c r="L280" s="73">
        <v>0</v>
      </c>
      <c r="M280" s="73">
        <v>0</v>
      </c>
      <c r="N280" s="73">
        <v>0</v>
      </c>
      <c r="O280" s="73">
        <v>0</v>
      </c>
      <c r="P280" s="73">
        <v>0</v>
      </c>
      <c r="Q280" s="73">
        <v>0</v>
      </c>
      <c r="R280" s="73">
        <v>0</v>
      </c>
      <c r="S280" s="73">
        <v>0</v>
      </c>
      <c r="T280" s="73">
        <v>0</v>
      </c>
      <c r="U280" s="73">
        <v>0</v>
      </c>
      <c r="V280" s="73">
        <v>0</v>
      </c>
      <c r="W280" s="73">
        <v>0</v>
      </c>
      <c r="X280" s="73">
        <v>0</v>
      </c>
      <c r="Y280" s="73">
        <v>0</v>
      </c>
      <c r="Z280" s="73">
        <v>0</v>
      </c>
      <c r="AA280" s="73">
        <v>0</v>
      </c>
      <c r="AB280" s="73">
        <v>0</v>
      </c>
      <c r="AC280" s="73">
        <v>0</v>
      </c>
      <c r="AD280" s="73">
        <v>0</v>
      </c>
      <c r="AE280" s="73">
        <v>0</v>
      </c>
      <c r="AF280" s="73">
        <v>0</v>
      </c>
      <c r="AG280" s="73">
        <v>0</v>
      </c>
      <c r="AH280" s="73">
        <v>0</v>
      </c>
      <c r="AI280" s="73">
        <v>0</v>
      </c>
      <c r="AJ280" s="73">
        <v>0</v>
      </c>
      <c r="AK280" s="73">
        <v>0</v>
      </c>
      <c r="AL280" s="73">
        <v>0</v>
      </c>
      <c r="AM280" s="73">
        <v>0</v>
      </c>
      <c r="AN280" s="73">
        <v>0</v>
      </c>
    </row>
    <row r="281" spans="1:40">
      <c r="A281" s="108" t="s">
        <v>603</v>
      </c>
      <c r="B281" s="73">
        <v>2988431.2666213</v>
      </c>
      <c r="C281" s="73">
        <v>3069881.7392010698</v>
      </c>
      <c r="D281" s="73">
        <v>2987444.9480107999</v>
      </c>
      <c r="E281" s="73">
        <v>2952632.2426163601</v>
      </c>
      <c r="F281" s="73">
        <v>2886335.0456182202</v>
      </c>
      <c r="G281" s="73">
        <v>3240150.18357149</v>
      </c>
      <c r="H281" s="73">
        <v>3634004.9673726801</v>
      </c>
      <c r="I281" s="73">
        <v>3657805.0300271502</v>
      </c>
      <c r="J281" s="73">
        <v>3657127.4014571202</v>
      </c>
      <c r="K281" s="73">
        <v>3626333.9601734299</v>
      </c>
      <c r="L281" s="73">
        <v>3494600.0533310398</v>
      </c>
      <c r="M281" s="73">
        <v>7811717.0868244404</v>
      </c>
      <c r="N281" s="73">
        <v>44006463.924825102</v>
      </c>
      <c r="O281" s="73">
        <v>2671386.7667285502</v>
      </c>
      <c r="P281" s="73">
        <v>2750086.8296220601</v>
      </c>
      <c r="Q281" s="73">
        <v>2683535.2304381202</v>
      </c>
      <c r="R281" s="73">
        <v>2665420.58414244</v>
      </c>
      <c r="S281" s="73">
        <v>2616394.4231936801</v>
      </c>
      <c r="T281" s="73">
        <v>2982287.0996225402</v>
      </c>
      <c r="U281" s="73">
        <v>3424382.7133036801</v>
      </c>
      <c r="V281" s="73">
        <v>3515160.6278738901</v>
      </c>
      <c r="W281" s="73">
        <v>3425165.4338487401</v>
      </c>
      <c r="X281" s="73">
        <v>3311489.5032693199</v>
      </c>
      <c r="Y281" s="73">
        <v>3212771.94730228</v>
      </c>
      <c r="Z281" s="73">
        <v>8633225.7499472704</v>
      </c>
      <c r="AA281" s="73">
        <v>41891306.909292601</v>
      </c>
      <c r="AB281" s="73">
        <v>3067634.2641493501</v>
      </c>
      <c r="AC281" s="73">
        <v>3165959.4126189202</v>
      </c>
      <c r="AD281" s="73">
        <v>2671569.80443657</v>
      </c>
      <c r="AE281" s="73">
        <v>2637795.1061810399</v>
      </c>
      <c r="AF281" s="73">
        <v>2572294.24643054</v>
      </c>
      <c r="AG281" s="73">
        <v>2728564.0089856102</v>
      </c>
      <c r="AH281" s="73">
        <v>2995497.4993428802</v>
      </c>
      <c r="AI281" s="73">
        <v>3120268.6930312999</v>
      </c>
      <c r="AJ281" s="73">
        <v>3265592.4181007398</v>
      </c>
      <c r="AK281" s="73">
        <v>3358728.0838145399</v>
      </c>
      <c r="AL281" s="73">
        <v>3226108.43112671</v>
      </c>
      <c r="AM281" s="73">
        <v>9028136.0329723302</v>
      </c>
      <c r="AN281" s="73">
        <v>41838148.001190498</v>
      </c>
    </row>
    <row r="282" spans="1:40">
      <c r="A282" s="109" t="s">
        <v>604</v>
      </c>
      <c r="B282" s="73">
        <v>2988431.2666213</v>
      </c>
      <c r="C282" s="73">
        <v>3069881.7392010698</v>
      </c>
      <c r="D282" s="73">
        <v>2987444.9480107999</v>
      </c>
      <c r="E282" s="73">
        <v>2952632.2426163601</v>
      </c>
      <c r="F282" s="73">
        <v>2886335.0456182202</v>
      </c>
      <c r="G282" s="73">
        <v>3240150.18357149</v>
      </c>
      <c r="H282" s="73">
        <v>3634004.9673726801</v>
      </c>
      <c r="I282" s="73">
        <v>3657805.0300271502</v>
      </c>
      <c r="J282" s="73">
        <v>3657127.4014571202</v>
      </c>
      <c r="K282" s="73">
        <v>3626333.9601734299</v>
      </c>
      <c r="L282" s="73">
        <v>3494600.0533310398</v>
      </c>
      <c r="M282" s="73">
        <v>7811717.0868244404</v>
      </c>
      <c r="N282" s="73">
        <v>44006463.924825102</v>
      </c>
      <c r="O282" s="73">
        <v>2671386.7667285502</v>
      </c>
      <c r="P282" s="73">
        <v>2750086.8296220601</v>
      </c>
      <c r="Q282" s="73">
        <v>2683535.2304381202</v>
      </c>
      <c r="R282" s="73">
        <v>2665420.58414244</v>
      </c>
      <c r="S282" s="73">
        <v>2616394.4231936801</v>
      </c>
      <c r="T282" s="73">
        <v>2982287.0996225402</v>
      </c>
      <c r="U282" s="73">
        <v>3424382.7133036801</v>
      </c>
      <c r="V282" s="73">
        <v>3515160.6278738901</v>
      </c>
      <c r="W282" s="73">
        <v>3425165.4338487401</v>
      </c>
      <c r="X282" s="73">
        <v>3311489.5032693199</v>
      </c>
      <c r="Y282" s="73">
        <v>3212771.94730228</v>
      </c>
      <c r="Z282" s="73">
        <v>8633225.7499472704</v>
      </c>
      <c r="AA282" s="73">
        <v>41891306.909292601</v>
      </c>
      <c r="AB282" s="73">
        <v>3067634.2641493501</v>
      </c>
      <c r="AC282" s="73">
        <v>3165959.4126189202</v>
      </c>
      <c r="AD282" s="73">
        <v>2671569.80443657</v>
      </c>
      <c r="AE282" s="73">
        <v>2637795.1061810399</v>
      </c>
      <c r="AF282" s="73">
        <v>2572294.24643054</v>
      </c>
      <c r="AG282" s="73">
        <v>2728564.0089856102</v>
      </c>
      <c r="AH282" s="73">
        <v>2995497.4993428802</v>
      </c>
      <c r="AI282" s="73">
        <v>3120268.6930312999</v>
      </c>
      <c r="AJ282" s="73">
        <v>3265592.4181007398</v>
      </c>
      <c r="AK282" s="73">
        <v>3358728.0838145399</v>
      </c>
      <c r="AL282" s="73">
        <v>3226108.43112671</v>
      </c>
      <c r="AM282" s="73">
        <v>9028136.0329723302</v>
      </c>
      <c r="AN282" s="73">
        <v>41838148.001190498</v>
      </c>
    </row>
    <row r="283" spans="1:40">
      <c r="A283" s="108" t="s">
        <v>605</v>
      </c>
      <c r="B283" s="73">
        <v>0</v>
      </c>
      <c r="C283" s="73">
        <v>0</v>
      </c>
      <c r="D283" s="73">
        <v>0</v>
      </c>
      <c r="E283" s="73">
        <v>0</v>
      </c>
      <c r="F283" s="73">
        <v>0</v>
      </c>
      <c r="G283" s="73">
        <v>0</v>
      </c>
      <c r="H283" s="73">
        <v>0</v>
      </c>
      <c r="I283" s="73">
        <v>0</v>
      </c>
      <c r="J283" s="73">
        <v>0</v>
      </c>
      <c r="K283" s="73">
        <v>0</v>
      </c>
      <c r="L283" s="73">
        <v>0</v>
      </c>
      <c r="M283" s="73">
        <v>0</v>
      </c>
      <c r="N283" s="73">
        <v>0</v>
      </c>
      <c r="O283" s="73">
        <v>0</v>
      </c>
      <c r="P283" s="73">
        <v>0</v>
      </c>
      <c r="Q283" s="73">
        <v>0</v>
      </c>
      <c r="R283" s="73">
        <v>0</v>
      </c>
      <c r="S283" s="73">
        <v>0</v>
      </c>
      <c r="T283" s="73">
        <v>0</v>
      </c>
      <c r="U283" s="73">
        <v>0</v>
      </c>
      <c r="V283" s="73">
        <v>0</v>
      </c>
      <c r="W283" s="73">
        <v>0</v>
      </c>
      <c r="X283" s="73">
        <v>0</v>
      </c>
      <c r="Y283" s="73">
        <v>0</v>
      </c>
      <c r="Z283" s="73">
        <v>0</v>
      </c>
      <c r="AA283" s="73">
        <v>0</v>
      </c>
      <c r="AB283" s="73">
        <v>0</v>
      </c>
      <c r="AC283" s="73">
        <v>0</v>
      </c>
      <c r="AD283" s="73">
        <v>0</v>
      </c>
      <c r="AE283" s="73">
        <v>0</v>
      </c>
      <c r="AF283" s="73">
        <v>0</v>
      </c>
      <c r="AG283" s="73">
        <v>0</v>
      </c>
      <c r="AH283" s="73">
        <v>0</v>
      </c>
      <c r="AI283" s="73">
        <v>0</v>
      </c>
      <c r="AJ283" s="73">
        <v>0</v>
      </c>
      <c r="AK283" s="73">
        <v>0</v>
      </c>
      <c r="AL283" s="73">
        <v>0</v>
      </c>
      <c r="AM283" s="73">
        <v>0</v>
      </c>
      <c r="AN283" s="73">
        <v>0</v>
      </c>
    </row>
    <row r="284" spans="1:40" s="111" customFormat="1" ht="10.8" thickBot="1">
      <c r="A284" s="119" t="s">
        <v>606</v>
      </c>
      <c r="B284" s="73">
        <v>0</v>
      </c>
      <c r="C284" s="73">
        <v>0</v>
      </c>
      <c r="D284" s="73">
        <v>0</v>
      </c>
      <c r="E284" s="73">
        <v>0</v>
      </c>
      <c r="F284" s="73">
        <v>0</v>
      </c>
      <c r="G284" s="73">
        <v>0</v>
      </c>
      <c r="H284" s="73">
        <v>0</v>
      </c>
      <c r="I284" s="73">
        <v>0</v>
      </c>
      <c r="J284" s="73">
        <v>0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0</v>
      </c>
      <c r="Q284" s="73">
        <v>0</v>
      </c>
      <c r="R284" s="73">
        <v>0</v>
      </c>
      <c r="S284" s="73">
        <v>0</v>
      </c>
      <c r="T284" s="73">
        <v>0</v>
      </c>
      <c r="U284" s="73">
        <v>0</v>
      </c>
      <c r="V284" s="73">
        <v>0</v>
      </c>
      <c r="W284" s="73">
        <v>0</v>
      </c>
      <c r="X284" s="73">
        <v>0</v>
      </c>
      <c r="Y284" s="73">
        <v>0</v>
      </c>
      <c r="Z284" s="73">
        <v>0</v>
      </c>
      <c r="AA284" s="73">
        <v>0</v>
      </c>
      <c r="AB284" s="73">
        <v>0</v>
      </c>
      <c r="AC284" s="73">
        <v>0</v>
      </c>
      <c r="AD284" s="73">
        <v>0</v>
      </c>
      <c r="AE284" s="73">
        <v>0</v>
      </c>
      <c r="AF284" s="73">
        <v>0</v>
      </c>
      <c r="AG284" s="73">
        <v>0</v>
      </c>
      <c r="AH284" s="73">
        <v>0</v>
      </c>
      <c r="AI284" s="73">
        <v>0</v>
      </c>
      <c r="AJ284" s="73">
        <v>0</v>
      </c>
      <c r="AK284" s="73">
        <v>0</v>
      </c>
      <c r="AL284" s="73">
        <v>0</v>
      </c>
      <c r="AM284" s="73">
        <v>0</v>
      </c>
      <c r="AN284" s="73">
        <v>0</v>
      </c>
    </row>
    <row r="285" spans="1:40">
      <c r="A285" s="108" t="s">
        <v>607</v>
      </c>
      <c r="B285" s="73">
        <v>2988431.2666213</v>
      </c>
      <c r="C285" s="73">
        <v>3069881.7392010698</v>
      </c>
      <c r="D285" s="73">
        <v>2987444.9480107999</v>
      </c>
      <c r="E285" s="73">
        <v>2952632.2426163601</v>
      </c>
      <c r="F285" s="73">
        <v>2886335.0456182202</v>
      </c>
      <c r="G285" s="73">
        <v>3240150.18357149</v>
      </c>
      <c r="H285" s="73">
        <v>3634004.9673726801</v>
      </c>
      <c r="I285" s="73">
        <v>3657805.0300271502</v>
      </c>
      <c r="J285" s="73">
        <v>3657127.4014571202</v>
      </c>
      <c r="K285" s="73">
        <v>3626333.9601734299</v>
      </c>
      <c r="L285" s="73">
        <v>3494600.0533310398</v>
      </c>
      <c r="M285" s="73">
        <v>7811717.0868244404</v>
      </c>
      <c r="N285" s="73">
        <v>44006463.924825102</v>
      </c>
      <c r="O285" s="73">
        <v>2671386.7667285502</v>
      </c>
      <c r="P285" s="73">
        <v>2750086.8296220601</v>
      </c>
      <c r="Q285" s="73">
        <v>2683535.2304381202</v>
      </c>
      <c r="R285" s="73">
        <v>2665420.58414244</v>
      </c>
      <c r="S285" s="73">
        <v>2616394.4231936801</v>
      </c>
      <c r="T285" s="73">
        <v>2982287.0996225402</v>
      </c>
      <c r="U285" s="73">
        <v>3424382.7133036801</v>
      </c>
      <c r="V285" s="73">
        <v>3515160.6278738901</v>
      </c>
      <c r="W285" s="73">
        <v>3425165.4338487401</v>
      </c>
      <c r="X285" s="73">
        <v>3311489.5032693199</v>
      </c>
      <c r="Y285" s="73">
        <v>3212771.94730228</v>
      </c>
      <c r="Z285" s="73">
        <v>8633225.7499472704</v>
      </c>
      <c r="AA285" s="73">
        <v>41891306.909292601</v>
      </c>
      <c r="AB285" s="73">
        <v>3067634.2641493501</v>
      </c>
      <c r="AC285" s="73">
        <v>3165959.4126189202</v>
      </c>
      <c r="AD285" s="73">
        <v>2671569.80443657</v>
      </c>
      <c r="AE285" s="73">
        <v>2637795.1061810399</v>
      </c>
      <c r="AF285" s="73">
        <v>2572294.24643054</v>
      </c>
      <c r="AG285" s="73">
        <v>2728564.0089856102</v>
      </c>
      <c r="AH285" s="73">
        <v>2995497.4993428802</v>
      </c>
      <c r="AI285" s="73">
        <v>3120268.6930312999</v>
      </c>
      <c r="AJ285" s="73">
        <v>3265592.4181007398</v>
      </c>
      <c r="AK285" s="73">
        <v>3358728.0838145399</v>
      </c>
      <c r="AL285" s="73">
        <v>3226108.43112671</v>
      </c>
      <c r="AM285" s="73">
        <v>9028136.0329723302</v>
      </c>
      <c r="AN285" s="73">
        <v>41838148.001190498</v>
      </c>
    </row>
    <row r="286" spans="1:40">
      <c r="A286" s="108" t="s">
        <v>608</v>
      </c>
      <c r="B286" s="73">
        <v>-228862.636935652</v>
      </c>
      <c r="C286" s="73">
        <v>-245202.58030003399</v>
      </c>
      <c r="D286" s="73">
        <v>-259214.847539126</v>
      </c>
      <c r="E286" s="73">
        <v>-273405.38486580801</v>
      </c>
      <c r="F286" s="73">
        <v>-286814.83065774298</v>
      </c>
      <c r="G286" s="73">
        <v>-299898.75736947998</v>
      </c>
      <c r="H286" s="73">
        <v>-314339.70855129801</v>
      </c>
      <c r="I286" s="73">
        <v>-328740.93155374902</v>
      </c>
      <c r="J286" s="73">
        <v>-344105.12685361702</v>
      </c>
      <c r="K286" s="73">
        <v>-358892.11192900199</v>
      </c>
      <c r="L286" s="73">
        <v>-371189.23708547599</v>
      </c>
      <c r="M286" s="73">
        <v>110624.11888744999</v>
      </c>
      <c r="N286" s="73">
        <v>-3200042.0347535401</v>
      </c>
      <c r="O286" s="73">
        <v>111574.714099291</v>
      </c>
      <c r="P286" s="73">
        <v>94831.9443391635</v>
      </c>
      <c r="Q286" s="73">
        <v>64028.796124079498</v>
      </c>
      <c r="R286" s="73">
        <v>32840.855959517401</v>
      </c>
      <c r="S286" s="73">
        <v>1263.3177005341099</v>
      </c>
      <c r="T286" s="73">
        <v>-30708.692468385201</v>
      </c>
      <c r="U286" s="73">
        <v>-63080.117098843402</v>
      </c>
      <c r="V286" s="73">
        <v>-95855.968562619906</v>
      </c>
      <c r="W286" s="73">
        <v>-129041.330154442</v>
      </c>
      <c r="X286" s="73">
        <v>-162641.357213927</v>
      </c>
      <c r="Y286" s="73">
        <v>-196661.278267102</v>
      </c>
      <c r="Z286" s="73">
        <v>-231106.39618780199</v>
      </c>
      <c r="AA286" s="73">
        <v>-604555.51173053903</v>
      </c>
      <c r="AB286" s="73">
        <v>-245799.39168375201</v>
      </c>
      <c r="AC286" s="73">
        <v>-280554.250798258</v>
      </c>
      <c r="AD286" s="73">
        <v>115759.03935433499</v>
      </c>
      <c r="AE286" s="73">
        <v>100143.111766841</v>
      </c>
      <c r="AF286" s="73">
        <v>84332.766860234799</v>
      </c>
      <c r="AG286" s="73">
        <v>68325.575428785101</v>
      </c>
      <c r="AH286" s="73">
        <v>52119.074021504799</v>
      </c>
      <c r="AI286" s="73">
        <v>35710.764402100103</v>
      </c>
      <c r="AJ286" s="73">
        <v>19098.1129996251</v>
      </c>
      <c r="AK286" s="73">
        <v>2278.5503495866201</v>
      </c>
      <c r="AL286" s="73">
        <v>-14750.529474713099</v>
      </c>
      <c r="AM286" s="73">
        <v>-31991.769440727901</v>
      </c>
      <c r="AN286" s="73">
        <v>-95328.946214437601</v>
      </c>
    </row>
    <row r="287" spans="1:40">
      <c r="A287" s="108" t="s">
        <v>609</v>
      </c>
      <c r="B287" s="73">
        <v>0</v>
      </c>
      <c r="C287" s="73">
        <v>0</v>
      </c>
      <c r="D287" s="73">
        <v>0</v>
      </c>
      <c r="E287" s="73">
        <v>0</v>
      </c>
      <c r="F287" s="73">
        <v>0</v>
      </c>
      <c r="G287" s="73">
        <v>0</v>
      </c>
      <c r="H287" s="73">
        <v>0</v>
      </c>
      <c r="I287" s="73">
        <v>0</v>
      </c>
      <c r="J287" s="73">
        <v>0</v>
      </c>
      <c r="K287" s="73">
        <v>0</v>
      </c>
      <c r="L287" s="73">
        <v>0</v>
      </c>
      <c r="M287" s="73">
        <v>0</v>
      </c>
      <c r="N287" s="73">
        <v>0</v>
      </c>
      <c r="O287" s="73">
        <v>0</v>
      </c>
      <c r="P287" s="73">
        <v>0</v>
      </c>
      <c r="Q287" s="73">
        <v>0</v>
      </c>
      <c r="R287" s="73">
        <v>0</v>
      </c>
      <c r="S287" s="73">
        <v>0</v>
      </c>
      <c r="T287" s="73">
        <v>0</v>
      </c>
      <c r="U287" s="73">
        <v>0</v>
      </c>
      <c r="V287" s="73">
        <v>0</v>
      </c>
      <c r="W287" s="73">
        <v>0</v>
      </c>
      <c r="X287" s="73">
        <v>0</v>
      </c>
      <c r="Y287" s="73">
        <v>0</v>
      </c>
      <c r="Z287" s="73">
        <v>0</v>
      </c>
      <c r="AA287" s="73">
        <v>0</v>
      </c>
      <c r="AB287" s="73">
        <v>0</v>
      </c>
      <c r="AC287" s="73">
        <v>0</v>
      </c>
      <c r="AD287" s="73">
        <v>0</v>
      </c>
      <c r="AE287" s="73">
        <v>0</v>
      </c>
      <c r="AF287" s="73">
        <v>0</v>
      </c>
      <c r="AG287" s="73">
        <v>0</v>
      </c>
      <c r="AH287" s="73">
        <v>0</v>
      </c>
      <c r="AI287" s="73">
        <v>0</v>
      </c>
      <c r="AJ287" s="73">
        <v>0</v>
      </c>
      <c r="AK287" s="73">
        <v>0</v>
      </c>
      <c r="AL287" s="73">
        <v>0</v>
      </c>
      <c r="AM287" s="73">
        <v>0</v>
      </c>
      <c r="AN287" s="73">
        <v>0</v>
      </c>
    </row>
    <row r="288" spans="1:40">
      <c r="A288" s="108" t="s">
        <v>610</v>
      </c>
      <c r="B288" s="73">
        <v>2759568.6296856501</v>
      </c>
      <c r="C288" s="73">
        <v>2824679.1589010302</v>
      </c>
      <c r="D288" s="73">
        <v>2728230.1004716698</v>
      </c>
      <c r="E288" s="73">
        <v>2679226.8577505499</v>
      </c>
      <c r="F288" s="73">
        <v>2599520.2149604699</v>
      </c>
      <c r="G288" s="73">
        <v>2940251.4262020099</v>
      </c>
      <c r="H288" s="73">
        <v>3319665.2588213799</v>
      </c>
      <c r="I288" s="73">
        <v>3329064.0984733999</v>
      </c>
      <c r="J288" s="73">
        <v>3313022.2746035098</v>
      </c>
      <c r="K288" s="73">
        <v>3267441.84824443</v>
      </c>
      <c r="L288" s="73">
        <v>3123410.8162455601</v>
      </c>
      <c r="M288" s="73">
        <v>7922341.20571189</v>
      </c>
      <c r="N288" s="73">
        <v>40806421.890071601</v>
      </c>
      <c r="O288" s="73">
        <v>2782961.48082784</v>
      </c>
      <c r="P288" s="73">
        <v>2844918.7739612199</v>
      </c>
      <c r="Q288" s="73">
        <v>2747564.0265621999</v>
      </c>
      <c r="R288" s="73">
        <v>2698261.44010195</v>
      </c>
      <c r="S288" s="73">
        <v>2617657.7408942101</v>
      </c>
      <c r="T288" s="73">
        <v>2951578.4071541601</v>
      </c>
      <c r="U288" s="73">
        <v>3361302.5962048401</v>
      </c>
      <c r="V288" s="73">
        <v>3419304.6593112699</v>
      </c>
      <c r="W288" s="73">
        <v>3296124.1036943002</v>
      </c>
      <c r="X288" s="73">
        <v>3148848.1460553901</v>
      </c>
      <c r="Y288" s="73">
        <v>3016110.66903518</v>
      </c>
      <c r="Z288" s="73">
        <v>8402119.3537594602</v>
      </c>
      <c r="AA288" s="73">
        <v>41286751.397561997</v>
      </c>
      <c r="AB288" s="73">
        <v>2821834.8724655998</v>
      </c>
      <c r="AC288" s="73">
        <v>2885405.1618206599</v>
      </c>
      <c r="AD288" s="73">
        <v>2787328.8437909</v>
      </c>
      <c r="AE288" s="73">
        <v>2737938.2179478798</v>
      </c>
      <c r="AF288" s="73">
        <v>2656627.0132907801</v>
      </c>
      <c r="AG288" s="73">
        <v>2796889.5844144002</v>
      </c>
      <c r="AH288" s="73">
        <v>3047616.5733643798</v>
      </c>
      <c r="AI288" s="73">
        <v>3155979.4574334002</v>
      </c>
      <c r="AJ288" s="73">
        <v>3284690.5311003602</v>
      </c>
      <c r="AK288" s="73">
        <v>3361006.6341641298</v>
      </c>
      <c r="AL288" s="73">
        <v>3211357.9016519901</v>
      </c>
      <c r="AM288" s="73">
        <v>8996144.2635315992</v>
      </c>
      <c r="AN288" s="73">
        <v>41742819.054976098</v>
      </c>
    </row>
    <row r="289" spans="1:40">
      <c r="A289" s="120" t="s">
        <v>611</v>
      </c>
      <c r="B289" s="110">
        <v>5.5E-2</v>
      </c>
      <c r="C289" s="110">
        <v>5.5E-2</v>
      </c>
      <c r="D289" s="110">
        <v>5.5E-2</v>
      </c>
      <c r="E289" s="110">
        <v>5.5E-2</v>
      </c>
      <c r="F289" s="110">
        <v>5.5E-2</v>
      </c>
      <c r="G289" s="110">
        <v>5.5E-2</v>
      </c>
      <c r="H289" s="110">
        <v>5.5E-2</v>
      </c>
      <c r="I289" s="110">
        <v>5.5E-2</v>
      </c>
      <c r="J289" s="110">
        <v>5.5E-2</v>
      </c>
      <c r="K289" s="110">
        <v>5.5E-2</v>
      </c>
      <c r="L289" s="110">
        <v>5.5E-2</v>
      </c>
      <c r="M289" s="110">
        <v>5.5E-2</v>
      </c>
      <c r="N289" s="110">
        <v>5.5E-2</v>
      </c>
      <c r="O289" s="110">
        <v>5.5E-2</v>
      </c>
      <c r="P289" s="110">
        <v>5.5E-2</v>
      </c>
      <c r="Q289" s="110">
        <v>5.5E-2</v>
      </c>
      <c r="R289" s="110">
        <v>5.5E-2</v>
      </c>
      <c r="S289" s="110">
        <v>5.5E-2</v>
      </c>
      <c r="T289" s="110">
        <v>5.5E-2</v>
      </c>
      <c r="U289" s="110">
        <v>5.5E-2</v>
      </c>
      <c r="V289" s="110">
        <v>5.5E-2</v>
      </c>
      <c r="W289" s="110">
        <v>5.5E-2</v>
      </c>
      <c r="X289" s="110">
        <v>5.5E-2</v>
      </c>
      <c r="Y289" s="110">
        <v>5.5E-2</v>
      </c>
      <c r="Z289" s="110">
        <v>5.5E-2</v>
      </c>
      <c r="AA289" s="110">
        <v>5.5E-2</v>
      </c>
      <c r="AB289" s="110">
        <v>5.5E-2</v>
      </c>
      <c r="AC289" s="110">
        <v>5.5E-2</v>
      </c>
      <c r="AD289" s="110">
        <v>5.5E-2</v>
      </c>
      <c r="AE289" s="110">
        <v>5.5E-2</v>
      </c>
      <c r="AF289" s="110">
        <v>5.5E-2</v>
      </c>
      <c r="AG289" s="110">
        <v>5.5E-2</v>
      </c>
      <c r="AH289" s="110">
        <v>5.5E-2</v>
      </c>
      <c r="AI289" s="110">
        <v>5.5E-2</v>
      </c>
      <c r="AJ289" s="110">
        <v>5.5E-2</v>
      </c>
      <c r="AK289" s="110">
        <v>5.5E-2</v>
      </c>
      <c r="AL289" s="110">
        <v>5.5E-2</v>
      </c>
      <c r="AM289" s="110">
        <v>5.5E-2</v>
      </c>
      <c r="AN289" s="110">
        <v>5.5E-2</v>
      </c>
    </row>
    <row r="290" spans="1:40">
      <c r="A290" s="108" t="s">
        <v>612</v>
      </c>
      <c r="B290" s="73">
        <v>151776.27463271099</v>
      </c>
      <c r="C290" s="73">
        <v>155357.353739557</v>
      </c>
      <c r="D290" s="73">
        <v>150052.65552594201</v>
      </c>
      <c r="E290" s="73">
        <v>147357.47717627999</v>
      </c>
      <c r="F290" s="73">
        <v>142973.611822826</v>
      </c>
      <c r="G290" s="73">
        <v>161713.82844111099</v>
      </c>
      <c r="H290" s="73">
        <v>182581.58923517601</v>
      </c>
      <c r="I290" s="73">
        <v>183098.52541603701</v>
      </c>
      <c r="J290" s="73">
        <v>182216.22510319299</v>
      </c>
      <c r="K290" s="73">
        <v>179709.30165344299</v>
      </c>
      <c r="L290" s="73">
        <v>171787.594893506</v>
      </c>
      <c r="M290" s="73">
        <v>435728.76631415403</v>
      </c>
      <c r="N290" s="73">
        <v>2244353.2039539302</v>
      </c>
      <c r="O290" s="73">
        <v>153062.88144553101</v>
      </c>
      <c r="P290" s="73">
        <v>156470.53256786699</v>
      </c>
      <c r="Q290" s="73">
        <v>151116.02146092101</v>
      </c>
      <c r="R290" s="73">
        <v>148404.37920560699</v>
      </c>
      <c r="S290" s="73">
        <v>143971.17574918101</v>
      </c>
      <c r="T290" s="73">
        <v>162336.812393478</v>
      </c>
      <c r="U290" s="73">
        <v>184871.642791266</v>
      </c>
      <c r="V290" s="73">
        <v>188061.75626212</v>
      </c>
      <c r="W290" s="73">
        <v>181286.82570318601</v>
      </c>
      <c r="X290" s="73">
        <v>173186.64803304599</v>
      </c>
      <c r="Y290" s="73">
        <v>165886.08679693501</v>
      </c>
      <c r="Z290" s="73">
        <v>462116.56445677002</v>
      </c>
      <c r="AA290" s="73">
        <v>2270771.3268659101</v>
      </c>
      <c r="AB290" s="73">
        <v>155200.91798560799</v>
      </c>
      <c r="AC290" s="73">
        <v>158697.28390013601</v>
      </c>
      <c r="AD290" s="73">
        <v>153303.08640849899</v>
      </c>
      <c r="AE290" s="73">
        <v>150586.60198713301</v>
      </c>
      <c r="AF290" s="73">
        <v>146114.48573099301</v>
      </c>
      <c r="AG290" s="73">
        <v>153828.927142792</v>
      </c>
      <c r="AH290" s="73">
        <v>167618.911535041</v>
      </c>
      <c r="AI290" s="73">
        <v>173578.870158837</v>
      </c>
      <c r="AJ290" s="73">
        <v>180657.97921051999</v>
      </c>
      <c r="AK290" s="73">
        <v>184855.36487902701</v>
      </c>
      <c r="AL290" s="73">
        <v>176624.68459085899</v>
      </c>
      <c r="AM290" s="73">
        <v>494787.934494238</v>
      </c>
      <c r="AN290" s="73">
        <v>2295855.0480236802</v>
      </c>
    </row>
    <row r="291" spans="1:40">
      <c r="A291" s="108" t="s">
        <v>613</v>
      </c>
      <c r="B291" s="73">
        <v>0</v>
      </c>
      <c r="C291" s="73">
        <v>0</v>
      </c>
      <c r="D291" s="73">
        <v>0</v>
      </c>
      <c r="E291" s="73">
        <v>0</v>
      </c>
      <c r="F291" s="73">
        <v>0</v>
      </c>
      <c r="G291" s="73">
        <v>0</v>
      </c>
      <c r="H291" s="73">
        <v>0</v>
      </c>
      <c r="I291" s="73">
        <v>0</v>
      </c>
      <c r="J291" s="73">
        <v>0</v>
      </c>
      <c r="K291" s="73">
        <v>0</v>
      </c>
      <c r="L291" s="73">
        <v>0</v>
      </c>
      <c r="M291" s="73">
        <v>0</v>
      </c>
      <c r="N291" s="73">
        <v>0</v>
      </c>
      <c r="O291" s="73">
        <v>0</v>
      </c>
      <c r="P291" s="73">
        <v>0</v>
      </c>
      <c r="Q291" s="73">
        <v>0</v>
      </c>
      <c r="R291" s="73">
        <v>0</v>
      </c>
      <c r="S291" s="73">
        <v>0</v>
      </c>
      <c r="T291" s="73">
        <v>0</v>
      </c>
      <c r="U291" s="73">
        <v>0</v>
      </c>
      <c r="V291" s="73">
        <v>0</v>
      </c>
      <c r="W291" s="73">
        <v>0</v>
      </c>
      <c r="X291" s="73">
        <v>0</v>
      </c>
      <c r="Y291" s="73">
        <v>0</v>
      </c>
      <c r="Z291" s="73">
        <v>0</v>
      </c>
      <c r="AA291" s="73">
        <v>0</v>
      </c>
      <c r="AB291" s="73">
        <v>0</v>
      </c>
      <c r="AC291" s="73">
        <v>0</v>
      </c>
      <c r="AD291" s="73">
        <v>0</v>
      </c>
      <c r="AE291" s="73">
        <v>0</v>
      </c>
      <c r="AF291" s="73">
        <v>0</v>
      </c>
      <c r="AG291" s="73">
        <v>0</v>
      </c>
      <c r="AH291" s="73">
        <v>0</v>
      </c>
      <c r="AI291" s="73">
        <v>0</v>
      </c>
      <c r="AJ291" s="73">
        <v>0</v>
      </c>
      <c r="AK291" s="73">
        <v>0</v>
      </c>
      <c r="AL291" s="73">
        <v>0</v>
      </c>
      <c r="AM291" s="73">
        <v>0</v>
      </c>
      <c r="AN291" s="73">
        <v>0</v>
      </c>
    </row>
    <row r="292" spans="1:40">
      <c r="A292" s="109" t="s">
        <v>614</v>
      </c>
      <c r="B292" s="73">
        <v>151776.27463271099</v>
      </c>
      <c r="C292" s="73">
        <v>155357.353739557</v>
      </c>
      <c r="D292" s="73">
        <v>150052.65552594201</v>
      </c>
      <c r="E292" s="73">
        <v>147357.47717627999</v>
      </c>
      <c r="F292" s="73">
        <v>142973.611822826</v>
      </c>
      <c r="G292" s="73">
        <v>161713.82844111099</v>
      </c>
      <c r="H292" s="73">
        <v>182581.58923517601</v>
      </c>
      <c r="I292" s="73">
        <v>183098.52541603701</v>
      </c>
      <c r="J292" s="73">
        <v>182216.22510319299</v>
      </c>
      <c r="K292" s="73">
        <v>179709.30165344299</v>
      </c>
      <c r="L292" s="73">
        <v>171787.594893506</v>
      </c>
      <c r="M292" s="73">
        <v>435728.76631415403</v>
      </c>
      <c r="N292" s="73">
        <v>2244353.2039539302</v>
      </c>
      <c r="O292" s="73">
        <v>153062.88144553101</v>
      </c>
      <c r="P292" s="73">
        <v>156470.53256786699</v>
      </c>
      <c r="Q292" s="73">
        <v>151116.02146092101</v>
      </c>
      <c r="R292" s="73">
        <v>148404.37920560699</v>
      </c>
      <c r="S292" s="73">
        <v>143971.17574918101</v>
      </c>
      <c r="T292" s="73">
        <v>162336.812393478</v>
      </c>
      <c r="U292" s="73">
        <v>184871.642791266</v>
      </c>
      <c r="V292" s="73">
        <v>188061.75626212</v>
      </c>
      <c r="W292" s="73">
        <v>181286.82570318601</v>
      </c>
      <c r="X292" s="73">
        <v>173186.64803304599</v>
      </c>
      <c r="Y292" s="73">
        <v>165886.08679693501</v>
      </c>
      <c r="Z292" s="73">
        <v>462116.56445677002</v>
      </c>
      <c r="AA292" s="73">
        <v>2270771.3268659101</v>
      </c>
      <c r="AB292" s="73">
        <v>155200.91798560799</v>
      </c>
      <c r="AC292" s="73">
        <v>158697.28390013601</v>
      </c>
      <c r="AD292" s="73">
        <v>153303.08640849899</v>
      </c>
      <c r="AE292" s="73">
        <v>150586.60198713301</v>
      </c>
      <c r="AF292" s="73">
        <v>146114.48573099301</v>
      </c>
      <c r="AG292" s="73">
        <v>153828.927142792</v>
      </c>
      <c r="AH292" s="73">
        <v>167618.911535041</v>
      </c>
      <c r="AI292" s="73">
        <v>173578.870158837</v>
      </c>
      <c r="AJ292" s="73">
        <v>180657.97921051999</v>
      </c>
      <c r="AK292" s="73">
        <v>184855.36487902701</v>
      </c>
      <c r="AL292" s="73">
        <v>176624.68459085899</v>
      </c>
      <c r="AM292" s="73">
        <v>494787.934494238</v>
      </c>
      <c r="AN292" s="73">
        <v>2295855.0480236802</v>
      </c>
    </row>
    <row r="293" spans="1:40">
      <c r="A293" s="108" t="s">
        <v>615</v>
      </c>
      <c r="B293" s="73">
        <v>0</v>
      </c>
      <c r="C293" s="73">
        <v>0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73">
        <v>0</v>
      </c>
      <c r="K293" s="73">
        <v>0</v>
      </c>
      <c r="L293" s="73">
        <v>0</v>
      </c>
      <c r="M293" s="73">
        <v>0</v>
      </c>
      <c r="N293" s="73">
        <v>0</v>
      </c>
      <c r="O293" s="73">
        <v>0</v>
      </c>
      <c r="P293" s="73">
        <v>0</v>
      </c>
      <c r="Q293" s="73">
        <v>0</v>
      </c>
      <c r="R293" s="73">
        <v>0</v>
      </c>
      <c r="S293" s="73">
        <v>0</v>
      </c>
      <c r="T293" s="73">
        <v>0</v>
      </c>
      <c r="U293" s="73">
        <v>0</v>
      </c>
      <c r="V293" s="73">
        <v>0</v>
      </c>
      <c r="W293" s="73">
        <v>0</v>
      </c>
      <c r="X293" s="73">
        <v>0</v>
      </c>
      <c r="Y293" s="73">
        <v>0</v>
      </c>
      <c r="Z293" s="73">
        <v>0</v>
      </c>
      <c r="AA293" s="73">
        <v>0</v>
      </c>
      <c r="AB293" s="73">
        <v>0</v>
      </c>
      <c r="AC293" s="73">
        <v>0</v>
      </c>
      <c r="AD293" s="73">
        <v>0</v>
      </c>
      <c r="AE293" s="73">
        <v>0</v>
      </c>
      <c r="AF293" s="73">
        <v>0</v>
      </c>
      <c r="AG293" s="73">
        <v>0</v>
      </c>
      <c r="AH293" s="73">
        <v>0</v>
      </c>
      <c r="AI293" s="73">
        <v>0</v>
      </c>
      <c r="AJ293" s="73">
        <v>0</v>
      </c>
      <c r="AK293" s="73">
        <v>0</v>
      </c>
      <c r="AL293" s="73">
        <v>0</v>
      </c>
      <c r="AM293" s="73">
        <v>0</v>
      </c>
      <c r="AN293" s="73">
        <v>0</v>
      </c>
    </row>
    <row r="294" spans="1:40" ht="10.8" thickBot="1">
      <c r="A294" s="119" t="s">
        <v>616</v>
      </c>
      <c r="B294" s="73">
        <v>0</v>
      </c>
      <c r="C294" s="73">
        <v>0</v>
      </c>
      <c r="D294" s="73">
        <v>0</v>
      </c>
      <c r="E294" s="73">
        <v>0</v>
      </c>
      <c r="F294" s="73">
        <v>0</v>
      </c>
      <c r="G294" s="73">
        <v>0</v>
      </c>
      <c r="H294" s="73">
        <v>0</v>
      </c>
      <c r="I294" s="73">
        <v>0</v>
      </c>
      <c r="J294" s="73">
        <v>0</v>
      </c>
      <c r="K294" s="73">
        <v>0</v>
      </c>
      <c r="L294" s="73">
        <v>0</v>
      </c>
      <c r="M294" s="73">
        <v>0</v>
      </c>
      <c r="N294" s="73">
        <v>0</v>
      </c>
      <c r="O294" s="73">
        <v>0</v>
      </c>
      <c r="P294" s="73">
        <v>0</v>
      </c>
      <c r="Q294" s="73">
        <v>0</v>
      </c>
      <c r="R294" s="73">
        <v>0</v>
      </c>
      <c r="S294" s="73">
        <v>0</v>
      </c>
      <c r="T294" s="73">
        <v>0</v>
      </c>
      <c r="U294" s="73">
        <v>0</v>
      </c>
      <c r="V294" s="73">
        <v>0</v>
      </c>
      <c r="W294" s="73">
        <v>0</v>
      </c>
      <c r="X294" s="73">
        <v>0</v>
      </c>
      <c r="Y294" s="73">
        <v>0</v>
      </c>
      <c r="Z294" s="73">
        <v>0</v>
      </c>
      <c r="AA294" s="73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</row>
    <row r="295" spans="1:40">
      <c r="A295" s="108" t="s">
        <v>617</v>
      </c>
      <c r="B295" s="73">
        <v>0</v>
      </c>
      <c r="C295" s="73">
        <v>0</v>
      </c>
      <c r="D295" s="73">
        <v>0</v>
      </c>
      <c r="E295" s="73">
        <v>0</v>
      </c>
      <c r="F295" s="73">
        <v>0</v>
      </c>
      <c r="G295" s="73">
        <v>0</v>
      </c>
      <c r="H295" s="73">
        <v>0</v>
      </c>
      <c r="I295" s="73">
        <v>0</v>
      </c>
      <c r="J295" s="73">
        <v>0</v>
      </c>
      <c r="K295" s="73">
        <v>0</v>
      </c>
      <c r="L295" s="73">
        <v>0</v>
      </c>
      <c r="M295" s="73">
        <v>0</v>
      </c>
      <c r="N295" s="73">
        <v>0</v>
      </c>
      <c r="O295" s="73">
        <v>0</v>
      </c>
      <c r="P295" s="73">
        <v>0</v>
      </c>
      <c r="Q295" s="73">
        <v>0</v>
      </c>
      <c r="R295" s="73">
        <v>0</v>
      </c>
      <c r="S295" s="73">
        <v>0</v>
      </c>
      <c r="T295" s="73">
        <v>0</v>
      </c>
      <c r="U295" s="73">
        <v>0</v>
      </c>
      <c r="V295" s="73">
        <v>0</v>
      </c>
      <c r="W295" s="73">
        <v>0</v>
      </c>
      <c r="X295" s="73">
        <v>0</v>
      </c>
      <c r="Y295" s="73">
        <v>0</v>
      </c>
      <c r="Z295" s="73">
        <v>0</v>
      </c>
      <c r="AA295" s="73">
        <v>0</v>
      </c>
      <c r="AB295" s="73">
        <v>0</v>
      </c>
      <c r="AC295" s="73">
        <v>0</v>
      </c>
      <c r="AD295" s="73">
        <v>0</v>
      </c>
      <c r="AE295" s="73">
        <v>0</v>
      </c>
      <c r="AF295" s="73">
        <v>0</v>
      </c>
      <c r="AG295" s="73">
        <v>0</v>
      </c>
      <c r="AH295" s="73">
        <v>0</v>
      </c>
      <c r="AI295" s="73">
        <v>0</v>
      </c>
      <c r="AJ295" s="73">
        <v>0</v>
      </c>
      <c r="AK295" s="73">
        <v>0</v>
      </c>
      <c r="AL295" s="73">
        <v>0</v>
      </c>
      <c r="AM295" s="73">
        <v>0</v>
      </c>
      <c r="AN295" s="73">
        <v>0</v>
      </c>
    </row>
    <row r="296" spans="1:40">
      <c r="A296" s="108" t="s">
        <v>618</v>
      </c>
      <c r="B296" s="73">
        <v>2988431.2666213</v>
      </c>
      <c r="C296" s="73">
        <v>3069881.7392010698</v>
      </c>
      <c r="D296" s="73">
        <v>2987444.9480107999</v>
      </c>
      <c r="E296" s="73">
        <v>2952632.2426163601</v>
      </c>
      <c r="F296" s="73">
        <v>2886335.0456182202</v>
      </c>
      <c r="G296" s="73">
        <v>3240150.18357149</v>
      </c>
      <c r="H296" s="73">
        <v>3634004.9673726801</v>
      </c>
      <c r="I296" s="73">
        <v>3657805.0300271502</v>
      </c>
      <c r="J296" s="73">
        <v>3657127.4014571202</v>
      </c>
      <c r="K296" s="73">
        <v>3626333.9601734299</v>
      </c>
      <c r="L296" s="73">
        <v>3494600.0533310398</v>
      </c>
      <c r="M296" s="73">
        <v>7811717.0868244404</v>
      </c>
      <c r="N296" s="73">
        <v>44006463.924825102</v>
      </c>
      <c r="O296" s="73">
        <v>2671386.7667285502</v>
      </c>
      <c r="P296" s="73">
        <v>2750086.8296220601</v>
      </c>
      <c r="Q296" s="73">
        <v>2683535.2304381202</v>
      </c>
      <c r="R296" s="73">
        <v>2665420.58414244</v>
      </c>
      <c r="S296" s="73">
        <v>2616394.4231936801</v>
      </c>
      <c r="T296" s="73">
        <v>2982287.0996225402</v>
      </c>
      <c r="U296" s="73">
        <v>3424382.7133036801</v>
      </c>
      <c r="V296" s="73">
        <v>3515160.6278738901</v>
      </c>
      <c r="W296" s="73">
        <v>3425165.4338487401</v>
      </c>
      <c r="X296" s="73">
        <v>3311489.5032693199</v>
      </c>
      <c r="Y296" s="73">
        <v>3212771.94730228</v>
      </c>
      <c r="Z296" s="73">
        <v>8633225.7499472704</v>
      </c>
      <c r="AA296" s="73">
        <v>41891306.909292601</v>
      </c>
      <c r="AB296" s="73">
        <v>3067634.2641493501</v>
      </c>
      <c r="AC296" s="73">
        <v>3165959.4126189202</v>
      </c>
      <c r="AD296" s="73">
        <v>2671569.80443657</v>
      </c>
      <c r="AE296" s="73">
        <v>2637795.1061810399</v>
      </c>
      <c r="AF296" s="73">
        <v>2572294.24643054</v>
      </c>
      <c r="AG296" s="73">
        <v>2728564.0089856102</v>
      </c>
      <c r="AH296" s="73">
        <v>2995497.4993428802</v>
      </c>
      <c r="AI296" s="73">
        <v>3120268.6930312999</v>
      </c>
      <c r="AJ296" s="73">
        <v>3265592.4181007398</v>
      </c>
      <c r="AK296" s="73">
        <v>3358728.0838145399</v>
      </c>
      <c r="AL296" s="73">
        <v>3226108.43112671</v>
      </c>
      <c r="AM296" s="73">
        <v>9028136.0329723302</v>
      </c>
      <c r="AN296" s="73">
        <v>41838148.001190498</v>
      </c>
    </row>
    <row r="297" spans="1:40">
      <c r="A297" s="108" t="s">
        <v>619</v>
      </c>
      <c r="B297" s="73">
        <v>-228862.636935652</v>
      </c>
      <c r="C297" s="73">
        <v>-245202.58030003399</v>
      </c>
      <c r="D297" s="73">
        <v>-259214.847539126</v>
      </c>
      <c r="E297" s="73">
        <v>-273405.38486580801</v>
      </c>
      <c r="F297" s="73">
        <v>-286814.83065774298</v>
      </c>
      <c r="G297" s="73">
        <v>-299898.75736947998</v>
      </c>
      <c r="H297" s="73">
        <v>-314339.70855129801</v>
      </c>
      <c r="I297" s="73">
        <v>-328740.93155374902</v>
      </c>
      <c r="J297" s="73">
        <v>-344105.12685361702</v>
      </c>
      <c r="K297" s="73">
        <v>-358892.11192900199</v>
      </c>
      <c r="L297" s="73">
        <v>-371189.23708547599</v>
      </c>
      <c r="M297" s="73">
        <v>110624.11888744999</v>
      </c>
      <c r="N297" s="73">
        <v>-3200042.0347535401</v>
      </c>
      <c r="O297" s="73">
        <v>111574.714099291</v>
      </c>
      <c r="P297" s="73">
        <v>94831.9443391635</v>
      </c>
      <c r="Q297" s="73">
        <v>64028.796124079498</v>
      </c>
      <c r="R297" s="73">
        <v>32840.855959517401</v>
      </c>
      <c r="S297" s="73">
        <v>1263.3177005341099</v>
      </c>
      <c r="T297" s="73">
        <v>-30708.692468385201</v>
      </c>
      <c r="U297" s="73">
        <v>-63080.117098843402</v>
      </c>
      <c r="V297" s="73">
        <v>-95855.968562619906</v>
      </c>
      <c r="W297" s="73">
        <v>-129041.330154442</v>
      </c>
      <c r="X297" s="73">
        <v>-162641.357213927</v>
      </c>
      <c r="Y297" s="73">
        <v>-196661.278267102</v>
      </c>
      <c r="Z297" s="73">
        <v>-231106.39618780199</v>
      </c>
      <c r="AA297" s="73">
        <v>-604555.51173053903</v>
      </c>
      <c r="AB297" s="73">
        <v>-245799.39168375201</v>
      </c>
      <c r="AC297" s="73">
        <v>-280554.250798258</v>
      </c>
      <c r="AD297" s="73">
        <v>115759.03935433499</v>
      </c>
      <c r="AE297" s="73">
        <v>100143.111766841</v>
      </c>
      <c r="AF297" s="73">
        <v>84332.766860234799</v>
      </c>
      <c r="AG297" s="73">
        <v>68325.575428785101</v>
      </c>
      <c r="AH297" s="73">
        <v>52119.074021504799</v>
      </c>
      <c r="AI297" s="73">
        <v>35710.764402100103</v>
      </c>
      <c r="AJ297" s="73">
        <v>19098.1129996251</v>
      </c>
      <c r="AK297" s="73">
        <v>2278.5503495866201</v>
      </c>
      <c r="AL297" s="73">
        <v>-14750.529474713099</v>
      </c>
      <c r="AM297" s="73">
        <v>-31991.769440727901</v>
      </c>
      <c r="AN297" s="73">
        <v>-95328.946214437601</v>
      </c>
    </row>
    <row r="298" spans="1:40">
      <c r="A298" s="108" t="s">
        <v>620</v>
      </c>
      <c r="B298" s="73">
        <v>0</v>
      </c>
      <c r="C298" s="73">
        <v>0</v>
      </c>
      <c r="D298" s="73">
        <v>0</v>
      </c>
      <c r="E298" s="73">
        <v>0</v>
      </c>
      <c r="F298" s="73">
        <v>0</v>
      </c>
      <c r="G298" s="73">
        <v>0</v>
      </c>
      <c r="H298" s="73">
        <v>0</v>
      </c>
      <c r="I298" s="73">
        <v>0</v>
      </c>
      <c r="J298" s="73">
        <v>0</v>
      </c>
      <c r="K298" s="73">
        <v>0</v>
      </c>
      <c r="L298" s="73">
        <v>0</v>
      </c>
      <c r="M298" s="73">
        <v>0</v>
      </c>
      <c r="N298" s="73">
        <v>0</v>
      </c>
      <c r="O298" s="73">
        <v>0</v>
      </c>
      <c r="P298" s="73">
        <v>0</v>
      </c>
      <c r="Q298" s="73">
        <v>0</v>
      </c>
      <c r="R298" s="73">
        <v>0</v>
      </c>
      <c r="S298" s="73">
        <v>0</v>
      </c>
      <c r="T298" s="73">
        <v>0</v>
      </c>
      <c r="U298" s="73">
        <v>0</v>
      </c>
      <c r="V298" s="73">
        <v>0</v>
      </c>
      <c r="W298" s="73">
        <v>0</v>
      </c>
      <c r="X298" s="73">
        <v>0</v>
      </c>
      <c r="Y298" s="73">
        <v>0</v>
      </c>
      <c r="Z298" s="73">
        <v>0</v>
      </c>
      <c r="AA298" s="73">
        <v>0</v>
      </c>
      <c r="AB298" s="73">
        <v>0</v>
      </c>
      <c r="AC298" s="73">
        <v>0</v>
      </c>
      <c r="AD298" s="73">
        <v>0</v>
      </c>
      <c r="AE298" s="73">
        <v>0</v>
      </c>
      <c r="AF298" s="73">
        <v>0</v>
      </c>
      <c r="AG298" s="73">
        <v>0</v>
      </c>
      <c r="AH298" s="73">
        <v>0</v>
      </c>
      <c r="AI298" s="73">
        <v>0</v>
      </c>
      <c r="AJ298" s="73">
        <v>0</v>
      </c>
      <c r="AK298" s="73">
        <v>0</v>
      </c>
      <c r="AL298" s="73">
        <v>0</v>
      </c>
      <c r="AM298" s="73">
        <v>0</v>
      </c>
      <c r="AN298" s="73">
        <v>0</v>
      </c>
    </row>
    <row r="299" spans="1:40">
      <c r="A299" s="108" t="s">
        <v>621</v>
      </c>
      <c r="B299" s="73">
        <v>-151776.27463271099</v>
      </c>
      <c r="C299" s="73">
        <v>-155357.353739557</v>
      </c>
      <c r="D299" s="73">
        <v>-150052.65552594201</v>
      </c>
      <c r="E299" s="73">
        <v>-147357.47717627999</v>
      </c>
      <c r="F299" s="73">
        <v>-142973.611822826</v>
      </c>
      <c r="G299" s="73">
        <v>-161713.82844111099</v>
      </c>
      <c r="H299" s="73">
        <v>-182581.58923517601</v>
      </c>
      <c r="I299" s="73">
        <v>-183098.52541603701</v>
      </c>
      <c r="J299" s="73">
        <v>-182216.22510319299</v>
      </c>
      <c r="K299" s="73">
        <v>-179709.30165344299</v>
      </c>
      <c r="L299" s="73">
        <v>-171787.594893506</v>
      </c>
      <c r="M299" s="73">
        <v>-435728.76631415403</v>
      </c>
      <c r="N299" s="73">
        <v>-2244353.2039539302</v>
      </c>
      <c r="O299" s="73">
        <v>-153062.88144553101</v>
      </c>
      <c r="P299" s="73">
        <v>-156470.53256786699</v>
      </c>
      <c r="Q299" s="73">
        <v>-151116.02146092101</v>
      </c>
      <c r="R299" s="73">
        <v>-148404.37920560699</v>
      </c>
      <c r="S299" s="73">
        <v>-143971.17574918101</v>
      </c>
      <c r="T299" s="73">
        <v>-162336.812393478</v>
      </c>
      <c r="U299" s="73">
        <v>-184871.642791266</v>
      </c>
      <c r="V299" s="73">
        <v>-188061.75626212</v>
      </c>
      <c r="W299" s="73">
        <v>-181286.82570318601</v>
      </c>
      <c r="X299" s="73">
        <v>-173186.64803304599</v>
      </c>
      <c r="Y299" s="73">
        <v>-165886.08679693501</v>
      </c>
      <c r="Z299" s="73">
        <v>-462116.56445677002</v>
      </c>
      <c r="AA299" s="73">
        <v>-2270771.3268659101</v>
      </c>
      <c r="AB299" s="73">
        <v>-155200.91798560799</v>
      </c>
      <c r="AC299" s="73">
        <v>-158697.28390013601</v>
      </c>
      <c r="AD299" s="73">
        <v>-153303.08640849899</v>
      </c>
      <c r="AE299" s="73">
        <v>-150586.60198713301</v>
      </c>
      <c r="AF299" s="73">
        <v>-146114.48573099301</v>
      </c>
      <c r="AG299" s="73">
        <v>-153828.927142792</v>
      </c>
      <c r="AH299" s="73">
        <v>-167618.911535041</v>
      </c>
      <c r="AI299" s="73">
        <v>-173578.870158837</v>
      </c>
      <c r="AJ299" s="73">
        <v>-180657.97921051999</v>
      </c>
      <c r="AK299" s="73">
        <v>-184855.36487902701</v>
      </c>
      <c r="AL299" s="73">
        <v>-176624.68459085899</v>
      </c>
      <c r="AM299" s="73">
        <v>-494787.934494238</v>
      </c>
      <c r="AN299" s="73">
        <v>-2295855.0480236802</v>
      </c>
    </row>
    <row r="300" spans="1:40">
      <c r="A300" s="108" t="s">
        <v>622</v>
      </c>
      <c r="B300" s="73">
        <v>2607792.3550529401</v>
      </c>
      <c r="C300" s="73">
        <v>2669321.8051614701</v>
      </c>
      <c r="D300" s="73">
        <v>2578177.4449457298</v>
      </c>
      <c r="E300" s="73">
        <v>2531869.3805742702</v>
      </c>
      <c r="F300" s="73">
        <v>2456546.6031376501</v>
      </c>
      <c r="G300" s="73">
        <v>2778537.5977608999</v>
      </c>
      <c r="H300" s="73">
        <v>3137083.6695861998</v>
      </c>
      <c r="I300" s="73">
        <v>3145965.5730573698</v>
      </c>
      <c r="J300" s="73">
        <v>3130806.0495003099</v>
      </c>
      <c r="K300" s="73">
        <v>3087732.5465909899</v>
      </c>
      <c r="L300" s="73">
        <v>2951623.2213520501</v>
      </c>
      <c r="M300" s="73">
        <v>7486612.4393977402</v>
      </c>
      <c r="N300" s="73">
        <v>38562068.686117597</v>
      </c>
      <c r="O300" s="73">
        <v>2629898.5993823102</v>
      </c>
      <c r="P300" s="73">
        <v>2688448.2413933598</v>
      </c>
      <c r="Q300" s="73">
        <v>2596448.0051012798</v>
      </c>
      <c r="R300" s="73">
        <v>2549857.0608963501</v>
      </c>
      <c r="S300" s="73">
        <v>2473686.5651450302</v>
      </c>
      <c r="T300" s="73">
        <v>2789241.5947606801</v>
      </c>
      <c r="U300" s="73">
        <v>3176430.9534135698</v>
      </c>
      <c r="V300" s="73">
        <v>3231242.90304915</v>
      </c>
      <c r="W300" s="73">
        <v>3114837.27799111</v>
      </c>
      <c r="X300" s="73">
        <v>2975661.49802235</v>
      </c>
      <c r="Y300" s="73">
        <v>2850224.5822382499</v>
      </c>
      <c r="Z300" s="73">
        <v>7940002.78930269</v>
      </c>
      <c r="AA300" s="73">
        <v>39015980.070696101</v>
      </c>
      <c r="AB300" s="73">
        <v>2666633.9544799901</v>
      </c>
      <c r="AC300" s="73">
        <v>2726707.87792052</v>
      </c>
      <c r="AD300" s="73">
        <v>2634025.7573823999</v>
      </c>
      <c r="AE300" s="73">
        <v>2587351.6159607498</v>
      </c>
      <c r="AF300" s="73">
        <v>2510512.5275597801</v>
      </c>
      <c r="AG300" s="73">
        <v>2643060.6572715999</v>
      </c>
      <c r="AH300" s="73">
        <v>2879997.6618293398</v>
      </c>
      <c r="AI300" s="73">
        <v>2982400.5872745598</v>
      </c>
      <c r="AJ300" s="73">
        <v>3104032.55188984</v>
      </c>
      <c r="AK300" s="73">
        <v>3176151.2692851</v>
      </c>
      <c r="AL300" s="73">
        <v>3034733.2170611299</v>
      </c>
      <c r="AM300" s="73">
        <v>8501356.3290373702</v>
      </c>
      <c r="AN300" s="73">
        <v>39446964.006952398</v>
      </c>
    </row>
    <row r="301" spans="1:40">
      <c r="A301" s="121" t="s">
        <v>623</v>
      </c>
      <c r="B301" s="111">
        <v>0.21</v>
      </c>
      <c r="C301" s="111">
        <v>0.21</v>
      </c>
      <c r="D301" s="111">
        <v>0.21</v>
      </c>
      <c r="E301" s="111">
        <v>0.21</v>
      </c>
      <c r="F301" s="111">
        <v>0.21</v>
      </c>
      <c r="G301" s="111">
        <v>0.21</v>
      </c>
      <c r="H301" s="111">
        <v>0.21</v>
      </c>
      <c r="I301" s="111">
        <v>0.21</v>
      </c>
      <c r="J301" s="111">
        <v>0.21</v>
      </c>
      <c r="K301" s="111">
        <v>0.21</v>
      </c>
      <c r="L301" s="111">
        <v>0.21</v>
      </c>
      <c r="M301" s="111">
        <v>0.21</v>
      </c>
      <c r="N301" s="111">
        <v>0.21</v>
      </c>
      <c r="O301" s="111">
        <v>0.21</v>
      </c>
      <c r="P301" s="111">
        <v>0.21</v>
      </c>
      <c r="Q301" s="111">
        <v>0.21</v>
      </c>
      <c r="R301" s="111">
        <v>0.21</v>
      </c>
      <c r="S301" s="111">
        <v>0.21</v>
      </c>
      <c r="T301" s="111">
        <v>0.21</v>
      </c>
      <c r="U301" s="111">
        <v>0.21</v>
      </c>
      <c r="V301" s="111">
        <v>0.21</v>
      </c>
      <c r="W301" s="111">
        <v>0.21</v>
      </c>
      <c r="X301" s="111">
        <v>0.21</v>
      </c>
      <c r="Y301" s="111">
        <v>0.21</v>
      </c>
      <c r="Z301" s="111">
        <v>0.21</v>
      </c>
      <c r="AA301" s="111">
        <v>0.21</v>
      </c>
      <c r="AB301" s="111">
        <v>0.21</v>
      </c>
      <c r="AC301" s="111">
        <v>0.21</v>
      </c>
      <c r="AD301" s="111">
        <v>0.21</v>
      </c>
      <c r="AE301" s="111">
        <v>0.21</v>
      </c>
      <c r="AF301" s="111">
        <v>0.21</v>
      </c>
      <c r="AG301" s="111">
        <v>0.21</v>
      </c>
      <c r="AH301" s="111">
        <v>0.21</v>
      </c>
      <c r="AI301" s="111">
        <v>0.21</v>
      </c>
      <c r="AJ301" s="111">
        <v>0.21</v>
      </c>
      <c r="AK301" s="111">
        <v>0.21</v>
      </c>
      <c r="AL301" s="111">
        <v>0.21</v>
      </c>
      <c r="AM301" s="111">
        <v>0.21</v>
      </c>
      <c r="AN301" s="111">
        <v>0.21</v>
      </c>
    </row>
    <row r="302" spans="1:40">
      <c r="A302" s="108" t="s">
        <v>624</v>
      </c>
      <c r="B302" s="73">
        <v>547636.39456111798</v>
      </c>
      <c r="C302" s="73">
        <v>560557.57908390998</v>
      </c>
      <c r="D302" s="73">
        <v>541417.26343860396</v>
      </c>
      <c r="E302" s="73">
        <v>531692.56992059597</v>
      </c>
      <c r="F302" s="73">
        <v>515874.78665890702</v>
      </c>
      <c r="G302" s="73">
        <v>583492.89552978997</v>
      </c>
      <c r="H302" s="73">
        <v>658787.57061310299</v>
      </c>
      <c r="I302" s="73">
        <v>660652.77034204802</v>
      </c>
      <c r="J302" s="73">
        <v>657469.27039506601</v>
      </c>
      <c r="K302" s="73">
        <v>648423.83478410798</v>
      </c>
      <c r="L302" s="73">
        <v>619840.87648393202</v>
      </c>
      <c r="M302" s="73">
        <v>1572188.6122735201</v>
      </c>
      <c r="N302" s="73">
        <v>8098034.42408471</v>
      </c>
      <c r="O302" s="73">
        <v>552278.70587028505</v>
      </c>
      <c r="P302" s="73">
        <v>564574.13069260505</v>
      </c>
      <c r="Q302" s="73">
        <v>545254.081071269</v>
      </c>
      <c r="R302" s="73">
        <v>535469.98278823297</v>
      </c>
      <c r="S302" s="73">
        <v>519474.17868045601</v>
      </c>
      <c r="T302" s="73">
        <v>585740.73489974299</v>
      </c>
      <c r="U302" s="73">
        <v>667050.50021685101</v>
      </c>
      <c r="V302" s="73">
        <v>678561.00964032195</v>
      </c>
      <c r="W302" s="73">
        <v>654115.82837813301</v>
      </c>
      <c r="X302" s="73">
        <v>624888.91458469303</v>
      </c>
      <c r="Y302" s="73">
        <v>598547.16227003199</v>
      </c>
      <c r="Z302" s="73">
        <v>1667400.5857535601</v>
      </c>
      <c r="AA302" s="73">
        <v>8193355.8148461897</v>
      </c>
      <c r="AB302" s="73">
        <v>559993.13044079801</v>
      </c>
      <c r="AC302" s="73">
        <v>572608.65436330996</v>
      </c>
      <c r="AD302" s="73">
        <v>553145.40905030502</v>
      </c>
      <c r="AE302" s="73">
        <v>543343.83935175696</v>
      </c>
      <c r="AF302" s="73">
        <v>527207.63078755501</v>
      </c>
      <c r="AG302" s="73">
        <v>555042.738027037</v>
      </c>
      <c r="AH302" s="73">
        <v>604799.50898416201</v>
      </c>
      <c r="AI302" s="73">
        <v>626304.12332765898</v>
      </c>
      <c r="AJ302" s="73">
        <v>651846.83589686803</v>
      </c>
      <c r="AK302" s="73">
        <v>666991.76654987095</v>
      </c>
      <c r="AL302" s="73">
        <v>637293.97558283794</v>
      </c>
      <c r="AM302" s="73">
        <v>1785284.82909784</v>
      </c>
      <c r="AN302" s="73">
        <v>8283862.4414600097</v>
      </c>
    </row>
    <row r="303" spans="1:40">
      <c r="A303" s="108" t="s">
        <v>625</v>
      </c>
      <c r="B303" s="73">
        <v>0</v>
      </c>
      <c r="C303" s="73">
        <v>0</v>
      </c>
      <c r="D303" s="73">
        <v>0</v>
      </c>
      <c r="E303" s="73">
        <v>0</v>
      </c>
      <c r="F303" s="73">
        <v>0</v>
      </c>
      <c r="G303" s="73">
        <v>0</v>
      </c>
      <c r="H303" s="73">
        <v>0</v>
      </c>
      <c r="I303" s="73">
        <v>0</v>
      </c>
      <c r="J303" s="73">
        <v>0</v>
      </c>
      <c r="K303" s="73">
        <v>0</v>
      </c>
      <c r="L303" s="73">
        <v>0</v>
      </c>
      <c r="M303" s="73">
        <v>0</v>
      </c>
      <c r="N303" s="73">
        <v>0</v>
      </c>
      <c r="O303" s="73">
        <v>0</v>
      </c>
      <c r="P303" s="73">
        <v>0</v>
      </c>
      <c r="Q303" s="73">
        <v>0</v>
      </c>
      <c r="R303" s="73">
        <v>0</v>
      </c>
      <c r="S303" s="73">
        <v>0</v>
      </c>
      <c r="T303" s="73">
        <v>0</v>
      </c>
      <c r="U303" s="73">
        <v>0</v>
      </c>
      <c r="V303" s="73">
        <v>0</v>
      </c>
      <c r="W303" s="73">
        <v>0</v>
      </c>
      <c r="X303" s="73">
        <v>0</v>
      </c>
      <c r="Y303" s="73">
        <v>0</v>
      </c>
      <c r="Z303" s="73">
        <v>0</v>
      </c>
      <c r="AA303" s="73">
        <v>0</v>
      </c>
      <c r="AB303" s="73">
        <v>0</v>
      </c>
      <c r="AC303" s="73">
        <v>0</v>
      </c>
      <c r="AD303" s="73">
        <v>0</v>
      </c>
      <c r="AE303" s="73">
        <v>0</v>
      </c>
      <c r="AF303" s="73">
        <v>0</v>
      </c>
      <c r="AG303" s="73">
        <v>0</v>
      </c>
      <c r="AH303" s="73">
        <v>0</v>
      </c>
      <c r="AI303" s="73">
        <v>0</v>
      </c>
      <c r="AJ303" s="73">
        <v>0</v>
      </c>
      <c r="AK303" s="73">
        <v>0</v>
      </c>
      <c r="AL303" s="73">
        <v>0</v>
      </c>
      <c r="AM303" s="73">
        <v>0</v>
      </c>
      <c r="AN303" s="73">
        <v>0</v>
      </c>
    </row>
    <row r="304" spans="1:40">
      <c r="A304" s="108" t="s">
        <v>626</v>
      </c>
      <c r="B304" s="73">
        <v>547636.39456111798</v>
      </c>
      <c r="C304" s="73">
        <v>560557.57908390998</v>
      </c>
      <c r="D304" s="73">
        <v>541417.26343860396</v>
      </c>
      <c r="E304" s="73">
        <v>531692.56992059597</v>
      </c>
      <c r="F304" s="73">
        <v>515874.78665890702</v>
      </c>
      <c r="G304" s="73">
        <v>583492.89552978997</v>
      </c>
      <c r="H304" s="73">
        <v>658787.57061310299</v>
      </c>
      <c r="I304" s="73">
        <v>660652.77034204802</v>
      </c>
      <c r="J304" s="73">
        <v>657469.27039506601</v>
      </c>
      <c r="K304" s="73">
        <v>648423.83478410798</v>
      </c>
      <c r="L304" s="73">
        <v>619840.87648393202</v>
      </c>
      <c r="M304" s="73">
        <v>1572188.6122735201</v>
      </c>
      <c r="N304" s="73">
        <v>8098034.42408471</v>
      </c>
      <c r="O304" s="73">
        <v>552278.70587028505</v>
      </c>
      <c r="P304" s="73">
        <v>564574.13069260505</v>
      </c>
      <c r="Q304" s="73">
        <v>545254.081071269</v>
      </c>
      <c r="R304" s="73">
        <v>535469.98278823297</v>
      </c>
      <c r="S304" s="73">
        <v>519474.17868045601</v>
      </c>
      <c r="T304" s="73">
        <v>585740.73489974299</v>
      </c>
      <c r="U304" s="73">
        <v>667050.50021685101</v>
      </c>
      <c r="V304" s="73">
        <v>678561.00964032195</v>
      </c>
      <c r="W304" s="73">
        <v>654115.82837813301</v>
      </c>
      <c r="X304" s="73">
        <v>624888.91458469303</v>
      </c>
      <c r="Y304" s="73">
        <v>598547.16227003199</v>
      </c>
      <c r="Z304" s="73">
        <v>1667400.5857535601</v>
      </c>
      <c r="AA304" s="73">
        <v>8193355.8148461897</v>
      </c>
      <c r="AB304" s="73">
        <v>559993.13044079801</v>
      </c>
      <c r="AC304" s="73">
        <v>572608.65436330996</v>
      </c>
      <c r="AD304" s="73">
        <v>553145.40905030502</v>
      </c>
      <c r="AE304" s="73">
        <v>543343.83935175696</v>
      </c>
      <c r="AF304" s="73">
        <v>527207.63078755501</v>
      </c>
      <c r="AG304" s="73">
        <v>555042.738027037</v>
      </c>
      <c r="AH304" s="73">
        <v>604799.50898416201</v>
      </c>
      <c r="AI304" s="73">
        <v>626304.12332765898</v>
      </c>
      <c r="AJ304" s="73">
        <v>651846.83589686803</v>
      </c>
      <c r="AK304" s="73">
        <v>666991.76654987095</v>
      </c>
      <c r="AL304" s="73">
        <v>637293.97558283794</v>
      </c>
      <c r="AM304" s="73">
        <v>1785284.82909784</v>
      </c>
      <c r="AN304" s="73">
        <v>8283862.4414600097</v>
      </c>
    </row>
    <row r="305" spans="1:40">
      <c r="A305" s="108" t="s">
        <v>627</v>
      </c>
      <c r="B305" s="73">
        <v>0</v>
      </c>
      <c r="C305" s="73">
        <v>0</v>
      </c>
      <c r="D305" s="73">
        <v>0</v>
      </c>
      <c r="E305" s="73">
        <v>0</v>
      </c>
      <c r="F305" s="73">
        <v>0</v>
      </c>
      <c r="G305" s="73">
        <v>0</v>
      </c>
      <c r="H305" s="73">
        <v>0</v>
      </c>
      <c r="I305" s="73">
        <v>0</v>
      </c>
      <c r="J305" s="73">
        <v>0</v>
      </c>
      <c r="K305" s="73">
        <v>0</v>
      </c>
      <c r="L305" s="73">
        <v>0</v>
      </c>
      <c r="M305" s="73">
        <v>0</v>
      </c>
      <c r="N305" s="73">
        <v>0</v>
      </c>
      <c r="O305" s="73">
        <v>0</v>
      </c>
      <c r="P305" s="73">
        <v>0</v>
      </c>
      <c r="Q305" s="73">
        <v>0</v>
      </c>
      <c r="R305" s="73">
        <v>0</v>
      </c>
      <c r="S305" s="73">
        <v>0</v>
      </c>
      <c r="T305" s="73">
        <v>0</v>
      </c>
      <c r="U305" s="73">
        <v>0</v>
      </c>
      <c r="V305" s="73">
        <v>0</v>
      </c>
      <c r="W305" s="73">
        <v>0</v>
      </c>
      <c r="X305" s="73">
        <v>0</v>
      </c>
      <c r="Y305" s="73">
        <v>0</v>
      </c>
      <c r="Z305" s="73">
        <v>0</v>
      </c>
      <c r="AA305" s="73">
        <v>0</v>
      </c>
      <c r="AB305" s="73">
        <v>0</v>
      </c>
      <c r="AC305" s="73">
        <v>0</v>
      </c>
      <c r="AD305" s="73">
        <v>0</v>
      </c>
      <c r="AE305" s="73">
        <v>0</v>
      </c>
      <c r="AF305" s="73">
        <v>0</v>
      </c>
      <c r="AG305" s="73">
        <v>0</v>
      </c>
      <c r="AH305" s="73">
        <v>0</v>
      </c>
      <c r="AI305" s="73">
        <v>0</v>
      </c>
      <c r="AJ305" s="73">
        <v>0</v>
      </c>
      <c r="AK305" s="73">
        <v>0</v>
      </c>
      <c r="AL305" s="73">
        <v>0</v>
      </c>
      <c r="AM305" s="73">
        <v>0</v>
      </c>
      <c r="AN305" s="73">
        <v>0</v>
      </c>
    </row>
    <row r="306" spans="1:40">
      <c r="A306" s="108" t="s">
        <v>628</v>
      </c>
      <c r="B306" s="73">
        <v>0</v>
      </c>
      <c r="C306" s="73">
        <v>0</v>
      </c>
      <c r="D306" s="73">
        <v>0</v>
      </c>
      <c r="E306" s="73">
        <v>0</v>
      </c>
      <c r="F306" s="73">
        <v>0</v>
      </c>
      <c r="G306" s="73">
        <v>0</v>
      </c>
      <c r="H306" s="73">
        <v>0</v>
      </c>
      <c r="I306" s="73">
        <v>0</v>
      </c>
      <c r="J306" s="73">
        <v>0</v>
      </c>
      <c r="K306" s="73">
        <v>0</v>
      </c>
      <c r="L306" s="73">
        <v>0</v>
      </c>
      <c r="M306" s="73">
        <v>0</v>
      </c>
      <c r="N306" s="73">
        <v>0</v>
      </c>
      <c r="O306" s="73">
        <v>0</v>
      </c>
      <c r="P306" s="73">
        <v>0</v>
      </c>
      <c r="Q306" s="73">
        <v>0</v>
      </c>
      <c r="R306" s="73">
        <v>0</v>
      </c>
      <c r="S306" s="73">
        <v>0</v>
      </c>
      <c r="T306" s="73">
        <v>0</v>
      </c>
      <c r="U306" s="73">
        <v>0</v>
      </c>
      <c r="V306" s="73">
        <v>0</v>
      </c>
      <c r="W306" s="73">
        <v>0</v>
      </c>
      <c r="X306" s="73">
        <v>0</v>
      </c>
      <c r="Y306" s="73">
        <v>0</v>
      </c>
      <c r="Z306" s="73">
        <v>0</v>
      </c>
      <c r="AA306" s="73">
        <v>0</v>
      </c>
      <c r="AB306" s="73">
        <v>0</v>
      </c>
      <c r="AC306" s="73">
        <v>0</v>
      </c>
      <c r="AD306" s="73">
        <v>0</v>
      </c>
      <c r="AE306" s="73">
        <v>0</v>
      </c>
      <c r="AF306" s="73">
        <v>0</v>
      </c>
      <c r="AG306" s="73">
        <v>0</v>
      </c>
      <c r="AH306" s="73">
        <v>0</v>
      </c>
      <c r="AI306" s="73">
        <v>0</v>
      </c>
      <c r="AJ306" s="73">
        <v>0</v>
      </c>
      <c r="AK306" s="73">
        <v>0</v>
      </c>
      <c r="AL306" s="73">
        <v>0</v>
      </c>
      <c r="AM306" s="73">
        <v>0</v>
      </c>
      <c r="AN306" s="73">
        <v>0</v>
      </c>
    </row>
    <row r="307" spans="1:40">
      <c r="A307" s="109" t="s">
        <v>629</v>
      </c>
      <c r="B307" s="73">
        <v>547636.39456111798</v>
      </c>
      <c r="C307" s="73">
        <v>560557.57908390998</v>
      </c>
      <c r="D307" s="73">
        <v>541417.26343860396</v>
      </c>
      <c r="E307" s="73">
        <v>531692.56992059597</v>
      </c>
      <c r="F307" s="73">
        <v>515874.78665890702</v>
      </c>
      <c r="G307" s="73">
        <v>583492.89552978997</v>
      </c>
      <c r="H307" s="73">
        <v>658787.57061310299</v>
      </c>
      <c r="I307" s="73">
        <v>660652.77034204802</v>
      </c>
      <c r="J307" s="73">
        <v>657469.27039506601</v>
      </c>
      <c r="K307" s="73">
        <v>648423.83478410798</v>
      </c>
      <c r="L307" s="73">
        <v>619840.87648393202</v>
      </c>
      <c r="M307" s="73">
        <v>1572188.6122735201</v>
      </c>
      <c r="N307" s="73">
        <v>8098034.42408471</v>
      </c>
      <c r="O307" s="73">
        <v>552278.70587028505</v>
      </c>
      <c r="P307" s="73">
        <v>564574.13069260505</v>
      </c>
      <c r="Q307" s="73">
        <v>545254.081071269</v>
      </c>
      <c r="R307" s="73">
        <v>535469.98278823297</v>
      </c>
      <c r="S307" s="73">
        <v>519474.17868045601</v>
      </c>
      <c r="T307" s="73">
        <v>585740.73489974299</v>
      </c>
      <c r="U307" s="73">
        <v>667050.50021685101</v>
      </c>
      <c r="V307" s="73">
        <v>678561.00964032195</v>
      </c>
      <c r="W307" s="73">
        <v>654115.82837813301</v>
      </c>
      <c r="X307" s="73">
        <v>624888.91458469303</v>
      </c>
      <c r="Y307" s="73">
        <v>598547.16227003199</v>
      </c>
      <c r="Z307" s="73">
        <v>1667400.5857535601</v>
      </c>
      <c r="AA307" s="73">
        <v>8193355.8148461897</v>
      </c>
      <c r="AB307" s="73">
        <v>559993.13044079801</v>
      </c>
      <c r="AC307" s="73">
        <v>572608.65436330996</v>
      </c>
      <c r="AD307" s="73">
        <v>553145.40905030502</v>
      </c>
      <c r="AE307" s="73">
        <v>543343.83935175696</v>
      </c>
      <c r="AF307" s="73">
        <v>527207.63078755501</v>
      </c>
      <c r="AG307" s="73">
        <v>555042.738027037</v>
      </c>
      <c r="AH307" s="73">
        <v>604799.50898416201</v>
      </c>
      <c r="AI307" s="73">
        <v>626304.12332765898</v>
      </c>
      <c r="AJ307" s="73">
        <v>651846.83589686803</v>
      </c>
      <c r="AK307" s="73">
        <v>666991.76654987095</v>
      </c>
      <c r="AL307" s="73">
        <v>637293.97558283794</v>
      </c>
      <c r="AM307" s="73">
        <v>1785284.82909784</v>
      </c>
      <c r="AN307" s="73">
        <v>8283862.4414600097</v>
      </c>
    </row>
    <row r="308" spans="1:40">
      <c r="A308" s="108" t="s">
        <v>630</v>
      </c>
      <c r="B308" s="73">
        <v>0</v>
      </c>
      <c r="C308" s="73">
        <v>0</v>
      </c>
      <c r="D308" s="73">
        <v>0</v>
      </c>
      <c r="E308" s="73">
        <v>0</v>
      </c>
      <c r="F308" s="73">
        <v>0</v>
      </c>
      <c r="G308" s="73">
        <v>0</v>
      </c>
      <c r="H308" s="73">
        <v>0</v>
      </c>
      <c r="I308" s="73">
        <v>0</v>
      </c>
      <c r="J308" s="73">
        <v>0</v>
      </c>
      <c r="K308" s="73">
        <v>0</v>
      </c>
      <c r="L308" s="73">
        <v>0</v>
      </c>
      <c r="M308" s="73">
        <v>0</v>
      </c>
      <c r="N308" s="73">
        <v>0</v>
      </c>
      <c r="O308" s="73">
        <v>0</v>
      </c>
      <c r="P308" s="73">
        <v>0</v>
      </c>
      <c r="Q308" s="73">
        <v>0</v>
      </c>
      <c r="R308" s="73">
        <v>0</v>
      </c>
      <c r="S308" s="73">
        <v>0</v>
      </c>
      <c r="T308" s="73">
        <v>0</v>
      </c>
      <c r="U308" s="73">
        <v>0</v>
      </c>
      <c r="V308" s="73">
        <v>0</v>
      </c>
      <c r="W308" s="73">
        <v>0</v>
      </c>
      <c r="X308" s="73">
        <v>0</v>
      </c>
      <c r="Y308" s="73">
        <v>0</v>
      </c>
      <c r="Z308" s="73">
        <v>0</v>
      </c>
      <c r="AA308" s="73">
        <v>0</v>
      </c>
      <c r="AB308" s="73">
        <v>0</v>
      </c>
      <c r="AC308" s="73">
        <v>0</v>
      </c>
      <c r="AD308" s="73">
        <v>0</v>
      </c>
      <c r="AE308" s="73">
        <v>0</v>
      </c>
      <c r="AF308" s="73">
        <v>0</v>
      </c>
      <c r="AG308" s="73">
        <v>0</v>
      </c>
      <c r="AH308" s="73">
        <v>0</v>
      </c>
      <c r="AI308" s="73">
        <v>0</v>
      </c>
      <c r="AJ308" s="73">
        <v>0</v>
      </c>
      <c r="AK308" s="73">
        <v>0</v>
      </c>
      <c r="AL308" s="73">
        <v>0</v>
      </c>
      <c r="AM308" s="73">
        <v>0</v>
      </c>
      <c r="AN308" s="73">
        <v>0</v>
      </c>
    </row>
    <row r="309" spans="1:40" ht="10.8" thickBot="1">
      <c r="A309" s="119" t="s">
        <v>631</v>
      </c>
      <c r="B309" s="73">
        <v>0</v>
      </c>
      <c r="C309" s="73">
        <v>0</v>
      </c>
      <c r="D309" s="73">
        <v>0</v>
      </c>
      <c r="E309" s="73">
        <v>0</v>
      </c>
      <c r="F309" s="73">
        <v>0</v>
      </c>
      <c r="G309" s="73">
        <v>0</v>
      </c>
      <c r="H309" s="73">
        <v>0</v>
      </c>
      <c r="I309" s="73">
        <v>0</v>
      </c>
      <c r="J309" s="73">
        <v>0</v>
      </c>
      <c r="K309" s="73">
        <v>0</v>
      </c>
      <c r="L309" s="73">
        <v>0</v>
      </c>
      <c r="M309" s="73">
        <v>0</v>
      </c>
      <c r="N309" s="73">
        <v>0</v>
      </c>
      <c r="O309" s="73">
        <v>0</v>
      </c>
      <c r="P309" s="73">
        <v>0</v>
      </c>
      <c r="Q309" s="73">
        <v>0</v>
      </c>
      <c r="R309" s="73">
        <v>0</v>
      </c>
      <c r="S309" s="73">
        <v>0</v>
      </c>
      <c r="T309" s="73">
        <v>0</v>
      </c>
      <c r="U309" s="73">
        <v>0</v>
      </c>
      <c r="V309" s="73">
        <v>0</v>
      </c>
      <c r="W309" s="73">
        <v>0</v>
      </c>
      <c r="X309" s="73">
        <v>0</v>
      </c>
      <c r="Y309" s="73">
        <v>0</v>
      </c>
      <c r="Z309" s="73">
        <v>0</v>
      </c>
      <c r="AA309" s="73">
        <v>0</v>
      </c>
      <c r="AB309" s="73">
        <v>0</v>
      </c>
      <c r="AC309" s="73">
        <v>0</v>
      </c>
      <c r="AD309" s="73">
        <v>0</v>
      </c>
      <c r="AE309" s="73">
        <v>0</v>
      </c>
      <c r="AF309" s="73">
        <v>0</v>
      </c>
      <c r="AG309" s="73">
        <v>0</v>
      </c>
      <c r="AH309" s="73">
        <v>0</v>
      </c>
      <c r="AI309" s="73">
        <v>0</v>
      </c>
      <c r="AJ309" s="73">
        <v>0</v>
      </c>
      <c r="AK309" s="73">
        <v>0</v>
      </c>
      <c r="AL309" s="73">
        <v>0</v>
      </c>
      <c r="AM309" s="73">
        <v>0</v>
      </c>
      <c r="AN309" s="73">
        <v>0</v>
      </c>
    </row>
    <row r="310" spans="1:40">
      <c r="A310" s="108" t="s">
        <v>632</v>
      </c>
      <c r="B310" s="73">
        <v>0</v>
      </c>
      <c r="C310" s="73">
        <v>0</v>
      </c>
      <c r="D310" s="73">
        <v>0</v>
      </c>
      <c r="E310" s="73">
        <v>0</v>
      </c>
      <c r="F310" s="73">
        <v>0</v>
      </c>
      <c r="G310" s="73">
        <v>0</v>
      </c>
      <c r="H310" s="73">
        <v>0</v>
      </c>
      <c r="I310" s="73">
        <v>0</v>
      </c>
      <c r="J310" s="73">
        <v>0</v>
      </c>
      <c r="K310" s="73">
        <v>0</v>
      </c>
      <c r="L310" s="73">
        <v>0</v>
      </c>
      <c r="M310" s="73">
        <v>0</v>
      </c>
      <c r="N310" s="73">
        <v>0</v>
      </c>
      <c r="O310" s="73">
        <v>0</v>
      </c>
      <c r="P310" s="73">
        <v>0</v>
      </c>
      <c r="Q310" s="73">
        <v>0</v>
      </c>
      <c r="R310" s="73">
        <v>0</v>
      </c>
      <c r="S310" s="73">
        <v>0</v>
      </c>
      <c r="T310" s="73">
        <v>0</v>
      </c>
      <c r="U310" s="73">
        <v>0</v>
      </c>
      <c r="V310" s="73">
        <v>0</v>
      </c>
      <c r="W310" s="73">
        <v>0</v>
      </c>
      <c r="X310" s="73">
        <v>0</v>
      </c>
      <c r="Y310" s="73">
        <v>0</v>
      </c>
      <c r="Z310" s="73">
        <v>0</v>
      </c>
      <c r="AA310" s="73">
        <v>0</v>
      </c>
      <c r="AB310" s="73">
        <v>0</v>
      </c>
      <c r="AC310" s="73">
        <v>0</v>
      </c>
      <c r="AD310" s="73">
        <v>0</v>
      </c>
      <c r="AE310" s="73">
        <v>0</v>
      </c>
      <c r="AF310" s="73">
        <v>0</v>
      </c>
      <c r="AG310" s="73">
        <v>0</v>
      </c>
      <c r="AH310" s="73">
        <v>0</v>
      </c>
      <c r="AI310" s="73">
        <v>0</v>
      </c>
      <c r="AJ310" s="73">
        <v>0</v>
      </c>
      <c r="AK310" s="73">
        <v>0</v>
      </c>
      <c r="AL310" s="73">
        <v>0</v>
      </c>
      <c r="AM310" s="73">
        <v>0</v>
      </c>
      <c r="AN310" s="73">
        <v>0</v>
      </c>
    </row>
    <row r="311" spans="1:40">
      <c r="A311" s="108" t="s">
        <v>633</v>
      </c>
      <c r="B311" s="73">
        <v>0</v>
      </c>
      <c r="C311" s="73">
        <v>0</v>
      </c>
      <c r="D311" s="73">
        <v>0</v>
      </c>
      <c r="E311" s="73">
        <v>0</v>
      </c>
      <c r="F311" s="73">
        <v>0</v>
      </c>
      <c r="G311" s="73">
        <v>0</v>
      </c>
      <c r="H311" s="73">
        <v>0</v>
      </c>
      <c r="I311" s="73">
        <v>0</v>
      </c>
      <c r="J311" s="73">
        <v>0</v>
      </c>
      <c r="K311" s="73">
        <v>0</v>
      </c>
      <c r="L311" s="73">
        <v>0</v>
      </c>
      <c r="M311" s="73">
        <v>0</v>
      </c>
      <c r="N311" s="73">
        <v>0</v>
      </c>
      <c r="O311" s="73">
        <v>0</v>
      </c>
      <c r="P311" s="73">
        <v>0</v>
      </c>
      <c r="Q311" s="73">
        <v>0</v>
      </c>
      <c r="R311" s="73">
        <v>0</v>
      </c>
      <c r="S311" s="73">
        <v>0</v>
      </c>
      <c r="T311" s="73">
        <v>0</v>
      </c>
      <c r="U311" s="73">
        <v>0</v>
      </c>
      <c r="V311" s="73">
        <v>0</v>
      </c>
      <c r="W311" s="73">
        <v>0</v>
      </c>
      <c r="X311" s="73">
        <v>0</v>
      </c>
      <c r="Y311" s="73">
        <v>0</v>
      </c>
      <c r="Z311" s="73">
        <v>0</v>
      </c>
      <c r="AA311" s="73">
        <v>0</v>
      </c>
      <c r="AB311" s="73">
        <v>0</v>
      </c>
      <c r="AC311" s="73">
        <v>0</v>
      </c>
      <c r="AD311" s="73">
        <v>0</v>
      </c>
      <c r="AE311" s="73">
        <v>0</v>
      </c>
      <c r="AF311" s="73">
        <v>0</v>
      </c>
      <c r="AG311" s="73">
        <v>0</v>
      </c>
      <c r="AH311" s="73">
        <v>0</v>
      </c>
      <c r="AI311" s="73">
        <v>0</v>
      </c>
      <c r="AJ311" s="73">
        <v>0</v>
      </c>
      <c r="AK311" s="73">
        <v>0</v>
      </c>
      <c r="AL311" s="73">
        <v>0</v>
      </c>
      <c r="AM311" s="73">
        <v>0</v>
      </c>
      <c r="AN311" s="73">
        <v>0</v>
      </c>
    </row>
    <row r="312" spans="1:40">
      <c r="A312" s="108" t="s">
        <v>634</v>
      </c>
      <c r="B312" s="73">
        <v>0</v>
      </c>
      <c r="C312" s="73">
        <v>0</v>
      </c>
      <c r="D312" s="73">
        <v>0</v>
      </c>
      <c r="E312" s="73">
        <v>0</v>
      </c>
      <c r="F312" s="73">
        <v>0</v>
      </c>
      <c r="G312" s="73">
        <v>0</v>
      </c>
      <c r="H312" s="73">
        <v>0</v>
      </c>
      <c r="I312" s="73">
        <v>0</v>
      </c>
      <c r="J312" s="73">
        <v>0</v>
      </c>
      <c r="K312" s="73">
        <v>0</v>
      </c>
      <c r="L312" s="73">
        <v>0</v>
      </c>
      <c r="M312" s="73">
        <v>0</v>
      </c>
      <c r="N312" s="73">
        <v>0</v>
      </c>
      <c r="O312" s="73">
        <v>0</v>
      </c>
      <c r="P312" s="73">
        <v>0</v>
      </c>
      <c r="Q312" s="73">
        <v>0</v>
      </c>
      <c r="R312" s="73">
        <v>0</v>
      </c>
      <c r="S312" s="73">
        <v>0</v>
      </c>
      <c r="T312" s="73">
        <v>0</v>
      </c>
      <c r="U312" s="73">
        <v>0</v>
      </c>
      <c r="V312" s="73">
        <v>0</v>
      </c>
      <c r="W312" s="73">
        <v>0</v>
      </c>
      <c r="X312" s="73">
        <v>0</v>
      </c>
      <c r="Y312" s="73">
        <v>0</v>
      </c>
      <c r="Z312" s="73">
        <v>0</v>
      </c>
      <c r="AA312" s="73">
        <v>0</v>
      </c>
      <c r="AB312" s="73">
        <v>0</v>
      </c>
      <c r="AC312" s="73">
        <v>0</v>
      </c>
      <c r="AD312" s="73">
        <v>0</v>
      </c>
      <c r="AE312" s="73">
        <v>0</v>
      </c>
      <c r="AF312" s="73">
        <v>0</v>
      </c>
      <c r="AG312" s="73">
        <v>0</v>
      </c>
      <c r="AH312" s="73">
        <v>0</v>
      </c>
      <c r="AI312" s="73">
        <v>0</v>
      </c>
      <c r="AJ312" s="73">
        <v>0</v>
      </c>
      <c r="AK312" s="73">
        <v>0</v>
      </c>
      <c r="AL312" s="73">
        <v>0</v>
      </c>
      <c r="AM312" s="73">
        <v>0</v>
      </c>
      <c r="AN312" s="73">
        <v>0</v>
      </c>
    </row>
    <row r="313" spans="1:40">
      <c r="A313" s="108" t="s">
        <v>635</v>
      </c>
      <c r="B313" s="73">
        <v>0</v>
      </c>
      <c r="C313" s="73">
        <v>0</v>
      </c>
      <c r="D313" s="73">
        <v>0</v>
      </c>
      <c r="E313" s="73">
        <v>0</v>
      </c>
      <c r="F313" s="73">
        <v>0</v>
      </c>
      <c r="G313" s="73">
        <v>0</v>
      </c>
      <c r="H313" s="73">
        <v>0</v>
      </c>
      <c r="I313" s="73">
        <v>0</v>
      </c>
      <c r="J313" s="73">
        <v>0</v>
      </c>
      <c r="K313" s="73">
        <v>0</v>
      </c>
      <c r="L313" s="73">
        <v>0</v>
      </c>
      <c r="M313" s="73">
        <v>0</v>
      </c>
      <c r="N313" s="73">
        <v>0</v>
      </c>
      <c r="O313" s="73">
        <v>0</v>
      </c>
      <c r="P313" s="73">
        <v>0</v>
      </c>
      <c r="Q313" s="73">
        <v>0</v>
      </c>
      <c r="R313" s="73">
        <v>0</v>
      </c>
      <c r="S313" s="73">
        <v>0</v>
      </c>
      <c r="T313" s="73">
        <v>0</v>
      </c>
      <c r="U313" s="73">
        <v>0</v>
      </c>
      <c r="V313" s="73">
        <v>0</v>
      </c>
      <c r="W313" s="73">
        <v>0</v>
      </c>
      <c r="X313" s="73">
        <v>0</v>
      </c>
      <c r="Y313" s="73">
        <v>0</v>
      </c>
      <c r="Z313" s="73">
        <v>0</v>
      </c>
      <c r="AA313" s="73">
        <v>0</v>
      </c>
      <c r="AB313" s="73">
        <v>0</v>
      </c>
      <c r="AC313" s="73">
        <v>0</v>
      </c>
      <c r="AD313" s="73">
        <v>0</v>
      </c>
      <c r="AE313" s="73">
        <v>0</v>
      </c>
      <c r="AF313" s="73">
        <v>0</v>
      </c>
      <c r="AG313" s="73">
        <v>0</v>
      </c>
      <c r="AH313" s="73">
        <v>0</v>
      </c>
      <c r="AI313" s="73">
        <v>0</v>
      </c>
      <c r="AJ313" s="73">
        <v>0</v>
      </c>
      <c r="AK313" s="73">
        <v>0</v>
      </c>
      <c r="AL313" s="73">
        <v>0</v>
      </c>
      <c r="AM313" s="73">
        <v>0</v>
      </c>
      <c r="AN313" s="73">
        <v>0</v>
      </c>
    </row>
    <row r="314" spans="1:40">
      <c r="A314" s="121" t="s">
        <v>636</v>
      </c>
      <c r="B314" s="111">
        <v>0.21</v>
      </c>
      <c r="C314" s="111">
        <v>0.21</v>
      </c>
      <c r="D314" s="111">
        <v>0.21</v>
      </c>
      <c r="E314" s="111">
        <v>0.21</v>
      </c>
      <c r="F314" s="111">
        <v>0.21</v>
      </c>
      <c r="G314" s="111">
        <v>0.21</v>
      </c>
      <c r="H314" s="111">
        <v>0.21</v>
      </c>
      <c r="I314" s="111">
        <v>0.21</v>
      </c>
      <c r="J314" s="111">
        <v>0.21</v>
      </c>
      <c r="K314" s="111">
        <v>0.21</v>
      </c>
      <c r="L314" s="111">
        <v>0.21</v>
      </c>
      <c r="M314" s="111">
        <v>0.21</v>
      </c>
      <c r="N314" s="111">
        <v>0.21</v>
      </c>
      <c r="O314" s="111">
        <v>0.21</v>
      </c>
      <c r="P314" s="111">
        <v>0.21</v>
      </c>
      <c r="Q314" s="111">
        <v>0.21</v>
      </c>
      <c r="R314" s="111">
        <v>0.21</v>
      </c>
      <c r="S314" s="111">
        <v>0.21</v>
      </c>
      <c r="T314" s="111">
        <v>0.21</v>
      </c>
      <c r="U314" s="111">
        <v>0.21</v>
      </c>
      <c r="V314" s="111">
        <v>0.21</v>
      </c>
      <c r="W314" s="111">
        <v>0.21</v>
      </c>
      <c r="X314" s="111">
        <v>0.21</v>
      </c>
      <c r="Y314" s="111">
        <v>0.21</v>
      </c>
      <c r="Z314" s="111">
        <v>0.21</v>
      </c>
      <c r="AA314" s="111">
        <v>0.21</v>
      </c>
      <c r="AB314" s="111">
        <v>0.21</v>
      </c>
      <c r="AC314" s="111">
        <v>0.21</v>
      </c>
      <c r="AD314" s="111">
        <v>0.21</v>
      </c>
      <c r="AE314" s="111">
        <v>0.21</v>
      </c>
      <c r="AF314" s="111">
        <v>0.21</v>
      </c>
      <c r="AG314" s="111">
        <v>0.21</v>
      </c>
      <c r="AH314" s="111">
        <v>0.21</v>
      </c>
      <c r="AI314" s="111">
        <v>0.21</v>
      </c>
      <c r="AJ314" s="111">
        <v>0.21</v>
      </c>
      <c r="AK314" s="111">
        <v>0.21</v>
      </c>
      <c r="AL314" s="111">
        <v>0.21</v>
      </c>
      <c r="AM314" s="111">
        <v>0.21</v>
      </c>
      <c r="AN314" s="111">
        <v>0.21</v>
      </c>
    </row>
    <row r="315" spans="1:40">
      <c r="A315" s="108" t="s">
        <v>637</v>
      </c>
      <c r="B315" s="73">
        <v>0</v>
      </c>
      <c r="C315" s="73">
        <v>0</v>
      </c>
      <c r="D315" s="73">
        <v>0</v>
      </c>
      <c r="E315" s="73">
        <v>0</v>
      </c>
      <c r="F315" s="73">
        <v>0</v>
      </c>
      <c r="G315" s="73">
        <v>0</v>
      </c>
      <c r="H315" s="73">
        <v>0</v>
      </c>
      <c r="I315" s="73">
        <v>0</v>
      </c>
      <c r="J315" s="73">
        <v>0</v>
      </c>
      <c r="K315" s="73">
        <v>0</v>
      </c>
      <c r="L315" s="73">
        <v>0</v>
      </c>
      <c r="M315" s="73">
        <v>0</v>
      </c>
      <c r="N315" s="73">
        <v>0</v>
      </c>
      <c r="O315" s="73">
        <v>0</v>
      </c>
      <c r="P315" s="73">
        <v>0</v>
      </c>
      <c r="Q315" s="73">
        <v>0</v>
      </c>
      <c r="R315" s="73">
        <v>0</v>
      </c>
      <c r="S315" s="73">
        <v>0</v>
      </c>
      <c r="T315" s="73">
        <v>0</v>
      </c>
      <c r="U315" s="73">
        <v>0</v>
      </c>
      <c r="V315" s="73">
        <v>0</v>
      </c>
      <c r="W315" s="73">
        <v>0</v>
      </c>
      <c r="X315" s="73">
        <v>0</v>
      </c>
      <c r="Y315" s="73">
        <v>0</v>
      </c>
      <c r="Z315" s="73">
        <v>0</v>
      </c>
      <c r="AA315" s="73">
        <v>0</v>
      </c>
      <c r="AB315" s="73">
        <v>0</v>
      </c>
      <c r="AC315" s="73">
        <v>0</v>
      </c>
      <c r="AD315" s="73">
        <v>0</v>
      </c>
      <c r="AE315" s="73">
        <v>0</v>
      </c>
      <c r="AF315" s="73">
        <v>0</v>
      </c>
      <c r="AG315" s="73">
        <v>0</v>
      </c>
      <c r="AH315" s="73">
        <v>0</v>
      </c>
      <c r="AI315" s="73">
        <v>0</v>
      </c>
      <c r="AJ315" s="73">
        <v>0</v>
      </c>
      <c r="AK315" s="73">
        <v>0</v>
      </c>
      <c r="AL315" s="73">
        <v>0</v>
      </c>
      <c r="AM315" s="73">
        <v>0</v>
      </c>
      <c r="AN315" s="73">
        <v>0</v>
      </c>
    </row>
    <row r="316" spans="1:40">
      <c r="A316" s="108" t="s">
        <v>638</v>
      </c>
      <c r="B316" s="73">
        <v>0</v>
      </c>
      <c r="C316" s="73">
        <v>0</v>
      </c>
      <c r="D316" s="73">
        <v>0</v>
      </c>
      <c r="E316" s="73">
        <v>0</v>
      </c>
      <c r="F316" s="73">
        <v>0</v>
      </c>
      <c r="G316" s="73">
        <v>0</v>
      </c>
      <c r="H316" s="73">
        <v>0</v>
      </c>
      <c r="I316" s="73">
        <v>0</v>
      </c>
      <c r="J316" s="73">
        <v>0</v>
      </c>
      <c r="K316" s="73">
        <v>0</v>
      </c>
      <c r="L316" s="73">
        <v>0</v>
      </c>
      <c r="M316" s="73">
        <v>0</v>
      </c>
      <c r="N316" s="73">
        <v>0</v>
      </c>
      <c r="O316" s="73">
        <v>0</v>
      </c>
      <c r="P316" s="73">
        <v>0</v>
      </c>
      <c r="Q316" s="73">
        <v>0</v>
      </c>
      <c r="R316" s="73">
        <v>0</v>
      </c>
      <c r="S316" s="73">
        <v>0</v>
      </c>
      <c r="T316" s="73">
        <v>0</v>
      </c>
      <c r="U316" s="73">
        <v>0</v>
      </c>
      <c r="V316" s="73">
        <v>0</v>
      </c>
      <c r="W316" s="73">
        <v>0</v>
      </c>
      <c r="X316" s="73">
        <v>0</v>
      </c>
      <c r="Y316" s="73">
        <v>0</v>
      </c>
      <c r="Z316" s="73">
        <v>0</v>
      </c>
      <c r="AA316" s="73">
        <v>0</v>
      </c>
      <c r="AB316" s="73">
        <v>0</v>
      </c>
      <c r="AC316" s="73">
        <v>0</v>
      </c>
      <c r="AD316" s="73">
        <v>0</v>
      </c>
      <c r="AE316" s="73">
        <v>0</v>
      </c>
      <c r="AF316" s="73">
        <v>0</v>
      </c>
      <c r="AG316" s="73">
        <v>0</v>
      </c>
      <c r="AH316" s="73">
        <v>0</v>
      </c>
      <c r="AI316" s="73">
        <v>0</v>
      </c>
      <c r="AJ316" s="73">
        <v>0</v>
      </c>
      <c r="AK316" s="73">
        <v>0</v>
      </c>
      <c r="AL316" s="73">
        <v>0</v>
      </c>
      <c r="AM316" s="73">
        <v>0</v>
      </c>
      <c r="AN316" s="73">
        <v>0</v>
      </c>
    </row>
    <row r="317" spans="1:40">
      <c r="A317" s="108" t="s">
        <v>639</v>
      </c>
      <c r="B317" s="73">
        <v>0</v>
      </c>
      <c r="C317" s="73">
        <v>0</v>
      </c>
      <c r="D317" s="73">
        <v>0</v>
      </c>
      <c r="E317" s="73">
        <v>0</v>
      </c>
      <c r="F317" s="73">
        <v>0</v>
      </c>
      <c r="G317" s="73">
        <v>0</v>
      </c>
      <c r="H317" s="73">
        <v>0</v>
      </c>
      <c r="I317" s="73">
        <v>0</v>
      </c>
      <c r="J317" s="73">
        <v>0</v>
      </c>
      <c r="K317" s="73">
        <v>0</v>
      </c>
      <c r="L317" s="73">
        <v>0</v>
      </c>
      <c r="M317" s="73">
        <v>0</v>
      </c>
      <c r="N317" s="73">
        <v>0</v>
      </c>
      <c r="O317" s="73">
        <v>0</v>
      </c>
      <c r="P317" s="73">
        <v>0</v>
      </c>
      <c r="Q317" s="73">
        <v>0</v>
      </c>
      <c r="R317" s="73">
        <v>0</v>
      </c>
      <c r="S317" s="73">
        <v>0</v>
      </c>
      <c r="T317" s="73">
        <v>0</v>
      </c>
      <c r="U317" s="73">
        <v>0</v>
      </c>
      <c r="V317" s="73">
        <v>0</v>
      </c>
      <c r="W317" s="73">
        <v>0</v>
      </c>
      <c r="X317" s="73">
        <v>0</v>
      </c>
      <c r="Y317" s="73">
        <v>0</v>
      </c>
      <c r="Z317" s="73">
        <v>0</v>
      </c>
      <c r="AA317" s="73">
        <v>0</v>
      </c>
      <c r="AB317" s="73">
        <v>0</v>
      </c>
      <c r="AC317" s="73">
        <v>0</v>
      </c>
      <c r="AD317" s="73">
        <v>0</v>
      </c>
      <c r="AE317" s="73">
        <v>0</v>
      </c>
      <c r="AF317" s="73">
        <v>0</v>
      </c>
      <c r="AG317" s="73">
        <v>0</v>
      </c>
      <c r="AH317" s="73">
        <v>0</v>
      </c>
      <c r="AI317" s="73">
        <v>0</v>
      </c>
      <c r="AJ317" s="73">
        <v>0</v>
      </c>
      <c r="AK317" s="73">
        <v>0</v>
      </c>
      <c r="AL317" s="73">
        <v>0</v>
      </c>
      <c r="AM317" s="73">
        <v>0</v>
      </c>
      <c r="AN317" s="73">
        <v>0</v>
      </c>
    </row>
    <row r="318" spans="1:40">
      <c r="A318" s="108" t="s">
        <v>640</v>
      </c>
      <c r="B318" s="73">
        <v>0</v>
      </c>
      <c r="C318" s="73">
        <v>0</v>
      </c>
      <c r="D318" s="73">
        <v>0</v>
      </c>
      <c r="E318" s="73">
        <v>0</v>
      </c>
      <c r="F318" s="73">
        <v>0</v>
      </c>
      <c r="G318" s="73">
        <v>0</v>
      </c>
      <c r="H318" s="73">
        <v>0</v>
      </c>
      <c r="I318" s="73">
        <v>0</v>
      </c>
      <c r="J318" s="73">
        <v>0</v>
      </c>
      <c r="K318" s="73">
        <v>0</v>
      </c>
      <c r="L318" s="73">
        <v>0</v>
      </c>
      <c r="M318" s="73">
        <v>0</v>
      </c>
      <c r="N318" s="73">
        <v>0</v>
      </c>
      <c r="O318" s="73">
        <v>0</v>
      </c>
      <c r="P318" s="73">
        <v>0</v>
      </c>
      <c r="Q318" s="73">
        <v>0</v>
      </c>
      <c r="R318" s="73">
        <v>0</v>
      </c>
      <c r="S318" s="73">
        <v>0</v>
      </c>
      <c r="T318" s="73">
        <v>0</v>
      </c>
      <c r="U318" s="73">
        <v>0</v>
      </c>
      <c r="V318" s="73">
        <v>0</v>
      </c>
      <c r="W318" s="73">
        <v>0</v>
      </c>
      <c r="X318" s="73">
        <v>0</v>
      </c>
      <c r="Y318" s="73">
        <v>0</v>
      </c>
      <c r="Z318" s="73">
        <v>0</v>
      </c>
      <c r="AA318" s="73">
        <v>0</v>
      </c>
      <c r="AB318" s="73">
        <v>0</v>
      </c>
      <c r="AC318" s="73">
        <v>0</v>
      </c>
      <c r="AD318" s="73">
        <v>0</v>
      </c>
      <c r="AE318" s="73">
        <v>0</v>
      </c>
      <c r="AF318" s="73">
        <v>0</v>
      </c>
      <c r="AG318" s="73">
        <v>0</v>
      </c>
      <c r="AH318" s="73">
        <v>0</v>
      </c>
      <c r="AI318" s="73">
        <v>0</v>
      </c>
      <c r="AJ318" s="73">
        <v>0</v>
      </c>
      <c r="AK318" s="73">
        <v>0</v>
      </c>
      <c r="AL318" s="73">
        <v>0</v>
      </c>
      <c r="AM318" s="73">
        <v>0</v>
      </c>
      <c r="AN318" s="73">
        <v>0</v>
      </c>
    </row>
    <row r="319" spans="1:40">
      <c r="A319" s="108" t="s">
        <v>641</v>
      </c>
      <c r="B319" s="73">
        <v>0</v>
      </c>
      <c r="C319" s="73">
        <v>0</v>
      </c>
      <c r="D319" s="73">
        <v>0</v>
      </c>
      <c r="E319" s="73">
        <v>0</v>
      </c>
      <c r="F319" s="73">
        <v>0</v>
      </c>
      <c r="G319" s="73">
        <v>0</v>
      </c>
      <c r="H319" s="73">
        <v>0</v>
      </c>
      <c r="I319" s="73">
        <v>0</v>
      </c>
      <c r="J319" s="73">
        <v>0</v>
      </c>
      <c r="K319" s="73">
        <v>0</v>
      </c>
      <c r="L319" s="73">
        <v>0</v>
      </c>
      <c r="M319" s="73">
        <v>0</v>
      </c>
      <c r="N319" s="73">
        <v>0</v>
      </c>
      <c r="O319" s="73">
        <v>0</v>
      </c>
      <c r="P319" s="73">
        <v>0</v>
      </c>
      <c r="Q319" s="73">
        <v>0</v>
      </c>
      <c r="R319" s="73">
        <v>0</v>
      </c>
      <c r="S319" s="73">
        <v>0</v>
      </c>
      <c r="T319" s="73">
        <v>0</v>
      </c>
      <c r="U319" s="73">
        <v>0</v>
      </c>
      <c r="V319" s="73">
        <v>0</v>
      </c>
      <c r="W319" s="73">
        <v>0</v>
      </c>
      <c r="X319" s="73">
        <v>0</v>
      </c>
      <c r="Y319" s="73">
        <v>0</v>
      </c>
      <c r="Z319" s="73">
        <v>0</v>
      </c>
      <c r="AA319" s="73">
        <v>0</v>
      </c>
      <c r="AB319" s="73">
        <v>0</v>
      </c>
      <c r="AC319" s="73">
        <v>0</v>
      </c>
      <c r="AD319" s="73">
        <v>0</v>
      </c>
      <c r="AE319" s="73">
        <v>0</v>
      </c>
      <c r="AF319" s="73">
        <v>0</v>
      </c>
      <c r="AG319" s="73">
        <v>0</v>
      </c>
      <c r="AH319" s="73">
        <v>0</v>
      </c>
      <c r="AI319" s="73">
        <v>0</v>
      </c>
      <c r="AJ319" s="73">
        <v>0</v>
      </c>
      <c r="AK319" s="73">
        <v>0</v>
      </c>
      <c r="AL319" s="73">
        <v>0</v>
      </c>
      <c r="AM319" s="73">
        <v>0</v>
      </c>
      <c r="AN319" s="73">
        <v>0</v>
      </c>
    </row>
    <row r="320" spans="1:40">
      <c r="A320" s="109" t="s">
        <v>642</v>
      </c>
      <c r="B320" s="73">
        <v>0</v>
      </c>
      <c r="C320" s="73">
        <v>0</v>
      </c>
      <c r="D320" s="73">
        <v>0</v>
      </c>
      <c r="E320" s="73">
        <v>0</v>
      </c>
      <c r="F320" s="73">
        <v>0</v>
      </c>
      <c r="G320" s="73">
        <v>0</v>
      </c>
      <c r="H320" s="73">
        <v>0</v>
      </c>
      <c r="I320" s="73">
        <v>0</v>
      </c>
      <c r="J320" s="73">
        <v>0</v>
      </c>
      <c r="K320" s="73">
        <v>0</v>
      </c>
      <c r="L320" s="73">
        <v>0</v>
      </c>
      <c r="M320" s="73">
        <v>0</v>
      </c>
      <c r="N320" s="73">
        <v>0</v>
      </c>
      <c r="O320" s="73">
        <v>0</v>
      </c>
      <c r="P320" s="73">
        <v>0</v>
      </c>
      <c r="Q320" s="73">
        <v>0</v>
      </c>
      <c r="R320" s="73">
        <v>0</v>
      </c>
      <c r="S320" s="73">
        <v>0</v>
      </c>
      <c r="T320" s="73">
        <v>0</v>
      </c>
      <c r="U320" s="73">
        <v>0</v>
      </c>
      <c r="V320" s="73">
        <v>0</v>
      </c>
      <c r="W320" s="73">
        <v>0</v>
      </c>
      <c r="X320" s="73">
        <v>0</v>
      </c>
      <c r="Y320" s="73">
        <v>0</v>
      </c>
      <c r="Z320" s="73">
        <v>0</v>
      </c>
      <c r="AA320" s="73">
        <v>0</v>
      </c>
      <c r="AB320" s="73">
        <v>0</v>
      </c>
      <c r="AC320" s="73">
        <v>0</v>
      </c>
      <c r="AD320" s="73">
        <v>0</v>
      </c>
      <c r="AE320" s="73">
        <v>0</v>
      </c>
      <c r="AF320" s="73">
        <v>0</v>
      </c>
      <c r="AG320" s="73">
        <v>0</v>
      </c>
      <c r="AH320" s="73">
        <v>0</v>
      </c>
      <c r="AI320" s="73">
        <v>0</v>
      </c>
      <c r="AJ320" s="73">
        <v>0</v>
      </c>
      <c r="AK320" s="73">
        <v>0</v>
      </c>
      <c r="AL320" s="73">
        <v>0</v>
      </c>
      <c r="AM320" s="73">
        <v>0</v>
      </c>
      <c r="AN320" s="73">
        <v>0</v>
      </c>
    </row>
    <row r="321" spans="1:40">
      <c r="A321" s="108" t="s">
        <v>643</v>
      </c>
      <c r="B321" s="73">
        <v>0</v>
      </c>
      <c r="C321" s="73">
        <v>0</v>
      </c>
      <c r="D321" s="73">
        <v>0</v>
      </c>
      <c r="E321" s="73">
        <v>0</v>
      </c>
      <c r="F321" s="73">
        <v>0</v>
      </c>
      <c r="G321" s="73">
        <v>0</v>
      </c>
      <c r="H321" s="73">
        <v>0</v>
      </c>
      <c r="I321" s="73">
        <v>0</v>
      </c>
      <c r="J321" s="73">
        <v>0</v>
      </c>
      <c r="K321" s="73">
        <v>0</v>
      </c>
      <c r="L321" s="73">
        <v>0</v>
      </c>
      <c r="M321" s="73">
        <v>0</v>
      </c>
      <c r="N321" s="73">
        <v>0</v>
      </c>
      <c r="O321" s="73">
        <v>0</v>
      </c>
      <c r="P321" s="73">
        <v>0</v>
      </c>
      <c r="Q321" s="73">
        <v>0</v>
      </c>
      <c r="R321" s="73">
        <v>0</v>
      </c>
      <c r="S321" s="73">
        <v>0</v>
      </c>
      <c r="T321" s="73">
        <v>0</v>
      </c>
      <c r="U321" s="73">
        <v>0</v>
      </c>
      <c r="V321" s="73">
        <v>0</v>
      </c>
      <c r="W321" s="73">
        <v>0</v>
      </c>
      <c r="X321" s="73">
        <v>0</v>
      </c>
      <c r="Y321" s="73">
        <v>0</v>
      </c>
      <c r="Z321" s="73">
        <v>0</v>
      </c>
      <c r="AA321" s="73">
        <v>0</v>
      </c>
      <c r="AB321" s="73">
        <v>0</v>
      </c>
      <c r="AC321" s="73">
        <v>0</v>
      </c>
      <c r="AD321" s="73">
        <v>0</v>
      </c>
      <c r="AE321" s="73">
        <v>0</v>
      </c>
      <c r="AF321" s="73">
        <v>0</v>
      </c>
      <c r="AG321" s="73">
        <v>0</v>
      </c>
      <c r="AH321" s="73">
        <v>0</v>
      </c>
      <c r="AI321" s="73">
        <v>0</v>
      </c>
      <c r="AJ321" s="73">
        <v>0</v>
      </c>
      <c r="AK321" s="73">
        <v>0</v>
      </c>
      <c r="AL321" s="73">
        <v>0</v>
      </c>
      <c r="AM321" s="73">
        <v>0</v>
      </c>
      <c r="AN321" s="73">
        <v>0</v>
      </c>
    </row>
    <row r="322" spans="1:40" ht="10.8" thickBot="1">
      <c r="A322" s="119" t="s">
        <v>644</v>
      </c>
      <c r="B322" s="73">
        <v>0</v>
      </c>
      <c r="C322" s="73">
        <v>0</v>
      </c>
      <c r="D322" s="73">
        <v>0</v>
      </c>
      <c r="E322" s="73">
        <v>0</v>
      </c>
      <c r="F322" s="73">
        <v>0</v>
      </c>
      <c r="G322" s="73">
        <v>0</v>
      </c>
      <c r="H322" s="73">
        <v>0</v>
      </c>
      <c r="I322" s="73">
        <v>0</v>
      </c>
      <c r="J322" s="73">
        <v>0</v>
      </c>
      <c r="K322" s="73">
        <v>0</v>
      </c>
      <c r="L322" s="73">
        <v>0</v>
      </c>
      <c r="M322" s="73">
        <v>0</v>
      </c>
      <c r="N322" s="73">
        <v>0</v>
      </c>
      <c r="O322" s="73">
        <v>0</v>
      </c>
      <c r="P322" s="73">
        <v>0</v>
      </c>
      <c r="Q322" s="73">
        <v>0</v>
      </c>
      <c r="R322" s="73">
        <v>0</v>
      </c>
      <c r="S322" s="73">
        <v>0</v>
      </c>
      <c r="T322" s="73">
        <v>0</v>
      </c>
      <c r="U322" s="73">
        <v>0</v>
      </c>
      <c r="V322" s="73">
        <v>0</v>
      </c>
      <c r="W322" s="73">
        <v>0</v>
      </c>
      <c r="X322" s="73">
        <v>0</v>
      </c>
      <c r="Y322" s="73">
        <v>0</v>
      </c>
      <c r="Z322" s="73">
        <v>0</v>
      </c>
      <c r="AA322" s="73">
        <v>0</v>
      </c>
      <c r="AB322" s="73">
        <v>0</v>
      </c>
      <c r="AC322" s="73">
        <v>0</v>
      </c>
      <c r="AD322" s="73">
        <v>0</v>
      </c>
      <c r="AE322" s="73">
        <v>0</v>
      </c>
      <c r="AF322" s="73">
        <v>0</v>
      </c>
      <c r="AG322" s="73">
        <v>0</v>
      </c>
      <c r="AH322" s="73">
        <v>0</v>
      </c>
      <c r="AI322" s="73">
        <v>0</v>
      </c>
      <c r="AJ322" s="73">
        <v>0</v>
      </c>
      <c r="AK322" s="73">
        <v>0</v>
      </c>
      <c r="AL322" s="73">
        <v>0</v>
      </c>
      <c r="AM322" s="73">
        <v>0</v>
      </c>
      <c r="AN322" s="73">
        <v>0</v>
      </c>
    </row>
    <row r="323" spans="1:40">
      <c r="A323" s="108" t="s">
        <v>645</v>
      </c>
      <c r="B323" s="73">
        <v>547636.39456111798</v>
      </c>
      <c r="C323" s="73">
        <v>560557.57908390998</v>
      </c>
      <c r="D323" s="73">
        <v>541417.26343860396</v>
      </c>
      <c r="E323" s="73">
        <v>531692.56992059597</v>
      </c>
      <c r="F323" s="73">
        <v>515874.78665890702</v>
      </c>
      <c r="G323" s="73">
        <v>583492.89552978997</v>
      </c>
      <c r="H323" s="73">
        <v>658787.57061310299</v>
      </c>
      <c r="I323" s="73">
        <v>660652.77034204802</v>
      </c>
      <c r="J323" s="73">
        <v>657469.27039506601</v>
      </c>
      <c r="K323" s="73">
        <v>648423.83478410798</v>
      </c>
      <c r="L323" s="73">
        <v>619840.87648393202</v>
      </c>
      <c r="M323" s="73">
        <v>1572188.6122735201</v>
      </c>
      <c r="N323" s="73">
        <v>8098034.42408471</v>
      </c>
      <c r="O323" s="73">
        <v>552278.70587028505</v>
      </c>
      <c r="P323" s="73">
        <v>564574.13069260505</v>
      </c>
      <c r="Q323" s="73">
        <v>545254.081071269</v>
      </c>
      <c r="R323" s="73">
        <v>535469.98278823297</v>
      </c>
      <c r="S323" s="73">
        <v>519474.17868045601</v>
      </c>
      <c r="T323" s="73">
        <v>585740.73489974299</v>
      </c>
      <c r="U323" s="73">
        <v>667050.50021685101</v>
      </c>
      <c r="V323" s="73">
        <v>678561.00964032195</v>
      </c>
      <c r="W323" s="73">
        <v>654115.82837813301</v>
      </c>
      <c r="X323" s="73">
        <v>624888.91458469303</v>
      </c>
      <c r="Y323" s="73">
        <v>598547.16227003199</v>
      </c>
      <c r="Z323" s="73">
        <v>1667400.5857535601</v>
      </c>
      <c r="AA323" s="73">
        <v>8193355.8148461897</v>
      </c>
      <c r="AB323" s="73">
        <v>559993.13044079801</v>
      </c>
      <c r="AC323" s="73">
        <v>572608.65436330996</v>
      </c>
      <c r="AD323" s="73">
        <v>553145.40905030502</v>
      </c>
      <c r="AE323" s="73">
        <v>543343.83935175696</v>
      </c>
      <c r="AF323" s="73">
        <v>527207.63078755501</v>
      </c>
      <c r="AG323" s="73">
        <v>555042.738027037</v>
      </c>
      <c r="AH323" s="73">
        <v>604799.50898416201</v>
      </c>
      <c r="AI323" s="73">
        <v>626304.12332765898</v>
      </c>
      <c r="AJ323" s="73">
        <v>651846.83589686803</v>
      </c>
      <c r="AK323" s="73">
        <v>666991.76654987095</v>
      </c>
      <c r="AL323" s="73">
        <v>637293.97558283794</v>
      </c>
      <c r="AM323" s="73">
        <v>1785284.82909784</v>
      </c>
      <c r="AN323" s="73">
        <v>8283862.4414600097</v>
      </c>
    </row>
    <row r="324" spans="1:40">
      <c r="A324" s="108" t="s">
        <v>646</v>
      </c>
      <c r="B324" s="73">
        <v>151776.27463271099</v>
      </c>
      <c r="C324" s="73">
        <v>155357.353739557</v>
      </c>
      <c r="D324" s="73">
        <v>150052.65552594201</v>
      </c>
      <c r="E324" s="73">
        <v>147357.47717627999</v>
      </c>
      <c r="F324" s="73">
        <v>142973.611822826</v>
      </c>
      <c r="G324" s="73">
        <v>161713.82844111099</v>
      </c>
      <c r="H324" s="73">
        <v>182581.58923517601</v>
      </c>
      <c r="I324" s="73">
        <v>183098.52541603701</v>
      </c>
      <c r="J324" s="73">
        <v>182216.22510319299</v>
      </c>
      <c r="K324" s="73">
        <v>179709.30165344299</v>
      </c>
      <c r="L324" s="73">
        <v>171787.594893506</v>
      </c>
      <c r="M324" s="73">
        <v>435728.76631415403</v>
      </c>
      <c r="N324" s="73">
        <v>2244353.2039539302</v>
      </c>
      <c r="O324" s="73">
        <v>153062.88144553101</v>
      </c>
      <c r="P324" s="73">
        <v>156470.53256786699</v>
      </c>
      <c r="Q324" s="73">
        <v>151116.02146092101</v>
      </c>
      <c r="R324" s="73">
        <v>148404.37920560699</v>
      </c>
      <c r="S324" s="73">
        <v>143971.17574918101</v>
      </c>
      <c r="T324" s="73">
        <v>162336.812393478</v>
      </c>
      <c r="U324" s="73">
        <v>184871.642791266</v>
      </c>
      <c r="V324" s="73">
        <v>188061.75626212</v>
      </c>
      <c r="W324" s="73">
        <v>181286.82570318601</v>
      </c>
      <c r="X324" s="73">
        <v>173186.64803304599</v>
      </c>
      <c r="Y324" s="73">
        <v>165886.08679693501</v>
      </c>
      <c r="Z324" s="73">
        <v>462116.56445677002</v>
      </c>
      <c r="AA324" s="73">
        <v>2270771.3268659101</v>
      </c>
      <c r="AB324" s="73">
        <v>155200.91798560799</v>
      </c>
      <c r="AC324" s="73">
        <v>158697.28390013601</v>
      </c>
      <c r="AD324" s="73">
        <v>153303.08640849899</v>
      </c>
      <c r="AE324" s="73">
        <v>150586.60198713301</v>
      </c>
      <c r="AF324" s="73">
        <v>146114.48573099301</v>
      </c>
      <c r="AG324" s="73">
        <v>153828.927142792</v>
      </c>
      <c r="AH324" s="73">
        <v>167618.911535041</v>
      </c>
      <c r="AI324" s="73">
        <v>173578.870158837</v>
      </c>
      <c r="AJ324" s="73">
        <v>180657.97921051999</v>
      </c>
      <c r="AK324" s="73">
        <v>184855.36487902701</v>
      </c>
      <c r="AL324" s="73">
        <v>176624.68459085899</v>
      </c>
      <c r="AM324" s="73">
        <v>494787.934494238</v>
      </c>
      <c r="AN324" s="73">
        <v>2295855.0480236802</v>
      </c>
    </row>
    <row r="325" spans="1:40">
      <c r="A325" s="108" t="s">
        <v>647</v>
      </c>
      <c r="B325" s="73">
        <v>0</v>
      </c>
      <c r="C325" s="73">
        <v>0</v>
      </c>
      <c r="D325" s="73">
        <v>0</v>
      </c>
      <c r="E325" s="73">
        <v>0</v>
      </c>
      <c r="F325" s="73">
        <v>0</v>
      </c>
      <c r="G325" s="73">
        <v>0</v>
      </c>
      <c r="H325" s="73">
        <v>0</v>
      </c>
      <c r="I325" s="73">
        <v>0</v>
      </c>
      <c r="J325" s="73">
        <v>0</v>
      </c>
      <c r="K325" s="73">
        <v>0</v>
      </c>
      <c r="L325" s="73">
        <v>0</v>
      </c>
      <c r="M325" s="73">
        <v>0</v>
      </c>
      <c r="N325" s="73">
        <v>0</v>
      </c>
      <c r="O325" s="73">
        <v>0</v>
      </c>
      <c r="P325" s="73">
        <v>0</v>
      </c>
      <c r="Q325" s="73">
        <v>0</v>
      </c>
      <c r="R325" s="73">
        <v>0</v>
      </c>
      <c r="S325" s="73">
        <v>0</v>
      </c>
      <c r="T325" s="73">
        <v>0</v>
      </c>
      <c r="U325" s="73">
        <v>0</v>
      </c>
      <c r="V325" s="73">
        <v>0</v>
      </c>
      <c r="W325" s="73">
        <v>0</v>
      </c>
      <c r="X325" s="73">
        <v>0</v>
      </c>
      <c r="Y325" s="73">
        <v>0</v>
      </c>
      <c r="Z325" s="73">
        <v>0</v>
      </c>
      <c r="AA325" s="73">
        <v>0</v>
      </c>
      <c r="AB325" s="73">
        <v>0</v>
      </c>
      <c r="AC325" s="73">
        <v>0</v>
      </c>
      <c r="AD325" s="73">
        <v>0</v>
      </c>
      <c r="AE325" s="73">
        <v>0</v>
      </c>
      <c r="AF325" s="73">
        <v>0</v>
      </c>
      <c r="AG325" s="73">
        <v>0</v>
      </c>
      <c r="AH325" s="73">
        <v>0</v>
      </c>
      <c r="AI325" s="73">
        <v>0</v>
      </c>
      <c r="AJ325" s="73">
        <v>0</v>
      </c>
      <c r="AK325" s="73">
        <v>0</v>
      </c>
      <c r="AL325" s="73">
        <v>0</v>
      </c>
      <c r="AM325" s="73">
        <v>0</v>
      </c>
      <c r="AN325" s="73">
        <v>0</v>
      </c>
    </row>
    <row r="326" spans="1:40">
      <c r="A326" s="108" t="s">
        <v>648</v>
      </c>
      <c r="B326" s="73">
        <v>0</v>
      </c>
      <c r="C326" s="73">
        <v>0</v>
      </c>
      <c r="D326" s="73">
        <v>0</v>
      </c>
      <c r="E326" s="73">
        <v>0</v>
      </c>
      <c r="F326" s="73">
        <v>0</v>
      </c>
      <c r="G326" s="73">
        <v>0</v>
      </c>
      <c r="H326" s="73">
        <v>0</v>
      </c>
      <c r="I326" s="73">
        <v>0</v>
      </c>
      <c r="J326" s="73">
        <v>0</v>
      </c>
      <c r="K326" s="73">
        <v>0</v>
      </c>
      <c r="L326" s="73">
        <v>0</v>
      </c>
      <c r="M326" s="73">
        <v>0</v>
      </c>
      <c r="N326" s="73">
        <v>0</v>
      </c>
      <c r="O326" s="73">
        <v>0</v>
      </c>
      <c r="P326" s="73">
        <v>0</v>
      </c>
      <c r="Q326" s="73">
        <v>0</v>
      </c>
      <c r="R326" s="73">
        <v>0</v>
      </c>
      <c r="S326" s="73">
        <v>0</v>
      </c>
      <c r="T326" s="73">
        <v>0</v>
      </c>
      <c r="U326" s="73">
        <v>0</v>
      </c>
      <c r="V326" s="73">
        <v>0</v>
      </c>
      <c r="W326" s="73">
        <v>0</v>
      </c>
      <c r="X326" s="73">
        <v>0</v>
      </c>
      <c r="Y326" s="73">
        <v>0</v>
      </c>
      <c r="Z326" s="73">
        <v>0</v>
      </c>
      <c r="AA326" s="73">
        <v>0</v>
      </c>
      <c r="AB326" s="73">
        <v>0</v>
      </c>
      <c r="AC326" s="73">
        <v>0</v>
      </c>
      <c r="AD326" s="73">
        <v>0</v>
      </c>
      <c r="AE326" s="73">
        <v>0</v>
      </c>
      <c r="AF326" s="73">
        <v>0</v>
      </c>
      <c r="AG326" s="73">
        <v>0</v>
      </c>
      <c r="AH326" s="73">
        <v>0</v>
      </c>
      <c r="AI326" s="73">
        <v>0</v>
      </c>
      <c r="AJ326" s="73">
        <v>0</v>
      </c>
      <c r="AK326" s="73">
        <v>0</v>
      </c>
      <c r="AL326" s="73">
        <v>0</v>
      </c>
      <c r="AM326" s="73">
        <v>0</v>
      </c>
      <c r="AN326" s="73">
        <v>0</v>
      </c>
    </row>
    <row r="327" spans="1:40">
      <c r="A327" s="109" t="s">
        <v>649</v>
      </c>
      <c r="B327" s="73">
        <v>699412.66919382894</v>
      </c>
      <c r="C327" s="73">
        <v>715914.93282346695</v>
      </c>
      <c r="D327" s="73">
        <v>691469.91896454606</v>
      </c>
      <c r="E327" s="73">
        <v>679050.04709687701</v>
      </c>
      <c r="F327" s="73">
        <v>658848.39848173305</v>
      </c>
      <c r="G327" s="73">
        <v>745206.72397090099</v>
      </c>
      <c r="H327" s="73">
        <v>841369.15984827897</v>
      </c>
      <c r="I327" s="73">
        <v>843751.29575808498</v>
      </c>
      <c r="J327" s="73">
        <v>839685.49549825897</v>
      </c>
      <c r="K327" s="73">
        <v>828133.13643755205</v>
      </c>
      <c r="L327" s="73">
        <v>791628.47137743805</v>
      </c>
      <c r="M327" s="73">
        <v>2007917.3785876699</v>
      </c>
      <c r="N327" s="73">
        <v>10342387.6280386</v>
      </c>
      <c r="O327" s="73">
        <v>705341.58731581701</v>
      </c>
      <c r="P327" s="73">
        <v>721044.66326047305</v>
      </c>
      <c r="Q327" s="73">
        <v>696370.10253219004</v>
      </c>
      <c r="R327" s="73">
        <v>683874.36199384101</v>
      </c>
      <c r="S327" s="73">
        <v>663445.35442963801</v>
      </c>
      <c r="T327" s="73">
        <v>748077.54729322204</v>
      </c>
      <c r="U327" s="73">
        <v>851922.14300811698</v>
      </c>
      <c r="V327" s="73">
        <v>866622.76590244297</v>
      </c>
      <c r="W327" s="73">
        <v>835402.65408132004</v>
      </c>
      <c r="X327" s="73">
        <v>798075.56261774001</v>
      </c>
      <c r="Y327" s="73">
        <v>764433.24906696798</v>
      </c>
      <c r="Z327" s="73">
        <v>2129517.1502103298</v>
      </c>
      <c r="AA327" s="73">
        <v>10464127.141712099</v>
      </c>
      <c r="AB327" s="73">
        <v>715194.04842640704</v>
      </c>
      <c r="AC327" s="73">
        <v>731305.93826344702</v>
      </c>
      <c r="AD327" s="73">
        <v>706448.49545880395</v>
      </c>
      <c r="AE327" s="73">
        <v>693930.44133889105</v>
      </c>
      <c r="AF327" s="73">
        <v>673322.11651854799</v>
      </c>
      <c r="AG327" s="73">
        <v>708871.66516982904</v>
      </c>
      <c r="AH327" s="73">
        <v>772418.42051920295</v>
      </c>
      <c r="AI327" s="73">
        <v>799882.99348649697</v>
      </c>
      <c r="AJ327" s="73">
        <v>832504.81510738796</v>
      </c>
      <c r="AK327" s="73">
        <v>851847.13142889796</v>
      </c>
      <c r="AL327" s="73">
        <v>813918.66017369798</v>
      </c>
      <c r="AM327" s="73">
        <v>2280072.7635920802</v>
      </c>
      <c r="AN327" s="73">
        <v>10579717.489483699</v>
      </c>
    </row>
    <row r="328" spans="1:40">
      <c r="A328" s="108" t="s">
        <v>650</v>
      </c>
    </row>
    <row r="329" spans="1:40" ht="10.8" thickBot="1">
      <c r="A329" s="119" t="s">
        <v>651</v>
      </c>
      <c r="B329" s="73">
        <v>0</v>
      </c>
      <c r="C329" s="73">
        <v>0</v>
      </c>
      <c r="D329" s="73">
        <v>0</v>
      </c>
      <c r="E329" s="73">
        <v>0</v>
      </c>
      <c r="F329" s="73">
        <v>0</v>
      </c>
      <c r="G329" s="73">
        <v>0</v>
      </c>
      <c r="H329" s="73">
        <v>0</v>
      </c>
      <c r="I329" s="73">
        <v>0</v>
      </c>
      <c r="J329" s="73">
        <v>0</v>
      </c>
      <c r="K329" s="73">
        <v>0</v>
      </c>
      <c r="L329" s="73">
        <v>0</v>
      </c>
      <c r="M329" s="73">
        <v>0</v>
      </c>
      <c r="N329" s="73">
        <v>0</v>
      </c>
      <c r="O329" s="73">
        <v>0</v>
      </c>
      <c r="P329" s="73">
        <v>0</v>
      </c>
      <c r="Q329" s="73">
        <v>0</v>
      </c>
      <c r="R329" s="73">
        <v>0</v>
      </c>
      <c r="S329" s="73">
        <v>0</v>
      </c>
      <c r="T329" s="73">
        <v>0</v>
      </c>
      <c r="U329" s="73">
        <v>0</v>
      </c>
      <c r="V329" s="73">
        <v>0</v>
      </c>
      <c r="W329" s="73">
        <v>0</v>
      </c>
      <c r="X329" s="73">
        <v>0</v>
      </c>
      <c r="Y329" s="73">
        <v>0</v>
      </c>
      <c r="Z329" s="73">
        <v>0</v>
      </c>
      <c r="AA329" s="73">
        <v>0</v>
      </c>
      <c r="AB329" s="73">
        <v>0</v>
      </c>
      <c r="AC329" s="73">
        <v>0</v>
      </c>
      <c r="AD329" s="73">
        <v>0</v>
      </c>
      <c r="AE329" s="73">
        <v>0</v>
      </c>
      <c r="AF329" s="73">
        <v>0</v>
      </c>
      <c r="AG329" s="73">
        <v>0</v>
      </c>
      <c r="AH329" s="73">
        <v>0</v>
      </c>
      <c r="AI329" s="73">
        <v>0</v>
      </c>
      <c r="AJ329" s="73">
        <v>0</v>
      </c>
      <c r="AK329" s="73">
        <v>0</v>
      </c>
      <c r="AL329" s="73">
        <v>0</v>
      </c>
      <c r="AM329" s="73">
        <v>0</v>
      </c>
      <c r="AN329" s="73">
        <v>0</v>
      </c>
    </row>
    <row r="330" spans="1:40">
      <c r="A330" s="108" t="s">
        <v>652</v>
      </c>
      <c r="B330" s="73">
        <v>18055984.693486299</v>
      </c>
      <c r="C330" s="73">
        <v>-4916755.0975458296</v>
      </c>
      <c r="D330" s="73">
        <v>-7328462.7196767302</v>
      </c>
      <c r="E330" s="73">
        <v>-6691765.00727126</v>
      </c>
      <c r="F330" s="73">
        <v>5380083.37637603</v>
      </c>
      <c r="G330" s="73">
        <v>7238706.1765127601</v>
      </c>
      <c r="H330" s="73">
        <v>13159527.932323599</v>
      </c>
      <c r="I330" s="73">
        <v>27596841.0883203</v>
      </c>
      <c r="J330" s="73">
        <v>5189172.0886018397</v>
      </c>
      <c r="K330" s="73">
        <v>2066856.23578993</v>
      </c>
      <c r="L330" s="73">
        <v>-8229758.2363275103</v>
      </c>
      <c r="M330" s="73">
        <v>12444653.7948061</v>
      </c>
      <c r="N330" s="73">
        <v>63965084.325395599</v>
      </c>
      <c r="O330" s="73">
        <v>16856920.836696401</v>
      </c>
      <c r="P330" s="73">
        <v>-6743483.9896499095</v>
      </c>
      <c r="Q330" s="73">
        <v>-9073778.5138966199</v>
      </c>
      <c r="R330" s="73">
        <v>-64934117.836158797</v>
      </c>
      <c r="S330" s="73">
        <v>4095337.5350657902</v>
      </c>
      <c r="T330" s="73">
        <v>-50230191.854400501</v>
      </c>
      <c r="U330" s="73">
        <v>12301378.4093643</v>
      </c>
      <c r="V330" s="73">
        <v>27175262.112367101</v>
      </c>
      <c r="W330" s="73">
        <v>95592584.343077496</v>
      </c>
      <c r="X330" s="73">
        <v>822307.46929167898</v>
      </c>
      <c r="Y330" s="73">
        <v>-10093227.236581899</v>
      </c>
      <c r="Z330" s="73">
        <v>40216716.576158501</v>
      </c>
      <c r="AA330" s="73">
        <v>55985707.8513337</v>
      </c>
      <c r="AB330" s="73">
        <v>16056229.598654199</v>
      </c>
      <c r="AC330" s="73">
        <v>-7339287.3863700097</v>
      </c>
      <c r="AD330" s="73">
        <v>-4849753.8052591402</v>
      </c>
      <c r="AE330" s="73">
        <v>-65518065.615824804</v>
      </c>
      <c r="AF330" s="73">
        <v>3915762.5899602599</v>
      </c>
      <c r="AG330" s="73">
        <v>-50653990.157703102</v>
      </c>
      <c r="AH330" s="73">
        <v>11993238.9108923</v>
      </c>
      <c r="AI330" s="73">
        <v>27237700.9500052</v>
      </c>
      <c r="AJ330" s="73">
        <v>-52897611.976324901</v>
      </c>
      <c r="AK330" s="73">
        <v>303076.99986929301</v>
      </c>
      <c r="AL330" s="73">
        <v>-10858017.9296846</v>
      </c>
      <c r="AM330" s="73">
        <v>96177941.560652599</v>
      </c>
      <c r="AN330" s="73">
        <v>-36432776.261132702</v>
      </c>
    </row>
    <row r="331" spans="1:40">
      <c r="A331" s="108" t="s">
        <v>653</v>
      </c>
      <c r="B331" s="73">
        <v>4900569.6904975995</v>
      </c>
      <c r="C331" s="73">
        <v>-1466276.8124339599</v>
      </c>
      <c r="D331" s="73">
        <v>-2111025.0274336501</v>
      </c>
      <c r="E331" s="73">
        <v>-1061360.5476820299</v>
      </c>
      <c r="F331" s="73">
        <v>1387470.30807851</v>
      </c>
      <c r="G331" s="73">
        <v>2799440.2339159502</v>
      </c>
      <c r="H331" s="73">
        <v>3543527.00032904</v>
      </c>
      <c r="I331" s="73">
        <v>7544797.9682293702</v>
      </c>
      <c r="J331" s="73">
        <v>2169022.9759915299</v>
      </c>
      <c r="K331" s="73">
        <v>469216.37644719699</v>
      </c>
      <c r="L331" s="73">
        <v>-2384468.6624364401</v>
      </c>
      <c r="M331" s="73">
        <v>4304650.8613089304</v>
      </c>
      <c r="N331" s="73">
        <v>20095564.364812002</v>
      </c>
      <c r="O331" s="73">
        <v>4634064.7122993404</v>
      </c>
      <c r="P331" s="73">
        <v>-1906737.8346850299</v>
      </c>
      <c r="Q331" s="73">
        <v>-2552574.0595959299</v>
      </c>
      <c r="R331" s="73">
        <v>-1451188.1618810699</v>
      </c>
      <c r="S331" s="73">
        <v>1097218.7481285899</v>
      </c>
      <c r="T331" s="73">
        <v>2623973.9897778099</v>
      </c>
      <c r="U331" s="73">
        <v>3371505.7125348202</v>
      </c>
      <c r="V331" s="73">
        <v>7493771.2890788401</v>
      </c>
      <c r="W331" s="73">
        <v>1956072.0924912801</v>
      </c>
      <c r="X331" s="73">
        <v>190105.351214625</v>
      </c>
      <c r="Y331" s="73">
        <v>-2835112.12836737</v>
      </c>
      <c r="Z331" s="73">
        <v>3878662.2969323201</v>
      </c>
      <c r="AA331" s="73">
        <v>16499762.0079282</v>
      </c>
      <c r="AB331" s="73">
        <v>4449950.2540991902</v>
      </c>
      <c r="AC331" s="73">
        <v>-2034068.0587067299</v>
      </c>
      <c r="AD331" s="73">
        <v>-2723317.3666213402</v>
      </c>
      <c r="AE331" s="73">
        <v>-1589674.5677261101</v>
      </c>
      <c r="AF331" s="73">
        <v>1085245.36380859</v>
      </c>
      <c r="AG331" s="73">
        <v>2529872.6743836999</v>
      </c>
      <c r="AH331" s="73">
        <v>3323900.9327239902</v>
      </c>
      <c r="AI331" s="73">
        <v>7548871.5154965399</v>
      </c>
      <c r="AJ331" s="73">
        <v>1908057.60749433</v>
      </c>
      <c r="AK331" s="73">
        <v>83997.152899023204</v>
      </c>
      <c r="AL331" s="73">
        <v>-3009276.82606528</v>
      </c>
      <c r="AM331" s="73">
        <v>-2501259.5308581698</v>
      </c>
      <c r="AN331" s="73">
        <v>9072299.1509277206</v>
      </c>
    </row>
    <row r="332" spans="1:40">
      <c r="A332" s="108" t="s">
        <v>654</v>
      </c>
      <c r="B332" s="73">
        <v>-932995.54673411604</v>
      </c>
      <c r="C332" s="73">
        <v>11667340.5129974</v>
      </c>
      <c r="D332" s="73">
        <v>9778374.7468504105</v>
      </c>
      <c r="E332" s="73">
        <v>9140309.3377689105</v>
      </c>
      <c r="F332" s="73">
        <v>3647322.9390318198</v>
      </c>
      <c r="G332" s="73">
        <v>6108665.0325061101</v>
      </c>
      <c r="H332" s="73">
        <v>3012888.2857037601</v>
      </c>
      <c r="I332" s="73">
        <v>-7506043.1770363403</v>
      </c>
      <c r="J332" s="73">
        <v>6440449.4533262402</v>
      </c>
      <c r="K332" s="73">
        <v>5877043.3016051603</v>
      </c>
      <c r="L332" s="73">
        <v>10262523.0561704</v>
      </c>
      <c r="M332" s="73">
        <v>-1965550.4024747601</v>
      </c>
      <c r="N332" s="73">
        <v>55530327.539715096</v>
      </c>
      <c r="O332" s="73">
        <v>-3312275.4794212799</v>
      </c>
      <c r="P332" s="73">
        <v>9738679.7848210596</v>
      </c>
      <c r="Q332" s="73">
        <v>7324174.9772333801</v>
      </c>
      <c r="R332" s="73">
        <v>63390499.653605796</v>
      </c>
      <c r="S332" s="73">
        <v>1273457.2515559399</v>
      </c>
      <c r="T332" s="73">
        <v>60313032.997922502</v>
      </c>
      <c r="U332" s="73">
        <v>725988.75080653804</v>
      </c>
      <c r="V332" s="73">
        <v>-9657211.4824424703</v>
      </c>
      <c r="W332" s="73">
        <v>-86821484.845104501</v>
      </c>
      <c r="X332" s="73">
        <v>4392338.5278395098</v>
      </c>
      <c r="Y332" s="73">
        <v>9089995.1633272003</v>
      </c>
      <c r="Z332" s="73">
        <v>-33152150.6383425</v>
      </c>
      <c r="AA332" s="73">
        <v>23305044.661801301</v>
      </c>
      <c r="AB332" s="73">
        <v>-4896263.0013556499</v>
      </c>
      <c r="AC332" s="73">
        <v>8247772.4451173302</v>
      </c>
      <c r="AD332" s="73">
        <v>1214774.34005276</v>
      </c>
      <c r="AE332" s="73">
        <v>62011644.924860097</v>
      </c>
      <c r="AF332" s="73">
        <v>-962428.56279459002</v>
      </c>
      <c r="AG332" s="73">
        <v>57892138.680978499</v>
      </c>
      <c r="AH332" s="73">
        <v>-1932447.6995911601</v>
      </c>
      <c r="AI332" s="73">
        <v>-12400088.918672301</v>
      </c>
      <c r="AJ332" s="73">
        <v>58884959.055683799</v>
      </c>
      <c r="AK332" s="73">
        <v>1854421.5929222</v>
      </c>
      <c r="AL332" s="73">
        <v>5538974.3059699396</v>
      </c>
      <c r="AM332" s="73">
        <v>-92081118.943789095</v>
      </c>
      <c r="AN332" s="73">
        <v>83372338.219381794</v>
      </c>
    </row>
    <row r="333" spans="1:40">
      <c r="A333" s="108" t="s">
        <v>655</v>
      </c>
      <c r="B333" s="73">
        <v>1847039.4813578001</v>
      </c>
      <c r="C333" s="73">
        <v>5339196.1116688997</v>
      </c>
      <c r="D333" s="73">
        <v>4792021.74488331</v>
      </c>
      <c r="E333" s="73">
        <v>3741978.2108753002</v>
      </c>
      <c r="F333" s="73">
        <v>3116465.1135932598</v>
      </c>
      <c r="G333" s="73">
        <v>2901764.3696586001</v>
      </c>
      <c r="H333" s="73">
        <v>2940632.8841498601</v>
      </c>
      <c r="I333" s="73">
        <v>25333.1590266286</v>
      </c>
      <c r="J333" s="73">
        <v>3056110.9211582602</v>
      </c>
      <c r="K333" s="73">
        <v>3734427.4211847601</v>
      </c>
      <c r="L333" s="73">
        <v>4949853.9089705702</v>
      </c>
      <c r="M333" s="73">
        <v>601619.35114538705</v>
      </c>
      <c r="N333" s="73">
        <v>37046442.677672699</v>
      </c>
      <c r="O333" s="73">
        <v>1867794.82234481</v>
      </c>
      <c r="P333" s="73">
        <v>5484839.6171713602</v>
      </c>
      <c r="Q333" s="73">
        <v>4815664.6893944796</v>
      </c>
      <c r="R333" s="73">
        <v>3771367.1992183798</v>
      </c>
      <c r="S333" s="73">
        <v>3138721.0012500701</v>
      </c>
      <c r="T333" s="73">
        <v>2918453.7899838998</v>
      </c>
      <c r="U333" s="73">
        <v>2986991.2580340598</v>
      </c>
      <c r="V333" s="73">
        <v>109309.157612315</v>
      </c>
      <c r="W333" s="73">
        <v>3222809.2498544799</v>
      </c>
      <c r="X333" s="73">
        <v>4003112.6626035399</v>
      </c>
      <c r="Y333" s="73">
        <v>5305058.3161778599</v>
      </c>
      <c r="Z333" s="73">
        <v>827257.13657677802</v>
      </c>
      <c r="AA333" s="73">
        <v>38451378.900222003</v>
      </c>
      <c r="AB333" s="73">
        <v>1884926.8388785</v>
      </c>
      <c r="AC333" s="73">
        <v>5527768.6103877705</v>
      </c>
      <c r="AD333" s="73">
        <v>4957806.2840496497</v>
      </c>
      <c r="AE333" s="73">
        <v>3859793.2789729601</v>
      </c>
      <c r="AF333" s="73">
        <v>2975180.7775071599</v>
      </c>
      <c r="AG333" s="73">
        <v>2718080.7901169099</v>
      </c>
      <c r="AH333" s="73">
        <v>2706342.0144746001</v>
      </c>
      <c r="AI333" s="73">
        <v>-194742.72752320001</v>
      </c>
      <c r="AJ333" s="73">
        <v>2993238.59111861</v>
      </c>
      <c r="AK333" s="73">
        <v>3755864.59491419</v>
      </c>
      <c r="AL333" s="73">
        <v>4777030.6277568499</v>
      </c>
      <c r="AM333" s="73">
        <v>6878600.8519843603</v>
      </c>
      <c r="AN333" s="73">
        <v>42839890.532638401</v>
      </c>
    </row>
    <row r="334" spans="1:40">
      <c r="A334" s="108" t="s">
        <v>656</v>
      </c>
      <c r="B334" s="73">
        <v>-102812.27430555499</v>
      </c>
      <c r="C334" s="73">
        <v>-102812.27430555499</v>
      </c>
      <c r="D334" s="73">
        <v>-102812.27430555499</v>
      </c>
      <c r="E334" s="73">
        <v>-102812.27430555499</v>
      </c>
      <c r="F334" s="73">
        <v>-102812.27430555499</v>
      </c>
      <c r="G334" s="73">
        <v>-102812.27430555499</v>
      </c>
      <c r="H334" s="73">
        <v>-102812.27430555499</v>
      </c>
      <c r="I334" s="73">
        <v>-102812.27430555499</v>
      </c>
      <c r="J334" s="73">
        <v>-102812.27430555499</v>
      </c>
      <c r="K334" s="73">
        <v>-102812.27430555499</v>
      </c>
      <c r="L334" s="73">
        <v>-102812.27430555499</v>
      </c>
      <c r="M334" s="73">
        <v>-102812.27430555499</v>
      </c>
      <c r="N334" s="73">
        <v>-1233747.29166666</v>
      </c>
      <c r="O334" s="73">
        <v>-154488.67840301999</v>
      </c>
      <c r="P334" s="73">
        <v>-154488.67840301999</v>
      </c>
      <c r="Q334" s="73">
        <v>-154488.67840301999</v>
      </c>
      <c r="R334" s="73">
        <v>-154488.67840301999</v>
      </c>
      <c r="S334" s="73">
        <v>-154488.67840301999</v>
      </c>
      <c r="T334" s="73">
        <v>-154488.67840301999</v>
      </c>
      <c r="U334" s="73">
        <v>-154488.67840301999</v>
      </c>
      <c r="V334" s="73">
        <v>-154488.67840301999</v>
      </c>
      <c r="W334" s="73">
        <v>-154488.67840301999</v>
      </c>
      <c r="X334" s="73">
        <v>-154488.67840301999</v>
      </c>
      <c r="Y334" s="73">
        <v>-154488.67840301999</v>
      </c>
      <c r="Z334" s="73">
        <v>-154488.67840301999</v>
      </c>
      <c r="AA334" s="73">
        <v>-1853864.14083625</v>
      </c>
      <c r="AB334" s="73">
        <v>-269788.079970463</v>
      </c>
      <c r="AC334" s="73">
        <v>-269788.079970463</v>
      </c>
      <c r="AD334" s="73">
        <v>-269788.079970463</v>
      </c>
      <c r="AE334" s="73">
        <v>-269788.079970463</v>
      </c>
      <c r="AF334" s="73">
        <v>-269788.079970463</v>
      </c>
      <c r="AG334" s="73">
        <v>-269788.079970463</v>
      </c>
      <c r="AH334" s="73">
        <v>-269788.079970463</v>
      </c>
      <c r="AI334" s="73">
        <v>-269788.079970463</v>
      </c>
      <c r="AJ334" s="73">
        <v>-269788.079970463</v>
      </c>
      <c r="AK334" s="73">
        <v>-269788.079970463</v>
      </c>
      <c r="AL334" s="73">
        <v>-269788.079970463</v>
      </c>
      <c r="AM334" s="73">
        <v>-269788.079970463</v>
      </c>
      <c r="AN334" s="73">
        <v>-3237456.95964556</v>
      </c>
    </row>
    <row r="335" spans="1:40">
      <c r="A335" s="109" t="s">
        <v>657</v>
      </c>
      <c r="B335" s="73">
        <v>23767786.044302002</v>
      </c>
      <c r="C335" s="73">
        <v>10520692.440381</v>
      </c>
      <c r="D335" s="73">
        <v>5028096.4703177903</v>
      </c>
      <c r="E335" s="73">
        <v>5026349.7193853604</v>
      </c>
      <c r="F335" s="73">
        <v>13428529.462773999</v>
      </c>
      <c r="G335" s="73">
        <v>18945763.5382878</v>
      </c>
      <c r="H335" s="73">
        <v>22553763.828200702</v>
      </c>
      <c r="I335" s="73">
        <v>27558116.764234401</v>
      </c>
      <c r="J335" s="73">
        <v>16751943.1647723</v>
      </c>
      <c r="K335" s="73">
        <v>12044731.0607215</v>
      </c>
      <c r="L335" s="73">
        <v>4495337.7920715399</v>
      </c>
      <c r="M335" s="73">
        <v>15282561.330480101</v>
      </c>
      <c r="N335" s="73">
        <v>175403671.61592799</v>
      </c>
      <c r="O335" s="73">
        <v>19892016.213516299</v>
      </c>
      <c r="P335" s="73">
        <v>6418808.8992544599</v>
      </c>
      <c r="Q335" s="73">
        <v>358998.41473229497</v>
      </c>
      <c r="R335" s="73">
        <v>622072.17638135399</v>
      </c>
      <c r="S335" s="73">
        <v>9450245.8575973809</v>
      </c>
      <c r="T335" s="73">
        <v>15470780.2448807</v>
      </c>
      <c r="U335" s="73">
        <v>19231375.452336699</v>
      </c>
      <c r="V335" s="73">
        <v>24966642.398212802</v>
      </c>
      <c r="W335" s="73">
        <v>13795492.161915701</v>
      </c>
      <c r="X335" s="73">
        <v>9253375.3325463403</v>
      </c>
      <c r="Y335" s="73">
        <v>1312225.4361527599</v>
      </c>
      <c r="Z335" s="73">
        <v>11615996.6929221</v>
      </c>
      <c r="AA335" s="73">
        <v>132388029.280449</v>
      </c>
      <c r="AB335" s="73">
        <v>17225055.610305801</v>
      </c>
      <c r="AC335" s="73">
        <v>4132397.5304578901</v>
      </c>
      <c r="AD335" s="73">
        <v>-1670278.6277485299</v>
      </c>
      <c r="AE335" s="73">
        <v>-1506090.05968839</v>
      </c>
      <c r="AF335" s="73">
        <v>6743972.0885109697</v>
      </c>
      <c r="AG335" s="73">
        <v>12216313.907805501</v>
      </c>
      <c r="AH335" s="73">
        <v>15821246.0785292</v>
      </c>
      <c r="AI335" s="73">
        <v>21921952.739335701</v>
      </c>
      <c r="AJ335" s="73">
        <v>10618855.198001301</v>
      </c>
      <c r="AK335" s="73">
        <v>5727572.26063425</v>
      </c>
      <c r="AL335" s="73">
        <v>-3821077.9019935899</v>
      </c>
      <c r="AM335" s="73">
        <v>8204375.8580192002</v>
      </c>
      <c r="AN335" s="73">
        <v>95614294.682169601</v>
      </c>
    </row>
    <row r="336" spans="1:40">
      <c r="A336" s="108" t="s">
        <v>658</v>
      </c>
      <c r="B336" s="73">
        <v>0</v>
      </c>
      <c r="C336" s="73">
        <v>0</v>
      </c>
      <c r="D336" s="73">
        <v>0</v>
      </c>
      <c r="E336" s="73">
        <v>0</v>
      </c>
      <c r="F336" s="73">
        <v>0</v>
      </c>
      <c r="G336" s="73">
        <v>0</v>
      </c>
      <c r="H336" s="73">
        <v>0</v>
      </c>
      <c r="I336" s="73">
        <v>0</v>
      </c>
      <c r="J336" s="73">
        <v>0</v>
      </c>
      <c r="K336" s="73">
        <v>0</v>
      </c>
      <c r="L336" s="73">
        <v>0</v>
      </c>
      <c r="M336" s="73">
        <v>0</v>
      </c>
      <c r="N336" s="73">
        <v>0</v>
      </c>
      <c r="O336" s="73">
        <v>0</v>
      </c>
      <c r="P336" s="73">
        <v>0</v>
      </c>
      <c r="Q336" s="73">
        <v>0</v>
      </c>
      <c r="R336" s="73">
        <v>0</v>
      </c>
      <c r="S336" s="73">
        <v>0</v>
      </c>
      <c r="T336" s="73">
        <v>0</v>
      </c>
      <c r="U336" s="73">
        <v>0</v>
      </c>
      <c r="V336" s="73">
        <v>0</v>
      </c>
      <c r="W336" s="73">
        <v>0</v>
      </c>
      <c r="X336" s="73">
        <v>0</v>
      </c>
      <c r="Y336" s="73">
        <v>0</v>
      </c>
      <c r="Z336" s="73">
        <v>0</v>
      </c>
      <c r="AA336" s="73">
        <v>0</v>
      </c>
      <c r="AB336" s="73">
        <v>0</v>
      </c>
      <c r="AC336" s="73">
        <v>0</v>
      </c>
      <c r="AD336" s="73">
        <v>0</v>
      </c>
      <c r="AE336" s="73">
        <v>0</v>
      </c>
      <c r="AF336" s="73">
        <v>0</v>
      </c>
      <c r="AG336" s="73">
        <v>0</v>
      </c>
      <c r="AH336" s="73">
        <v>0</v>
      </c>
      <c r="AI336" s="73">
        <v>0</v>
      </c>
      <c r="AJ336" s="73">
        <v>0</v>
      </c>
      <c r="AK336" s="73">
        <v>0</v>
      </c>
      <c r="AL336" s="73">
        <v>0</v>
      </c>
      <c r="AM336" s="73">
        <v>0</v>
      </c>
      <c r="AN336" s="73">
        <v>0</v>
      </c>
    </row>
    <row r="337" spans="1:40" ht="10.8" thickBot="1">
      <c r="A337" s="119" t="s">
        <v>659</v>
      </c>
      <c r="B337" s="73">
        <v>0</v>
      </c>
      <c r="C337" s="73">
        <v>0</v>
      </c>
      <c r="D337" s="73">
        <v>0</v>
      </c>
      <c r="E337" s="73">
        <v>0</v>
      </c>
      <c r="F337" s="73">
        <v>0</v>
      </c>
      <c r="G337" s="73">
        <v>0</v>
      </c>
      <c r="H337" s="73">
        <v>0</v>
      </c>
      <c r="I337" s="73">
        <v>0</v>
      </c>
      <c r="J337" s="73">
        <v>0</v>
      </c>
      <c r="K337" s="73">
        <v>0</v>
      </c>
      <c r="L337" s="73">
        <v>0</v>
      </c>
      <c r="M337" s="73">
        <v>0</v>
      </c>
      <c r="N337" s="73">
        <v>0</v>
      </c>
      <c r="O337" s="73">
        <v>0</v>
      </c>
      <c r="P337" s="73">
        <v>0</v>
      </c>
      <c r="Q337" s="73">
        <v>0</v>
      </c>
      <c r="R337" s="73">
        <v>0</v>
      </c>
      <c r="S337" s="73">
        <v>0</v>
      </c>
      <c r="T337" s="73">
        <v>0</v>
      </c>
      <c r="U337" s="73">
        <v>0</v>
      </c>
      <c r="V337" s="73">
        <v>0</v>
      </c>
      <c r="W337" s="73">
        <v>0</v>
      </c>
      <c r="X337" s="73">
        <v>0</v>
      </c>
      <c r="Y337" s="73">
        <v>0</v>
      </c>
      <c r="Z337" s="73">
        <v>0</v>
      </c>
      <c r="AA337" s="73">
        <v>0</v>
      </c>
      <c r="AB337" s="73">
        <v>0</v>
      </c>
      <c r="AC337" s="73">
        <v>0</v>
      </c>
      <c r="AD337" s="73">
        <v>0</v>
      </c>
      <c r="AE337" s="73">
        <v>0</v>
      </c>
      <c r="AF337" s="73">
        <v>0</v>
      </c>
      <c r="AG337" s="73">
        <v>0</v>
      </c>
      <c r="AH337" s="73">
        <v>0</v>
      </c>
      <c r="AI337" s="73">
        <v>0</v>
      </c>
      <c r="AJ337" s="73">
        <v>0</v>
      </c>
      <c r="AK337" s="73">
        <v>0</v>
      </c>
      <c r="AL337" s="73">
        <v>0</v>
      </c>
      <c r="AM337" s="73">
        <v>0</v>
      </c>
      <c r="AN337" s="73">
        <v>0</v>
      </c>
    </row>
    <row r="338" spans="1:40">
      <c r="A338" s="108" t="s">
        <v>660</v>
      </c>
      <c r="B338" s="73">
        <v>23081134.660026401</v>
      </c>
      <c r="C338" s="73">
        <v>-9629434.6873962805</v>
      </c>
      <c r="D338" s="73">
        <v>-10511690.0389718</v>
      </c>
      <c r="E338" s="73">
        <v>-6386639.1878888998</v>
      </c>
      <c r="F338" s="73">
        <v>6595064.8513809098</v>
      </c>
      <c r="G338" s="73">
        <v>8499207.7387956306</v>
      </c>
      <c r="H338" s="73">
        <v>14194670.024472401</v>
      </c>
      <c r="I338" s="73">
        <v>37583723.997091196</v>
      </c>
      <c r="J338" s="73">
        <v>5834228.4739384605</v>
      </c>
      <c r="K338" s="73">
        <v>1511243.7832522599</v>
      </c>
      <c r="L338" s="73">
        <v>-11930069.2085458</v>
      </c>
      <c r="M338" s="73">
        <v>7394227.8043652996</v>
      </c>
      <c r="N338" s="73">
        <v>66235668.210519798</v>
      </c>
      <c r="O338" s="73">
        <v>21888624.6300973</v>
      </c>
      <c r="P338" s="73">
        <v>-11271275.060912499</v>
      </c>
      <c r="Q338" s="73">
        <v>-11811370.919035699</v>
      </c>
      <c r="R338" s="73">
        <v>-64245851.638809398</v>
      </c>
      <c r="S338" s="73">
        <v>5487238.0334484903</v>
      </c>
      <c r="T338" s="73">
        <v>-48733149.576759599</v>
      </c>
      <c r="U338" s="73">
        <v>13405227.557574</v>
      </c>
      <c r="V338" s="73">
        <v>36650837.915797003</v>
      </c>
      <c r="W338" s="73">
        <v>95902384.932804897</v>
      </c>
      <c r="X338" s="73">
        <v>-259710.23477055301</v>
      </c>
      <c r="Y338" s="73">
        <v>-14246110.8496993</v>
      </c>
      <c r="Z338" s="73">
        <v>35489320.000636198</v>
      </c>
      <c r="AA338" s="73">
        <v>58256164.7903708</v>
      </c>
      <c r="AB338" s="73">
        <v>20385043.800289001</v>
      </c>
      <c r="AC338" s="73">
        <v>-12151041.4777027</v>
      </c>
      <c r="AD338" s="73">
        <v>-8263694.9243220696</v>
      </c>
      <c r="AE338" s="73">
        <v>-65535537.482725501</v>
      </c>
      <c r="AF338" s="73">
        <v>5271776.0118435901</v>
      </c>
      <c r="AG338" s="73">
        <v>-49140812.550202899</v>
      </c>
      <c r="AH338" s="73">
        <v>13198795.906983299</v>
      </c>
      <c r="AI338" s="73">
        <v>36556744.077083401</v>
      </c>
      <c r="AJ338" s="73">
        <v>-52386248.547085099</v>
      </c>
      <c r="AK338" s="73">
        <v>-447742.85660072399</v>
      </c>
      <c r="AL338" s="73">
        <v>-13521427.961851699</v>
      </c>
      <c r="AM338" s="73">
        <v>91871821.166509494</v>
      </c>
      <c r="AN338" s="73">
        <v>-34162324.837781899</v>
      </c>
    </row>
    <row r="339" spans="1:40">
      <c r="A339" s="108" t="s">
        <v>661</v>
      </c>
      <c r="B339" s="73">
        <v>6293279.4317911603</v>
      </c>
      <c r="C339" s="73">
        <v>-2772386.04620456</v>
      </c>
      <c r="D339" s="73">
        <v>-2993249.7820883798</v>
      </c>
      <c r="E339" s="73">
        <v>-976795.56876528403</v>
      </c>
      <c r="F339" s="73">
        <v>1724199.8677926401</v>
      </c>
      <c r="G339" s="73">
        <v>3148785.5900538098</v>
      </c>
      <c r="H339" s="73">
        <v>3830414.4534315201</v>
      </c>
      <c r="I339" s="73">
        <v>10312641.555946101</v>
      </c>
      <c r="J339" s="73">
        <v>2347798.9961150601</v>
      </c>
      <c r="K339" s="73">
        <v>315229.55412634899</v>
      </c>
      <c r="L339" s="73">
        <v>-3410002.0636559501</v>
      </c>
      <c r="M339" s="73">
        <v>2904935.9231670899</v>
      </c>
      <c r="N339" s="73">
        <v>20724851.911709599</v>
      </c>
      <c r="O339" s="73">
        <v>6028590.8329194002</v>
      </c>
      <c r="P339" s="73">
        <v>-3161605.6044983198</v>
      </c>
      <c r="Q339" s="73">
        <v>-3311292.0353210601</v>
      </c>
      <c r="R339" s="73">
        <v>-1260436.6332632101</v>
      </c>
      <c r="S339" s="73">
        <v>1482981.0429688401</v>
      </c>
      <c r="T339" s="73">
        <v>3038876.1075416999</v>
      </c>
      <c r="U339" s="73">
        <v>3677435.1816783799</v>
      </c>
      <c r="V339" s="73">
        <v>10119907.1882405</v>
      </c>
      <c r="W339" s="73">
        <v>2041932.67417435</v>
      </c>
      <c r="X339" s="73">
        <v>-109773.579112525</v>
      </c>
      <c r="Y339" s="73">
        <v>-3986075.0848877099</v>
      </c>
      <c r="Z339" s="73">
        <v>2568474.2815444502</v>
      </c>
      <c r="AA339" s="73">
        <v>17129014.371984798</v>
      </c>
      <c r="AB339" s="73">
        <v>5649672.0031035403</v>
      </c>
      <c r="AC339" s="73">
        <v>-3367635.5821297602</v>
      </c>
      <c r="AD339" s="73">
        <v>-3669483.96550499</v>
      </c>
      <c r="AE339" s="73">
        <v>-1594516.85888024</v>
      </c>
      <c r="AF339" s="73">
        <v>1461061.63089643</v>
      </c>
      <c r="AG339" s="73">
        <v>2949246.6648725602</v>
      </c>
      <c r="AH339" s="73">
        <v>3658018.5179344001</v>
      </c>
      <c r="AI339" s="73">
        <v>10131624.712721501</v>
      </c>
      <c r="AJ339" s="73">
        <v>2049780.9060994601</v>
      </c>
      <c r="AK339" s="73">
        <v>-124090.990743462</v>
      </c>
      <c r="AL339" s="73">
        <v>-3747435.3131864099</v>
      </c>
      <c r="AM339" s="73">
        <v>-3694692.5729879802</v>
      </c>
      <c r="AN339" s="73">
        <v>9701549.1521950606</v>
      </c>
    </row>
    <row r="340" spans="1:40">
      <c r="A340" s="108" t="s">
        <v>662</v>
      </c>
      <c r="B340" s="73">
        <v>-932995.88006744697</v>
      </c>
      <c r="C340" s="73">
        <v>11667340.1796641</v>
      </c>
      <c r="D340" s="73">
        <v>9778374.4135170802</v>
      </c>
      <c r="E340" s="73">
        <v>9140309.0044355802</v>
      </c>
      <c r="F340" s="73">
        <v>3647322.60569849</v>
      </c>
      <c r="G340" s="73">
        <v>6108664.6991727799</v>
      </c>
      <c r="H340" s="73">
        <v>3012887.9523704201</v>
      </c>
      <c r="I340" s="73">
        <v>-7506043.5103696696</v>
      </c>
      <c r="J340" s="73">
        <v>6440449.1199928997</v>
      </c>
      <c r="K340" s="73">
        <v>5877042.9682718199</v>
      </c>
      <c r="L340" s="73">
        <v>10262522.7228371</v>
      </c>
      <c r="M340" s="73">
        <v>-1965550.7358080901</v>
      </c>
      <c r="N340" s="73">
        <v>55530323.539715096</v>
      </c>
      <c r="O340" s="73">
        <v>-3312275.6971486402</v>
      </c>
      <c r="P340" s="73">
        <v>9738679.5670936909</v>
      </c>
      <c r="Q340" s="73">
        <v>7324174.7595060198</v>
      </c>
      <c r="R340" s="73">
        <v>63390499.4358785</v>
      </c>
      <c r="S340" s="73">
        <v>1273457.0338285801</v>
      </c>
      <c r="T340" s="73">
        <v>60313032.780195199</v>
      </c>
      <c r="U340" s="73">
        <v>725988.53307918203</v>
      </c>
      <c r="V340" s="73">
        <v>-9657211.7001698297</v>
      </c>
      <c r="W340" s="73">
        <v>-86821485.062831804</v>
      </c>
      <c r="X340" s="73">
        <v>4392339.3101121401</v>
      </c>
      <c r="Y340" s="73">
        <v>9089995.9455998391</v>
      </c>
      <c r="Z340" s="73">
        <v>-33152149.8560698</v>
      </c>
      <c r="AA340" s="73">
        <v>23305045.049072899</v>
      </c>
      <c r="AB340" s="73">
        <v>-4896262.6362946499</v>
      </c>
      <c r="AC340" s="73">
        <v>8247772.8101783199</v>
      </c>
      <c r="AD340" s="73">
        <v>1214774.70511375</v>
      </c>
      <c r="AE340" s="73">
        <v>62011645.289921097</v>
      </c>
      <c r="AF340" s="73">
        <v>-962428.19773359201</v>
      </c>
      <c r="AG340" s="73">
        <v>57892139.046039499</v>
      </c>
      <c r="AH340" s="73">
        <v>-1932447.3345301501</v>
      </c>
      <c r="AI340" s="73">
        <v>-12400088.553611301</v>
      </c>
      <c r="AJ340" s="73">
        <v>58884958.420744799</v>
      </c>
      <c r="AK340" s="73">
        <v>1854420.95798319</v>
      </c>
      <c r="AL340" s="73">
        <v>5538973.6710309396</v>
      </c>
      <c r="AM340" s="73">
        <v>-92081122.588415205</v>
      </c>
      <c r="AN340" s="73">
        <v>83372335.590426698</v>
      </c>
    </row>
    <row r="341" spans="1:40">
      <c r="A341" s="108" t="s">
        <v>663</v>
      </c>
      <c r="B341" s="73">
        <v>1847039.4813578001</v>
      </c>
      <c r="C341" s="73">
        <v>5339196.1116688997</v>
      </c>
      <c r="D341" s="73">
        <v>4792021.74488331</v>
      </c>
      <c r="E341" s="73">
        <v>3741978.2108753002</v>
      </c>
      <c r="F341" s="73">
        <v>3116465.1135932598</v>
      </c>
      <c r="G341" s="73">
        <v>2901764.3696586001</v>
      </c>
      <c r="H341" s="73">
        <v>2940632.8841498601</v>
      </c>
      <c r="I341" s="73">
        <v>25333.1590266284</v>
      </c>
      <c r="J341" s="73">
        <v>3056110.9211582602</v>
      </c>
      <c r="K341" s="73">
        <v>3734427.4211847601</v>
      </c>
      <c r="L341" s="73">
        <v>4949853.9089705702</v>
      </c>
      <c r="M341" s="73">
        <v>601619.35114538798</v>
      </c>
      <c r="N341" s="73">
        <v>37046442.677672699</v>
      </c>
      <c r="O341" s="73">
        <v>1867794.82234481</v>
      </c>
      <c r="P341" s="73">
        <v>5484839.6171713602</v>
      </c>
      <c r="Q341" s="73">
        <v>4815664.6893944796</v>
      </c>
      <c r="R341" s="73">
        <v>3771367.1992183798</v>
      </c>
      <c r="S341" s="73">
        <v>3138721.0012500701</v>
      </c>
      <c r="T341" s="73">
        <v>2918453.7899838998</v>
      </c>
      <c r="U341" s="73">
        <v>2986991.2580340598</v>
      </c>
      <c r="V341" s="73">
        <v>109309.157612315</v>
      </c>
      <c r="W341" s="73">
        <v>3222809.2498544799</v>
      </c>
      <c r="X341" s="73">
        <v>4003112.6626035399</v>
      </c>
      <c r="Y341" s="73">
        <v>5305058.3161778497</v>
      </c>
      <c r="Z341" s="73">
        <v>827257.13657677802</v>
      </c>
      <c r="AA341" s="73">
        <v>38451378.900222003</v>
      </c>
      <c r="AB341" s="73">
        <v>1884926.8388785</v>
      </c>
      <c r="AC341" s="73">
        <v>5527768.6103877705</v>
      </c>
      <c r="AD341" s="73">
        <v>4957806.2840496497</v>
      </c>
      <c r="AE341" s="73">
        <v>3859793.2789729601</v>
      </c>
      <c r="AF341" s="73">
        <v>2975180.7775071599</v>
      </c>
      <c r="AG341" s="73">
        <v>2718080.7901169099</v>
      </c>
      <c r="AH341" s="73">
        <v>2706342.0144746099</v>
      </c>
      <c r="AI341" s="73">
        <v>-194742.72752320001</v>
      </c>
      <c r="AJ341" s="73">
        <v>2993238.59111861</v>
      </c>
      <c r="AK341" s="73">
        <v>3755864.5949141802</v>
      </c>
      <c r="AL341" s="73">
        <v>4777030.6277568499</v>
      </c>
      <c r="AM341" s="73">
        <v>6878600.8519843603</v>
      </c>
      <c r="AN341" s="73">
        <v>42839890.532638401</v>
      </c>
    </row>
    <row r="342" spans="1:40">
      <c r="A342" s="108" t="s">
        <v>664</v>
      </c>
      <c r="B342" s="73">
        <v>-102812.27430555499</v>
      </c>
      <c r="C342" s="73">
        <v>-102812.27430555499</v>
      </c>
      <c r="D342" s="73">
        <v>-102812.27430555499</v>
      </c>
      <c r="E342" s="73">
        <v>-102812.27430555499</v>
      </c>
      <c r="F342" s="73">
        <v>-102812.27430555499</v>
      </c>
      <c r="G342" s="73">
        <v>-102812.27430555499</v>
      </c>
      <c r="H342" s="73">
        <v>-102812.27430555499</v>
      </c>
      <c r="I342" s="73">
        <v>-102812.27430555499</v>
      </c>
      <c r="J342" s="73">
        <v>-102812.27430555499</v>
      </c>
      <c r="K342" s="73">
        <v>-102812.27430555499</v>
      </c>
      <c r="L342" s="73">
        <v>-102812.27430555499</v>
      </c>
      <c r="M342" s="73">
        <v>-102812.27430555499</v>
      </c>
      <c r="N342" s="73">
        <v>-1233747.29166666</v>
      </c>
      <c r="O342" s="73">
        <v>-154488.67840301999</v>
      </c>
      <c r="P342" s="73">
        <v>-154488.67840301999</v>
      </c>
      <c r="Q342" s="73">
        <v>-154488.67840301999</v>
      </c>
      <c r="R342" s="73">
        <v>-154488.67840301999</v>
      </c>
      <c r="S342" s="73">
        <v>-154488.67840301999</v>
      </c>
      <c r="T342" s="73">
        <v>-154488.67840301999</v>
      </c>
      <c r="U342" s="73">
        <v>-154488.67840301999</v>
      </c>
      <c r="V342" s="73">
        <v>-154488.67840301999</v>
      </c>
      <c r="W342" s="73">
        <v>-154488.67840301999</v>
      </c>
      <c r="X342" s="73">
        <v>-154488.67840301999</v>
      </c>
      <c r="Y342" s="73">
        <v>-154488.67840301999</v>
      </c>
      <c r="Z342" s="73">
        <v>-154488.67840301999</v>
      </c>
      <c r="AA342" s="73">
        <v>-1853864.14083625</v>
      </c>
      <c r="AB342" s="73">
        <v>-269788.079970463</v>
      </c>
      <c r="AC342" s="73">
        <v>-269788.079970463</v>
      </c>
      <c r="AD342" s="73">
        <v>-269788.079970463</v>
      </c>
      <c r="AE342" s="73">
        <v>-269788.079970463</v>
      </c>
      <c r="AF342" s="73">
        <v>-269788.079970463</v>
      </c>
      <c r="AG342" s="73">
        <v>-269788.079970463</v>
      </c>
      <c r="AH342" s="73">
        <v>-269788.079970463</v>
      </c>
      <c r="AI342" s="73">
        <v>-269788.079970463</v>
      </c>
      <c r="AJ342" s="73">
        <v>-269788.079970463</v>
      </c>
      <c r="AK342" s="73">
        <v>-269788.079970463</v>
      </c>
      <c r="AL342" s="73">
        <v>-269788.079970463</v>
      </c>
      <c r="AM342" s="73">
        <v>-269788.079970463</v>
      </c>
      <c r="AN342" s="73">
        <v>-3237456.95964556</v>
      </c>
    </row>
    <row r="343" spans="1:40">
      <c r="A343" s="109" t="s">
        <v>665</v>
      </c>
      <c r="B343" s="73">
        <v>30185645.418802399</v>
      </c>
      <c r="C343" s="73">
        <v>4501903.2834266499</v>
      </c>
      <c r="D343" s="73">
        <v>962644.06303458195</v>
      </c>
      <c r="E343" s="73">
        <v>5416040.1843511397</v>
      </c>
      <c r="F343" s="73">
        <v>14980240.1641597</v>
      </c>
      <c r="G343" s="73">
        <v>20555610.1233752</v>
      </c>
      <c r="H343" s="73">
        <v>23875793.040118702</v>
      </c>
      <c r="I343" s="73">
        <v>40312842.927388802</v>
      </c>
      <c r="J343" s="73">
        <v>17575775.2368991</v>
      </c>
      <c r="K343" s="73">
        <v>11335131.4525296</v>
      </c>
      <c r="L343" s="73">
        <v>-230506.91469967901</v>
      </c>
      <c r="M343" s="73">
        <v>8832420.0685641393</v>
      </c>
      <c r="N343" s="73">
        <v>178303539.04795</v>
      </c>
      <c r="O343" s="73">
        <v>26318245.909809899</v>
      </c>
      <c r="P343" s="73">
        <v>636149.84045112901</v>
      </c>
      <c r="Q343" s="73">
        <v>-3137312.1838592999</v>
      </c>
      <c r="R343" s="73">
        <v>1501089.68462122</v>
      </c>
      <c r="S343" s="73">
        <v>11227908.4330929</v>
      </c>
      <c r="T343" s="73">
        <v>17382724.422558099</v>
      </c>
      <c r="U343" s="73">
        <v>20641153.8519626</v>
      </c>
      <c r="V343" s="73">
        <v>37068353.8830771</v>
      </c>
      <c r="W343" s="73">
        <v>14191153.1155988</v>
      </c>
      <c r="X343" s="73">
        <v>7871479.4804295897</v>
      </c>
      <c r="Y343" s="73">
        <v>-3991620.35121242</v>
      </c>
      <c r="Z343" s="73">
        <v>5578412.8842846202</v>
      </c>
      <c r="AA343" s="73">
        <v>135287738.97081399</v>
      </c>
      <c r="AB343" s="73">
        <v>22753591.9260059</v>
      </c>
      <c r="AC343" s="73">
        <v>-2012923.7192368801</v>
      </c>
      <c r="AD343" s="73">
        <v>-6030385.9806341203</v>
      </c>
      <c r="AE343" s="73">
        <v>-1528403.85268218</v>
      </c>
      <c r="AF343" s="73">
        <v>8475802.1425431408</v>
      </c>
      <c r="AG343" s="73">
        <v>14148865.8708556</v>
      </c>
      <c r="AH343" s="73">
        <v>17360921.024891701</v>
      </c>
      <c r="AI343" s="73">
        <v>33823749.428699903</v>
      </c>
      <c r="AJ343" s="73">
        <v>11271941.2909072</v>
      </c>
      <c r="AK343" s="73">
        <v>4768663.6255827304</v>
      </c>
      <c r="AL343" s="73">
        <v>-7222647.0562207997</v>
      </c>
      <c r="AM343" s="73">
        <v>2704818.7771201902</v>
      </c>
      <c r="AN343" s="73">
        <v>98513993.4778326</v>
      </c>
    </row>
    <row r="344" spans="1:40">
      <c r="A344" s="108" t="s">
        <v>666</v>
      </c>
      <c r="B344" s="73">
        <v>0</v>
      </c>
      <c r="C344" s="73">
        <v>0</v>
      </c>
      <c r="D344" s="73">
        <v>0</v>
      </c>
      <c r="E344" s="73">
        <v>0</v>
      </c>
      <c r="F344" s="73">
        <v>0</v>
      </c>
      <c r="G344" s="73">
        <v>0</v>
      </c>
      <c r="H344" s="73">
        <v>0</v>
      </c>
      <c r="I344" s="73">
        <v>0</v>
      </c>
      <c r="J344" s="73">
        <v>0</v>
      </c>
      <c r="K344" s="73">
        <v>0</v>
      </c>
      <c r="L344" s="73">
        <v>0</v>
      </c>
      <c r="M344" s="73">
        <v>0</v>
      </c>
      <c r="N344" s="73">
        <v>0</v>
      </c>
      <c r="O344" s="73">
        <v>0</v>
      </c>
      <c r="P344" s="73">
        <v>0</v>
      </c>
      <c r="Q344" s="73">
        <v>0</v>
      </c>
      <c r="R344" s="73">
        <v>0</v>
      </c>
      <c r="S344" s="73">
        <v>0</v>
      </c>
      <c r="T344" s="73">
        <v>0</v>
      </c>
      <c r="U344" s="73">
        <v>0</v>
      </c>
      <c r="V344" s="73">
        <v>0</v>
      </c>
      <c r="W344" s="73">
        <v>0</v>
      </c>
      <c r="X344" s="73">
        <v>0</v>
      </c>
      <c r="Y344" s="73">
        <v>0</v>
      </c>
      <c r="Z344" s="73">
        <v>0</v>
      </c>
      <c r="AA344" s="73">
        <v>0</v>
      </c>
      <c r="AB344" s="73">
        <v>0</v>
      </c>
      <c r="AC344" s="73">
        <v>0</v>
      </c>
      <c r="AD344" s="73">
        <v>0</v>
      </c>
      <c r="AE344" s="73">
        <v>0</v>
      </c>
      <c r="AF344" s="73">
        <v>0</v>
      </c>
      <c r="AG344" s="73">
        <v>0</v>
      </c>
      <c r="AH344" s="73">
        <v>0</v>
      </c>
      <c r="AI344" s="73">
        <v>0</v>
      </c>
      <c r="AJ344" s="73">
        <v>0</v>
      </c>
      <c r="AK344" s="73">
        <v>0</v>
      </c>
      <c r="AL344" s="73">
        <v>0</v>
      </c>
      <c r="AM344" s="73">
        <v>0</v>
      </c>
      <c r="AN344" s="73">
        <v>0</v>
      </c>
    </row>
    <row r="345" spans="1:40" ht="10.8" thickBot="1">
      <c r="A345" s="119" t="s">
        <v>667</v>
      </c>
      <c r="B345" s="73">
        <v>0</v>
      </c>
      <c r="C345" s="73">
        <v>0</v>
      </c>
      <c r="D345" s="73">
        <v>0</v>
      </c>
      <c r="E345" s="73">
        <v>0</v>
      </c>
      <c r="F345" s="73">
        <v>0</v>
      </c>
      <c r="G345" s="73">
        <v>0</v>
      </c>
      <c r="H345" s="73">
        <v>0</v>
      </c>
      <c r="I345" s="73">
        <v>0</v>
      </c>
      <c r="J345" s="73">
        <v>0</v>
      </c>
      <c r="K345" s="73">
        <v>0</v>
      </c>
      <c r="L345" s="73">
        <v>0</v>
      </c>
      <c r="M345" s="73">
        <v>0</v>
      </c>
      <c r="N345" s="73">
        <v>0</v>
      </c>
      <c r="O345" s="73">
        <v>0</v>
      </c>
      <c r="P345" s="73">
        <v>0</v>
      </c>
      <c r="Q345" s="73">
        <v>0</v>
      </c>
      <c r="R345" s="73">
        <v>0</v>
      </c>
      <c r="S345" s="73">
        <v>0</v>
      </c>
      <c r="T345" s="73">
        <v>0</v>
      </c>
      <c r="U345" s="73">
        <v>0</v>
      </c>
      <c r="V345" s="73">
        <v>0</v>
      </c>
      <c r="W345" s="73">
        <v>0</v>
      </c>
      <c r="X345" s="73">
        <v>0</v>
      </c>
      <c r="Y345" s="73">
        <v>0</v>
      </c>
      <c r="Z345" s="73">
        <v>0</v>
      </c>
      <c r="AA345" s="73">
        <v>0</v>
      </c>
      <c r="AB345" s="73">
        <v>0</v>
      </c>
      <c r="AC345" s="73">
        <v>0</v>
      </c>
      <c r="AD345" s="73">
        <v>0</v>
      </c>
      <c r="AE345" s="73">
        <v>0</v>
      </c>
      <c r="AF345" s="73">
        <v>0</v>
      </c>
      <c r="AG345" s="73">
        <v>0</v>
      </c>
      <c r="AH345" s="73">
        <v>0</v>
      </c>
      <c r="AI345" s="73">
        <v>0</v>
      </c>
      <c r="AJ345" s="73">
        <v>0</v>
      </c>
      <c r="AK345" s="73">
        <v>0</v>
      </c>
      <c r="AL345" s="73">
        <v>0</v>
      </c>
      <c r="AM345" s="73">
        <v>0</v>
      </c>
      <c r="AN345" s="73">
        <v>0</v>
      </c>
    </row>
    <row r="346" spans="1:40">
      <c r="A346" s="108" t="s">
        <v>668</v>
      </c>
      <c r="B346" s="73">
        <v>-110557.95</v>
      </c>
      <c r="C346" s="73">
        <v>39762.049999999901</v>
      </c>
      <c r="D346" s="73">
        <v>39921.859999999899</v>
      </c>
      <c r="E346" s="73">
        <v>39921.859999999899</v>
      </c>
      <c r="F346" s="73">
        <v>42246.269999999902</v>
      </c>
      <c r="G346" s="73">
        <v>39921.859999999899</v>
      </c>
      <c r="H346" s="73">
        <v>39921.859999999899</v>
      </c>
      <c r="I346" s="73">
        <v>39921.859999999899</v>
      </c>
      <c r="J346" s="73">
        <v>39921.859999999899</v>
      </c>
      <c r="K346" s="73">
        <v>39921.859999999899</v>
      </c>
      <c r="L346" s="73">
        <v>42246.269999999902</v>
      </c>
      <c r="M346" s="73">
        <v>39921.859999999899</v>
      </c>
      <c r="N346" s="73">
        <v>333071.51999999897</v>
      </c>
      <c r="O346" s="73">
        <v>-110557.95</v>
      </c>
      <c r="P346" s="73">
        <v>39762.049999999901</v>
      </c>
      <c r="Q346" s="73">
        <v>39921.859999999899</v>
      </c>
      <c r="R346" s="73">
        <v>39921.859999999899</v>
      </c>
      <c r="S346" s="73">
        <v>42246.269999999902</v>
      </c>
      <c r="T346" s="73">
        <v>39921.859999999899</v>
      </c>
      <c r="U346" s="73">
        <v>39921.859999999899</v>
      </c>
      <c r="V346" s="73">
        <v>39921.859999999899</v>
      </c>
      <c r="W346" s="73">
        <v>39921.859999999899</v>
      </c>
      <c r="X346" s="73">
        <v>39921.859999999899</v>
      </c>
      <c r="Y346" s="73">
        <v>42246.269999999902</v>
      </c>
      <c r="Z346" s="73">
        <v>39921.859999999899</v>
      </c>
      <c r="AA346" s="73">
        <v>333071.51999999897</v>
      </c>
      <c r="AB346" s="73">
        <v>-110557.95</v>
      </c>
      <c r="AC346" s="73">
        <v>39762.049999999901</v>
      </c>
      <c r="AD346" s="73">
        <v>39921.859999999899</v>
      </c>
      <c r="AE346" s="73">
        <v>39921.859999999899</v>
      </c>
      <c r="AF346" s="73">
        <v>42246.269999999902</v>
      </c>
      <c r="AG346" s="73">
        <v>39921.859999999899</v>
      </c>
      <c r="AH346" s="73">
        <v>39921.859999999899</v>
      </c>
      <c r="AI346" s="73">
        <v>39921.859999999899</v>
      </c>
      <c r="AJ346" s="73">
        <v>39921.859999999899</v>
      </c>
      <c r="AK346" s="73">
        <v>39921.859999999899</v>
      </c>
      <c r="AL346" s="73">
        <v>42246.269999999902</v>
      </c>
      <c r="AM346" s="73">
        <v>39921.859999999899</v>
      </c>
      <c r="AN346" s="73">
        <v>333071.51999999897</v>
      </c>
    </row>
    <row r="347" spans="1:40">
      <c r="A347" s="108" t="s">
        <v>669</v>
      </c>
      <c r="B347" s="73">
        <v>852545.82</v>
      </c>
      <c r="C347" s="73">
        <v>852545.82</v>
      </c>
      <c r="D347" s="73">
        <v>852545.82</v>
      </c>
      <c r="E347" s="73">
        <v>852545.82</v>
      </c>
      <c r="F347" s="73">
        <v>852545.82</v>
      </c>
      <c r="G347" s="73">
        <v>852545.82</v>
      </c>
      <c r="H347" s="73">
        <v>852545.82</v>
      </c>
      <c r="I347" s="73">
        <v>852545.82</v>
      </c>
      <c r="J347" s="73">
        <v>852545.82</v>
      </c>
      <c r="K347" s="73">
        <v>852545.82</v>
      </c>
      <c r="L347" s="73">
        <v>852545.82</v>
      </c>
      <c r="M347" s="73">
        <v>852545.82</v>
      </c>
      <c r="N347" s="73">
        <v>10230549.84</v>
      </c>
      <c r="O347" s="73">
        <v>852545.82</v>
      </c>
      <c r="P347" s="73">
        <v>852545.82</v>
      </c>
      <c r="Q347" s="73">
        <v>852545.82</v>
      </c>
      <c r="R347" s="73">
        <v>852545.82</v>
      </c>
      <c r="S347" s="73">
        <v>852545.82</v>
      </c>
      <c r="T347" s="73">
        <v>852545.82</v>
      </c>
      <c r="U347" s="73">
        <v>852545.82</v>
      </c>
      <c r="V347" s="73">
        <v>852545.82</v>
      </c>
      <c r="W347" s="73">
        <v>852545.82</v>
      </c>
      <c r="X347" s="73">
        <v>852545.82</v>
      </c>
      <c r="Y347" s="73">
        <v>852545.82</v>
      </c>
      <c r="Z347" s="73">
        <v>852545.82</v>
      </c>
      <c r="AA347" s="73">
        <v>10230549.84</v>
      </c>
      <c r="AB347" s="73">
        <v>852545.82</v>
      </c>
      <c r="AC347" s="73">
        <v>852545.82</v>
      </c>
      <c r="AD347" s="73">
        <v>852545.82</v>
      </c>
      <c r="AE347" s="73">
        <v>852545.82</v>
      </c>
      <c r="AF347" s="73">
        <v>852545.82</v>
      </c>
      <c r="AG347" s="73">
        <v>852545.82</v>
      </c>
      <c r="AH347" s="73">
        <v>852545.82</v>
      </c>
      <c r="AI347" s="73">
        <v>852545.82</v>
      </c>
      <c r="AJ347" s="73">
        <v>852545.82</v>
      </c>
      <c r="AK347" s="73">
        <v>852545.82</v>
      </c>
      <c r="AL347" s="73">
        <v>852545.82</v>
      </c>
      <c r="AM347" s="73">
        <v>852545.82</v>
      </c>
      <c r="AN347" s="73">
        <v>10230549.84</v>
      </c>
    </row>
    <row r="348" spans="1:40">
      <c r="A348" s="108" t="s">
        <v>670</v>
      </c>
      <c r="B348" s="73">
        <v>230977.07</v>
      </c>
      <c r="C348" s="73">
        <v>80657.070000000007</v>
      </c>
      <c r="D348" s="73">
        <v>80689.279999999999</v>
      </c>
      <c r="E348" s="73">
        <v>80689.279999999999</v>
      </c>
      <c r="F348" s="73">
        <v>81157.83</v>
      </c>
      <c r="G348" s="73">
        <v>80689.279999999999</v>
      </c>
      <c r="H348" s="73">
        <v>80689.279999999999</v>
      </c>
      <c r="I348" s="73">
        <v>80689.279999999999</v>
      </c>
      <c r="J348" s="73">
        <v>80689.279999999999</v>
      </c>
      <c r="K348" s="73">
        <v>80689.279999999999</v>
      </c>
      <c r="L348" s="73">
        <v>81157.83</v>
      </c>
      <c r="M348" s="73">
        <v>80689.279999999999</v>
      </c>
      <c r="N348" s="73">
        <v>1119464.04</v>
      </c>
      <c r="O348" s="73">
        <v>230977.07</v>
      </c>
      <c r="P348" s="73">
        <v>80657.070000000007</v>
      </c>
      <c r="Q348" s="73">
        <v>80689.279999999999</v>
      </c>
      <c r="R348" s="73">
        <v>80689.279999999999</v>
      </c>
      <c r="S348" s="73">
        <v>81157.83</v>
      </c>
      <c r="T348" s="73">
        <v>80689.279999999999</v>
      </c>
      <c r="U348" s="73">
        <v>80689.279999999999</v>
      </c>
      <c r="V348" s="73">
        <v>80689.279999999999</v>
      </c>
      <c r="W348" s="73">
        <v>80689.279999999999</v>
      </c>
      <c r="X348" s="73">
        <v>80689.279999999999</v>
      </c>
      <c r="Y348" s="73">
        <v>81157.83</v>
      </c>
      <c r="Z348" s="73">
        <v>80689.279999999999</v>
      </c>
      <c r="AA348" s="73">
        <v>1119464.04</v>
      </c>
      <c r="AB348" s="73">
        <v>230977.07</v>
      </c>
      <c r="AC348" s="73">
        <v>80657.070000000007</v>
      </c>
      <c r="AD348" s="73">
        <v>80689.279999999999</v>
      </c>
      <c r="AE348" s="73">
        <v>80689.279999999999</v>
      </c>
      <c r="AF348" s="73">
        <v>81157.83</v>
      </c>
      <c r="AG348" s="73">
        <v>80689.279999999999</v>
      </c>
      <c r="AH348" s="73">
        <v>80689.279999999999</v>
      </c>
      <c r="AI348" s="73">
        <v>80689.279999999999</v>
      </c>
      <c r="AJ348" s="73">
        <v>80689.279999999999</v>
      </c>
      <c r="AK348" s="73">
        <v>80689.279999999999</v>
      </c>
      <c r="AL348" s="73">
        <v>81157.83</v>
      </c>
      <c r="AM348" s="73">
        <v>80689.279999999999</v>
      </c>
      <c r="AN348" s="73">
        <v>1119464.04</v>
      </c>
    </row>
    <row r="349" spans="1:40">
      <c r="A349" s="109" t="s">
        <v>671</v>
      </c>
      <c r="B349" s="73">
        <v>972964.94</v>
      </c>
      <c r="C349" s="73">
        <v>972964.94</v>
      </c>
      <c r="D349" s="73">
        <v>973156.96</v>
      </c>
      <c r="E349" s="73">
        <v>973156.96</v>
      </c>
      <c r="F349" s="73">
        <v>975949.91999999899</v>
      </c>
      <c r="G349" s="73">
        <v>973156.96</v>
      </c>
      <c r="H349" s="73">
        <v>973156.96</v>
      </c>
      <c r="I349" s="73">
        <v>973156.96</v>
      </c>
      <c r="J349" s="73">
        <v>973156.96</v>
      </c>
      <c r="K349" s="73">
        <v>973156.96</v>
      </c>
      <c r="L349" s="73">
        <v>975949.91999999899</v>
      </c>
      <c r="M349" s="73">
        <v>973156.96</v>
      </c>
      <c r="N349" s="73">
        <v>11683085.4</v>
      </c>
      <c r="O349" s="73">
        <v>972964.94</v>
      </c>
      <c r="P349" s="73">
        <v>972964.94</v>
      </c>
      <c r="Q349" s="73">
        <v>973156.96</v>
      </c>
      <c r="R349" s="73">
        <v>973156.96</v>
      </c>
      <c r="S349" s="73">
        <v>975949.91999999899</v>
      </c>
      <c r="T349" s="73">
        <v>973156.96</v>
      </c>
      <c r="U349" s="73">
        <v>973156.96</v>
      </c>
      <c r="V349" s="73">
        <v>973156.96</v>
      </c>
      <c r="W349" s="73">
        <v>973156.96</v>
      </c>
      <c r="X349" s="73">
        <v>973156.96</v>
      </c>
      <c r="Y349" s="73">
        <v>975949.91999999899</v>
      </c>
      <c r="Z349" s="73">
        <v>973156.96</v>
      </c>
      <c r="AA349" s="73">
        <v>11683085.4</v>
      </c>
      <c r="AB349" s="73">
        <v>972964.94</v>
      </c>
      <c r="AC349" s="73">
        <v>972964.94</v>
      </c>
      <c r="AD349" s="73">
        <v>973156.96</v>
      </c>
      <c r="AE349" s="73">
        <v>973156.96</v>
      </c>
      <c r="AF349" s="73">
        <v>975949.91999999899</v>
      </c>
      <c r="AG349" s="73">
        <v>973156.96</v>
      </c>
      <c r="AH349" s="73">
        <v>973156.96</v>
      </c>
      <c r="AI349" s="73">
        <v>973156.96</v>
      </c>
      <c r="AJ349" s="73">
        <v>973156.96</v>
      </c>
      <c r="AK349" s="73">
        <v>973156.96</v>
      </c>
      <c r="AL349" s="73">
        <v>975949.91999999899</v>
      </c>
      <c r="AM349" s="73">
        <v>973156.96</v>
      </c>
      <c r="AN349" s="73">
        <v>11683085.4</v>
      </c>
    </row>
    <row r="350" spans="1:40">
      <c r="A350" s="108" t="s">
        <v>672</v>
      </c>
      <c r="B350" s="73">
        <v>0</v>
      </c>
      <c r="C350" s="73">
        <v>0</v>
      </c>
      <c r="D350" s="73">
        <v>0</v>
      </c>
      <c r="E350" s="73">
        <v>0</v>
      </c>
      <c r="F350" s="73">
        <v>0</v>
      </c>
      <c r="G350" s="73">
        <v>0</v>
      </c>
      <c r="H350" s="73">
        <v>0</v>
      </c>
      <c r="I350" s="73">
        <v>0</v>
      </c>
      <c r="J350" s="73">
        <v>0</v>
      </c>
      <c r="K350" s="73">
        <v>0</v>
      </c>
      <c r="L350" s="73">
        <v>0</v>
      </c>
      <c r="M350" s="73">
        <v>0</v>
      </c>
      <c r="N350" s="73">
        <v>0</v>
      </c>
      <c r="O350" s="73">
        <v>0</v>
      </c>
      <c r="P350" s="73">
        <v>0</v>
      </c>
      <c r="Q350" s="73">
        <v>0</v>
      </c>
      <c r="R350" s="73">
        <v>0</v>
      </c>
      <c r="S350" s="73">
        <v>0</v>
      </c>
      <c r="T350" s="73">
        <v>0</v>
      </c>
      <c r="U350" s="73">
        <v>0</v>
      </c>
      <c r="V350" s="73">
        <v>0</v>
      </c>
      <c r="W350" s="73">
        <v>0</v>
      </c>
      <c r="X350" s="73">
        <v>0</v>
      </c>
      <c r="Y350" s="73">
        <v>0</v>
      </c>
      <c r="Z350" s="73">
        <v>0</v>
      </c>
      <c r="AA350" s="73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</row>
    <row r="351" spans="1:40">
      <c r="A351" s="108" t="s">
        <v>673</v>
      </c>
      <c r="B351" s="73">
        <v>-53513.0717</v>
      </c>
      <c r="C351" s="73">
        <v>-53513.0717</v>
      </c>
      <c r="D351" s="73">
        <v>-53523.632799999999</v>
      </c>
      <c r="E351" s="73">
        <v>-53523.632799999999</v>
      </c>
      <c r="F351" s="73">
        <v>-53677.2455999999</v>
      </c>
      <c r="G351" s="73">
        <v>-53523.632799999999</v>
      </c>
      <c r="H351" s="73">
        <v>-53523.632799999999</v>
      </c>
      <c r="I351" s="73">
        <v>-53523.632799999999</v>
      </c>
      <c r="J351" s="73">
        <v>-53523.632799999999</v>
      </c>
      <c r="K351" s="73">
        <v>-53523.632799999999</v>
      </c>
      <c r="L351" s="73">
        <v>-53677.2455999999</v>
      </c>
      <c r="M351" s="73">
        <v>-53523.632799999999</v>
      </c>
      <c r="N351" s="73">
        <v>-642569.696999999</v>
      </c>
      <c r="O351" s="73">
        <v>-53513.0717</v>
      </c>
      <c r="P351" s="73">
        <v>-53513.0717</v>
      </c>
      <c r="Q351" s="73">
        <v>-53523.632799999999</v>
      </c>
      <c r="R351" s="73">
        <v>-53523.632799999999</v>
      </c>
      <c r="S351" s="73">
        <v>-53677.2455999999</v>
      </c>
      <c r="T351" s="73">
        <v>-53523.632799999999</v>
      </c>
      <c r="U351" s="73">
        <v>-53523.632799999999</v>
      </c>
      <c r="V351" s="73">
        <v>-53523.632799999999</v>
      </c>
      <c r="W351" s="73">
        <v>-53523.632799999999</v>
      </c>
      <c r="X351" s="73">
        <v>-53523.632799999999</v>
      </c>
      <c r="Y351" s="73">
        <v>-53677.2455999999</v>
      </c>
      <c r="Z351" s="73">
        <v>-53523.632799999999</v>
      </c>
      <c r="AA351" s="73">
        <v>-642569.696999999</v>
      </c>
      <c r="AB351" s="73">
        <v>-53513.0717</v>
      </c>
      <c r="AC351" s="73">
        <v>-53513.0717</v>
      </c>
      <c r="AD351" s="73">
        <v>-53523.632799999999</v>
      </c>
      <c r="AE351" s="73">
        <v>-53523.632799999999</v>
      </c>
      <c r="AF351" s="73">
        <v>-53677.2455999999</v>
      </c>
      <c r="AG351" s="73">
        <v>-53523.632799999999</v>
      </c>
      <c r="AH351" s="73">
        <v>-53523.632799999999</v>
      </c>
      <c r="AI351" s="73">
        <v>-53523.632799999999</v>
      </c>
      <c r="AJ351" s="73">
        <v>-53523.632799999999</v>
      </c>
      <c r="AK351" s="73">
        <v>-53523.632799999999</v>
      </c>
      <c r="AL351" s="73">
        <v>-53677.2455999999</v>
      </c>
      <c r="AM351" s="73">
        <v>-53523.632799999999</v>
      </c>
      <c r="AN351" s="73">
        <v>-642569.696999999</v>
      </c>
    </row>
    <row r="352" spans="1:40">
      <c r="A352" s="108" t="s">
        <v>674</v>
      </c>
      <c r="B352" s="73">
        <v>-193084.892342999</v>
      </c>
      <c r="C352" s="73">
        <v>-193084.892342999</v>
      </c>
      <c r="D352" s="73">
        <v>-193122.998712</v>
      </c>
      <c r="E352" s="73">
        <v>-193122.998712</v>
      </c>
      <c r="F352" s="73">
        <v>-193677.26162399899</v>
      </c>
      <c r="G352" s="73">
        <v>-193122.998712</v>
      </c>
      <c r="H352" s="73">
        <v>-193122.998712</v>
      </c>
      <c r="I352" s="73">
        <v>-193122.998712</v>
      </c>
      <c r="J352" s="73">
        <v>-193122.998712</v>
      </c>
      <c r="K352" s="73">
        <v>-193122.998712</v>
      </c>
      <c r="L352" s="73">
        <v>-193677.26162399899</v>
      </c>
      <c r="M352" s="73">
        <v>-193122.998712</v>
      </c>
      <c r="N352" s="73">
        <v>-2318508.2976299999</v>
      </c>
      <c r="O352" s="73">
        <v>-193084.892342999</v>
      </c>
      <c r="P352" s="73">
        <v>-193084.892342999</v>
      </c>
      <c r="Q352" s="73">
        <v>-193122.998712</v>
      </c>
      <c r="R352" s="73">
        <v>-193122.998712</v>
      </c>
      <c r="S352" s="73">
        <v>-193677.26162399899</v>
      </c>
      <c r="T352" s="73">
        <v>-193122.998712</v>
      </c>
      <c r="U352" s="73">
        <v>-193122.998712</v>
      </c>
      <c r="V352" s="73">
        <v>-193122.998712</v>
      </c>
      <c r="W352" s="73">
        <v>-193122.998712</v>
      </c>
      <c r="X352" s="73">
        <v>-193122.998712</v>
      </c>
      <c r="Y352" s="73">
        <v>-193677.26162399899</v>
      </c>
      <c r="Z352" s="73">
        <v>-193122.998712</v>
      </c>
      <c r="AA352" s="73">
        <v>-2318508.2976299999</v>
      </c>
      <c r="AB352" s="73">
        <v>-193084.892342999</v>
      </c>
      <c r="AC352" s="73">
        <v>-193084.892342999</v>
      </c>
      <c r="AD352" s="73">
        <v>-193122.998712</v>
      </c>
      <c r="AE352" s="73">
        <v>-193122.998712</v>
      </c>
      <c r="AF352" s="73">
        <v>-193677.26162399899</v>
      </c>
      <c r="AG352" s="73">
        <v>-193122.998712</v>
      </c>
      <c r="AH352" s="73">
        <v>-193122.998712</v>
      </c>
      <c r="AI352" s="73">
        <v>-193122.998712</v>
      </c>
      <c r="AJ352" s="73">
        <v>-193122.998712</v>
      </c>
      <c r="AK352" s="73">
        <v>-193122.998712</v>
      </c>
      <c r="AL352" s="73">
        <v>-193677.26162399899</v>
      </c>
      <c r="AM352" s="73">
        <v>-193122.998712</v>
      </c>
      <c r="AN352" s="73">
        <v>-2318508.2976299999</v>
      </c>
    </row>
    <row r="353" spans="1:40">
      <c r="A353" s="109" t="s">
        <v>675</v>
      </c>
      <c r="B353" s="73">
        <v>-246597.964042999</v>
      </c>
      <c r="C353" s="73">
        <v>-246597.964042999</v>
      </c>
      <c r="D353" s="73">
        <v>-246646.63151199999</v>
      </c>
      <c r="E353" s="73">
        <v>-246646.63151199999</v>
      </c>
      <c r="F353" s="73">
        <v>-247354.50722399901</v>
      </c>
      <c r="G353" s="73">
        <v>-246646.63151199999</v>
      </c>
      <c r="H353" s="73">
        <v>-246646.63151199999</v>
      </c>
      <c r="I353" s="73">
        <v>-246646.63151199999</v>
      </c>
      <c r="J353" s="73">
        <v>-246646.63151199999</v>
      </c>
      <c r="K353" s="73">
        <v>-246646.63151199999</v>
      </c>
      <c r="L353" s="73">
        <v>-247354.50722399901</v>
      </c>
      <c r="M353" s="73">
        <v>-246646.63151199999</v>
      </c>
      <c r="N353" s="73">
        <v>-2961077.9946300001</v>
      </c>
      <c r="O353" s="73">
        <v>-246597.964042999</v>
      </c>
      <c r="P353" s="73">
        <v>-246597.964042999</v>
      </c>
      <c r="Q353" s="73">
        <v>-246646.63151199999</v>
      </c>
      <c r="R353" s="73">
        <v>-246646.63151199999</v>
      </c>
      <c r="S353" s="73">
        <v>-247354.50722399901</v>
      </c>
      <c r="T353" s="73">
        <v>-246646.63151199999</v>
      </c>
      <c r="U353" s="73">
        <v>-246646.63151199999</v>
      </c>
      <c r="V353" s="73">
        <v>-246646.63151199999</v>
      </c>
      <c r="W353" s="73">
        <v>-246646.63151199999</v>
      </c>
      <c r="X353" s="73">
        <v>-246646.63151199999</v>
      </c>
      <c r="Y353" s="73">
        <v>-247354.50722399901</v>
      </c>
      <c r="Z353" s="73">
        <v>-246646.63151199999</v>
      </c>
      <c r="AA353" s="73">
        <v>-2961077.9946300001</v>
      </c>
      <c r="AB353" s="73">
        <v>-246597.964042999</v>
      </c>
      <c r="AC353" s="73">
        <v>-246597.964042999</v>
      </c>
      <c r="AD353" s="73">
        <v>-246646.63151199999</v>
      </c>
      <c r="AE353" s="73">
        <v>-246646.63151199999</v>
      </c>
      <c r="AF353" s="73">
        <v>-247354.50722399901</v>
      </c>
      <c r="AG353" s="73">
        <v>-246646.63151199999</v>
      </c>
      <c r="AH353" s="73">
        <v>-246646.63151199999</v>
      </c>
      <c r="AI353" s="73">
        <v>-246646.63151199999</v>
      </c>
      <c r="AJ353" s="73">
        <v>-246646.63151199999</v>
      </c>
      <c r="AK353" s="73">
        <v>-246646.63151199999</v>
      </c>
      <c r="AL353" s="73">
        <v>-247354.50722399901</v>
      </c>
      <c r="AM353" s="73">
        <v>-246646.63151199999</v>
      </c>
      <c r="AN353" s="73">
        <v>-2961077.9946300001</v>
      </c>
    </row>
    <row r="354" spans="1:40">
      <c r="A354" s="108" t="s">
        <v>676</v>
      </c>
      <c r="B354" s="73">
        <v>0</v>
      </c>
      <c r="C354" s="73">
        <v>0</v>
      </c>
      <c r="D354" s="73">
        <v>0</v>
      </c>
      <c r="E354" s="73">
        <v>0</v>
      </c>
      <c r="F354" s="73">
        <v>0</v>
      </c>
      <c r="G354" s="73">
        <v>0</v>
      </c>
      <c r="H354" s="73">
        <v>0</v>
      </c>
      <c r="I354" s="73">
        <v>0</v>
      </c>
      <c r="J354" s="73">
        <v>0</v>
      </c>
      <c r="K354" s="73">
        <v>0</v>
      </c>
      <c r="L354" s="73">
        <v>0</v>
      </c>
      <c r="M354" s="73">
        <v>0</v>
      </c>
      <c r="N354" s="73">
        <v>0</v>
      </c>
      <c r="O354" s="73">
        <v>0</v>
      </c>
      <c r="P354" s="73">
        <v>0</v>
      </c>
      <c r="Q354" s="73">
        <v>0</v>
      </c>
      <c r="R354" s="73">
        <v>0</v>
      </c>
      <c r="S354" s="73">
        <v>0</v>
      </c>
      <c r="T354" s="73">
        <v>0</v>
      </c>
      <c r="U354" s="73">
        <v>0</v>
      </c>
      <c r="V354" s="73">
        <v>0</v>
      </c>
      <c r="W354" s="73">
        <v>0</v>
      </c>
      <c r="X354" s="73">
        <v>0</v>
      </c>
      <c r="Y354" s="73">
        <v>0</v>
      </c>
      <c r="Z354" s="73">
        <v>0</v>
      </c>
      <c r="AA354" s="73">
        <v>0</v>
      </c>
      <c r="AB354" s="73">
        <v>0</v>
      </c>
      <c r="AC354" s="73">
        <v>0</v>
      </c>
      <c r="AD354" s="73">
        <v>0</v>
      </c>
      <c r="AE354" s="73">
        <v>0</v>
      </c>
      <c r="AF354" s="73">
        <v>0</v>
      </c>
      <c r="AG354" s="73">
        <v>0</v>
      </c>
      <c r="AH354" s="73">
        <v>0</v>
      </c>
      <c r="AI354" s="73">
        <v>0</v>
      </c>
      <c r="AJ354" s="73">
        <v>0</v>
      </c>
      <c r="AK354" s="73">
        <v>0</v>
      </c>
      <c r="AL354" s="73">
        <v>0</v>
      </c>
      <c r="AM354" s="73">
        <v>0</v>
      </c>
      <c r="AN354" s="73">
        <v>0</v>
      </c>
    </row>
    <row r="355" spans="1:40" ht="10.8" thickBot="1">
      <c r="A355" s="119" t="s">
        <v>677</v>
      </c>
      <c r="B355" s="73">
        <v>0</v>
      </c>
      <c r="C355" s="73">
        <v>0</v>
      </c>
      <c r="D355" s="73">
        <v>0</v>
      </c>
      <c r="E355" s="73">
        <v>0</v>
      </c>
      <c r="F355" s="73">
        <v>0</v>
      </c>
      <c r="G355" s="73">
        <v>0</v>
      </c>
      <c r="H355" s="73">
        <v>0</v>
      </c>
      <c r="I355" s="73">
        <v>0</v>
      </c>
      <c r="J355" s="73">
        <v>0</v>
      </c>
      <c r="K355" s="73">
        <v>0</v>
      </c>
      <c r="L355" s="73">
        <v>0</v>
      </c>
      <c r="M355" s="73">
        <v>0</v>
      </c>
      <c r="N355" s="73">
        <v>0</v>
      </c>
      <c r="O355" s="73">
        <v>0</v>
      </c>
      <c r="P355" s="73">
        <v>0</v>
      </c>
      <c r="Q355" s="73">
        <v>0</v>
      </c>
      <c r="R355" s="73">
        <v>0</v>
      </c>
      <c r="S355" s="73">
        <v>0</v>
      </c>
      <c r="T355" s="73">
        <v>0</v>
      </c>
      <c r="U355" s="73">
        <v>0</v>
      </c>
      <c r="V355" s="73">
        <v>0</v>
      </c>
      <c r="W355" s="73">
        <v>0</v>
      </c>
      <c r="X355" s="73">
        <v>0</v>
      </c>
      <c r="Y355" s="73">
        <v>0</v>
      </c>
      <c r="Z355" s="73">
        <v>0</v>
      </c>
      <c r="AA355" s="73">
        <v>0</v>
      </c>
      <c r="AB355" s="73">
        <v>0</v>
      </c>
      <c r="AC355" s="73">
        <v>0</v>
      </c>
      <c r="AD355" s="73">
        <v>0</v>
      </c>
      <c r="AE355" s="73">
        <v>0</v>
      </c>
      <c r="AF355" s="73">
        <v>0</v>
      </c>
      <c r="AG355" s="73">
        <v>0</v>
      </c>
      <c r="AH355" s="73">
        <v>0</v>
      </c>
      <c r="AI355" s="73">
        <v>0</v>
      </c>
      <c r="AJ355" s="73">
        <v>0</v>
      </c>
      <c r="AK355" s="73">
        <v>0</v>
      </c>
      <c r="AL355" s="73">
        <v>0</v>
      </c>
      <c r="AM355" s="73">
        <v>0</v>
      </c>
      <c r="AN355" s="73">
        <v>0</v>
      </c>
    </row>
    <row r="356" spans="1:40">
      <c r="A356" s="108" t="s">
        <v>678</v>
      </c>
      <c r="B356" s="73">
        <v>22888049.767683402</v>
      </c>
      <c r="C356" s="73">
        <v>-9822519.57973928</v>
      </c>
      <c r="D356" s="73">
        <v>-10704813.0376838</v>
      </c>
      <c r="E356" s="73">
        <v>-6579762.1866009003</v>
      </c>
      <c r="F356" s="73">
        <v>6401387.5897569098</v>
      </c>
      <c r="G356" s="73">
        <v>8306084.7400836302</v>
      </c>
      <c r="H356" s="73">
        <v>14001547.025760399</v>
      </c>
      <c r="I356" s="73">
        <v>37390600.998379201</v>
      </c>
      <c r="J356" s="73">
        <v>5641105.47522646</v>
      </c>
      <c r="K356" s="73">
        <v>1318120.78454026</v>
      </c>
      <c r="L356" s="73">
        <v>-12123746.470169799</v>
      </c>
      <c r="M356" s="73">
        <v>7201104.8056533001</v>
      </c>
      <c r="N356" s="73">
        <v>63917159.912889801</v>
      </c>
      <c r="O356" s="73">
        <v>21695539.737754401</v>
      </c>
      <c r="P356" s="73">
        <v>-11464359.953255501</v>
      </c>
      <c r="Q356" s="73">
        <v>-12004493.917747701</v>
      </c>
      <c r="R356" s="73">
        <v>-64438974.637521401</v>
      </c>
      <c r="S356" s="73">
        <v>5293560.7718244903</v>
      </c>
      <c r="T356" s="73">
        <v>-48926272.575471602</v>
      </c>
      <c r="U356" s="73">
        <v>13212104.558862001</v>
      </c>
      <c r="V356" s="73">
        <v>36457714.917084999</v>
      </c>
      <c r="W356" s="73">
        <v>95709261.934092894</v>
      </c>
      <c r="X356" s="73">
        <v>-452833.23348255298</v>
      </c>
      <c r="Y356" s="73">
        <v>-14439788.111323301</v>
      </c>
      <c r="Z356" s="73">
        <v>35296197.001924202</v>
      </c>
      <c r="AA356" s="73">
        <v>55937656.492740802</v>
      </c>
      <c r="AB356" s="73">
        <v>20191958.907946002</v>
      </c>
      <c r="AC356" s="73">
        <v>-12344126.370045699</v>
      </c>
      <c r="AD356" s="73">
        <v>-8456817.9230340701</v>
      </c>
      <c r="AE356" s="73">
        <v>-65728660.481437497</v>
      </c>
      <c r="AF356" s="73">
        <v>5078098.75021959</v>
      </c>
      <c r="AG356" s="73">
        <v>-49333935.548914902</v>
      </c>
      <c r="AH356" s="73">
        <v>13005672.9082713</v>
      </c>
      <c r="AI356" s="73">
        <v>36363621.078371398</v>
      </c>
      <c r="AJ356" s="73">
        <v>-52579371.545797102</v>
      </c>
      <c r="AK356" s="73">
        <v>-640865.85531272402</v>
      </c>
      <c r="AL356" s="73">
        <v>-13715105.2234757</v>
      </c>
      <c r="AM356" s="73">
        <v>91678698.167797506</v>
      </c>
      <c r="AN356" s="73">
        <v>-36480833.135412</v>
      </c>
    </row>
    <row r="357" spans="1:40">
      <c r="A357" s="108" t="s">
        <v>679</v>
      </c>
      <c r="B357" s="73">
        <v>6239766.3600911601</v>
      </c>
      <c r="C357" s="73">
        <v>-2825899.1179045602</v>
      </c>
      <c r="D357" s="73">
        <v>-3046773.4148883801</v>
      </c>
      <c r="E357" s="73">
        <v>-1030319.20156528</v>
      </c>
      <c r="F357" s="73">
        <v>1670522.6221926401</v>
      </c>
      <c r="G357" s="73">
        <v>3095261.95725381</v>
      </c>
      <c r="H357" s="73">
        <v>3776890.8206315199</v>
      </c>
      <c r="I357" s="73">
        <v>10259117.923146101</v>
      </c>
      <c r="J357" s="73">
        <v>2294275.3633150598</v>
      </c>
      <c r="K357" s="73">
        <v>261705.92132634899</v>
      </c>
      <c r="L357" s="73">
        <v>-3463679.3092559502</v>
      </c>
      <c r="M357" s="73">
        <v>2851412.2903670901</v>
      </c>
      <c r="N357" s="73">
        <v>20082282.214709599</v>
      </c>
      <c r="O357" s="73">
        <v>5975077.7612194</v>
      </c>
      <c r="P357" s="73">
        <v>-3215118.67619832</v>
      </c>
      <c r="Q357" s="73">
        <v>-3364815.6681210599</v>
      </c>
      <c r="R357" s="73">
        <v>-1313960.2660632101</v>
      </c>
      <c r="S357" s="73">
        <v>1429303.7973688401</v>
      </c>
      <c r="T357" s="73">
        <v>2985352.4747417001</v>
      </c>
      <c r="U357" s="73">
        <v>3623911.5488783801</v>
      </c>
      <c r="V357" s="73">
        <v>10066383.5554405</v>
      </c>
      <c r="W357" s="73">
        <v>1988409.04137435</v>
      </c>
      <c r="X357" s="73">
        <v>-163297.211912525</v>
      </c>
      <c r="Y357" s="73">
        <v>-4039752.33048771</v>
      </c>
      <c r="Z357" s="73">
        <v>2514950.64874445</v>
      </c>
      <c r="AA357" s="73">
        <v>16486444.6749848</v>
      </c>
      <c r="AB357" s="73">
        <v>5596158.9314035401</v>
      </c>
      <c r="AC357" s="73">
        <v>-3421148.6538297599</v>
      </c>
      <c r="AD357" s="73">
        <v>-3723007.5983049902</v>
      </c>
      <c r="AE357" s="73">
        <v>-1648040.49168024</v>
      </c>
      <c r="AF357" s="73">
        <v>1407384.38529643</v>
      </c>
      <c r="AG357" s="73">
        <v>2895723.0320725599</v>
      </c>
      <c r="AH357" s="73">
        <v>3604494.8851343999</v>
      </c>
      <c r="AI357" s="73">
        <v>10078101.079921501</v>
      </c>
      <c r="AJ357" s="73">
        <v>1996257.2732994601</v>
      </c>
      <c r="AK357" s="73">
        <v>-177614.62354346199</v>
      </c>
      <c r="AL357" s="73">
        <v>-3801112.5587864099</v>
      </c>
      <c r="AM357" s="73">
        <v>-3748216.20578798</v>
      </c>
      <c r="AN357" s="73">
        <v>9058979.4551950507</v>
      </c>
    </row>
    <row r="358" spans="1:40">
      <c r="A358" s="108" t="s">
        <v>680</v>
      </c>
      <c r="B358" s="73">
        <v>-932995.88006744697</v>
      </c>
      <c r="C358" s="73">
        <v>11667340.1796641</v>
      </c>
      <c r="D358" s="73">
        <v>9778374.4135170802</v>
      </c>
      <c r="E358" s="73">
        <v>9140309.0044355802</v>
      </c>
      <c r="F358" s="73">
        <v>3647322.60569849</v>
      </c>
      <c r="G358" s="73">
        <v>6108664.6991727799</v>
      </c>
      <c r="H358" s="73">
        <v>3012887.9523704201</v>
      </c>
      <c r="I358" s="73">
        <v>-7506043.5103696696</v>
      </c>
      <c r="J358" s="73">
        <v>6440449.1199928997</v>
      </c>
      <c r="K358" s="73">
        <v>5877042.9682718199</v>
      </c>
      <c r="L358" s="73">
        <v>10262522.7228371</v>
      </c>
      <c r="M358" s="73">
        <v>-1965550.7358080901</v>
      </c>
      <c r="N358" s="73">
        <v>55530323.539715096</v>
      </c>
      <c r="O358" s="73">
        <v>-3312275.6971486402</v>
      </c>
      <c r="P358" s="73">
        <v>9738679.5670936909</v>
      </c>
      <c r="Q358" s="73">
        <v>7324174.7595060198</v>
      </c>
      <c r="R358" s="73">
        <v>63390499.4358785</v>
      </c>
      <c r="S358" s="73">
        <v>1273457.0338285801</v>
      </c>
      <c r="T358" s="73">
        <v>60313032.780195199</v>
      </c>
      <c r="U358" s="73">
        <v>725988.53307918203</v>
      </c>
      <c r="V358" s="73">
        <v>-9657211.7001698297</v>
      </c>
      <c r="W358" s="73">
        <v>-86821485.062831804</v>
      </c>
      <c r="X358" s="73">
        <v>4392339.3101121401</v>
      </c>
      <c r="Y358" s="73">
        <v>9089995.9455998391</v>
      </c>
      <c r="Z358" s="73">
        <v>-33152149.8560698</v>
      </c>
      <c r="AA358" s="73">
        <v>23305045.049072899</v>
      </c>
      <c r="AB358" s="73">
        <v>-4896262.6362946499</v>
      </c>
      <c r="AC358" s="73">
        <v>8247772.8101783199</v>
      </c>
      <c r="AD358" s="73">
        <v>1214774.70511375</v>
      </c>
      <c r="AE358" s="73">
        <v>62011645.289921097</v>
      </c>
      <c r="AF358" s="73">
        <v>-962428.19773359201</v>
      </c>
      <c r="AG358" s="73">
        <v>57892139.046039499</v>
      </c>
      <c r="AH358" s="73">
        <v>-1932447.3345301501</v>
      </c>
      <c r="AI358" s="73">
        <v>-12400088.553611301</v>
      </c>
      <c r="AJ358" s="73">
        <v>58884958.420744799</v>
      </c>
      <c r="AK358" s="73">
        <v>1854420.95798319</v>
      </c>
      <c r="AL358" s="73">
        <v>5538973.6710309396</v>
      </c>
      <c r="AM358" s="73">
        <v>-92081122.588415205</v>
      </c>
      <c r="AN358" s="73">
        <v>83372335.590426698</v>
      </c>
    </row>
    <row r="359" spans="1:40">
      <c r="A359" s="108" t="s">
        <v>681</v>
      </c>
      <c r="B359" s="73">
        <v>1847039.4813578001</v>
      </c>
      <c r="C359" s="73">
        <v>5339196.1116688997</v>
      </c>
      <c r="D359" s="73">
        <v>4792021.74488331</v>
      </c>
      <c r="E359" s="73">
        <v>3741978.2108753002</v>
      </c>
      <c r="F359" s="73">
        <v>3116465.1135932598</v>
      </c>
      <c r="G359" s="73">
        <v>2901764.3696586001</v>
      </c>
      <c r="H359" s="73">
        <v>2940632.8841498601</v>
      </c>
      <c r="I359" s="73">
        <v>25333.1590266284</v>
      </c>
      <c r="J359" s="73">
        <v>3056110.9211582602</v>
      </c>
      <c r="K359" s="73">
        <v>3734427.4211847601</v>
      </c>
      <c r="L359" s="73">
        <v>4949853.9089705702</v>
      </c>
      <c r="M359" s="73">
        <v>601619.35114538798</v>
      </c>
      <c r="N359" s="73">
        <v>37046442.677672699</v>
      </c>
      <c r="O359" s="73">
        <v>1867794.82234481</v>
      </c>
      <c r="P359" s="73">
        <v>5484839.6171713602</v>
      </c>
      <c r="Q359" s="73">
        <v>4815664.6893944796</v>
      </c>
      <c r="R359" s="73">
        <v>3771367.1992183798</v>
      </c>
      <c r="S359" s="73">
        <v>3138721.0012500701</v>
      </c>
      <c r="T359" s="73">
        <v>2918453.7899838998</v>
      </c>
      <c r="U359" s="73">
        <v>2986991.2580340598</v>
      </c>
      <c r="V359" s="73">
        <v>109309.157612315</v>
      </c>
      <c r="W359" s="73">
        <v>3222809.2498544799</v>
      </c>
      <c r="X359" s="73">
        <v>4003112.6626035399</v>
      </c>
      <c r="Y359" s="73">
        <v>5305058.3161778497</v>
      </c>
      <c r="Z359" s="73">
        <v>827257.13657677802</v>
      </c>
      <c r="AA359" s="73">
        <v>38451378.900222003</v>
      </c>
      <c r="AB359" s="73">
        <v>1884926.8388785</v>
      </c>
      <c r="AC359" s="73">
        <v>5527768.6103877705</v>
      </c>
      <c r="AD359" s="73">
        <v>4957806.2840496497</v>
      </c>
      <c r="AE359" s="73">
        <v>3859793.2789729601</v>
      </c>
      <c r="AF359" s="73">
        <v>2975180.7775071599</v>
      </c>
      <c r="AG359" s="73">
        <v>2718080.7901169099</v>
      </c>
      <c r="AH359" s="73">
        <v>2706342.0144746099</v>
      </c>
      <c r="AI359" s="73">
        <v>-194742.72752320001</v>
      </c>
      <c r="AJ359" s="73">
        <v>2993238.59111861</v>
      </c>
      <c r="AK359" s="73">
        <v>3755864.5949141802</v>
      </c>
      <c r="AL359" s="73">
        <v>4777030.6277568499</v>
      </c>
      <c r="AM359" s="73">
        <v>6878600.8519843603</v>
      </c>
      <c r="AN359" s="73">
        <v>42839890.532638401</v>
      </c>
    </row>
    <row r="360" spans="1:40">
      <c r="A360" s="108" t="s">
        <v>682</v>
      </c>
      <c r="B360" s="73">
        <v>-102812.27430555499</v>
      </c>
      <c r="C360" s="73">
        <v>-102812.27430555499</v>
      </c>
      <c r="D360" s="73">
        <v>-102812.27430555499</v>
      </c>
      <c r="E360" s="73">
        <v>-102812.27430555499</v>
      </c>
      <c r="F360" s="73">
        <v>-102812.27430555499</v>
      </c>
      <c r="G360" s="73">
        <v>-102812.27430555499</v>
      </c>
      <c r="H360" s="73">
        <v>-102812.27430555499</v>
      </c>
      <c r="I360" s="73">
        <v>-102812.27430555499</v>
      </c>
      <c r="J360" s="73">
        <v>-102812.27430555499</v>
      </c>
      <c r="K360" s="73">
        <v>-102812.27430555499</v>
      </c>
      <c r="L360" s="73">
        <v>-102812.27430555499</v>
      </c>
      <c r="M360" s="73">
        <v>-102812.27430555499</v>
      </c>
      <c r="N360" s="73">
        <v>-1233747.29166666</v>
      </c>
      <c r="O360" s="73">
        <v>-154488.67840301999</v>
      </c>
      <c r="P360" s="73">
        <v>-154488.67840301999</v>
      </c>
      <c r="Q360" s="73">
        <v>-154488.67840301999</v>
      </c>
      <c r="R360" s="73">
        <v>-154488.67840301999</v>
      </c>
      <c r="S360" s="73">
        <v>-154488.67840301999</v>
      </c>
      <c r="T360" s="73">
        <v>-154488.67840301999</v>
      </c>
      <c r="U360" s="73">
        <v>-154488.67840301999</v>
      </c>
      <c r="V360" s="73">
        <v>-154488.67840301999</v>
      </c>
      <c r="W360" s="73">
        <v>-154488.67840301999</v>
      </c>
      <c r="X360" s="73">
        <v>-154488.67840301999</v>
      </c>
      <c r="Y360" s="73">
        <v>-154488.67840301999</v>
      </c>
      <c r="Z360" s="73">
        <v>-154488.67840301999</v>
      </c>
      <c r="AA360" s="73">
        <v>-1853864.14083625</v>
      </c>
      <c r="AB360" s="73">
        <v>-269788.079970463</v>
      </c>
      <c r="AC360" s="73">
        <v>-269788.079970463</v>
      </c>
      <c r="AD360" s="73">
        <v>-269788.079970463</v>
      </c>
      <c r="AE360" s="73">
        <v>-269788.079970463</v>
      </c>
      <c r="AF360" s="73">
        <v>-269788.079970463</v>
      </c>
      <c r="AG360" s="73">
        <v>-269788.079970463</v>
      </c>
      <c r="AH360" s="73">
        <v>-269788.079970463</v>
      </c>
      <c r="AI360" s="73">
        <v>-269788.079970463</v>
      </c>
      <c r="AJ360" s="73">
        <v>-269788.079970463</v>
      </c>
      <c r="AK360" s="73">
        <v>-269788.079970463</v>
      </c>
      <c r="AL360" s="73">
        <v>-269788.079970463</v>
      </c>
      <c r="AM360" s="73">
        <v>-269788.079970463</v>
      </c>
      <c r="AN360" s="73">
        <v>-3237456.95964556</v>
      </c>
    </row>
    <row r="361" spans="1:40">
      <c r="A361" s="109" t="s">
        <v>683</v>
      </c>
      <c r="B361" s="73">
        <v>29939047.4547594</v>
      </c>
      <c r="C361" s="73">
        <v>4255305.3193836501</v>
      </c>
      <c r="D361" s="73">
        <v>715997.43152257998</v>
      </c>
      <c r="E361" s="73">
        <v>5169393.5528391404</v>
      </c>
      <c r="F361" s="73">
        <v>14732885.656935699</v>
      </c>
      <c r="G361" s="73">
        <v>20308963.491863199</v>
      </c>
      <c r="H361" s="73">
        <v>23629146.408606701</v>
      </c>
      <c r="I361" s="73">
        <v>40066196.295876801</v>
      </c>
      <c r="J361" s="73">
        <v>17329128.605387099</v>
      </c>
      <c r="K361" s="73">
        <v>11088484.821017601</v>
      </c>
      <c r="L361" s="73">
        <v>-477861.42192367901</v>
      </c>
      <c r="M361" s="73">
        <v>8585773.43705214</v>
      </c>
      <c r="N361" s="73">
        <v>175342461.05331999</v>
      </c>
      <c r="O361" s="73">
        <v>26071647.9457669</v>
      </c>
      <c r="P361" s="73">
        <v>389551.87640812702</v>
      </c>
      <c r="Q361" s="73">
        <v>-3383958.8153713001</v>
      </c>
      <c r="R361" s="73">
        <v>1254443.05310922</v>
      </c>
      <c r="S361" s="73">
        <v>10980553.9258689</v>
      </c>
      <c r="T361" s="73">
        <v>17136077.791046102</v>
      </c>
      <c r="U361" s="73">
        <v>20394507.220450599</v>
      </c>
      <c r="V361" s="73">
        <v>36821707.251565099</v>
      </c>
      <c r="W361" s="73">
        <v>13944506.4840868</v>
      </c>
      <c r="X361" s="73">
        <v>7624832.8489175905</v>
      </c>
      <c r="Y361" s="73">
        <v>-4238974.8584364196</v>
      </c>
      <c r="Z361" s="73">
        <v>5331766.2527726302</v>
      </c>
      <c r="AA361" s="73">
        <v>132326660.976184</v>
      </c>
      <c r="AB361" s="73">
        <v>22506993.961962901</v>
      </c>
      <c r="AC361" s="73">
        <v>-2259521.6832798901</v>
      </c>
      <c r="AD361" s="73">
        <v>-6277032.6121461196</v>
      </c>
      <c r="AE361" s="73">
        <v>-1775050.48419419</v>
      </c>
      <c r="AF361" s="73">
        <v>8228447.6353191398</v>
      </c>
      <c r="AG361" s="73">
        <v>13902219.2393436</v>
      </c>
      <c r="AH361" s="73">
        <v>17114274.393379699</v>
      </c>
      <c r="AI361" s="73">
        <v>33577102.797187902</v>
      </c>
      <c r="AJ361" s="73">
        <v>11025294.659395199</v>
      </c>
      <c r="AK361" s="73">
        <v>4522016.9940707302</v>
      </c>
      <c r="AL361" s="73">
        <v>-7470001.5634447997</v>
      </c>
      <c r="AM361" s="73">
        <v>2458172.1456081802</v>
      </c>
      <c r="AN361" s="73">
        <v>95552915.483202606</v>
      </c>
    </row>
    <row r="362" spans="1:40">
      <c r="A362" s="108" t="s">
        <v>684</v>
      </c>
      <c r="B362" s="73">
        <v>0</v>
      </c>
      <c r="C362" s="73">
        <v>0</v>
      </c>
      <c r="D362" s="73">
        <v>0</v>
      </c>
      <c r="E362" s="73">
        <v>0</v>
      </c>
      <c r="F362" s="73">
        <v>0</v>
      </c>
      <c r="G362" s="73">
        <v>0</v>
      </c>
      <c r="H362" s="73">
        <v>0</v>
      </c>
      <c r="I362" s="73">
        <v>0</v>
      </c>
      <c r="J362" s="73">
        <v>0</v>
      </c>
      <c r="K362" s="73">
        <v>0</v>
      </c>
      <c r="L362" s="73">
        <v>0</v>
      </c>
      <c r="M362" s="73">
        <v>0</v>
      </c>
      <c r="N362" s="73">
        <v>0</v>
      </c>
      <c r="O362" s="73">
        <v>0</v>
      </c>
      <c r="P362" s="73">
        <v>0</v>
      </c>
      <c r="Q362" s="73">
        <v>0</v>
      </c>
      <c r="R362" s="73">
        <v>0</v>
      </c>
      <c r="S362" s="73">
        <v>0</v>
      </c>
      <c r="T362" s="73">
        <v>0</v>
      </c>
      <c r="U362" s="73">
        <v>0</v>
      </c>
      <c r="V362" s="73">
        <v>0</v>
      </c>
      <c r="W362" s="73">
        <v>0</v>
      </c>
      <c r="X362" s="73">
        <v>0</v>
      </c>
      <c r="Y362" s="73">
        <v>0</v>
      </c>
      <c r="Z362" s="73">
        <v>0</v>
      </c>
      <c r="AA362" s="73">
        <v>0</v>
      </c>
      <c r="AB362" s="73">
        <v>0</v>
      </c>
      <c r="AC362" s="73">
        <v>0</v>
      </c>
      <c r="AD362" s="73">
        <v>0</v>
      </c>
      <c r="AE362" s="73">
        <v>0</v>
      </c>
      <c r="AF362" s="73">
        <v>0</v>
      </c>
      <c r="AG362" s="73">
        <v>0</v>
      </c>
      <c r="AH362" s="73">
        <v>0</v>
      </c>
      <c r="AI362" s="73">
        <v>0</v>
      </c>
      <c r="AJ362" s="73">
        <v>0</v>
      </c>
      <c r="AK362" s="73">
        <v>0</v>
      </c>
      <c r="AL362" s="73">
        <v>0</v>
      </c>
      <c r="AM362" s="73">
        <v>0</v>
      </c>
      <c r="AN362" s="73">
        <v>0</v>
      </c>
    </row>
    <row r="363" spans="1:40" ht="10.8" thickBot="1">
      <c r="A363" s="119" t="s">
        <v>685</v>
      </c>
      <c r="B363" s="73">
        <v>0</v>
      </c>
      <c r="C363" s="73">
        <v>0</v>
      </c>
      <c r="D363" s="73">
        <v>0</v>
      </c>
      <c r="E363" s="73">
        <v>0</v>
      </c>
      <c r="F363" s="73">
        <v>0</v>
      </c>
      <c r="G363" s="73">
        <v>0</v>
      </c>
      <c r="H363" s="73">
        <v>0</v>
      </c>
      <c r="I363" s="73">
        <v>0</v>
      </c>
      <c r="J363" s="73">
        <v>0</v>
      </c>
      <c r="K363" s="73">
        <v>0</v>
      </c>
      <c r="L363" s="73">
        <v>0</v>
      </c>
      <c r="M363" s="73">
        <v>0</v>
      </c>
      <c r="N363" s="73">
        <v>0</v>
      </c>
      <c r="O363" s="73">
        <v>0</v>
      </c>
      <c r="P363" s="73">
        <v>0</v>
      </c>
      <c r="Q363" s="73">
        <v>0</v>
      </c>
      <c r="R363" s="73">
        <v>0</v>
      </c>
      <c r="S363" s="73">
        <v>0</v>
      </c>
      <c r="T363" s="73">
        <v>0</v>
      </c>
      <c r="U363" s="73">
        <v>0</v>
      </c>
      <c r="V363" s="73">
        <v>0</v>
      </c>
      <c r="W363" s="73">
        <v>0</v>
      </c>
      <c r="X363" s="73">
        <v>0</v>
      </c>
      <c r="Y363" s="73">
        <v>0</v>
      </c>
      <c r="Z363" s="73">
        <v>0</v>
      </c>
      <c r="AA363" s="73">
        <v>0</v>
      </c>
      <c r="AB363" s="73">
        <v>0</v>
      </c>
      <c r="AC363" s="73">
        <v>0</v>
      </c>
      <c r="AD363" s="73">
        <v>0</v>
      </c>
      <c r="AE363" s="73">
        <v>0</v>
      </c>
      <c r="AF363" s="73">
        <v>0</v>
      </c>
      <c r="AG363" s="73">
        <v>0</v>
      </c>
      <c r="AH363" s="73">
        <v>0</v>
      </c>
      <c r="AI363" s="73">
        <v>0</v>
      </c>
      <c r="AJ363" s="73">
        <v>0</v>
      </c>
      <c r="AK363" s="73">
        <v>0</v>
      </c>
      <c r="AL363" s="73">
        <v>0</v>
      </c>
      <c r="AM363" s="73">
        <v>0</v>
      </c>
      <c r="AN363" s="73">
        <v>0</v>
      </c>
    </row>
    <row r="364" spans="1:40">
      <c r="A364" s="108" t="s">
        <v>686</v>
      </c>
      <c r="B364" s="73">
        <v>-4832065.07419712</v>
      </c>
      <c r="C364" s="73">
        <v>4905764.4821934402</v>
      </c>
      <c r="D364" s="73">
        <v>3376350.31800714</v>
      </c>
      <c r="E364" s="73">
        <v>-112002.82067036</v>
      </c>
      <c r="F364" s="73">
        <v>-1021304.21338088</v>
      </c>
      <c r="G364" s="73">
        <v>-1067378.5635708701</v>
      </c>
      <c r="H364" s="73">
        <v>-842019.09343686898</v>
      </c>
      <c r="I364" s="73">
        <v>-9793759.91005891</v>
      </c>
      <c r="J364" s="73">
        <v>-451933.38662461902</v>
      </c>
      <c r="K364" s="73">
        <v>748735.45124967198</v>
      </c>
      <c r="L364" s="73">
        <v>3893988.2338423701</v>
      </c>
      <c r="M364" s="73">
        <v>5243548.9891528599</v>
      </c>
      <c r="N364" s="73">
        <v>47924.412505863897</v>
      </c>
      <c r="O364" s="73">
        <v>-4838618.9010579204</v>
      </c>
      <c r="P364" s="73">
        <v>4720875.9636056796</v>
      </c>
      <c r="Q364" s="73">
        <v>2930715.4038510998</v>
      </c>
      <c r="R364" s="73">
        <v>-495143.19863736402</v>
      </c>
      <c r="S364" s="73">
        <v>-1198223.2367586901</v>
      </c>
      <c r="T364" s="73">
        <v>-1303919.2789288301</v>
      </c>
      <c r="U364" s="73">
        <v>-910726.14949777699</v>
      </c>
      <c r="V364" s="73">
        <v>-9282452.8047178704</v>
      </c>
      <c r="W364" s="73">
        <v>-116677.59101536599</v>
      </c>
      <c r="X364" s="73">
        <v>1275140.7027742299</v>
      </c>
      <c r="Y364" s="73">
        <v>4346560.8747414798</v>
      </c>
      <c r="Z364" s="73">
        <v>4920519.5742342602</v>
      </c>
      <c r="AA364" s="73">
        <v>48051.358592920202</v>
      </c>
      <c r="AB364" s="73">
        <v>-4135729.3092917702</v>
      </c>
      <c r="AC364" s="73">
        <v>5004838.9836757397</v>
      </c>
      <c r="AD364" s="73">
        <v>3607064.1177749299</v>
      </c>
      <c r="AE364" s="73">
        <v>210594.86561265599</v>
      </c>
      <c r="AF364" s="73">
        <v>-1162336.1602593199</v>
      </c>
      <c r="AG364" s="73">
        <v>-1320054.60878826</v>
      </c>
      <c r="AH364" s="73">
        <v>-1012433.9973789901</v>
      </c>
      <c r="AI364" s="73">
        <v>-9125920.1283661593</v>
      </c>
      <c r="AJ364" s="73">
        <v>-318240.43052778102</v>
      </c>
      <c r="AK364" s="73">
        <v>943942.85518201801</v>
      </c>
      <c r="AL364" s="73">
        <v>2857087.2937910701</v>
      </c>
      <c r="AM364" s="73">
        <v>4499243.3928551096</v>
      </c>
      <c r="AN364" s="73">
        <v>48056.874279220203</v>
      </c>
    </row>
    <row r="365" spans="1:40">
      <c r="A365" s="108" t="s">
        <v>687</v>
      </c>
      <c r="B365" s="73">
        <v>-1339196.66959355</v>
      </c>
      <c r="C365" s="73">
        <v>1359622.30547059</v>
      </c>
      <c r="D365" s="73">
        <v>935748.387454735</v>
      </c>
      <c r="E365" s="73">
        <v>-31041.3461167522</v>
      </c>
      <c r="F365" s="73">
        <v>-283052.31411412702</v>
      </c>
      <c r="G365" s="73">
        <v>-295821.72333785502</v>
      </c>
      <c r="H365" s="73">
        <v>-233363.82030248301</v>
      </c>
      <c r="I365" s="73">
        <v>-2714319.9549167999</v>
      </c>
      <c r="J365" s="73">
        <v>-125252.38732352501</v>
      </c>
      <c r="K365" s="73">
        <v>207510.455120848</v>
      </c>
      <c r="L365" s="73">
        <v>1079210.6468195</v>
      </c>
      <c r="M365" s="73">
        <v>1453238.5709418301</v>
      </c>
      <c r="N365" s="73">
        <v>13282.1501024104</v>
      </c>
      <c r="O365" s="73">
        <v>-1341013.04892005</v>
      </c>
      <c r="P365" s="73">
        <v>1308380.8415132901</v>
      </c>
      <c r="Q365" s="73">
        <v>812241.60852512496</v>
      </c>
      <c r="R365" s="73">
        <v>-137227.89581786399</v>
      </c>
      <c r="S365" s="73">
        <v>-332085.04924025497</v>
      </c>
      <c r="T365" s="73">
        <v>-361378.48496389802</v>
      </c>
      <c r="U365" s="73">
        <v>-252405.83634355199</v>
      </c>
      <c r="V365" s="73">
        <v>-2572612.2663617199</v>
      </c>
      <c r="W365" s="73">
        <v>-32336.948883070301</v>
      </c>
      <c r="X365" s="73">
        <v>353402.56312715099</v>
      </c>
      <c r="Y365" s="73">
        <v>1204640.20212034</v>
      </c>
      <c r="Z365" s="73">
        <v>1363711.6481878699</v>
      </c>
      <c r="AA365" s="73">
        <v>13317.332943362</v>
      </c>
      <c r="AB365" s="73">
        <v>-1146208.6773043401</v>
      </c>
      <c r="AC365" s="73">
        <v>1387080.59512303</v>
      </c>
      <c r="AD365" s="73">
        <v>999690.23168365494</v>
      </c>
      <c r="AE365" s="73">
        <v>58365.9239541266</v>
      </c>
      <c r="AF365" s="73">
        <v>-322139.02148784202</v>
      </c>
      <c r="AG365" s="73">
        <v>-365850.35768886399</v>
      </c>
      <c r="AH365" s="73">
        <v>-280593.95241040399</v>
      </c>
      <c r="AI365" s="73">
        <v>-2529229.56442498</v>
      </c>
      <c r="AJ365" s="73">
        <v>-88199.665805131604</v>
      </c>
      <c r="AK365" s="73">
        <v>261611.77644248499</v>
      </c>
      <c r="AL365" s="73">
        <v>791835.73272113199</v>
      </c>
      <c r="AM365" s="73">
        <v>1246956.67492981</v>
      </c>
      <c r="AN365" s="73">
        <v>13319.695732665101</v>
      </c>
    </row>
    <row r="366" spans="1:40">
      <c r="A366" s="108" t="s">
        <v>688</v>
      </c>
      <c r="B366" s="73">
        <v>0.33333333158225198</v>
      </c>
      <c r="C366" s="73">
        <v>0.333333340677199</v>
      </c>
      <c r="D366" s="73">
        <v>0.33333333340124199</v>
      </c>
      <c r="E366" s="73">
        <v>0.33333333340124199</v>
      </c>
      <c r="F366" s="73">
        <v>0.33333332976326302</v>
      </c>
      <c r="G366" s="73">
        <v>0.33333332976326302</v>
      </c>
      <c r="H366" s="73">
        <v>0.33333333158225198</v>
      </c>
      <c r="I366" s="73">
        <v>0.33333333340124199</v>
      </c>
      <c r="J366" s="73">
        <v>0.33333333431073697</v>
      </c>
      <c r="K366" s="73">
        <v>0.33333333885820998</v>
      </c>
      <c r="L366" s="73">
        <v>0.333333340677199</v>
      </c>
      <c r="M366" s="73">
        <v>0.33333332839902102</v>
      </c>
      <c r="N366" s="73">
        <v>4.0000000058171201</v>
      </c>
      <c r="O366" s="73">
        <v>0.21772735453851</v>
      </c>
      <c r="P366" s="73">
        <v>0.21772736363345699</v>
      </c>
      <c r="Q366" s="73">
        <v>0.21772736727143599</v>
      </c>
      <c r="R366" s="73">
        <v>0.21772735635749901</v>
      </c>
      <c r="S366" s="73">
        <v>0.217727358176489</v>
      </c>
      <c r="T366" s="73">
        <v>0.21772737090941499</v>
      </c>
      <c r="U366" s="73">
        <v>0.21772735635749901</v>
      </c>
      <c r="V366" s="73">
        <v>0.217727358176489</v>
      </c>
      <c r="W366" s="73">
        <v>0.21772735635749901</v>
      </c>
      <c r="X366" s="73">
        <v>-0.78227263657026902</v>
      </c>
      <c r="Y366" s="73">
        <v>-0.78227263657026902</v>
      </c>
      <c r="Z366" s="73">
        <v>-0.78227264020824805</v>
      </c>
      <c r="AA366" s="73">
        <v>-0.38727167157048797</v>
      </c>
      <c r="AB366" s="73">
        <v>-0.36506100150290799</v>
      </c>
      <c r="AC366" s="73">
        <v>-0.36506099422695099</v>
      </c>
      <c r="AD366" s="73">
        <v>-0.36506099331745601</v>
      </c>
      <c r="AE366" s="73">
        <v>-0.36506098695099298</v>
      </c>
      <c r="AF366" s="73">
        <v>-0.36506099786492902</v>
      </c>
      <c r="AG366" s="73">
        <v>-0.36506100877886599</v>
      </c>
      <c r="AH366" s="73">
        <v>-0.365061003321898</v>
      </c>
      <c r="AI366" s="73">
        <v>-0.36506099786492902</v>
      </c>
      <c r="AJ366" s="73">
        <v>0.63493900233879597</v>
      </c>
      <c r="AK366" s="73">
        <v>0.63493900597677499</v>
      </c>
      <c r="AL366" s="73">
        <v>0.63493900779576495</v>
      </c>
      <c r="AM366" s="73">
        <v>3.6446260928642</v>
      </c>
      <c r="AN366" s="73">
        <v>2.6289551251466001</v>
      </c>
    </row>
    <row r="367" spans="1:40">
      <c r="A367" s="108" t="s">
        <v>689</v>
      </c>
      <c r="B367" s="73">
        <v>-2.2737367544323201E-10</v>
      </c>
      <c r="C367" s="73">
        <v>9.0949470177292803E-10</v>
      </c>
      <c r="D367" s="73">
        <v>0</v>
      </c>
      <c r="E367" s="73">
        <v>0</v>
      </c>
      <c r="F367" s="73">
        <v>-4.5474735088646402E-10</v>
      </c>
      <c r="G367" s="73">
        <v>-4.5474735088646402E-10</v>
      </c>
      <c r="H367" s="73">
        <v>-4.5474735088646402E-10</v>
      </c>
      <c r="I367" s="73">
        <v>1.91846538655227E-10</v>
      </c>
      <c r="J367" s="73">
        <v>-4.5474735088646402E-10</v>
      </c>
      <c r="K367" s="73">
        <v>1.8189894035458501E-9</v>
      </c>
      <c r="L367" s="73">
        <v>9.0949470177292803E-10</v>
      </c>
      <c r="M367" s="73">
        <v>-1.0231815394945399E-9</v>
      </c>
      <c r="N367" s="73">
        <v>7.6028072726330699E-10</v>
      </c>
      <c r="O367" s="73">
        <v>-1.5916157281026201E-9</v>
      </c>
      <c r="P367" s="73">
        <v>0</v>
      </c>
      <c r="Q367" s="73">
        <v>1.8189894035458501E-9</v>
      </c>
      <c r="R367" s="73">
        <v>0</v>
      </c>
      <c r="S367" s="73">
        <v>-4.5474735088646402E-10</v>
      </c>
      <c r="T367" s="73">
        <v>0</v>
      </c>
      <c r="U367" s="73">
        <v>-1.3642420526593901E-9</v>
      </c>
      <c r="V367" s="73">
        <v>-7.1054273576010006E-11</v>
      </c>
      <c r="W367" s="73">
        <v>-4.5474735088646402E-10</v>
      </c>
      <c r="X367" s="73">
        <v>9.0949470177292803E-10</v>
      </c>
      <c r="Y367" s="73">
        <v>1.8189894035458501E-9</v>
      </c>
      <c r="Z367" s="73">
        <v>-2.2737367544323201E-10</v>
      </c>
      <c r="AA367" s="73">
        <v>3.83693077310454E-10</v>
      </c>
      <c r="AB367" s="73">
        <v>-6.8212102632969597E-10</v>
      </c>
      <c r="AC367" s="73">
        <v>1.8189894035458501E-9</v>
      </c>
      <c r="AD367" s="73">
        <v>1.8189894035458501E-9</v>
      </c>
      <c r="AE367" s="73">
        <v>2.7284841053187802E-9</v>
      </c>
      <c r="AF367" s="73">
        <v>-4.5474735088646402E-10</v>
      </c>
      <c r="AG367" s="73">
        <v>0</v>
      </c>
      <c r="AH367" s="73">
        <v>-4.5474735088646402E-10</v>
      </c>
      <c r="AI367" s="73">
        <v>1.13686837721616E-10</v>
      </c>
      <c r="AJ367" s="73">
        <v>-9.0949470177292803E-10</v>
      </c>
      <c r="AK367" s="73">
        <v>2.2737367544323202E-9</v>
      </c>
      <c r="AL367" s="73">
        <v>1.8189894035458501E-9</v>
      </c>
      <c r="AM367" s="73">
        <v>2.7284841053187802E-9</v>
      </c>
      <c r="AN367" s="73">
        <v>1.08002495835535E-8</v>
      </c>
    </row>
    <row r="368" spans="1:40">
      <c r="A368" s="108" t="s">
        <v>690</v>
      </c>
      <c r="B368" s="73">
        <v>0</v>
      </c>
      <c r="C368" s="73">
        <v>0</v>
      </c>
      <c r="D368" s="73">
        <v>0</v>
      </c>
      <c r="E368" s="73">
        <v>0</v>
      </c>
      <c r="F368" s="73">
        <v>0</v>
      </c>
      <c r="G368" s="73">
        <v>0</v>
      </c>
      <c r="H368" s="73">
        <v>0</v>
      </c>
      <c r="I368" s="73">
        <v>0</v>
      </c>
      <c r="J368" s="73">
        <v>0</v>
      </c>
      <c r="K368" s="73">
        <v>0</v>
      </c>
      <c r="L368" s="73">
        <v>0</v>
      </c>
      <c r="M368" s="73">
        <v>0</v>
      </c>
      <c r="N368" s="73">
        <v>0</v>
      </c>
      <c r="O368" s="73">
        <v>0</v>
      </c>
      <c r="P368" s="73">
        <v>0</v>
      </c>
      <c r="Q368" s="73">
        <v>0</v>
      </c>
      <c r="R368" s="73">
        <v>0</v>
      </c>
      <c r="S368" s="73">
        <v>0</v>
      </c>
      <c r="T368" s="73">
        <v>0</v>
      </c>
      <c r="U368" s="73">
        <v>0</v>
      </c>
      <c r="V368" s="73">
        <v>0</v>
      </c>
      <c r="W368" s="73">
        <v>0</v>
      </c>
      <c r="X368" s="73">
        <v>0</v>
      </c>
      <c r="Y368" s="73">
        <v>0</v>
      </c>
      <c r="Z368" s="73">
        <v>0</v>
      </c>
      <c r="AA368" s="73">
        <v>0</v>
      </c>
      <c r="AB368" s="73">
        <v>0</v>
      </c>
      <c r="AC368" s="73">
        <v>0</v>
      </c>
      <c r="AD368" s="73">
        <v>0</v>
      </c>
      <c r="AE368" s="73">
        <v>0</v>
      </c>
      <c r="AF368" s="73">
        <v>0</v>
      </c>
      <c r="AG368" s="73">
        <v>0</v>
      </c>
      <c r="AH368" s="73">
        <v>0</v>
      </c>
      <c r="AI368" s="73">
        <v>0</v>
      </c>
      <c r="AJ368" s="73">
        <v>0</v>
      </c>
      <c r="AK368" s="73">
        <v>0</v>
      </c>
      <c r="AL368" s="73">
        <v>0</v>
      </c>
      <c r="AM368" s="73">
        <v>0</v>
      </c>
      <c r="AN368" s="73">
        <v>0</v>
      </c>
    </row>
    <row r="369" spans="1:40">
      <c r="A369" s="109" t="s">
        <v>691</v>
      </c>
      <c r="B369" s="73">
        <v>-6171261.4104573401</v>
      </c>
      <c r="C369" s="73">
        <v>6265387.1209973702</v>
      </c>
      <c r="D369" s="73">
        <v>4312099.0387952104</v>
      </c>
      <c r="E369" s="73">
        <v>-143043.83345377899</v>
      </c>
      <c r="F369" s="73">
        <v>-1304356.19416167</v>
      </c>
      <c r="G369" s="73">
        <v>-1363199.9535753899</v>
      </c>
      <c r="H369" s="73">
        <v>-1075382.5804060199</v>
      </c>
      <c r="I369" s="73">
        <v>-12508079.531642299</v>
      </c>
      <c r="J369" s="73">
        <v>-577185.44061481103</v>
      </c>
      <c r="K369" s="73">
        <v>956246.239703862</v>
      </c>
      <c r="L369" s="73">
        <v>4973199.2139952201</v>
      </c>
      <c r="M369" s="73">
        <v>6696787.8934280202</v>
      </c>
      <c r="N369" s="73">
        <v>61210.562608282999</v>
      </c>
      <c r="O369" s="73">
        <v>-6179631.7322506299</v>
      </c>
      <c r="P369" s="73">
        <v>6029257.02284633</v>
      </c>
      <c r="Q369" s="73">
        <v>3742957.2301035998</v>
      </c>
      <c r="R369" s="73">
        <v>-632370.87672787195</v>
      </c>
      <c r="S369" s="73">
        <v>-1530308.0682715899</v>
      </c>
      <c r="T369" s="73">
        <v>-1665297.5461653599</v>
      </c>
      <c r="U369" s="73">
        <v>-1163131.7681139701</v>
      </c>
      <c r="V369" s="73">
        <v>-11855064.8533522</v>
      </c>
      <c r="W369" s="73">
        <v>-149014.32217108001</v>
      </c>
      <c r="X369" s="73">
        <v>1628542.4836287401</v>
      </c>
      <c r="Y369" s="73">
        <v>5551200.2945891898</v>
      </c>
      <c r="Z369" s="73">
        <v>6284230.4401494898</v>
      </c>
      <c r="AA369" s="73">
        <v>61368.304264612503</v>
      </c>
      <c r="AB369" s="73">
        <v>-5281938.3516571196</v>
      </c>
      <c r="AC369" s="73">
        <v>6391919.2137377802</v>
      </c>
      <c r="AD369" s="73">
        <v>4606753.9843975902</v>
      </c>
      <c r="AE369" s="73">
        <v>268960.42450579797</v>
      </c>
      <c r="AF369" s="73">
        <v>-1484475.5468081599</v>
      </c>
      <c r="AG369" s="73">
        <v>-1685905.3315381401</v>
      </c>
      <c r="AH369" s="73">
        <v>-1293028.3148504</v>
      </c>
      <c r="AI369" s="73">
        <v>-11655150.057852101</v>
      </c>
      <c r="AJ369" s="73">
        <v>-406439.46139391098</v>
      </c>
      <c r="AK369" s="73">
        <v>1205555.2665635101</v>
      </c>
      <c r="AL369" s="73">
        <v>3648923.6614512098</v>
      </c>
      <c r="AM369" s="73">
        <v>5746203.71241102</v>
      </c>
      <c r="AN369" s="73">
        <v>61379.198967022603</v>
      </c>
    </row>
    <row r="370" spans="1:40">
      <c r="A370" s="108" t="s">
        <v>692</v>
      </c>
      <c r="B370" s="73">
        <v>0</v>
      </c>
      <c r="C370" s="73">
        <v>0</v>
      </c>
      <c r="D370" s="73">
        <v>0</v>
      </c>
      <c r="E370" s="73">
        <v>0</v>
      </c>
      <c r="F370" s="73">
        <v>0</v>
      </c>
      <c r="G370" s="73">
        <v>0</v>
      </c>
      <c r="H370" s="73">
        <v>0</v>
      </c>
      <c r="I370" s="73">
        <v>0</v>
      </c>
      <c r="J370" s="73">
        <v>0</v>
      </c>
      <c r="K370" s="73">
        <v>0</v>
      </c>
      <c r="L370" s="73">
        <v>0</v>
      </c>
      <c r="M370" s="73">
        <v>0</v>
      </c>
      <c r="N370" s="73">
        <v>0</v>
      </c>
      <c r="O370" s="73">
        <v>0</v>
      </c>
      <c r="P370" s="73">
        <v>0</v>
      </c>
      <c r="Q370" s="73">
        <v>0</v>
      </c>
      <c r="R370" s="73">
        <v>0</v>
      </c>
      <c r="S370" s="73">
        <v>0</v>
      </c>
      <c r="T370" s="73">
        <v>0</v>
      </c>
      <c r="U370" s="73">
        <v>0</v>
      </c>
      <c r="V370" s="73">
        <v>0</v>
      </c>
      <c r="W370" s="73">
        <v>0</v>
      </c>
      <c r="X370" s="73">
        <v>0</v>
      </c>
      <c r="Y370" s="73">
        <v>0</v>
      </c>
      <c r="Z370" s="73">
        <v>0</v>
      </c>
      <c r="AA370" s="73">
        <v>0</v>
      </c>
      <c r="AB370" s="73">
        <v>0</v>
      </c>
      <c r="AC370" s="73">
        <v>0</v>
      </c>
      <c r="AD370" s="73">
        <v>0</v>
      </c>
      <c r="AE370" s="73">
        <v>0</v>
      </c>
      <c r="AF370" s="73">
        <v>0</v>
      </c>
      <c r="AG370" s="73">
        <v>0</v>
      </c>
      <c r="AH370" s="73">
        <v>0</v>
      </c>
      <c r="AI370" s="73">
        <v>0</v>
      </c>
      <c r="AJ370" s="73">
        <v>0</v>
      </c>
      <c r="AK370" s="73">
        <v>0</v>
      </c>
      <c r="AL370" s="73">
        <v>0</v>
      </c>
      <c r="AM370" s="73">
        <v>0</v>
      </c>
      <c r="AN370" s="73">
        <v>0</v>
      </c>
    </row>
    <row r="371" spans="1:40">
      <c r="A371" s="109" t="s">
        <v>693</v>
      </c>
      <c r="B371" s="73">
        <v>6171261.4104573503</v>
      </c>
      <c r="C371" s="73">
        <v>-6265387.1209973702</v>
      </c>
      <c r="D371" s="73">
        <v>-4312099.0387952104</v>
      </c>
      <c r="E371" s="73">
        <v>143043.83345377899</v>
      </c>
      <c r="F371" s="73">
        <v>1304356.19416167</v>
      </c>
      <c r="G371" s="73">
        <v>1363199.9535753899</v>
      </c>
      <c r="H371" s="73">
        <v>1075382.5804060099</v>
      </c>
      <c r="I371" s="73">
        <v>12508079.531642299</v>
      </c>
      <c r="J371" s="73">
        <v>577185.44061481499</v>
      </c>
      <c r="K371" s="73">
        <v>-956246.23970386095</v>
      </c>
      <c r="L371" s="73">
        <v>-4973199.2139952201</v>
      </c>
      <c r="M371" s="73">
        <v>-6696787.8934280202</v>
      </c>
      <c r="N371" s="73">
        <v>-61210.562608262</v>
      </c>
      <c r="O371" s="73">
        <v>6179631.7322506299</v>
      </c>
      <c r="P371" s="73">
        <v>-6029257.02284633</v>
      </c>
      <c r="Q371" s="73">
        <v>-3742957.2301035998</v>
      </c>
      <c r="R371" s="73">
        <v>632370.87672787299</v>
      </c>
      <c r="S371" s="73">
        <v>1530308.0682715899</v>
      </c>
      <c r="T371" s="73">
        <v>1665297.5461653599</v>
      </c>
      <c r="U371" s="73">
        <v>1163131.7681139701</v>
      </c>
      <c r="V371" s="73">
        <v>11855064.8533522</v>
      </c>
      <c r="W371" s="73">
        <v>149014.32217108901</v>
      </c>
      <c r="X371" s="73">
        <v>-1628542.4836287401</v>
      </c>
      <c r="Y371" s="73">
        <v>-5551200.2945891898</v>
      </c>
      <c r="Z371" s="73">
        <v>-6284230.4401494898</v>
      </c>
      <c r="AA371" s="73">
        <v>-61368.304264603401</v>
      </c>
      <c r="AB371" s="73">
        <v>5281938.3516571196</v>
      </c>
      <c r="AC371" s="73">
        <v>-6391919.2137377802</v>
      </c>
      <c r="AD371" s="73">
        <v>-4606753.9843975902</v>
      </c>
      <c r="AE371" s="73">
        <v>-268960.42450580199</v>
      </c>
      <c r="AF371" s="73">
        <v>1484475.5468081599</v>
      </c>
      <c r="AG371" s="73">
        <v>1685905.3315381301</v>
      </c>
      <c r="AH371" s="73">
        <v>1293028.3148504</v>
      </c>
      <c r="AI371" s="73">
        <v>11655150.057852101</v>
      </c>
      <c r="AJ371" s="73">
        <v>406439.461393909</v>
      </c>
      <c r="AK371" s="73">
        <v>-1205555.2665635101</v>
      </c>
      <c r="AL371" s="73">
        <v>-3648923.6614512098</v>
      </c>
      <c r="AM371" s="73">
        <v>-5746203.71241102</v>
      </c>
      <c r="AN371" s="73">
        <v>-61379.198967037097</v>
      </c>
    </row>
    <row r="372" spans="1:40">
      <c r="A372" s="108" t="s">
        <v>694</v>
      </c>
      <c r="B372" s="73">
        <v>0</v>
      </c>
      <c r="C372" s="73">
        <v>0</v>
      </c>
      <c r="D372" s="73">
        <v>0</v>
      </c>
      <c r="E372" s="73">
        <v>0</v>
      </c>
      <c r="F372" s="73">
        <v>0</v>
      </c>
      <c r="G372" s="73">
        <v>0</v>
      </c>
      <c r="H372" s="73">
        <v>0</v>
      </c>
      <c r="I372" s="73">
        <v>0</v>
      </c>
      <c r="J372" s="73">
        <v>0</v>
      </c>
      <c r="K372" s="73">
        <v>0</v>
      </c>
      <c r="L372" s="73">
        <v>0</v>
      </c>
      <c r="M372" s="73">
        <v>0</v>
      </c>
      <c r="N372" s="73">
        <v>0</v>
      </c>
      <c r="O372" s="73">
        <v>0</v>
      </c>
      <c r="P372" s="73">
        <v>0</v>
      </c>
      <c r="Q372" s="73">
        <v>0</v>
      </c>
      <c r="R372" s="73">
        <v>0</v>
      </c>
      <c r="S372" s="73">
        <v>0</v>
      </c>
      <c r="T372" s="73">
        <v>0</v>
      </c>
      <c r="U372" s="73">
        <v>0</v>
      </c>
      <c r="V372" s="73">
        <v>0</v>
      </c>
      <c r="W372" s="73">
        <v>0</v>
      </c>
      <c r="X372" s="73">
        <v>0</v>
      </c>
      <c r="Y372" s="73">
        <v>0</v>
      </c>
      <c r="Z372" s="73">
        <v>0</v>
      </c>
      <c r="AA372" s="73">
        <v>0</v>
      </c>
      <c r="AB372" s="73">
        <v>0</v>
      </c>
      <c r="AC372" s="73">
        <v>0</v>
      </c>
      <c r="AD372" s="73">
        <v>0</v>
      </c>
      <c r="AE372" s="73">
        <v>0</v>
      </c>
      <c r="AF372" s="73">
        <v>0</v>
      </c>
      <c r="AG372" s="73">
        <v>0</v>
      </c>
      <c r="AH372" s="73">
        <v>0</v>
      </c>
      <c r="AI372" s="73">
        <v>0</v>
      </c>
      <c r="AJ372" s="73">
        <v>0</v>
      </c>
      <c r="AK372" s="73">
        <v>0</v>
      </c>
      <c r="AL372" s="73">
        <v>0</v>
      </c>
      <c r="AM372" s="73">
        <v>0</v>
      </c>
      <c r="AN372" s="73">
        <v>0</v>
      </c>
    </row>
  </sheetData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  <colBreaks count="1" manualBreakCount="1">
    <brk id="4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A89C0-CF0C-45D4-90B5-154773D9C2E2}">
  <sheetPr codeName="Sheet12"/>
  <dimension ref="A1:AV1071"/>
  <sheetViews>
    <sheetView tabSelected="1" workbookViewId="0">
      <pane xSplit="13" ySplit="2" topLeftCell="N746" activePane="bottomRight" state="frozen"/>
      <selection activeCell="J81" sqref="J81"/>
      <selection pane="topRight" activeCell="J81" sqref="J81"/>
      <selection pane="bottomLeft" activeCell="J81" sqref="J81"/>
      <selection pane="bottomRight" activeCell="J81" sqref="J81"/>
    </sheetView>
  </sheetViews>
  <sheetFormatPr defaultColWidth="9.109375" defaultRowHeight="10.199999999999999" outlineLevelCol="1"/>
  <cols>
    <col min="1" max="1" width="42" style="108" customWidth="1"/>
    <col min="2" max="13" width="10.6640625" style="73" hidden="1" customWidth="1" outlineLevel="1"/>
    <col min="14" max="14" width="11.44140625" style="73" bestFit="1" customWidth="1" collapsed="1"/>
    <col min="15" max="25" width="10.6640625" style="73" hidden="1" customWidth="1" outlineLevel="1"/>
    <col min="26" max="26" width="0.109375" style="73" hidden="1" customWidth="1" outlineLevel="1"/>
    <col min="27" max="27" width="11.44140625" style="73" bestFit="1" customWidth="1" collapsed="1"/>
    <col min="28" max="39" width="10.6640625" style="73" hidden="1" customWidth="1" outlineLevel="1"/>
    <col min="40" max="40" width="13.77734375" style="73" bestFit="1" customWidth="1" collapsed="1"/>
    <col min="41" max="41" width="9.109375" style="73"/>
    <col min="42" max="42" width="17.77734375" style="73" customWidth="1"/>
    <col min="43" max="43" width="9.6640625" style="73" bestFit="1" customWidth="1"/>
    <col min="44" max="44" width="11.109375" style="73" customWidth="1"/>
    <col min="45" max="16384" width="9.109375" style="73"/>
  </cols>
  <sheetData>
    <row r="1" spans="1:40" s="107" customFormat="1"/>
    <row r="2" spans="1:40" s="107" customFormat="1" ht="22.95" customHeight="1">
      <c r="A2" s="116" t="s">
        <v>288</v>
      </c>
      <c r="B2" s="107" t="s">
        <v>289</v>
      </c>
      <c r="C2" s="107" t="s">
        <v>290</v>
      </c>
      <c r="D2" s="107" t="s">
        <v>291</v>
      </c>
      <c r="E2" s="107" t="s">
        <v>292</v>
      </c>
      <c r="F2" s="107" t="s">
        <v>293</v>
      </c>
      <c r="G2" s="107" t="s">
        <v>294</v>
      </c>
      <c r="H2" s="107" t="s">
        <v>295</v>
      </c>
      <c r="I2" s="107" t="s">
        <v>296</v>
      </c>
      <c r="J2" s="107" t="s">
        <v>297</v>
      </c>
      <c r="K2" s="107" t="s">
        <v>298</v>
      </c>
      <c r="L2" s="107" t="s">
        <v>299</v>
      </c>
      <c r="M2" s="107" t="s">
        <v>300</v>
      </c>
      <c r="N2" s="107" t="s">
        <v>216</v>
      </c>
      <c r="O2" s="107" t="s">
        <v>301</v>
      </c>
      <c r="P2" s="107" t="s">
        <v>302</v>
      </c>
      <c r="Q2" s="107" t="s">
        <v>303</v>
      </c>
      <c r="R2" s="107" t="s">
        <v>304</v>
      </c>
      <c r="S2" s="107" t="s">
        <v>305</v>
      </c>
      <c r="T2" s="107" t="s">
        <v>306</v>
      </c>
      <c r="U2" s="107" t="s">
        <v>307</v>
      </c>
      <c r="V2" s="107" t="s">
        <v>308</v>
      </c>
      <c r="W2" s="107" t="s">
        <v>309</v>
      </c>
      <c r="X2" s="107" t="s">
        <v>310</v>
      </c>
      <c r="Y2" s="107" t="s">
        <v>311</v>
      </c>
      <c r="Z2" s="107" t="s">
        <v>312</v>
      </c>
      <c r="AA2" s="107" t="s">
        <v>212</v>
      </c>
      <c r="AB2" s="107" t="s">
        <v>313</v>
      </c>
      <c r="AC2" s="107" t="s">
        <v>314</v>
      </c>
      <c r="AD2" s="107" t="s">
        <v>315</v>
      </c>
      <c r="AE2" s="107" t="s">
        <v>316</v>
      </c>
      <c r="AF2" s="107" t="s">
        <v>317</v>
      </c>
      <c r="AG2" s="107" t="s">
        <v>318</v>
      </c>
      <c r="AH2" s="107" t="s">
        <v>319</v>
      </c>
      <c r="AI2" s="107" t="s">
        <v>320</v>
      </c>
      <c r="AJ2" s="107" t="s">
        <v>321</v>
      </c>
      <c r="AK2" s="107" t="s">
        <v>322</v>
      </c>
      <c r="AL2" s="107" t="s">
        <v>323</v>
      </c>
      <c r="AM2" s="107" t="s">
        <v>324</v>
      </c>
      <c r="AN2" s="107" t="s">
        <v>20</v>
      </c>
    </row>
    <row r="3" spans="1:40" s="107" customFormat="1">
      <c r="A3" s="116"/>
    </row>
    <row r="4" spans="1:40">
      <c r="A4" s="108" t="s">
        <v>325</v>
      </c>
    </row>
    <row r="5" spans="1:40">
      <c r="A5" s="108" t="s">
        <v>695</v>
      </c>
      <c r="B5" s="73">
        <v>0</v>
      </c>
      <c r="C5" s="73">
        <v>0</v>
      </c>
      <c r="D5" s="73">
        <v>0</v>
      </c>
      <c r="E5" s="73">
        <v>0</v>
      </c>
      <c r="F5" s="73">
        <v>0</v>
      </c>
      <c r="G5" s="73">
        <v>0</v>
      </c>
      <c r="H5" s="73">
        <v>0</v>
      </c>
      <c r="I5" s="73">
        <v>0</v>
      </c>
      <c r="J5" s="73">
        <v>0</v>
      </c>
      <c r="K5" s="73">
        <v>0</v>
      </c>
      <c r="L5" s="73">
        <v>0</v>
      </c>
      <c r="M5" s="73">
        <v>0</v>
      </c>
      <c r="N5" s="73">
        <v>0</v>
      </c>
      <c r="O5" s="73">
        <v>0</v>
      </c>
      <c r="P5" s="73">
        <v>0</v>
      </c>
      <c r="Q5" s="73">
        <v>0</v>
      </c>
      <c r="R5" s="73">
        <v>0</v>
      </c>
      <c r="S5" s="73">
        <v>0</v>
      </c>
      <c r="T5" s="73">
        <v>0</v>
      </c>
      <c r="U5" s="73">
        <v>0</v>
      </c>
      <c r="V5" s="73">
        <v>0</v>
      </c>
      <c r="W5" s="73">
        <v>0</v>
      </c>
      <c r="X5" s="73">
        <v>0</v>
      </c>
      <c r="Y5" s="73">
        <v>0</v>
      </c>
      <c r="Z5" s="73">
        <v>0</v>
      </c>
      <c r="AA5" s="73">
        <v>0</v>
      </c>
      <c r="AB5" s="73">
        <v>0</v>
      </c>
      <c r="AC5" s="73">
        <v>0</v>
      </c>
      <c r="AD5" s="73">
        <v>0</v>
      </c>
      <c r="AE5" s="73">
        <v>0</v>
      </c>
      <c r="AF5" s="73">
        <v>0</v>
      </c>
      <c r="AG5" s="73">
        <v>0</v>
      </c>
      <c r="AH5" s="73">
        <v>0</v>
      </c>
      <c r="AI5" s="73">
        <v>0</v>
      </c>
      <c r="AJ5" s="73">
        <v>0</v>
      </c>
      <c r="AK5" s="73">
        <v>0</v>
      </c>
      <c r="AL5" s="73">
        <v>0</v>
      </c>
      <c r="AM5" s="73">
        <v>0</v>
      </c>
      <c r="AN5" s="73">
        <v>0</v>
      </c>
    </row>
    <row r="6" spans="1:40">
      <c r="A6" s="108" t="s">
        <v>696</v>
      </c>
      <c r="B6" s="73">
        <v>0</v>
      </c>
      <c r="C6" s="73">
        <v>0</v>
      </c>
      <c r="D6" s="73">
        <v>0</v>
      </c>
      <c r="E6" s="73">
        <v>0</v>
      </c>
      <c r="F6" s="73">
        <v>0</v>
      </c>
      <c r="G6" s="73">
        <v>0</v>
      </c>
      <c r="H6" s="73">
        <v>0</v>
      </c>
      <c r="I6" s="73">
        <v>0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73">
        <v>0</v>
      </c>
      <c r="T6" s="73">
        <v>0</v>
      </c>
      <c r="U6" s="73">
        <v>0</v>
      </c>
      <c r="V6" s="73">
        <v>0</v>
      </c>
      <c r="W6" s="73">
        <v>0</v>
      </c>
      <c r="X6" s="73">
        <v>0</v>
      </c>
      <c r="Y6" s="73">
        <v>0</v>
      </c>
      <c r="Z6" s="73">
        <v>0</v>
      </c>
      <c r="AA6" s="73">
        <v>0</v>
      </c>
      <c r="AB6" s="73">
        <v>0</v>
      </c>
      <c r="AC6" s="73">
        <v>0</v>
      </c>
      <c r="AD6" s="73">
        <v>0</v>
      </c>
      <c r="AE6" s="73">
        <v>0</v>
      </c>
      <c r="AF6" s="73">
        <v>0</v>
      </c>
      <c r="AG6" s="73">
        <v>0</v>
      </c>
      <c r="AH6" s="73">
        <v>0</v>
      </c>
      <c r="AI6" s="73">
        <v>0</v>
      </c>
      <c r="AJ6" s="73">
        <v>0</v>
      </c>
      <c r="AK6" s="73">
        <v>0</v>
      </c>
      <c r="AL6" s="73">
        <v>0</v>
      </c>
      <c r="AM6" s="73">
        <v>0</v>
      </c>
      <c r="AN6" s="73">
        <v>0</v>
      </c>
    </row>
    <row r="7" spans="1:40">
      <c r="A7" s="108" t="s">
        <v>697</v>
      </c>
      <c r="B7" s="73">
        <v>0</v>
      </c>
      <c r="C7" s="73">
        <v>0</v>
      </c>
      <c r="D7" s="73">
        <v>0</v>
      </c>
      <c r="E7" s="73">
        <v>0</v>
      </c>
      <c r="F7" s="73">
        <v>0</v>
      </c>
      <c r="G7" s="73">
        <v>0</v>
      </c>
      <c r="H7" s="73">
        <v>0</v>
      </c>
      <c r="I7" s="73">
        <v>0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73">
        <v>0</v>
      </c>
      <c r="T7" s="73">
        <v>0</v>
      </c>
      <c r="U7" s="73">
        <v>0</v>
      </c>
      <c r="V7" s="73">
        <v>0</v>
      </c>
      <c r="W7" s="73">
        <v>0</v>
      </c>
      <c r="X7" s="73">
        <v>0</v>
      </c>
      <c r="Y7" s="73">
        <v>0</v>
      </c>
      <c r="Z7" s="73">
        <v>0</v>
      </c>
      <c r="AA7" s="73">
        <v>0</v>
      </c>
      <c r="AB7" s="73">
        <v>0</v>
      </c>
      <c r="AC7" s="73">
        <v>0</v>
      </c>
      <c r="AD7" s="73">
        <v>0</v>
      </c>
      <c r="AE7" s="73">
        <v>0</v>
      </c>
      <c r="AF7" s="73">
        <v>0</v>
      </c>
      <c r="AG7" s="73">
        <v>0</v>
      </c>
      <c r="AH7" s="73">
        <v>0</v>
      </c>
      <c r="AI7" s="73">
        <v>0</v>
      </c>
      <c r="AJ7" s="73">
        <v>0</v>
      </c>
      <c r="AK7" s="73">
        <v>0</v>
      </c>
      <c r="AL7" s="73">
        <v>0</v>
      </c>
      <c r="AM7" s="73">
        <v>0</v>
      </c>
      <c r="AN7" s="73">
        <v>0</v>
      </c>
    </row>
    <row r="8" spans="1:40">
      <c r="A8" s="108" t="s">
        <v>698</v>
      </c>
      <c r="B8" s="73">
        <v>0</v>
      </c>
      <c r="C8" s="73">
        <v>0</v>
      </c>
      <c r="D8" s="73">
        <v>0</v>
      </c>
      <c r="E8" s="73">
        <v>0</v>
      </c>
      <c r="F8" s="73">
        <v>0</v>
      </c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73">
        <v>0</v>
      </c>
      <c r="T8" s="73">
        <v>0</v>
      </c>
      <c r="U8" s="73">
        <v>0</v>
      </c>
      <c r="V8" s="73">
        <v>0</v>
      </c>
      <c r="W8" s="73">
        <v>0</v>
      </c>
      <c r="X8" s="73">
        <v>0</v>
      </c>
      <c r="Y8" s="73">
        <v>0</v>
      </c>
      <c r="Z8" s="73">
        <v>0</v>
      </c>
      <c r="AA8" s="73">
        <v>0</v>
      </c>
      <c r="AB8" s="73">
        <v>0</v>
      </c>
      <c r="AC8" s="73">
        <v>0</v>
      </c>
      <c r="AD8" s="73">
        <v>0</v>
      </c>
      <c r="AE8" s="73">
        <v>0</v>
      </c>
      <c r="AF8" s="73">
        <v>0</v>
      </c>
      <c r="AG8" s="73">
        <v>0</v>
      </c>
      <c r="AH8" s="73">
        <v>0</v>
      </c>
      <c r="AI8" s="73">
        <v>0</v>
      </c>
      <c r="AJ8" s="73">
        <v>0</v>
      </c>
      <c r="AK8" s="73">
        <v>0</v>
      </c>
      <c r="AL8" s="73">
        <v>0</v>
      </c>
      <c r="AM8" s="73">
        <v>0</v>
      </c>
      <c r="AN8" s="73">
        <v>0</v>
      </c>
    </row>
    <row r="9" spans="1:40">
      <c r="A9" s="108" t="s">
        <v>699</v>
      </c>
      <c r="B9" s="73">
        <v>0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v>0</v>
      </c>
      <c r="AC9" s="73">
        <v>0</v>
      </c>
      <c r="AD9" s="73">
        <v>0</v>
      </c>
      <c r="AE9" s="73">
        <v>0</v>
      </c>
      <c r="AF9" s="73">
        <v>0</v>
      </c>
      <c r="AG9" s="73">
        <v>0</v>
      </c>
      <c r="AH9" s="73">
        <v>0</v>
      </c>
      <c r="AI9" s="73">
        <v>0</v>
      </c>
      <c r="AJ9" s="73">
        <v>0</v>
      </c>
      <c r="AK9" s="73">
        <v>0</v>
      </c>
      <c r="AL9" s="73">
        <v>0</v>
      </c>
      <c r="AM9" s="73">
        <v>0</v>
      </c>
      <c r="AN9" s="73">
        <v>0</v>
      </c>
    </row>
    <row r="10" spans="1:40">
      <c r="A10" s="108" t="s">
        <v>700</v>
      </c>
      <c r="B10" s="73">
        <v>255.66379797091301</v>
      </c>
      <c r="C10" s="73">
        <v>68.485078244303395</v>
      </c>
      <c r="D10" s="73">
        <v>21.7986769043724</v>
      </c>
      <c r="E10" s="73">
        <v>122.527150126197</v>
      </c>
      <c r="F10" s="73">
        <v>193.458885673411</v>
      </c>
      <c r="G10" s="73">
        <v>207.923278455645</v>
      </c>
      <c r="H10" s="73">
        <v>211.81946985120101</v>
      </c>
      <c r="I10" s="73">
        <v>304.35540928847399</v>
      </c>
      <c r="J10" s="73">
        <v>195.64962108816101</v>
      </c>
      <c r="K10" s="73">
        <v>158.96474539249201</v>
      </c>
      <c r="L10" s="73">
        <v>-5.5325920992527502</v>
      </c>
      <c r="M10" s="73">
        <v>111.203032885561</v>
      </c>
      <c r="N10" s="73">
        <v>1846.31655378148</v>
      </c>
      <c r="O10" s="73">
        <v>231.72331607029699</v>
      </c>
      <c r="P10" s="73">
        <v>10.5401388454206</v>
      </c>
      <c r="Q10" s="73">
        <v>-85.852526963825298</v>
      </c>
      <c r="R10" s="73">
        <v>39.890439547146599</v>
      </c>
      <c r="S10" s="73">
        <v>154.77605671576799</v>
      </c>
      <c r="T10" s="73">
        <v>181.139226591289</v>
      </c>
      <c r="U10" s="73">
        <v>186.98182136006201</v>
      </c>
      <c r="V10" s="73">
        <v>278.78903633309801</v>
      </c>
      <c r="W10" s="73">
        <v>159.43529595819999</v>
      </c>
      <c r="X10" s="73">
        <v>110.500200170906</v>
      </c>
      <c r="Y10" s="73">
        <v>-99.702018660905694</v>
      </c>
      <c r="Z10" s="73">
        <v>74.079013857037097</v>
      </c>
      <c r="AA10" s="73">
        <v>1242.29999982449</v>
      </c>
      <c r="AB10" s="73">
        <v>205.91253227294101</v>
      </c>
      <c r="AC10" s="73">
        <v>-34.245089390562697</v>
      </c>
      <c r="AD10" s="73">
        <v>-167.58873246010799</v>
      </c>
      <c r="AE10" s="73">
        <v>-41.668080934318702</v>
      </c>
      <c r="AF10" s="73">
        <v>122.28335598368901</v>
      </c>
      <c r="AG10" s="73">
        <v>155.88641165955201</v>
      </c>
      <c r="AH10" s="73">
        <v>165.75781884446101</v>
      </c>
      <c r="AI10" s="73">
        <v>262.81293380258501</v>
      </c>
      <c r="AJ10" s="73">
        <v>134.232466701036</v>
      </c>
      <c r="AK10" s="73">
        <v>73.820423279383405</v>
      </c>
      <c r="AL10" s="73">
        <v>-266.78295568712099</v>
      </c>
      <c r="AM10" s="73">
        <v>39.351186924182301</v>
      </c>
      <c r="AN10" s="73">
        <v>649.77227099572201</v>
      </c>
    </row>
    <row r="11" spans="1:40" ht="10.8" thickBot="1">
      <c r="A11" s="119" t="s">
        <v>701</v>
      </c>
    </row>
    <row r="12" spans="1:40" ht="10.8" thickBot="1">
      <c r="A12" s="119" t="s">
        <v>702</v>
      </c>
    </row>
    <row r="13" spans="1:40">
      <c r="A13" s="108" t="s">
        <v>703</v>
      </c>
    </row>
    <row r="14" spans="1:40">
      <c r="A14" s="108" t="s">
        <v>704</v>
      </c>
      <c r="B14" s="73">
        <v>-358506109.94544601</v>
      </c>
      <c r="C14" s="73">
        <v>-207686008.21785399</v>
      </c>
      <c r="D14" s="73">
        <v>-203901534.14283901</v>
      </c>
      <c r="E14" s="73">
        <v>-215194636.517252</v>
      </c>
      <c r="F14" s="73">
        <v>-274811523.58749503</v>
      </c>
      <c r="G14" s="73">
        <v>-315412751.23296398</v>
      </c>
      <c r="H14" s="73">
        <v>-339405100.06699097</v>
      </c>
      <c r="I14" s="73">
        <v>-432207686.81486201</v>
      </c>
      <c r="J14" s="73">
        <v>-308746904.835329</v>
      </c>
      <c r="K14" s="73">
        <v>-255650001.023056</v>
      </c>
      <c r="L14" s="73">
        <v>-198842344.47187099</v>
      </c>
      <c r="M14" s="73">
        <v>-236149629.36678499</v>
      </c>
      <c r="N14" s="73">
        <v>-3346514230.2227402</v>
      </c>
      <c r="O14" s="73">
        <v>-354636430.99223602</v>
      </c>
      <c r="P14" s="73">
        <v>-204580930.054517</v>
      </c>
      <c r="Q14" s="73">
        <v>-199980040.08133599</v>
      </c>
      <c r="R14" s="73">
        <v>-211088556.20718101</v>
      </c>
      <c r="S14" s="73">
        <v>-270945466.59658802</v>
      </c>
      <c r="T14" s="73">
        <v>-312510382.53943902</v>
      </c>
      <c r="U14" s="73">
        <v>-336732586.24105501</v>
      </c>
      <c r="V14" s="73">
        <v>-428671834.22629499</v>
      </c>
      <c r="W14" s="73">
        <v>-306455710.05695498</v>
      </c>
      <c r="X14" s="73">
        <v>-253192652.83017901</v>
      </c>
      <c r="Y14" s="73">
        <v>-196690678.40584001</v>
      </c>
      <c r="Z14" s="73">
        <v>-234162770.56409001</v>
      </c>
      <c r="AA14" s="73">
        <v>-3309648038.7957101</v>
      </c>
      <c r="AB14" s="73">
        <v>-352251559.285043</v>
      </c>
      <c r="AC14" s="73">
        <v>-202589118.22938699</v>
      </c>
      <c r="AD14" s="73">
        <v>-197314578.33588701</v>
      </c>
      <c r="AE14" s="73">
        <v>-208475021.92517799</v>
      </c>
      <c r="AF14" s="73">
        <v>-268560577.02468902</v>
      </c>
      <c r="AG14" s="73">
        <v>-311089830.13995099</v>
      </c>
      <c r="AH14" s="73">
        <v>-335655232.51347202</v>
      </c>
      <c r="AI14" s="73">
        <v>-427447201.46576798</v>
      </c>
      <c r="AJ14" s="73">
        <v>-306101921.84477699</v>
      </c>
      <c r="AK14" s="73">
        <v>-252978288.85463601</v>
      </c>
      <c r="AL14" s="73">
        <v>-196728797.93673</v>
      </c>
      <c r="AM14" s="73">
        <v>-234385161.40639201</v>
      </c>
      <c r="AN14" s="73">
        <v>-3293577288.9619098</v>
      </c>
    </row>
    <row r="15" spans="1:40">
      <c r="A15" s="108" t="s">
        <v>705</v>
      </c>
      <c r="B15" s="73">
        <v>-145208510.58805999</v>
      </c>
      <c r="C15" s="73">
        <v>-92599947.158449098</v>
      </c>
      <c r="D15" s="73">
        <v>-103101048.011766</v>
      </c>
      <c r="E15" s="73">
        <v>-112399523.568143</v>
      </c>
      <c r="F15" s="73">
        <v>-126350756.215592</v>
      </c>
      <c r="G15" s="73">
        <v>-129077966.137686</v>
      </c>
      <c r="H15" s="73">
        <v>-132678523.177303</v>
      </c>
      <c r="I15" s="73">
        <v>-168280374.39466</v>
      </c>
      <c r="J15" s="73">
        <v>-126852811.454932</v>
      </c>
      <c r="K15" s="73">
        <v>-117563995.83901399</v>
      </c>
      <c r="L15" s="73">
        <v>-98534544.221021205</v>
      </c>
      <c r="M15" s="73">
        <v>-98387142.856381997</v>
      </c>
      <c r="N15" s="73">
        <v>-1451035143.6230099</v>
      </c>
      <c r="O15" s="73">
        <v>-143630001.60678399</v>
      </c>
      <c r="P15" s="73">
        <v>-93230466.311842293</v>
      </c>
      <c r="Q15" s="73">
        <v>-102441087.31400301</v>
      </c>
      <c r="R15" s="73">
        <v>-111714695.418955</v>
      </c>
      <c r="S15" s="73">
        <v>-125160446.521962</v>
      </c>
      <c r="T15" s="73">
        <v>-129040052.170553</v>
      </c>
      <c r="U15" s="73">
        <v>-132115829.91342101</v>
      </c>
      <c r="V15" s="73">
        <v>-167197008.452263</v>
      </c>
      <c r="W15" s="73">
        <v>-126288021.39857499</v>
      </c>
      <c r="X15" s="73">
        <v>-118388562.81948601</v>
      </c>
      <c r="Y15" s="73">
        <v>-97470905.115432903</v>
      </c>
      <c r="Z15" s="73">
        <v>-97982397.955437899</v>
      </c>
      <c r="AA15" s="73">
        <v>-1444659474.9987099</v>
      </c>
      <c r="AB15" s="73">
        <v>-142708458.79674</v>
      </c>
      <c r="AC15" s="73">
        <v>-92726176.621566802</v>
      </c>
      <c r="AD15" s="73">
        <v>-101569476.623239</v>
      </c>
      <c r="AE15" s="73">
        <v>-110635708.82872599</v>
      </c>
      <c r="AF15" s="73">
        <v>-125002684.78104199</v>
      </c>
      <c r="AG15" s="73">
        <v>-129190762.82088199</v>
      </c>
      <c r="AH15" s="73">
        <v>-132199682.12466399</v>
      </c>
      <c r="AI15" s="73">
        <v>-166873461.79913199</v>
      </c>
      <c r="AJ15" s="73">
        <v>-126400805.66874599</v>
      </c>
      <c r="AK15" s="73">
        <v>-118378693.627545</v>
      </c>
      <c r="AL15" s="73">
        <v>-97603676.990217105</v>
      </c>
      <c r="AM15" s="73">
        <v>-98481543.251880303</v>
      </c>
      <c r="AN15" s="73">
        <v>-1441771131.9343801</v>
      </c>
    </row>
    <row r="16" spans="1:40">
      <c r="A16" s="108" t="s">
        <v>706</v>
      </c>
      <c r="B16" s="73">
        <v>-20954963.199668001</v>
      </c>
      <c r="C16" s="73">
        <v>-24295054.029356599</v>
      </c>
      <c r="D16" s="73">
        <v>-28080355.2030662</v>
      </c>
      <c r="E16" s="73">
        <v>-33049291.121482302</v>
      </c>
      <c r="F16" s="73">
        <v>-37710466.573636703</v>
      </c>
      <c r="G16" s="73">
        <v>-29272710.616232902</v>
      </c>
      <c r="H16" s="73">
        <v>-28201454.602728799</v>
      </c>
      <c r="I16" s="73">
        <v>-28818266.198279001</v>
      </c>
      <c r="J16" s="73">
        <v>-27301104.981525999</v>
      </c>
      <c r="K16" s="73">
        <v>-25118495.387070101</v>
      </c>
      <c r="L16" s="73">
        <v>-21284766.1672691</v>
      </c>
      <c r="M16" s="73">
        <v>-23757738.440469299</v>
      </c>
      <c r="N16" s="73">
        <v>-327844666.52078497</v>
      </c>
      <c r="O16" s="73">
        <v>-20685613.6069405</v>
      </c>
      <c r="P16" s="73">
        <v>-24004186.5624623</v>
      </c>
      <c r="Q16" s="73">
        <v>-27744463.2117089</v>
      </c>
      <c r="R16" s="73">
        <v>-32588752.2588672</v>
      </c>
      <c r="S16" s="73">
        <v>-37175808.454716697</v>
      </c>
      <c r="T16" s="73">
        <v>-28874012.074012499</v>
      </c>
      <c r="U16" s="73">
        <v>-27819713.388794102</v>
      </c>
      <c r="V16" s="73">
        <v>-28445284.314788301</v>
      </c>
      <c r="W16" s="73">
        <v>-26941119.898050599</v>
      </c>
      <c r="X16" s="73">
        <v>-24812147.373523399</v>
      </c>
      <c r="Y16" s="73">
        <v>-21053989.5164738</v>
      </c>
      <c r="Z16" s="73">
        <v>-23490138.471278399</v>
      </c>
      <c r="AA16" s="73">
        <v>-323635229.13161701</v>
      </c>
      <c r="AB16" s="73">
        <v>-20608592.667622201</v>
      </c>
      <c r="AC16" s="73">
        <v>-23912792.240084201</v>
      </c>
      <c r="AD16" s="73">
        <v>-27635709.367924001</v>
      </c>
      <c r="AE16" s="73">
        <v>-32418419.4706675</v>
      </c>
      <c r="AF16" s="73">
        <v>-36977282.002718501</v>
      </c>
      <c r="AG16" s="73">
        <v>-28755795.2289057</v>
      </c>
      <c r="AH16" s="73">
        <v>-27715797.5178665</v>
      </c>
      <c r="AI16" s="73">
        <v>-28356107.881039001</v>
      </c>
      <c r="AJ16" s="73">
        <v>-26851703.939311702</v>
      </c>
      <c r="AK16" s="73">
        <v>-24754034.6486714</v>
      </c>
      <c r="AL16" s="73">
        <v>-21031266.644326098</v>
      </c>
      <c r="AM16" s="73">
        <v>-23451142.354963198</v>
      </c>
      <c r="AN16" s="73">
        <v>-322468643.9641</v>
      </c>
    </row>
    <row r="17" spans="1:40">
      <c r="A17" s="108" t="s">
        <v>707</v>
      </c>
      <c r="B17" s="73">
        <v>-267815.38030008401</v>
      </c>
      <c r="C17" s="73">
        <v>-265290.57171884901</v>
      </c>
      <c r="D17" s="73">
        <v>-256561.73288754799</v>
      </c>
      <c r="E17" s="73">
        <v>-268782.77903343103</v>
      </c>
      <c r="F17" s="73">
        <v>-266408.63575883303</v>
      </c>
      <c r="G17" s="73">
        <v>-268171.654972755</v>
      </c>
      <c r="H17" s="73">
        <v>-268632.91660166899</v>
      </c>
      <c r="I17" s="73">
        <v>-264951.48779850098</v>
      </c>
      <c r="J17" s="73">
        <v>-266238.52878397499</v>
      </c>
      <c r="K17" s="73">
        <v>-268245.63363731798</v>
      </c>
      <c r="L17" s="73">
        <v>-270041.32709856698</v>
      </c>
      <c r="M17" s="73">
        <v>-274895.30660082598</v>
      </c>
      <c r="N17" s="73">
        <v>-3206035.9551923601</v>
      </c>
      <c r="O17" s="73">
        <v>-263627.66404175397</v>
      </c>
      <c r="P17" s="73">
        <v>-261412.62797518299</v>
      </c>
      <c r="Q17" s="73">
        <v>-252914.720536907</v>
      </c>
      <c r="R17" s="73">
        <v>-265335.262019591</v>
      </c>
      <c r="S17" s="73">
        <v>-263064.809151772</v>
      </c>
      <c r="T17" s="73">
        <v>-264942.06523863302</v>
      </c>
      <c r="U17" s="73">
        <v>-265549.20364802098</v>
      </c>
      <c r="V17" s="73">
        <v>-261958.905493506</v>
      </c>
      <c r="W17" s="73">
        <v>-263431.62851085502</v>
      </c>
      <c r="X17" s="73">
        <v>-265586.71829288499</v>
      </c>
      <c r="Y17" s="73">
        <v>-267612.869536668</v>
      </c>
      <c r="Z17" s="73">
        <v>-272546.03836810699</v>
      </c>
      <c r="AA17" s="73">
        <v>-3167982.5128138801</v>
      </c>
      <c r="AB17" s="73">
        <v>-263120.70874881803</v>
      </c>
      <c r="AC17" s="73">
        <v>-260943.5343001</v>
      </c>
      <c r="AD17" s="73">
        <v>-252500.54287143599</v>
      </c>
      <c r="AE17" s="73">
        <v>-265084.35561855999</v>
      </c>
      <c r="AF17" s="73">
        <v>-262845.55833268398</v>
      </c>
      <c r="AG17" s="73">
        <v>-264782.39387630101</v>
      </c>
      <c r="AH17" s="73">
        <v>-265451.43961330497</v>
      </c>
      <c r="AI17" s="73">
        <v>-261908.865981985</v>
      </c>
      <c r="AJ17" s="73">
        <v>-263403.33628198301</v>
      </c>
      <c r="AK17" s="73">
        <v>-265602.68614769302</v>
      </c>
      <c r="AL17" s="73">
        <v>-267642.36463869602</v>
      </c>
      <c r="AM17" s="73">
        <v>-272659.59652691102</v>
      </c>
      <c r="AN17" s="73">
        <v>-3165945.3829384702</v>
      </c>
    </row>
    <row r="18" spans="1:40">
      <c r="A18" s="108" t="s">
        <v>708</v>
      </c>
      <c r="B18" s="73">
        <v>-31046413.958805401</v>
      </c>
      <c r="C18" s="73">
        <v>-28136829.3843273</v>
      </c>
      <c r="D18" s="73">
        <v>-27603305.683946598</v>
      </c>
      <c r="E18" s="73">
        <v>-29914923.0993645</v>
      </c>
      <c r="F18" s="73">
        <v>-32813954.143089201</v>
      </c>
      <c r="G18" s="73">
        <v>-32611482.036006499</v>
      </c>
      <c r="H18" s="73">
        <v>-32903448.6557253</v>
      </c>
      <c r="I18" s="73">
        <v>-31794649.282340799</v>
      </c>
      <c r="J18" s="73">
        <v>-33461565.0560604</v>
      </c>
      <c r="K18" s="73">
        <v>-31549238.062519599</v>
      </c>
      <c r="L18" s="73">
        <v>-27838148.213050801</v>
      </c>
      <c r="M18" s="73">
        <v>-27312902.316420998</v>
      </c>
      <c r="N18" s="73">
        <v>-366986859.89165801</v>
      </c>
      <c r="O18" s="73">
        <v>-30556152.046162199</v>
      </c>
      <c r="P18" s="73">
        <v>-27713414.620485201</v>
      </c>
      <c r="Q18" s="73">
        <v>-27180279.921130899</v>
      </c>
      <c r="R18" s="73">
        <v>-29460078.391505301</v>
      </c>
      <c r="S18" s="73">
        <v>-32308819.826625802</v>
      </c>
      <c r="T18" s="73">
        <v>-32094284.9446605</v>
      </c>
      <c r="U18" s="73">
        <v>-32370044.7930484</v>
      </c>
      <c r="V18" s="73">
        <v>-31271302.228201099</v>
      </c>
      <c r="W18" s="73">
        <v>-32924331.442084301</v>
      </c>
      <c r="X18" s="73">
        <v>-31052982.7955768</v>
      </c>
      <c r="Y18" s="73">
        <v>-27405846.5921143</v>
      </c>
      <c r="Z18" s="73">
        <v>-26875930.575637098</v>
      </c>
      <c r="AA18" s="73">
        <v>-361213468.17723203</v>
      </c>
      <c r="AB18" s="73">
        <v>-30266225.911066499</v>
      </c>
      <c r="AC18" s="73">
        <v>-27451783.316937599</v>
      </c>
      <c r="AD18" s="73">
        <v>-26925572.986678299</v>
      </c>
      <c r="AE18" s="73">
        <v>-29189734.439760599</v>
      </c>
      <c r="AF18" s="73">
        <v>-32011325.682155401</v>
      </c>
      <c r="AG18" s="73">
        <v>-31790475.033373602</v>
      </c>
      <c r="AH18" s="73">
        <v>-32057558.941542901</v>
      </c>
      <c r="AI18" s="73">
        <v>-30964943.598824602</v>
      </c>
      <c r="AJ18" s="73">
        <v>-32605262.580927201</v>
      </c>
      <c r="AK18" s="73">
        <v>-30752430.9877773</v>
      </c>
      <c r="AL18" s="73">
        <v>-27128517.665014699</v>
      </c>
      <c r="AM18" s="73">
        <v>-26594367.2869871</v>
      </c>
      <c r="AN18" s="73">
        <v>-357738198.43104601</v>
      </c>
    </row>
    <row r="19" spans="1:40">
      <c r="A19" s="108" t="s">
        <v>709</v>
      </c>
      <c r="B19" s="73">
        <v>-555983813.07228005</v>
      </c>
      <c r="C19" s="73">
        <v>-352983129.36170602</v>
      </c>
      <c r="D19" s="73">
        <v>-362942804.77450597</v>
      </c>
      <c r="E19" s="73">
        <v>-390827157.08527601</v>
      </c>
      <c r="F19" s="73">
        <v>-471953109.155572</v>
      </c>
      <c r="G19" s="73">
        <v>-506643081.677863</v>
      </c>
      <c r="H19" s="73">
        <v>-533457159.41935003</v>
      </c>
      <c r="I19" s="73">
        <v>-661365928.17794096</v>
      </c>
      <c r="J19" s="73">
        <v>-496628624.85663199</v>
      </c>
      <c r="K19" s="73">
        <v>-430149975.94529802</v>
      </c>
      <c r="L19" s="73">
        <v>-346769844.40031099</v>
      </c>
      <c r="M19" s="73">
        <v>-385882308.286659</v>
      </c>
      <c r="N19" s="73">
        <v>-5495586936.2133904</v>
      </c>
      <c r="O19" s="73">
        <v>-549771825.91616499</v>
      </c>
      <c r="P19" s="73">
        <v>-349790410.17728198</v>
      </c>
      <c r="Q19" s="73">
        <v>-357598785.24871701</v>
      </c>
      <c r="R19" s="73">
        <v>-385117417.53852898</v>
      </c>
      <c r="S19" s="73">
        <v>-465853606.20904499</v>
      </c>
      <c r="T19" s="73">
        <v>-502783673.79390502</v>
      </c>
      <c r="U19" s="73">
        <v>-529303723.539967</v>
      </c>
      <c r="V19" s="73">
        <v>-655847388.12704206</v>
      </c>
      <c r="W19" s="73">
        <v>-492872614.42417699</v>
      </c>
      <c r="X19" s="73">
        <v>-427711932.53705901</v>
      </c>
      <c r="Y19" s="73">
        <v>-342889032.49939799</v>
      </c>
      <c r="Z19" s="73">
        <v>-382783783.60481203</v>
      </c>
      <c r="AA19" s="73">
        <v>-5442324193.6161003</v>
      </c>
      <c r="AB19" s="73">
        <v>-546097957.36922097</v>
      </c>
      <c r="AC19" s="73">
        <v>-346940813.942276</v>
      </c>
      <c r="AD19" s="73">
        <v>-353697837.85659999</v>
      </c>
      <c r="AE19" s="73">
        <v>-380983969.01995099</v>
      </c>
      <c r="AF19" s="73">
        <v>-462814715.04893899</v>
      </c>
      <c r="AG19" s="73">
        <v>-501091645.61698997</v>
      </c>
      <c r="AH19" s="73">
        <v>-527893722.53715998</v>
      </c>
      <c r="AI19" s="73">
        <v>-653903623.61074495</v>
      </c>
      <c r="AJ19" s="73">
        <v>-492223097.37004399</v>
      </c>
      <c r="AK19" s="73">
        <v>-427129050.80477798</v>
      </c>
      <c r="AL19" s="73">
        <v>-342759901.600927</v>
      </c>
      <c r="AM19" s="73">
        <v>-383184873.89674997</v>
      </c>
      <c r="AN19" s="73">
        <v>-5418721208.6743803</v>
      </c>
    </row>
    <row r="20" spans="1:40">
      <c r="A20" s="109" t="s">
        <v>710</v>
      </c>
    </row>
    <row r="21" spans="1:40">
      <c r="A21" s="108" t="s">
        <v>711</v>
      </c>
      <c r="B21" s="73">
        <v>-1890293.3943604799</v>
      </c>
      <c r="C21" s="73">
        <v>-1846442.7009026499</v>
      </c>
      <c r="D21" s="73">
        <v>-1859320.80952409</v>
      </c>
      <c r="E21" s="73">
        <v>-1524515.8325108299</v>
      </c>
      <c r="F21" s="73">
        <v>-1477122.4790845499</v>
      </c>
      <c r="G21" s="73">
        <v>-1465693.7987113399</v>
      </c>
      <c r="H21" s="73">
        <v>-1554837.1731791799</v>
      </c>
      <c r="I21" s="73">
        <v>-1603121.2798927</v>
      </c>
      <c r="J21" s="73">
        <v>-1572481.80153314</v>
      </c>
      <c r="K21" s="73">
        <v>-1560450.55046094</v>
      </c>
      <c r="L21" s="73">
        <v>-1585146.04050803</v>
      </c>
      <c r="M21" s="73">
        <v>-1924877.9680478</v>
      </c>
      <c r="N21" s="73">
        <v>-19864303.828715701</v>
      </c>
      <c r="O21" s="73">
        <v>-1906220.0997487199</v>
      </c>
      <c r="P21" s="73">
        <v>-1871479.2930866701</v>
      </c>
      <c r="Q21" s="73">
        <v>-1852889.2339652199</v>
      </c>
      <c r="R21" s="73">
        <v>-1495148.3394903899</v>
      </c>
      <c r="S21" s="73">
        <v>-1514138.30529631</v>
      </c>
      <c r="T21" s="73">
        <v>-1505933.7924293601</v>
      </c>
      <c r="U21" s="73">
        <v>-1579196.1302787799</v>
      </c>
      <c r="V21" s="73">
        <v>-1608989.3977653999</v>
      </c>
      <c r="W21" s="73">
        <v>-1580336.82989664</v>
      </c>
      <c r="X21" s="73">
        <v>-1626441.2120868999</v>
      </c>
      <c r="Y21" s="73">
        <v>-1645132.6880906399</v>
      </c>
      <c r="Z21" s="73">
        <v>-1962357.23239139</v>
      </c>
      <c r="AA21" s="73">
        <v>-20148262.5545264</v>
      </c>
      <c r="AB21" s="73">
        <v>-1925824.2341452001</v>
      </c>
      <c r="AC21" s="73">
        <v>-1866202.9650000399</v>
      </c>
      <c r="AD21" s="73">
        <v>-1866071.2250238401</v>
      </c>
      <c r="AE21" s="73">
        <v>-1554340.33736095</v>
      </c>
      <c r="AF21" s="73">
        <v>-1523687.1498819201</v>
      </c>
      <c r="AG21" s="73">
        <v>-1522225.8248432199</v>
      </c>
      <c r="AH21" s="73">
        <v>-1585362.23349135</v>
      </c>
      <c r="AI21" s="73">
        <v>-1610927.8659395699</v>
      </c>
      <c r="AJ21" s="73">
        <v>-1577894.5575562699</v>
      </c>
      <c r="AK21" s="73">
        <v>-1588626.23761123</v>
      </c>
      <c r="AL21" s="73">
        <v>-1595053.8772827999</v>
      </c>
      <c r="AM21" s="73">
        <v>-1694393.7702281</v>
      </c>
      <c r="AN21" s="73">
        <v>-19910610.278364498</v>
      </c>
    </row>
    <row r="22" spans="1:40">
      <c r="A22" s="108" t="s">
        <v>712</v>
      </c>
      <c r="B22" s="73">
        <v>0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</row>
    <row r="23" spans="1:40">
      <c r="A23" s="108" t="s">
        <v>713</v>
      </c>
      <c r="B23" s="73">
        <v>0</v>
      </c>
      <c r="C23" s="73">
        <v>0</v>
      </c>
      <c r="D23" s="73">
        <v>0</v>
      </c>
      <c r="E23" s="73">
        <v>0</v>
      </c>
      <c r="F23" s="73">
        <v>0</v>
      </c>
      <c r="G23" s="73">
        <v>0</v>
      </c>
      <c r="H23" s="73">
        <v>0</v>
      </c>
      <c r="I23" s="73">
        <v>0</v>
      </c>
      <c r="J23" s="73">
        <v>0</v>
      </c>
      <c r="K23" s="73">
        <v>0</v>
      </c>
      <c r="L23" s="73">
        <v>0</v>
      </c>
      <c r="M23" s="73">
        <v>0</v>
      </c>
      <c r="N23" s="73">
        <v>0</v>
      </c>
      <c r="O23" s="73">
        <v>0</v>
      </c>
      <c r="P23" s="73">
        <v>0</v>
      </c>
      <c r="Q23" s="73">
        <v>0</v>
      </c>
      <c r="R23" s="73">
        <v>0</v>
      </c>
      <c r="S23" s="73">
        <v>0</v>
      </c>
      <c r="T23" s="73">
        <v>0</v>
      </c>
      <c r="U23" s="73">
        <v>0</v>
      </c>
      <c r="V23" s="73">
        <v>0</v>
      </c>
      <c r="W23" s="73">
        <v>0</v>
      </c>
      <c r="X23" s="73">
        <v>0</v>
      </c>
      <c r="Y23" s="73">
        <v>0</v>
      </c>
      <c r="Z23" s="73">
        <v>0</v>
      </c>
      <c r="AA23" s="73">
        <v>0</v>
      </c>
      <c r="AB23" s="73">
        <v>0</v>
      </c>
      <c r="AC23" s="73">
        <v>0</v>
      </c>
      <c r="AD23" s="73">
        <v>0</v>
      </c>
      <c r="AE23" s="73">
        <v>0</v>
      </c>
      <c r="AF23" s="73">
        <v>0</v>
      </c>
      <c r="AG23" s="73">
        <v>0</v>
      </c>
      <c r="AH23" s="73">
        <v>0</v>
      </c>
      <c r="AI23" s="73">
        <v>0</v>
      </c>
      <c r="AJ23" s="73">
        <v>0</v>
      </c>
      <c r="AK23" s="73">
        <v>0</v>
      </c>
      <c r="AL23" s="73">
        <v>0</v>
      </c>
      <c r="AM23" s="73">
        <v>0</v>
      </c>
      <c r="AN23" s="73">
        <v>0</v>
      </c>
    </row>
    <row r="24" spans="1:40">
      <c r="A24" s="108" t="s">
        <v>714</v>
      </c>
      <c r="B24" s="73">
        <v>-1890293.3943604799</v>
      </c>
      <c r="C24" s="73">
        <v>-1846442.7009026499</v>
      </c>
      <c r="D24" s="73">
        <v>-1859320.80952409</v>
      </c>
      <c r="E24" s="73">
        <v>-1524515.8325108299</v>
      </c>
      <c r="F24" s="73">
        <v>-1477122.4790845499</v>
      </c>
      <c r="G24" s="73">
        <v>-1465693.7987113399</v>
      </c>
      <c r="H24" s="73">
        <v>-1554837.1731791799</v>
      </c>
      <c r="I24" s="73">
        <v>-1603121.2798927</v>
      </c>
      <c r="J24" s="73">
        <v>-1572481.80153314</v>
      </c>
      <c r="K24" s="73">
        <v>-1560450.55046094</v>
      </c>
      <c r="L24" s="73">
        <v>-1585146.04050803</v>
      </c>
      <c r="M24" s="73">
        <v>-1924877.9680478</v>
      </c>
      <c r="N24" s="73">
        <v>-19864303.828715701</v>
      </c>
      <c r="O24" s="73">
        <v>-1906220.0997487199</v>
      </c>
      <c r="P24" s="73">
        <v>-1871479.2930866701</v>
      </c>
      <c r="Q24" s="73">
        <v>-1852889.2339652199</v>
      </c>
      <c r="R24" s="73">
        <v>-1495148.3394903899</v>
      </c>
      <c r="S24" s="73">
        <v>-1514138.30529631</v>
      </c>
      <c r="T24" s="73">
        <v>-1505933.7924293601</v>
      </c>
      <c r="U24" s="73">
        <v>-1579196.1302787799</v>
      </c>
      <c r="V24" s="73">
        <v>-1608989.3977653999</v>
      </c>
      <c r="W24" s="73">
        <v>-1580336.82989664</v>
      </c>
      <c r="X24" s="73">
        <v>-1626441.2120868999</v>
      </c>
      <c r="Y24" s="73">
        <v>-1645132.6880906399</v>
      </c>
      <c r="Z24" s="73">
        <v>-1962357.23239139</v>
      </c>
      <c r="AA24" s="73">
        <v>-20148262.5545264</v>
      </c>
      <c r="AB24" s="73">
        <v>-1925824.2341452001</v>
      </c>
      <c r="AC24" s="73">
        <v>-1866202.9650000399</v>
      </c>
      <c r="AD24" s="73">
        <v>-1866071.2250238401</v>
      </c>
      <c r="AE24" s="73">
        <v>-1554340.33736095</v>
      </c>
      <c r="AF24" s="73">
        <v>-1523687.1498819201</v>
      </c>
      <c r="AG24" s="73">
        <v>-1522225.8248432199</v>
      </c>
      <c r="AH24" s="73">
        <v>-1585362.23349135</v>
      </c>
      <c r="AI24" s="73">
        <v>-1610927.8659395699</v>
      </c>
      <c r="AJ24" s="73">
        <v>-1577894.5575562699</v>
      </c>
      <c r="AK24" s="73">
        <v>-1588626.23761123</v>
      </c>
      <c r="AL24" s="73">
        <v>-1595053.8772827999</v>
      </c>
      <c r="AM24" s="73">
        <v>-1694393.7702281</v>
      </c>
      <c r="AN24" s="73">
        <v>-19910610.278364498</v>
      </c>
    </row>
    <row r="25" spans="1:40">
      <c r="A25" s="109" t="s">
        <v>715</v>
      </c>
    </row>
    <row r="26" spans="1:40">
      <c r="A26" s="108" t="s">
        <v>716</v>
      </c>
      <c r="B26" s="73">
        <v>0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0</v>
      </c>
      <c r="L26" s="73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3">
        <v>0</v>
      </c>
      <c r="V26" s="73">
        <v>0</v>
      </c>
      <c r="W26" s="73">
        <v>0</v>
      </c>
      <c r="X26" s="73">
        <v>0</v>
      </c>
      <c r="Y26" s="73">
        <v>0</v>
      </c>
      <c r="Z26" s="73">
        <v>0</v>
      </c>
      <c r="AA26" s="73">
        <v>0</v>
      </c>
      <c r="AB26" s="73">
        <v>0</v>
      </c>
      <c r="AC26" s="73">
        <v>0</v>
      </c>
      <c r="AD26" s="73">
        <v>0</v>
      </c>
      <c r="AE26" s="73">
        <v>0</v>
      </c>
      <c r="AF26" s="73">
        <v>0</v>
      </c>
      <c r="AG26" s="73">
        <v>0</v>
      </c>
      <c r="AH26" s="73">
        <v>0</v>
      </c>
      <c r="AI26" s="73">
        <v>0</v>
      </c>
      <c r="AJ26" s="73">
        <v>0</v>
      </c>
      <c r="AK26" s="73">
        <v>0</v>
      </c>
      <c r="AL26" s="73">
        <v>0</v>
      </c>
      <c r="AM26" s="73">
        <v>0</v>
      </c>
      <c r="AN26" s="73">
        <v>0</v>
      </c>
    </row>
    <row r="27" spans="1:40">
      <c r="A27" s="108" t="s">
        <v>717</v>
      </c>
      <c r="B27" s="73">
        <v>0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3">
        <v>0</v>
      </c>
      <c r="R27" s="73">
        <v>0</v>
      </c>
      <c r="S27" s="73">
        <v>0</v>
      </c>
      <c r="T27" s="73">
        <v>0</v>
      </c>
      <c r="U27" s="73">
        <v>0</v>
      </c>
      <c r="V27" s="73">
        <v>0</v>
      </c>
      <c r="W27" s="73">
        <v>0</v>
      </c>
      <c r="X27" s="73">
        <v>0</v>
      </c>
      <c r="Y27" s="73">
        <v>0</v>
      </c>
      <c r="Z27" s="73">
        <v>0</v>
      </c>
      <c r="AA27" s="73">
        <v>0</v>
      </c>
      <c r="AB27" s="73">
        <v>0</v>
      </c>
      <c r="AC27" s="73">
        <v>0</v>
      </c>
      <c r="AD27" s="73">
        <v>0</v>
      </c>
      <c r="AE27" s="73">
        <v>0</v>
      </c>
      <c r="AF27" s="73">
        <v>0</v>
      </c>
      <c r="AG27" s="73">
        <v>0</v>
      </c>
      <c r="AH27" s="73">
        <v>0</v>
      </c>
      <c r="AI27" s="73">
        <v>0</v>
      </c>
      <c r="AJ27" s="73">
        <v>0</v>
      </c>
      <c r="AK27" s="73">
        <v>0</v>
      </c>
      <c r="AL27" s="73">
        <v>0</v>
      </c>
      <c r="AM27" s="73">
        <v>0</v>
      </c>
      <c r="AN27" s="73">
        <v>0</v>
      </c>
    </row>
    <row r="28" spans="1:40">
      <c r="A28" s="108" t="s">
        <v>718</v>
      </c>
      <c r="B28" s="73">
        <v>0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0</v>
      </c>
      <c r="N28" s="73">
        <v>0</v>
      </c>
      <c r="O28" s="73">
        <v>0</v>
      </c>
      <c r="P28" s="73">
        <v>0</v>
      </c>
      <c r="Q28" s="73">
        <v>0</v>
      </c>
      <c r="R28" s="73">
        <v>0</v>
      </c>
      <c r="S28" s="73">
        <v>0</v>
      </c>
      <c r="T28" s="73">
        <v>0</v>
      </c>
      <c r="U28" s="73">
        <v>0</v>
      </c>
      <c r="V28" s="73">
        <v>0</v>
      </c>
      <c r="W28" s="73">
        <v>0</v>
      </c>
      <c r="X28" s="73">
        <v>0</v>
      </c>
      <c r="Y28" s="73">
        <v>0</v>
      </c>
      <c r="Z28" s="73">
        <v>0</v>
      </c>
      <c r="AA28" s="73">
        <v>0</v>
      </c>
      <c r="AB28" s="73">
        <v>0</v>
      </c>
      <c r="AC28" s="73">
        <v>0</v>
      </c>
      <c r="AD28" s="73">
        <v>0</v>
      </c>
      <c r="AE28" s="73">
        <v>0</v>
      </c>
      <c r="AF28" s="73">
        <v>0</v>
      </c>
      <c r="AG28" s="73">
        <v>0</v>
      </c>
      <c r="AH28" s="73">
        <v>0</v>
      </c>
      <c r="AI28" s="73">
        <v>0</v>
      </c>
      <c r="AJ28" s="73">
        <v>0</v>
      </c>
      <c r="AK28" s="73">
        <v>0</v>
      </c>
      <c r="AL28" s="73">
        <v>0</v>
      </c>
      <c r="AM28" s="73">
        <v>0</v>
      </c>
      <c r="AN28" s="73">
        <v>0</v>
      </c>
    </row>
    <row r="29" spans="1:40">
      <c r="A29" s="108" t="s">
        <v>719</v>
      </c>
      <c r="B29" s="73">
        <v>0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v>0</v>
      </c>
      <c r="AC29" s="73">
        <v>0</v>
      </c>
      <c r="AD29" s="73">
        <v>0</v>
      </c>
      <c r="AE29" s="73">
        <v>0</v>
      </c>
      <c r="AF29" s="73">
        <v>0</v>
      </c>
      <c r="AG29" s="73">
        <v>0</v>
      </c>
      <c r="AH29" s="73">
        <v>0</v>
      </c>
      <c r="AI29" s="73">
        <v>0</v>
      </c>
      <c r="AJ29" s="73">
        <v>0</v>
      </c>
      <c r="AK29" s="73">
        <v>0</v>
      </c>
      <c r="AL29" s="73">
        <v>0</v>
      </c>
      <c r="AM29" s="73">
        <v>0</v>
      </c>
      <c r="AN29" s="73">
        <v>0</v>
      </c>
    </row>
    <row r="30" spans="1:40">
      <c r="A30" s="108" t="s">
        <v>720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</row>
    <row r="31" spans="1:40">
      <c r="A31" s="108" t="s">
        <v>721</v>
      </c>
    </row>
    <row r="32" spans="1:40">
      <c r="A32" s="108" t="s">
        <v>722</v>
      </c>
      <c r="B32" s="73">
        <v>-1841666.7</v>
      </c>
      <c r="C32" s="73">
        <v>-1841666.7</v>
      </c>
      <c r="D32" s="73">
        <v>-1841666.7</v>
      </c>
      <c r="E32" s="73">
        <v>-1841666.7</v>
      </c>
      <c r="F32" s="73">
        <v>-1841666.7</v>
      </c>
      <c r="G32" s="73">
        <v>-1841666.7</v>
      </c>
      <c r="H32" s="73">
        <v>-1841666.7</v>
      </c>
      <c r="I32" s="73">
        <v>-1841666.7</v>
      </c>
      <c r="J32" s="73">
        <v>-1841666.7</v>
      </c>
      <c r="K32" s="73">
        <v>-1841666.7</v>
      </c>
      <c r="L32" s="73">
        <v>-1841666.7</v>
      </c>
      <c r="M32" s="73">
        <v>-1841666.7</v>
      </c>
      <c r="N32" s="73">
        <v>-22100000.399999999</v>
      </c>
      <c r="O32" s="73">
        <v>-1841666.7</v>
      </c>
      <c r="P32" s="73">
        <v>-1841666.7</v>
      </c>
      <c r="Q32" s="73">
        <v>-1841666.7</v>
      </c>
      <c r="R32" s="73">
        <v>-1841666.7</v>
      </c>
      <c r="S32" s="73">
        <v>-1841666.7</v>
      </c>
      <c r="T32" s="73">
        <v>-1841666.7</v>
      </c>
      <c r="U32" s="73">
        <v>-1841666.7</v>
      </c>
      <c r="V32" s="73">
        <v>-1841666.7</v>
      </c>
      <c r="W32" s="73">
        <v>-1841666.7</v>
      </c>
      <c r="X32" s="73">
        <v>-1841666.7</v>
      </c>
      <c r="Y32" s="73">
        <v>-1841666.7</v>
      </c>
      <c r="Z32" s="73">
        <v>-1841666.7</v>
      </c>
      <c r="AA32" s="73">
        <v>-22100000.399999999</v>
      </c>
      <c r="AB32" s="73">
        <v>-1841666.7</v>
      </c>
      <c r="AC32" s="73">
        <v>-1841666.7</v>
      </c>
      <c r="AD32" s="73">
        <v>-1841666.7</v>
      </c>
      <c r="AE32" s="73">
        <v>-1841666.7</v>
      </c>
      <c r="AF32" s="73">
        <v>-1841666.7</v>
      </c>
      <c r="AG32" s="73">
        <v>-1841666.7</v>
      </c>
      <c r="AH32" s="73">
        <v>-1841666.7</v>
      </c>
      <c r="AI32" s="73">
        <v>-1841666.7</v>
      </c>
      <c r="AJ32" s="73">
        <v>-1841666.7</v>
      </c>
      <c r="AK32" s="73">
        <v>-1841666.7</v>
      </c>
      <c r="AL32" s="73">
        <v>-1841666.7</v>
      </c>
      <c r="AM32" s="73">
        <v>-1841666.7</v>
      </c>
      <c r="AN32" s="73">
        <v>-22100000.399999999</v>
      </c>
    </row>
    <row r="33" spans="1:40">
      <c r="A33" s="108" t="s">
        <v>723</v>
      </c>
      <c r="B33" s="73">
        <v>-934097.25</v>
      </c>
      <c r="C33" s="73">
        <v>-934097.25</v>
      </c>
      <c r="D33" s="73">
        <v>-934097.25</v>
      </c>
      <c r="E33" s="73">
        <v>-934097.25</v>
      </c>
      <c r="F33" s="73">
        <v>-934097.25</v>
      </c>
      <c r="G33" s="73">
        <v>-934097.25</v>
      </c>
      <c r="H33" s="73">
        <v>-934097.25</v>
      </c>
      <c r="I33" s="73">
        <v>-934097.25</v>
      </c>
      <c r="J33" s="73">
        <v>-934097.25</v>
      </c>
      <c r="K33" s="73">
        <v>-934097.25</v>
      </c>
      <c r="L33" s="73">
        <v>-934097.25</v>
      </c>
      <c r="M33" s="73">
        <v>-934097.25</v>
      </c>
      <c r="N33" s="73">
        <v>-11209167</v>
      </c>
      <c r="O33" s="73">
        <v>-934097.25</v>
      </c>
      <c r="P33" s="73">
        <v>-934097.25</v>
      </c>
      <c r="Q33" s="73">
        <v>-934097.25</v>
      </c>
      <c r="R33" s="73">
        <v>-934097.25</v>
      </c>
      <c r="S33" s="73">
        <v>-934097.25</v>
      </c>
      <c r="T33" s="73">
        <v>-934097.25</v>
      </c>
      <c r="U33" s="73">
        <v>-934097.25</v>
      </c>
      <c r="V33" s="73">
        <v>-934097.25</v>
      </c>
      <c r="W33" s="73">
        <v>-934097.25</v>
      </c>
      <c r="X33" s="73">
        <v>-934097.25</v>
      </c>
      <c r="Y33" s="73">
        <v>-934097.25</v>
      </c>
      <c r="Z33" s="73">
        <v>-934097.25</v>
      </c>
      <c r="AA33" s="73">
        <v>-11209167</v>
      </c>
      <c r="AB33" s="73">
        <v>-934097.25</v>
      </c>
      <c r="AC33" s="73">
        <v>-934097.25</v>
      </c>
      <c r="AD33" s="73">
        <v>-934097.25</v>
      </c>
      <c r="AE33" s="73">
        <v>-934097.25</v>
      </c>
      <c r="AF33" s="73">
        <v>-934097.25</v>
      </c>
      <c r="AG33" s="73">
        <v>-934097.25</v>
      </c>
      <c r="AH33" s="73">
        <v>-934097.25</v>
      </c>
      <c r="AI33" s="73">
        <v>-934097.25</v>
      </c>
      <c r="AJ33" s="73">
        <v>-934097.25</v>
      </c>
      <c r="AK33" s="73">
        <v>-934097.25</v>
      </c>
      <c r="AL33" s="73">
        <v>-934097.25</v>
      </c>
      <c r="AM33" s="73">
        <v>-934097.25</v>
      </c>
      <c r="AN33" s="73">
        <v>-11209167</v>
      </c>
    </row>
    <row r="34" spans="1:40">
      <c r="A34" s="108" t="s">
        <v>724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</row>
    <row r="35" spans="1:40">
      <c r="A35" s="108" t="s">
        <v>725</v>
      </c>
      <c r="B35" s="73">
        <v>-7400000</v>
      </c>
      <c r="C35" s="73">
        <v>-7400000</v>
      </c>
      <c r="D35" s="73">
        <v>-7400000</v>
      </c>
      <c r="E35" s="73">
        <v>-7400000</v>
      </c>
      <c r="F35" s="73">
        <v>-7400000</v>
      </c>
      <c r="G35" s="73">
        <v>-7400000</v>
      </c>
      <c r="H35" s="73">
        <v>-7400000</v>
      </c>
      <c r="I35" s="73">
        <v>-7400000</v>
      </c>
      <c r="J35" s="73">
        <v>-7400000</v>
      </c>
      <c r="K35" s="73">
        <v>-7400000</v>
      </c>
      <c r="L35" s="73">
        <v>-7400000</v>
      </c>
      <c r="M35" s="73">
        <v>-7400000</v>
      </c>
      <c r="N35" s="73">
        <v>-88800000</v>
      </c>
      <c r="O35" s="73">
        <v>-7400000</v>
      </c>
      <c r="P35" s="73">
        <v>-7400000</v>
      </c>
      <c r="Q35" s="73">
        <v>-7400000</v>
      </c>
      <c r="R35" s="73">
        <v>-7400000</v>
      </c>
      <c r="S35" s="73">
        <v>-7400000</v>
      </c>
      <c r="T35" s="73">
        <v>-7400000</v>
      </c>
      <c r="U35" s="73">
        <v>-7400000</v>
      </c>
      <c r="V35" s="73">
        <v>-7400000</v>
      </c>
      <c r="W35" s="73">
        <v>-7400000</v>
      </c>
      <c r="X35" s="73">
        <v>-7400000</v>
      </c>
      <c r="Y35" s="73">
        <v>-7400000</v>
      </c>
      <c r="Z35" s="73">
        <v>-7400000</v>
      </c>
      <c r="AA35" s="73">
        <v>-88800000</v>
      </c>
      <c r="AB35" s="73">
        <v>-7400000</v>
      </c>
      <c r="AC35" s="73">
        <v>-7400000</v>
      </c>
      <c r="AD35" s="73">
        <v>-7400000</v>
      </c>
      <c r="AE35" s="73">
        <v>-7400000</v>
      </c>
      <c r="AF35" s="73">
        <v>-7400000</v>
      </c>
      <c r="AG35" s="73">
        <v>-7400000</v>
      </c>
      <c r="AH35" s="73">
        <v>-7400000</v>
      </c>
      <c r="AI35" s="73">
        <v>-7400000</v>
      </c>
      <c r="AJ35" s="73">
        <v>-7400000</v>
      </c>
      <c r="AK35" s="73">
        <v>-7400000</v>
      </c>
      <c r="AL35" s="73">
        <v>-7400000</v>
      </c>
      <c r="AM35" s="73">
        <v>-7400000</v>
      </c>
      <c r="AN35" s="73">
        <v>-88800000</v>
      </c>
    </row>
    <row r="36" spans="1:40">
      <c r="A36" s="108" t="s">
        <v>726</v>
      </c>
      <c r="B36" s="73">
        <v>-602356.99383333302</v>
      </c>
      <c r="C36" s="73">
        <v>-602356.99383333302</v>
      </c>
      <c r="D36" s="73">
        <v>-602356.99383333302</v>
      </c>
      <c r="E36" s="73">
        <v>-602356.99383333302</v>
      </c>
      <c r="F36" s="73">
        <v>-602356.99383333302</v>
      </c>
      <c r="G36" s="73">
        <v>-602356.99383333302</v>
      </c>
      <c r="H36" s="73">
        <v>-602356.99383333302</v>
      </c>
      <c r="I36" s="73">
        <v>-602356.99383333302</v>
      </c>
      <c r="J36" s="73">
        <v>-602356.99383333302</v>
      </c>
      <c r="K36" s="73">
        <v>-602356.99383333302</v>
      </c>
      <c r="L36" s="73">
        <v>-602356.99383333302</v>
      </c>
      <c r="M36" s="73">
        <v>-602356.99383333302</v>
      </c>
      <c r="N36" s="73">
        <v>-7228283.9259999897</v>
      </c>
      <c r="O36" s="73">
        <v>-602356.99383333302</v>
      </c>
      <c r="P36" s="73">
        <v>-602356.99383333302</v>
      </c>
      <c r="Q36" s="73">
        <v>-602356.99383333302</v>
      </c>
      <c r="R36" s="73">
        <v>-602356.99383333302</v>
      </c>
      <c r="S36" s="73">
        <v>-602356.99383333302</v>
      </c>
      <c r="T36" s="73">
        <v>-602356.99383333302</v>
      </c>
      <c r="U36" s="73">
        <v>-602356.99383333302</v>
      </c>
      <c r="V36" s="73">
        <v>-602356.99383333302</v>
      </c>
      <c r="W36" s="73">
        <v>-602356.99383333302</v>
      </c>
      <c r="X36" s="73">
        <v>-602356.99383333302</v>
      </c>
      <c r="Y36" s="73">
        <v>-602356.99383333302</v>
      </c>
      <c r="Z36" s="73">
        <v>-602356.99383333302</v>
      </c>
      <c r="AA36" s="73">
        <v>-7228283.9259999897</v>
      </c>
      <c r="AB36" s="73">
        <v>-602356.99383333302</v>
      </c>
      <c r="AC36" s="73">
        <v>-602356.99383333302</v>
      </c>
      <c r="AD36" s="73">
        <v>-602356.99383333302</v>
      </c>
      <c r="AE36" s="73">
        <v>-602356.99383333302</v>
      </c>
      <c r="AF36" s="73">
        <v>-602356.99383333302</v>
      </c>
      <c r="AG36" s="73">
        <v>-602356.99383333302</v>
      </c>
      <c r="AH36" s="73">
        <v>-602356.99383333302</v>
      </c>
      <c r="AI36" s="73">
        <v>-602356.99383333302</v>
      </c>
      <c r="AJ36" s="73">
        <v>-602356.99383333302</v>
      </c>
      <c r="AK36" s="73">
        <v>-602356.99383333302</v>
      </c>
      <c r="AL36" s="73">
        <v>-602356.99383333302</v>
      </c>
      <c r="AM36" s="73">
        <v>-602356.99383333302</v>
      </c>
      <c r="AN36" s="73">
        <v>-7228283.9259999897</v>
      </c>
    </row>
    <row r="37" spans="1:40">
      <c r="A37" s="108" t="s">
        <v>727</v>
      </c>
      <c r="B37" s="73">
        <v>-19890.135833333301</v>
      </c>
      <c r="C37" s="73">
        <v>-19890.135833333301</v>
      </c>
      <c r="D37" s="73">
        <v>-19890.135833333301</v>
      </c>
      <c r="E37" s="73">
        <v>-19890.135833333301</v>
      </c>
      <c r="F37" s="73">
        <v>-19890.135833333301</v>
      </c>
      <c r="G37" s="73">
        <v>-19890.135833333301</v>
      </c>
      <c r="H37" s="73">
        <v>-19890.135833333301</v>
      </c>
      <c r="I37" s="73">
        <v>-19890.135833333301</v>
      </c>
      <c r="J37" s="73">
        <v>-19890.135833333301</v>
      </c>
      <c r="K37" s="73">
        <v>-19890.135833333301</v>
      </c>
      <c r="L37" s="73">
        <v>-19890.135833333301</v>
      </c>
      <c r="M37" s="73">
        <v>-19890.135833333301</v>
      </c>
      <c r="N37" s="73">
        <v>-238681.62999999899</v>
      </c>
      <c r="O37" s="73">
        <v>-19890.135833333301</v>
      </c>
      <c r="P37" s="73">
        <v>-19890.135833333301</v>
      </c>
      <c r="Q37" s="73">
        <v>-19890.135833333301</v>
      </c>
      <c r="R37" s="73">
        <v>-19890.135833333301</v>
      </c>
      <c r="S37" s="73">
        <v>-19890.135833333301</v>
      </c>
      <c r="T37" s="73">
        <v>-19890.135833333301</v>
      </c>
      <c r="U37" s="73">
        <v>-19890.135833333301</v>
      </c>
      <c r="V37" s="73">
        <v>-19890.135833333301</v>
      </c>
      <c r="W37" s="73">
        <v>-19890.135833333301</v>
      </c>
      <c r="X37" s="73">
        <v>-19890.135833333301</v>
      </c>
      <c r="Y37" s="73">
        <v>-19890.135833333301</v>
      </c>
      <c r="Z37" s="73">
        <v>-19890.135833333301</v>
      </c>
      <c r="AA37" s="73">
        <v>-238681.62999999899</v>
      </c>
      <c r="AB37" s="73">
        <v>-19890.135833333301</v>
      </c>
      <c r="AC37" s="73">
        <v>-19890.135833333301</v>
      </c>
      <c r="AD37" s="73">
        <v>-19890.135833333301</v>
      </c>
      <c r="AE37" s="73">
        <v>-19890.135833333301</v>
      </c>
      <c r="AF37" s="73">
        <v>-19890.135833333301</v>
      </c>
      <c r="AG37" s="73">
        <v>-19890.135833333301</v>
      </c>
      <c r="AH37" s="73">
        <v>-19890.135833333301</v>
      </c>
      <c r="AI37" s="73">
        <v>-19890.135833333301</v>
      </c>
      <c r="AJ37" s="73">
        <v>-19890.135833333301</v>
      </c>
      <c r="AK37" s="73">
        <v>-19890.135833333301</v>
      </c>
      <c r="AL37" s="73">
        <v>-19890.135833333301</v>
      </c>
      <c r="AM37" s="73">
        <v>-19890.135833333301</v>
      </c>
      <c r="AN37" s="73">
        <v>-238681.62999999899</v>
      </c>
    </row>
    <row r="38" spans="1:40">
      <c r="A38" s="108" t="s">
        <v>728</v>
      </c>
      <c r="B38" s="73">
        <v>-25354.4046666666</v>
      </c>
      <c r="C38" s="73">
        <v>-25354.4046666666</v>
      </c>
      <c r="D38" s="73">
        <v>-25354.4046666666</v>
      </c>
      <c r="E38" s="73">
        <v>-25354.4046666666</v>
      </c>
      <c r="F38" s="73">
        <v>-25354.4046666666</v>
      </c>
      <c r="G38" s="73">
        <v>-25354.4046666666</v>
      </c>
      <c r="H38" s="73">
        <v>-25354.4046666666</v>
      </c>
      <c r="I38" s="73">
        <v>-25354.4046666666</v>
      </c>
      <c r="J38" s="73">
        <v>-25354.4046666666</v>
      </c>
      <c r="K38" s="73">
        <v>-25354.4046666666</v>
      </c>
      <c r="L38" s="73">
        <v>-25354.4046666666</v>
      </c>
      <c r="M38" s="73">
        <v>-25354.4046666666</v>
      </c>
      <c r="N38" s="73">
        <v>-304252.85600000003</v>
      </c>
      <c r="O38" s="73">
        <v>-25354.4046666666</v>
      </c>
      <c r="P38" s="73">
        <v>-25354.4046666666</v>
      </c>
      <c r="Q38" s="73">
        <v>-25354.4046666666</v>
      </c>
      <c r="R38" s="73">
        <v>-25354.4046666666</v>
      </c>
      <c r="S38" s="73">
        <v>-25354.4046666666</v>
      </c>
      <c r="T38" s="73">
        <v>-25354.4046666666</v>
      </c>
      <c r="U38" s="73">
        <v>-25354.4046666666</v>
      </c>
      <c r="V38" s="73">
        <v>-25354.4046666666</v>
      </c>
      <c r="W38" s="73">
        <v>-25354.4046666666</v>
      </c>
      <c r="X38" s="73">
        <v>-25354.4046666666</v>
      </c>
      <c r="Y38" s="73">
        <v>-25354.4046666666</v>
      </c>
      <c r="Z38" s="73">
        <v>-25354.4046666666</v>
      </c>
      <c r="AA38" s="73">
        <v>-304252.85600000003</v>
      </c>
      <c r="AB38" s="73">
        <v>-25354.4046666666</v>
      </c>
      <c r="AC38" s="73">
        <v>-25354.4046666666</v>
      </c>
      <c r="AD38" s="73">
        <v>-25354.4046666666</v>
      </c>
      <c r="AE38" s="73">
        <v>-25354.4046666666</v>
      </c>
      <c r="AF38" s="73">
        <v>-25354.4046666666</v>
      </c>
      <c r="AG38" s="73">
        <v>-25354.4046666666</v>
      </c>
      <c r="AH38" s="73">
        <v>-25354.4046666666</v>
      </c>
      <c r="AI38" s="73">
        <v>-25354.4046666666</v>
      </c>
      <c r="AJ38" s="73">
        <v>-25354.4046666666</v>
      </c>
      <c r="AK38" s="73">
        <v>-25354.4046666666</v>
      </c>
      <c r="AL38" s="73">
        <v>-25354.4046666666</v>
      </c>
      <c r="AM38" s="73">
        <v>-25354.4046666666</v>
      </c>
      <c r="AN38" s="73">
        <v>-304252.85600000003</v>
      </c>
    </row>
    <row r="39" spans="1:40">
      <c r="A39" s="108" t="s">
        <v>729</v>
      </c>
      <c r="B39" s="73">
        <v>0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0</v>
      </c>
      <c r="L39" s="73">
        <v>0</v>
      </c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3">
        <v>0</v>
      </c>
      <c r="V39" s="73">
        <v>0</v>
      </c>
      <c r="W39" s="73">
        <v>0</v>
      </c>
      <c r="X39" s="73">
        <v>0</v>
      </c>
      <c r="Y39" s="73">
        <v>0</v>
      </c>
      <c r="Z39" s="73">
        <v>0</v>
      </c>
      <c r="AA39" s="73">
        <v>0</v>
      </c>
      <c r="AB39" s="73">
        <v>0</v>
      </c>
      <c r="AC39" s="73">
        <v>0</v>
      </c>
      <c r="AD39" s="73">
        <v>0</v>
      </c>
      <c r="AE39" s="73">
        <v>0</v>
      </c>
      <c r="AF39" s="73">
        <v>0</v>
      </c>
      <c r="AG39" s="73">
        <v>0</v>
      </c>
      <c r="AH39" s="73">
        <v>0</v>
      </c>
      <c r="AI39" s="73">
        <v>0</v>
      </c>
      <c r="AJ39" s="73">
        <v>0</v>
      </c>
      <c r="AK39" s="73">
        <v>0</v>
      </c>
      <c r="AL39" s="73">
        <v>0</v>
      </c>
      <c r="AM39" s="73">
        <v>0</v>
      </c>
      <c r="AN39" s="73">
        <v>0</v>
      </c>
    </row>
    <row r="40" spans="1:40">
      <c r="A40" s="108" t="s">
        <v>730</v>
      </c>
      <c r="B40" s="73">
        <v>-23702.268833333299</v>
      </c>
      <c r="C40" s="73">
        <v>-23702.268833333299</v>
      </c>
      <c r="D40" s="73">
        <v>-23702.268833333299</v>
      </c>
      <c r="E40" s="73">
        <v>-23702.268833333299</v>
      </c>
      <c r="F40" s="73">
        <v>-23702.268833333299</v>
      </c>
      <c r="G40" s="73">
        <v>-23702.268833333299</v>
      </c>
      <c r="H40" s="73">
        <v>-23702.268833333299</v>
      </c>
      <c r="I40" s="73">
        <v>-23702.268833333299</v>
      </c>
      <c r="J40" s="73">
        <v>-23702.268833333299</v>
      </c>
      <c r="K40" s="73">
        <v>-23702.268833333299</v>
      </c>
      <c r="L40" s="73">
        <v>-23702.268833333299</v>
      </c>
      <c r="M40" s="73">
        <v>-23702.268833333299</v>
      </c>
      <c r="N40" s="73">
        <v>-284427.22599999898</v>
      </c>
      <c r="O40" s="73">
        <v>-23702.268833333299</v>
      </c>
      <c r="P40" s="73">
        <v>-23702.268833333299</v>
      </c>
      <c r="Q40" s="73">
        <v>-23702.268833333299</v>
      </c>
      <c r="R40" s="73">
        <v>-23702.268833333299</v>
      </c>
      <c r="S40" s="73">
        <v>-23702.268833333299</v>
      </c>
      <c r="T40" s="73">
        <v>-23702.268833333299</v>
      </c>
      <c r="U40" s="73">
        <v>-23702.268833333299</v>
      </c>
      <c r="V40" s="73">
        <v>-23702.268833333299</v>
      </c>
      <c r="W40" s="73">
        <v>-23702.268833333299</v>
      </c>
      <c r="X40" s="73">
        <v>-23702.268833333299</v>
      </c>
      <c r="Y40" s="73">
        <v>-23702.268833333299</v>
      </c>
      <c r="Z40" s="73">
        <v>-23702.268833333299</v>
      </c>
      <c r="AA40" s="73">
        <v>-284427.22599999898</v>
      </c>
      <c r="AB40" s="73">
        <v>-23702.268833333299</v>
      </c>
      <c r="AC40" s="73">
        <v>-23702.268833333299</v>
      </c>
      <c r="AD40" s="73">
        <v>-23702.268833333299</v>
      </c>
      <c r="AE40" s="73">
        <v>-23702.268833333299</v>
      </c>
      <c r="AF40" s="73">
        <v>-23702.268833333299</v>
      </c>
      <c r="AG40" s="73">
        <v>-23702.268833333299</v>
      </c>
      <c r="AH40" s="73">
        <v>-23702.268833333299</v>
      </c>
      <c r="AI40" s="73">
        <v>-23702.268833333299</v>
      </c>
      <c r="AJ40" s="73">
        <v>-23702.268833333299</v>
      </c>
      <c r="AK40" s="73">
        <v>-23702.268833333299</v>
      </c>
      <c r="AL40" s="73">
        <v>-23702.268833333299</v>
      </c>
      <c r="AM40" s="73">
        <v>-23702.268833333299</v>
      </c>
      <c r="AN40" s="73">
        <v>-284427.22599999898</v>
      </c>
    </row>
    <row r="41" spans="1:40">
      <c r="A41" s="108" t="s">
        <v>731</v>
      </c>
      <c r="B41" s="73">
        <v>-501254.25</v>
      </c>
      <c r="C41" s="73">
        <v>-501254.25</v>
      </c>
      <c r="D41" s="73">
        <v>-501254.25</v>
      </c>
      <c r="E41" s="73">
        <v>-501254.25</v>
      </c>
      <c r="F41" s="73">
        <v>-501254.25</v>
      </c>
      <c r="G41" s="73">
        <v>-501254.25</v>
      </c>
      <c r="H41" s="73">
        <v>-501254.25</v>
      </c>
      <c r="I41" s="73">
        <v>-501254.25</v>
      </c>
      <c r="J41" s="73">
        <v>-501254.25</v>
      </c>
      <c r="K41" s="73">
        <v>-501254.25</v>
      </c>
      <c r="L41" s="73">
        <v>-501254.25</v>
      </c>
      <c r="M41" s="73">
        <v>-501254.25</v>
      </c>
      <c r="N41" s="73">
        <v>-6015051</v>
      </c>
      <c r="O41" s="73">
        <v>-712484.33333333302</v>
      </c>
      <c r="P41" s="73">
        <v>-712484.33333333302</v>
      </c>
      <c r="Q41" s="73">
        <v>-712484.33333333302</v>
      </c>
      <c r="R41" s="73">
        <v>-712484.33333333302</v>
      </c>
      <c r="S41" s="73">
        <v>-712484.33333333302</v>
      </c>
      <c r="T41" s="73">
        <v>-712484.33333333302</v>
      </c>
      <c r="U41" s="73">
        <v>-712484.33333333302</v>
      </c>
      <c r="V41" s="73">
        <v>-712484.33333333302</v>
      </c>
      <c r="W41" s="73">
        <v>-712484.33333333302</v>
      </c>
      <c r="X41" s="73">
        <v>-712484.33333333302</v>
      </c>
      <c r="Y41" s="73">
        <v>-712484.33333333302</v>
      </c>
      <c r="Z41" s="73">
        <v>-712484.33333333302</v>
      </c>
      <c r="AA41" s="73">
        <v>-8549811.9999999907</v>
      </c>
      <c r="AB41" s="73">
        <v>-977442.25</v>
      </c>
      <c r="AC41" s="73">
        <v>-977442.25</v>
      </c>
      <c r="AD41" s="73">
        <v>-977442.25</v>
      </c>
      <c r="AE41" s="73">
        <v>-977442.25</v>
      </c>
      <c r="AF41" s="73">
        <v>-977442.25</v>
      </c>
      <c r="AG41" s="73">
        <v>-977442.25</v>
      </c>
      <c r="AH41" s="73">
        <v>-977442.25</v>
      </c>
      <c r="AI41" s="73">
        <v>-977442.25</v>
      </c>
      <c r="AJ41" s="73">
        <v>-977442.25</v>
      </c>
      <c r="AK41" s="73">
        <v>-977442.25</v>
      </c>
      <c r="AL41" s="73">
        <v>-977442.25</v>
      </c>
      <c r="AM41" s="73">
        <v>-977442.25</v>
      </c>
      <c r="AN41" s="73">
        <v>-11729306.999999899</v>
      </c>
    </row>
    <row r="42" spans="1:40">
      <c r="A42" s="108" t="s">
        <v>732</v>
      </c>
      <c r="B42" s="73">
        <v>-766666.66666666698</v>
      </c>
      <c r="C42" s="73">
        <v>-766666.66666666698</v>
      </c>
      <c r="D42" s="73">
        <v>-766666.66666666698</v>
      </c>
      <c r="E42" s="73">
        <v>-766666.66666666698</v>
      </c>
      <c r="F42" s="73">
        <v>-766666.66666666698</v>
      </c>
      <c r="G42" s="73">
        <v>-766666.66666666698</v>
      </c>
      <c r="H42" s="73">
        <v>-766666.66666666698</v>
      </c>
      <c r="I42" s="73">
        <v>-766666.66666666698</v>
      </c>
      <c r="J42" s="73">
        <v>-766666.66666666698</v>
      </c>
      <c r="K42" s="73">
        <v>-766666.66666666698</v>
      </c>
      <c r="L42" s="73">
        <v>-766666.66666666698</v>
      </c>
      <c r="M42" s="73">
        <v>-766666.66666666698</v>
      </c>
      <c r="N42" s="73">
        <v>-9200000</v>
      </c>
      <c r="O42" s="73">
        <v>-791666.66666666698</v>
      </c>
      <c r="P42" s="73">
        <v>-791666.66666666698</v>
      </c>
      <c r="Q42" s="73">
        <v>-791666.66666666698</v>
      </c>
      <c r="R42" s="73">
        <v>-791666.66666666698</v>
      </c>
      <c r="S42" s="73">
        <v>-791666.66666666698</v>
      </c>
      <c r="T42" s="73">
        <v>-791666.66666666698</v>
      </c>
      <c r="U42" s="73">
        <v>-791666.66666666698</v>
      </c>
      <c r="V42" s="73">
        <v>-791666.66666666698</v>
      </c>
      <c r="W42" s="73">
        <v>-791666.66666666698</v>
      </c>
      <c r="X42" s="73">
        <v>-791666.66666666698</v>
      </c>
      <c r="Y42" s="73">
        <v>-791666.66666666698</v>
      </c>
      <c r="Z42" s="73">
        <v>-791666.66666666698</v>
      </c>
      <c r="AA42" s="73">
        <v>-9500000</v>
      </c>
      <c r="AB42" s="73">
        <v>-800000</v>
      </c>
      <c r="AC42" s="73">
        <v>-800000</v>
      </c>
      <c r="AD42" s="73">
        <v>-800000</v>
      </c>
      <c r="AE42" s="73">
        <v>-800000</v>
      </c>
      <c r="AF42" s="73">
        <v>-800000</v>
      </c>
      <c r="AG42" s="73">
        <v>-800000</v>
      </c>
      <c r="AH42" s="73">
        <v>-800000</v>
      </c>
      <c r="AI42" s="73">
        <v>-800000</v>
      </c>
      <c r="AJ42" s="73">
        <v>-800000</v>
      </c>
      <c r="AK42" s="73">
        <v>-800000</v>
      </c>
      <c r="AL42" s="73">
        <v>-800000</v>
      </c>
      <c r="AM42" s="73">
        <v>-800000</v>
      </c>
      <c r="AN42" s="73">
        <v>-9600000</v>
      </c>
    </row>
    <row r="43" spans="1:40">
      <c r="A43" s="108" t="s">
        <v>733</v>
      </c>
      <c r="B43" s="73">
        <v>-899148.489899999</v>
      </c>
      <c r="C43" s="73">
        <v>-8876.68</v>
      </c>
      <c r="D43" s="73">
        <v>-34323.379999999997</v>
      </c>
      <c r="E43" s="73">
        <v>-461797.28129999997</v>
      </c>
      <c r="F43" s="73">
        <v>-2145.02</v>
      </c>
      <c r="G43" s="73">
        <v>-2145.02</v>
      </c>
      <c r="H43" s="73">
        <v>-466211.95970000001</v>
      </c>
      <c r="I43" s="73">
        <v>-8993.51</v>
      </c>
      <c r="J43" s="73">
        <v>-16015.31</v>
      </c>
      <c r="K43" s="73">
        <v>-229064.55410000001</v>
      </c>
      <c r="L43" s="73">
        <v>-25297.41</v>
      </c>
      <c r="M43" s="73">
        <v>-4483.87</v>
      </c>
      <c r="N43" s="73">
        <v>-2158502.4849999999</v>
      </c>
      <c r="O43" s="73">
        <v>-901670.28719999897</v>
      </c>
      <c r="P43" s="73">
        <v>-9864.75</v>
      </c>
      <c r="Q43" s="73">
        <v>-38143.94</v>
      </c>
      <c r="R43" s="73">
        <v>-466363.64490000001</v>
      </c>
      <c r="S43" s="73">
        <v>-2383.79</v>
      </c>
      <c r="T43" s="73">
        <v>-2383.79</v>
      </c>
      <c r="U43" s="73">
        <v>-470192.15139999997</v>
      </c>
      <c r="V43" s="73">
        <v>-9994.59</v>
      </c>
      <c r="W43" s="73">
        <v>-17797.98</v>
      </c>
      <c r="X43" s="73">
        <v>-231256.0784</v>
      </c>
      <c r="Y43" s="73">
        <v>-28113.29</v>
      </c>
      <c r="Z43" s="73">
        <v>-4982.9799999999996</v>
      </c>
      <c r="AA43" s="73">
        <v>-2183147.2719000001</v>
      </c>
      <c r="AB43" s="73">
        <v>-903584.60007299995</v>
      </c>
      <c r="AC43" s="73">
        <v>-9864.7459490000001</v>
      </c>
      <c r="AD43" s="73">
        <v>-38143.940649999997</v>
      </c>
      <c r="AE43" s="73">
        <v>-467282.63676999998</v>
      </c>
      <c r="AF43" s="73">
        <v>-2383.7866530000001</v>
      </c>
      <c r="AG43" s="73">
        <v>-2383.7866530000001</v>
      </c>
      <c r="AH43" s="73">
        <v>-471132.29054999998</v>
      </c>
      <c r="AI43" s="73">
        <v>-9994.5861459999996</v>
      </c>
      <c r="AJ43" s="73">
        <v>-17797.9819299999</v>
      </c>
      <c r="AK43" s="73">
        <v>-231713.36321000001</v>
      </c>
      <c r="AL43" s="73">
        <v>-28113.287789999998</v>
      </c>
      <c r="AM43" s="73">
        <v>-4982.9781910000002</v>
      </c>
      <c r="AN43" s="73">
        <v>-2187377.984565</v>
      </c>
    </row>
    <row r="44" spans="1:40">
      <c r="A44" s="108" t="s">
        <v>734</v>
      </c>
      <c r="B44" s="73">
        <v>-235073.99985024901</v>
      </c>
      <c r="C44" s="73">
        <v>-236100.596730249</v>
      </c>
      <c r="D44" s="73">
        <v>-236620.374020249</v>
      </c>
      <c r="E44" s="73">
        <v>-236100.596730249</v>
      </c>
      <c r="F44" s="73">
        <v>-236100.596730249</v>
      </c>
      <c r="G44" s="73">
        <v>-235901.24359024901</v>
      </c>
      <c r="H44" s="73">
        <v>-242403.91766941501</v>
      </c>
      <c r="I44" s="73">
        <v>-241627.142669416</v>
      </c>
      <c r="J44" s="73">
        <v>-240877.142669416</v>
      </c>
      <c r="K44" s="73">
        <v>-240877.142669416</v>
      </c>
      <c r="L44" s="73">
        <v>-240877.142669416</v>
      </c>
      <c r="M44" s="73">
        <v>-240877.142669416</v>
      </c>
      <c r="N44" s="73">
        <v>-2863437.0386679899</v>
      </c>
      <c r="O44" s="73">
        <v>-246810.718125224</v>
      </c>
      <c r="P44" s="73">
        <v>-247097.43104522399</v>
      </c>
      <c r="Q44" s="73">
        <v>-247626.88700522401</v>
      </c>
      <c r="R44" s="73">
        <v>-247097.43104522399</v>
      </c>
      <c r="S44" s="73">
        <v>-247097.43104522399</v>
      </c>
      <c r="T44" s="73">
        <v>-246894.365795224</v>
      </c>
      <c r="U44" s="73">
        <v>-252636.04572785299</v>
      </c>
      <c r="V44" s="73">
        <v>-252636.04572785299</v>
      </c>
      <c r="W44" s="73">
        <v>-252636.04572785299</v>
      </c>
      <c r="X44" s="73">
        <v>-252636.04572785299</v>
      </c>
      <c r="Y44" s="73">
        <v>-252073.54572785299</v>
      </c>
      <c r="Z44" s="73">
        <v>-252073.54572785299</v>
      </c>
      <c r="AA44" s="73">
        <v>-2997315.5384284598</v>
      </c>
      <c r="AB44" s="73">
        <v>-265506.53202963702</v>
      </c>
      <c r="AC44" s="73">
        <v>-266571.71695963701</v>
      </c>
      <c r="AD44" s="73">
        <v>-267111.03180963697</v>
      </c>
      <c r="AE44" s="73">
        <v>-266571.71695963701</v>
      </c>
      <c r="AF44" s="73">
        <v>-266571.71695963701</v>
      </c>
      <c r="AG44" s="73">
        <v>-266364.87046963698</v>
      </c>
      <c r="AH44" s="73">
        <v>-275082.22541130299</v>
      </c>
      <c r="AI44" s="73">
        <v>-275082.22541130299</v>
      </c>
      <c r="AJ44" s="73">
        <v>-274669.72541130299</v>
      </c>
      <c r="AK44" s="73">
        <v>-274669.72541130299</v>
      </c>
      <c r="AL44" s="73">
        <v>-274669.72541130299</v>
      </c>
      <c r="AM44" s="73">
        <v>-274669.72541130299</v>
      </c>
      <c r="AN44" s="73">
        <v>-3247540.9376556301</v>
      </c>
    </row>
    <row r="45" spans="1:40">
      <c r="A45" s="108" t="s">
        <v>735</v>
      </c>
      <c r="B45" s="73">
        <v>0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</row>
    <row r="46" spans="1:40">
      <c r="A46" s="108" t="s">
        <v>736</v>
      </c>
      <c r="B46" s="73">
        <v>0</v>
      </c>
      <c r="C46" s="73">
        <v>0</v>
      </c>
      <c r="D46" s="73">
        <v>0</v>
      </c>
      <c r="E46" s="73">
        <v>0</v>
      </c>
      <c r="F46" s="73">
        <v>0</v>
      </c>
      <c r="G46" s="73">
        <v>0</v>
      </c>
      <c r="H46" s="73">
        <v>0</v>
      </c>
      <c r="I46" s="73">
        <v>0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3">
        <v>0</v>
      </c>
      <c r="V46" s="73">
        <v>0</v>
      </c>
      <c r="W46" s="73">
        <v>0</v>
      </c>
      <c r="X46" s="73">
        <v>0</v>
      </c>
      <c r="Y46" s="73">
        <v>0</v>
      </c>
      <c r="Z46" s="73">
        <v>0</v>
      </c>
      <c r="AA46" s="73">
        <v>0</v>
      </c>
      <c r="AB46" s="73">
        <v>0</v>
      </c>
      <c r="AC46" s="73">
        <v>0</v>
      </c>
      <c r="AD46" s="73">
        <v>0</v>
      </c>
      <c r="AE46" s="73">
        <v>0</v>
      </c>
      <c r="AF46" s="73">
        <v>0</v>
      </c>
      <c r="AG46" s="73">
        <v>0</v>
      </c>
      <c r="AH46" s="73">
        <v>0</v>
      </c>
      <c r="AI46" s="73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</row>
    <row r="47" spans="1:40">
      <c r="A47" s="108" t="s">
        <v>737</v>
      </c>
      <c r="B47" s="73">
        <v>-22847.361499999999</v>
      </c>
      <c r="C47" s="73">
        <v>-22847.361499999999</v>
      </c>
      <c r="D47" s="73">
        <v>-22847.361499999999</v>
      </c>
      <c r="E47" s="73">
        <v>-22847.361499999999</v>
      </c>
      <c r="F47" s="73">
        <v>-22847.361499999999</v>
      </c>
      <c r="G47" s="73">
        <v>-22847.361499999999</v>
      </c>
      <c r="H47" s="73">
        <v>-22847.361499999999</v>
      </c>
      <c r="I47" s="73">
        <v>-22847.361499999999</v>
      </c>
      <c r="J47" s="73">
        <v>-22847.361499999999</v>
      </c>
      <c r="K47" s="73">
        <v>-22847.361499999999</v>
      </c>
      <c r="L47" s="73">
        <v>-22847.361499999999</v>
      </c>
      <c r="M47" s="73">
        <v>-22847.361499999999</v>
      </c>
      <c r="N47" s="73">
        <v>-274168.33799999999</v>
      </c>
      <c r="O47" s="73">
        <v>-22847.361499999999</v>
      </c>
      <c r="P47" s="73">
        <v>-22847.361499999999</v>
      </c>
      <c r="Q47" s="73">
        <v>-22847.361499999999</v>
      </c>
      <c r="R47" s="73">
        <v>-22847.361499999999</v>
      </c>
      <c r="S47" s="73">
        <v>-22847.361499999999</v>
      </c>
      <c r="T47" s="73">
        <v>-22847.361499999999</v>
      </c>
      <c r="U47" s="73">
        <v>-22847.361499999999</v>
      </c>
      <c r="V47" s="73">
        <v>-22847.361499999999</v>
      </c>
      <c r="W47" s="73">
        <v>-22847.361499999999</v>
      </c>
      <c r="X47" s="73">
        <v>-22847.361499999999</v>
      </c>
      <c r="Y47" s="73">
        <v>-22847.361499999999</v>
      </c>
      <c r="Z47" s="73">
        <v>-22847.361499999999</v>
      </c>
      <c r="AA47" s="73">
        <v>-274168.33799999999</v>
      </c>
      <c r="AB47" s="73">
        <v>-22847.361499999999</v>
      </c>
      <c r="AC47" s="73">
        <v>-22847.361499999999</v>
      </c>
      <c r="AD47" s="73">
        <v>-22847.361499999999</v>
      </c>
      <c r="AE47" s="73">
        <v>-22847.361499999999</v>
      </c>
      <c r="AF47" s="73">
        <v>-22847.361499999999</v>
      </c>
      <c r="AG47" s="73">
        <v>-22847.361499999999</v>
      </c>
      <c r="AH47" s="73">
        <v>-22847.361499999999</v>
      </c>
      <c r="AI47" s="73">
        <v>-22847.361499999999</v>
      </c>
      <c r="AJ47" s="73">
        <v>-22847.361499999999</v>
      </c>
      <c r="AK47" s="73">
        <v>-22847.361499999999</v>
      </c>
      <c r="AL47" s="73">
        <v>-22847.361499999999</v>
      </c>
      <c r="AM47" s="73">
        <v>-22847.361499999999</v>
      </c>
      <c r="AN47" s="73">
        <v>-274168.33799999999</v>
      </c>
    </row>
    <row r="48" spans="1:40">
      <c r="A48" s="108" t="s">
        <v>738</v>
      </c>
      <c r="B48" s="73">
        <v>0</v>
      </c>
      <c r="C48" s="73">
        <v>0</v>
      </c>
      <c r="D48" s="73">
        <v>0</v>
      </c>
      <c r="E48" s="73">
        <v>0</v>
      </c>
      <c r="F48" s="73">
        <v>0</v>
      </c>
      <c r="G48" s="73">
        <v>0</v>
      </c>
      <c r="H48" s="73">
        <v>0</v>
      </c>
      <c r="I48" s="73">
        <v>0</v>
      </c>
      <c r="J48" s="73">
        <v>0</v>
      </c>
      <c r="K48" s="73">
        <v>0</v>
      </c>
      <c r="L48" s="73">
        <v>0</v>
      </c>
      <c r="M48" s="73">
        <v>0</v>
      </c>
      <c r="N48" s="73">
        <v>0</v>
      </c>
      <c r="O48" s="73">
        <v>0</v>
      </c>
      <c r="P48" s="73">
        <v>0</v>
      </c>
      <c r="Q48" s="73">
        <v>0</v>
      </c>
      <c r="R48" s="73">
        <v>0</v>
      </c>
      <c r="S48" s="73">
        <v>0</v>
      </c>
      <c r="T48" s="73">
        <v>0</v>
      </c>
      <c r="U48" s="73">
        <v>0</v>
      </c>
      <c r="V48" s="73">
        <v>0</v>
      </c>
      <c r="W48" s="73">
        <v>0</v>
      </c>
      <c r="X48" s="73">
        <v>0</v>
      </c>
      <c r="Y48" s="73">
        <v>0</v>
      </c>
      <c r="Z48" s="73">
        <v>0</v>
      </c>
      <c r="AA48" s="73">
        <v>0</v>
      </c>
      <c r="AB48" s="73">
        <v>0</v>
      </c>
      <c r="AC48" s="73">
        <v>0</v>
      </c>
      <c r="AD48" s="73">
        <v>0</v>
      </c>
      <c r="AE48" s="73">
        <v>0</v>
      </c>
      <c r="AF48" s="73">
        <v>0</v>
      </c>
      <c r="AG48" s="73">
        <v>0</v>
      </c>
      <c r="AH48" s="73">
        <v>0</v>
      </c>
      <c r="AI48" s="73">
        <v>0</v>
      </c>
      <c r="AJ48" s="73">
        <v>0</v>
      </c>
      <c r="AK48" s="73">
        <v>0</v>
      </c>
      <c r="AL48" s="73">
        <v>0</v>
      </c>
      <c r="AM48" s="73">
        <v>0</v>
      </c>
      <c r="AN48" s="73">
        <v>0</v>
      </c>
    </row>
    <row r="49" spans="1:40">
      <c r="A49" s="108" t="s">
        <v>739</v>
      </c>
      <c r="B49" s="73">
        <v>0</v>
      </c>
      <c r="C49" s="73">
        <v>0</v>
      </c>
      <c r="D49" s="73">
        <v>0</v>
      </c>
      <c r="E49" s="73">
        <v>0</v>
      </c>
      <c r="F49" s="73">
        <v>0</v>
      </c>
      <c r="G49" s="73">
        <v>0</v>
      </c>
      <c r="H49" s="73">
        <v>0</v>
      </c>
      <c r="I49" s="73">
        <v>0</v>
      </c>
      <c r="J49" s="73">
        <v>0</v>
      </c>
      <c r="K49" s="73">
        <v>0</v>
      </c>
      <c r="L49" s="73">
        <v>0</v>
      </c>
      <c r="M49" s="73">
        <v>0</v>
      </c>
      <c r="N49" s="73">
        <v>0</v>
      </c>
      <c r="O49" s="73">
        <v>0</v>
      </c>
      <c r="P49" s="73">
        <v>0</v>
      </c>
      <c r="Q49" s="73">
        <v>0</v>
      </c>
      <c r="R49" s="73">
        <v>0</v>
      </c>
      <c r="S49" s="73">
        <v>0</v>
      </c>
      <c r="T49" s="73">
        <v>0</v>
      </c>
      <c r="U49" s="73">
        <v>0</v>
      </c>
      <c r="V49" s="73">
        <v>0</v>
      </c>
      <c r="W49" s="73">
        <v>0</v>
      </c>
      <c r="X49" s="73">
        <v>0</v>
      </c>
      <c r="Y49" s="73">
        <v>0</v>
      </c>
      <c r="Z49" s="73">
        <v>0</v>
      </c>
      <c r="AA49" s="73">
        <v>0</v>
      </c>
      <c r="AB49" s="73">
        <v>0</v>
      </c>
      <c r="AC49" s="73">
        <v>0</v>
      </c>
      <c r="AD49" s="73">
        <v>0</v>
      </c>
      <c r="AE49" s="73">
        <v>0</v>
      </c>
      <c r="AF49" s="73">
        <v>0</v>
      </c>
      <c r="AG49" s="73">
        <v>0</v>
      </c>
      <c r="AH49" s="73">
        <v>0</v>
      </c>
      <c r="AI49" s="73">
        <v>0</v>
      </c>
      <c r="AJ49" s="73">
        <v>0</v>
      </c>
      <c r="AK49" s="73">
        <v>0</v>
      </c>
      <c r="AL49" s="73">
        <v>0</v>
      </c>
      <c r="AM49" s="73">
        <v>0</v>
      </c>
      <c r="AN49" s="73">
        <v>0</v>
      </c>
    </row>
    <row r="50" spans="1:40">
      <c r="A50" s="108" t="s">
        <v>740</v>
      </c>
      <c r="B50" s="73">
        <v>-24809.7605</v>
      </c>
      <c r="C50" s="73">
        <v>-24809.7605</v>
      </c>
      <c r="D50" s="73">
        <v>-24809.7605</v>
      </c>
      <c r="E50" s="73">
        <v>-24809.7605</v>
      </c>
      <c r="F50" s="73">
        <v>-24809.7605</v>
      </c>
      <c r="G50" s="73">
        <v>-24809.7605</v>
      </c>
      <c r="H50" s="73">
        <v>-24809.7605</v>
      </c>
      <c r="I50" s="73">
        <v>-24809.7605</v>
      </c>
      <c r="J50" s="73">
        <v>-24809.7605</v>
      </c>
      <c r="K50" s="73">
        <v>-24809.7605</v>
      </c>
      <c r="L50" s="73">
        <v>-24809.7605</v>
      </c>
      <c r="M50" s="73">
        <v>-24809.7605</v>
      </c>
      <c r="N50" s="73">
        <v>-297717.12599999999</v>
      </c>
      <c r="O50" s="73">
        <v>-24809.7605</v>
      </c>
      <c r="P50" s="73">
        <v>-24809.7605</v>
      </c>
      <c r="Q50" s="73">
        <v>-24809.7605</v>
      </c>
      <c r="R50" s="73">
        <v>-24809.7605</v>
      </c>
      <c r="S50" s="73">
        <v>-24809.7605</v>
      </c>
      <c r="T50" s="73">
        <v>-24809.7605</v>
      </c>
      <c r="U50" s="73">
        <v>-24809.7605</v>
      </c>
      <c r="V50" s="73">
        <v>-24809.7605</v>
      </c>
      <c r="W50" s="73">
        <v>-24809.7605</v>
      </c>
      <c r="X50" s="73">
        <v>-24809.7605</v>
      </c>
      <c r="Y50" s="73">
        <v>-24809.7605</v>
      </c>
      <c r="Z50" s="73">
        <v>-24809.7605</v>
      </c>
      <c r="AA50" s="73">
        <v>-297717.12599999999</v>
      </c>
      <c r="AB50" s="73">
        <v>-24809.7605</v>
      </c>
      <c r="AC50" s="73">
        <v>-24809.7605</v>
      </c>
      <c r="AD50" s="73">
        <v>-24809.7605</v>
      </c>
      <c r="AE50" s="73">
        <v>-24809.7605</v>
      </c>
      <c r="AF50" s="73">
        <v>-24809.7605</v>
      </c>
      <c r="AG50" s="73">
        <v>-24809.7605</v>
      </c>
      <c r="AH50" s="73">
        <v>-24809.7605</v>
      </c>
      <c r="AI50" s="73">
        <v>-24809.7605</v>
      </c>
      <c r="AJ50" s="73">
        <v>-24809.7605</v>
      </c>
      <c r="AK50" s="73">
        <v>-24809.7605</v>
      </c>
      <c r="AL50" s="73">
        <v>-24809.7605</v>
      </c>
      <c r="AM50" s="73">
        <v>-24809.7605</v>
      </c>
      <c r="AN50" s="73">
        <v>-297717.12599999999</v>
      </c>
    </row>
    <row r="51" spans="1:40">
      <c r="A51" s="108" t="s">
        <v>741</v>
      </c>
      <c r="B51" s="73">
        <v>0</v>
      </c>
      <c r="C51" s="73">
        <v>0</v>
      </c>
      <c r="D51" s="73">
        <v>0</v>
      </c>
      <c r="E51" s="73">
        <v>0</v>
      </c>
      <c r="F51" s="73">
        <v>0</v>
      </c>
      <c r="G51" s="73">
        <v>0</v>
      </c>
      <c r="H51" s="73">
        <v>0</v>
      </c>
      <c r="I51" s="73">
        <v>0</v>
      </c>
      <c r="J51" s="73">
        <v>0</v>
      </c>
      <c r="K51" s="73">
        <v>0</v>
      </c>
      <c r="L51" s="73">
        <v>0</v>
      </c>
      <c r="M51" s="73">
        <v>0</v>
      </c>
      <c r="N51" s="73">
        <v>0</v>
      </c>
      <c r="O51" s="73">
        <v>0</v>
      </c>
      <c r="P51" s="73">
        <v>0</v>
      </c>
      <c r="Q51" s="73">
        <v>0</v>
      </c>
      <c r="R51" s="73">
        <v>0</v>
      </c>
      <c r="S51" s="73">
        <v>0</v>
      </c>
      <c r="T51" s="73">
        <v>0</v>
      </c>
      <c r="U51" s="73">
        <v>0</v>
      </c>
      <c r="V51" s="73">
        <v>0</v>
      </c>
      <c r="W51" s="73">
        <v>0</v>
      </c>
      <c r="X51" s="73">
        <v>0</v>
      </c>
      <c r="Y51" s="73">
        <v>0</v>
      </c>
      <c r="Z51" s="73">
        <v>0</v>
      </c>
      <c r="AA51" s="73">
        <v>0</v>
      </c>
      <c r="AB51" s="73">
        <v>0</v>
      </c>
      <c r="AC51" s="73">
        <v>0</v>
      </c>
      <c r="AD51" s="73">
        <v>0</v>
      </c>
      <c r="AE51" s="73">
        <v>0</v>
      </c>
      <c r="AF51" s="73">
        <v>0</v>
      </c>
      <c r="AG51" s="73">
        <v>0</v>
      </c>
      <c r="AH51" s="73">
        <v>0</v>
      </c>
      <c r="AI51" s="73">
        <v>0</v>
      </c>
      <c r="AJ51" s="73">
        <v>0</v>
      </c>
      <c r="AK51" s="73">
        <v>0</v>
      </c>
      <c r="AL51" s="73">
        <v>0</v>
      </c>
      <c r="AM51" s="73">
        <v>0</v>
      </c>
      <c r="AN51" s="73">
        <v>0</v>
      </c>
    </row>
    <row r="52" spans="1:40">
      <c r="A52" s="108" t="s">
        <v>742</v>
      </c>
      <c r="B52" s="73">
        <v>0</v>
      </c>
      <c r="C52" s="73">
        <v>0</v>
      </c>
      <c r="D52" s="73">
        <v>0</v>
      </c>
      <c r="E52" s="73">
        <v>0</v>
      </c>
      <c r="F52" s="73">
        <v>0</v>
      </c>
      <c r="G52" s="73">
        <v>0</v>
      </c>
      <c r="H52" s="73">
        <v>0</v>
      </c>
      <c r="I52" s="73">
        <v>0</v>
      </c>
      <c r="J52" s="73">
        <v>0</v>
      </c>
      <c r="K52" s="73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3">
        <v>0</v>
      </c>
      <c r="V52" s="73">
        <v>0</v>
      </c>
      <c r="W52" s="73">
        <v>0</v>
      </c>
      <c r="X52" s="73">
        <v>0</v>
      </c>
      <c r="Y52" s="73">
        <v>0</v>
      </c>
      <c r="Z52" s="73">
        <v>0</v>
      </c>
      <c r="AA52" s="73">
        <v>0</v>
      </c>
      <c r="AB52" s="73">
        <v>0</v>
      </c>
      <c r="AC52" s="73">
        <v>0</v>
      </c>
      <c r="AD52" s="73">
        <v>0</v>
      </c>
      <c r="AE52" s="73">
        <v>0</v>
      </c>
      <c r="AF52" s="73">
        <v>0</v>
      </c>
      <c r="AG52" s="73">
        <v>0</v>
      </c>
      <c r="AH52" s="73">
        <v>0</v>
      </c>
      <c r="AI52" s="73">
        <v>0</v>
      </c>
      <c r="AJ52" s="73">
        <v>0</v>
      </c>
      <c r="AK52" s="73">
        <v>0</v>
      </c>
      <c r="AL52" s="73">
        <v>0</v>
      </c>
      <c r="AM52" s="73">
        <v>0</v>
      </c>
      <c r="AN52" s="73">
        <v>0</v>
      </c>
    </row>
    <row r="53" spans="1:40">
      <c r="A53" s="108" t="s">
        <v>743</v>
      </c>
      <c r="B53" s="73">
        <v>0</v>
      </c>
      <c r="C53" s="73">
        <v>0</v>
      </c>
      <c r="D53" s="73">
        <v>0</v>
      </c>
      <c r="E53" s="73">
        <v>0</v>
      </c>
      <c r="F53" s="73">
        <v>0</v>
      </c>
      <c r="G53" s="73">
        <v>0</v>
      </c>
      <c r="H53" s="73">
        <v>0</v>
      </c>
      <c r="I53" s="73">
        <v>0</v>
      </c>
      <c r="J53" s="73">
        <v>0</v>
      </c>
      <c r="K53" s="73">
        <v>0</v>
      </c>
      <c r="L53" s="73">
        <v>0</v>
      </c>
      <c r="M53" s="73">
        <v>0</v>
      </c>
      <c r="N53" s="73">
        <v>0</v>
      </c>
      <c r="O53" s="73">
        <v>0</v>
      </c>
      <c r="P53" s="73">
        <v>0</v>
      </c>
      <c r="Q53" s="73">
        <v>0</v>
      </c>
      <c r="R53" s="73">
        <v>0</v>
      </c>
      <c r="S53" s="73">
        <v>0</v>
      </c>
      <c r="T53" s="73">
        <v>0</v>
      </c>
      <c r="U53" s="73">
        <v>0</v>
      </c>
      <c r="V53" s="73">
        <v>0</v>
      </c>
      <c r="W53" s="73">
        <v>0</v>
      </c>
      <c r="X53" s="73">
        <v>0</v>
      </c>
      <c r="Y53" s="73">
        <v>0</v>
      </c>
      <c r="Z53" s="73">
        <v>0</v>
      </c>
      <c r="AA53" s="73">
        <v>0</v>
      </c>
      <c r="AB53" s="73">
        <v>0</v>
      </c>
      <c r="AC53" s="73">
        <v>0</v>
      </c>
      <c r="AD53" s="73">
        <v>0</v>
      </c>
      <c r="AE53" s="73">
        <v>0</v>
      </c>
      <c r="AF53" s="73">
        <v>0</v>
      </c>
      <c r="AG53" s="73">
        <v>0</v>
      </c>
      <c r="AH53" s="73">
        <v>0</v>
      </c>
      <c r="AI53" s="73">
        <v>0</v>
      </c>
      <c r="AJ53" s="73">
        <v>0</v>
      </c>
      <c r="AK53" s="73">
        <v>0</v>
      </c>
      <c r="AL53" s="73">
        <v>0</v>
      </c>
      <c r="AM53" s="73">
        <v>0</v>
      </c>
      <c r="AN53" s="73">
        <v>0</v>
      </c>
    </row>
    <row r="54" spans="1:40">
      <c r="A54" s="108" t="s">
        <v>744</v>
      </c>
      <c r="B54" s="73">
        <v>0</v>
      </c>
      <c r="C54" s="73">
        <v>0</v>
      </c>
      <c r="D54" s="73">
        <v>0</v>
      </c>
      <c r="E54" s="73">
        <v>0</v>
      </c>
      <c r="F54" s="73">
        <v>0</v>
      </c>
      <c r="G54" s="73">
        <v>0</v>
      </c>
      <c r="H54" s="73">
        <v>0</v>
      </c>
      <c r="I54" s="73">
        <v>0</v>
      </c>
      <c r="J54" s="73">
        <v>0</v>
      </c>
      <c r="K54" s="73">
        <v>0</v>
      </c>
      <c r="L54" s="73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0</v>
      </c>
      <c r="W54" s="73">
        <v>0</v>
      </c>
      <c r="X54" s="73">
        <v>0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0</v>
      </c>
      <c r="AE54" s="73">
        <v>0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3">
        <v>0</v>
      </c>
      <c r="AL54" s="73">
        <v>0</v>
      </c>
      <c r="AM54" s="73">
        <v>0</v>
      </c>
      <c r="AN54" s="73">
        <v>0</v>
      </c>
    </row>
    <row r="55" spans="1:40">
      <c r="A55" s="108" t="s">
        <v>745</v>
      </c>
      <c r="B55" s="73">
        <v>-87048.477499999994</v>
      </c>
      <c r="C55" s="73">
        <v>-87048.477499999994</v>
      </c>
      <c r="D55" s="73">
        <v>-87048.477499999994</v>
      </c>
      <c r="E55" s="73">
        <v>-87048.477499999994</v>
      </c>
      <c r="F55" s="73">
        <v>-87048.477499999994</v>
      </c>
      <c r="G55" s="73">
        <v>-87048.477499999994</v>
      </c>
      <c r="H55" s="73">
        <v>-87048.477499999994</v>
      </c>
      <c r="I55" s="73">
        <v>-87048.477499999994</v>
      </c>
      <c r="J55" s="73">
        <v>-87048.477499999994</v>
      </c>
      <c r="K55" s="73">
        <v>-87048.477499999994</v>
      </c>
      <c r="L55" s="73">
        <v>-87048.477499999994</v>
      </c>
      <c r="M55" s="73">
        <v>-87048.477499999994</v>
      </c>
      <c r="N55" s="73">
        <v>-1044581.73</v>
      </c>
      <c r="O55" s="73">
        <v>-87048.477499999994</v>
      </c>
      <c r="P55" s="73">
        <v>-87048.477499999994</v>
      </c>
      <c r="Q55" s="73">
        <v>-87048.477499999994</v>
      </c>
      <c r="R55" s="73">
        <v>-87048.477499999994</v>
      </c>
      <c r="S55" s="73">
        <v>-87048.477499999994</v>
      </c>
      <c r="T55" s="73">
        <v>-87048.477499999994</v>
      </c>
      <c r="U55" s="73">
        <v>-87048.477499999994</v>
      </c>
      <c r="V55" s="73">
        <v>-87048.477499999994</v>
      </c>
      <c r="W55" s="73">
        <v>-87048.477499999994</v>
      </c>
      <c r="X55" s="73">
        <v>-87048.477499999994</v>
      </c>
      <c r="Y55" s="73">
        <v>-87048.477499999994</v>
      </c>
      <c r="Z55" s="73">
        <v>-87048.477499999994</v>
      </c>
      <c r="AA55" s="73">
        <v>-1044581.73</v>
      </c>
      <c r="AB55" s="73">
        <v>-87048.477499999994</v>
      </c>
      <c r="AC55" s="73">
        <v>-87048.477499999994</v>
      </c>
      <c r="AD55" s="73">
        <v>-87048.477499999994</v>
      </c>
      <c r="AE55" s="73">
        <v>-87048.477499999994</v>
      </c>
      <c r="AF55" s="73">
        <v>-87048.477499999994</v>
      </c>
      <c r="AG55" s="73">
        <v>-87048.477499999994</v>
      </c>
      <c r="AH55" s="73">
        <v>-87048.477499999994</v>
      </c>
      <c r="AI55" s="73">
        <v>-87048.477499999994</v>
      </c>
      <c r="AJ55" s="73">
        <v>-87048.477499999994</v>
      </c>
      <c r="AK55" s="73">
        <v>-87048.477499999994</v>
      </c>
      <c r="AL55" s="73">
        <v>-87048.477499999994</v>
      </c>
      <c r="AM55" s="73">
        <v>-87048.477499999994</v>
      </c>
      <c r="AN55" s="73">
        <v>-1044581.73</v>
      </c>
    </row>
    <row r="56" spans="1:40">
      <c r="A56" s="108" t="s">
        <v>746</v>
      </c>
      <c r="B56" s="73">
        <v>-15938423.0601609</v>
      </c>
      <c r="C56" s="73">
        <v>-14376231.1147424</v>
      </c>
      <c r="D56" s="73">
        <v>-11891324.896637401</v>
      </c>
      <c r="E56" s="73">
        <v>-12969800.1813813</v>
      </c>
      <c r="F56" s="73">
        <v>-14520723.132553499</v>
      </c>
      <c r="G56" s="73">
        <v>-16349649.8194615</v>
      </c>
      <c r="H56" s="73">
        <v>-16235151.080531999</v>
      </c>
      <c r="I56" s="73">
        <v>-16777166.126134999</v>
      </c>
      <c r="J56" s="73">
        <v>-15886589.115688</v>
      </c>
      <c r="K56" s="73">
        <v>-16480489.3165676</v>
      </c>
      <c r="L56" s="73">
        <v>-12783687.459786</v>
      </c>
      <c r="M56" s="73">
        <v>-14093093.2372008</v>
      </c>
      <c r="N56" s="73">
        <v>-178302328.54084599</v>
      </c>
      <c r="O56" s="73">
        <v>-17413446.245083202</v>
      </c>
      <c r="P56" s="73">
        <v>-15657693.3440568</v>
      </c>
      <c r="Q56" s="73">
        <v>-12957400.9460278</v>
      </c>
      <c r="R56" s="73">
        <v>-14102906.3909421</v>
      </c>
      <c r="S56" s="73">
        <v>-15794707.850449</v>
      </c>
      <c r="T56" s="73">
        <v>-18474721.1225731</v>
      </c>
      <c r="U56" s="73">
        <v>-18343708.5070103</v>
      </c>
      <c r="V56" s="73">
        <v>-18980775.158035699</v>
      </c>
      <c r="W56" s="73">
        <v>-17972807.0601747</v>
      </c>
      <c r="X56" s="73">
        <v>-18437433.984739501</v>
      </c>
      <c r="Y56" s="73">
        <v>-14478705.3500754</v>
      </c>
      <c r="Z56" s="73">
        <v>-15965424.371536201</v>
      </c>
      <c r="AA56" s="73">
        <v>-198579730.330704</v>
      </c>
      <c r="AB56" s="73">
        <v>-19769414.293414999</v>
      </c>
      <c r="AC56" s="73">
        <v>-17748283.926444702</v>
      </c>
      <c r="AD56" s="73">
        <v>-14690815.9035888</v>
      </c>
      <c r="AE56" s="73">
        <v>-15983625.341501299</v>
      </c>
      <c r="AF56" s="73">
        <v>-17894876.3236675</v>
      </c>
      <c r="AG56" s="73">
        <v>-18613521.599722501</v>
      </c>
      <c r="AH56" s="73">
        <v>-18478279.024548799</v>
      </c>
      <c r="AI56" s="73">
        <v>-19127172.426336002</v>
      </c>
      <c r="AJ56" s="73">
        <v>-18109040.765353799</v>
      </c>
      <c r="AK56" s="73">
        <v>-18582904.850066599</v>
      </c>
      <c r="AL56" s="73">
        <v>-14619032.1723062</v>
      </c>
      <c r="AM56" s="73">
        <v>-16107596.338453099</v>
      </c>
      <c r="AN56" s="73">
        <v>-209724562.965404</v>
      </c>
    </row>
    <row r="57" spans="1:40">
      <c r="A57" s="108" t="s">
        <v>747</v>
      </c>
      <c r="B57" s="73">
        <v>0</v>
      </c>
      <c r="C57" s="73">
        <v>0</v>
      </c>
      <c r="D57" s="73">
        <v>0</v>
      </c>
      <c r="E57" s="73">
        <v>0</v>
      </c>
      <c r="F57" s="73">
        <v>0</v>
      </c>
      <c r="G57" s="73">
        <v>0</v>
      </c>
      <c r="H57" s="73">
        <v>0</v>
      </c>
      <c r="I57" s="73">
        <v>0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  <c r="S57" s="73">
        <v>0</v>
      </c>
      <c r="T57" s="73">
        <v>0</v>
      </c>
      <c r="U57" s="73">
        <v>0</v>
      </c>
      <c r="V57" s="73">
        <v>0</v>
      </c>
      <c r="W57" s="73">
        <v>0</v>
      </c>
      <c r="X57" s="73">
        <v>0</v>
      </c>
      <c r="Y57" s="73">
        <v>0</v>
      </c>
      <c r="Z57" s="73">
        <v>0</v>
      </c>
      <c r="AA57" s="73">
        <v>0</v>
      </c>
      <c r="AB57" s="73">
        <v>0</v>
      </c>
      <c r="AC57" s="73">
        <v>0</v>
      </c>
      <c r="AD57" s="73">
        <v>0</v>
      </c>
      <c r="AE57" s="73">
        <v>0</v>
      </c>
      <c r="AF57" s="73">
        <v>0</v>
      </c>
      <c r="AG57" s="73">
        <v>0</v>
      </c>
      <c r="AH57" s="73">
        <v>0</v>
      </c>
      <c r="AI57" s="73">
        <v>0</v>
      </c>
      <c r="AJ57" s="73">
        <v>0</v>
      </c>
      <c r="AK57" s="73">
        <v>0</v>
      </c>
      <c r="AL57" s="73">
        <v>0</v>
      </c>
      <c r="AM57" s="73">
        <v>0</v>
      </c>
      <c r="AN57" s="73">
        <v>0</v>
      </c>
    </row>
    <row r="58" spans="1:40">
      <c r="A58" s="108" t="s">
        <v>748</v>
      </c>
      <c r="B58" s="73">
        <v>0</v>
      </c>
      <c r="C58" s="73">
        <v>0</v>
      </c>
      <c r="D58" s="73">
        <v>0</v>
      </c>
      <c r="E58" s="73">
        <v>0</v>
      </c>
      <c r="F58" s="73">
        <v>0</v>
      </c>
      <c r="G58" s="73">
        <v>0</v>
      </c>
      <c r="H58" s="73">
        <v>0</v>
      </c>
      <c r="I58" s="73">
        <v>0</v>
      </c>
      <c r="J58" s="73">
        <v>0</v>
      </c>
      <c r="K58" s="73">
        <v>0</v>
      </c>
      <c r="L58" s="73">
        <v>0</v>
      </c>
      <c r="M58" s="73">
        <v>0</v>
      </c>
      <c r="N58" s="73">
        <v>0</v>
      </c>
      <c r="O58" s="73">
        <v>0</v>
      </c>
      <c r="P58" s="73">
        <v>0</v>
      </c>
      <c r="Q58" s="73">
        <v>0</v>
      </c>
      <c r="R58" s="73">
        <v>0</v>
      </c>
      <c r="S58" s="73">
        <v>0</v>
      </c>
      <c r="T58" s="73">
        <v>0</v>
      </c>
      <c r="U58" s="73">
        <v>0</v>
      </c>
      <c r="V58" s="73">
        <v>0</v>
      </c>
      <c r="W58" s="73">
        <v>0</v>
      </c>
      <c r="X58" s="73">
        <v>0</v>
      </c>
      <c r="Y58" s="73">
        <v>0</v>
      </c>
      <c r="Z58" s="73">
        <v>0</v>
      </c>
      <c r="AA58" s="73">
        <v>0</v>
      </c>
      <c r="AB58" s="73">
        <v>0</v>
      </c>
      <c r="AC58" s="73">
        <v>0</v>
      </c>
      <c r="AD58" s="73">
        <v>0</v>
      </c>
      <c r="AE58" s="73">
        <v>0</v>
      </c>
      <c r="AF58" s="73">
        <v>0</v>
      </c>
      <c r="AG58" s="73">
        <v>0</v>
      </c>
      <c r="AH58" s="73">
        <v>0</v>
      </c>
      <c r="AI58" s="73">
        <v>0</v>
      </c>
      <c r="AJ58" s="73">
        <v>0</v>
      </c>
      <c r="AK58" s="73">
        <v>0</v>
      </c>
      <c r="AL58" s="73">
        <v>0</v>
      </c>
      <c r="AM58" s="73">
        <v>0</v>
      </c>
      <c r="AN58" s="73">
        <v>0</v>
      </c>
    </row>
    <row r="59" spans="1:40">
      <c r="A59" s="108" t="s">
        <v>749</v>
      </c>
      <c r="B59" s="73">
        <v>0</v>
      </c>
      <c r="C59" s="73">
        <v>0</v>
      </c>
      <c r="D59" s="73">
        <v>0</v>
      </c>
      <c r="E59" s="73">
        <v>0</v>
      </c>
      <c r="F59" s="73">
        <v>0</v>
      </c>
      <c r="G59" s="73">
        <v>0</v>
      </c>
      <c r="H59" s="73">
        <v>0</v>
      </c>
      <c r="I59" s="73">
        <v>0</v>
      </c>
      <c r="J59" s="73">
        <v>0</v>
      </c>
      <c r="K59" s="73">
        <v>0</v>
      </c>
      <c r="L59" s="73">
        <v>0</v>
      </c>
      <c r="M59" s="73">
        <v>0</v>
      </c>
      <c r="N59" s="73">
        <v>0</v>
      </c>
      <c r="O59" s="73">
        <v>0</v>
      </c>
      <c r="P59" s="73">
        <v>0</v>
      </c>
      <c r="Q59" s="73">
        <v>0</v>
      </c>
      <c r="R59" s="73">
        <v>0</v>
      </c>
      <c r="S59" s="73">
        <v>0</v>
      </c>
      <c r="T59" s="73">
        <v>0</v>
      </c>
      <c r="U59" s="73">
        <v>0</v>
      </c>
      <c r="V59" s="73">
        <v>0</v>
      </c>
      <c r="W59" s="73">
        <v>0</v>
      </c>
      <c r="X59" s="73">
        <v>0</v>
      </c>
      <c r="Y59" s="73">
        <v>0</v>
      </c>
      <c r="Z59" s="73">
        <v>0</v>
      </c>
      <c r="AA59" s="73">
        <v>0</v>
      </c>
      <c r="AB59" s="73">
        <v>0</v>
      </c>
      <c r="AC59" s="73">
        <v>0</v>
      </c>
      <c r="AD59" s="73">
        <v>0</v>
      </c>
      <c r="AE59" s="73">
        <v>0</v>
      </c>
      <c r="AF59" s="73">
        <v>0</v>
      </c>
      <c r="AG59" s="73">
        <v>0</v>
      </c>
      <c r="AH59" s="73">
        <v>0</v>
      </c>
      <c r="AI59" s="73">
        <v>0</v>
      </c>
      <c r="AJ59" s="73">
        <v>0</v>
      </c>
      <c r="AK59" s="73">
        <v>0</v>
      </c>
      <c r="AL59" s="73">
        <v>0</v>
      </c>
      <c r="AM59" s="73">
        <v>0</v>
      </c>
      <c r="AN59" s="73">
        <v>0</v>
      </c>
    </row>
    <row r="60" spans="1:40">
      <c r="A60" s="108" t="s">
        <v>750</v>
      </c>
      <c r="B60" s="73">
        <v>-15938423.0601609</v>
      </c>
      <c r="C60" s="73">
        <v>-14376231.1147424</v>
      </c>
      <c r="D60" s="73">
        <v>-11891324.896637401</v>
      </c>
      <c r="E60" s="73">
        <v>-12969800.1813813</v>
      </c>
      <c r="F60" s="73">
        <v>-14520723.132553499</v>
      </c>
      <c r="G60" s="73">
        <v>-16349649.8194615</v>
      </c>
      <c r="H60" s="73">
        <v>-16235151.080531999</v>
      </c>
      <c r="I60" s="73">
        <v>-16777166.126134999</v>
      </c>
      <c r="J60" s="73">
        <v>-15886589.115688</v>
      </c>
      <c r="K60" s="73">
        <v>-16480489.3165676</v>
      </c>
      <c r="L60" s="73">
        <v>-12783687.459786</v>
      </c>
      <c r="M60" s="73">
        <v>-14093093.2372008</v>
      </c>
      <c r="N60" s="73">
        <v>-178302328.54084599</v>
      </c>
      <c r="O60" s="73">
        <v>-17413446.245083202</v>
      </c>
      <c r="P60" s="73">
        <v>-15657693.3440568</v>
      </c>
      <c r="Q60" s="73">
        <v>-12957400.9460278</v>
      </c>
      <c r="R60" s="73">
        <v>-14102906.3909421</v>
      </c>
      <c r="S60" s="73">
        <v>-15794707.850449</v>
      </c>
      <c r="T60" s="73">
        <v>-18474721.1225731</v>
      </c>
      <c r="U60" s="73">
        <v>-18343708.5070103</v>
      </c>
      <c r="V60" s="73">
        <v>-18980775.158035699</v>
      </c>
      <c r="W60" s="73">
        <v>-17972807.0601747</v>
      </c>
      <c r="X60" s="73">
        <v>-18437433.984739501</v>
      </c>
      <c r="Y60" s="73">
        <v>-14478705.3500754</v>
      </c>
      <c r="Z60" s="73">
        <v>-15965424.371536201</v>
      </c>
      <c r="AA60" s="73">
        <v>-198579730.330704</v>
      </c>
      <c r="AB60" s="73">
        <v>-19769414.293414999</v>
      </c>
      <c r="AC60" s="73">
        <v>-17748283.926444702</v>
      </c>
      <c r="AD60" s="73">
        <v>-14690815.9035888</v>
      </c>
      <c r="AE60" s="73">
        <v>-15983625.341501299</v>
      </c>
      <c r="AF60" s="73">
        <v>-17894876.3236675</v>
      </c>
      <c r="AG60" s="73">
        <v>-18613521.599722501</v>
      </c>
      <c r="AH60" s="73">
        <v>-18478279.024548799</v>
      </c>
      <c r="AI60" s="73">
        <v>-19127172.426336002</v>
      </c>
      <c r="AJ60" s="73">
        <v>-18109040.765353799</v>
      </c>
      <c r="AK60" s="73">
        <v>-18582904.850066599</v>
      </c>
      <c r="AL60" s="73">
        <v>-14619032.1723062</v>
      </c>
      <c r="AM60" s="73">
        <v>-16107596.338453099</v>
      </c>
      <c r="AN60" s="73">
        <v>-209724562.965404</v>
      </c>
    </row>
    <row r="61" spans="1:40">
      <c r="A61" s="108" t="s">
        <v>751</v>
      </c>
      <c r="B61" s="73">
        <v>-256560.47099999999</v>
      </c>
      <c r="C61" s="73">
        <v>-256560.47099999999</v>
      </c>
      <c r="D61" s="73">
        <v>-256560.47099999999</v>
      </c>
      <c r="E61" s="73">
        <v>-256560.47099999999</v>
      </c>
      <c r="F61" s="73">
        <v>-256560.47099999999</v>
      </c>
      <c r="G61" s="73">
        <v>-256560.47099999999</v>
      </c>
      <c r="H61" s="73">
        <v>-256560.47099999999</v>
      </c>
      <c r="I61" s="73">
        <v>-256560.47099999999</v>
      </c>
      <c r="J61" s="73">
        <v>-256560.47099999999</v>
      </c>
      <c r="K61" s="73">
        <v>-256560.47099999999</v>
      </c>
      <c r="L61" s="73">
        <v>-256560.47099999999</v>
      </c>
      <c r="M61" s="73">
        <v>-256560.47099999999</v>
      </c>
      <c r="N61" s="73">
        <v>-3078725.65199999</v>
      </c>
      <c r="O61" s="73">
        <v>-256560.47099999999</v>
      </c>
      <c r="P61" s="73">
        <v>-256560.47099999999</v>
      </c>
      <c r="Q61" s="73">
        <v>-256560.47099999999</v>
      </c>
      <c r="R61" s="73">
        <v>-256560.47099999999</v>
      </c>
      <c r="S61" s="73">
        <v>-256560.47099999999</v>
      </c>
      <c r="T61" s="73">
        <v>-256560.47099999999</v>
      </c>
      <c r="U61" s="73">
        <v>-256560.47099999999</v>
      </c>
      <c r="V61" s="73">
        <v>-256560.47099999999</v>
      </c>
      <c r="W61" s="73">
        <v>-256560.47099999999</v>
      </c>
      <c r="X61" s="73">
        <v>-256560.47099999999</v>
      </c>
      <c r="Y61" s="73">
        <v>-256560.47099999999</v>
      </c>
      <c r="Z61" s="73">
        <v>-256560.47099999999</v>
      </c>
      <c r="AA61" s="73">
        <v>-3078725.65199999</v>
      </c>
      <c r="AB61" s="73">
        <v>-256560.47099999999</v>
      </c>
      <c r="AC61" s="73">
        <v>-256560.47099999999</v>
      </c>
      <c r="AD61" s="73">
        <v>-256560.47099999999</v>
      </c>
      <c r="AE61" s="73">
        <v>-256560.47099999999</v>
      </c>
      <c r="AF61" s="73">
        <v>-256560.47099999999</v>
      </c>
      <c r="AG61" s="73">
        <v>-256560.47099999999</v>
      </c>
      <c r="AH61" s="73">
        <v>-256560.47099999999</v>
      </c>
      <c r="AI61" s="73">
        <v>-256560.47099999999</v>
      </c>
      <c r="AJ61" s="73">
        <v>-256560.47099999999</v>
      </c>
      <c r="AK61" s="73">
        <v>-256560.47099999999</v>
      </c>
      <c r="AL61" s="73">
        <v>-256560.47099999999</v>
      </c>
      <c r="AM61" s="73">
        <v>-256560.47099999999</v>
      </c>
      <c r="AN61" s="73">
        <v>-3078725.65199999</v>
      </c>
    </row>
    <row r="62" spans="1:40">
      <c r="A62" s="108" t="s">
        <v>752</v>
      </c>
      <c r="B62" s="73">
        <v>-406986.939166667</v>
      </c>
      <c r="C62" s="73">
        <v>-406986.939166667</v>
      </c>
      <c r="D62" s="73">
        <v>-406986.939166667</v>
      </c>
      <c r="E62" s="73">
        <v>-406986.939166667</v>
      </c>
      <c r="F62" s="73">
        <v>-406986.939166667</v>
      </c>
      <c r="G62" s="73">
        <v>-406986.939166667</v>
      </c>
      <c r="H62" s="73">
        <v>-406986.939166667</v>
      </c>
      <c r="I62" s="73">
        <v>-406986.939166667</v>
      </c>
      <c r="J62" s="73">
        <v>-406986.939166667</v>
      </c>
      <c r="K62" s="73">
        <v>-406986.939166667</v>
      </c>
      <c r="L62" s="73">
        <v>-406986.939166667</v>
      </c>
      <c r="M62" s="73">
        <v>-406986.939166667</v>
      </c>
      <c r="N62" s="73">
        <v>-4883843.2699999996</v>
      </c>
      <c r="O62" s="73">
        <v>-406986.939166667</v>
      </c>
      <c r="P62" s="73">
        <v>-406986.939166667</v>
      </c>
      <c r="Q62" s="73">
        <v>-406986.939166667</v>
      </c>
      <c r="R62" s="73">
        <v>-406986.939166667</v>
      </c>
      <c r="S62" s="73">
        <v>-406986.939166667</v>
      </c>
      <c r="T62" s="73">
        <v>-406986.939166667</v>
      </c>
      <c r="U62" s="73">
        <v>-406986.939166667</v>
      </c>
      <c r="V62" s="73">
        <v>-406986.939166667</v>
      </c>
      <c r="W62" s="73">
        <v>-406986.939166667</v>
      </c>
      <c r="X62" s="73">
        <v>-406986.939166667</v>
      </c>
      <c r="Y62" s="73">
        <v>-406986.939166667</v>
      </c>
      <c r="Z62" s="73">
        <v>-406986.939166667</v>
      </c>
      <c r="AA62" s="73">
        <v>-4883843.2699999996</v>
      </c>
      <c r="AB62" s="73">
        <v>-406986.939166667</v>
      </c>
      <c r="AC62" s="73">
        <v>-406986.939166667</v>
      </c>
      <c r="AD62" s="73">
        <v>-406986.939166667</v>
      </c>
      <c r="AE62" s="73">
        <v>-406986.939166667</v>
      </c>
      <c r="AF62" s="73">
        <v>-406986.939166667</v>
      </c>
      <c r="AG62" s="73">
        <v>-406986.939166667</v>
      </c>
      <c r="AH62" s="73">
        <v>-406986.939166667</v>
      </c>
      <c r="AI62" s="73">
        <v>-406986.939166667</v>
      </c>
      <c r="AJ62" s="73">
        <v>-406986.939166667</v>
      </c>
      <c r="AK62" s="73">
        <v>-406986.939166667</v>
      </c>
      <c r="AL62" s="73">
        <v>-406986.939166667</v>
      </c>
      <c r="AM62" s="73">
        <v>-406986.939166667</v>
      </c>
      <c r="AN62" s="73">
        <v>-4883843.2699999996</v>
      </c>
    </row>
    <row r="63" spans="1:40">
      <c r="A63" s="108" t="s">
        <v>753</v>
      </c>
      <c r="B63" s="73">
        <v>-312728.38199999998</v>
      </c>
      <c r="C63" s="73">
        <v>-312728.38199999998</v>
      </c>
      <c r="D63" s="73">
        <v>-312728.38199999998</v>
      </c>
      <c r="E63" s="73">
        <v>-312728.38199999998</v>
      </c>
      <c r="F63" s="73">
        <v>-312728.38199999998</v>
      </c>
      <c r="G63" s="73">
        <v>-312728.38199999998</v>
      </c>
      <c r="H63" s="73">
        <v>-312728.38199999998</v>
      </c>
      <c r="I63" s="73">
        <v>-312728.38199999998</v>
      </c>
      <c r="J63" s="73">
        <v>-312728.38199999998</v>
      </c>
      <c r="K63" s="73">
        <v>-312728.38199999998</v>
      </c>
      <c r="L63" s="73">
        <v>-312728.38199999998</v>
      </c>
      <c r="M63" s="73">
        <v>-312728.38199999998</v>
      </c>
      <c r="N63" s="73">
        <v>-3752740.5839999998</v>
      </c>
      <c r="O63" s="73">
        <v>-312728.38199999998</v>
      </c>
      <c r="P63" s="73">
        <v>-312728.38199999998</v>
      </c>
      <c r="Q63" s="73">
        <v>-312728.38199999998</v>
      </c>
      <c r="R63" s="73">
        <v>-312728.38199999998</v>
      </c>
      <c r="S63" s="73">
        <v>-312728.38199999998</v>
      </c>
      <c r="T63" s="73">
        <v>-312728.38199999998</v>
      </c>
      <c r="U63" s="73">
        <v>-312728.38199999998</v>
      </c>
      <c r="V63" s="73">
        <v>-312728.38199999998</v>
      </c>
      <c r="W63" s="73">
        <v>-312728.38199999998</v>
      </c>
      <c r="X63" s="73">
        <v>-312728.38199999998</v>
      </c>
      <c r="Y63" s="73">
        <v>-312728.38199999998</v>
      </c>
      <c r="Z63" s="73">
        <v>-312728.38199999998</v>
      </c>
      <c r="AA63" s="73">
        <v>-3752740.5839999998</v>
      </c>
      <c r="AB63" s="73">
        <v>-312728.38199999998</v>
      </c>
      <c r="AC63" s="73">
        <v>-312728.38199999998</v>
      </c>
      <c r="AD63" s="73">
        <v>-312728.38199999998</v>
      </c>
      <c r="AE63" s="73">
        <v>-312728.38199999998</v>
      </c>
      <c r="AF63" s="73">
        <v>-312728.38199999998</v>
      </c>
      <c r="AG63" s="73">
        <v>-312728.38199999998</v>
      </c>
      <c r="AH63" s="73">
        <v>-312728.38199999998</v>
      </c>
      <c r="AI63" s="73">
        <v>-312728.38199999998</v>
      </c>
      <c r="AJ63" s="73">
        <v>-312728.38199999998</v>
      </c>
      <c r="AK63" s="73">
        <v>-312728.38199999998</v>
      </c>
      <c r="AL63" s="73">
        <v>-312728.38199999998</v>
      </c>
      <c r="AM63" s="73">
        <v>-312728.38199999998</v>
      </c>
      <c r="AN63" s="73">
        <v>-3752740.5839999998</v>
      </c>
    </row>
    <row r="64" spans="1:40">
      <c r="A64" s="108" t="s">
        <v>754</v>
      </c>
      <c r="B64" s="73">
        <v>-10547.941999999999</v>
      </c>
      <c r="C64" s="73">
        <v>-10547.941999999999</v>
      </c>
      <c r="D64" s="73">
        <v>-10547.941999999999</v>
      </c>
      <c r="E64" s="73">
        <v>-10547.941999999999</v>
      </c>
      <c r="F64" s="73">
        <v>-10547.941999999999</v>
      </c>
      <c r="G64" s="73">
        <v>-10547.941999999999</v>
      </c>
      <c r="H64" s="73">
        <v>-10547.941999999999</v>
      </c>
      <c r="I64" s="73">
        <v>-10547.941999999999</v>
      </c>
      <c r="J64" s="73">
        <v>-10547.941999999999</v>
      </c>
      <c r="K64" s="73">
        <v>-10547.941999999999</v>
      </c>
      <c r="L64" s="73">
        <v>-10547.941999999999</v>
      </c>
      <c r="M64" s="73">
        <v>-10547.941999999999</v>
      </c>
      <c r="N64" s="73">
        <v>-126575.304</v>
      </c>
      <c r="O64" s="73">
        <v>-10547.941999999999</v>
      </c>
      <c r="P64" s="73">
        <v>-10547.941999999999</v>
      </c>
      <c r="Q64" s="73">
        <v>-10547.941999999999</v>
      </c>
      <c r="R64" s="73">
        <v>-10547.941999999999</v>
      </c>
      <c r="S64" s="73">
        <v>-10547.941999999999</v>
      </c>
      <c r="T64" s="73">
        <v>-10547.941999999999</v>
      </c>
      <c r="U64" s="73">
        <v>-10547.941999999999</v>
      </c>
      <c r="V64" s="73">
        <v>-10547.941999999999</v>
      </c>
      <c r="W64" s="73">
        <v>-10547.941999999999</v>
      </c>
      <c r="X64" s="73">
        <v>-10547.941999999999</v>
      </c>
      <c r="Y64" s="73">
        <v>-10547.941999999999</v>
      </c>
      <c r="Z64" s="73">
        <v>-10547.941999999999</v>
      </c>
      <c r="AA64" s="73">
        <v>-126575.304</v>
      </c>
      <c r="AB64" s="73">
        <v>-10547.941999999999</v>
      </c>
      <c r="AC64" s="73">
        <v>-10547.941999999999</v>
      </c>
      <c r="AD64" s="73">
        <v>-10547.941999999999</v>
      </c>
      <c r="AE64" s="73">
        <v>-10547.941999999999</v>
      </c>
      <c r="AF64" s="73">
        <v>-10547.941999999999</v>
      </c>
      <c r="AG64" s="73">
        <v>-10547.941999999999</v>
      </c>
      <c r="AH64" s="73">
        <v>-10547.941999999999</v>
      </c>
      <c r="AI64" s="73">
        <v>-10547.941999999999</v>
      </c>
      <c r="AJ64" s="73">
        <v>-10547.941999999999</v>
      </c>
      <c r="AK64" s="73">
        <v>-10547.941999999999</v>
      </c>
      <c r="AL64" s="73">
        <v>-10547.941999999999</v>
      </c>
      <c r="AM64" s="73">
        <v>-10547.941999999999</v>
      </c>
      <c r="AN64" s="73">
        <v>-126575.304</v>
      </c>
    </row>
    <row r="65" spans="1:40">
      <c r="A65" s="108" t="s">
        <v>755</v>
      </c>
      <c r="B65" s="73">
        <v>-22663.815999999999</v>
      </c>
      <c r="C65" s="73">
        <v>-22663.815999999999</v>
      </c>
      <c r="D65" s="73">
        <v>-22663.815999999999</v>
      </c>
      <c r="E65" s="73">
        <v>-22663.815999999999</v>
      </c>
      <c r="F65" s="73">
        <v>-22663.815999999999</v>
      </c>
      <c r="G65" s="73">
        <v>-22663.815999999999</v>
      </c>
      <c r="H65" s="73">
        <v>-22663.815999999999</v>
      </c>
      <c r="I65" s="73">
        <v>-22663.815999999999</v>
      </c>
      <c r="J65" s="73">
        <v>-22663.815999999999</v>
      </c>
      <c r="K65" s="73">
        <v>-22663.815999999999</v>
      </c>
      <c r="L65" s="73">
        <v>-22663.815999999999</v>
      </c>
      <c r="M65" s="73">
        <v>-22663.815999999999</v>
      </c>
      <c r="N65" s="73">
        <v>-271965.79200000002</v>
      </c>
      <c r="O65" s="73">
        <v>-22663.815999999999</v>
      </c>
      <c r="P65" s="73">
        <v>-22663.815999999999</v>
      </c>
      <c r="Q65" s="73">
        <v>-22663.815999999999</v>
      </c>
      <c r="R65" s="73">
        <v>-22663.815999999999</v>
      </c>
      <c r="S65" s="73">
        <v>-22663.815999999999</v>
      </c>
      <c r="T65" s="73">
        <v>-22663.815999999999</v>
      </c>
      <c r="U65" s="73">
        <v>-22663.815999999999</v>
      </c>
      <c r="V65" s="73">
        <v>-22663.815999999999</v>
      </c>
      <c r="W65" s="73">
        <v>-22663.815999999999</v>
      </c>
      <c r="X65" s="73">
        <v>-22663.815999999999</v>
      </c>
      <c r="Y65" s="73">
        <v>-22663.815999999999</v>
      </c>
      <c r="Z65" s="73">
        <v>-22663.815999999999</v>
      </c>
      <c r="AA65" s="73">
        <v>-271965.79200000002</v>
      </c>
      <c r="AB65" s="73">
        <v>-22663.815999999999</v>
      </c>
      <c r="AC65" s="73">
        <v>-22663.815999999999</v>
      </c>
      <c r="AD65" s="73">
        <v>-22663.815999999999</v>
      </c>
      <c r="AE65" s="73">
        <v>-22663.815999999999</v>
      </c>
      <c r="AF65" s="73">
        <v>-22663.815999999999</v>
      </c>
      <c r="AG65" s="73">
        <v>-22663.815999999999</v>
      </c>
      <c r="AH65" s="73">
        <v>-22663.815999999999</v>
      </c>
      <c r="AI65" s="73">
        <v>-22663.815999999999</v>
      </c>
      <c r="AJ65" s="73">
        <v>-22663.815999999999</v>
      </c>
      <c r="AK65" s="73">
        <v>-22663.815999999999</v>
      </c>
      <c r="AL65" s="73">
        <v>-22663.815999999999</v>
      </c>
      <c r="AM65" s="73">
        <v>-22663.815999999999</v>
      </c>
      <c r="AN65" s="73">
        <v>-271965.79200000002</v>
      </c>
    </row>
    <row r="66" spans="1:40">
      <c r="A66" s="108" t="s">
        <v>756</v>
      </c>
      <c r="B66" s="73">
        <v>0</v>
      </c>
      <c r="C66" s="73">
        <v>0</v>
      </c>
      <c r="D66" s="73">
        <v>0</v>
      </c>
      <c r="E66" s="73">
        <v>0</v>
      </c>
      <c r="F66" s="73">
        <v>0</v>
      </c>
      <c r="G66" s="73">
        <v>0</v>
      </c>
      <c r="H66" s="73">
        <v>0</v>
      </c>
      <c r="I66" s="73">
        <v>0</v>
      </c>
      <c r="J66" s="73">
        <v>0</v>
      </c>
      <c r="K66" s="73">
        <v>0</v>
      </c>
      <c r="L66" s="73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3">
        <v>0</v>
      </c>
      <c r="V66" s="73">
        <v>0</v>
      </c>
      <c r="W66" s="73">
        <v>0</v>
      </c>
      <c r="X66" s="73">
        <v>0</v>
      </c>
      <c r="Y66" s="73">
        <v>0</v>
      </c>
      <c r="Z66" s="73">
        <v>0</v>
      </c>
      <c r="AA66" s="73">
        <v>0</v>
      </c>
      <c r="AB66" s="73">
        <v>0</v>
      </c>
      <c r="AC66" s="73">
        <v>0</v>
      </c>
      <c r="AD66" s="73">
        <v>0</v>
      </c>
      <c r="AE66" s="73">
        <v>0</v>
      </c>
      <c r="AF66" s="73">
        <v>0</v>
      </c>
      <c r="AG66" s="73">
        <v>0</v>
      </c>
      <c r="AH66" s="73">
        <v>0</v>
      </c>
      <c r="AI66" s="73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</row>
    <row r="67" spans="1:40">
      <c r="A67" s="108" t="s">
        <v>757</v>
      </c>
      <c r="B67" s="73">
        <v>0</v>
      </c>
      <c r="C67" s="73">
        <v>0</v>
      </c>
      <c r="D67" s="73">
        <v>0</v>
      </c>
      <c r="E67" s="73">
        <v>0</v>
      </c>
      <c r="F67" s="73">
        <v>0</v>
      </c>
      <c r="G67" s="73">
        <v>0</v>
      </c>
      <c r="H67" s="73">
        <v>0</v>
      </c>
      <c r="I67" s="73">
        <v>0</v>
      </c>
      <c r="J67" s="73">
        <v>0</v>
      </c>
      <c r="K67" s="73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3">
        <v>0</v>
      </c>
      <c r="R67" s="73">
        <v>0</v>
      </c>
      <c r="S67" s="73">
        <v>0</v>
      </c>
      <c r="T67" s="73">
        <v>0</v>
      </c>
      <c r="U67" s="73">
        <v>0</v>
      </c>
      <c r="V67" s="73">
        <v>0</v>
      </c>
      <c r="W67" s="73">
        <v>0</v>
      </c>
      <c r="X67" s="73">
        <v>0</v>
      </c>
      <c r="Y67" s="73">
        <v>0</v>
      </c>
      <c r="Z67" s="73">
        <v>0</v>
      </c>
      <c r="AA67" s="73">
        <v>0</v>
      </c>
      <c r="AB67" s="73">
        <v>0</v>
      </c>
      <c r="AC67" s="73">
        <v>0</v>
      </c>
      <c r="AD67" s="73">
        <v>0</v>
      </c>
      <c r="AE67" s="73">
        <v>0</v>
      </c>
      <c r="AF67" s="73">
        <v>0</v>
      </c>
      <c r="AG67" s="73">
        <v>0</v>
      </c>
      <c r="AH67" s="73">
        <v>0</v>
      </c>
      <c r="AI67" s="73">
        <v>0</v>
      </c>
      <c r="AJ67" s="73">
        <v>0</v>
      </c>
      <c r="AK67" s="73">
        <v>0</v>
      </c>
      <c r="AL67" s="73">
        <v>0</v>
      </c>
      <c r="AM67" s="73">
        <v>0</v>
      </c>
      <c r="AN67" s="73">
        <v>0</v>
      </c>
    </row>
    <row r="68" spans="1:40">
      <c r="A68" s="108" t="s">
        <v>758</v>
      </c>
      <c r="B68" s="73">
        <v>0</v>
      </c>
      <c r="C68" s="73">
        <v>0</v>
      </c>
      <c r="D68" s="73">
        <v>0</v>
      </c>
      <c r="E68" s="73">
        <v>0</v>
      </c>
      <c r="F68" s="73">
        <v>0</v>
      </c>
      <c r="G68" s="73">
        <v>0</v>
      </c>
      <c r="H68" s="73">
        <v>0</v>
      </c>
      <c r="I68" s="73">
        <v>0</v>
      </c>
      <c r="J68" s="73">
        <v>0</v>
      </c>
      <c r="K68" s="73">
        <v>0</v>
      </c>
      <c r="L68" s="73">
        <v>0</v>
      </c>
      <c r="M68" s="73">
        <v>0</v>
      </c>
      <c r="N68" s="73">
        <v>0</v>
      </c>
      <c r="O68" s="73">
        <v>0</v>
      </c>
      <c r="P68" s="73">
        <v>0</v>
      </c>
      <c r="Q68" s="73">
        <v>0</v>
      </c>
      <c r="R68" s="73">
        <v>0</v>
      </c>
      <c r="S68" s="73">
        <v>0</v>
      </c>
      <c r="T68" s="73">
        <v>0</v>
      </c>
      <c r="U68" s="73">
        <v>0</v>
      </c>
      <c r="V68" s="73">
        <v>0</v>
      </c>
      <c r="W68" s="73">
        <v>0</v>
      </c>
      <c r="X68" s="73">
        <v>0</v>
      </c>
      <c r="Y68" s="73">
        <v>0</v>
      </c>
      <c r="Z68" s="73">
        <v>0</v>
      </c>
      <c r="AA68" s="73">
        <v>0</v>
      </c>
      <c r="AB68" s="73">
        <v>0</v>
      </c>
      <c r="AC68" s="73">
        <v>0</v>
      </c>
      <c r="AD68" s="73">
        <v>0</v>
      </c>
      <c r="AE68" s="73">
        <v>0</v>
      </c>
      <c r="AF68" s="73">
        <v>0</v>
      </c>
      <c r="AG68" s="73">
        <v>0</v>
      </c>
      <c r="AH68" s="73">
        <v>0</v>
      </c>
      <c r="AI68" s="73">
        <v>0</v>
      </c>
      <c r="AJ68" s="73">
        <v>0</v>
      </c>
      <c r="AK68" s="73">
        <v>0</v>
      </c>
      <c r="AL68" s="73">
        <v>0</v>
      </c>
      <c r="AM68" s="73">
        <v>0</v>
      </c>
      <c r="AN68" s="73">
        <v>0</v>
      </c>
    </row>
    <row r="69" spans="1:40">
      <c r="A69" s="108" t="s">
        <v>759</v>
      </c>
      <c r="B69" s="73">
        <v>0</v>
      </c>
      <c r="C69" s="73">
        <v>0</v>
      </c>
      <c r="D69" s="73">
        <v>0</v>
      </c>
      <c r="E69" s="73">
        <v>0</v>
      </c>
      <c r="F69" s="73">
        <v>0</v>
      </c>
      <c r="G69" s="73">
        <v>0</v>
      </c>
      <c r="H69" s="73">
        <v>0</v>
      </c>
      <c r="I69" s="73">
        <v>0</v>
      </c>
      <c r="J69" s="73">
        <v>0</v>
      </c>
      <c r="K69" s="73">
        <v>0</v>
      </c>
      <c r="L69" s="73">
        <v>0</v>
      </c>
      <c r="M69" s="73">
        <v>0</v>
      </c>
      <c r="N69" s="73">
        <v>0</v>
      </c>
      <c r="O69" s="73">
        <v>0</v>
      </c>
      <c r="P69" s="73">
        <v>0</v>
      </c>
      <c r="Q69" s="73">
        <v>0</v>
      </c>
      <c r="R69" s="73">
        <v>0</v>
      </c>
      <c r="S69" s="73">
        <v>0</v>
      </c>
      <c r="T69" s="73">
        <v>0</v>
      </c>
      <c r="U69" s="73">
        <v>0</v>
      </c>
      <c r="V69" s="73">
        <v>0</v>
      </c>
      <c r="W69" s="73">
        <v>0</v>
      </c>
      <c r="X69" s="73">
        <v>0</v>
      </c>
      <c r="Y69" s="73">
        <v>0</v>
      </c>
      <c r="Z69" s="73">
        <v>0</v>
      </c>
      <c r="AA69" s="73">
        <v>0</v>
      </c>
      <c r="AB69" s="73">
        <v>0</v>
      </c>
      <c r="AC69" s="73">
        <v>0</v>
      </c>
      <c r="AD69" s="73">
        <v>0</v>
      </c>
      <c r="AE69" s="73">
        <v>0</v>
      </c>
      <c r="AF69" s="73">
        <v>0</v>
      </c>
      <c r="AG69" s="73">
        <v>0</v>
      </c>
      <c r="AH69" s="73">
        <v>0</v>
      </c>
      <c r="AI69" s="73">
        <v>0</v>
      </c>
      <c r="AJ69" s="73">
        <v>0</v>
      </c>
      <c r="AK69" s="73">
        <v>0</v>
      </c>
      <c r="AL69" s="73">
        <v>0</v>
      </c>
      <c r="AM69" s="73">
        <v>0</v>
      </c>
      <c r="AN69" s="73">
        <v>0</v>
      </c>
    </row>
    <row r="70" spans="1:40">
      <c r="A70" s="108" t="s">
        <v>760</v>
      </c>
      <c r="B70" s="73">
        <v>0</v>
      </c>
      <c r="C70" s="73">
        <v>0</v>
      </c>
      <c r="D70" s="73">
        <v>0</v>
      </c>
      <c r="E70" s="73">
        <v>0</v>
      </c>
      <c r="F70" s="73">
        <v>0</v>
      </c>
      <c r="G70" s="73">
        <v>0</v>
      </c>
      <c r="H70" s="73">
        <v>0</v>
      </c>
      <c r="I70" s="73">
        <v>0</v>
      </c>
      <c r="J70" s="73">
        <v>0</v>
      </c>
      <c r="K70" s="73">
        <v>0</v>
      </c>
      <c r="L70" s="73">
        <v>0</v>
      </c>
      <c r="M70" s="73">
        <v>0</v>
      </c>
      <c r="N70" s="73">
        <v>0</v>
      </c>
      <c r="O70" s="73">
        <v>0</v>
      </c>
      <c r="P70" s="73">
        <v>0</v>
      </c>
      <c r="Q70" s="73">
        <v>0</v>
      </c>
      <c r="R70" s="73">
        <v>0</v>
      </c>
      <c r="S70" s="73">
        <v>0</v>
      </c>
      <c r="T70" s="73">
        <v>0</v>
      </c>
      <c r="U70" s="73">
        <v>0</v>
      </c>
      <c r="V70" s="73">
        <v>0</v>
      </c>
      <c r="W70" s="73">
        <v>0</v>
      </c>
      <c r="X70" s="73">
        <v>0</v>
      </c>
      <c r="Y70" s="73">
        <v>0</v>
      </c>
      <c r="Z70" s="73">
        <v>0</v>
      </c>
      <c r="AA70" s="73">
        <v>0</v>
      </c>
      <c r="AB70" s="73">
        <v>0</v>
      </c>
      <c r="AC70" s="73">
        <v>0</v>
      </c>
      <c r="AD70" s="73">
        <v>0</v>
      </c>
      <c r="AE70" s="73">
        <v>0</v>
      </c>
      <c r="AF70" s="73">
        <v>0</v>
      </c>
      <c r="AG70" s="73">
        <v>0</v>
      </c>
      <c r="AH70" s="73">
        <v>0</v>
      </c>
      <c r="AI70" s="73">
        <v>0</v>
      </c>
      <c r="AJ70" s="73">
        <v>0</v>
      </c>
      <c r="AK70" s="73">
        <v>0</v>
      </c>
      <c r="AL70" s="73">
        <v>0</v>
      </c>
      <c r="AM70" s="73">
        <v>0</v>
      </c>
      <c r="AN70" s="73">
        <v>0</v>
      </c>
    </row>
    <row r="71" spans="1:40">
      <c r="A71" s="108" t="s">
        <v>761</v>
      </c>
      <c r="B71" s="73">
        <v>0</v>
      </c>
      <c r="C71" s="73">
        <v>0</v>
      </c>
      <c r="D71" s="73">
        <v>0</v>
      </c>
      <c r="E71" s="73">
        <v>0</v>
      </c>
      <c r="F71" s="73">
        <v>0</v>
      </c>
      <c r="G71" s="73">
        <v>0</v>
      </c>
      <c r="H71" s="73">
        <v>0</v>
      </c>
      <c r="I71" s="73">
        <v>0</v>
      </c>
      <c r="J71" s="73">
        <v>0</v>
      </c>
      <c r="K71" s="73">
        <v>0</v>
      </c>
      <c r="L71" s="73">
        <v>0</v>
      </c>
      <c r="M71" s="73">
        <v>0</v>
      </c>
      <c r="N71" s="73">
        <v>0</v>
      </c>
      <c r="O71" s="73">
        <v>0</v>
      </c>
      <c r="P71" s="73">
        <v>0</v>
      </c>
      <c r="Q71" s="73">
        <v>0</v>
      </c>
      <c r="R71" s="73">
        <v>0</v>
      </c>
      <c r="S71" s="73">
        <v>0</v>
      </c>
      <c r="T71" s="73">
        <v>0</v>
      </c>
      <c r="U71" s="73">
        <v>0</v>
      </c>
      <c r="V71" s="73">
        <v>0</v>
      </c>
      <c r="W71" s="73">
        <v>0</v>
      </c>
      <c r="X71" s="73">
        <v>0</v>
      </c>
      <c r="Y71" s="73">
        <v>0</v>
      </c>
      <c r="Z71" s="73">
        <v>0</v>
      </c>
      <c r="AA71" s="73">
        <v>0</v>
      </c>
      <c r="AB71" s="73">
        <v>0</v>
      </c>
      <c r="AC71" s="73">
        <v>0</v>
      </c>
      <c r="AD71" s="73">
        <v>0</v>
      </c>
      <c r="AE71" s="73">
        <v>0</v>
      </c>
      <c r="AF71" s="73">
        <v>0</v>
      </c>
      <c r="AG71" s="73">
        <v>0</v>
      </c>
      <c r="AH71" s="73">
        <v>0</v>
      </c>
      <c r="AI71" s="73">
        <v>0</v>
      </c>
      <c r="AJ71" s="73">
        <v>0</v>
      </c>
      <c r="AK71" s="73">
        <v>0</v>
      </c>
      <c r="AL71" s="73">
        <v>0</v>
      </c>
      <c r="AM71" s="73">
        <v>0</v>
      </c>
      <c r="AN71" s="73">
        <v>0</v>
      </c>
    </row>
    <row r="72" spans="1:40">
      <c r="A72" s="108" t="s">
        <v>762</v>
      </c>
      <c r="B72" s="73">
        <v>0</v>
      </c>
      <c r="C72" s="73">
        <v>0</v>
      </c>
      <c r="D72" s="73">
        <v>0</v>
      </c>
      <c r="E72" s="73">
        <v>0</v>
      </c>
      <c r="F72" s="73">
        <v>0</v>
      </c>
      <c r="G72" s="73">
        <v>0</v>
      </c>
      <c r="H72" s="73">
        <v>0</v>
      </c>
      <c r="I72" s="73">
        <v>0</v>
      </c>
      <c r="J72" s="73">
        <v>0</v>
      </c>
      <c r="K72" s="73">
        <v>0</v>
      </c>
      <c r="L72" s="73">
        <v>0</v>
      </c>
      <c r="M72" s="73">
        <v>0</v>
      </c>
      <c r="N72" s="73">
        <v>0</v>
      </c>
      <c r="O72" s="73">
        <v>0</v>
      </c>
      <c r="P72" s="73">
        <v>0</v>
      </c>
      <c r="Q72" s="73">
        <v>0</v>
      </c>
      <c r="R72" s="73">
        <v>0</v>
      </c>
      <c r="S72" s="73">
        <v>0</v>
      </c>
      <c r="T72" s="73">
        <v>0</v>
      </c>
      <c r="U72" s="73">
        <v>0</v>
      </c>
      <c r="V72" s="73">
        <v>0</v>
      </c>
      <c r="W72" s="73">
        <v>0</v>
      </c>
      <c r="X72" s="73">
        <v>0</v>
      </c>
      <c r="Y72" s="73">
        <v>0</v>
      </c>
      <c r="Z72" s="73">
        <v>0</v>
      </c>
      <c r="AA72" s="73">
        <v>0</v>
      </c>
      <c r="AB72" s="73">
        <v>0</v>
      </c>
      <c r="AC72" s="73">
        <v>0</v>
      </c>
      <c r="AD72" s="73">
        <v>0</v>
      </c>
      <c r="AE72" s="73">
        <v>0</v>
      </c>
      <c r="AF72" s="73">
        <v>0</v>
      </c>
      <c r="AG72" s="73">
        <v>0</v>
      </c>
      <c r="AH72" s="73">
        <v>0</v>
      </c>
      <c r="AI72" s="73">
        <v>0</v>
      </c>
      <c r="AJ72" s="73">
        <v>0</v>
      </c>
      <c r="AK72" s="73">
        <v>0</v>
      </c>
      <c r="AL72" s="73">
        <v>0</v>
      </c>
      <c r="AM72" s="73">
        <v>0</v>
      </c>
      <c r="AN72" s="73">
        <v>0</v>
      </c>
    </row>
    <row r="73" spans="1:40">
      <c r="A73" s="108" t="s">
        <v>763</v>
      </c>
      <c r="B73" s="73">
        <v>-30331827.3694111</v>
      </c>
      <c r="C73" s="73">
        <v>-27880390.2109726</v>
      </c>
      <c r="D73" s="73">
        <v>-25421450.470157601</v>
      </c>
      <c r="E73" s="73">
        <v>-26926879.878911499</v>
      </c>
      <c r="F73" s="73">
        <v>-28018150.568783801</v>
      </c>
      <c r="G73" s="73">
        <v>-29846877.9025518</v>
      </c>
      <c r="H73" s="73">
        <v>-30202948.777401399</v>
      </c>
      <c r="I73" s="73">
        <v>-30286968.598304398</v>
      </c>
      <c r="J73" s="73">
        <v>-29402663.3878574</v>
      </c>
      <c r="K73" s="73">
        <v>-30209612.832837</v>
      </c>
      <c r="L73" s="73">
        <v>-26309043.831955399</v>
      </c>
      <c r="M73" s="73">
        <v>-27597636.069370199</v>
      </c>
      <c r="N73" s="73">
        <v>-342434449.89851397</v>
      </c>
      <c r="O73" s="73">
        <v>-32057339.153241701</v>
      </c>
      <c r="P73" s="73">
        <v>-29410067.427935299</v>
      </c>
      <c r="Q73" s="73">
        <v>-26738583.675866298</v>
      </c>
      <c r="R73" s="73">
        <v>-28311779.369720701</v>
      </c>
      <c r="S73" s="73">
        <v>-29539600.974327601</v>
      </c>
      <c r="T73" s="73">
        <v>-32219411.1812017</v>
      </c>
      <c r="U73" s="73">
        <v>-32561948.606971499</v>
      </c>
      <c r="V73" s="73">
        <v>-32738817.696596898</v>
      </c>
      <c r="W73" s="73">
        <v>-31738652.988735899</v>
      </c>
      <c r="X73" s="73">
        <v>-32416738.011700701</v>
      </c>
      <c r="Y73" s="73">
        <v>-28254304.088636599</v>
      </c>
      <c r="Z73" s="73">
        <v>-29717892.800097398</v>
      </c>
      <c r="AA73" s="73">
        <v>-365705135.97503299</v>
      </c>
      <c r="AB73" s="73">
        <v>-34707208.578350998</v>
      </c>
      <c r="AC73" s="73">
        <v>-31793423.5421867</v>
      </c>
      <c r="AD73" s="73">
        <v>-28764774.028881699</v>
      </c>
      <c r="AE73" s="73">
        <v>-30486182.848064199</v>
      </c>
      <c r="AF73" s="73">
        <v>-31932534.980113398</v>
      </c>
      <c r="AG73" s="73">
        <v>-32650973.4096785</v>
      </c>
      <c r="AH73" s="73">
        <v>-32993196.693343401</v>
      </c>
      <c r="AI73" s="73">
        <v>-33180952.3907267</v>
      </c>
      <c r="AJ73" s="73">
        <v>-32170211.625528499</v>
      </c>
      <c r="AK73" s="73">
        <v>-32857991.0915212</v>
      </c>
      <c r="AL73" s="73">
        <v>-28690518.3383408</v>
      </c>
      <c r="AM73" s="73">
        <v>-30155952.1948887</v>
      </c>
      <c r="AN73" s="73">
        <v>-380383919.72162497</v>
      </c>
    </row>
    <row r="74" spans="1:40">
      <c r="A74" s="109" t="s">
        <v>764</v>
      </c>
      <c r="B74" s="73">
        <v>-588205933.83605099</v>
      </c>
      <c r="C74" s="73">
        <v>-382709962.27358103</v>
      </c>
      <c r="D74" s="73">
        <v>-390223576.05418801</v>
      </c>
      <c r="E74" s="73">
        <v>-419278552.79669797</v>
      </c>
      <c r="F74" s="73">
        <v>-501448382.20344001</v>
      </c>
      <c r="G74" s="73">
        <v>-537955653.37912595</v>
      </c>
      <c r="H74" s="73">
        <v>-565214945.36993003</v>
      </c>
      <c r="I74" s="73">
        <v>-693256018.05613804</v>
      </c>
      <c r="J74" s="73">
        <v>-527603770.04602301</v>
      </c>
      <c r="K74" s="73">
        <v>-461920039.328596</v>
      </c>
      <c r="L74" s="73">
        <v>-374664034.27277398</v>
      </c>
      <c r="M74" s="73">
        <v>-415404822.32407701</v>
      </c>
      <c r="N74" s="73">
        <v>-5857885689.9406204</v>
      </c>
      <c r="O74" s="73">
        <v>-583735385.169155</v>
      </c>
      <c r="P74" s="73">
        <v>-381071956.89830399</v>
      </c>
      <c r="Q74" s="73">
        <v>-386190258.158548</v>
      </c>
      <c r="R74" s="73">
        <v>-414924345.24773997</v>
      </c>
      <c r="S74" s="73">
        <v>-496907345.48866898</v>
      </c>
      <c r="T74" s="73">
        <v>-536509018.76753598</v>
      </c>
      <c r="U74" s="73">
        <v>-563444868.27721703</v>
      </c>
      <c r="V74" s="73">
        <v>-690195195.22140396</v>
      </c>
      <c r="W74" s="73">
        <v>-526191604.242809</v>
      </c>
      <c r="X74" s="73">
        <v>-461755111.76084602</v>
      </c>
      <c r="Y74" s="73">
        <v>-372788469.27612501</v>
      </c>
      <c r="Z74" s="73">
        <v>-414464033.63730103</v>
      </c>
      <c r="AA74" s="73">
        <v>-5828177592.1456604</v>
      </c>
      <c r="AB74" s="73">
        <v>-582730990.18171704</v>
      </c>
      <c r="AC74" s="73">
        <v>-380600440.44946301</v>
      </c>
      <c r="AD74" s="73">
        <v>-384328683.11050498</v>
      </c>
      <c r="AE74" s="73">
        <v>-413024492.20537603</v>
      </c>
      <c r="AF74" s="73">
        <v>-496270937.17893398</v>
      </c>
      <c r="AG74" s="73">
        <v>-535264844.85151201</v>
      </c>
      <c r="AH74" s="73">
        <v>-562472281.46399498</v>
      </c>
      <c r="AI74" s="73">
        <v>-688695503.86741197</v>
      </c>
      <c r="AJ74" s="73">
        <v>-525971203.55312902</v>
      </c>
      <c r="AK74" s="73">
        <v>-461575668.13391</v>
      </c>
      <c r="AL74" s="73">
        <v>-373045473.81655103</v>
      </c>
      <c r="AM74" s="73">
        <v>-415035219.861866</v>
      </c>
      <c r="AN74" s="73">
        <v>-5819015738.6743698</v>
      </c>
    </row>
    <row r="75" spans="1:40">
      <c r="A75" s="108" t="s">
        <v>765</v>
      </c>
    </row>
    <row r="76" spans="1:40" ht="10.8" thickBot="1">
      <c r="A76" s="119" t="s">
        <v>766</v>
      </c>
    </row>
    <row r="77" spans="1:40" ht="10.8" thickBot="1">
      <c r="A77" s="185" t="s">
        <v>767</v>
      </c>
    </row>
    <row r="78" spans="1:40">
      <c r="A78" s="109" t="s">
        <v>768</v>
      </c>
    </row>
    <row r="79" spans="1:40">
      <c r="A79" s="108" t="s">
        <v>769</v>
      </c>
      <c r="B79" s="73">
        <v>-741542.16999999899</v>
      </c>
      <c r="C79" s="73">
        <v>-755992.7</v>
      </c>
      <c r="D79" s="73">
        <v>-910905.5</v>
      </c>
      <c r="E79" s="73">
        <v>-834824.820000001</v>
      </c>
      <c r="F79" s="73">
        <v>-492346.97</v>
      </c>
      <c r="G79" s="73">
        <v>-926900.46</v>
      </c>
      <c r="H79" s="73">
        <v>-928747.78</v>
      </c>
      <c r="I79" s="73">
        <v>-767163.48</v>
      </c>
      <c r="J79" s="73">
        <v>-794396.99000000104</v>
      </c>
      <c r="K79" s="73">
        <v>-905310.71000000101</v>
      </c>
      <c r="L79" s="73">
        <v>-421369.98</v>
      </c>
      <c r="M79" s="73">
        <v>-870020.19</v>
      </c>
      <c r="N79" s="73">
        <v>-9349521.7500000093</v>
      </c>
      <c r="O79" s="73">
        <v>-741542.16999999899</v>
      </c>
      <c r="P79" s="73">
        <v>-755992.7</v>
      </c>
      <c r="Q79" s="73">
        <v>-910905.5</v>
      </c>
      <c r="R79" s="73">
        <v>-834824.820000001</v>
      </c>
      <c r="S79" s="73">
        <v>-492346.97</v>
      </c>
      <c r="T79" s="73">
        <v>-926900.46</v>
      </c>
      <c r="U79" s="73">
        <v>-928747.78</v>
      </c>
      <c r="V79" s="73">
        <v>-767163.48</v>
      </c>
      <c r="W79" s="73">
        <v>-794396.99000000104</v>
      </c>
      <c r="X79" s="73">
        <v>-905310.71000000101</v>
      </c>
      <c r="Y79" s="73">
        <v>-421369.98</v>
      </c>
      <c r="Z79" s="73">
        <v>-870020.19</v>
      </c>
      <c r="AA79" s="73">
        <v>-9349521.7500000093</v>
      </c>
      <c r="AB79" s="73">
        <v>-741542.16999999899</v>
      </c>
      <c r="AC79" s="73">
        <v>-755992.7</v>
      </c>
      <c r="AD79" s="73">
        <v>-910905.5</v>
      </c>
      <c r="AE79" s="73">
        <v>-834824.820000001</v>
      </c>
      <c r="AF79" s="73">
        <v>-492346.97</v>
      </c>
      <c r="AG79" s="73">
        <v>-926900.46</v>
      </c>
      <c r="AH79" s="73">
        <v>-928747.78</v>
      </c>
      <c r="AI79" s="73">
        <v>-767163.48</v>
      </c>
      <c r="AJ79" s="73">
        <v>-794396.99000000104</v>
      </c>
      <c r="AK79" s="73">
        <v>-905310.71000000101</v>
      </c>
      <c r="AL79" s="73">
        <v>-421369.98</v>
      </c>
      <c r="AM79" s="73">
        <v>-870020.19</v>
      </c>
      <c r="AN79" s="73">
        <v>-9349521.7500000093</v>
      </c>
    </row>
    <row r="80" spans="1:40">
      <c r="A80" s="108" t="s">
        <v>770</v>
      </c>
      <c r="B80" s="73">
        <v>21522.219955520599</v>
      </c>
      <c r="C80" s="73">
        <v>21522.219955520599</v>
      </c>
      <c r="D80" s="73">
        <v>21522.219955520599</v>
      </c>
      <c r="E80" s="73">
        <v>21522.219955520599</v>
      </c>
      <c r="F80" s="73">
        <v>21522.219955520599</v>
      </c>
      <c r="G80" s="73">
        <v>21522.219955520599</v>
      </c>
      <c r="H80" s="73">
        <v>21522.219955520599</v>
      </c>
      <c r="I80" s="73">
        <v>21522.219955520599</v>
      </c>
      <c r="J80" s="73">
        <v>21522.219955520599</v>
      </c>
      <c r="K80" s="73">
        <v>21522.219955520599</v>
      </c>
      <c r="L80" s="73">
        <v>21522.219955520599</v>
      </c>
      <c r="M80" s="73">
        <v>21522.219955520599</v>
      </c>
      <c r="N80" s="73">
        <v>258266.639466247</v>
      </c>
      <c r="O80" s="73">
        <v>32135.776374796998</v>
      </c>
      <c r="P80" s="73">
        <v>32135.776374796998</v>
      </c>
      <c r="Q80" s="73">
        <v>32135.776374796998</v>
      </c>
      <c r="R80" s="73">
        <v>32135.776374796998</v>
      </c>
      <c r="S80" s="73">
        <v>32135.776374796998</v>
      </c>
      <c r="T80" s="73">
        <v>32135.776374796998</v>
      </c>
      <c r="U80" s="73">
        <v>32135.776374796998</v>
      </c>
      <c r="V80" s="73">
        <v>32135.776374796998</v>
      </c>
      <c r="W80" s="73">
        <v>32135.776374796998</v>
      </c>
      <c r="X80" s="73">
        <v>32135.776374796998</v>
      </c>
      <c r="Y80" s="73">
        <v>32135.776374796998</v>
      </c>
      <c r="Z80" s="73">
        <v>32135.776374796998</v>
      </c>
      <c r="AA80" s="73">
        <v>385629.31649756298</v>
      </c>
      <c r="AB80" s="73">
        <v>42916.145744598398</v>
      </c>
      <c r="AC80" s="73">
        <v>42916.145744598398</v>
      </c>
      <c r="AD80" s="73">
        <v>42916.145744598398</v>
      </c>
      <c r="AE80" s="73">
        <v>42916.145744598398</v>
      </c>
      <c r="AF80" s="73">
        <v>42916.145744598398</v>
      </c>
      <c r="AG80" s="73">
        <v>42916.145744598398</v>
      </c>
      <c r="AH80" s="73">
        <v>42916.145744598398</v>
      </c>
      <c r="AI80" s="73">
        <v>42916.145744598398</v>
      </c>
      <c r="AJ80" s="73">
        <v>42916.145744598398</v>
      </c>
      <c r="AK80" s="73">
        <v>42916.145744598398</v>
      </c>
      <c r="AL80" s="73">
        <v>42916.145744598398</v>
      </c>
      <c r="AM80" s="73">
        <v>42916.145744598398</v>
      </c>
      <c r="AN80" s="73">
        <v>514993.74893518002</v>
      </c>
    </row>
    <row r="81" spans="1:40">
      <c r="A81" s="108" t="s">
        <v>771</v>
      </c>
      <c r="B81" s="73">
        <v>-126.323333333333</v>
      </c>
      <c r="C81" s="73">
        <v>-126.323333333333</v>
      </c>
      <c r="D81" s="73">
        <v>-126.323333333333</v>
      </c>
      <c r="E81" s="73">
        <v>-126.323333333333</v>
      </c>
      <c r="F81" s="73">
        <v>-126.323333333333</v>
      </c>
      <c r="G81" s="73">
        <v>-126.323333333333</v>
      </c>
      <c r="H81" s="73">
        <v>-126.323333333333</v>
      </c>
      <c r="I81" s="73">
        <v>-126.323333333333</v>
      </c>
      <c r="J81" s="73">
        <v>-126.323333333333</v>
      </c>
      <c r="K81" s="73">
        <v>-126.323333333333</v>
      </c>
      <c r="L81" s="73">
        <v>-126.323333333333</v>
      </c>
      <c r="M81" s="73">
        <v>-126.323333333333</v>
      </c>
      <c r="N81" s="73">
        <v>-1515.8799999999901</v>
      </c>
      <c r="O81" s="73">
        <v>-126.323333333333</v>
      </c>
      <c r="P81" s="73">
        <v>-126.323333333333</v>
      </c>
      <c r="Q81" s="73">
        <v>-126.323333333333</v>
      </c>
      <c r="R81" s="73">
        <v>-126.323333333333</v>
      </c>
      <c r="S81" s="73">
        <v>-126.323333333333</v>
      </c>
      <c r="T81" s="73">
        <v>-126.323333333333</v>
      </c>
      <c r="U81" s="73">
        <v>-126.323333333333</v>
      </c>
      <c r="V81" s="73">
        <v>-126.323333333333</v>
      </c>
      <c r="W81" s="73">
        <v>-126.323333333333</v>
      </c>
      <c r="X81" s="73">
        <v>-126.323333333333</v>
      </c>
      <c r="Y81" s="73">
        <v>-126.323333333333</v>
      </c>
      <c r="Z81" s="73">
        <v>-126.323333333333</v>
      </c>
      <c r="AA81" s="73">
        <v>-1515.8799999999901</v>
      </c>
      <c r="AB81" s="73">
        <v>-126.323333333333</v>
      </c>
      <c r="AC81" s="73">
        <v>-126.323333333333</v>
      </c>
      <c r="AD81" s="73">
        <v>-126.323333333333</v>
      </c>
      <c r="AE81" s="73">
        <v>-126.323333333333</v>
      </c>
      <c r="AF81" s="73">
        <v>-126.323333333333</v>
      </c>
      <c r="AG81" s="73">
        <v>-126.323333333333</v>
      </c>
      <c r="AH81" s="73">
        <v>-126.323333333333</v>
      </c>
      <c r="AI81" s="73">
        <v>-126.323333333333</v>
      </c>
      <c r="AJ81" s="73">
        <v>-126.323333333333</v>
      </c>
      <c r="AK81" s="73">
        <v>-126.323333333333</v>
      </c>
      <c r="AL81" s="73">
        <v>-126.323333333333</v>
      </c>
      <c r="AM81" s="73">
        <v>-126.323333333333</v>
      </c>
      <c r="AN81" s="73">
        <v>-1515.8799999999901</v>
      </c>
    </row>
    <row r="82" spans="1:40">
      <c r="A82" s="108" t="s">
        <v>772</v>
      </c>
      <c r="B82" s="73">
        <v>1249605</v>
      </c>
      <c r="C82" s="73">
        <v>1249605</v>
      </c>
      <c r="D82" s="73">
        <v>1249605</v>
      </c>
      <c r="E82" s="73">
        <v>1249605</v>
      </c>
      <c r="F82" s="73">
        <v>1249605</v>
      </c>
      <c r="G82" s="73">
        <v>1249605</v>
      </c>
      <c r="H82" s="73">
        <v>1249605</v>
      </c>
      <c r="I82" s="73">
        <v>1249605</v>
      </c>
      <c r="J82" s="73">
        <v>1249605</v>
      </c>
      <c r="K82" s="73">
        <v>1249605</v>
      </c>
      <c r="L82" s="73">
        <v>1249605</v>
      </c>
      <c r="M82" s="73">
        <v>1249605</v>
      </c>
      <c r="N82" s="73">
        <v>14995259.999999899</v>
      </c>
      <c r="O82" s="73">
        <v>1249605</v>
      </c>
      <c r="P82" s="73">
        <v>1249605</v>
      </c>
      <c r="Q82" s="73">
        <v>1249605</v>
      </c>
      <c r="R82" s="73">
        <v>1249605</v>
      </c>
      <c r="S82" s="73">
        <v>1249605</v>
      </c>
      <c r="T82" s="73">
        <v>1249605</v>
      </c>
      <c r="U82" s="73">
        <v>1249605</v>
      </c>
      <c r="V82" s="73">
        <v>1249605</v>
      </c>
      <c r="W82" s="73">
        <v>1249605</v>
      </c>
      <c r="X82" s="73">
        <v>1249605</v>
      </c>
      <c r="Y82" s="73">
        <v>1249605</v>
      </c>
      <c r="Z82" s="73">
        <v>1249605</v>
      </c>
      <c r="AA82" s="73">
        <v>14995259.999999899</v>
      </c>
      <c r="AB82" s="73">
        <v>1249605</v>
      </c>
      <c r="AC82" s="73">
        <v>1249605</v>
      </c>
      <c r="AD82" s="73">
        <v>1249605</v>
      </c>
      <c r="AE82" s="73">
        <v>1249605</v>
      </c>
      <c r="AF82" s="73">
        <v>1249605</v>
      </c>
      <c r="AG82" s="73">
        <v>1249605</v>
      </c>
      <c r="AH82" s="73">
        <v>1249605</v>
      </c>
      <c r="AI82" s="73">
        <v>1249605</v>
      </c>
      <c r="AJ82" s="73">
        <v>1249605</v>
      </c>
      <c r="AK82" s="73">
        <v>1249605</v>
      </c>
      <c r="AL82" s="73">
        <v>1249605</v>
      </c>
      <c r="AM82" s="73">
        <v>1249605</v>
      </c>
      <c r="AN82" s="73">
        <v>14995259.999999899</v>
      </c>
    </row>
    <row r="83" spans="1:40">
      <c r="A83" s="108" t="s">
        <v>773</v>
      </c>
      <c r="B83" s="73">
        <v>529458.72662218695</v>
      </c>
      <c r="C83" s="73">
        <v>515008.19662218599</v>
      </c>
      <c r="D83" s="73">
        <v>360095.396622186</v>
      </c>
      <c r="E83" s="73">
        <v>436176.07662218501</v>
      </c>
      <c r="F83" s="73">
        <v>778653.92662218597</v>
      </c>
      <c r="G83" s="73">
        <v>344100.43662218598</v>
      </c>
      <c r="H83" s="73">
        <v>342253.11662218597</v>
      </c>
      <c r="I83" s="73">
        <v>503837.41662218602</v>
      </c>
      <c r="J83" s="73">
        <v>476603.90662218601</v>
      </c>
      <c r="K83" s="73">
        <v>365690.18662218598</v>
      </c>
      <c r="L83" s="73">
        <v>849630.91662218596</v>
      </c>
      <c r="M83" s="73">
        <v>400980.706622186</v>
      </c>
      <c r="N83" s="73">
        <v>5902489.0094662299</v>
      </c>
      <c r="O83" s="73">
        <v>540072.283041463</v>
      </c>
      <c r="P83" s="73">
        <v>525621.75304146204</v>
      </c>
      <c r="Q83" s="73">
        <v>370708.95304146199</v>
      </c>
      <c r="R83" s="73">
        <v>446789.633041461</v>
      </c>
      <c r="S83" s="73">
        <v>789267.48304146295</v>
      </c>
      <c r="T83" s="73">
        <v>354713.99304146302</v>
      </c>
      <c r="U83" s="73">
        <v>352866.67304146203</v>
      </c>
      <c r="V83" s="73">
        <v>514450.97304146201</v>
      </c>
      <c r="W83" s="73">
        <v>487217.463041462</v>
      </c>
      <c r="X83" s="73">
        <v>376303.74304146197</v>
      </c>
      <c r="Y83" s="73">
        <v>860244.47304146294</v>
      </c>
      <c r="Z83" s="73">
        <v>411594.26304146199</v>
      </c>
      <c r="AA83" s="73">
        <v>6029851.6864975505</v>
      </c>
      <c r="AB83" s="73">
        <v>550852.65241126495</v>
      </c>
      <c r="AC83" s="73">
        <v>536402.12241126399</v>
      </c>
      <c r="AD83" s="73">
        <v>381489.322411264</v>
      </c>
      <c r="AE83" s="73">
        <v>457570.00241126301</v>
      </c>
      <c r="AF83" s="73">
        <v>800047.85241126397</v>
      </c>
      <c r="AG83" s="73">
        <v>365494.36241126398</v>
      </c>
      <c r="AH83" s="73">
        <v>363647.04241126397</v>
      </c>
      <c r="AI83" s="73">
        <v>525231.34241126396</v>
      </c>
      <c r="AJ83" s="73">
        <v>497997.83241126302</v>
      </c>
      <c r="AK83" s="73">
        <v>387084.11241126398</v>
      </c>
      <c r="AL83" s="73">
        <v>871024.84241126396</v>
      </c>
      <c r="AM83" s="73">
        <v>422374.632411264</v>
      </c>
      <c r="AN83" s="73">
        <v>6159216.1189351697</v>
      </c>
    </row>
    <row r="84" spans="1:40">
      <c r="A84" s="108" t="s">
        <v>774</v>
      </c>
      <c r="B84" s="73">
        <v>0</v>
      </c>
      <c r="C84" s="73">
        <v>0</v>
      </c>
      <c r="D84" s="73">
        <v>0</v>
      </c>
      <c r="E84" s="73">
        <v>0</v>
      </c>
      <c r="F84" s="73">
        <v>0</v>
      </c>
      <c r="G84" s="73">
        <v>0</v>
      </c>
      <c r="H84" s="73">
        <v>0</v>
      </c>
      <c r="I84" s="73">
        <v>0</v>
      </c>
      <c r="J84" s="73">
        <v>0</v>
      </c>
      <c r="K84" s="73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3">
        <v>0</v>
      </c>
      <c r="V84" s="73">
        <v>0</v>
      </c>
      <c r="W84" s="73">
        <v>0</v>
      </c>
      <c r="X84" s="73">
        <v>0</v>
      </c>
      <c r="Y84" s="73">
        <v>0</v>
      </c>
      <c r="Z84" s="73">
        <v>0</v>
      </c>
      <c r="AA84" s="73">
        <v>0</v>
      </c>
      <c r="AB84" s="73">
        <v>0</v>
      </c>
      <c r="AC84" s="73">
        <v>0</v>
      </c>
      <c r="AD84" s="73">
        <v>0</v>
      </c>
      <c r="AE84" s="73">
        <v>0</v>
      </c>
      <c r="AF84" s="73">
        <v>0</v>
      </c>
      <c r="AG84" s="73">
        <v>0</v>
      </c>
      <c r="AH84" s="73">
        <v>0</v>
      </c>
      <c r="AI84" s="73">
        <v>0</v>
      </c>
      <c r="AJ84" s="73">
        <v>0</v>
      </c>
      <c r="AK84" s="73">
        <v>0</v>
      </c>
      <c r="AL84" s="73">
        <v>0</v>
      </c>
      <c r="AM84" s="73">
        <v>0</v>
      </c>
      <c r="AN84" s="73">
        <v>0</v>
      </c>
    </row>
    <row r="85" spans="1:40">
      <c r="A85" s="108" t="s">
        <v>775</v>
      </c>
      <c r="B85" s="73">
        <v>0</v>
      </c>
      <c r="C85" s="73">
        <v>0</v>
      </c>
      <c r="D85" s="73">
        <v>0</v>
      </c>
      <c r="E85" s="73">
        <v>0</v>
      </c>
      <c r="F85" s="73">
        <v>0</v>
      </c>
      <c r="G85" s="73">
        <v>0</v>
      </c>
      <c r="H85" s="73">
        <v>0</v>
      </c>
      <c r="I85" s="73">
        <v>0</v>
      </c>
      <c r="J85" s="73">
        <v>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73">
        <v>0</v>
      </c>
      <c r="V85" s="73">
        <v>0</v>
      </c>
      <c r="W85" s="73">
        <v>0</v>
      </c>
      <c r="X85" s="73">
        <v>0</v>
      </c>
      <c r="Y85" s="73">
        <v>0</v>
      </c>
      <c r="Z85" s="73">
        <v>0</v>
      </c>
      <c r="AA85" s="73">
        <v>0</v>
      </c>
      <c r="AB85" s="73">
        <v>0</v>
      </c>
      <c r="AC85" s="73">
        <v>0</v>
      </c>
      <c r="AD85" s="73">
        <v>0</v>
      </c>
      <c r="AE85" s="73">
        <v>0</v>
      </c>
      <c r="AF85" s="73">
        <v>0</v>
      </c>
      <c r="AG85" s="73">
        <v>0</v>
      </c>
      <c r="AH85" s="73">
        <v>0</v>
      </c>
      <c r="AI85" s="73">
        <v>0</v>
      </c>
      <c r="AJ85" s="73">
        <v>0</v>
      </c>
      <c r="AK85" s="73">
        <v>0</v>
      </c>
      <c r="AL85" s="73">
        <v>0</v>
      </c>
      <c r="AM85" s="73">
        <v>0</v>
      </c>
      <c r="AN85" s="73">
        <v>0</v>
      </c>
    </row>
    <row r="86" spans="1:40">
      <c r="A86" s="108" t="s">
        <v>776</v>
      </c>
      <c r="B86" s="73">
        <v>11930.9</v>
      </c>
      <c r="C86" s="73">
        <v>11930.9</v>
      </c>
      <c r="D86" s="73">
        <v>11930.9</v>
      </c>
      <c r="E86" s="73">
        <v>11930.9</v>
      </c>
      <c r="F86" s="73">
        <v>11930.9</v>
      </c>
      <c r="G86" s="73">
        <v>11930.9</v>
      </c>
      <c r="H86" s="73">
        <v>11930.9</v>
      </c>
      <c r="I86" s="73">
        <v>11930.9</v>
      </c>
      <c r="J86" s="73">
        <v>11930.9</v>
      </c>
      <c r="K86" s="73">
        <v>11930.9</v>
      </c>
      <c r="L86" s="73">
        <v>11930.9</v>
      </c>
      <c r="M86" s="73">
        <v>11930.9</v>
      </c>
      <c r="N86" s="73">
        <v>143170.79999999999</v>
      </c>
      <c r="O86" s="73">
        <v>11930.9</v>
      </c>
      <c r="P86" s="73">
        <v>11930.9</v>
      </c>
      <c r="Q86" s="73">
        <v>11930.9</v>
      </c>
      <c r="R86" s="73">
        <v>11930.9</v>
      </c>
      <c r="S86" s="73">
        <v>11930.9</v>
      </c>
      <c r="T86" s="73">
        <v>11930.9</v>
      </c>
      <c r="U86" s="73">
        <v>11930.9</v>
      </c>
      <c r="V86" s="73">
        <v>11930.9</v>
      </c>
      <c r="W86" s="73">
        <v>11930.9</v>
      </c>
      <c r="X86" s="73">
        <v>11930.9</v>
      </c>
      <c r="Y86" s="73">
        <v>11930.9</v>
      </c>
      <c r="Z86" s="73">
        <v>11930.9</v>
      </c>
      <c r="AA86" s="73">
        <v>143170.79999999999</v>
      </c>
      <c r="AB86" s="73">
        <v>11930.9</v>
      </c>
      <c r="AC86" s="73">
        <v>11930.9</v>
      </c>
      <c r="AD86" s="73">
        <v>11930.9</v>
      </c>
      <c r="AE86" s="73">
        <v>11930.9</v>
      </c>
      <c r="AF86" s="73">
        <v>11930.9</v>
      </c>
      <c r="AG86" s="73">
        <v>11930.9</v>
      </c>
      <c r="AH86" s="73">
        <v>11930.9</v>
      </c>
      <c r="AI86" s="73">
        <v>11930.9</v>
      </c>
      <c r="AJ86" s="73">
        <v>11930.9</v>
      </c>
      <c r="AK86" s="73">
        <v>11930.9</v>
      </c>
      <c r="AL86" s="73">
        <v>11930.9</v>
      </c>
      <c r="AM86" s="73">
        <v>11930.9</v>
      </c>
      <c r="AN86" s="73">
        <v>143170.79999999999</v>
      </c>
    </row>
    <row r="87" spans="1:40">
      <c r="A87" s="108" t="s">
        <v>777</v>
      </c>
      <c r="B87" s="73">
        <v>0</v>
      </c>
      <c r="C87" s="73">
        <v>0</v>
      </c>
      <c r="D87" s="73">
        <v>0</v>
      </c>
      <c r="E87" s="73">
        <v>0</v>
      </c>
      <c r="F87" s="73">
        <v>0</v>
      </c>
      <c r="G87" s="73">
        <v>0</v>
      </c>
      <c r="H87" s="73">
        <v>0</v>
      </c>
      <c r="I87" s="73">
        <v>0</v>
      </c>
      <c r="J87" s="73">
        <v>0</v>
      </c>
      <c r="K87" s="73">
        <v>0</v>
      </c>
      <c r="L87" s="73">
        <v>0</v>
      </c>
      <c r="M87" s="73">
        <v>0</v>
      </c>
      <c r="N87" s="73">
        <v>0</v>
      </c>
      <c r="O87" s="73">
        <v>0</v>
      </c>
      <c r="P87" s="73">
        <v>0</v>
      </c>
      <c r="Q87" s="73">
        <v>0</v>
      </c>
      <c r="R87" s="73">
        <v>0</v>
      </c>
      <c r="S87" s="73">
        <v>0</v>
      </c>
      <c r="T87" s="73">
        <v>0</v>
      </c>
      <c r="U87" s="73">
        <v>0</v>
      </c>
      <c r="V87" s="73">
        <v>0</v>
      </c>
      <c r="W87" s="73">
        <v>0</v>
      </c>
      <c r="X87" s="73">
        <v>0</v>
      </c>
      <c r="Y87" s="73">
        <v>0</v>
      </c>
      <c r="Z87" s="73">
        <v>0</v>
      </c>
      <c r="AA87" s="73">
        <v>0</v>
      </c>
      <c r="AB87" s="73">
        <v>0</v>
      </c>
      <c r="AC87" s="73">
        <v>0</v>
      </c>
      <c r="AD87" s="73">
        <v>0</v>
      </c>
      <c r="AE87" s="73">
        <v>0</v>
      </c>
      <c r="AF87" s="73">
        <v>0</v>
      </c>
      <c r="AG87" s="73">
        <v>0</v>
      </c>
      <c r="AH87" s="73">
        <v>0</v>
      </c>
      <c r="AI87" s="73">
        <v>0</v>
      </c>
      <c r="AJ87" s="73">
        <v>0</v>
      </c>
      <c r="AK87" s="73">
        <v>0</v>
      </c>
      <c r="AL87" s="73">
        <v>0</v>
      </c>
      <c r="AM87" s="73">
        <v>0</v>
      </c>
      <c r="AN87" s="73">
        <v>0</v>
      </c>
    </row>
    <row r="88" spans="1:40">
      <c r="A88" s="108" t="s">
        <v>778</v>
      </c>
      <c r="B88" s="73">
        <v>0</v>
      </c>
      <c r="C88" s="73">
        <v>0</v>
      </c>
      <c r="D88" s="73">
        <v>0</v>
      </c>
      <c r="E88" s="73">
        <v>0</v>
      </c>
      <c r="F88" s="73">
        <v>0</v>
      </c>
      <c r="G88" s="73">
        <v>0</v>
      </c>
      <c r="H88" s="73">
        <v>0</v>
      </c>
      <c r="I88" s="73">
        <v>0</v>
      </c>
      <c r="J88" s="73">
        <v>0</v>
      </c>
      <c r="K88" s="73">
        <v>0</v>
      </c>
      <c r="L88" s="73">
        <v>0</v>
      </c>
      <c r="M88" s="73">
        <v>0</v>
      </c>
      <c r="N88" s="73">
        <v>0</v>
      </c>
      <c r="O88" s="73">
        <v>0</v>
      </c>
      <c r="P88" s="73">
        <v>0</v>
      </c>
      <c r="Q88" s="73">
        <v>0</v>
      </c>
      <c r="R88" s="73">
        <v>0</v>
      </c>
      <c r="S88" s="73">
        <v>0</v>
      </c>
      <c r="T88" s="73">
        <v>0</v>
      </c>
      <c r="U88" s="73">
        <v>0</v>
      </c>
      <c r="V88" s="73">
        <v>0</v>
      </c>
      <c r="W88" s="73">
        <v>0</v>
      </c>
      <c r="X88" s="73">
        <v>0</v>
      </c>
      <c r="Y88" s="73">
        <v>0</v>
      </c>
      <c r="Z88" s="73">
        <v>0</v>
      </c>
      <c r="AA88" s="73">
        <v>0</v>
      </c>
      <c r="AB88" s="73">
        <v>0</v>
      </c>
      <c r="AC88" s="73">
        <v>0</v>
      </c>
      <c r="AD88" s="73">
        <v>0</v>
      </c>
      <c r="AE88" s="73">
        <v>0</v>
      </c>
      <c r="AF88" s="73">
        <v>0</v>
      </c>
      <c r="AG88" s="73">
        <v>0</v>
      </c>
      <c r="AH88" s="73">
        <v>0</v>
      </c>
      <c r="AI88" s="73">
        <v>0</v>
      </c>
      <c r="AJ88" s="73">
        <v>0</v>
      </c>
      <c r="AK88" s="73">
        <v>0</v>
      </c>
      <c r="AL88" s="73">
        <v>0</v>
      </c>
      <c r="AM88" s="73">
        <v>0</v>
      </c>
      <c r="AN88" s="73">
        <v>0</v>
      </c>
    </row>
    <row r="89" spans="1:40">
      <c r="A89" s="108" t="s">
        <v>779</v>
      </c>
      <c r="B89" s="73">
        <v>0</v>
      </c>
      <c r="C89" s="73">
        <v>0</v>
      </c>
      <c r="D89" s="73">
        <v>0</v>
      </c>
      <c r="E89" s="73">
        <v>0</v>
      </c>
      <c r="F89" s="73">
        <v>0</v>
      </c>
      <c r="G89" s="73">
        <v>0</v>
      </c>
      <c r="H89" s="73">
        <v>0</v>
      </c>
      <c r="I89" s="73">
        <v>0</v>
      </c>
      <c r="J89" s="73">
        <v>0</v>
      </c>
      <c r="K89" s="73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3">
        <v>0</v>
      </c>
      <c r="R89" s="73">
        <v>0</v>
      </c>
      <c r="S89" s="73">
        <v>0</v>
      </c>
      <c r="T89" s="73">
        <v>0</v>
      </c>
      <c r="U89" s="73">
        <v>0</v>
      </c>
      <c r="V89" s="73">
        <v>0</v>
      </c>
      <c r="W89" s="73">
        <v>0</v>
      </c>
      <c r="X89" s="73">
        <v>0</v>
      </c>
      <c r="Y89" s="73">
        <v>0</v>
      </c>
      <c r="Z89" s="73">
        <v>0</v>
      </c>
      <c r="AA89" s="73">
        <v>0</v>
      </c>
      <c r="AB89" s="73">
        <v>0</v>
      </c>
      <c r="AC89" s="73">
        <v>0</v>
      </c>
      <c r="AD89" s="73">
        <v>0</v>
      </c>
      <c r="AE89" s="73">
        <v>0</v>
      </c>
      <c r="AF89" s="73">
        <v>0</v>
      </c>
      <c r="AG89" s="73">
        <v>0</v>
      </c>
      <c r="AH89" s="73">
        <v>0</v>
      </c>
      <c r="AI89" s="73">
        <v>0</v>
      </c>
      <c r="AJ89" s="73">
        <v>0</v>
      </c>
      <c r="AK89" s="73">
        <v>0</v>
      </c>
      <c r="AL89" s="73">
        <v>0</v>
      </c>
      <c r="AM89" s="73">
        <v>0</v>
      </c>
      <c r="AN89" s="73">
        <v>0</v>
      </c>
    </row>
    <row r="90" spans="1:40">
      <c r="A90" s="108" t="s">
        <v>780</v>
      </c>
      <c r="B90" s="73">
        <v>52450.45</v>
      </c>
      <c r="C90" s="73">
        <v>58708.38</v>
      </c>
      <c r="D90" s="73">
        <v>57413.38</v>
      </c>
      <c r="E90" s="73">
        <v>61710.61</v>
      </c>
      <c r="F90" s="73">
        <v>55556.569999999898</v>
      </c>
      <c r="G90" s="73">
        <v>54176.02</v>
      </c>
      <c r="H90" s="73">
        <v>63925.67</v>
      </c>
      <c r="I90" s="73">
        <v>53986.669999999896</v>
      </c>
      <c r="J90" s="73">
        <v>53850.7</v>
      </c>
      <c r="K90" s="73">
        <v>53957.24</v>
      </c>
      <c r="L90" s="73">
        <v>98093.65</v>
      </c>
      <c r="M90" s="73">
        <v>53731.099999999897</v>
      </c>
      <c r="N90" s="73">
        <v>717560.44</v>
      </c>
      <c r="O90" s="73">
        <v>52450.45</v>
      </c>
      <c r="P90" s="73">
        <v>58708.38</v>
      </c>
      <c r="Q90" s="73">
        <v>57413.38</v>
      </c>
      <c r="R90" s="73">
        <v>61710.61</v>
      </c>
      <c r="S90" s="73">
        <v>55556.569999999898</v>
      </c>
      <c r="T90" s="73">
        <v>54176.02</v>
      </c>
      <c r="U90" s="73">
        <v>63925.67</v>
      </c>
      <c r="V90" s="73">
        <v>53986.669999999896</v>
      </c>
      <c r="W90" s="73">
        <v>53850.7</v>
      </c>
      <c r="X90" s="73">
        <v>53957.24</v>
      </c>
      <c r="Y90" s="73">
        <v>98093.65</v>
      </c>
      <c r="Z90" s="73">
        <v>53731.099999999897</v>
      </c>
      <c r="AA90" s="73">
        <v>717560.44</v>
      </c>
      <c r="AB90" s="73">
        <v>52450.45</v>
      </c>
      <c r="AC90" s="73">
        <v>58708.38</v>
      </c>
      <c r="AD90" s="73">
        <v>57413.38</v>
      </c>
      <c r="AE90" s="73">
        <v>61710.61</v>
      </c>
      <c r="AF90" s="73">
        <v>55556.569999999898</v>
      </c>
      <c r="AG90" s="73">
        <v>54176.02</v>
      </c>
      <c r="AH90" s="73">
        <v>63925.67</v>
      </c>
      <c r="AI90" s="73">
        <v>53986.669999999896</v>
      </c>
      <c r="AJ90" s="73">
        <v>53850.7</v>
      </c>
      <c r="AK90" s="73">
        <v>53957.24</v>
      </c>
      <c r="AL90" s="73">
        <v>98093.65</v>
      </c>
      <c r="AM90" s="73">
        <v>53731.099999999897</v>
      </c>
      <c r="AN90" s="73">
        <v>717560.44</v>
      </c>
    </row>
    <row r="91" spans="1:40">
      <c r="A91" s="108" t="s">
        <v>781</v>
      </c>
      <c r="B91" s="73">
        <v>-15834.6033333333</v>
      </c>
      <c r="C91" s="73">
        <v>-15834.6033333333</v>
      </c>
      <c r="D91" s="73">
        <v>-15834.6033333333</v>
      </c>
      <c r="E91" s="73">
        <v>-15834.6033333333</v>
      </c>
      <c r="F91" s="73">
        <v>-15834.6033333333</v>
      </c>
      <c r="G91" s="73">
        <v>-15834.6033333333</v>
      </c>
      <c r="H91" s="73">
        <v>-15834.6033333333</v>
      </c>
      <c r="I91" s="73">
        <v>-15834.6033333333</v>
      </c>
      <c r="J91" s="73">
        <v>-15834.6033333333</v>
      </c>
      <c r="K91" s="73">
        <v>-15834.6033333333</v>
      </c>
      <c r="L91" s="73">
        <v>-15834.6033333333</v>
      </c>
      <c r="M91" s="73">
        <v>-15834.6033333333</v>
      </c>
      <c r="N91" s="73">
        <v>-190015.239999999</v>
      </c>
      <c r="O91" s="73">
        <v>-15834.6033333333</v>
      </c>
      <c r="P91" s="73">
        <v>-15834.6033333333</v>
      </c>
      <c r="Q91" s="73">
        <v>-15834.6033333333</v>
      </c>
      <c r="R91" s="73">
        <v>-15834.6033333333</v>
      </c>
      <c r="S91" s="73">
        <v>-15834.6033333333</v>
      </c>
      <c r="T91" s="73">
        <v>-15834.6033333333</v>
      </c>
      <c r="U91" s="73">
        <v>-15834.6033333333</v>
      </c>
      <c r="V91" s="73">
        <v>-15834.6033333333</v>
      </c>
      <c r="W91" s="73">
        <v>-15834.6033333333</v>
      </c>
      <c r="X91" s="73">
        <v>-15834.6033333333</v>
      </c>
      <c r="Y91" s="73">
        <v>-15834.6033333333</v>
      </c>
      <c r="Z91" s="73">
        <v>-15834.6033333333</v>
      </c>
      <c r="AA91" s="73">
        <v>-190015.239999999</v>
      </c>
      <c r="AB91" s="73">
        <v>-15834.6033333333</v>
      </c>
      <c r="AC91" s="73">
        <v>-15834.6033333333</v>
      </c>
      <c r="AD91" s="73">
        <v>-15834.6033333333</v>
      </c>
      <c r="AE91" s="73">
        <v>-15834.6033333333</v>
      </c>
      <c r="AF91" s="73">
        <v>-15834.6033333333</v>
      </c>
      <c r="AG91" s="73">
        <v>-15834.6033333333</v>
      </c>
      <c r="AH91" s="73">
        <v>-15834.6033333333</v>
      </c>
      <c r="AI91" s="73">
        <v>-15834.6033333333</v>
      </c>
      <c r="AJ91" s="73">
        <v>-15834.6033333333</v>
      </c>
      <c r="AK91" s="73">
        <v>-15834.6033333333</v>
      </c>
      <c r="AL91" s="73">
        <v>-15834.6033333333</v>
      </c>
      <c r="AM91" s="73">
        <v>-15834.6033333333</v>
      </c>
      <c r="AN91" s="73">
        <v>-190015.239999999</v>
      </c>
    </row>
    <row r="92" spans="1:40">
      <c r="A92" s="108" t="s">
        <v>782</v>
      </c>
      <c r="B92" s="73">
        <v>36615.846666666701</v>
      </c>
      <c r="C92" s="73">
        <v>42873.776666666701</v>
      </c>
      <c r="D92" s="73">
        <v>41578.776666666701</v>
      </c>
      <c r="E92" s="73">
        <v>45876.006666666697</v>
      </c>
      <c r="F92" s="73">
        <v>39721.966666666602</v>
      </c>
      <c r="G92" s="73">
        <v>38341.416666666701</v>
      </c>
      <c r="H92" s="73">
        <v>48091.066666666702</v>
      </c>
      <c r="I92" s="73">
        <v>38152.0666666666</v>
      </c>
      <c r="J92" s="73">
        <v>38016.096666666701</v>
      </c>
      <c r="K92" s="73">
        <v>38122.636666666702</v>
      </c>
      <c r="L92" s="73">
        <v>82259.046666666603</v>
      </c>
      <c r="M92" s="73">
        <v>37896.496666666601</v>
      </c>
      <c r="N92" s="73">
        <v>527545.19999999995</v>
      </c>
      <c r="O92" s="73">
        <v>36615.846666666701</v>
      </c>
      <c r="P92" s="73">
        <v>42873.776666666701</v>
      </c>
      <c r="Q92" s="73">
        <v>41578.776666666701</v>
      </c>
      <c r="R92" s="73">
        <v>45876.006666666697</v>
      </c>
      <c r="S92" s="73">
        <v>39721.966666666602</v>
      </c>
      <c r="T92" s="73">
        <v>38341.416666666701</v>
      </c>
      <c r="U92" s="73">
        <v>48091.066666666702</v>
      </c>
      <c r="V92" s="73">
        <v>38152.0666666666</v>
      </c>
      <c r="W92" s="73">
        <v>38016.096666666701</v>
      </c>
      <c r="X92" s="73">
        <v>38122.636666666702</v>
      </c>
      <c r="Y92" s="73">
        <v>82259.046666666603</v>
      </c>
      <c r="Z92" s="73">
        <v>37896.496666666601</v>
      </c>
      <c r="AA92" s="73">
        <v>527545.19999999995</v>
      </c>
      <c r="AB92" s="73">
        <v>36615.846666666701</v>
      </c>
      <c r="AC92" s="73">
        <v>42873.776666666701</v>
      </c>
      <c r="AD92" s="73">
        <v>41578.776666666701</v>
      </c>
      <c r="AE92" s="73">
        <v>45876.006666666697</v>
      </c>
      <c r="AF92" s="73">
        <v>39721.966666666602</v>
      </c>
      <c r="AG92" s="73">
        <v>38341.416666666701</v>
      </c>
      <c r="AH92" s="73">
        <v>48091.066666666702</v>
      </c>
      <c r="AI92" s="73">
        <v>38152.0666666666</v>
      </c>
      <c r="AJ92" s="73">
        <v>38016.096666666701</v>
      </c>
      <c r="AK92" s="73">
        <v>38122.636666666702</v>
      </c>
      <c r="AL92" s="73">
        <v>82259.046666666603</v>
      </c>
      <c r="AM92" s="73">
        <v>37896.496666666601</v>
      </c>
      <c r="AN92" s="73">
        <v>527545.19999999995</v>
      </c>
    </row>
    <row r="93" spans="1:40">
      <c r="A93" s="108" t="s">
        <v>783</v>
      </c>
      <c r="B93" s="73">
        <v>0</v>
      </c>
      <c r="C93" s="73">
        <v>0</v>
      </c>
      <c r="D93" s="73">
        <v>0</v>
      </c>
      <c r="E93" s="73">
        <v>0</v>
      </c>
      <c r="F93" s="73">
        <v>0</v>
      </c>
      <c r="G93" s="73">
        <v>0</v>
      </c>
      <c r="H93" s="73">
        <v>0</v>
      </c>
      <c r="I93" s="73">
        <v>0</v>
      </c>
      <c r="J93" s="73">
        <v>0</v>
      </c>
      <c r="K93" s="73">
        <v>0</v>
      </c>
      <c r="L93" s="73">
        <v>0</v>
      </c>
      <c r="M93" s="73">
        <v>0</v>
      </c>
      <c r="N93" s="73">
        <v>0</v>
      </c>
      <c r="O93" s="73">
        <v>0</v>
      </c>
      <c r="P93" s="73">
        <v>0</v>
      </c>
      <c r="Q93" s="73">
        <v>0</v>
      </c>
      <c r="R93" s="73">
        <v>0</v>
      </c>
      <c r="S93" s="73">
        <v>0</v>
      </c>
      <c r="T93" s="73">
        <v>0</v>
      </c>
      <c r="U93" s="73">
        <v>0</v>
      </c>
      <c r="V93" s="73">
        <v>0</v>
      </c>
      <c r="W93" s="73">
        <v>0</v>
      </c>
      <c r="X93" s="73">
        <v>0</v>
      </c>
      <c r="Y93" s="73">
        <v>0</v>
      </c>
      <c r="Z93" s="73">
        <v>0</v>
      </c>
      <c r="AA93" s="73">
        <v>0</v>
      </c>
      <c r="AB93" s="73">
        <v>0</v>
      </c>
      <c r="AC93" s="73">
        <v>0</v>
      </c>
      <c r="AD93" s="73">
        <v>0</v>
      </c>
      <c r="AE93" s="73">
        <v>0</v>
      </c>
      <c r="AF93" s="73">
        <v>0</v>
      </c>
      <c r="AG93" s="73">
        <v>0</v>
      </c>
      <c r="AH93" s="73">
        <v>0</v>
      </c>
      <c r="AI93" s="73">
        <v>0</v>
      </c>
      <c r="AJ93" s="73">
        <v>0</v>
      </c>
      <c r="AK93" s="73">
        <v>0</v>
      </c>
      <c r="AL93" s="73">
        <v>0</v>
      </c>
      <c r="AM93" s="73">
        <v>0</v>
      </c>
      <c r="AN93" s="73">
        <v>0</v>
      </c>
    </row>
    <row r="94" spans="1:40">
      <c r="A94" s="108" t="s">
        <v>784</v>
      </c>
      <c r="B94" s="73">
        <v>0</v>
      </c>
      <c r="C94" s="73">
        <v>3524.64</v>
      </c>
      <c r="D94" s="73">
        <v>2029.98</v>
      </c>
      <c r="E94" s="73">
        <v>4574.0199999999904</v>
      </c>
      <c r="F94" s="73">
        <v>1037.6199999999999</v>
      </c>
      <c r="G94" s="73">
        <v>0</v>
      </c>
      <c r="H94" s="73">
        <v>5716.48</v>
      </c>
      <c r="I94" s="73">
        <v>0</v>
      </c>
      <c r="J94" s="73">
        <v>0</v>
      </c>
      <c r="K94" s="73">
        <v>0</v>
      </c>
      <c r="L94" s="73">
        <v>25031.7</v>
      </c>
      <c r="M94" s="73">
        <v>0</v>
      </c>
      <c r="N94" s="73">
        <v>41914.44</v>
      </c>
      <c r="O94" s="73">
        <v>0</v>
      </c>
      <c r="P94" s="73">
        <v>3524.64</v>
      </c>
      <c r="Q94" s="73">
        <v>2029.98</v>
      </c>
      <c r="R94" s="73">
        <v>4574.0199999999904</v>
      </c>
      <c r="S94" s="73">
        <v>1037.6199999999999</v>
      </c>
      <c r="T94" s="73">
        <v>0</v>
      </c>
      <c r="U94" s="73">
        <v>5716.48</v>
      </c>
      <c r="V94" s="73">
        <v>0</v>
      </c>
      <c r="W94" s="73">
        <v>0</v>
      </c>
      <c r="X94" s="73">
        <v>0</v>
      </c>
      <c r="Y94" s="73">
        <v>25031.7</v>
      </c>
      <c r="Z94" s="73">
        <v>0</v>
      </c>
      <c r="AA94" s="73">
        <v>41914.44</v>
      </c>
      <c r="AB94" s="73">
        <v>0</v>
      </c>
      <c r="AC94" s="73">
        <v>3524.64</v>
      </c>
      <c r="AD94" s="73">
        <v>2029.98</v>
      </c>
      <c r="AE94" s="73">
        <v>4574.0199999999904</v>
      </c>
      <c r="AF94" s="73">
        <v>1037.6199999999999</v>
      </c>
      <c r="AG94" s="73">
        <v>0</v>
      </c>
      <c r="AH94" s="73">
        <v>5716.48</v>
      </c>
      <c r="AI94" s="73">
        <v>0</v>
      </c>
      <c r="AJ94" s="73">
        <v>0</v>
      </c>
      <c r="AK94" s="73">
        <v>0</v>
      </c>
      <c r="AL94" s="73">
        <v>25031.7</v>
      </c>
      <c r="AM94" s="73">
        <v>0</v>
      </c>
      <c r="AN94" s="73">
        <v>41914.44</v>
      </c>
    </row>
    <row r="95" spans="1:40">
      <c r="A95" s="108" t="s">
        <v>785</v>
      </c>
      <c r="B95" s="73">
        <v>652853.30000000005</v>
      </c>
      <c r="C95" s="73">
        <v>394450.06</v>
      </c>
      <c r="D95" s="73">
        <v>993955.71</v>
      </c>
      <c r="E95" s="73">
        <v>470657.53</v>
      </c>
      <c r="F95" s="73">
        <v>518755.68</v>
      </c>
      <c r="G95" s="73">
        <v>524799.56000000006</v>
      </c>
      <c r="H95" s="73">
        <v>1018469.44</v>
      </c>
      <c r="I95" s="73">
        <v>657253.429999999</v>
      </c>
      <c r="J95" s="73">
        <v>832720.50999999896</v>
      </c>
      <c r="K95" s="73">
        <v>612182.06000000006</v>
      </c>
      <c r="L95" s="73">
        <v>949119.23</v>
      </c>
      <c r="M95" s="73">
        <v>642375.29</v>
      </c>
      <c r="N95" s="73">
        <v>8267591.7999999998</v>
      </c>
      <c r="O95" s="73">
        <v>652853.30000000005</v>
      </c>
      <c r="P95" s="73">
        <v>394450.06</v>
      </c>
      <c r="Q95" s="73">
        <v>993955.71</v>
      </c>
      <c r="R95" s="73">
        <v>470657.53</v>
      </c>
      <c r="S95" s="73">
        <v>518755.68</v>
      </c>
      <c r="T95" s="73">
        <v>524799.56000000006</v>
      </c>
      <c r="U95" s="73">
        <v>1018469.44</v>
      </c>
      <c r="V95" s="73">
        <v>657253.429999999</v>
      </c>
      <c r="W95" s="73">
        <v>832720.50999999896</v>
      </c>
      <c r="X95" s="73">
        <v>612182.06000000006</v>
      </c>
      <c r="Y95" s="73">
        <v>949119.23</v>
      </c>
      <c r="Z95" s="73">
        <v>642375.29</v>
      </c>
      <c r="AA95" s="73">
        <v>8267591.7999999998</v>
      </c>
      <c r="AB95" s="73">
        <v>652853.30000000005</v>
      </c>
      <c r="AC95" s="73">
        <v>394450.06</v>
      </c>
      <c r="AD95" s="73">
        <v>993955.71</v>
      </c>
      <c r="AE95" s="73">
        <v>470657.53</v>
      </c>
      <c r="AF95" s="73">
        <v>518755.68</v>
      </c>
      <c r="AG95" s="73">
        <v>524799.56000000006</v>
      </c>
      <c r="AH95" s="73">
        <v>1018469.44</v>
      </c>
      <c r="AI95" s="73">
        <v>657253.429999999</v>
      </c>
      <c r="AJ95" s="73">
        <v>832720.50999999896</v>
      </c>
      <c r="AK95" s="73">
        <v>612182.06000000006</v>
      </c>
      <c r="AL95" s="73">
        <v>949119.23</v>
      </c>
      <c r="AM95" s="73">
        <v>642375.29</v>
      </c>
      <c r="AN95" s="73">
        <v>8267591.7999999998</v>
      </c>
    </row>
    <row r="96" spans="1:40">
      <c r="A96" s="108" t="s">
        <v>786</v>
      </c>
      <c r="B96" s="73">
        <v>34929.8164020857</v>
      </c>
      <c r="C96" s="73">
        <v>34929.8164020857</v>
      </c>
      <c r="D96" s="73">
        <v>34929.8164020857</v>
      </c>
      <c r="E96" s="73">
        <v>34929.8164020857</v>
      </c>
      <c r="F96" s="73">
        <v>34929.8164020857</v>
      </c>
      <c r="G96" s="73">
        <v>34929.8164020857</v>
      </c>
      <c r="H96" s="73">
        <v>34929.8164020857</v>
      </c>
      <c r="I96" s="73">
        <v>34929.8164020857</v>
      </c>
      <c r="J96" s="73">
        <v>34929.8164020857</v>
      </c>
      <c r="K96" s="73">
        <v>34929.8164020857</v>
      </c>
      <c r="L96" s="73">
        <v>34929.8164020857</v>
      </c>
      <c r="M96" s="73">
        <v>34929.8164020857</v>
      </c>
      <c r="N96" s="73">
        <v>419157.79682502901</v>
      </c>
      <c r="O96" s="73">
        <v>52155.250296204496</v>
      </c>
      <c r="P96" s="73">
        <v>52155.250296204496</v>
      </c>
      <c r="Q96" s="73">
        <v>52155.250296204496</v>
      </c>
      <c r="R96" s="73">
        <v>52155.250296204496</v>
      </c>
      <c r="S96" s="73">
        <v>52155.250296204496</v>
      </c>
      <c r="T96" s="73">
        <v>52155.250296204496</v>
      </c>
      <c r="U96" s="73">
        <v>52155.250296204496</v>
      </c>
      <c r="V96" s="73">
        <v>52155.250296204496</v>
      </c>
      <c r="W96" s="73">
        <v>52155.250296204496</v>
      </c>
      <c r="X96" s="73">
        <v>52155.250296204496</v>
      </c>
      <c r="Y96" s="73">
        <v>52155.250296204496</v>
      </c>
      <c r="Z96" s="73">
        <v>52155.250296204496</v>
      </c>
      <c r="AA96" s="73">
        <v>625863.00355445396</v>
      </c>
      <c r="AB96" s="73">
        <v>69651.415822439696</v>
      </c>
      <c r="AC96" s="73">
        <v>69651.415822439696</v>
      </c>
      <c r="AD96" s="73">
        <v>69651.415822439696</v>
      </c>
      <c r="AE96" s="73">
        <v>69651.415822439696</v>
      </c>
      <c r="AF96" s="73">
        <v>69651.415822439696</v>
      </c>
      <c r="AG96" s="73">
        <v>69651.415822439696</v>
      </c>
      <c r="AH96" s="73">
        <v>69651.415822439696</v>
      </c>
      <c r="AI96" s="73">
        <v>69651.415822439696</v>
      </c>
      <c r="AJ96" s="73">
        <v>69651.415822439696</v>
      </c>
      <c r="AK96" s="73">
        <v>69651.415822439696</v>
      </c>
      <c r="AL96" s="73">
        <v>69651.415822439696</v>
      </c>
      <c r="AM96" s="73">
        <v>69651.415822439696</v>
      </c>
      <c r="AN96" s="73">
        <v>835816.98986927595</v>
      </c>
    </row>
    <row r="97" spans="1:40">
      <c r="A97" s="108" t="s">
        <v>787</v>
      </c>
      <c r="B97" s="73">
        <v>78855.739999999903</v>
      </c>
      <c r="C97" s="73">
        <v>44826.34</v>
      </c>
      <c r="D97" s="73">
        <v>160511.01999999999</v>
      </c>
      <c r="E97" s="73">
        <v>41977.1</v>
      </c>
      <c r="F97" s="73">
        <v>50045.96</v>
      </c>
      <c r="G97" s="73">
        <v>46978.239999999998</v>
      </c>
      <c r="H97" s="73">
        <v>46965.279999999999</v>
      </c>
      <c r="I97" s="73">
        <v>109428.28</v>
      </c>
      <c r="J97" s="73">
        <v>67526.559999999998</v>
      </c>
      <c r="K97" s="73">
        <v>63769.1</v>
      </c>
      <c r="L97" s="73">
        <v>72569.66</v>
      </c>
      <c r="M97" s="73">
        <v>50879.54</v>
      </c>
      <c r="N97" s="73">
        <v>834332.82</v>
      </c>
      <c r="O97" s="73">
        <v>78855.739999999903</v>
      </c>
      <c r="P97" s="73">
        <v>44826.34</v>
      </c>
      <c r="Q97" s="73">
        <v>160511.01999999999</v>
      </c>
      <c r="R97" s="73">
        <v>41977.1</v>
      </c>
      <c r="S97" s="73">
        <v>50045.96</v>
      </c>
      <c r="T97" s="73">
        <v>46978.239999999998</v>
      </c>
      <c r="U97" s="73">
        <v>46965.279999999999</v>
      </c>
      <c r="V97" s="73">
        <v>109428.28</v>
      </c>
      <c r="W97" s="73">
        <v>67526.559999999998</v>
      </c>
      <c r="X97" s="73">
        <v>63769.1</v>
      </c>
      <c r="Y97" s="73">
        <v>72569.66</v>
      </c>
      <c r="Z97" s="73">
        <v>50879.54</v>
      </c>
      <c r="AA97" s="73">
        <v>834332.82</v>
      </c>
      <c r="AB97" s="73">
        <v>78855.739999999903</v>
      </c>
      <c r="AC97" s="73">
        <v>44826.34</v>
      </c>
      <c r="AD97" s="73">
        <v>160511.01999999999</v>
      </c>
      <c r="AE97" s="73">
        <v>41977.1</v>
      </c>
      <c r="AF97" s="73">
        <v>50045.96</v>
      </c>
      <c r="AG97" s="73">
        <v>46978.239999999998</v>
      </c>
      <c r="AH97" s="73">
        <v>46965.279999999999</v>
      </c>
      <c r="AI97" s="73">
        <v>109428.28</v>
      </c>
      <c r="AJ97" s="73">
        <v>67526.559999999998</v>
      </c>
      <c r="AK97" s="73">
        <v>63769.1</v>
      </c>
      <c r="AL97" s="73">
        <v>72569.66</v>
      </c>
      <c r="AM97" s="73">
        <v>50879.54</v>
      </c>
      <c r="AN97" s="73">
        <v>834332.82</v>
      </c>
    </row>
    <row r="98" spans="1:40">
      <c r="A98" s="108" t="s">
        <v>788</v>
      </c>
      <c r="B98" s="73">
        <v>1344644.32969094</v>
      </c>
      <c r="C98" s="73">
        <v>1047543.72969093</v>
      </c>
      <c r="D98" s="73">
        <v>1605031.59969093</v>
      </c>
      <c r="E98" s="73">
        <v>1046121.44969093</v>
      </c>
      <c r="F98" s="73">
        <v>1435075.86969093</v>
      </c>
      <c r="G98" s="73">
        <v>1001080.36969093</v>
      </c>
      <c r="H98" s="73">
        <v>1508356.09969093</v>
      </c>
      <c r="I98" s="73">
        <v>1355531.90969093</v>
      </c>
      <c r="J98" s="73">
        <v>1461727.7896909299</v>
      </c>
      <c r="K98" s="73">
        <v>1126624.6996909301</v>
      </c>
      <c r="L98" s="73">
        <v>2025471.2696909299</v>
      </c>
      <c r="M98" s="73">
        <v>1178992.7496909299</v>
      </c>
      <c r="N98" s="73">
        <v>16136201.866291201</v>
      </c>
      <c r="O98" s="73">
        <v>1372483.32000433</v>
      </c>
      <c r="P98" s="73">
        <v>1075382.7200043299</v>
      </c>
      <c r="Q98" s="73">
        <v>1632870.59000433</v>
      </c>
      <c r="R98" s="73">
        <v>1073960.4400043299</v>
      </c>
      <c r="S98" s="73">
        <v>1462914.8600043301</v>
      </c>
      <c r="T98" s="73">
        <v>1028919.3600043301</v>
      </c>
      <c r="U98" s="73">
        <v>1536195.09000433</v>
      </c>
      <c r="V98" s="73">
        <v>1383370.9000043301</v>
      </c>
      <c r="W98" s="73">
        <v>1489566.78000433</v>
      </c>
      <c r="X98" s="73">
        <v>1154463.6900043299</v>
      </c>
      <c r="Y98" s="73">
        <v>2053310.26000433</v>
      </c>
      <c r="Z98" s="73">
        <v>1206831.7400043299</v>
      </c>
      <c r="AA98" s="73">
        <v>16470269.750051999</v>
      </c>
      <c r="AB98" s="73">
        <v>1400759.8549003699</v>
      </c>
      <c r="AC98" s="73">
        <v>1103659.25490037</v>
      </c>
      <c r="AD98" s="73">
        <v>1661147.1249003699</v>
      </c>
      <c r="AE98" s="73">
        <v>1102236.97490037</v>
      </c>
      <c r="AF98" s="73">
        <v>1491191.3949003699</v>
      </c>
      <c r="AG98" s="73">
        <v>1057195.8949003699</v>
      </c>
      <c r="AH98" s="73">
        <v>1564471.6249003699</v>
      </c>
      <c r="AI98" s="73">
        <v>1411647.43490037</v>
      </c>
      <c r="AJ98" s="73">
        <v>1517843.3149003701</v>
      </c>
      <c r="AK98" s="73">
        <v>1182740.22490037</v>
      </c>
      <c r="AL98" s="73">
        <v>2081586.7949003701</v>
      </c>
      <c r="AM98" s="73">
        <v>1235108.27490037</v>
      </c>
      <c r="AN98" s="73">
        <v>16809588.1688044</v>
      </c>
    </row>
    <row r="99" spans="1:40">
      <c r="A99" s="109" t="s">
        <v>789</v>
      </c>
    </row>
    <row r="100" spans="1:40">
      <c r="A100" s="108" t="s">
        <v>790</v>
      </c>
      <c r="B100" s="73">
        <v>2814881.9678382198</v>
      </c>
      <c r="C100" s="73">
        <v>4569334.8378382204</v>
      </c>
      <c r="D100" s="73">
        <v>2926945.4878382199</v>
      </c>
      <c r="E100" s="73">
        <v>2199482.1378382202</v>
      </c>
      <c r="F100" s="73">
        <v>2532506.7278382201</v>
      </c>
      <c r="G100" s="73">
        <v>2100001.8478382202</v>
      </c>
      <c r="H100" s="73">
        <v>1931593.89783822</v>
      </c>
      <c r="I100" s="73">
        <v>1934563.36783822</v>
      </c>
      <c r="J100" s="73">
        <v>1931619.4878382201</v>
      </c>
      <c r="K100" s="73">
        <v>2072188.0878382199</v>
      </c>
      <c r="L100" s="73">
        <v>2183825.9478382198</v>
      </c>
      <c r="M100" s="73">
        <v>1433048.0778382199</v>
      </c>
      <c r="N100" s="73">
        <v>28629991.874058601</v>
      </c>
      <c r="O100" s="73">
        <v>2814881.9678382198</v>
      </c>
      <c r="P100" s="73">
        <v>4569334.8378382204</v>
      </c>
      <c r="Q100" s="73">
        <v>2926945.4878382199</v>
      </c>
      <c r="R100" s="73">
        <v>2199482.1378382202</v>
      </c>
      <c r="S100" s="73">
        <v>2532506.7278382201</v>
      </c>
      <c r="T100" s="73">
        <v>2100001.8478382202</v>
      </c>
      <c r="U100" s="73">
        <v>1931593.89783822</v>
      </c>
      <c r="V100" s="73">
        <v>1934563.36783822</v>
      </c>
      <c r="W100" s="73">
        <v>1931619.4878382201</v>
      </c>
      <c r="X100" s="73">
        <v>2072188.0878382199</v>
      </c>
      <c r="Y100" s="73">
        <v>2183825.9478382198</v>
      </c>
      <c r="Z100" s="73">
        <v>1433048.0778382199</v>
      </c>
      <c r="AA100" s="73">
        <v>28629991.874058601</v>
      </c>
      <c r="AB100" s="73">
        <v>2816059.76</v>
      </c>
      <c r="AC100" s="73">
        <v>4570512.6299999896</v>
      </c>
      <c r="AD100" s="73">
        <v>2928123.27999999</v>
      </c>
      <c r="AE100" s="73">
        <v>2200659.9299999899</v>
      </c>
      <c r="AF100" s="73">
        <v>2533684.52</v>
      </c>
      <c r="AG100" s="73">
        <v>2101179.6399999899</v>
      </c>
      <c r="AH100" s="73">
        <v>1932771.69</v>
      </c>
      <c r="AI100" s="73">
        <v>1935741.16</v>
      </c>
      <c r="AJ100" s="73">
        <v>1932797.28</v>
      </c>
      <c r="AK100" s="73">
        <v>2073365.88</v>
      </c>
      <c r="AL100" s="73">
        <v>2185003.7400000002</v>
      </c>
      <c r="AM100" s="73">
        <v>1434225.8699999901</v>
      </c>
      <c r="AN100" s="73">
        <v>28644125.379999999</v>
      </c>
    </row>
    <row r="101" spans="1:40">
      <c r="A101" s="108" t="s">
        <v>791</v>
      </c>
      <c r="B101" s="73">
        <v>86885.746386200204</v>
      </c>
      <c r="C101" s="73">
        <v>86885.746386200204</v>
      </c>
      <c r="D101" s="73">
        <v>86885.746386200204</v>
      </c>
      <c r="E101" s="73">
        <v>86885.746386200204</v>
      </c>
      <c r="F101" s="73">
        <v>86885.746386200204</v>
      </c>
      <c r="G101" s="73">
        <v>86885.746386200204</v>
      </c>
      <c r="H101" s="73">
        <v>86885.746386200204</v>
      </c>
      <c r="I101" s="73">
        <v>86885.746386200204</v>
      </c>
      <c r="J101" s="73">
        <v>86885.746386200204</v>
      </c>
      <c r="K101" s="73">
        <v>86885.746386200204</v>
      </c>
      <c r="L101" s="73">
        <v>86885.746386200204</v>
      </c>
      <c r="M101" s="73">
        <v>86885.746386200204</v>
      </c>
      <c r="N101" s="73">
        <v>1042628.9566343999</v>
      </c>
      <c r="O101" s="73">
        <v>110921.20008558</v>
      </c>
      <c r="P101" s="73">
        <v>110921.20008558</v>
      </c>
      <c r="Q101" s="73">
        <v>110921.20008558</v>
      </c>
      <c r="R101" s="73">
        <v>110921.20008558</v>
      </c>
      <c r="S101" s="73">
        <v>110921.20008558</v>
      </c>
      <c r="T101" s="73">
        <v>110921.20008558</v>
      </c>
      <c r="U101" s="73">
        <v>110921.20008558</v>
      </c>
      <c r="V101" s="73">
        <v>110921.20008558</v>
      </c>
      <c r="W101" s="73">
        <v>110921.20008558</v>
      </c>
      <c r="X101" s="73">
        <v>110921.20008558</v>
      </c>
      <c r="Y101" s="73">
        <v>110921.20008558</v>
      </c>
      <c r="Z101" s="73">
        <v>110921.20008558</v>
      </c>
      <c r="AA101" s="73">
        <v>1331054.40102696</v>
      </c>
      <c r="AB101" s="73">
        <v>137487.40984223501</v>
      </c>
      <c r="AC101" s="73">
        <v>137487.40984223501</v>
      </c>
      <c r="AD101" s="73">
        <v>137487.40984223501</v>
      </c>
      <c r="AE101" s="73">
        <v>137487.40984223501</v>
      </c>
      <c r="AF101" s="73">
        <v>137487.40984223501</v>
      </c>
      <c r="AG101" s="73">
        <v>137487.40984223501</v>
      </c>
      <c r="AH101" s="73">
        <v>137487.40984223501</v>
      </c>
      <c r="AI101" s="73">
        <v>137487.40984223501</v>
      </c>
      <c r="AJ101" s="73">
        <v>137487.40984223501</v>
      </c>
      <c r="AK101" s="73">
        <v>137487.40984223501</v>
      </c>
      <c r="AL101" s="73">
        <v>137487.40984223501</v>
      </c>
      <c r="AM101" s="73">
        <v>137487.40984223501</v>
      </c>
      <c r="AN101" s="73">
        <v>1649848.91810681</v>
      </c>
    </row>
    <row r="102" spans="1:40">
      <c r="A102" s="108" t="s">
        <v>792</v>
      </c>
      <c r="B102" s="73">
        <v>-1858106.74916667</v>
      </c>
      <c r="C102" s="73">
        <v>-1858106.74916667</v>
      </c>
      <c r="D102" s="73">
        <v>-1858106.74916667</v>
      </c>
      <c r="E102" s="73">
        <v>-1858106.74916667</v>
      </c>
      <c r="F102" s="73">
        <v>-1858106.74916667</v>
      </c>
      <c r="G102" s="73">
        <v>-1858106.74916667</v>
      </c>
      <c r="H102" s="73">
        <v>-1858106.74916667</v>
      </c>
      <c r="I102" s="73">
        <v>-1858106.74916667</v>
      </c>
      <c r="J102" s="73">
        <v>-1858106.74916667</v>
      </c>
      <c r="K102" s="73">
        <v>-1858106.74916667</v>
      </c>
      <c r="L102" s="73">
        <v>-1858106.74916667</v>
      </c>
      <c r="M102" s="73">
        <v>-1858106.74916667</v>
      </c>
      <c r="N102" s="73">
        <v>-22297280.989999998</v>
      </c>
      <c r="O102" s="73">
        <v>-1858106.74916667</v>
      </c>
      <c r="P102" s="73">
        <v>-1858106.74916667</v>
      </c>
      <c r="Q102" s="73">
        <v>-1858106.74916667</v>
      </c>
      <c r="R102" s="73">
        <v>-1858106.74916667</v>
      </c>
      <c r="S102" s="73">
        <v>-1858106.74916667</v>
      </c>
      <c r="T102" s="73">
        <v>-1858106.74916667</v>
      </c>
      <c r="U102" s="73">
        <v>-1858106.74916667</v>
      </c>
      <c r="V102" s="73">
        <v>-1858106.74916667</v>
      </c>
      <c r="W102" s="73">
        <v>-1858106.74916667</v>
      </c>
      <c r="X102" s="73">
        <v>-1858106.74916667</v>
      </c>
      <c r="Y102" s="73">
        <v>-1858106.74916667</v>
      </c>
      <c r="Z102" s="73">
        <v>-1858106.74916667</v>
      </c>
      <c r="AA102" s="73">
        <v>-22297280.989999998</v>
      </c>
      <c r="AB102" s="73">
        <v>-1858106.74916667</v>
      </c>
      <c r="AC102" s="73">
        <v>-1858106.74916667</v>
      </c>
      <c r="AD102" s="73">
        <v>-1858106.74916667</v>
      </c>
      <c r="AE102" s="73">
        <v>-1858106.74916667</v>
      </c>
      <c r="AF102" s="73">
        <v>-1858106.74916667</v>
      </c>
      <c r="AG102" s="73">
        <v>-1858106.74916667</v>
      </c>
      <c r="AH102" s="73">
        <v>-1858106.74916667</v>
      </c>
      <c r="AI102" s="73">
        <v>-1858106.74916667</v>
      </c>
      <c r="AJ102" s="73">
        <v>-1858106.74916667</v>
      </c>
      <c r="AK102" s="73">
        <v>-1858106.74916667</v>
      </c>
      <c r="AL102" s="73">
        <v>-1858106.74916667</v>
      </c>
      <c r="AM102" s="73">
        <v>-1858106.74916667</v>
      </c>
      <c r="AN102" s="73">
        <v>-22297280.989999998</v>
      </c>
    </row>
    <row r="103" spans="1:40">
      <c r="A103" s="108" t="s">
        <v>793</v>
      </c>
      <c r="B103" s="73">
        <v>1043660.96505775</v>
      </c>
      <c r="C103" s="73">
        <v>2798113.8350577499</v>
      </c>
      <c r="D103" s="73">
        <v>1155724.48505775</v>
      </c>
      <c r="E103" s="73">
        <v>428261.13505775202</v>
      </c>
      <c r="F103" s="73">
        <v>761285.72505775199</v>
      </c>
      <c r="G103" s="73">
        <v>328780.84505775198</v>
      </c>
      <c r="H103" s="73">
        <v>160372.895057752</v>
      </c>
      <c r="I103" s="73">
        <v>163342.365057752</v>
      </c>
      <c r="J103" s="73">
        <v>160398.485057752</v>
      </c>
      <c r="K103" s="73">
        <v>300967.08505775197</v>
      </c>
      <c r="L103" s="73">
        <v>412604.94505775202</v>
      </c>
      <c r="M103" s="73">
        <v>-338172.92494224699</v>
      </c>
      <c r="N103" s="73">
        <v>7375339.8406930296</v>
      </c>
      <c r="O103" s="73">
        <v>1067696.4187571299</v>
      </c>
      <c r="P103" s="73">
        <v>2822149.28875713</v>
      </c>
      <c r="Q103" s="73">
        <v>1179759.9387571299</v>
      </c>
      <c r="R103" s="73">
        <v>452296.58875713201</v>
      </c>
      <c r="S103" s="73">
        <v>785321.17875713203</v>
      </c>
      <c r="T103" s="73">
        <v>352816.29875713098</v>
      </c>
      <c r="U103" s="73">
        <v>184408.34875713199</v>
      </c>
      <c r="V103" s="73">
        <v>187377.81875713199</v>
      </c>
      <c r="W103" s="73">
        <v>184433.93875713201</v>
      </c>
      <c r="X103" s="73">
        <v>325002.53875713202</v>
      </c>
      <c r="Y103" s="73">
        <v>436640.398757132</v>
      </c>
      <c r="Z103" s="73">
        <v>-314137.47124286799</v>
      </c>
      <c r="AA103" s="73">
        <v>7663765.2850855803</v>
      </c>
      <c r="AB103" s="73">
        <v>1095440.4206755599</v>
      </c>
      <c r="AC103" s="73">
        <v>2849893.29067556</v>
      </c>
      <c r="AD103" s="73">
        <v>1207503.9406755599</v>
      </c>
      <c r="AE103" s="73">
        <v>480040.59067556501</v>
      </c>
      <c r="AF103" s="73">
        <v>813065.18067556503</v>
      </c>
      <c r="AG103" s="73">
        <v>380560.30067556398</v>
      </c>
      <c r="AH103" s="73">
        <v>212152.350675564</v>
      </c>
      <c r="AI103" s="73">
        <v>215121.820675564</v>
      </c>
      <c r="AJ103" s="73">
        <v>212177.94067556399</v>
      </c>
      <c r="AK103" s="73">
        <v>352746.54067556502</v>
      </c>
      <c r="AL103" s="73">
        <v>464384.400675565</v>
      </c>
      <c r="AM103" s="73">
        <v>-286393.46932443499</v>
      </c>
      <c r="AN103" s="73">
        <v>7996693.3081067698</v>
      </c>
    </row>
    <row r="104" spans="1:40">
      <c r="A104" s="108" t="s">
        <v>794</v>
      </c>
      <c r="B104" s="73">
        <v>1391120.8366666599</v>
      </c>
      <c r="C104" s="73">
        <v>1447360.37666666</v>
      </c>
      <c r="D104" s="73">
        <v>1387443.15666666</v>
      </c>
      <c r="E104" s="73">
        <v>1495973.6166666599</v>
      </c>
      <c r="F104" s="73">
        <v>1491536.95666666</v>
      </c>
      <c r="G104" s="73">
        <v>1498891.47666666</v>
      </c>
      <c r="H104" s="73">
        <v>1378679.5166666601</v>
      </c>
      <c r="I104" s="73">
        <v>1665478.95666666</v>
      </c>
      <c r="J104" s="73">
        <v>1397417.37666666</v>
      </c>
      <c r="K104" s="73">
        <v>1553568.93666666</v>
      </c>
      <c r="L104" s="73">
        <v>1607103.5566666599</v>
      </c>
      <c r="M104" s="73">
        <v>1341789.5066666601</v>
      </c>
      <c r="N104" s="73">
        <v>17656364.27</v>
      </c>
      <c r="O104" s="73">
        <v>1532787.5033333299</v>
      </c>
      <c r="P104" s="73">
        <v>1589027.04333333</v>
      </c>
      <c r="Q104" s="73">
        <v>1529109.82333333</v>
      </c>
      <c r="R104" s="73">
        <v>1637640.2833333299</v>
      </c>
      <c r="S104" s="73">
        <v>1633203.62333333</v>
      </c>
      <c r="T104" s="73">
        <v>1640558.1433333301</v>
      </c>
      <c r="U104" s="73">
        <v>1520346.1833333201</v>
      </c>
      <c r="V104" s="73">
        <v>1807145.62333333</v>
      </c>
      <c r="W104" s="73">
        <v>1539084.04333333</v>
      </c>
      <c r="X104" s="73">
        <v>1695235.60333332</v>
      </c>
      <c r="Y104" s="73">
        <v>1748770.2233333299</v>
      </c>
      <c r="Z104" s="73">
        <v>1483456.1733333301</v>
      </c>
      <c r="AA104" s="73">
        <v>19356364.269999899</v>
      </c>
      <c r="AB104" s="73">
        <v>1532787.5033333299</v>
      </c>
      <c r="AC104" s="73">
        <v>1589027.04333333</v>
      </c>
      <c r="AD104" s="73">
        <v>1529109.82333333</v>
      </c>
      <c r="AE104" s="73">
        <v>1637640.2833333299</v>
      </c>
      <c r="AF104" s="73">
        <v>1633203.62333333</v>
      </c>
      <c r="AG104" s="73">
        <v>1640558.1433333301</v>
      </c>
      <c r="AH104" s="73">
        <v>1520346.1833333201</v>
      </c>
      <c r="AI104" s="73">
        <v>1807145.62333333</v>
      </c>
      <c r="AJ104" s="73">
        <v>1539084.04333333</v>
      </c>
      <c r="AK104" s="73">
        <v>1695235.60333332</v>
      </c>
      <c r="AL104" s="73">
        <v>1748770.2233333299</v>
      </c>
      <c r="AM104" s="73">
        <v>1483456.1733333301</v>
      </c>
      <c r="AN104" s="73">
        <v>19356364.269999899</v>
      </c>
    </row>
    <row r="105" spans="1:40">
      <c r="A105" s="108" t="s">
        <v>795</v>
      </c>
      <c r="B105" s="73">
        <v>79274.601788819404</v>
      </c>
      <c r="C105" s="73">
        <v>79274.601788819404</v>
      </c>
      <c r="D105" s="73">
        <v>79274.601788819404</v>
      </c>
      <c r="E105" s="73">
        <v>79274.601788819404</v>
      </c>
      <c r="F105" s="73">
        <v>79274.601788819404</v>
      </c>
      <c r="G105" s="73">
        <v>79274.601788819404</v>
      </c>
      <c r="H105" s="73">
        <v>79274.601788819404</v>
      </c>
      <c r="I105" s="73">
        <v>79274.601788819404</v>
      </c>
      <c r="J105" s="73">
        <v>79274.601788819404</v>
      </c>
      <c r="K105" s="73">
        <v>79274.601788819404</v>
      </c>
      <c r="L105" s="73">
        <v>79274.601788819404</v>
      </c>
      <c r="M105" s="73">
        <v>79274.601788819404</v>
      </c>
      <c r="N105" s="73">
        <v>951295.22146583395</v>
      </c>
      <c r="O105" s="73">
        <v>110948.797339786</v>
      </c>
      <c r="P105" s="73">
        <v>110948.797339786</v>
      </c>
      <c r="Q105" s="73">
        <v>110948.797339786</v>
      </c>
      <c r="R105" s="73">
        <v>110948.797339786</v>
      </c>
      <c r="S105" s="73">
        <v>110948.797339786</v>
      </c>
      <c r="T105" s="73">
        <v>110948.797339786</v>
      </c>
      <c r="U105" s="73">
        <v>110948.797339786</v>
      </c>
      <c r="V105" s="73">
        <v>110948.797339786</v>
      </c>
      <c r="W105" s="73">
        <v>110948.797339786</v>
      </c>
      <c r="X105" s="73">
        <v>110948.797339786</v>
      </c>
      <c r="Y105" s="73">
        <v>110948.797339786</v>
      </c>
      <c r="Z105" s="73">
        <v>110948.797339786</v>
      </c>
      <c r="AA105" s="73">
        <v>1331385.5680774299</v>
      </c>
      <c r="AB105" s="73">
        <v>137421.25045127099</v>
      </c>
      <c r="AC105" s="73">
        <v>137421.25045127099</v>
      </c>
      <c r="AD105" s="73">
        <v>137421.25045127099</v>
      </c>
      <c r="AE105" s="73">
        <v>137421.25045127099</v>
      </c>
      <c r="AF105" s="73">
        <v>137421.25045127099</v>
      </c>
      <c r="AG105" s="73">
        <v>137421.25045127099</v>
      </c>
      <c r="AH105" s="73">
        <v>137421.25045127099</v>
      </c>
      <c r="AI105" s="73">
        <v>137421.25045127099</v>
      </c>
      <c r="AJ105" s="73">
        <v>137421.25045127099</v>
      </c>
      <c r="AK105" s="73">
        <v>137421.25045127099</v>
      </c>
      <c r="AL105" s="73">
        <v>137421.25045127099</v>
      </c>
      <c r="AM105" s="73">
        <v>137421.25045127099</v>
      </c>
      <c r="AN105" s="73">
        <v>1649055.0054152601</v>
      </c>
    </row>
    <row r="106" spans="1:40">
      <c r="A106" s="108" t="s">
        <v>796</v>
      </c>
      <c r="B106" s="73">
        <v>2118022.92</v>
      </c>
      <c r="C106" s="73">
        <v>-1145799.8599999901</v>
      </c>
      <c r="D106" s="73">
        <v>-5879278.3099999996</v>
      </c>
      <c r="E106" s="73">
        <v>-3558133.6</v>
      </c>
      <c r="F106" s="73">
        <v>514448.3</v>
      </c>
      <c r="G106" s="73">
        <v>2902561.19</v>
      </c>
      <c r="H106" s="73">
        <v>4396089.88</v>
      </c>
      <c r="I106" s="73">
        <v>3604967.43</v>
      </c>
      <c r="J106" s="73">
        <v>1979361.23</v>
      </c>
      <c r="K106" s="73">
        <v>796488.48</v>
      </c>
      <c r="L106" s="73">
        <v>2702790.07</v>
      </c>
      <c r="M106" s="73">
        <v>4089599.87</v>
      </c>
      <c r="N106" s="73">
        <v>12521117.6</v>
      </c>
      <c r="O106" s="73">
        <v>1442984.92</v>
      </c>
      <c r="P106" s="73">
        <v>-1820837.8599999901</v>
      </c>
      <c r="Q106" s="73">
        <v>-6554316.3099999996</v>
      </c>
      <c r="R106" s="73">
        <v>-4233171.5999999996</v>
      </c>
      <c r="S106" s="73">
        <v>-160589.69999999899</v>
      </c>
      <c r="T106" s="73">
        <v>2227523.19</v>
      </c>
      <c r="U106" s="73">
        <v>3721051.88</v>
      </c>
      <c r="V106" s="73">
        <v>2929929.43</v>
      </c>
      <c r="W106" s="73">
        <v>1304323.22999999</v>
      </c>
      <c r="X106" s="73">
        <v>121450.48</v>
      </c>
      <c r="Y106" s="73">
        <v>2027752.07</v>
      </c>
      <c r="Z106" s="73">
        <v>3414561.87</v>
      </c>
      <c r="AA106" s="73">
        <v>4420661.5999999903</v>
      </c>
      <c r="AB106" s="73">
        <v>1105212.92</v>
      </c>
      <c r="AC106" s="73">
        <v>-2158609.8599999901</v>
      </c>
      <c r="AD106" s="73">
        <v>-6892088.3099999996</v>
      </c>
      <c r="AE106" s="73">
        <v>-4570943.5999999996</v>
      </c>
      <c r="AF106" s="73">
        <v>-498361.69999999902</v>
      </c>
      <c r="AG106" s="73">
        <v>1889751.1899999899</v>
      </c>
      <c r="AH106" s="73">
        <v>3383279.88</v>
      </c>
      <c r="AI106" s="73">
        <v>2592157.4300000002</v>
      </c>
      <c r="AJ106" s="73">
        <v>966551.22999999905</v>
      </c>
      <c r="AK106" s="73">
        <v>-216321.519999999</v>
      </c>
      <c r="AL106" s="73">
        <v>1689980.07</v>
      </c>
      <c r="AM106" s="73">
        <v>3076789.87</v>
      </c>
      <c r="AN106" s="73">
        <v>367397.599999998</v>
      </c>
    </row>
    <row r="107" spans="1:40">
      <c r="A107" s="108" t="s">
        <v>797</v>
      </c>
      <c r="B107" s="73">
        <v>0</v>
      </c>
      <c r="C107" s="73">
        <v>0</v>
      </c>
      <c r="D107" s="73">
        <v>0</v>
      </c>
      <c r="E107" s="73">
        <v>0</v>
      </c>
      <c r="F107" s="73">
        <v>0</v>
      </c>
      <c r="G107" s="73">
        <v>0</v>
      </c>
      <c r="H107" s="73">
        <v>0</v>
      </c>
      <c r="I107" s="73">
        <v>0</v>
      </c>
      <c r="J107" s="73">
        <v>0</v>
      </c>
      <c r="K107" s="73">
        <v>0</v>
      </c>
      <c r="L107" s="73">
        <v>0</v>
      </c>
      <c r="M107" s="73">
        <v>0</v>
      </c>
      <c r="N107" s="73">
        <v>0</v>
      </c>
      <c r="O107" s="73">
        <v>0</v>
      </c>
      <c r="P107" s="73">
        <v>0</v>
      </c>
      <c r="Q107" s="73">
        <v>0</v>
      </c>
      <c r="R107" s="73">
        <v>0</v>
      </c>
      <c r="S107" s="73">
        <v>0</v>
      </c>
      <c r="T107" s="73">
        <v>0</v>
      </c>
      <c r="U107" s="73">
        <v>0</v>
      </c>
      <c r="V107" s="73">
        <v>0</v>
      </c>
      <c r="W107" s="73">
        <v>0</v>
      </c>
      <c r="X107" s="73">
        <v>0</v>
      </c>
      <c r="Y107" s="73">
        <v>0</v>
      </c>
      <c r="Z107" s="73">
        <v>0</v>
      </c>
      <c r="AA107" s="73">
        <v>0</v>
      </c>
      <c r="AB107" s="73">
        <v>0</v>
      </c>
      <c r="AC107" s="73">
        <v>0</v>
      </c>
      <c r="AD107" s="73">
        <v>0</v>
      </c>
      <c r="AE107" s="73">
        <v>0</v>
      </c>
      <c r="AF107" s="73">
        <v>0</v>
      </c>
      <c r="AG107" s="73">
        <v>0</v>
      </c>
      <c r="AH107" s="73">
        <v>0</v>
      </c>
      <c r="AI107" s="73">
        <v>0</v>
      </c>
      <c r="AJ107" s="73">
        <v>0</v>
      </c>
      <c r="AK107" s="73">
        <v>0</v>
      </c>
      <c r="AL107" s="73">
        <v>0</v>
      </c>
      <c r="AM107" s="73">
        <v>0</v>
      </c>
      <c r="AN107" s="73">
        <v>0</v>
      </c>
    </row>
    <row r="108" spans="1:40">
      <c r="A108" s="108" t="s">
        <v>798</v>
      </c>
      <c r="B108" s="73">
        <v>294424.51999999897</v>
      </c>
      <c r="C108" s="73">
        <v>1136524.56</v>
      </c>
      <c r="D108" s="73">
        <v>2980994.4399999902</v>
      </c>
      <c r="E108" s="73">
        <v>2448367.0699999998</v>
      </c>
      <c r="F108" s="73">
        <v>1291451.54</v>
      </c>
      <c r="G108" s="73">
        <v>-71729.48</v>
      </c>
      <c r="H108" s="73">
        <v>-126680.13</v>
      </c>
      <c r="I108" s="73">
        <v>-126697.11</v>
      </c>
      <c r="J108" s="73">
        <v>-126939.66</v>
      </c>
      <c r="K108" s="73">
        <v>-126880.81</v>
      </c>
      <c r="L108" s="73">
        <v>803.38000000000397</v>
      </c>
      <c r="M108" s="73">
        <v>-79341</v>
      </c>
      <c r="N108" s="73">
        <v>7494297.3199999901</v>
      </c>
      <c r="O108" s="73">
        <v>294424.51999999897</v>
      </c>
      <c r="P108" s="73">
        <v>1136524.56</v>
      </c>
      <c r="Q108" s="73">
        <v>2980994.4399999902</v>
      </c>
      <c r="R108" s="73">
        <v>2448367.0699999998</v>
      </c>
      <c r="S108" s="73">
        <v>1291451.54</v>
      </c>
      <c r="T108" s="73">
        <v>-71729.48</v>
      </c>
      <c r="U108" s="73">
        <v>-126680.13</v>
      </c>
      <c r="V108" s="73">
        <v>-126697.11</v>
      </c>
      <c r="W108" s="73">
        <v>-126939.66</v>
      </c>
      <c r="X108" s="73">
        <v>-126880.81</v>
      </c>
      <c r="Y108" s="73">
        <v>803.38000000000397</v>
      </c>
      <c r="Z108" s="73">
        <v>-79341</v>
      </c>
      <c r="AA108" s="73">
        <v>7494297.3199999901</v>
      </c>
      <c r="AB108" s="73">
        <v>294424.51999999897</v>
      </c>
      <c r="AC108" s="73">
        <v>1136524.56</v>
      </c>
      <c r="AD108" s="73">
        <v>2980994.4399999902</v>
      </c>
      <c r="AE108" s="73">
        <v>2448367.0699999998</v>
      </c>
      <c r="AF108" s="73">
        <v>1291451.54</v>
      </c>
      <c r="AG108" s="73">
        <v>-71729.48</v>
      </c>
      <c r="AH108" s="73">
        <v>-126680.13</v>
      </c>
      <c r="AI108" s="73">
        <v>-126697.11</v>
      </c>
      <c r="AJ108" s="73">
        <v>-126939.66</v>
      </c>
      <c r="AK108" s="73">
        <v>-126880.81</v>
      </c>
      <c r="AL108" s="73">
        <v>803.38000000000397</v>
      </c>
      <c r="AM108" s="73">
        <v>-79341</v>
      </c>
      <c r="AN108" s="73">
        <v>7494297.3199999901</v>
      </c>
    </row>
    <row r="109" spans="1:40">
      <c r="A109" s="108" t="s">
        <v>799</v>
      </c>
      <c r="B109" s="73">
        <v>33648.344961905103</v>
      </c>
      <c r="C109" s="73">
        <v>33648.344961905103</v>
      </c>
      <c r="D109" s="73">
        <v>33648.344961905103</v>
      </c>
      <c r="E109" s="73">
        <v>33648.344961905103</v>
      </c>
      <c r="F109" s="73">
        <v>33648.344961905103</v>
      </c>
      <c r="G109" s="73">
        <v>33648.344961905103</v>
      </c>
      <c r="H109" s="73">
        <v>33648.344961905103</v>
      </c>
      <c r="I109" s="73">
        <v>33648.344961905103</v>
      </c>
      <c r="J109" s="73">
        <v>33648.344961905103</v>
      </c>
      <c r="K109" s="73">
        <v>33648.344961905103</v>
      </c>
      <c r="L109" s="73">
        <v>33648.344961905103</v>
      </c>
      <c r="M109" s="73">
        <v>33648.344961905103</v>
      </c>
      <c r="N109" s="73">
        <v>403780.13954286103</v>
      </c>
      <c r="O109" s="73">
        <v>42956.583321253202</v>
      </c>
      <c r="P109" s="73">
        <v>42956.583321253202</v>
      </c>
      <c r="Q109" s="73">
        <v>42956.583321253202</v>
      </c>
      <c r="R109" s="73">
        <v>42956.583321253202</v>
      </c>
      <c r="S109" s="73">
        <v>42956.583321253202</v>
      </c>
      <c r="T109" s="73">
        <v>42956.583321253202</v>
      </c>
      <c r="U109" s="73">
        <v>42956.583321253202</v>
      </c>
      <c r="V109" s="73">
        <v>42956.583321253202</v>
      </c>
      <c r="W109" s="73">
        <v>42956.583321253202</v>
      </c>
      <c r="X109" s="73">
        <v>42956.583321253202</v>
      </c>
      <c r="Y109" s="73">
        <v>42956.583321253202</v>
      </c>
      <c r="Z109" s="73">
        <v>42956.583321253202</v>
      </c>
      <c r="AA109" s="73">
        <v>515478.99985503801</v>
      </c>
      <c r="AB109" s="73">
        <v>53206.051229579498</v>
      </c>
      <c r="AC109" s="73">
        <v>53206.051229579498</v>
      </c>
      <c r="AD109" s="73">
        <v>53206.051229579498</v>
      </c>
      <c r="AE109" s="73">
        <v>53206.051229579498</v>
      </c>
      <c r="AF109" s="73">
        <v>53206.051229579498</v>
      </c>
      <c r="AG109" s="73">
        <v>53206.051229579498</v>
      </c>
      <c r="AH109" s="73">
        <v>53206.051229579498</v>
      </c>
      <c r="AI109" s="73">
        <v>53206.051229579498</v>
      </c>
      <c r="AJ109" s="73">
        <v>53206.051229579498</v>
      </c>
      <c r="AK109" s="73">
        <v>53206.051229579498</v>
      </c>
      <c r="AL109" s="73">
        <v>53206.051229579498</v>
      </c>
      <c r="AM109" s="73">
        <v>53206.051229579498</v>
      </c>
      <c r="AN109" s="73">
        <v>638472.614754954</v>
      </c>
    </row>
    <row r="110" spans="1:40">
      <c r="A110" s="108" t="s">
        <v>800</v>
      </c>
      <c r="B110" s="73">
        <v>88647.326666666995</v>
      </c>
      <c r="C110" s="73">
        <v>109526.32666666601</v>
      </c>
      <c r="D110" s="73">
        <v>334056.20666666701</v>
      </c>
      <c r="E110" s="73">
        <v>87538.746666666906</v>
      </c>
      <c r="F110" s="73">
        <v>292896.98666666698</v>
      </c>
      <c r="G110" s="73">
        <v>86131.796666666894</v>
      </c>
      <c r="H110" s="73">
        <v>89434.036666667002</v>
      </c>
      <c r="I110" s="73">
        <v>131132.686666667</v>
      </c>
      <c r="J110" s="73">
        <v>130497.706666666</v>
      </c>
      <c r="K110" s="73">
        <v>91748.266666666896</v>
      </c>
      <c r="L110" s="73">
        <v>183032.936666667</v>
      </c>
      <c r="M110" s="73">
        <v>229248.91666666701</v>
      </c>
      <c r="N110" s="73">
        <v>1853891.94</v>
      </c>
      <c r="O110" s="73">
        <v>371980.65999999898</v>
      </c>
      <c r="P110" s="73">
        <v>392859.66</v>
      </c>
      <c r="Q110" s="73">
        <v>617389.54</v>
      </c>
      <c r="R110" s="73">
        <v>370872.07999999903</v>
      </c>
      <c r="S110" s="73">
        <v>576230.31999999995</v>
      </c>
      <c r="T110" s="73">
        <v>369465.12999999902</v>
      </c>
      <c r="U110" s="73">
        <v>372767.37</v>
      </c>
      <c r="V110" s="73">
        <v>414466.01999999897</v>
      </c>
      <c r="W110" s="73">
        <v>413831.03999999899</v>
      </c>
      <c r="X110" s="73">
        <v>375081.6</v>
      </c>
      <c r="Y110" s="73">
        <v>466366.26999999897</v>
      </c>
      <c r="Z110" s="73">
        <v>512582.25</v>
      </c>
      <c r="AA110" s="73">
        <v>5253891.9400000004</v>
      </c>
      <c r="AB110" s="73">
        <v>371980.65999999898</v>
      </c>
      <c r="AC110" s="73">
        <v>392859.66</v>
      </c>
      <c r="AD110" s="73">
        <v>617389.54</v>
      </c>
      <c r="AE110" s="73">
        <v>370872.07999999903</v>
      </c>
      <c r="AF110" s="73">
        <v>576230.31999999995</v>
      </c>
      <c r="AG110" s="73">
        <v>369465.12999999902</v>
      </c>
      <c r="AH110" s="73">
        <v>372767.37</v>
      </c>
      <c r="AI110" s="73">
        <v>414466.01999999897</v>
      </c>
      <c r="AJ110" s="73">
        <v>413831.03999999899</v>
      </c>
      <c r="AK110" s="73">
        <v>375081.6</v>
      </c>
      <c r="AL110" s="73">
        <v>466366.26999999897</v>
      </c>
      <c r="AM110" s="73">
        <v>512582.25</v>
      </c>
      <c r="AN110" s="73">
        <v>5253891.9400000004</v>
      </c>
    </row>
    <row r="111" spans="1:40">
      <c r="A111" s="108" t="s">
        <v>801</v>
      </c>
      <c r="B111" s="73">
        <v>8358.6788631666495</v>
      </c>
      <c r="C111" s="73">
        <v>8358.6788631666495</v>
      </c>
      <c r="D111" s="73">
        <v>8358.6788631666495</v>
      </c>
      <c r="E111" s="73">
        <v>8358.6788631666495</v>
      </c>
      <c r="F111" s="73">
        <v>8358.6788631666495</v>
      </c>
      <c r="G111" s="73">
        <v>8358.6788631666495</v>
      </c>
      <c r="H111" s="73">
        <v>8358.6788631666495</v>
      </c>
      <c r="I111" s="73">
        <v>8358.6788631666495</v>
      </c>
      <c r="J111" s="73">
        <v>8358.6788631666495</v>
      </c>
      <c r="K111" s="73">
        <v>8358.6788631666495</v>
      </c>
      <c r="L111" s="73">
        <v>8358.6788631666495</v>
      </c>
      <c r="M111" s="73">
        <v>8358.6788631666495</v>
      </c>
      <c r="N111" s="73">
        <v>100304.14635799899</v>
      </c>
      <c r="O111" s="73">
        <v>30159.433522933199</v>
      </c>
      <c r="P111" s="73">
        <v>30159.433522933199</v>
      </c>
      <c r="Q111" s="73">
        <v>30159.433522933199</v>
      </c>
      <c r="R111" s="73">
        <v>30159.433522933199</v>
      </c>
      <c r="S111" s="73">
        <v>30159.433522933199</v>
      </c>
      <c r="T111" s="73">
        <v>30159.433522933199</v>
      </c>
      <c r="U111" s="73">
        <v>30159.433522933199</v>
      </c>
      <c r="V111" s="73">
        <v>30159.433522933199</v>
      </c>
      <c r="W111" s="73">
        <v>30159.433522933199</v>
      </c>
      <c r="X111" s="73">
        <v>30159.433522933199</v>
      </c>
      <c r="Y111" s="73">
        <v>30159.433522933199</v>
      </c>
      <c r="Z111" s="73">
        <v>30159.433522933199</v>
      </c>
      <c r="AA111" s="73">
        <v>361913.20227519801</v>
      </c>
      <c r="AB111" s="73">
        <v>37355.493407744099</v>
      </c>
      <c r="AC111" s="73">
        <v>37355.493407744099</v>
      </c>
      <c r="AD111" s="73">
        <v>37355.493407744099</v>
      </c>
      <c r="AE111" s="73">
        <v>37355.493407744099</v>
      </c>
      <c r="AF111" s="73">
        <v>37355.493407744099</v>
      </c>
      <c r="AG111" s="73">
        <v>37355.493407744099</v>
      </c>
      <c r="AH111" s="73">
        <v>37355.493407744099</v>
      </c>
      <c r="AI111" s="73">
        <v>37355.493407744099</v>
      </c>
      <c r="AJ111" s="73">
        <v>37355.493407744099</v>
      </c>
      <c r="AK111" s="73">
        <v>37355.493407744099</v>
      </c>
      <c r="AL111" s="73">
        <v>37355.493407744099</v>
      </c>
      <c r="AM111" s="73">
        <v>37355.493407744099</v>
      </c>
      <c r="AN111" s="73">
        <v>448265.92089292902</v>
      </c>
    </row>
    <row r="112" spans="1:40">
      <c r="A112" s="108" t="s">
        <v>802</v>
      </c>
      <c r="B112" s="73">
        <v>5057158.1940049697</v>
      </c>
      <c r="C112" s="73">
        <v>4467006.8640049696</v>
      </c>
      <c r="D112" s="73">
        <v>100221.604004975</v>
      </c>
      <c r="E112" s="73">
        <v>1023288.59400497</v>
      </c>
      <c r="F112" s="73">
        <v>4472901.1340049701</v>
      </c>
      <c r="G112" s="73">
        <v>4865917.4540049704</v>
      </c>
      <c r="H112" s="73">
        <v>6019177.8240049696</v>
      </c>
      <c r="I112" s="73">
        <v>5559505.9540049704</v>
      </c>
      <c r="J112" s="73">
        <v>3662016.76400497</v>
      </c>
      <c r="K112" s="73">
        <v>2737173.5840049698</v>
      </c>
      <c r="L112" s="73">
        <v>5027616.51400497</v>
      </c>
      <c r="M112" s="73">
        <v>5364405.9940049704</v>
      </c>
      <c r="N112" s="73">
        <v>48356390.478059702</v>
      </c>
      <c r="O112" s="73">
        <v>4893938.8362744302</v>
      </c>
      <c r="P112" s="73">
        <v>4303787.5062744301</v>
      </c>
      <c r="Q112" s="73">
        <v>-62997.753725567803</v>
      </c>
      <c r="R112" s="73">
        <v>860069.23627443297</v>
      </c>
      <c r="S112" s="73">
        <v>4309681.7762744296</v>
      </c>
      <c r="T112" s="73">
        <v>4702698.0962744299</v>
      </c>
      <c r="U112" s="73">
        <v>5855958.46627443</v>
      </c>
      <c r="V112" s="73">
        <v>5396286.5962744299</v>
      </c>
      <c r="W112" s="73">
        <v>3498797.40627443</v>
      </c>
      <c r="X112" s="73">
        <v>2573954.2262744298</v>
      </c>
      <c r="Y112" s="73">
        <v>4864397.1562744305</v>
      </c>
      <c r="Z112" s="73">
        <v>5201186.63627443</v>
      </c>
      <c r="AA112" s="73">
        <v>46397758.185293198</v>
      </c>
      <c r="AB112" s="73">
        <v>4627828.81909749</v>
      </c>
      <c r="AC112" s="73">
        <v>4037677.48909749</v>
      </c>
      <c r="AD112" s="73">
        <v>-329107.77090251102</v>
      </c>
      <c r="AE112" s="73">
        <v>593959.21909748903</v>
      </c>
      <c r="AF112" s="73">
        <v>4043571.75909749</v>
      </c>
      <c r="AG112" s="73">
        <v>4436588.0790974796</v>
      </c>
      <c r="AH112" s="73">
        <v>5589848.4490974899</v>
      </c>
      <c r="AI112" s="73">
        <v>5130176.5790974898</v>
      </c>
      <c r="AJ112" s="73">
        <v>3232687.3890974899</v>
      </c>
      <c r="AK112" s="73">
        <v>2307844.2090974902</v>
      </c>
      <c r="AL112" s="73">
        <v>4598287.1390974903</v>
      </c>
      <c r="AM112" s="73">
        <v>4935076.6190974899</v>
      </c>
      <c r="AN112" s="73">
        <v>43204437.979169801</v>
      </c>
    </row>
    <row r="113" spans="1:40">
      <c r="A113" s="108" t="s">
        <v>803</v>
      </c>
      <c r="B113" s="73">
        <v>6401802.5236959103</v>
      </c>
      <c r="C113" s="73">
        <v>5514550.5936959097</v>
      </c>
      <c r="D113" s="73">
        <v>1705253.2036959101</v>
      </c>
      <c r="E113" s="73">
        <v>2069410.0436959099</v>
      </c>
      <c r="F113" s="73">
        <v>5907977.0036959099</v>
      </c>
      <c r="G113" s="73">
        <v>5866997.8236959102</v>
      </c>
      <c r="H113" s="73">
        <v>7527533.9236959098</v>
      </c>
      <c r="I113" s="73">
        <v>6915037.8636959102</v>
      </c>
      <c r="J113" s="73">
        <v>5123744.5536959097</v>
      </c>
      <c r="K113" s="73">
        <v>3863798.2836959101</v>
      </c>
      <c r="L113" s="73">
        <v>7053087.7836959101</v>
      </c>
      <c r="M113" s="73">
        <v>6543398.7436959101</v>
      </c>
      <c r="N113" s="73">
        <v>64492592.344350897</v>
      </c>
      <c r="O113" s="73">
        <v>6266422.1562787602</v>
      </c>
      <c r="P113" s="73">
        <v>5379170.2262787595</v>
      </c>
      <c r="Q113" s="73">
        <v>1569872.8362787601</v>
      </c>
      <c r="R113" s="73">
        <v>1934029.67627876</v>
      </c>
      <c r="S113" s="73">
        <v>5772596.6362787597</v>
      </c>
      <c r="T113" s="73">
        <v>5731617.45627876</v>
      </c>
      <c r="U113" s="73">
        <v>7392153.5562787596</v>
      </c>
      <c r="V113" s="73">
        <v>6779657.49627876</v>
      </c>
      <c r="W113" s="73">
        <v>4988364.1862787604</v>
      </c>
      <c r="X113" s="73">
        <v>3728417.9162787599</v>
      </c>
      <c r="Y113" s="73">
        <v>6917707.4162787599</v>
      </c>
      <c r="Z113" s="73">
        <v>6408018.3762787599</v>
      </c>
      <c r="AA113" s="73">
        <v>62868027.935345203</v>
      </c>
      <c r="AB113" s="73">
        <v>6028588.6739978604</v>
      </c>
      <c r="AC113" s="73">
        <v>5141336.7439978598</v>
      </c>
      <c r="AD113" s="73">
        <v>1332039.3539978501</v>
      </c>
      <c r="AE113" s="73">
        <v>1696196.1939978499</v>
      </c>
      <c r="AF113" s="73">
        <v>5534763.1539978599</v>
      </c>
      <c r="AG113" s="73">
        <v>5493783.9739978602</v>
      </c>
      <c r="AH113" s="73">
        <v>7154320.0739978598</v>
      </c>
      <c r="AI113" s="73">
        <v>6541824.0139978603</v>
      </c>
      <c r="AJ113" s="73">
        <v>4750530.7039978597</v>
      </c>
      <c r="AK113" s="73">
        <v>3490584.4339978602</v>
      </c>
      <c r="AL113" s="73">
        <v>6679873.9339978602</v>
      </c>
      <c r="AM113" s="73">
        <v>6170184.8939978601</v>
      </c>
      <c r="AN113" s="73">
        <v>60014026.147974297</v>
      </c>
    </row>
    <row r="114" spans="1:40">
      <c r="A114" s="109" t="s">
        <v>804</v>
      </c>
    </row>
    <row r="115" spans="1:40">
      <c r="A115" s="108" t="s">
        <v>805</v>
      </c>
      <c r="B115" s="73">
        <v>0</v>
      </c>
      <c r="C115" s="73">
        <v>0</v>
      </c>
      <c r="D115" s="73">
        <v>0</v>
      </c>
      <c r="E115" s="73">
        <v>0</v>
      </c>
      <c r="F115" s="73">
        <v>0</v>
      </c>
      <c r="G115" s="73">
        <v>0</v>
      </c>
      <c r="H115" s="73">
        <v>0</v>
      </c>
      <c r="I115" s="73">
        <v>0</v>
      </c>
      <c r="J115" s="73">
        <v>0</v>
      </c>
      <c r="K115" s="73">
        <v>0</v>
      </c>
      <c r="L115" s="73">
        <v>0</v>
      </c>
      <c r="M115" s="73">
        <v>0</v>
      </c>
      <c r="N115" s="73">
        <v>0</v>
      </c>
      <c r="O115" s="73">
        <v>0</v>
      </c>
      <c r="P115" s="73">
        <v>0</v>
      </c>
      <c r="Q115" s="73">
        <v>0</v>
      </c>
      <c r="R115" s="73">
        <v>0</v>
      </c>
      <c r="S115" s="73">
        <v>0</v>
      </c>
      <c r="T115" s="73">
        <v>0</v>
      </c>
      <c r="U115" s="73">
        <v>0</v>
      </c>
      <c r="V115" s="73">
        <v>0</v>
      </c>
      <c r="W115" s="73">
        <v>0</v>
      </c>
      <c r="X115" s="73">
        <v>0</v>
      </c>
      <c r="Y115" s="73">
        <v>0</v>
      </c>
      <c r="Z115" s="73">
        <v>0</v>
      </c>
      <c r="AA115" s="73">
        <v>0</v>
      </c>
      <c r="AB115" s="73">
        <v>0</v>
      </c>
      <c r="AC115" s="73">
        <v>0</v>
      </c>
      <c r="AD115" s="73">
        <v>0</v>
      </c>
      <c r="AE115" s="73">
        <v>0</v>
      </c>
      <c r="AF115" s="73">
        <v>0</v>
      </c>
      <c r="AG115" s="73">
        <v>0</v>
      </c>
      <c r="AH115" s="73">
        <v>0</v>
      </c>
      <c r="AI115" s="73">
        <v>0</v>
      </c>
      <c r="AJ115" s="73">
        <v>0</v>
      </c>
      <c r="AK115" s="73">
        <v>0</v>
      </c>
      <c r="AL115" s="73">
        <v>0</v>
      </c>
      <c r="AM115" s="73">
        <v>0</v>
      </c>
      <c r="AN115" s="73">
        <v>0</v>
      </c>
    </row>
    <row r="116" spans="1:40">
      <c r="A116" s="108" t="s">
        <v>806</v>
      </c>
      <c r="B116" s="73">
        <v>0</v>
      </c>
      <c r="C116" s="73">
        <v>0</v>
      </c>
      <c r="D116" s="73">
        <v>0</v>
      </c>
      <c r="E116" s="73">
        <v>0</v>
      </c>
      <c r="F116" s="73">
        <v>0</v>
      </c>
      <c r="G116" s="73">
        <v>0</v>
      </c>
      <c r="H116" s="73">
        <v>0</v>
      </c>
      <c r="I116" s="73">
        <v>0</v>
      </c>
      <c r="J116" s="73">
        <v>0</v>
      </c>
      <c r="K116" s="73">
        <v>0</v>
      </c>
      <c r="L116" s="73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3">
        <v>0</v>
      </c>
      <c r="V116" s="73">
        <v>0</v>
      </c>
      <c r="W116" s="73">
        <v>0</v>
      </c>
      <c r="X116" s="73">
        <v>0</v>
      </c>
      <c r="Y116" s="73">
        <v>0</v>
      </c>
      <c r="Z116" s="73">
        <v>0</v>
      </c>
      <c r="AA116" s="73">
        <v>0</v>
      </c>
      <c r="AB116" s="73">
        <v>0</v>
      </c>
      <c r="AC116" s="73">
        <v>0</v>
      </c>
      <c r="AD116" s="73">
        <v>0</v>
      </c>
      <c r="AE116" s="73">
        <v>0</v>
      </c>
      <c r="AF116" s="73">
        <v>0</v>
      </c>
      <c r="AG116" s="73">
        <v>0</v>
      </c>
      <c r="AH116" s="73">
        <v>0</v>
      </c>
      <c r="AI116" s="73">
        <v>0</v>
      </c>
      <c r="AJ116" s="73">
        <v>0</v>
      </c>
      <c r="AK116" s="73">
        <v>0</v>
      </c>
      <c r="AL116" s="73">
        <v>0</v>
      </c>
      <c r="AM116" s="73">
        <v>0</v>
      </c>
      <c r="AN116" s="73">
        <v>0</v>
      </c>
    </row>
    <row r="117" spans="1:40">
      <c r="A117" s="108" t="s">
        <v>807</v>
      </c>
      <c r="B117" s="73">
        <v>0</v>
      </c>
      <c r="C117" s="73">
        <v>0</v>
      </c>
      <c r="D117" s="73">
        <v>0</v>
      </c>
      <c r="E117" s="73">
        <v>0</v>
      </c>
      <c r="F117" s="73">
        <v>0</v>
      </c>
      <c r="G117" s="73">
        <v>0</v>
      </c>
      <c r="H117" s="73">
        <v>0</v>
      </c>
      <c r="I117" s="73">
        <v>0</v>
      </c>
      <c r="J117" s="73">
        <v>0</v>
      </c>
      <c r="K117" s="73">
        <v>0</v>
      </c>
      <c r="L117" s="73">
        <v>0</v>
      </c>
      <c r="M117" s="73">
        <v>0</v>
      </c>
      <c r="N117" s="73">
        <v>0</v>
      </c>
      <c r="O117" s="73">
        <v>0</v>
      </c>
      <c r="P117" s="73">
        <v>0</v>
      </c>
      <c r="Q117" s="73">
        <v>0</v>
      </c>
      <c r="R117" s="73">
        <v>0</v>
      </c>
      <c r="S117" s="73">
        <v>0</v>
      </c>
      <c r="T117" s="73">
        <v>0</v>
      </c>
      <c r="U117" s="73">
        <v>0</v>
      </c>
      <c r="V117" s="73">
        <v>0</v>
      </c>
      <c r="W117" s="73">
        <v>0</v>
      </c>
      <c r="X117" s="73">
        <v>0</v>
      </c>
      <c r="Y117" s="73">
        <v>0</v>
      </c>
      <c r="Z117" s="73">
        <v>0</v>
      </c>
      <c r="AA117" s="73">
        <v>0</v>
      </c>
      <c r="AB117" s="73">
        <v>0</v>
      </c>
      <c r="AC117" s="73">
        <v>0</v>
      </c>
      <c r="AD117" s="73">
        <v>0</v>
      </c>
      <c r="AE117" s="73">
        <v>0</v>
      </c>
      <c r="AF117" s="73">
        <v>0</v>
      </c>
      <c r="AG117" s="73">
        <v>0</v>
      </c>
      <c r="AH117" s="73">
        <v>0</v>
      </c>
      <c r="AI117" s="73">
        <v>0</v>
      </c>
      <c r="AJ117" s="73">
        <v>0</v>
      </c>
      <c r="AK117" s="73">
        <v>0</v>
      </c>
      <c r="AL117" s="73">
        <v>0</v>
      </c>
      <c r="AM117" s="73">
        <v>0</v>
      </c>
      <c r="AN117" s="73">
        <v>0</v>
      </c>
    </row>
    <row r="118" spans="1:40">
      <c r="A118" s="108" t="s">
        <v>808</v>
      </c>
      <c r="B118" s="73">
        <v>0</v>
      </c>
      <c r="C118" s="73">
        <v>0</v>
      </c>
      <c r="D118" s="73">
        <v>0</v>
      </c>
      <c r="E118" s="73">
        <v>0</v>
      </c>
      <c r="F118" s="73">
        <v>0</v>
      </c>
      <c r="G118" s="73">
        <v>0</v>
      </c>
      <c r="H118" s="73">
        <v>0</v>
      </c>
      <c r="I118" s="73">
        <v>0</v>
      </c>
      <c r="J118" s="73">
        <v>0</v>
      </c>
      <c r="K118" s="73">
        <v>0</v>
      </c>
      <c r="L118" s="73">
        <v>0</v>
      </c>
      <c r="M118" s="73">
        <v>0</v>
      </c>
      <c r="N118" s="73">
        <v>0</v>
      </c>
      <c r="O118" s="73">
        <v>0</v>
      </c>
      <c r="P118" s="73">
        <v>0</v>
      </c>
      <c r="Q118" s="73">
        <v>0</v>
      </c>
      <c r="R118" s="73">
        <v>0</v>
      </c>
      <c r="S118" s="73">
        <v>0</v>
      </c>
      <c r="T118" s="73">
        <v>0</v>
      </c>
      <c r="U118" s="73">
        <v>0</v>
      </c>
      <c r="V118" s="73">
        <v>0</v>
      </c>
      <c r="W118" s="73">
        <v>0</v>
      </c>
      <c r="X118" s="73">
        <v>0</v>
      </c>
      <c r="Y118" s="73">
        <v>0</v>
      </c>
      <c r="Z118" s="73">
        <v>0</v>
      </c>
      <c r="AA118" s="73">
        <v>0</v>
      </c>
      <c r="AB118" s="73">
        <v>0</v>
      </c>
      <c r="AC118" s="73">
        <v>0</v>
      </c>
      <c r="AD118" s="73">
        <v>0</v>
      </c>
      <c r="AE118" s="73">
        <v>0</v>
      </c>
      <c r="AF118" s="73">
        <v>0</v>
      </c>
      <c r="AG118" s="73">
        <v>0</v>
      </c>
      <c r="AH118" s="73">
        <v>0</v>
      </c>
      <c r="AI118" s="73">
        <v>0</v>
      </c>
      <c r="AJ118" s="73">
        <v>0</v>
      </c>
      <c r="AK118" s="73">
        <v>0</v>
      </c>
      <c r="AL118" s="73">
        <v>0</v>
      </c>
      <c r="AM118" s="73">
        <v>0</v>
      </c>
      <c r="AN118" s="73">
        <v>0</v>
      </c>
    </row>
    <row r="119" spans="1:40">
      <c r="A119" s="108" t="s">
        <v>809</v>
      </c>
      <c r="B119" s="73">
        <v>0</v>
      </c>
      <c r="C119" s="73">
        <v>0</v>
      </c>
      <c r="D119" s="73">
        <v>0</v>
      </c>
      <c r="E119" s="73">
        <v>0</v>
      </c>
      <c r="F119" s="73">
        <v>0</v>
      </c>
      <c r="G119" s="73">
        <v>0</v>
      </c>
      <c r="H119" s="73">
        <v>0</v>
      </c>
      <c r="I119" s="73">
        <v>0</v>
      </c>
      <c r="J119" s="73">
        <v>0</v>
      </c>
      <c r="K119" s="73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3">
        <v>0</v>
      </c>
      <c r="R119" s="73">
        <v>0</v>
      </c>
      <c r="S119" s="73">
        <v>0</v>
      </c>
      <c r="T119" s="73">
        <v>0</v>
      </c>
      <c r="U119" s="73">
        <v>0</v>
      </c>
      <c r="V119" s="73">
        <v>0</v>
      </c>
      <c r="W119" s="73">
        <v>0</v>
      </c>
      <c r="X119" s="73">
        <v>0</v>
      </c>
      <c r="Y119" s="73">
        <v>0</v>
      </c>
      <c r="Z119" s="73">
        <v>0</v>
      </c>
      <c r="AA119" s="73">
        <v>0</v>
      </c>
      <c r="AB119" s="73">
        <v>0</v>
      </c>
      <c r="AC119" s="73">
        <v>0</v>
      </c>
      <c r="AD119" s="73">
        <v>0</v>
      </c>
      <c r="AE119" s="73">
        <v>0</v>
      </c>
      <c r="AF119" s="73">
        <v>0</v>
      </c>
      <c r="AG119" s="73">
        <v>0</v>
      </c>
      <c r="AH119" s="73">
        <v>0</v>
      </c>
      <c r="AI119" s="73">
        <v>0</v>
      </c>
      <c r="AJ119" s="73">
        <v>0</v>
      </c>
      <c r="AK119" s="73">
        <v>0</v>
      </c>
      <c r="AL119" s="73">
        <v>0</v>
      </c>
      <c r="AM119" s="73">
        <v>0</v>
      </c>
      <c r="AN119" s="73">
        <v>0</v>
      </c>
    </row>
    <row r="120" spans="1:40">
      <c r="A120" s="108" t="s">
        <v>810</v>
      </c>
      <c r="B120" s="73">
        <v>54151.63</v>
      </c>
      <c r="C120" s="73">
        <v>54151.63</v>
      </c>
      <c r="D120" s="73">
        <v>54151.63</v>
      </c>
      <c r="E120" s="73">
        <v>54151.63</v>
      </c>
      <c r="F120" s="73">
        <v>54151.63</v>
      </c>
      <c r="G120" s="73">
        <v>54151.62</v>
      </c>
      <c r="H120" s="73">
        <v>-439667.46</v>
      </c>
      <c r="I120" s="73">
        <v>54151.62</v>
      </c>
      <c r="J120" s="73">
        <v>54151.63</v>
      </c>
      <c r="K120" s="73">
        <v>54151.62</v>
      </c>
      <c r="L120" s="73">
        <v>54151.62</v>
      </c>
      <c r="M120" s="73">
        <v>-1948981.98999999</v>
      </c>
      <c r="N120" s="73">
        <v>-1847133.1899999899</v>
      </c>
      <c r="O120" s="73">
        <v>54151.63</v>
      </c>
      <c r="P120" s="73">
        <v>54151.63</v>
      </c>
      <c r="Q120" s="73">
        <v>54151.63</v>
      </c>
      <c r="R120" s="73">
        <v>54151.63</v>
      </c>
      <c r="S120" s="73">
        <v>54151.63</v>
      </c>
      <c r="T120" s="73">
        <v>54151.62</v>
      </c>
      <c r="U120" s="73">
        <v>-439667.46</v>
      </c>
      <c r="V120" s="73">
        <v>54151.62</v>
      </c>
      <c r="W120" s="73">
        <v>54151.63</v>
      </c>
      <c r="X120" s="73">
        <v>54151.62</v>
      </c>
      <c r="Y120" s="73">
        <v>54151.62</v>
      </c>
      <c r="Z120" s="73">
        <v>-1948981.98999999</v>
      </c>
      <c r="AA120" s="73">
        <v>-1847133.1899999899</v>
      </c>
      <c r="AB120" s="73">
        <v>54151.63</v>
      </c>
      <c r="AC120" s="73">
        <v>54151.63</v>
      </c>
      <c r="AD120" s="73">
        <v>54151.63</v>
      </c>
      <c r="AE120" s="73">
        <v>54151.63</v>
      </c>
      <c r="AF120" s="73">
        <v>54151.63</v>
      </c>
      <c r="AG120" s="73">
        <v>54151.62</v>
      </c>
      <c r="AH120" s="73">
        <v>-439667.46</v>
      </c>
      <c r="AI120" s="73">
        <v>54151.62</v>
      </c>
      <c r="AJ120" s="73">
        <v>54151.63</v>
      </c>
      <c r="AK120" s="73">
        <v>54151.62</v>
      </c>
      <c r="AL120" s="73">
        <v>54151.62</v>
      </c>
      <c r="AM120" s="73">
        <v>-1948981.98999999</v>
      </c>
      <c r="AN120" s="73">
        <v>-1847133.1899999899</v>
      </c>
    </row>
    <row r="121" spans="1:40">
      <c r="A121" s="108" t="s">
        <v>811</v>
      </c>
      <c r="B121" s="73">
        <v>0</v>
      </c>
      <c r="C121" s="73">
        <v>0</v>
      </c>
      <c r="D121" s="73">
        <v>0</v>
      </c>
      <c r="E121" s="73">
        <v>0</v>
      </c>
      <c r="F121" s="73">
        <v>0</v>
      </c>
      <c r="G121" s="73">
        <v>0</v>
      </c>
      <c r="H121" s="73">
        <v>0</v>
      </c>
      <c r="I121" s="73">
        <v>0</v>
      </c>
      <c r="J121" s="73">
        <v>0</v>
      </c>
      <c r="K121" s="73">
        <v>0</v>
      </c>
      <c r="L121" s="73">
        <v>0</v>
      </c>
      <c r="M121" s="73">
        <v>0</v>
      </c>
      <c r="N121" s="73">
        <v>0</v>
      </c>
      <c r="O121" s="73">
        <v>0</v>
      </c>
      <c r="P121" s="73">
        <v>0</v>
      </c>
      <c r="Q121" s="73">
        <v>0</v>
      </c>
      <c r="R121" s="73">
        <v>0</v>
      </c>
      <c r="S121" s="73">
        <v>0</v>
      </c>
      <c r="T121" s="73">
        <v>0</v>
      </c>
      <c r="U121" s="73">
        <v>0</v>
      </c>
      <c r="V121" s="73">
        <v>0</v>
      </c>
      <c r="W121" s="73">
        <v>0</v>
      </c>
      <c r="X121" s="73">
        <v>0</v>
      </c>
      <c r="Y121" s="73">
        <v>0</v>
      </c>
      <c r="Z121" s="73">
        <v>0</v>
      </c>
      <c r="AA121" s="73">
        <v>0</v>
      </c>
      <c r="AB121" s="73">
        <v>0</v>
      </c>
      <c r="AC121" s="73">
        <v>0</v>
      </c>
      <c r="AD121" s="73">
        <v>0</v>
      </c>
      <c r="AE121" s="73">
        <v>0</v>
      </c>
      <c r="AF121" s="73">
        <v>0</v>
      </c>
      <c r="AG121" s="73">
        <v>0</v>
      </c>
      <c r="AH121" s="73">
        <v>0</v>
      </c>
      <c r="AI121" s="73">
        <v>0</v>
      </c>
      <c r="AJ121" s="73">
        <v>0</v>
      </c>
      <c r="AK121" s="73">
        <v>0</v>
      </c>
      <c r="AL121" s="73">
        <v>0</v>
      </c>
      <c r="AM121" s="73">
        <v>0</v>
      </c>
      <c r="AN121" s="73">
        <v>0</v>
      </c>
    </row>
    <row r="122" spans="1:40">
      <c r="A122" s="108" t="s">
        <v>812</v>
      </c>
      <c r="B122" s="73">
        <v>0</v>
      </c>
      <c r="C122" s="73">
        <v>0</v>
      </c>
      <c r="D122" s="73">
        <v>0</v>
      </c>
      <c r="E122" s="73">
        <v>0</v>
      </c>
      <c r="F122" s="73">
        <v>0</v>
      </c>
      <c r="G122" s="73">
        <v>0</v>
      </c>
      <c r="H122" s="73">
        <v>0</v>
      </c>
      <c r="I122" s="73">
        <v>0</v>
      </c>
      <c r="J122" s="73">
        <v>0</v>
      </c>
      <c r="K122" s="73">
        <v>0</v>
      </c>
      <c r="L122" s="73">
        <v>0</v>
      </c>
      <c r="M122" s="73">
        <v>0</v>
      </c>
      <c r="N122" s="73">
        <v>0</v>
      </c>
      <c r="O122" s="73">
        <v>0</v>
      </c>
      <c r="P122" s="73">
        <v>0</v>
      </c>
      <c r="Q122" s="73">
        <v>0</v>
      </c>
      <c r="R122" s="73">
        <v>0</v>
      </c>
      <c r="S122" s="73">
        <v>0</v>
      </c>
      <c r="T122" s="73">
        <v>0</v>
      </c>
      <c r="U122" s="73">
        <v>0</v>
      </c>
      <c r="V122" s="73">
        <v>0</v>
      </c>
      <c r="W122" s="73">
        <v>0</v>
      </c>
      <c r="X122" s="73">
        <v>0</v>
      </c>
      <c r="Y122" s="73">
        <v>0</v>
      </c>
      <c r="Z122" s="73">
        <v>0</v>
      </c>
      <c r="AA122" s="73">
        <v>0</v>
      </c>
      <c r="AB122" s="73">
        <v>0</v>
      </c>
      <c r="AC122" s="73">
        <v>0</v>
      </c>
      <c r="AD122" s="73">
        <v>0</v>
      </c>
      <c r="AE122" s="73">
        <v>0</v>
      </c>
      <c r="AF122" s="73">
        <v>0</v>
      </c>
      <c r="AG122" s="73">
        <v>0</v>
      </c>
      <c r="AH122" s="73">
        <v>0</v>
      </c>
      <c r="AI122" s="73">
        <v>0</v>
      </c>
      <c r="AJ122" s="73">
        <v>0</v>
      </c>
      <c r="AK122" s="73">
        <v>0</v>
      </c>
      <c r="AL122" s="73">
        <v>0</v>
      </c>
      <c r="AM122" s="73">
        <v>0</v>
      </c>
      <c r="AN122" s="73">
        <v>0</v>
      </c>
    </row>
    <row r="123" spans="1:40">
      <c r="A123" s="108" t="s">
        <v>813</v>
      </c>
      <c r="B123" s="73">
        <v>0</v>
      </c>
      <c r="C123" s="73">
        <v>0</v>
      </c>
      <c r="D123" s="73">
        <v>0</v>
      </c>
      <c r="E123" s="73">
        <v>0</v>
      </c>
      <c r="F123" s="73">
        <v>0</v>
      </c>
      <c r="G123" s="73">
        <v>0</v>
      </c>
      <c r="H123" s="73">
        <v>0</v>
      </c>
      <c r="I123" s="73">
        <v>0</v>
      </c>
      <c r="J123" s="73">
        <v>0</v>
      </c>
      <c r="K123" s="73">
        <v>0</v>
      </c>
      <c r="L123" s="73">
        <v>0</v>
      </c>
      <c r="M123" s="73">
        <v>0</v>
      </c>
      <c r="N123" s="73">
        <v>0</v>
      </c>
      <c r="O123" s="73">
        <v>0</v>
      </c>
      <c r="P123" s="73">
        <v>0</v>
      </c>
      <c r="Q123" s="73">
        <v>0</v>
      </c>
      <c r="R123" s="73">
        <v>0</v>
      </c>
      <c r="S123" s="73">
        <v>0</v>
      </c>
      <c r="T123" s="73">
        <v>0</v>
      </c>
      <c r="U123" s="73">
        <v>0</v>
      </c>
      <c r="V123" s="73">
        <v>0</v>
      </c>
      <c r="W123" s="73">
        <v>0</v>
      </c>
      <c r="X123" s="73">
        <v>0</v>
      </c>
      <c r="Y123" s="73">
        <v>0</v>
      </c>
      <c r="Z123" s="73">
        <v>0</v>
      </c>
      <c r="AA123" s="73">
        <v>0</v>
      </c>
      <c r="AB123" s="73">
        <v>0</v>
      </c>
      <c r="AC123" s="73">
        <v>0</v>
      </c>
      <c r="AD123" s="73">
        <v>0</v>
      </c>
      <c r="AE123" s="73">
        <v>0</v>
      </c>
      <c r="AF123" s="73">
        <v>0</v>
      </c>
      <c r="AG123" s="73">
        <v>0</v>
      </c>
      <c r="AH123" s="73">
        <v>0</v>
      </c>
      <c r="AI123" s="73">
        <v>0</v>
      </c>
      <c r="AJ123" s="73">
        <v>0</v>
      </c>
      <c r="AK123" s="73">
        <v>0</v>
      </c>
      <c r="AL123" s="73">
        <v>0</v>
      </c>
      <c r="AM123" s="73">
        <v>0</v>
      </c>
      <c r="AN123" s="73">
        <v>0</v>
      </c>
    </row>
    <row r="124" spans="1:40">
      <c r="A124" s="108" t="s">
        <v>814</v>
      </c>
      <c r="B124" s="73">
        <v>0</v>
      </c>
      <c r="C124" s="73">
        <v>0</v>
      </c>
      <c r="D124" s="73">
        <v>0</v>
      </c>
      <c r="E124" s="73">
        <v>0</v>
      </c>
      <c r="F124" s="73">
        <v>0</v>
      </c>
      <c r="G124" s="73">
        <v>0</v>
      </c>
      <c r="H124" s="73">
        <v>0</v>
      </c>
      <c r="I124" s="73">
        <v>0</v>
      </c>
      <c r="J124" s="73">
        <v>0</v>
      </c>
      <c r="K124" s="73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3">
        <v>0</v>
      </c>
      <c r="R124" s="73">
        <v>0</v>
      </c>
      <c r="S124" s="73">
        <v>0</v>
      </c>
      <c r="T124" s="73">
        <v>0</v>
      </c>
      <c r="U124" s="73">
        <v>0</v>
      </c>
      <c r="V124" s="73">
        <v>0</v>
      </c>
      <c r="W124" s="73">
        <v>0</v>
      </c>
      <c r="X124" s="73">
        <v>0</v>
      </c>
      <c r="Y124" s="73">
        <v>0</v>
      </c>
      <c r="Z124" s="73">
        <v>0</v>
      </c>
      <c r="AA124" s="73">
        <v>0</v>
      </c>
      <c r="AB124" s="73">
        <v>0</v>
      </c>
      <c r="AC124" s="73">
        <v>0</v>
      </c>
      <c r="AD124" s="73">
        <v>0</v>
      </c>
      <c r="AE124" s="73">
        <v>0</v>
      </c>
      <c r="AF124" s="73">
        <v>0</v>
      </c>
      <c r="AG124" s="73">
        <v>0</v>
      </c>
      <c r="AH124" s="73">
        <v>0</v>
      </c>
      <c r="AI124" s="73">
        <v>0</v>
      </c>
      <c r="AJ124" s="73">
        <v>0</v>
      </c>
      <c r="AK124" s="73">
        <v>0</v>
      </c>
      <c r="AL124" s="73">
        <v>0</v>
      </c>
      <c r="AM124" s="73">
        <v>0</v>
      </c>
      <c r="AN124" s="73">
        <v>0</v>
      </c>
    </row>
    <row r="125" spans="1:40">
      <c r="A125" s="108" t="s">
        <v>815</v>
      </c>
      <c r="B125" s="73">
        <v>0</v>
      </c>
      <c r="C125" s="73">
        <v>0</v>
      </c>
      <c r="D125" s="73">
        <v>0</v>
      </c>
      <c r="E125" s="73">
        <v>0</v>
      </c>
      <c r="F125" s="73">
        <v>0</v>
      </c>
      <c r="G125" s="73">
        <v>0</v>
      </c>
      <c r="H125" s="73">
        <v>0</v>
      </c>
      <c r="I125" s="73">
        <v>0</v>
      </c>
      <c r="J125" s="73">
        <v>0</v>
      </c>
      <c r="K125" s="73">
        <v>0</v>
      </c>
      <c r="L125" s="73">
        <v>0</v>
      </c>
      <c r="M125" s="73">
        <v>0</v>
      </c>
      <c r="N125" s="73">
        <v>0</v>
      </c>
      <c r="O125" s="73">
        <v>0</v>
      </c>
      <c r="P125" s="73">
        <v>0</v>
      </c>
      <c r="Q125" s="73">
        <v>0</v>
      </c>
      <c r="R125" s="73">
        <v>0</v>
      </c>
      <c r="S125" s="73">
        <v>0</v>
      </c>
      <c r="T125" s="73">
        <v>0</v>
      </c>
      <c r="U125" s="73">
        <v>0</v>
      </c>
      <c r="V125" s="73">
        <v>0</v>
      </c>
      <c r="W125" s="73">
        <v>0</v>
      </c>
      <c r="X125" s="73">
        <v>0</v>
      </c>
      <c r="Y125" s="73">
        <v>0</v>
      </c>
      <c r="Z125" s="73">
        <v>0</v>
      </c>
      <c r="AA125" s="73">
        <v>0</v>
      </c>
      <c r="AB125" s="73">
        <v>0</v>
      </c>
      <c r="AC125" s="73">
        <v>0</v>
      </c>
      <c r="AD125" s="73">
        <v>0</v>
      </c>
      <c r="AE125" s="73">
        <v>0</v>
      </c>
      <c r="AF125" s="73">
        <v>0</v>
      </c>
      <c r="AG125" s="73">
        <v>0</v>
      </c>
      <c r="AH125" s="73">
        <v>0</v>
      </c>
      <c r="AI125" s="73">
        <v>0</v>
      </c>
      <c r="AJ125" s="73">
        <v>0</v>
      </c>
      <c r="AK125" s="73">
        <v>0</v>
      </c>
      <c r="AL125" s="73">
        <v>0</v>
      </c>
      <c r="AM125" s="73">
        <v>0</v>
      </c>
      <c r="AN125" s="73">
        <v>0</v>
      </c>
    </row>
    <row r="126" spans="1:40">
      <c r="A126" s="108" t="s">
        <v>816</v>
      </c>
      <c r="B126" s="73">
        <v>54151.63</v>
      </c>
      <c r="C126" s="73">
        <v>54151.63</v>
      </c>
      <c r="D126" s="73">
        <v>54151.63</v>
      </c>
      <c r="E126" s="73">
        <v>54151.63</v>
      </c>
      <c r="F126" s="73">
        <v>54151.63</v>
      </c>
      <c r="G126" s="73">
        <v>54151.62</v>
      </c>
      <c r="H126" s="73">
        <v>-439667.46</v>
      </c>
      <c r="I126" s="73">
        <v>54151.62</v>
      </c>
      <c r="J126" s="73">
        <v>54151.63</v>
      </c>
      <c r="K126" s="73">
        <v>54151.62</v>
      </c>
      <c r="L126" s="73">
        <v>54151.62</v>
      </c>
      <c r="M126" s="73">
        <v>-1948981.98999999</v>
      </c>
      <c r="N126" s="73">
        <v>-1847133.1899999899</v>
      </c>
      <c r="O126" s="73">
        <v>54151.63</v>
      </c>
      <c r="P126" s="73">
        <v>54151.63</v>
      </c>
      <c r="Q126" s="73">
        <v>54151.63</v>
      </c>
      <c r="R126" s="73">
        <v>54151.63</v>
      </c>
      <c r="S126" s="73">
        <v>54151.63</v>
      </c>
      <c r="T126" s="73">
        <v>54151.62</v>
      </c>
      <c r="U126" s="73">
        <v>-439667.46</v>
      </c>
      <c r="V126" s="73">
        <v>54151.62</v>
      </c>
      <c r="W126" s="73">
        <v>54151.63</v>
      </c>
      <c r="X126" s="73">
        <v>54151.62</v>
      </c>
      <c r="Y126" s="73">
        <v>54151.62</v>
      </c>
      <c r="Z126" s="73">
        <v>-1948981.98999999</v>
      </c>
      <c r="AA126" s="73">
        <v>-1847133.1899999899</v>
      </c>
      <c r="AB126" s="73">
        <v>54151.63</v>
      </c>
      <c r="AC126" s="73">
        <v>54151.63</v>
      </c>
      <c r="AD126" s="73">
        <v>54151.63</v>
      </c>
      <c r="AE126" s="73">
        <v>54151.63</v>
      </c>
      <c r="AF126" s="73">
        <v>54151.63</v>
      </c>
      <c r="AG126" s="73">
        <v>54151.62</v>
      </c>
      <c r="AH126" s="73">
        <v>-439667.46</v>
      </c>
      <c r="AI126" s="73">
        <v>54151.62</v>
      </c>
      <c r="AJ126" s="73">
        <v>54151.63</v>
      </c>
      <c r="AK126" s="73">
        <v>54151.62</v>
      </c>
      <c r="AL126" s="73">
        <v>54151.62</v>
      </c>
      <c r="AM126" s="73">
        <v>-1948981.98999999</v>
      </c>
      <c r="AN126" s="73">
        <v>-1847133.1899999899</v>
      </c>
    </row>
    <row r="127" spans="1:40">
      <c r="A127" s="109" t="s">
        <v>817</v>
      </c>
    </row>
    <row r="128" spans="1:40">
      <c r="A128" s="108" t="s">
        <v>818</v>
      </c>
      <c r="B128" s="73">
        <v>755051.48</v>
      </c>
      <c r="C128" s="73">
        <v>744437.51</v>
      </c>
      <c r="D128" s="73">
        <v>718110.57</v>
      </c>
      <c r="E128" s="73">
        <v>752066.16</v>
      </c>
      <c r="F128" s="73">
        <v>1128355.95999999</v>
      </c>
      <c r="G128" s="73">
        <v>763296.71</v>
      </c>
      <c r="H128" s="73">
        <v>741727.84</v>
      </c>
      <c r="I128" s="73">
        <v>757378.41</v>
      </c>
      <c r="J128" s="73">
        <v>753125.83</v>
      </c>
      <c r="K128" s="73">
        <v>754431.72</v>
      </c>
      <c r="L128" s="73">
        <v>1132131.57</v>
      </c>
      <c r="M128" s="73">
        <v>513467.58999999898</v>
      </c>
      <c r="N128" s="73">
        <v>9513581.3499999996</v>
      </c>
      <c r="O128" s="73">
        <v>755051.48</v>
      </c>
      <c r="P128" s="73">
        <v>744437.51</v>
      </c>
      <c r="Q128" s="73">
        <v>718110.57</v>
      </c>
      <c r="R128" s="73">
        <v>752066.16</v>
      </c>
      <c r="S128" s="73">
        <v>1128355.95999999</v>
      </c>
      <c r="T128" s="73">
        <v>763296.71</v>
      </c>
      <c r="U128" s="73">
        <v>741727.84</v>
      </c>
      <c r="V128" s="73">
        <v>757378.41</v>
      </c>
      <c r="W128" s="73">
        <v>753125.83</v>
      </c>
      <c r="X128" s="73">
        <v>754431.72</v>
      </c>
      <c r="Y128" s="73">
        <v>1132131.57</v>
      </c>
      <c r="Z128" s="73">
        <v>513467.58999999898</v>
      </c>
      <c r="AA128" s="73">
        <v>9513581.3499999996</v>
      </c>
      <c r="AB128" s="73">
        <v>755051.48</v>
      </c>
      <c r="AC128" s="73">
        <v>744437.51</v>
      </c>
      <c r="AD128" s="73">
        <v>718110.57</v>
      </c>
      <c r="AE128" s="73">
        <v>752066.16</v>
      </c>
      <c r="AF128" s="73">
        <v>1128355.95999999</v>
      </c>
      <c r="AG128" s="73">
        <v>763296.71</v>
      </c>
      <c r="AH128" s="73">
        <v>741727.84</v>
      </c>
      <c r="AI128" s="73">
        <v>757378.41</v>
      </c>
      <c r="AJ128" s="73">
        <v>753125.83</v>
      </c>
      <c r="AK128" s="73">
        <v>754431.72</v>
      </c>
      <c r="AL128" s="73">
        <v>1132131.57</v>
      </c>
      <c r="AM128" s="73">
        <v>513467.58999999898</v>
      </c>
      <c r="AN128" s="73">
        <v>9513581.3499999996</v>
      </c>
    </row>
    <row r="129" spans="1:40">
      <c r="A129" s="108" t="s">
        <v>819</v>
      </c>
      <c r="B129" s="73">
        <v>39801.005492600802</v>
      </c>
      <c r="C129" s="73">
        <v>39801.005492600802</v>
      </c>
      <c r="D129" s="73">
        <v>39801.005492600802</v>
      </c>
      <c r="E129" s="73">
        <v>39801.005492600802</v>
      </c>
      <c r="F129" s="73">
        <v>39801.005492600802</v>
      </c>
      <c r="G129" s="73">
        <v>39801.005492600802</v>
      </c>
      <c r="H129" s="73">
        <v>39801.005492600802</v>
      </c>
      <c r="I129" s="73">
        <v>39801.005492600802</v>
      </c>
      <c r="J129" s="73">
        <v>39801.005492600802</v>
      </c>
      <c r="K129" s="73">
        <v>39801.005492600802</v>
      </c>
      <c r="L129" s="73">
        <v>39801.005492600802</v>
      </c>
      <c r="M129" s="73">
        <v>39801.005492600802</v>
      </c>
      <c r="N129" s="73">
        <v>477612.06591120898</v>
      </c>
      <c r="O129" s="73">
        <v>58027.059791688</v>
      </c>
      <c r="P129" s="73">
        <v>58027.059791688</v>
      </c>
      <c r="Q129" s="73">
        <v>58027.059791688</v>
      </c>
      <c r="R129" s="73">
        <v>58027.059791688</v>
      </c>
      <c r="S129" s="73">
        <v>58027.059791688</v>
      </c>
      <c r="T129" s="73">
        <v>58027.059791688</v>
      </c>
      <c r="U129" s="73">
        <v>58027.059791688</v>
      </c>
      <c r="V129" s="73">
        <v>58027.059791688</v>
      </c>
      <c r="W129" s="73">
        <v>58027.059791688</v>
      </c>
      <c r="X129" s="73">
        <v>58027.059791688</v>
      </c>
      <c r="Y129" s="73">
        <v>58027.059791688</v>
      </c>
      <c r="Z129" s="73">
        <v>58027.059791688</v>
      </c>
      <c r="AA129" s="73">
        <v>696324.71750025498</v>
      </c>
      <c r="AB129" s="73">
        <v>76160.157599653103</v>
      </c>
      <c r="AC129" s="73">
        <v>76160.157599653103</v>
      </c>
      <c r="AD129" s="73">
        <v>76160.157599653103</v>
      </c>
      <c r="AE129" s="73">
        <v>76160.157599653103</v>
      </c>
      <c r="AF129" s="73">
        <v>76160.157599653103</v>
      </c>
      <c r="AG129" s="73">
        <v>76160.157599653103</v>
      </c>
      <c r="AH129" s="73">
        <v>76160.157599653103</v>
      </c>
      <c r="AI129" s="73">
        <v>76160.157599653103</v>
      </c>
      <c r="AJ129" s="73">
        <v>76160.157599653103</v>
      </c>
      <c r="AK129" s="73">
        <v>76160.157599653103</v>
      </c>
      <c r="AL129" s="73">
        <v>76160.157599653103</v>
      </c>
      <c r="AM129" s="73">
        <v>76160.157599653103</v>
      </c>
      <c r="AN129" s="73">
        <v>913921.89119583694</v>
      </c>
    </row>
    <row r="130" spans="1:40">
      <c r="A130" s="108" t="s">
        <v>820</v>
      </c>
      <c r="B130" s="73">
        <v>0</v>
      </c>
      <c r="C130" s="73">
        <v>0</v>
      </c>
      <c r="D130" s="73">
        <v>0</v>
      </c>
      <c r="E130" s="73">
        <v>0</v>
      </c>
      <c r="F130" s="73">
        <v>0</v>
      </c>
      <c r="G130" s="73">
        <v>0</v>
      </c>
      <c r="H130" s="73">
        <v>0</v>
      </c>
      <c r="I130" s="73">
        <v>0</v>
      </c>
      <c r="J130" s="73">
        <v>0</v>
      </c>
      <c r="K130" s="73">
        <v>0</v>
      </c>
      <c r="L130" s="73">
        <v>0</v>
      </c>
      <c r="M130" s="73">
        <v>0</v>
      </c>
      <c r="N130" s="73">
        <v>0</v>
      </c>
      <c r="O130" s="73">
        <v>0</v>
      </c>
      <c r="P130" s="73">
        <v>0</v>
      </c>
      <c r="Q130" s="73">
        <v>0</v>
      </c>
      <c r="R130" s="73">
        <v>0</v>
      </c>
      <c r="S130" s="73">
        <v>0</v>
      </c>
      <c r="T130" s="73">
        <v>0</v>
      </c>
      <c r="U130" s="73">
        <v>0</v>
      </c>
      <c r="V130" s="73">
        <v>0</v>
      </c>
      <c r="W130" s="73">
        <v>0</v>
      </c>
      <c r="X130" s="73">
        <v>0</v>
      </c>
      <c r="Y130" s="73">
        <v>0</v>
      </c>
      <c r="Z130" s="73">
        <v>0</v>
      </c>
      <c r="AA130" s="73">
        <v>0</v>
      </c>
      <c r="AB130" s="73">
        <v>0</v>
      </c>
      <c r="AC130" s="73">
        <v>0</v>
      </c>
      <c r="AD130" s="73">
        <v>0</v>
      </c>
      <c r="AE130" s="73">
        <v>0</v>
      </c>
      <c r="AF130" s="73">
        <v>0</v>
      </c>
      <c r="AG130" s="73">
        <v>0</v>
      </c>
      <c r="AH130" s="73">
        <v>0</v>
      </c>
      <c r="AI130" s="73">
        <v>0</v>
      </c>
      <c r="AJ130" s="73">
        <v>0</v>
      </c>
      <c r="AK130" s="73">
        <v>0</v>
      </c>
      <c r="AL130" s="73">
        <v>0</v>
      </c>
      <c r="AM130" s="73">
        <v>0</v>
      </c>
      <c r="AN130" s="73">
        <v>0</v>
      </c>
    </row>
    <row r="131" spans="1:40">
      <c r="A131" s="108" t="s">
        <v>821</v>
      </c>
      <c r="B131" s="73">
        <v>117619.41999999899</v>
      </c>
      <c r="C131" s="73">
        <v>116648.41999999899</v>
      </c>
      <c r="D131" s="73">
        <v>121823.22</v>
      </c>
      <c r="E131" s="73">
        <v>121775.219999999</v>
      </c>
      <c r="F131" s="73">
        <v>121852.219999999</v>
      </c>
      <c r="G131" s="73">
        <v>121804.22</v>
      </c>
      <c r="H131" s="73">
        <v>121882.22</v>
      </c>
      <c r="I131" s="73">
        <v>121897.219999999</v>
      </c>
      <c r="J131" s="73">
        <v>121847.22</v>
      </c>
      <c r="K131" s="73">
        <v>121928.22</v>
      </c>
      <c r="L131" s="73">
        <v>121877.22</v>
      </c>
      <c r="M131" s="73">
        <v>121959.22</v>
      </c>
      <c r="N131" s="73">
        <v>1452914.03999999</v>
      </c>
      <c r="O131" s="73">
        <v>117619.41999999899</v>
      </c>
      <c r="P131" s="73">
        <v>116648.41999999899</v>
      </c>
      <c r="Q131" s="73">
        <v>121823.22</v>
      </c>
      <c r="R131" s="73">
        <v>121775.219999999</v>
      </c>
      <c r="S131" s="73">
        <v>121852.219999999</v>
      </c>
      <c r="T131" s="73">
        <v>121804.22</v>
      </c>
      <c r="U131" s="73">
        <v>121882.22</v>
      </c>
      <c r="V131" s="73">
        <v>121897.219999999</v>
      </c>
      <c r="W131" s="73">
        <v>121847.22</v>
      </c>
      <c r="X131" s="73">
        <v>121928.22</v>
      </c>
      <c r="Y131" s="73">
        <v>121877.22</v>
      </c>
      <c r="Z131" s="73">
        <v>121959.22</v>
      </c>
      <c r="AA131" s="73">
        <v>1452914.03999999</v>
      </c>
      <c r="AB131" s="73">
        <v>117619.41999999899</v>
      </c>
      <c r="AC131" s="73">
        <v>116648.41999999899</v>
      </c>
      <c r="AD131" s="73">
        <v>121823.22</v>
      </c>
      <c r="AE131" s="73">
        <v>121775.219999999</v>
      </c>
      <c r="AF131" s="73">
        <v>121852.219999999</v>
      </c>
      <c r="AG131" s="73">
        <v>121804.22</v>
      </c>
      <c r="AH131" s="73">
        <v>121882.22</v>
      </c>
      <c r="AI131" s="73">
        <v>121897.219999999</v>
      </c>
      <c r="AJ131" s="73">
        <v>121847.22</v>
      </c>
      <c r="AK131" s="73">
        <v>121928.22</v>
      </c>
      <c r="AL131" s="73">
        <v>121877.22</v>
      </c>
      <c r="AM131" s="73">
        <v>121959.22</v>
      </c>
      <c r="AN131" s="73">
        <v>1452914.03999999</v>
      </c>
    </row>
    <row r="132" spans="1:40">
      <c r="A132" s="108" t="s">
        <v>822</v>
      </c>
      <c r="B132" s="73">
        <v>0</v>
      </c>
      <c r="C132" s="73">
        <v>0</v>
      </c>
      <c r="D132" s="73">
        <v>0</v>
      </c>
      <c r="E132" s="73">
        <v>0</v>
      </c>
      <c r="F132" s="73">
        <v>0</v>
      </c>
      <c r="G132" s="73">
        <v>0</v>
      </c>
      <c r="H132" s="73">
        <v>0</v>
      </c>
      <c r="I132" s="73">
        <v>0</v>
      </c>
      <c r="J132" s="73">
        <v>0</v>
      </c>
      <c r="K132" s="73">
        <v>0</v>
      </c>
      <c r="L132" s="73">
        <v>0</v>
      </c>
      <c r="M132" s="73">
        <v>0</v>
      </c>
      <c r="N132" s="73">
        <v>0</v>
      </c>
      <c r="O132" s="73">
        <v>0</v>
      </c>
      <c r="P132" s="73">
        <v>0</v>
      </c>
      <c r="Q132" s="73">
        <v>0</v>
      </c>
      <c r="R132" s="73">
        <v>0</v>
      </c>
      <c r="S132" s="73">
        <v>0</v>
      </c>
      <c r="T132" s="73">
        <v>0</v>
      </c>
      <c r="U132" s="73">
        <v>0</v>
      </c>
      <c r="V132" s="73">
        <v>0</v>
      </c>
      <c r="W132" s="73">
        <v>0</v>
      </c>
      <c r="X132" s="73">
        <v>0</v>
      </c>
      <c r="Y132" s="73">
        <v>0</v>
      </c>
      <c r="Z132" s="73">
        <v>0</v>
      </c>
      <c r="AA132" s="73">
        <v>0</v>
      </c>
      <c r="AB132" s="73">
        <v>0</v>
      </c>
      <c r="AC132" s="73">
        <v>0</v>
      </c>
      <c r="AD132" s="73">
        <v>0</v>
      </c>
      <c r="AE132" s="73">
        <v>0</v>
      </c>
      <c r="AF132" s="73">
        <v>0</v>
      </c>
      <c r="AG132" s="73">
        <v>0</v>
      </c>
      <c r="AH132" s="73">
        <v>0</v>
      </c>
      <c r="AI132" s="73">
        <v>0</v>
      </c>
      <c r="AJ132" s="73">
        <v>0</v>
      </c>
      <c r="AK132" s="73">
        <v>0</v>
      </c>
      <c r="AL132" s="73">
        <v>0</v>
      </c>
      <c r="AM132" s="73">
        <v>0</v>
      </c>
      <c r="AN132" s="73">
        <v>0</v>
      </c>
    </row>
    <row r="133" spans="1:40">
      <c r="A133" s="108" t="s">
        <v>823</v>
      </c>
      <c r="B133" s="73">
        <v>156764.57999999999</v>
      </c>
      <c r="C133" s="73">
        <v>150458.5</v>
      </c>
      <c r="D133" s="73">
        <v>185206.91999999899</v>
      </c>
      <c r="E133" s="73">
        <v>155263.19999999899</v>
      </c>
      <c r="F133" s="73">
        <v>151784.01</v>
      </c>
      <c r="G133" s="73">
        <v>192114.29</v>
      </c>
      <c r="H133" s="73">
        <v>161838.08999999901</v>
      </c>
      <c r="I133" s="73">
        <v>160885.47</v>
      </c>
      <c r="J133" s="73">
        <v>189964.43</v>
      </c>
      <c r="K133" s="73">
        <v>178876.05999999901</v>
      </c>
      <c r="L133" s="73">
        <v>147205.23000000001</v>
      </c>
      <c r="M133" s="73">
        <v>196914.50999999899</v>
      </c>
      <c r="N133" s="73">
        <v>2027275.28999999</v>
      </c>
      <c r="O133" s="73">
        <v>156764.57999999999</v>
      </c>
      <c r="P133" s="73">
        <v>150458.5</v>
      </c>
      <c r="Q133" s="73">
        <v>185206.91999999899</v>
      </c>
      <c r="R133" s="73">
        <v>155263.19999999899</v>
      </c>
      <c r="S133" s="73">
        <v>151784.01</v>
      </c>
      <c r="T133" s="73">
        <v>192114.29</v>
      </c>
      <c r="U133" s="73">
        <v>161838.08999999901</v>
      </c>
      <c r="V133" s="73">
        <v>160885.47</v>
      </c>
      <c r="W133" s="73">
        <v>189964.43</v>
      </c>
      <c r="X133" s="73">
        <v>178876.05999999901</v>
      </c>
      <c r="Y133" s="73">
        <v>147205.23000000001</v>
      </c>
      <c r="Z133" s="73">
        <v>196914.50999999899</v>
      </c>
      <c r="AA133" s="73">
        <v>2027275.28999999</v>
      </c>
      <c r="AB133" s="73">
        <v>156764.57999999999</v>
      </c>
      <c r="AC133" s="73">
        <v>150458.5</v>
      </c>
      <c r="AD133" s="73">
        <v>185206.91999999899</v>
      </c>
      <c r="AE133" s="73">
        <v>155263.19999999899</v>
      </c>
      <c r="AF133" s="73">
        <v>151784.01</v>
      </c>
      <c r="AG133" s="73">
        <v>192114.29</v>
      </c>
      <c r="AH133" s="73">
        <v>161838.08999999901</v>
      </c>
      <c r="AI133" s="73">
        <v>160885.47</v>
      </c>
      <c r="AJ133" s="73">
        <v>189964.43</v>
      </c>
      <c r="AK133" s="73">
        <v>178876.05999999901</v>
      </c>
      <c r="AL133" s="73">
        <v>147205.23000000001</v>
      </c>
      <c r="AM133" s="73">
        <v>196914.50999999899</v>
      </c>
      <c r="AN133" s="73">
        <v>2027275.28999999</v>
      </c>
    </row>
    <row r="134" spans="1:40">
      <c r="A134" s="108" t="s">
        <v>824</v>
      </c>
      <c r="B134" s="73">
        <v>286</v>
      </c>
      <c r="C134" s="73">
        <v>262</v>
      </c>
      <c r="D134" s="73">
        <v>347</v>
      </c>
      <c r="E134" s="73">
        <v>346</v>
      </c>
      <c r="F134" s="73">
        <v>348</v>
      </c>
      <c r="G134" s="73">
        <v>347</v>
      </c>
      <c r="H134" s="73">
        <v>349</v>
      </c>
      <c r="I134" s="73">
        <v>350</v>
      </c>
      <c r="J134" s="73">
        <v>348</v>
      </c>
      <c r="K134" s="73">
        <v>351</v>
      </c>
      <c r="L134" s="73">
        <v>349</v>
      </c>
      <c r="M134" s="73">
        <v>352</v>
      </c>
      <c r="N134" s="73">
        <v>4035</v>
      </c>
      <c r="O134" s="73">
        <v>286</v>
      </c>
      <c r="P134" s="73">
        <v>262</v>
      </c>
      <c r="Q134" s="73">
        <v>347</v>
      </c>
      <c r="R134" s="73">
        <v>346</v>
      </c>
      <c r="S134" s="73">
        <v>348</v>
      </c>
      <c r="T134" s="73">
        <v>347</v>
      </c>
      <c r="U134" s="73">
        <v>349</v>
      </c>
      <c r="V134" s="73">
        <v>350</v>
      </c>
      <c r="W134" s="73">
        <v>348</v>
      </c>
      <c r="X134" s="73">
        <v>351</v>
      </c>
      <c r="Y134" s="73">
        <v>349</v>
      </c>
      <c r="Z134" s="73">
        <v>352</v>
      </c>
      <c r="AA134" s="73">
        <v>4035</v>
      </c>
      <c r="AB134" s="73">
        <v>286</v>
      </c>
      <c r="AC134" s="73">
        <v>262</v>
      </c>
      <c r="AD134" s="73">
        <v>347</v>
      </c>
      <c r="AE134" s="73">
        <v>346</v>
      </c>
      <c r="AF134" s="73">
        <v>348</v>
      </c>
      <c r="AG134" s="73">
        <v>347</v>
      </c>
      <c r="AH134" s="73">
        <v>349</v>
      </c>
      <c r="AI134" s="73">
        <v>350</v>
      </c>
      <c r="AJ134" s="73">
        <v>348</v>
      </c>
      <c r="AK134" s="73">
        <v>351</v>
      </c>
      <c r="AL134" s="73">
        <v>349</v>
      </c>
      <c r="AM134" s="73">
        <v>352</v>
      </c>
      <c r="AN134" s="73">
        <v>4035</v>
      </c>
    </row>
    <row r="135" spans="1:40">
      <c r="A135" s="108" t="s">
        <v>825</v>
      </c>
      <c r="B135" s="73">
        <v>82592.75</v>
      </c>
      <c r="C135" s="73">
        <v>27284.019999999899</v>
      </c>
      <c r="D135" s="73">
        <v>29198.769999999899</v>
      </c>
      <c r="E135" s="73">
        <v>185576.3</v>
      </c>
      <c r="F135" s="73">
        <v>49863.589999999902</v>
      </c>
      <c r="G135" s="73">
        <v>29464.9899999999</v>
      </c>
      <c r="H135" s="73">
        <v>36356.349999999897</v>
      </c>
      <c r="I135" s="73">
        <v>29438.560000000001</v>
      </c>
      <c r="J135" s="73">
        <v>88048.36</v>
      </c>
      <c r="K135" s="73">
        <v>36246.999999999898</v>
      </c>
      <c r="L135" s="73">
        <v>29321.609999999899</v>
      </c>
      <c r="M135" s="73">
        <v>34524.069999999898</v>
      </c>
      <c r="N135" s="73">
        <v>657916.36999999895</v>
      </c>
      <c r="O135" s="73">
        <v>82592.75</v>
      </c>
      <c r="P135" s="73">
        <v>27284.019999999899</v>
      </c>
      <c r="Q135" s="73">
        <v>29198.769999999899</v>
      </c>
      <c r="R135" s="73">
        <v>185576.3</v>
      </c>
      <c r="S135" s="73">
        <v>49863.589999999902</v>
      </c>
      <c r="T135" s="73">
        <v>29464.9899999999</v>
      </c>
      <c r="U135" s="73">
        <v>36356.349999999897</v>
      </c>
      <c r="V135" s="73">
        <v>29438.560000000001</v>
      </c>
      <c r="W135" s="73">
        <v>88048.36</v>
      </c>
      <c r="X135" s="73">
        <v>36246.999999999898</v>
      </c>
      <c r="Y135" s="73">
        <v>29321.609999999899</v>
      </c>
      <c r="Z135" s="73">
        <v>34524.069999999898</v>
      </c>
      <c r="AA135" s="73">
        <v>657916.36999999895</v>
      </c>
      <c r="AB135" s="73">
        <v>82592.75</v>
      </c>
      <c r="AC135" s="73">
        <v>27284.019999999899</v>
      </c>
      <c r="AD135" s="73">
        <v>29198.769999999899</v>
      </c>
      <c r="AE135" s="73">
        <v>185576.3</v>
      </c>
      <c r="AF135" s="73">
        <v>49863.589999999902</v>
      </c>
      <c r="AG135" s="73">
        <v>29464.9899999999</v>
      </c>
      <c r="AH135" s="73">
        <v>36356.349999999897</v>
      </c>
      <c r="AI135" s="73">
        <v>29438.560000000001</v>
      </c>
      <c r="AJ135" s="73">
        <v>88048.36</v>
      </c>
      <c r="AK135" s="73">
        <v>36246.999999999898</v>
      </c>
      <c r="AL135" s="73">
        <v>29321.609999999899</v>
      </c>
      <c r="AM135" s="73">
        <v>34524.069999999898</v>
      </c>
      <c r="AN135" s="73">
        <v>657916.36999999895</v>
      </c>
    </row>
    <row r="136" spans="1:40">
      <c r="A136" s="108" t="s">
        <v>826</v>
      </c>
      <c r="B136" s="73">
        <v>5127569.11583333</v>
      </c>
      <c r="C136" s="73">
        <v>1376923.7458333301</v>
      </c>
      <c r="D136" s="73">
        <v>1953585.4758333301</v>
      </c>
      <c r="E136" s="73">
        <v>1660630.0758333299</v>
      </c>
      <c r="F136" s="73">
        <v>3274562.5358333299</v>
      </c>
      <c r="G136" s="73">
        <v>1881061.18583333</v>
      </c>
      <c r="H136" s="73">
        <v>1615490.3158333299</v>
      </c>
      <c r="I136" s="73">
        <v>1924048.11583333</v>
      </c>
      <c r="J136" s="73">
        <v>1783713.7958333299</v>
      </c>
      <c r="K136" s="73">
        <v>1922050.44583333</v>
      </c>
      <c r="L136" s="73">
        <v>1448159.0758333299</v>
      </c>
      <c r="M136" s="73">
        <v>1905483.39583333</v>
      </c>
      <c r="N136" s="73">
        <v>25873277.279999901</v>
      </c>
      <c r="O136" s="73">
        <v>5465290.11583333</v>
      </c>
      <c r="P136" s="73">
        <v>1714644.7458333301</v>
      </c>
      <c r="Q136" s="73">
        <v>2291306.4758333298</v>
      </c>
      <c r="R136" s="73">
        <v>1998351.0758333299</v>
      </c>
      <c r="S136" s="73">
        <v>3612283.5358333299</v>
      </c>
      <c r="T136" s="73">
        <v>2218782.1858333298</v>
      </c>
      <c r="U136" s="73">
        <v>1953211.3158333299</v>
      </c>
      <c r="V136" s="73">
        <v>2261769.11583333</v>
      </c>
      <c r="W136" s="73">
        <v>2121434.7958333301</v>
      </c>
      <c r="X136" s="73">
        <v>2259771.44583333</v>
      </c>
      <c r="Y136" s="73">
        <v>1785880.0758333299</v>
      </c>
      <c r="Z136" s="73">
        <v>2243204.3958333302</v>
      </c>
      <c r="AA136" s="73">
        <v>29925929.280000001</v>
      </c>
      <c r="AB136" s="73">
        <v>5790493.1158333197</v>
      </c>
      <c r="AC136" s="73">
        <v>2039847.7458333201</v>
      </c>
      <c r="AD136" s="73">
        <v>2616509.4758333201</v>
      </c>
      <c r="AE136" s="73">
        <v>2323554.0758333202</v>
      </c>
      <c r="AF136" s="73">
        <v>3937486.5358333201</v>
      </c>
      <c r="AG136" s="73">
        <v>2543985.18583332</v>
      </c>
      <c r="AH136" s="73">
        <v>2278414.3158333199</v>
      </c>
      <c r="AI136" s="73">
        <v>2586972.1158333202</v>
      </c>
      <c r="AJ136" s="73">
        <v>2446637.7958333199</v>
      </c>
      <c r="AK136" s="73">
        <v>2584974.4458333198</v>
      </c>
      <c r="AL136" s="73">
        <v>2111083.0758333202</v>
      </c>
      <c r="AM136" s="73">
        <v>2568407.39583332</v>
      </c>
      <c r="AN136" s="73">
        <v>33828365.279999897</v>
      </c>
    </row>
    <row r="137" spans="1:40">
      <c r="A137" s="108" t="s">
        <v>827</v>
      </c>
      <c r="B137" s="73">
        <v>54671.979219333603</v>
      </c>
      <c r="C137" s="73">
        <v>54671.979219333603</v>
      </c>
      <c r="D137" s="73">
        <v>54671.979219333603</v>
      </c>
      <c r="E137" s="73">
        <v>54671.979219333603</v>
      </c>
      <c r="F137" s="73">
        <v>54671.979219333603</v>
      </c>
      <c r="G137" s="73">
        <v>54671.979219333603</v>
      </c>
      <c r="H137" s="73">
        <v>54671.979219333603</v>
      </c>
      <c r="I137" s="73">
        <v>54671.979219333603</v>
      </c>
      <c r="J137" s="73">
        <v>54671.979219333603</v>
      </c>
      <c r="K137" s="73">
        <v>54671.979219333603</v>
      </c>
      <c r="L137" s="73">
        <v>54671.979219333603</v>
      </c>
      <c r="M137" s="73">
        <v>54671.979219333603</v>
      </c>
      <c r="N137" s="73">
        <v>656063.75063200295</v>
      </c>
      <c r="O137" s="73">
        <v>104426.603246281</v>
      </c>
      <c r="P137" s="73">
        <v>104426.603246281</v>
      </c>
      <c r="Q137" s="73">
        <v>104426.603246281</v>
      </c>
      <c r="R137" s="73">
        <v>104426.603246281</v>
      </c>
      <c r="S137" s="73">
        <v>104426.603246281</v>
      </c>
      <c r="T137" s="73">
        <v>104426.603246281</v>
      </c>
      <c r="U137" s="73">
        <v>104426.603246281</v>
      </c>
      <c r="V137" s="73">
        <v>104426.603246281</v>
      </c>
      <c r="W137" s="73">
        <v>104426.603246281</v>
      </c>
      <c r="X137" s="73">
        <v>104426.603246281</v>
      </c>
      <c r="Y137" s="73">
        <v>104426.603246281</v>
      </c>
      <c r="Z137" s="73">
        <v>104426.603246281</v>
      </c>
      <c r="AA137" s="73">
        <v>1253119.2389553699</v>
      </c>
      <c r="AB137" s="73">
        <v>168299.88771812199</v>
      </c>
      <c r="AC137" s="73">
        <v>168299.88771812199</v>
      </c>
      <c r="AD137" s="73">
        <v>168299.88771812199</v>
      </c>
      <c r="AE137" s="73">
        <v>168299.88771812199</v>
      </c>
      <c r="AF137" s="73">
        <v>168299.88771812199</v>
      </c>
      <c r="AG137" s="73">
        <v>168299.88771812199</v>
      </c>
      <c r="AH137" s="73">
        <v>168299.88771812199</v>
      </c>
      <c r="AI137" s="73">
        <v>168299.88771812199</v>
      </c>
      <c r="AJ137" s="73">
        <v>168299.88771812199</v>
      </c>
      <c r="AK137" s="73">
        <v>168299.88771812199</v>
      </c>
      <c r="AL137" s="73">
        <v>168299.88771812199</v>
      </c>
      <c r="AM137" s="73">
        <v>168299.88771812199</v>
      </c>
      <c r="AN137" s="73">
        <v>2019598.6526174599</v>
      </c>
    </row>
    <row r="138" spans="1:40">
      <c r="A138" s="108" t="s">
        <v>828</v>
      </c>
      <c r="B138" s="73">
        <v>0</v>
      </c>
      <c r="C138" s="73">
        <v>0</v>
      </c>
      <c r="D138" s="73">
        <v>0</v>
      </c>
      <c r="E138" s="73">
        <v>0</v>
      </c>
      <c r="F138" s="73">
        <v>0</v>
      </c>
      <c r="G138" s="73">
        <v>0</v>
      </c>
      <c r="H138" s="73">
        <v>0</v>
      </c>
      <c r="I138" s="73">
        <v>0</v>
      </c>
      <c r="J138" s="73">
        <v>0</v>
      </c>
      <c r="K138" s="73">
        <v>0</v>
      </c>
      <c r="L138" s="73">
        <v>0</v>
      </c>
      <c r="M138" s="73">
        <v>0</v>
      </c>
      <c r="N138" s="73">
        <v>0</v>
      </c>
      <c r="O138" s="73">
        <v>0</v>
      </c>
      <c r="P138" s="73">
        <v>0</v>
      </c>
      <c r="Q138" s="73">
        <v>0</v>
      </c>
      <c r="R138" s="73">
        <v>0</v>
      </c>
      <c r="S138" s="73">
        <v>0</v>
      </c>
      <c r="T138" s="73">
        <v>0</v>
      </c>
      <c r="U138" s="73">
        <v>0</v>
      </c>
      <c r="V138" s="73">
        <v>0</v>
      </c>
      <c r="W138" s="73">
        <v>0</v>
      </c>
      <c r="X138" s="73">
        <v>0</v>
      </c>
      <c r="Y138" s="73">
        <v>0</v>
      </c>
      <c r="Z138" s="73">
        <v>0</v>
      </c>
      <c r="AA138" s="73">
        <v>0</v>
      </c>
      <c r="AB138" s="73">
        <v>0</v>
      </c>
      <c r="AC138" s="73">
        <v>0</v>
      </c>
      <c r="AD138" s="73">
        <v>0</v>
      </c>
      <c r="AE138" s="73">
        <v>0</v>
      </c>
      <c r="AF138" s="73">
        <v>0</v>
      </c>
      <c r="AG138" s="73">
        <v>0</v>
      </c>
      <c r="AH138" s="73">
        <v>0</v>
      </c>
      <c r="AI138" s="73">
        <v>0</v>
      </c>
      <c r="AJ138" s="73">
        <v>0</v>
      </c>
      <c r="AK138" s="73">
        <v>0</v>
      </c>
      <c r="AL138" s="73">
        <v>0</v>
      </c>
      <c r="AM138" s="73">
        <v>0</v>
      </c>
      <c r="AN138" s="73">
        <v>0</v>
      </c>
    </row>
    <row r="139" spans="1:40">
      <c r="A139" s="108" t="s">
        <v>829</v>
      </c>
      <c r="B139" s="73">
        <v>6334356.3305452596</v>
      </c>
      <c r="C139" s="73">
        <v>2510487.1805452602</v>
      </c>
      <c r="D139" s="73">
        <v>3102744.94054526</v>
      </c>
      <c r="E139" s="73">
        <v>2970129.94054526</v>
      </c>
      <c r="F139" s="73">
        <v>4821239.3005452603</v>
      </c>
      <c r="G139" s="73">
        <v>3082561.3805452599</v>
      </c>
      <c r="H139" s="73">
        <v>2772116.8005452598</v>
      </c>
      <c r="I139" s="73">
        <v>3088470.7605452598</v>
      </c>
      <c r="J139" s="73">
        <v>3031520.6205452601</v>
      </c>
      <c r="K139" s="73">
        <v>3108357.4305452602</v>
      </c>
      <c r="L139" s="73">
        <v>2973516.69054526</v>
      </c>
      <c r="M139" s="73">
        <v>2867173.77054526</v>
      </c>
      <c r="N139" s="73">
        <v>40662675.146543197</v>
      </c>
      <c r="O139" s="73">
        <v>6740058.0088713001</v>
      </c>
      <c r="P139" s="73">
        <v>2916188.8588712998</v>
      </c>
      <c r="Q139" s="73">
        <v>3508446.6188713</v>
      </c>
      <c r="R139" s="73">
        <v>3375831.6188713</v>
      </c>
      <c r="S139" s="73">
        <v>5226940.9788712999</v>
      </c>
      <c r="T139" s="73">
        <v>3488263.0588713</v>
      </c>
      <c r="U139" s="73">
        <v>3177818.4788712999</v>
      </c>
      <c r="V139" s="73">
        <v>3494172.4388712998</v>
      </c>
      <c r="W139" s="73">
        <v>3437222.2988713002</v>
      </c>
      <c r="X139" s="73">
        <v>3514059.1088712998</v>
      </c>
      <c r="Y139" s="73">
        <v>3379218.3688713</v>
      </c>
      <c r="Z139" s="73">
        <v>3272875.4488713001</v>
      </c>
      <c r="AA139" s="73">
        <v>45531095.286455601</v>
      </c>
      <c r="AB139" s="73">
        <v>7147267.3911511004</v>
      </c>
      <c r="AC139" s="73">
        <v>3323398.2411511</v>
      </c>
      <c r="AD139" s="73">
        <v>3915656.0011510998</v>
      </c>
      <c r="AE139" s="73">
        <v>3783041.0011510998</v>
      </c>
      <c r="AF139" s="73">
        <v>5634150.3611510899</v>
      </c>
      <c r="AG139" s="73">
        <v>3895472.4411511002</v>
      </c>
      <c r="AH139" s="73">
        <v>3585027.8611511001</v>
      </c>
      <c r="AI139" s="73">
        <v>3901381.8211511001</v>
      </c>
      <c r="AJ139" s="73">
        <v>3844431.6811511</v>
      </c>
      <c r="AK139" s="73">
        <v>3921268.4911511</v>
      </c>
      <c r="AL139" s="73">
        <v>3786427.7511510998</v>
      </c>
      <c r="AM139" s="73">
        <v>3680084.8311510901</v>
      </c>
      <c r="AN139" s="73">
        <v>50417607.873813197</v>
      </c>
    </row>
    <row r="140" spans="1:40">
      <c r="A140" s="109" t="s">
        <v>830</v>
      </c>
    </row>
    <row r="141" spans="1:40">
      <c r="A141" s="108" t="s">
        <v>831</v>
      </c>
      <c r="B141" s="73">
        <v>1459713.4866666601</v>
      </c>
      <c r="C141" s="73">
        <v>1449804.8466666599</v>
      </c>
      <c r="D141" s="73">
        <v>1475341.95666666</v>
      </c>
      <c r="E141" s="73">
        <v>1477306.3066666599</v>
      </c>
      <c r="F141" s="73">
        <v>1652119.63666666</v>
      </c>
      <c r="G141" s="73">
        <v>1481079.96666666</v>
      </c>
      <c r="H141" s="73">
        <v>1474306.7466666601</v>
      </c>
      <c r="I141" s="73">
        <v>1477230.6066666599</v>
      </c>
      <c r="J141" s="73">
        <v>1476899.7866666601</v>
      </c>
      <c r="K141" s="73">
        <v>1467537.40666666</v>
      </c>
      <c r="L141" s="73">
        <v>1637497.89666666</v>
      </c>
      <c r="M141" s="73">
        <v>1488880.64666666</v>
      </c>
      <c r="N141" s="73">
        <v>18017719.289999999</v>
      </c>
      <c r="O141" s="73">
        <v>1459713.4866666601</v>
      </c>
      <c r="P141" s="73">
        <v>1449804.8466666599</v>
      </c>
      <c r="Q141" s="73">
        <v>1475341.95666666</v>
      </c>
      <c r="R141" s="73">
        <v>1477306.3066666599</v>
      </c>
      <c r="S141" s="73">
        <v>1652119.63666666</v>
      </c>
      <c r="T141" s="73">
        <v>1481079.96666666</v>
      </c>
      <c r="U141" s="73">
        <v>1474306.7466666601</v>
      </c>
      <c r="V141" s="73">
        <v>1477230.6066666599</v>
      </c>
      <c r="W141" s="73">
        <v>1476899.7866666601</v>
      </c>
      <c r="X141" s="73">
        <v>1467537.40666666</v>
      </c>
      <c r="Y141" s="73">
        <v>1637497.89666666</v>
      </c>
      <c r="Z141" s="73">
        <v>1488880.64666666</v>
      </c>
      <c r="AA141" s="73">
        <v>18017719.289999999</v>
      </c>
      <c r="AB141" s="73">
        <v>1459713.4866666601</v>
      </c>
      <c r="AC141" s="73">
        <v>1449804.8466666599</v>
      </c>
      <c r="AD141" s="73">
        <v>1475341.95666666</v>
      </c>
      <c r="AE141" s="73">
        <v>1477306.3066666599</v>
      </c>
      <c r="AF141" s="73">
        <v>1652119.63666666</v>
      </c>
      <c r="AG141" s="73">
        <v>1481079.96666666</v>
      </c>
      <c r="AH141" s="73">
        <v>1474306.7466666601</v>
      </c>
      <c r="AI141" s="73">
        <v>1477230.6066666599</v>
      </c>
      <c r="AJ141" s="73">
        <v>1476899.7866666601</v>
      </c>
      <c r="AK141" s="73">
        <v>1467537.40666666</v>
      </c>
      <c r="AL141" s="73">
        <v>1637497.89666666</v>
      </c>
      <c r="AM141" s="73">
        <v>1488880.64666666</v>
      </c>
      <c r="AN141" s="73">
        <v>18017719.289999999</v>
      </c>
    </row>
    <row r="142" spans="1:40">
      <c r="A142" s="108" t="s">
        <v>832</v>
      </c>
      <c r="B142" s="73">
        <v>63695.351349466502</v>
      </c>
      <c r="C142" s="73">
        <v>63695.351349466502</v>
      </c>
      <c r="D142" s="73">
        <v>63695.351349466502</v>
      </c>
      <c r="E142" s="73">
        <v>63695.351349466502</v>
      </c>
      <c r="F142" s="73">
        <v>63695.351349466502</v>
      </c>
      <c r="G142" s="73">
        <v>63695.351349466502</v>
      </c>
      <c r="H142" s="73">
        <v>63695.351349466502</v>
      </c>
      <c r="I142" s="73">
        <v>63695.351349466502</v>
      </c>
      <c r="J142" s="73">
        <v>63695.351349466502</v>
      </c>
      <c r="K142" s="73">
        <v>63695.351349466502</v>
      </c>
      <c r="L142" s="73">
        <v>63695.351349466502</v>
      </c>
      <c r="M142" s="73">
        <v>63695.351349466502</v>
      </c>
      <c r="N142" s="73">
        <v>764344.21619359695</v>
      </c>
      <c r="O142" s="73">
        <v>95106.339927333102</v>
      </c>
      <c r="P142" s="73">
        <v>95106.339927333102</v>
      </c>
      <c r="Q142" s="73">
        <v>95106.339927333102</v>
      </c>
      <c r="R142" s="73">
        <v>95106.339927333102</v>
      </c>
      <c r="S142" s="73">
        <v>95106.339927333102</v>
      </c>
      <c r="T142" s="73">
        <v>95106.339927333102</v>
      </c>
      <c r="U142" s="73">
        <v>95106.339927333102</v>
      </c>
      <c r="V142" s="73">
        <v>95106.339927333102</v>
      </c>
      <c r="W142" s="73">
        <v>95106.339927333102</v>
      </c>
      <c r="X142" s="73">
        <v>95106.339927333102</v>
      </c>
      <c r="Y142" s="73">
        <v>95106.339927333102</v>
      </c>
      <c r="Z142" s="73">
        <v>95106.339927333102</v>
      </c>
      <c r="AA142" s="73">
        <v>1141276.0791279899</v>
      </c>
      <c r="AB142" s="73">
        <v>127011.014078309</v>
      </c>
      <c r="AC142" s="73">
        <v>127011.014078309</v>
      </c>
      <c r="AD142" s="73">
        <v>127011.014078309</v>
      </c>
      <c r="AE142" s="73">
        <v>127011.014078309</v>
      </c>
      <c r="AF142" s="73">
        <v>127011.014078309</v>
      </c>
      <c r="AG142" s="73">
        <v>127011.014078309</v>
      </c>
      <c r="AH142" s="73">
        <v>127011.014078309</v>
      </c>
      <c r="AI142" s="73">
        <v>127011.014078309</v>
      </c>
      <c r="AJ142" s="73">
        <v>127011.014078309</v>
      </c>
      <c r="AK142" s="73">
        <v>127011.014078309</v>
      </c>
      <c r="AL142" s="73">
        <v>127011.014078309</v>
      </c>
      <c r="AM142" s="73">
        <v>127011.014078309</v>
      </c>
      <c r="AN142" s="73">
        <v>1524132.1689397199</v>
      </c>
    </row>
    <row r="143" spans="1:40">
      <c r="A143" s="108" t="s">
        <v>833</v>
      </c>
      <c r="B143" s="73">
        <v>0</v>
      </c>
      <c r="C143" s="73">
        <v>0</v>
      </c>
      <c r="D143" s="73">
        <v>0</v>
      </c>
      <c r="E143" s="73">
        <v>0</v>
      </c>
      <c r="F143" s="73">
        <v>0</v>
      </c>
      <c r="G143" s="73">
        <v>0</v>
      </c>
      <c r="H143" s="73">
        <v>0</v>
      </c>
      <c r="I143" s="73">
        <v>0</v>
      </c>
      <c r="J143" s="73">
        <v>0</v>
      </c>
      <c r="K143" s="73">
        <v>0</v>
      </c>
      <c r="L143" s="73">
        <v>0</v>
      </c>
      <c r="M143" s="73">
        <v>0</v>
      </c>
      <c r="N143" s="73">
        <v>0</v>
      </c>
      <c r="O143" s="73">
        <v>0</v>
      </c>
      <c r="P143" s="73">
        <v>0</v>
      </c>
      <c r="Q143" s="73">
        <v>0</v>
      </c>
      <c r="R143" s="73">
        <v>0</v>
      </c>
      <c r="S143" s="73">
        <v>0</v>
      </c>
      <c r="T143" s="73">
        <v>0</v>
      </c>
      <c r="U143" s="73">
        <v>0</v>
      </c>
      <c r="V143" s="73">
        <v>0</v>
      </c>
      <c r="W143" s="73">
        <v>0</v>
      </c>
      <c r="X143" s="73">
        <v>0</v>
      </c>
      <c r="Y143" s="73">
        <v>0</v>
      </c>
      <c r="Z143" s="73">
        <v>0</v>
      </c>
      <c r="AA143" s="73">
        <v>0</v>
      </c>
      <c r="AB143" s="73">
        <v>0</v>
      </c>
      <c r="AC143" s="73">
        <v>0</v>
      </c>
      <c r="AD143" s="73">
        <v>0</v>
      </c>
      <c r="AE143" s="73">
        <v>0</v>
      </c>
      <c r="AF143" s="73">
        <v>0</v>
      </c>
      <c r="AG143" s="73">
        <v>0</v>
      </c>
      <c r="AH143" s="73">
        <v>0</v>
      </c>
      <c r="AI143" s="73">
        <v>0</v>
      </c>
      <c r="AJ143" s="73">
        <v>0</v>
      </c>
      <c r="AK143" s="73">
        <v>0</v>
      </c>
      <c r="AL143" s="73">
        <v>0</v>
      </c>
      <c r="AM143" s="73">
        <v>0</v>
      </c>
      <c r="AN143" s="73">
        <v>0</v>
      </c>
    </row>
    <row r="144" spans="1:40">
      <c r="A144" s="108" t="s">
        <v>834</v>
      </c>
      <c r="B144" s="73">
        <v>403395.88666666602</v>
      </c>
      <c r="C144" s="73">
        <v>579961.42666666699</v>
      </c>
      <c r="D144" s="73">
        <v>3866064.0466666599</v>
      </c>
      <c r="E144" s="73">
        <v>1468556.45666666</v>
      </c>
      <c r="F144" s="73">
        <v>826559.01666666695</v>
      </c>
      <c r="G144" s="73">
        <v>568851.15666666697</v>
      </c>
      <c r="H144" s="73">
        <v>392654.73666666698</v>
      </c>
      <c r="I144" s="73">
        <v>1174465.97666666</v>
      </c>
      <c r="J144" s="73">
        <v>751448.75666666694</v>
      </c>
      <c r="K144" s="73">
        <v>729449.42666666699</v>
      </c>
      <c r="L144" s="73">
        <v>1404882.6066666599</v>
      </c>
      <c r="M144" s="73">
        <v>513048.94666666701</v>
      </c>
      <c r="N144" s="73">
        <v>12679338.439999999</v>
      </c>
      <c r="O144" s="73">
        <v>403395.88666666602</v>
      </c>
      <c r="P144" s="73">
        <v>579961.42666666699</v>
      </c>
      <c r="Q144" s="73">
        <v>3866064.0466666599</v>
      </c>
      <c r="R144" s="73">
        <v>1468556.45666666</v>
      </c>
      <c r="S144" s="73">
        <v>826559.01666666695</v>
      </c>
      <c r="T144" s="73">
        <v>568851.15666666697</v>
      </c>
      <c r="U144" s="73">
        <v>392654.73666666698</v>
      </c>
      <c r="V144" s="73">
        <v>1174465.97666666</v>
      </c>
      <c r="W144" s="73">
        <v>751448.75666666694</v>
      </c>
      <c r="X144" s="73">
        <v>729449.42666666699</v>
      </c>
      <c r="Y144" s="73">
        <v>1404882.6066666599</v>
      </c>
      <c r="Z144" s="73">
        <v>513048.94666666701</v>
      </c>
      <c r="AA144" s="73">
        <v>12679338.439999999</v>
      </c>
      <c r="AB144" s="73">
        <v>403395.88666666602</v>
      </c>
      <c r="AC144" s="73">
        <v>579961.42666666699</v>
      </c>
      <c r="AD144" s="73">
        <v>3866064.0466666599</v>
      </c>
      <c r="AE144" s="73">
        <v>1468556.45666666</v>
      </c>
      <c r="AF144" s="73">
        <v>826559.01666666695</v>
      </c>
      <c r="AG144" s="73">
        <v>568851.15666666697</v>
      </c>
      <c r="AH144" s="73">
        <v>392654.73666666698</v>
      </c>
      <c r="AI144" s="73">
        <v>1174465.97666666</v>
      </c>
      <c r="AJ144" s="73">
        <v>751448.75666666694</v>
      </c>
      <c r="AK144" s="73">
        <v>729449.42666666699</v>
      </c>
      <c r="AL144" s="73">
        <v>1404882.6066666599</v>
      </c>
      <c r="AM144" s="73">
        <v>513048.94666666701</v>
      </c>
      <c r="AN144" s="73">
        <v>12679338.439999999</v>
      </c>
    </row>
    <row r="145" spans="1:40">
      <c r="A145" s="108" t="s">
        <v>835</v>
      </c>
      <c r="B145" s="73">
        <v>44823.371028031797</v>
      </c>
      <c r="C145" s="73">
        <v>44823.371028031797</v>
      </c>
      <c r="D145" s="73">
        <v>44823.371028031797</v>
      </c>
      <c r="E145" s="73">
        <v>44823.371028031797</v>
      </c>
      <c r="F145" s="73">
        <v>44823.371028031797</v>
      </c>
      <c r="G145" s="73">
        <v>44823.371028031797</v>
      </c>
      <c r="H145" s="73">
        <v>44823.371028031797</v>
      </c>
      <c r="I145" s="73">
        <v>44823.371028031797</v>
      </c>
      <c r="J145" s="73">
        <v>44823.371028031797</v>
      </c>
      <c r="K145" s="73">
        <v>44823.371028031797</v>
      </c>
      <c r="L145" s="73">
        <v>44823.371028031797</v>
      </c>
      <c r="M145" s="73">
        <v>44823.371028031797</v>
      </c>
      <c r="N145" s="73">
        <v>537880.45233638096</v>
      </c>
      <c r="O145" s="73">
        <v>66927.753303250705</v>
      </c>
      <c r="P145" s="73">
        <v>66927.753303250705</v>
      </c>
      <c r="Q145" s="73">
        <v>66927.753303250705</v>
      </c>
      <c r="R145" s="73">
        <v>66927.753303250705</v>
      </c>
      <c r="S145" s="73">
        <v>66927.753303250705</v>
      </c>
      <c r="T145" s="73">
        <v>66927.753303250705</v>
      </c>
      <c r="U145" s="73">
        <v>66927.753303250705</v>
      </c>
      <c r="V145" s="73">
        <v>66927.753303250705</v>
      </c>
      <c r="W145" s="73">
        <v>66927.753303250705</v>
      </c>
      <c r="X145" s="73">
        <v>66927.753303250705</v>
      </c>
      <c r="Y145" s="73">
        <v>66927.753303250705</v>
      </c>
      <c r="Z145" s="73">
        <v>66927.753303250705</v>
      </c>
      <c r="AA145" s="73">
        <v>803133.03963900905</v>
      </c>
      <c r="AB145" s="73">
        <v>89379.549497160202</v>
      </c>
      <c r="AC145" s="73">
        <v>89379.549497160202</v>
      </c>
      <c r="AD145" s="73">
        <v>89379.549497160202</v>
      </c>
      <c r="AE145" s="73">
        <v>89379.549497160202</v>
      </c>
      <c r="AF145" s="73">
        <v>89379.549497160202</v>
      </c>
      <c r="AG145" s="73">
        <v>89379.549497160202</v>
      </c>
      <c r="AH145" s="73">
        <v>89379.549497160202</v>
      </c>
      <c r="AI145" s="73">
        <v>89379.549497160202</v>
      </c>
      <c r="AJ145" s="73">
        <v>89379.549497160202</v>
      </c>
      <c r="AK145" s="73">
        <v>89379.549497160202</v>
      </c>
      <c r="AL145" s="73">
        <v>89379.549497160202</v>
      </c>
      <c r="AM145" s="73">
        <v>89379.549497160202</v>
      </c>
      <c r="AN145" s="73">
        <v>1072554.5939659199</v>
      </c>
    </row>
    <row r="146" spans="1:40">
      <c r="A146" s="108" t="s">
        <v>836</v>
      </c>
      <c r="B146" s="73">
        <v>0</v>
      </c>
      <c r="C146" s="73">
        <v>0</v>
      </c>
      <c r="D146" s="73">
        <v>0</v>
      </c>
      <c r="E146" s="73">
        <v>0</v>
      </c>
      <c r="F146" s="73">
        <v>0</v>
      </c>
      <c r="G146" s="73">
        <v>0</v>
      </c>
      <c r="H146" s="73">
        <v>0</v>
      </c>
      <c r="I146" s="73">
        <v>0</v>
      </c>
      <c r="J146" s="73">
        <v>0</v>
      </c>
      <c r="K146" s="73">
        <v>0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3">
        <v>0</v>
      </c>
      <c r="U146" s="73">
        <v>0</v>
      </c>
      <c r="V146" s="73">
        <v>0</v>
      </c>
      <c r="W146" s="73">
        <v>0</v>
      </c>
      <c r="X146" s="73">
        <v>0</v>
      </c>
      <c r="Y146" s="73">
        <v>0</v>
      </c>
      <c r="Z146" s="73">
        <v>0</v>
      </c>
      <c r="AA146" s="73">
        <v>0</v>
      </c>
      <c r="AB146" s="73">
        <v>0</v>
      </c>
      <c r="AC146" s="73">
        <v>0</v>
      </c>
      <c r="AD146" s="73">
        <v>0</v>
      </c>
      <c r="AE146" s="73">
        <v>0</v>
      </c>
      <c r="AF146" s="73">
        <v>0</v>
      </c>
      <c r="AG146" s="73">
        <v>0</v>
      </c>
      <c r="AH146" s="73">
        <v>0</v>
      </c>
      <c r="AI146" s="73">
        <v>0</v>
      </c>
      <c r="AJ146" s="73">
        <v>0</v>
      </c>
      <c r="AK146" s="73">
        <v>0</v>
      </c>
      <c r="AL146" s="73">
        <v>0</v>
      </c>
      <c r="AM146" s="73">
        <v>0</v>
      </c>
      <c r="AN146" s="73">
        <v>0</v>
      </c>
    </row>
    <row r="147" spans="1:40">
      <c r="A147" s="108" t="s">
        <v>837</v>
      </c>
      <c r="B147" s="73">
        <v>97417.146666670902</v>
      </c>
      <c r="C147" s="73">
        <v>741020.48666667205</v>
      </c>
      <c r="D147" s="73">
        <v>2563822.9366666698</v>
      </c>
      <c r="E147" s="73">
        <v>3314290.5266666701</v>
      </c>
      <c r="F147" s="73">
        <v>1142093.19666667</v>
      </c>
      <c r="G147" s="73">
        <v>324607.83666667202</v>
      </c>
      <c r="H147" s="73">
        <v>-1038135.68333333</v>
      </c>
      <c r="I147" s="73">
        <v>-1086339.9633333299</v>
      </c>
      <c r="J147" s="73">
        <v>1137600.45666667</v>
      </c>
      <c r="K147" s="73">
        <v>2087645.5966666699</v>
      </c>
      <c r="L147" s="73">
        <v>-189125.26333332801</v>
      </c>
      <c r="M147" s="73">
        <v>-838413.70333332999</v>
      </c>
      <c r="N147" s="73">
        <v>8256483.5700000497</v>
      </c>
      <c r="O147" s="73">
        <v>97417.146666670902</v>
      </c>
      <c r="P147" s="73">
        <v>741020.48666667205</v>
      </c>
      <c r="Q147" s="73">
        <v>2563822.9366666698</v>
      </c>
      <c r="R147" s="73">
        <v>3314290.5266666701</v>
      </c>
      <c r="S147" s="73">
        <v>1142093.19666667</v>
      </c>
      <c r="T147" s="73">
        <v>324607.83666667202</v>
      </c>
      <c r="U147" s="73">
        <v>-1038135.68333333</v>
      </c>
      <c r="V147" s="73">
        <v>-1086339.9633333299</v>
      </c>
      <c r="W147" s="73">
        <v>1137600.45666667</v>
      </c>
      <c r="X147" s="73">
        <v>2087645.5966666699</v>
      </c>
      <c r="Y147" s="73">
        <v>-189125.26333332801</v>
      </c>
      <c r="Z147" s="73">
        <v>-838413.70333332999</v>
      </c>
      <c r="AA147" s="73">
        <v>8256483.5700000497</v>
      </c>
      <c r="AB147" s="73">
        <v>97417.146666670902</v>
      </c>
      <c r="AC147" s="73">
        <v>741020.48666667205</v>
      </c>
      <c r="AD147" s="73">
        <v>2563822.9366666698</v>
      </c>
      <c r="AE147" s="73">
        <v>3314290.5266666701</v>
      </c>
      <c r="AF147" s="73">
        <v>1142093.19666667</v>
      </c>
      <c r="AG147" s="73">
        <v>324607.83666667202</v>
      </c>
      <c r="AH147" s="73">
        <v>-1038135.68333333</v>
      </c>
      <c r="AI147" s="73">
        <v>-1086339.9633333299</v>
      </c>
      <c r="AJ147" s="73">
        <v>1137600.45666667</v>
      </c>
      <c r="AK147" s="73">
        <v>2087645.5966666699</v>
      </c>
      <c r="AL147" s="73">
        <v>-189125.26333332801</v>
      </c>
      <c r="AM147" s="73">
        <v>-838413.70333332999</v>
      </c>
      <c r="AN147" s="73">
        <v>8256483.5700000497</v>
      </c>
    </row>
    <row r="148" spans="1:40">
      <c r="A148" s="108" t="s">
        <v>838</v>
      </c>
      <c r="B148" s="73">
        <v>29187.912933804499</v>
      </c>
      <c r="C148" s="73">
        <v>29187.912933804499</v>
      </c>
      <c r="D148" s="73">
        <v>29187.912933804499</v>
      </c>
      <c r="E148" s="73">
        <v>29187.912933804499</v>
      </c>
      <c r="F148" s="73">
        <v>29187.912933804499</v>
      </c>
      <c r="G148" s="73">
        <v>29187.912933804499</v>
      </c>
      <c r="H148" s="73">
        <v>29187.912933804499</v>
      </c>
      <c r="I148" s="73">
        <v>29187.912933804499</v>
      </c>
      <c r="J148" s="73">
        <v>29187.912933804499</v>
      </c>
      <c r="K148" s="73">
        <v>29187.912933804499</v>
      </c>
      <c r="L148" s="73">
        <v>29187.912933804499</v>
      </c>
      <c r="M148" s="73">
        <v>29187.912933804499</v>
      </c>
      <c r="N148" s="73">
        <v>350254.95520565403</v>
      </c>
      <c r="O148" s="73">
        <v>43581.760841877702</v>
      </c>
      <c r="P148" s="73">
        <v>43581.760841877702</v>
      </c>
      <c r="Q148" s="73">
        <v>43581.760841877702</v>
      </c>
      <c r="R148" s="73">
        <v>43581.760841877702</v>
      </c>
      <c r="S148" s="73">
        <v>43581.760841877702</v>
      </c>
      <c r="T148" s="73">
        <v>43581.760841877702</v>
      </c>
      <c r="U148" s="73">
        <v>43581.760841877702</v>
      </c>
      <c r="V148" s="73">
        <v>43581.760841877702</v>
      </c>
      <c r="W148" s="73">
        <v>43581.760841877702</v>
      </c>
      <c r="X148" s="73">
        <v>43581.760841877702</v>
      </c>
      <c r="Y148" s="73">
        <v>43581.760841877702</v>
      </c>
      <c r="Z148" s="73">
        <v>43581.760841877702</v>
      </c>
      <c r="AA148" s="73">
        <v>522981.13010253198</v>
      </c>
      <c r="AB148" s="73">
        <v>58201.836429354698</v>
      </c>
      <c r="AC148" s="73">
        <v>58201.836429354698</v>
      </c>
      <c r="AD148" s="73">
        <v>58201.836429354698</v>
      </c>
      <c r="AE148" s="73">
        <v>58201.836429354698</v>
      </c>
      <c r="AF148" s="73">
        <v>58201.836429354698</v>
      </c>
      <c r="AG148" s="73">
        <v>58201.836429354698</v>
      </c>
      <c r="AH148" s="73">
        <v>58201.836429354698</v>
      </c>
      <c r="AI148" s="73">
        <v>58201.836429354698</v>
      </c>
      <c r="AJ148" s="73">
        <v>58201.836429354698</v>
      </c>
      <c r="AK148" s="73">
        <v>58201.836429354698</v>
      </c>
      <c r="AL148" s="73">
        <v>58201.836429354698</v>
      </c>
      <c r="AM148" s="73">
        <v>58201.836429354698</v>
      </c>
      <c r="AN148" s="73">
        <v>698422.037152256</v>
      </c>
    </row>
    <row r="149" spans="1:40">
      <c r="A149" s="108" t="s">
        <v>839</v>
      </c>
      <c r="B149" s="73">
        <v>2958028.0166666699</v>
      </c>
      <c r="C149" s="73">
        <v>2917165.45666666</v>
      </c>
      <c r="D149" s="73">
        <v>3323702.4666666598</v>
      </c>
      <c r="E149" s="73">
        <v>2852395.6066666599</v>
      </c>
      <c r="F149" s="73">
        <v>3220883.8066666699</v>
      </c>
      <c r="G149" s="73">
        <v>2963907.8366666599</v>
      </c>
      <c r="H149" s="73">
        <v>3014601.38666667</v>
      </c>
      <c r="I149" s="73">
        <v>3124067.9666666598</v>
      </c>
      <c r="J149" s="73">
        <v>3101399.5766666601</v>
      </c>
      <c r="K149" s="73">
        <v>3075891.6066666599</v>
      </c>
      <c r="L149" s="73">
        <v>3515159.1266666702</v>
      </c>
      <c r="M149" s="73">
        <v>3220233.89666666</v>
      </c>
      <c r="N149" s="73">
        <v>37287436.75</v>
      </c>
      <c r="O149" s="73">
        <v>2958028.0166666699</v>
      </c>
      <c r="P149" s="73">
        <v>2917165.45666666</v>
      </c>
      <c r="Q149" s="73">
        <v>3323702.4666666598</v>
      </c>
      <c r="R149" s="73">
        <v>2852395.6066666599</v>
      </c>
      <c r="S149" s="73">
        <v>3220883.8066666699</v>
      </c>
      <c r="T149" s="73">
        <v>2963907.8366666599</v>
      </c>
      <c r="U149" s="73">
        <v>3014601.38666667</v>
      </c>
      <c r="V149" s="73">
        <v>3124067.9666666598</v>
      </c>
      <c r="W149" s="73">
        <v>3101399.5766666601</v>
      </c>
      <c r="X149" s="73">
        <v>3075891.6066666599</v>
      </c>
      <c r="Y149" s="73">
        <v>3515159.1266666702</v>
      </c>
      <c r="Z149" s="73">
        <v>3220233.89666666</v>
      </c>
      <c r="AA149" s="73">
        <v>37287436.75</v>
      </c>
      <c r="AB149" s="73">
        <v>2958028.0166666699</v>
      </c>
      <c r="AC149" s="73">
        <v>2917165.45666666</v>
      </c>
      <c r="AD149" s="73">
        <v>3323702.4666666598</v>
      </c>
      <c r="AE149" s="73">
        <v>2852395.6066666599</v>
      </c>
      <c r="AF149" s="73">
        <v>3220883.8066666699</v>
      </c>
      <c r="AG149" s="73">
        <v>2963907.8366666599</v>
      </c>
      <c r="AH149" s="73">
        <v>3014601.38666667</v>
      </c>
      <c r="AI149" s="73">
        <v>3124067.9666666598</v>
      </c>
      <c r="AJ149" s="73">
        <v>3101399.5766666601</v>
      </c>
      <c r="AK149" s="73">
        <v>3075891.6066666599</v>
      </c>
      <c r="AL149" s="73">
        <v>3515159.1266666702</v>
      </c>
      <c r="AM149" s="73">
        <v>3220233.89666666</v>
      </c>
      <c r="AN149" s="73">
        <v>37287436.75</v>
      </c>
    </row>
    <row r="150" spans="1:40">
      <c r="A150" s="108" t="s">
        <v>840</v>
      </c>
      <c r="B150" s="73">
        <v>126.323333333333</v>
      </c>
      <c r="C150" s="73">
        <v>126.323333333333</v>
      </c>
      <c r="D150" s="73">
        <v>126.323333333333</v>
      </c>
      <c r="E150" s="73">
        <v>126.323333333333</v>
      </c>
      <c r="F150" s="73">
        <v>126.323333333333</v>
      </c>
      <c r="G150" s="73">
        <v>126.323333333333</v>
      </c>
      <c r="H150" s="73">
        <v>126.323333333333</v>
      </c>
      <c r="I150" s="73">
        <v>126.323333333333</v>
      </c>
      <c r="J150" s="73">
        <v>126.323333333333</v>
      </c>
      <c r="K150" s="73">
        <v>126.323333333333</v>
      </c>
      <c r="L150" s="73">
        <v>126.323333333333</v>
      </c>
      <c r="M150" s="73">
        <v>126.323333333333</v>
      </c>
      <c r="N150" s="73">
        <v>1515.8799999999901</v>
      </c>
      <c r="O150" s="73">
        <v>126.323333333333</v>
      </c>
      <c r="P150" s="73">
        <v>126.323333333333</v>
      </c>
      <c r="Q150" s="73">
        <v>126.323333333333</v>
      </c>
      <c r="R150" s="73">
        <v>126.323333333333</v>
      </c>
      <c r="S150" s="73">
        <v>126.323333333333</v>
      </c>
      <c r="T150" s="73">
        <v>126.323333333333</v>
      </c>
      <c r="U150" s="73">
        <v>126.323333333333</v>
      </c>
      <c r="V150" s="73">
        <v>126.323333333333</v>
      </c>
      <c r="W150" s="73">
        <v>126.323333333333</v>
      </c>
      <c r="X150" s="73">
        <v>126.323333333333</v>
      </c>
      <c r="Y150" s="73">
        <v>126.323333333333</v>
      </c>
      <c r="Z150" s="73">
        <v>126.323333333333</v>
      </c>
      <c r="AA150" s="73">
        <v>1515.8799999999901</v>
      </c>
      <c r="AB150" s="73">
        <v>126.323333333333</v>
      </c>
      <c r="AC150" s="73">
        <v>126.323333333333</v>
      </c>
      <c r="AD150" s="73">
        <v>126.323333333333</v>
      </c>
      <c r="AE150" s="73">
        <v>126.323333333333</v>
      </c>
      <c r="AF150" s="73">
        <v>126.323333333333</v>
      </c>
      <c r="AG150" s="73">
        <v>126.323333333333</v>
      </c>
      <c r="AH150" s="73">
        <v>126.323333333333</v>
      </c>
      <c r="AI150" s="73">
        <v>126.323333333333</v>
      </c>
      <c r="AJ150" s="73">
        <v>126.323333333333</v>
      </c>
      <c r="AK150" s="73">
        <v>126.323333333333</v>
      </c>
      <c r="AL150" s="73">
        <v>126.323333333333</v>
      </c>
      <c r="AM150" s="73">
        <v>126.323333333333</v>
      </c>
      <c r="AN150" s="73">
        <v>1515.8799999999901</v>
      </c>
    </row>
    <row r="151" spans="1:40">
      <c r="A151" s="108" t="s">
        <v>841</v>
      </c>
      <c r="B151" s="73">
        <v>131816.70479406501</v>
      </c>
      <c r="C151" s="73">
        <v>131816.70479406501</v>
      </c>
      <c r="D151" s="73">
        <v>131816.70479406501</v>
      </c>
      <c r="E151" s="73">
        <v>131816.70479406501</v>
      </c>
      <c r="F151" s="73">
        <v>131816.70479406501</v>
      </c>
      <c r="G151" s="73">
        <v>131816.70479406501</v>
      </c>
      <c r="H151" s="73">
        <v>131816.70479406501</v>
      </c>
      <c r="I151" s="73">
        <v>131816.70479406501</v>
      </c>
      <c r="J151" s="73">
        <v>131816.70479406501</v>
      </c>
      <c r="K151" s="73">
        <v>131816.70479406501</v>
      </c>
      <c r="L151" s="73">
        <v>131816.70479406501</v>
      </c>
      <c r="M151" s="73">
        <v>131816.70479406501</v>
      </c>
      <c r="N151" s="73">
        <v>1581800.45752878</v>
      </c>
      <c r="O151" s="73">
        <v>196821.338899016</v>
      </c>
      <c r="P151" s="73">
        <v>196821.338899016</v>
      </c>
      <c r="Q151" s="73">
        <v>196821.338899016</v>
      </c>
      <c r="R151" s="73">
        <v>196821.338899016</v>
      </c>
      <c r="S151" s="73">
        <v>196821.338899016</v>
      </c>
      <c r="T151" s="73">
        <v>196821.338899016</v>
      </c>
      <c r="U151" s="73">
        <v>196821.338899016</v>
      </c>
      <c r="V151" s="73">
        <v>196821.338899016</v>
      </c>
      <c r="W151" s="73">
        <v>196821.338899016</v>
      </c>
      <c r="X151" s="73">
        <v>196821.338899016</v>
      </c>
      <c r="Y151" s="73">
        <v>196821.338899016</v>
      </c>
      <c r="Z151" s="73">
        <v>196821.338899016</v>
      </c>
      <c r="AA151" s="73">
        <v>2361856.06678819</v>
      </c>
      <c r="AB151" s="73">
        <v>262847.64890453097</v>
      </c>
      <c r="AC151" s="73">
        <v>262847.64890453097</v>
      </c>
      <c r="AD151" s="73">
        <v>262847.64890453097</v>
      </c>
      <c r="AE151" s="73">
        <v>262847.64890453097</v>
      </c>
      <c r="AF151" s="73">
        <v>262847.64890453097</v>
      </c>
      <c r="AG151" s="73">
        <v>262847.64890453097</v>
      </c>
      <c r="AH151" s="73">
        <v>262847.64890453097</v>
      </c>
      <c r="AI151" s="73">
        <v>262847.64890453097</v>
      </c>
      <c r="AJ151" s="73">
        <v>262847.64890453097</v>
      </c>
      <c r="AK151" s="73">
        <v>262847.64890453097</v>
      </c>
      <c r="AL151" s="73">
        <v>262847.64890453097</v>
      </c>
      <c r="AM151" s="73">
        <v>262847.64890453097</v>
      </c>
      <c r="AN151" s="73">
        <v>3154171.7868543798</v>
      </c>
    </row>
    <row r="152" spans="1:40">
      <c r="A152" s="108" t="s">
        <v>842</v>
      </c>
      <c r="B152" s="73">
        <v>0</v>
      </c>
      <c r="C152" s="73">
        <v>0</v>
      </c>
      <c r="D152" s="73">
        <v>0</v>
      </c>
      <c r="E152" s="73">
        <v>0</v>
      </c>
      <c r="F152" s="73">
        <v>0</v>
      </c>
      <c r="G152" s="73">
        <v>0</v>
      </c>
      <c r="H152" s="73">
        <v>0</v>
      </c>
      <c r="I152" s="73">
        <v>0</v>
      </c>
      <c r="J152" s="73">
        <v>0</v>
      </c>
      <c r="K152" s="73">
        <v>0</v>
      </c>
      <c r="L152" s="73">
        <v>0</v>
      </c>
      <c r="M152" s="73">
        <v>0</v>
      </c>
      <c r="N152" s="73">
        <v>0</v>
      </c>
      <c r="O152" s="73">
        <v>0</v>
      </c>
      <c r="P152" s="73">
        <v>0</v>
      </c>
      <c r="Q152" s="73">
        <v>0</v>
      </c>
      <c r="R152" s="73">
        <v>0</v>
      </c>
      <c r="S152" s="73">
        <v>0</v>
      </c>
      <c r="T152" s="73">
        <v>0</v>
      </c>
      <c r="U152" s="73">
        <v>0</v>
      </c>
      <c r="V152" s="73">
        <v>0</v>
      </c>
      <c r="W152" s="73">
        <v>0</v>
      </c>
      <c r="X152" s="73">
        <v>0</v>
      </c>
      <c r="Y152" s="73">
        <v>0</v>
      </c>
      <c r="Z152" s="73">
        <v>0</v>
      </c>
      <c r="AA152" s="73">
        <v>0</v>
      </c>
      <c r="AB152" s="73">
        <v>0</v>
      </c>
      <c r="AC152" s="73">
        <v>0</v>
      </c>
      <c r="AD152" s="73">
        <v>0</v>
      </c>
      <c r="AE152" s="73">
        <v>0</v>
      </c>
      <c r="AF152" s="73">
        <v>0</v>
      </c>
      <c r="AG152" s="73">
        <v>0</v>
      </c>
      <c r="AH152" s="73">
        <v>0</v>
      </c>
      <c r="AI152" s="73">
        <v>0</v>
      </c>
      <c r="AJ152" s="73">
        <v>0</v>
      </c>
      <c r="AK152" s="73">
        <v>0</v>
      </c>
      <c r="AL152" s="73">
        <v>0</v>
      </c>
      <c r="AM152" s="73">
        <v>0</v>
      </c>
      <c r="AN152" s="73">
        <v>0</v>
      </c>
    </row>
    <row r="153" spans="1:40">
      <c r="A153" s="108" t="s">
        <v>843</v>
      </c>
      <c r="B153" s="73">
        <v>-9.0949470177292807E-9</v>
      </c>
      <c r="C153" s="73">
        <v>9.7770680440589703E-9</v>
      </c>
      <c r="D153" s="73">
        <v>9.7770680440589703E-9</v>
      </c>
      <c r="E153" s="73">
        <v>9.7770680440589703E-9</v>
      </c>
      <c r="F153" s="73">
        <v>7.95807864051312E-10</v>
      </c>
      <c r="G153" s="73">
        <v>9.0949470177292803E-10</v>
      </c>
      <c r="H153" s="73">
        <v>0</v>
      </c>
      <c r="I153" s="73">
        <v>7.95807864051312E-10</v>
      </c>
      <c r="J153" s="73">
        <v>0</v>
      </c>
      <c r="K153" s="73">
        <v>9.7770680440589703E-9</v>
      </c>
      <c r="L153" s="73">
        <v>0</v>
      </c>
      <c r="M153" s="73">
        <v>0</v>
      </c>
      <c r="N153" s="73">
        <v>3.2514435588382098E-8</v>
      </c>
      <c r="O153" s="73">
        <v>0</v>
      </c>
      <c r="P153" s="73">
        <v>9.7770680440589703E-9</v>
      </c>
      <c r="Q153" s="73">
        <v>9.7770680440589703E-9</v>
      </c>
      <c r="R153" s="73">
        <v>9.7770680440589703E-9</v>
      </c>
      <c r="S153" s="73">
        <v>7.95807864051312E-10</v>
      </c>
      <c r="T153" s="73">
        <v>9.0949470177292803E-10</v>
      </c>
      <c r="U153" s="73">
        <v>0</v>
      </c>
      <c r="V153" s="73">
        <v>7.95807864051312E-10</v>
      </c>
      <c r="W153" s="73">
        <v>0</v>
      </c>
      <c r="X153" s="73">
        <v>9.7770680440589703E-9</v>
      </c>
      <c r="Y153" s="73">
        <v>0</v>
      </c>
      <c r="Z153" s="73">
        <v>0</v>
      </c>
      <c r="AA153" s="73">
        <v>4.1609382606111401E-8</v>
      </c>
      <c r="AB153" s="73">
        <v>0</v>
      </c>
      <c r="AC153" s="73">
        <v>9.7770680440589703E-9</v>
      </c>
      <c r="AD153" s="73">
        <v>9.7770680440589703E-9</v>
      </c>
      <c r="AE153" s="73">
        <v>9.7770680440589703E-9</v>
      </c>
      <c r="AF153" s="73">
        <v>9.7770680440589703E-9</v>
      </c>
      <c r="AG153" s="73">
        <v>9.7770680440589703E-9</v>
      </c>
      <c r="AH153" s="73">
        <v>0</v>
      </c>
      <c r="AI153" s="73">
        <v>9.7770680440589703E-9</v>
      </c>
      <c r="AJ153" s="73">
        <v>0</v>
      </c>
      <c r="AK153" s="73">
        <v>9.7770680440589703E-9</v>
      </c>
      <c r="AL153" s="73">
        <v>0</v>
      </c>
      <c r="AM153" s="73">
        <v>0</v>
      </c>
      <c r="AN153" s="73">
        <v>6.8439476308412797E-8</v>
      </c>
    </row>
    <row r="154" spans="1:40">
      <c r="A154" s="108" t="s">
        <v>844</v>
      </c>
      <c r="B154" s="73">
        <v>0</v>
      </c>
      <c r="C154" s="73">
        <v>0</v>
      </c>
      <c r="D154" s="73">
        <v>0</v>
      </c>
      <c r="E154" s="73">
        <v>0</v>
      </c>
      <c r="F154" s="73">
        <v>0</v>
      </c>
      <c r="G154" s="73">
        <v>0</v>
      </c>
      <c r="H154" s="73">
        <v>0</v>
      </c>
      <c r="I154" s="73">
        <v>0</v>
      </c>
      <c r="J154" s="73">
        <v>0</v>
      </c>
      <c r="K154" s="73">
        <v>0</v>
      </c>
      <c r="L154" s="73">
        <v>0</v>
      </c>
      <c r="M154" s="73">
        <v>0</v>
      </c>
      <c r="N154" s="73">
        <v>0</v>
      </c>
      <c r="O154" s="73">
        <v>0</v>
      </c>
      <c r="P154" s="73">
        <v>0</v>
      </c>
      <c r="Q154" s="73">
        <v>0</v>
      </c>
      <c r="R154" s="73">
        <v>0</v>
      </c>
      <c r="S154" s="73">
        <v>0</v>
      </c>
      <c r="T154" s="73">
        <v>0</v>
      </c>
      <c r="U154" s="73">
        <v>0</v>
      </c>
      <c r="V154" s="73">
        <v>0</v>
      </c>
      <c r="W154" s="73">
        <v>0</v>
      </c>
      <c r="X154" s="73">
        <v>0</v>
      </c>
      <c r="Y154" s="73">
        <v>0</v>
      </c>
      <c r="Z154" s="73">
        <v>0</v>
      </c>
      <c r="AA154" s="73">
        <v>0</v>
      </c>
      <c r="AB154" s="73">
        <v>0</v>
      </c>
      <c r="AC154" s="73">
        <v>0</v>
      </c>
      <c r="AD154" s="73">
        <v>0</v>
      </c>
      <c r="AE154" s="73">
        <v>0</v>
      </c>
      <c r="AF154" s="73">
        <v>0</v>
      </c>
      <c r="AG154" s="73">
        <v>0</v>
      </c>
      <c r="AH154" s="73">
        <v>0</v>
      </c>
      <c r="AI154" s="73">
        <v>0</v>
      </c>
      <c r="AJ154" s="73">
        <v>0</v>
      </c>
      <c r="AK154" s="73">
        <v>0</v>
      </c>
      <c r="AL154" s="73">
        <v>0</v>
      </c>
      <c r="AM154" s="73">
        <v>0</v>
      </c>
      <c r="AN154" s="73">
        <v>0</v>
      </c>
    </row>
    <row r="155" spans="1:40">
      <c r="A155" s="108" t="s">
        <v>845</v>
      </c>
      <c r="B155" s="73">
        <v>5188204.2001053598</v>
      </c>
      <c r="C155" s="73">
        <v>5957601.88010538</v>
      </c>
      <c r="D155" s="73">
        <v>11498581.070105299</v>
      </c>
      <c r="E155" s="73">
        <v>9382198.5601053797</v>
      </c>
      <c r="F155" s="73">
        <v>7111305.3201053701</v>
      </c>
      <c r="G155" s="73">
        <v>5608096.4601053698</v>
      </c>
      <c r="H155" s="73">
        <v>4113076.8501053699</v>
      </c>
      <c r="I155" s="73">
        <v>4959074.2501053698</v>
      </c>
      <c r="J155" s="73">
        <v>6736998.2401053701</v>
      </c>
      <c r="K155" s="73">
        <v>7630173.7001053803</v>
      </c>
      <c r="L155" s="73">
        <v>6638064.0301053701</v>
      </c>
      <c r="M155" s="73">
        <v>4653399.45010537</v>
      </c>
      <c r="N155" s="73">
        <v>79476774.011264503</v>
      </c>
      <c r="O155" s="73">
        <v>5321118.0529714804</v>
      </c>
      <c r="P155" s="73">
        <v>6090515.7329714904</v>
      </c>
      <c r="Q155" s="73">
        <v>11631494.9229714</v>
      </c>
      <c r="R155" s="73">
        <v>9515112.4129714891</v>
      </c>
      <c r="S155" s="73">
        <v>7244219.1729714796</v>
      </c>
      <c r="T155" s="73">
        <v>5741010.3129714802</v>
      </c>
      <c r="U155" s="73">
        <v>4245990.7029714799</v>
      </c>
      <c r="V155" s="73">
        <v>5091988.1029714802</v>
      </c>
      <c r="W155" s="73">
        <v>6869912.0929714805</v>
      </c>
      <c r="X155" s="73">
        <v>7763087.5529714897</v>
      </c>
      <c r="Y155" s="73">
        <v>6770977.8829714796</v>
      </c>
      <c r="Z155" s="73">
        <v>4786313.3029714804</v>
      </c>
      <c r="AA155" s="73">
        <v>81071740.245657802</v>
      </c>
      <c r="AB155" s="73">
        <v>5456120.9089093599</v>
      </c>
      <c r="AC155" s="73">
        <v>6225518.5889093699</v>
      </c>
      <c r="AD155" s="73">
        <v>11766497.7789093</v>
      </c>
      <c r="AE155" s="73">
        <v>9650115.2689093705</v>
      </c>
      <c r="AF155" s="73">
        <v>7379222.0289093703</v>
      </c>
      <c r="AG155" s="73">
        <v>5876013.16890937</v>
      </c>
      <c r="AH155" s="73">
        <v>4380993.5589093603</v>
      </c>
      <c r="AI155" s="73">
        <v>5226990.95890937</v>
      </c>
      <c r="AJ155" s="73">
        <v>7004914.94890936</v>
      </c>
      <c r="AK155" s="73">
        <v>7898090.4089093702</v>
      </c>
      <c r="AL155" s="73">
        <v>6905980.73890936</v>
      </c>
      <c r="AM155" s="73">
        <v>4921316.1589093599</v>
      </c>
      <c r="AN155" s="73">
        <v>82691774.516912401</v>
      </c>
    </row>
    <row r="156" spans="1:40">
      <c r="A156" s="108" t="s">
        <v>846</v>
      </c>
      <c r="B156" s="73">
        <v>11522560.530650601</v>
      </c>
      <c r="C156" s="73">
        <v>8468089.0606506504</v>
      </c>
      <c r="D156" s="73">
        <v>14601326.010650599</v>
      </c>
      <c r="E156" s="73">
        <v>12352328.5006506</v>
      </c>
      <c r="F156" s="73">
        <v>11932544.620650601</v>
      </c>
      <c r="G156" s="73">
        <v>8690657.8406506404</v>
      </c>
      <c r="H156" s="73">
        <v>6885193.65065064</v>
      </c>
      <c r="I156" s="73">
        <v>8047545.0106506404</v>
      </c>
      <c r="J156" s="73">
        <v>9768518.86065064</v>
      </c>
      <c r="K156" s="73">
        <v>10738531.1306506</v>
      </c>
      <c r="L156" s="73">
        <v>9611580.7206506394</v>
      </c>
      <c r="M156" s="73">
        <v>7520573.2206506403</v>
      </c>
      <c r="N156" s="73">
        <v>120139449.15780701</v>
      </c>
      <c r="O156" s="73">
        <v>12061176.0618427</v>
      </c>
      <c r="P156" s="73">
        <v>9006704.5918428004</v>
      </c>
      <c r="Q156" s="73">
        <v>15139941.541842701</v>
      </c>
      <c r="R156" s="73">
        <v>12890944.031842699</v>
      </c>
      <c r="S156" s="73">
        <v>12471160.1518427</v>
      </c>
      <c r="T156" s="73">
        <v>9229273.3718427904</v>
      </c>
      <c r="U156" s="73">
        <v>7423809.1818427797</v>
      </c>
      <c r="V156" s="73">
        <v>8586160.5418427903</v>
      </c>
      <c r="W156" s="73">
        <v>10307134.391842701</v>
      </c>
      <c r="X156" s="73">
        <v>11277146.661842801</v>
      </c>
      <c r="Y156" s="73">
        <v>10150196.2518427</v>
      </c>
      <c r="Z156" s="73">
        <v>8059188.75184278</v>
      </c>
      <c r="AA156" s="73">
        <v>126602835.532113</v>
      </c>
      <c r="AB156" s="73">
        <v>12603388.300060401</v>
      </c>
      <c r="AC156" s="73">
        <v>9548916.8300604708</v>
      </c>
      <c r="AD156" s="73">
        <v>15682153.780060399</v>
      </c>
      <c r="AE156" s="73">
        <v>13433156.2700604</v>
      </c>
      <c r="AF156" s="73">
        <v>13013372.390060401</v>
      </c>
      <c r="AG156" s="73">
        <v>9771485.6100604702</v>
      </c>
      <c r="AH156" s="73">
        <v>7966021.4200604605</v>
      </c>
      <c r="AI156" s="73">
        <v>9128372.7800604701</v>
      </c>
      <c r="AJ156" s="73">
        <v>10849346.630060401</v>
      </c>
      <c r="AK156" s="73">
        <v>11819358.9000604</v>
      </c>
      <c r="AL156" s="73">
        <v>10692408.4900604</v>
      </c>
      <c r="AM156" s="73">
        <v>8601400.9900604598</v>
      </c>
      <c r="AN156" s="73">
        <v>133109382.390725</v>
      </c>
    </row>
    <row r="157" spans="1:40">
      <c r="A157" s="109" t="s">
        <v>847</v>
      </c>
    </row>
    <row r="158" spans="1:40">
      <c r="A158" s="108" t="s">
        <v>848</v>
      </c>
      <c r="B158" s="73">
        <v>0</v>
      </c>
      <c r="C158" s="73">
        <v>0</v>
      </c>
      <c r="D158" s="73">
        <v>0</v>
      </c>
      <c r="E158" s="73">
        <v>0</v>
      </c>
      <c r="F158" s="73">
        <v>0</v>
      </c>
      <c r="G158" s="73">
        <v>0</v>
      </c>
      <c r="H158" s="73">
        <v>0</v>
      </c>
      <c r="I158" s="73">
        <v>0</v>
      </c>
      <c r="J158" s="73">
        <v>0</v>
      </c>
      <c r="K158" s="73">
        <v>0</v>
      </c>
      <c r="L158" s="73">
        <v>0</v>
      </c>
      <c r="M158" s="73">
        <v>0</v>
      </c>
      <c r="N158" s="73">
        <v>0</v>
      </c>
      <c r="O158" s="73">
        <v>0</v>
      </c>
      <c r="P158" s="73">
        <v>0</v>
      </c>
      <c r="Q158" s="73">
        <v>0</v>
      </c>
      <c r="R158" s="73">
        <v>0</v>
      </c>
      <c r="S158" s="73">
        <v>0</v>
      </c>
      <c r="T158" s="73">
        <v>0</v>
      </c>
      <c r="U158" s="73">
        <v>0</v>
      </c>
      <c r="V158" s="73">
        <v>0</v>
      </c>
      <c r="W158" s="73">
        <v>0</v>
      </c>
      <c r="X158" s="73">
        <v>0</v>
      </c>
      <c r="Y158" s="73">
        <v>0</v>
      </c>
      <c r="Z158" s="73">
        <v>0</v>
      </c>
      <c r="AA158" s="73">
        <v>0</v>
      </c>
      <c r="AB158" s="73">
        <v>0</v>
      </c>
      <c r="AC158" s="73">
        <v>0</v>
      </c>
      <c r="AD158" s="73">
        <v>0</v>
      </c>
      <c r="AE158" s="73">
        <v>0</v>
      </c>
      <c r="AF158" s="73">
        <v>0</v>
      </c>
      <c r="AG158" s="73">
        <v>0</v>
      </c>
      <c r="AH158" s="73">
        <v>0</v>
      </c>
      <c r="AI158" s="73">
        <v>0</v>
      </c>
      <c r="AJ158" s="73">
        <v>0</v>
      </c>
      <c r="AK158" s="73">
        <v>0</v>
      </c>
      <c r="AL158" s="73">
        <v>0</v>
      </c>
      <c r="AM158" s="73">
        <v>0</v>
      </c>
      <c r="AN158" s="73">
        <v>0</v>
      </c>
    </row>
    <row r="159" spans="1:40">
      <c r="A159" s="108" t="s">
        <v>849</v>
      </c>
      <c r="B159" s="73">
        <v>25977.261666749899</v>
      </c>
      <c r="C159" s="73">
        <v>10340.2216667499</v>
      </c>
      <c r="D159" s="73">
        <v>24624.90166675</v>
      </c>
      <c r="E159" s="73">
        <v>29992.121666750001</v>
      </c>
      <c r="F159" s="73">
        <v>12725.451666749999</v>
      </c>
      <c r="G159" s="73">
        <v>67314.841666749999</v>
      </c>
      <c r="H159" s="73">
        <v>27064.011666750001</v>
      </c>
      <c r="I159" s="73">
        <v>19930.011666750001</v>
      </c>
      <c r="J159" s="73">
        <v>21337.441666750001</v>
      </c>
      <c r="K159" s="73">
        <v>28463.531666750001</v>
      </c>
      <c r="L159" s="73">
        <v>20405.341666749999</v>
      </c>
      <c r="M159" s="73">
        <v>99311.861666749901</v>
      </c>
      <c r="N159" s="73">
        <v>387487.00000100001</v>
      </c>
      <c r="O159" s="73">
        <v>25977.261666749899</v>
      </c>
      <c r="P159" s="73">
        <v>10340.2216667499</v>
      </c>
      <c r="Q159" s="73">
        <v>24624.90166675</v>
      </c>
      <c r="R159" s="73">
        <v>29992.121666750001</v>
      </c>
      <c r="S159" s="73">
        <v>12725.451666749999</v>
      </c>
      <c r="T159" s="73">
        <v>67314.841666749999</v>
      </c>
      <c r="U159" s="73">
        <v>27064.011666750001</v>
      </c>
      <c r="V159" s="73">
        <v>19930.011666750001</v>
      </c>
      <c r="W159" s="73">
        <v>21337.441666750001</v>
      </c>
      <c r="X159" s="73">
        <v>28463.531666750001</v>
      </c>
      <c r="Y159" s="73">
        <v>20405.341666749999</v>
      </c>
      <c r="Z159" s="73">
        <v>99311.861666749901</v>
      </c>
      <c r="AA159" s="73">
        <v>387487.00000100001</v>
      </c>
      <c r="AB159" s="73">
        <v>25977.261666749899</v>
      </c>
      <c r="AC159" s="73">
        <v>10340.2216667499</v>
      </c>
      <c r="AD159" s="73">
        <v>24624.90166675</v>
      </c>
      <c r="AE159" s="73">
        <v>29992.121666750001</v>
      </c>
      <c r="AF159" s="73">
        <v>12725.451666749999</v>
      </c>
      <c r="AG159" s="73">
        <v>67314.841666749999</v>
      </c>
      <c r="AH159" s="73">
        <v>27064.011666750001</v>
      </c>
      <c r="AI159" s="73">
        <v>19930.011666750001</v>
      </c>
      <c r="AJ159" s="73">
        <v>21337.441666750001</v>
      </c>
      <c r="AK159" s="73">
        <v>28463.531666750001</v>
      </c>
      <c r="AL159" s="73">
        <v>20405.341666749999</v>
      </c>
      <c r="AM159" s="73">
        <v>99311.861666749901</v>
      </c>
      <c r="AN159" s="73">
        <v>387487.00000100001</v>
      </c>
    </row>
    <row r="160" spans="1:40">
      <c r="A160" s="108" t="s">
        <v>850</v>
      </c>
      <c r="B160" s="73">
        <v>171007.84833325</v>
      </c>
      <c r="C160" s="73">
        <v>171007.84833325</v>
      </c>
      <c r="D160" s="73">
        <v>171007.84833325</v>
      </c>
      <c r="E160" s="73">
        <v>171007.84833325</v>
      </c>
      <c r="F160" s="73">
        <v>171007.84833325</v>
      </c>
      <c r="G160" s="73">
        <v>171007.84833325</v>
      </c>
      <c r="H160" s="73">
        <v>171007.84833325</v>
      </c>
      <c r="I160" s="73">
        <v>171007.84833325</v>
      </c>
      <c r="J160" s="73">
        <v>171007.84833325</v>
      </c>
      <c r="K160" s="73">
        <v>171007.84833325</v>
      </c>
      <c r="L160" s="73">
        <v>171007.84833325</v>
      </c>
      <c r="M160" s="73">
        <v>171007.84833325</v>
      </c>
      <c r="N160" s="73">
        <v>2052094.1799989999</v>
      </c>
      <c r="O160" s="73">
        <v>171007.84833325</v>
      </c>
      <c r="P160" s="73">
        <v>171007.84833325</v>
      </c>
      <c r="Q160" s="73">
        <v>171007.84833325</v>
      </c>
      <c r="R160" s="73">
        <v>171007.84833325</v>
      </c>
      <c r="S160" s="73">
        <v>171007.84833325</v>
      </c>
      <c r="T160" s="73">
        <v>171007.84833325</v>
      </c>
      <c r="U160" s="73">
        <v>171007.84833325</v>
      </c>
      <c r="V160" s="73">
        <v>171007.84833325</v>
      </c>
      <c r="W160" s="73">
        <v>171007.84833325</v>
      </c>
      <c r="X160" s="73">
        <v>171007.84833325</v>
      </c>
      <c r="Y160" s="73">
        <v>171007.84833325</v>
      </c>
      <c r="Z160" s="73">
        <v>171007.84833325</v>
      </c>
      <c r="AA160" s="73">
        <v>2052094.1799989999</v>
      </c>
      <c r="AB160" s="73">
        <v>171007.84833325</v>
      </c>
      <c r="AC160" s="73">
        <v>171007.84833325</v>
      </c>
      <c r="AD160" s="73">
        <v>171007.84833325</v>
      </c>
      <c r="AE160" s="73">
        <v>171007.84833325</v>
      </c>
      <c r="AF160" s="73">
        <v>171007.84833325</v>
      </c>
      <c r="AG160" s="73">
        <v>171007.84833325</v>
      </c>
      <c r="AH160" s="73">
        <v>171007.84833325</v>
      </c>
      <c r="AI160" s="73">
        <v>171007.84833325</v>
      </c>
      <c r="AJ160" s="73">
        <v>171007.84833325</v>
      </c>
      <c r="AK160" s="73">
        <v>171007.84833325</v>
      </c>
      <c r="AL160" s="73">
        <v>171007.84833325</v>
      </c>
      <c r="AM160" s="73">
        <v>171007.84833325</v>
      </c>
      <c r="AN160" s="73">
        <v>2052094.1799989999</v>
      </c>
    </row>
    <row r="161" spans="1:40">
      <c r="A161" s="108" t="s">
        <v>851</v>
      </c>
      <c r="B161" s="73">
        <v>-642557.08999991603</v>
      </c>
      <c r="C161" s="73">
        <v>-376047.72999991802</v>
      </c>
      <c r="D161" s="73">
        <v>-131798.459999916</v>
      </c>
      <c r="E161" s="73">
        <v>-545421.87999991805</v>
      </c>
      <c r="F161" s="73">
        <v>-637781.28999991703</v>
      </c>
      <c r="G161" s="73">
        <v>-271854.81999991601</v>
      </c>
      <c r="H161" s="73">
        <v>-59279.449999918099</v>
      </c>
      <c r="I161" s="73">
        <v>-83609.229999916293</v>
      </c>
      <c r="J161" s="73">
        <v>203914.92000008101</v>
      </c>
      <c r="K161" s="73">
        <v>-59392.869999916002</v>
      </c>
      <c r="L161" s="73">
        <v>609893.65000008105</v>
      </c>
      <c r="M161" s="73">
        <v>-58159.929999914297</v>
      </c>
      <c r="N161" s="73">
        <v>-2052094.1799989999</v>
      </c>
      <c r="O161" s="73">
        <v>-642557.08999991603</v>
      </c>
      <c r="P161" s="73">
        <v>-376047.72999991802</v>
      </c>
      <c r="Q161" s="73">
        <v>-131798.459999916</v>
      </c>
      <c r="R161" s="73">
        <v>-545421.87999991805</v>
      </c>
      <c r="S161" s="73">
        <v>-637781.28999991703</v>
      </c>
      <c r="T161" s="73">
        <v>-271854.81999991601</v>
      </c>
      <c r="U161" s="73">
        <v>-59279.449999918099</v>
      </c>
      <c r="V161" s="73">
        <v>-83609.229999916293</v>
      </c>
      <c r="W161" s="73">
        <v>203914.92000008101</v>
      </c>
      <c r="X161" s="73">
        <v>-59392.869999916002</v>
      </c>
      <c r="Y161" s="73">
        <v>609893.65000008105</v>
      </c>
      <c r="Z161" s="73">
        <v>-58159.929999914297</v>
      </c>
      <c r="AA161" s="73">
        <v>-2052094.1799989999</v>
      </c>
      <c r="AB161" s="73">
        <v>-642557.08999991603</v>
      </c>
      <c r="AC161" s="73">
        <v>-376047.72999991802</v>
      </c>
      <c r="AD161" s="73">
        <v>-131798.459999916</v>
      </c>
      <c r="AE161" s="73">
        <v>-545421.87999991805</v>
      </c>
      <c r="AF161" s="73">
        <v>-637781.28999991703</v>
      </c>
      <c r="AG161" s="73">
        <v>-271854.81999991601</v>
      </c>
      <c r="AH161" s="73">
        <v>-59279.449999918099</v>
      </c>
      <c r="AI161" s="73">
        <v>-83609.229999916293</v>
      </c>
      <c r="AJ161" s="73">
        <v>203914.92000008101</v>
      </c>
      <c r="AK161" s="73">
        <v>-59392.869999916002</v>
      </c>
      <c r="AL161" s="73">
        <v>609893.65000008105</v>
      </c>
      <c r="AM161" s="73">
        <v>-58159.929999914297</v>
      </c>
      <c r="AN161" s="73">
        <v>-2052094.1799989999</v>
      </c>
    </row>
    <row r="162" spans="1:40">
      <c r="A162" s="108" t="s">
        <v>852</v>
      </c>
      <c r="B162" s="73">
        <v>-471549.24166666501</v>
      </c>
      <c r="C162" s="73">
        <v>-205039.881666667</v>
      </c>
      <c r="D162" s="73">
        <v>39209.3883333345</v>
      </c>
      <c r="E162" s="73">
        <v>-374414.03166666703</v>
      </c>
      <c r="F162" s="73">
        <v>-466773.44166666601</v>
      </c>
      <c r="G162" s="73">
        <v>-100846.97166666501</v>
      </c>
      <c r="H162" s="73">
        <v>111728.39833333201</v>
      </c>
      <c r="I162" s="73">
        <v>87398.618333334496</v>
      </c>
      <c r="J162" s="73">
        <v>374922.76833333197</v>
      </c>
      <c r="K162" s="73">
        <v>111614.978333334</v>
      </c>
      <c r="L162" s="73">
        <v>780901.49833333201</v>
      </c>
      <c r="M162" s="73">
        <v>112847.918333336</v>
      </c>
      <c r="N162" s="73">
        <v>5.4569682106375603E-9</v>
      </c>
      <c r="O162" s="73">
        <v>-471549.24166666501</v>
      </c>
      <c r="P162" s="73">
        <v>-205039.881666667</v>
      </c>
      <c r="Q162" s="73">
        <v>39209.3883333345</v>
      </c>
      <c r="R162" s="73">
        <v>-374414.03166666703</v>
      </c>
      <c r="S162" s="73">
        <v>-466773.44166666601</v>
      </c>
      <c r="T162" s="73">
        <v>-100846.97166666501</v>
      </c>
      <c r="U162" s="73">
        <v>111728.39833333201</v>
      </c>
      <c r="V162" s="73">
        <v>87398.618333334496</v>
      </c>
      <c r="W162" s="73">
        <v>374922.76833333197</v>
      </c>
      <c r="X162" s="73">
        <v>111614.978333334</v>
      </c>
      <c r="Y162" s="73">
        <v>780901.49833333201</v>
      </c>
      <c r="Z162" s="73">
        <v>112847.918333336</v>
      </c>
      <c r="AA162" s="73">
        <v>5.4569682106375603E-9</v>
      </c>
      <c r="AB162" s="73">
        <v>-471549.24166666501</v>
      </c>
      <c r="AC162" s="73">
        <v>-205039.881666667</v>
      </c>
      <c r="AD162" s="73">
        <v>39209.3883333345</v>
      </c>
      <c r="AE162" s="73">
        <v>-374414.03166666703</v>
      </c>
      <c r="AF162" s="73">
        <v>-466773.44166666601</v>
      </c>
      <c r="AG162" s="73">
        <v>-100846.97166666501</v>
      </c>
      <c r="AH162" s="73">
        <v>111728.39833333201</v>
      </c>
      <c r="AI162" s="73">
        <v>87398.618333334496</v>
      </c>
      <c r="AJ162" s="73">
        <v>374922.76833333197</v>
      </c>
      <c r="AK162" s="73">
        <v>111614.978333334</v>
      </c>
      <c r="AL162" s="73">
        <v>780901.49833333201</v>
      </c>
      <c r="AM162" s="73">
        <v>112847.918333336</v>
      </c>
      <c r="AN162" s="73">
        <v>5.4569682106375603E-9</v>
      </c>
    </row>
    <row r="163" spans="1:40">
      <c r="A163" s="108" t="s">
        <v>853</v>
      </c>
      <c r="B163" s="73">
        <v>-445571.97999991698</v>
      </c>
      <c r="C163" s="73">
        <v>-194699.65999991799</v>
      </c>
      <c r="D163" s="73">
        <v>63834.2900000843</v>
      </c>
      <c r="E163" s="73">
        <v>-344421.90999991703</v>
      </c>
      <c r="F163" s="73">
        <v>-454047.98999991699</v>
      </c>
      <c r="G163" s="73">
        <v>-33532.129999915902</v>
      </c>
      <c r="H163" s="73">
        <v>138792.410000081</v>
      </c>
      <c r="I163" s="73">
        <v>107328.63000008299</v>
      </c>
      <c r="J163" s="73">
        <v>396260.21000008</v>
      </c>
      <c r="K163" s="73">
        <v>140078.510000084</v>
      </c>
      <c r="L163" s="73">
        <v>801306.84000008099</v>
      </c>
      <c r="M163" s="73">
        <v>212159.78000008501</v>
      </c>
      <c r="N163" s="73">
        <v>387487.00000099599</v>
      </c>
      <c r="O163" s="73">
        <v>-445571.97999991698</v>
      </c>
      <c r="P163" s="73">
        <v>-194699.65999991799</v>
      </c>
      <c r="Q163" s="73">
        <v>63834.2900000843</v>
      </c>
      <c r="R163" s="73">
        <v>-344421.90999991703</v>
      </c>
      <c r="S163" s="73">
        <v>-454047.98999991699</v>
      </c>
      <c r="T163" s="73">
        <v>-33532.129999915902</v>
      </c>
      <c r="U163" s="73">
        <v>138792.410000081</v>
      </c>
      <c r="V163" s="73">
        <v>107328.63000008299</v>
      </c>
      <c r="W163" s="73">
        <v>396260.21000008</v>
      </c>
      <c r="X163" s="73">
        <v>140078.510000084</v>
      </c>
      <c r="Y163" s="73">
        <v>801306.84000008099</v>
      </c>
      <c r="Z163" s="73">
        <v>212159.78000008501</v>
      </c>
      <c r="AA163" s="73">
        <v>387487.00000099599</v>
      </c>
      <c r="AB163" s="73">
        <v>-445571.97999991698</v>
      </c>
      <c r="AC163" s="73">
        <v>-194699.65999991799</v>
      </c>
      <c r="AD163" s="73">
        <v>63834.2900000843</v>
      </c>
      <c r="AE163" s="73">
        <v>-344421.90999991703</v>
      </c>
      <c r="AF163" s="73">
        <v>-454047.98999991699</v>
      </c>
      <c r="AG163" s="73">
        <v>-33532.129999915902</v>
      </c>
      <c r="AH163" s="73">
        <v>138792.410000081</v>
      </c>
      <c r="AI163" s="73">
        <v>107328.63000008299</v>
      </c>
      <c r="AJ163" s="73">
        <v>396260.21000008</v>
      </c>
      <c r="AK163" s="73">
        <v>140078.510000084</v>
      </c>
      <c r="AL163" s="73">
        <v>801306.84000008099</v>
      </c>
      <c r="AM163" s="73">
        <v>212159.78000008501</v>
      </c>
      <c r="AN163" s="73">
        <v>387487.00000099599</v>
      </c>
    </row>
    <row r="164" spans="1:40">
      <c r="A164" s="109" t="s">
        <v>854</v>
      </c>
    </row>
    <row r="165" spans="1:40">
      <c r="A165" s="108" t="s">
        <v>855</v>
      </c>
      <c r="B165" s="73">
        <v>0</v>
      </c>
      <c r="C165" s="73">
        <v>0</v>
      </c>
      <c r="D165" s="73">
        <v>0</v>
      </c>
      <c r="E165" s="73">
        <v>0</v>
      </c>
      <c r="F165" s="73">
        <v>0</v>
      </c>
      <c r="G165" s="73">
        <v>0</v>
      </c>
      <c r="H165" s="73">
        <v>0</v>
      </c>
      <c r="I165" s="73">
        <v>0</v>
      </c>
      <c r="J165" s="73">
        <v>0</v>
      </c>
      <c r="K165" s="73">
        <v>0</v>
      </c>
      <c r="L165" s="73">
        <v>0</v>
      </c>
      <c r="M165" s="73">
        <v>0</v>
      </c>
      <c r="N165" s="73">
        <v>0</v>
      </c>
      <c r="O165" s="73">
        <v>0</v>
      </c>
      <c r="P165" s="73">
        <v>0</v>
      </c>
      <c r="Q165" s="73">
        <v>0</v>
      </c>
      <c r="R165" s="73">
        <v>0</v>
      </c>
      <c r="S165" s="73">
        <v>0</v>
      </c>
      <c r="T165" s="73">
        <v>0</v>
      </c>
      <c r="U165" s="73">
        <v>0</v>
      </c>
      <c r="V165" s="73">
        <v>0</v>
      </c>
      <c r="W165" s="73">
        <v>0</v>
      </c>
      <c r="X165" s="73">
        <v>0</v>
      </c>
      <c r="Y165" s="73">
        <v>0</v>
      </c>
      <c r="Z165" s="73">
        <v>0</v>
      </c>
      <c r="AA165" s="73">
        <v>0</v>
      </c>
      <c r="AB165" s="73">
        <v>0</v>
      </c>
      <c r="AC165" s="73">
        <v>0</v>
      </c>
      <c r="AD165" s="73">
        <v>0</v>
      </c>
      <c r="AE165" s="73">
        <v>0</v>
      </c>
      <c r="AF165" s="73">
        <v>0</v>
      </c>
      <c r="AG165" s="73">
        <v>0</v>
      </c>
      <c r="AH165" s="73">
        <v>0</v>
      </c>
      <c r="AI165" s="73">
        <v>0</v>
      </c>
      <c r="AJ165" s="73">
        <v>0</v>
      </c>
      <c r="AK165" s="73">
        <v>0</v>
      </c>
      <c r="AL165" s="73">
        <v>0</v>
      </c>
      <c r="AM165" s="73">
        <v>0</v>
      </c>
      <c r="AN165" s="73">
        <v>0</v>
      </c>
    </row>
    <row r="166" spans="1:40">
      <c r="A166" s="108" t="s">
        <v>856</v>
      </c>
      <c r="B166" s="73">
        <v>0</v>
      </c>
      <c r="C166" s="73">
        <v>0</v>
      </c>
      <c r="D166" s="73">
        <v>0</v>
      </c>
      <c r="E166" s="73">
        <v>0</v>
      </c>
      <c r="F166" s="73">
        <v>0</v>
      </c>
      <c r="G166" s="73">
        <v>0</v>
      </c>
      <c r="H166" s="73">
        <v>0</v>
      </c>
      <c r="I166" s="73">
        <v>0</v>
      </c>
      <c r="J166" s="73">
        <v>0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3">
        <v>0</v>
      </c>
      <c r="V166" s="73">
        <v>0</v>
      </c>
      <c r="W166" s="73">
        <v>0</v>
      </c>
      <c r="X166" s="73">
        <v>0</v>
      </c>
      <c r="Y166" s="73">
        <v>0</v>
      </c>
      <c r="Z166" s="73">
        <v>0</v>
      </c>
      <c r="AA166" s="73">
        <v>0</v>
      </c>
      <c r="AB166" s="73">
        <v>0</v>
      </c>
      <c r="AC166" s="73">
        <v>0</v>
      </c>
      <c r="AD166" s="73">
        <v>0</v>
      </c>
      <c r="AE166" s="73">
        <v>0</v>
      </c>
      <c r="AF166" s="73">
        <v>0</v>
      </c>
      <c r="AG166" s="73">
        <v>0</v>
      </c>
      <c r="AH166" s="73">
        <v>0</v>
      </c>
      <c r="AI166" s="73">
        <v>0</v>
      </c>
      <c r="AJ166" s="73">
        <v>0</v>
      </c>
      <c r="AK166" s="73">
        <v>0</v>
      </c>
      <c r="AL166" s="73">
        <v>0</v>
      </c>
      <c r="AM166" s="73">
        <v>0</v>
      </c>
      <c r="AN166" s="73">
        <v>0</v>
      </c>
    </row>
    <row r="167" spans="1:40">
      <c r="A167" s="108" t="s">
        <v>857</v>
      </c>
      <c r="B167" s="73">
        <v>0</v>
      </c>
      <c r="C167" s="73">
        <v>0</v>
      </c>
      <c r="D167" s="73">
        <v>0</v>
      </c>
      <c r="E167" s="73">
        <v>0</v>
      </c>
      <c r="F167" s="73">
        <v>0</v>
      </c>
      <c r="G167" s="73">
        <v>0</v>
      </c>
      <c r="H167" s="73">
        <v>0</v>
      </c>
      <c r="I167" s="73">
        <v>0</v>
      </c>
      <c r="J167" s="73">
        <v>0</v>
      </c>
      <c r="K167" s="73">
        <v>0</v>
      </c>
      <c r="L167" s="73">
        <v>0</v>
      </c>
      <c r="M167" s="73">
        <v>0</v>
      </c>
      <c r="N167" s="73">
        <v>0</v>
      </c>
      <c r="O167" s="73">
        <v>0</v>
      </c>
      <c r="P167" s="73">
        <v>0</v>
      </c>
      <c r="Q167" s="73">
        <v>0</v>
      </c>
      <c r="R167" s="73">
        <v>0</v>
      </c>
      <c r="S167" s="73">
        <v>0</v>
      </c>
      <c r="T167" s="73">
        <v>0</v>
      </c>
      <c r="U167" s="73">
        <v>0</v>
      </c>
      <c r="V167" s="73">
        <v>0</v>
      </c>
      <c r="W167" s="73">
        <v>0</v>
      </c>
      <c r="X167" s="73">
        <v>0</v>
      </c>
      <c r="Y167" s="73">
        <v>0</v>
      </c>
      <c r="Z167" s="73">
        <v>0</v>
      </c>
      <c r="AA167" s="73">
        <v>0</v>
      </c>
      <c r="AB167" s="73">
        <v>0</v>
      </c>
      <c r="AC167" s="73">
        <v>0</v>
      </c>
      <c r="AD167" s="73">
        <v>0</v>
      </c>
      <c r="AE167" s="73">
        <v>0</v>
      </c>
      <c r="AF167" s="73">
        <v>0</v>
      </c>
      <c r="AG167" s="73">
        <v>0</v>
      </c>
      <c r="AH167" s="73">
        <v>0</v>
      </c>
      <c r="AI167" s="73">
        <v>0</v>
      </c>
      <c r="AJ167" s="73">
        <v>0</v>
      </c>
      <c r="AK167" s="73">
        <v>0</v>
      </c>
      <c r="AL167" s="73">
        <v>0</v>
      </c>
      <c r="AM167" s="73">
        <v>0</v>
      </c>
      <c r="AN167" s="73">
        <v>0</v>
      </c>
    </row>
    <row r="168" spans="1:40">
      <c r="A168" s="108" t="s">
        <v>858</v>
      </c>
      <c r="B168" s="73">
        <v>0</v>
      </c>
      <c r="C168" s="73">
        <v>0</v>
      </c>
      <c r="D168" s="73">
        <v>0</v>
      </c>
      <c r="E168" s="73">
        <v>0</v>
      </c>
      <c r="F168" s="73">
        <v>0</v>
      </c>
      <c r="G168" s="73">
        <v>0</v>
      </c>
      <c r="H168" s="73">
        <v>0</v>
      </c>
      <c r="I168" s="73">
        <v>0</v>
      </c>
      <c r="J168" s="73">
        <v>0</v>
      </c>
      <c r="K168" s="73">
        <v>0</v>
      </c>
      <c r="L168" s="73">
        <v>0</v>
      </c>
      <c r="M168" s="73">
        <v>0</v>
      </c>
      <c r="N168" s="73">
        <v>0</v>
      </c>
      <c r="O168" s="73">
        <v>0</v>
      </c>
      <c r="P168" s="73">
        <v>0</v>
      </c>
      <c r="Q168" s="73">
        <v>0</v>
      </c>
      <c r="R168" s="73">
        <v>0</v>
      </c>
      <c r="S168" s="73">
        <v>0</v>
      </c>
      <c r="T168" s="73">
        <v>0</v>
      </c>
      <c r="U168" s="73">
        <v>0</v>
      </c>
      <c r="V168" s="73">
        <v>0</v>
      </c>
      <c r="W168" s="73">
        <v>0</v>
      </c>
      <c r="X168" s="73">
        <v>0</v>
      </c>
      <c r="Y168" s="73">
        <v>0</v>
      </c>
      <c r="Z168" s="73">
        <v>0</v>
      </c>
      <c r="AA168" s="73">
        <v>0</v>
      </c>
      <c r="AB168" s="73">
        <v>0</v>
      </c>
      <c r="AC168" s="73">
        <v>0</v>
      </c>
      <c r="AD168" s="73">
        <v>0</v>
      </c>
      <c r="AE168" s="73">
        <v>0</v>
      </c>
      <c r="AF168" s="73">
        <v>0</v>
      </c>
      <c r="AG168" s="73">
        <v>0</v>
      </c>
      <c r="AH168" s="73">
        <v>0</v>
      </c>
      <c r="AI168" s="73">
        <v>0</v>
      </c>
      <c r="AJ168" s="73">
        <v>0</v>
      </c>
      <c r="AK168" s="73">
        <v>0</v>
      </c>
      <c r="AL168" s="73">
        <v>0</v>
      </c>
      <c r="AM168" s="73">
        <v>0</v>
      </c>
      <c r="AN168" s="73">
        <v>0</v>
      </c>
    </row>
    <row r="169" spans="1:40">
      <c r="A169" s="108" t="s">
        <v>859</v>
      </c>
      <c r="B169" s="73">
        <v>0</v>
      </c>
      <c r="C169" s="73">
        <v>0</v>
      </c>
      <c r="D169" s="73">
        <v>0</v>
      </c>
      <c r="E169" s="73">
        <v>0</v>
      </c>
      <c r="F169" s="73">
        <v>0</v>
      </c>
      <c r="G169" s="73">
        <v>0</v>
      </c>
      <c r="H169" s="73">
        <v>0</v>
      </c>
      <c r="I169" s="73">
        <v>0</v>
      </c>
      <c r="J169" s="73">
        <v>0</v>
      </c>
      <c r="K169" s="73">
        <v>0</v>
      </c>
      <c r="L169" s="73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73">
        <v>0</v>
      </c>
      <c r="T169" s="73">
        <v>0</v>
      </c>
      <c r="U169" s="73">
        <v>0</v>
      </c>
      <c r="V169" s="73">
        <v>0</v>
      </c>
      <c r="W169" s="73">
        <v>0</v>
      </c>
      <c r="X169" s="73">
        <v>0</v>
      </c>
      <c r="Y169" s="73">
        <v>0</v>
      </c>
      <c r="Z169" s="73">
        <v>0</v>
      </c>
      <c r="AA169" s="73">
        <v>0</v>
      </c>
      <c r="AB169" s="73">
        <v>0</v>
      </c>
      <c r="AC169" s="73">
        <v>0</v>
      </c>
      <c r="AD169" s="73">
        <v>0</v>
      </c>
      <c r="AE169" s="73">
        <v>0</v>
      </c>
      <c r="AF169" s="73">
        <v>0</v>
      </c>
      <c r="AG169" s="73">
        <v>0</v>
      </c>
      <c r="AH169" s="73">
        <v>0</v>
      </c>
      <c r="AI169" s="73">
        <v>0</v>
      </c>
      <c r="AJ169" s="73">
        <v>0</v>
      </c>
      <c r="AK169" s="73">
        <v>0</v>
      </c>
      <c r="AL169" s="73">
        <v>0</v>
      </c>
      <c r="AM169" s="73">
        <v>0</v>
      </c>
      <c r="AN169" s="73">
        <v>0</v>
      </c>
    </row>
    <row r="170" spans="1:40">
      <c r="A170" s="108" t="s">
        <v>860</v>
      </c>
      <c r="B170" s="73">
        <v>0</v>
      </c>
      <c r="C170" s="73">
        <v>0</v>
      </c>
      <c r="D170" s="73">
        <v>0</v>
      </c>
      <c r="E170" s="73">
        <v>0</v>
      </c>
      <c r="F170" s="73">
        <v>0</v>
      </c>
      <c r="G170" s="73">
        <v>0</v>
      </c>
      <c r="H170" s="73">
        <v>0</v>
      </c>
      <c r="I170" s="73">
        <v>0</v>
      </c>
      <c r="J170" s="73">
        <v>0</v>
      </c>
      <c r="K170" s="73">
        <v>0</v>
      </c>
      <c r="L170" s="73">
        <v>0</v>
      </c>
      <c r="M170" s="73">
        <v>0</v>
      </c>
      <c r="N170" s="73">
        <v>0</v>
      </c>
      <c r="O170" s="73">
        <v>0</v>
      </c>
      <c r="P170" s="73">
        <v>0</v>
      </c>
      <c r="Q170" s="73">
        <v>0</v>
      </c>
      <c r="R170" s="73">
        <v>0</v>
      </c>
      <c r="S170" s="73">
        <v>0</v>
      </c>
      <c r="T170" s="73">
        <v>0</v>
      </c>
      <c r="U170" s="73">
        <v>0</v>
      </c>
      <c r="V170" s="73">
        <v>0</v>
      </c>
      <c r="W170" s="73">
        <v>0</v>
      </c>
      <c r="X170" s="73">
        <v>0</v>
      </c>
      <c r="Y170" s="73">
        <v>0</v>
      </c>
      <c r="Z170" s="73">
        <v>0</v>
      </c>
      <c r="AA170" s="73">
        <v>0</v>
      </c>
      <c r="AB170" s="73">
        <v>0</v>
      </c>
      <c r="AC170" s="73">
        <v>0</v>
      </c>
      <c r="AD170" s="73">
        <v>0</v>
      </c>
      <c r="AE170" s="73">
        <v>0</v>
      </c>
      <c r="AF170" s="73">
        <v>0</v>
      </c>
      <c r="AG170" s="73">
        <v>0</v>
      </c>
      <c r="AH170" s="73">
        <v>0</v>
      </c>
      <c r="AI170" s="73">
        <v>0</v>
      </c>
      <c r="AJ170" s="73">
        <v>0</v>
      </c>
      <c r="AK170" s="73">
        <v>0</v>
      </c>
      <c r="AL170" s="73">
        <v>0</v>
      </c>
      <c r="AM170" s="73">
        <v>0</v>
      </c>
      <c r="AN170" s="73">
        <v>0</v>
      </c>
    </row>
    <row r="171" spans="1:40">
      <c r="A171" s="108" t="s">
        <v>861</v>
      </c>
      <c r="B171" s="73">
        <v>0</v>
      </c>
      <c r="C171" s="73">
        <v>0</v>
      </c>
      <c r="D171" s="73">
        <v>0</v>
      </c>
      <c r="E171" s="73">
        <v>0</v>
      </c>
      <c r="F171" s="73">
        <v>0</v>
      </c>
      <c r="G171" s="73">
        <v>0</v>
      </c>
      <c r="H171" s="73">
        <v>0</v>
      </c>
      <c r="I171" s="73">
        <v>0</v>
      </c>
      <c r="J171" s="73">
        <v>0</v>
      </c>
      <c r="K171" s="73">
        <v>0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73">
        <v>0</v>
      </c>
      <c r="T171" s="73">
        <v>0</v>
      </c>
      <c r="U171" s="73">
        <v>0</v>
      </c>
      <c r="V171" s="73">
        <v>0</v>
      </c>
      <c r="W171" s="73">
        <v>0</v>
      </c>
      <c r="X171" s="73">
        <v>0</v>
      </c>
      <c r="Y171" s="73">
        <v>0</v>
      </c>
      <c r="Z171" s="73">
        <v>0</v>
      </c>
      <c r="AA171" s="73">
        <v>0</v>
      </c>
      <c r="AB171" s="73">
        <v>0</v>
      </c>
      <c r="AC171" s="73">
        <v>0</v>
      </c>
      <c r="AD171" s="73">
        <v>0</v>
      </c>
      <c r="AE171" s="73">
        <v>0</v>
      </c>
      <c r="AF171" s="73">
        <v>0</v>
      </c>
      <c r="AG171" s="73">
        <v>0</v>
      </c>
      <c r="AH171" s="73">
        <v>0</v>
      </c>
      <c r="AI171" s="73">
        <v>0</v>
      </c>
      <c r="AJ171" s="73">
        <v>0</v>
      </c>
      <c r="AK171" s="73">
        <v>0</v>
      </c>
      <c r="AL171" s="73">
        <v>0</v>
      </c>
      <c r="AM171" s="73">
        <v>0</v>
      </c>
      <c r="AN171" s="73">
        <v>0</v>
      </c>
    </row>
    <row r="172" spans="1:40">
      <c r="A172" s="108" t="s">
        <v>862</v>
      </c>
      <c r="B172" s="73">
        <v>0</v>
      </c>
      <c r="C172" s="73">
        <v>0</v>
      </c>
      <c r="D172" s="73">
        <v>0</v>
      </c>
      <c r="E172" s="73">
        <v>0</v>
      </c>
      <c r="F172" s="73">
        <v>0</v>
      </c>
      <c r="G172" s="73">
        <v>0</v>
      </c>
      <c r="H172" s="73">
        <v>0</v>
      </c>
      <c r="I172" s="73">
        <v>0</v>
      </c>
      <c r="J172" s="73">
        <v>0</v>
      </c>
      <c r="K172" s="73">
        <v>0</v>
      </c>
      <c r="L172" s="73">
        <v>0</v>
      </c>
      <c r="M172" s="73">
        <v>0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73">
        <v>0</v>
      </c>
      <c r="T172" s="73">
        <v>0</v>
      </c>
      <c r="U172" s="73">
        <v>0</v>
      </c>
      <c r="V172" s="73">
        <v>0</v>
      </c>
      <c r="W172" s="73">
        <v>0</v>
      </c>
      <c r="X172" s="73">
        <v>0</v>
      </c>
      <c r="Y172" s="73">
        <v>0</v>
      </c>
      <c r="Z172" s="73">
        <v>0</v>
      </c>
      <c r="AA172" s="73">
        <v>0</v>
      </c>
      <c r="AB172" s="73">
        <v>0</v>
      </c>
      <c r="AC172" s="73">
        <v>0</v>
      </c>
      <c r="AD172" s="73">
        <v>0</v>
      </c>
      <c r="AE172" s="73">
        <v>0</v>
      </c>
      <c r="AF172" s="73">
        <v>0</v>
      </c>
      <c r="AG172" s="73">
        <v>0</v>
      </c>
      <c r="AH172" s="73">
        <v>0</v>
      </c>
      <c r="AI172" s="73">
        <v>0</v>
      </c>
      <c r="AJ172" s="73">
        <v>0</v>
      </c>
      <c r="AK172" s="73">
        <v>0</v>
      </c>
      <c r="AL172" s="73">
        <v>0</v>
      </c>
      <c r="AM172" s="73">
        <v>0</v>
      </c>
      <c r="AN172" s="73">
        <v>0</v>
      </c>
    </row>
    <row r="173" spans="1:40">
      <c r="A173" s="109" t="s">
        <v>863</v>
      </c>
    </row>
    <row r="174" spans="1:40">
      <c r="A174" s="108" t="s">
        <v>864</v>
      </c>
      <c r="B174" s="73">
        <v>58674.7</v>
      </c>
      <c r="C174" s="73">
        <v>58661.7</v>
      </c>
      <c r="D174" s="73">
        <v>61265.77</v>
      </c>
      <c r="E174" s="73">
        <v>61265.77</v>
      </c>
      <c r="F174" s="73">
        <v>61266.77</v>
      </c>
      <c r="G174" s="73">
        <v>61265.77</v>
      </c>
      <c r="H174" s="73">
        <v>61266.77</v>
      </c>
      <c r="I174" s="73">
        <v>61267.77</v>
      </c>
      <c r="J174" s="73">
        <v>61266.77</v>
      </c>
      <c r="K174" s="73">
        <v>61267.77</v>
      </c>
      <c r="L174" s="73">
        <v>61266.77</v>
      </c>
      <c r="M174" s="73">
        <v>61267.77</v>
      </c>
      <c r="N174" s="73">
        <v>730004.1</v>
      </c>
      <c r="O174" s="73">
        <v>58674.7</v>
      </c>
      <c r="P174" s="73">
        <v>58661.7</v>
      </c>
      <c r="Q174" s="73">
        <v>61265.77</v>
      </c>
      <c r="R174" s="73">
        <v>61265.77</v>
      </c>
      <c r="S174" s="73">
        <v>61266.77</v>
      </c>
      <c r="T174" s="73">
        <v>61265.77</v>
      </c>
      <c r="U174" s="73">
        <v>61266.77</v>
      </c>
      <c r="V174" s="73">
        <v>61267.77</v>
      </c>
      <c r="W174" s="73">
        <v>61266.77</v>
      </c>
      <c r="X174" s="73">
        <v>61267.77</v>
      </c>
      <c r="Y174" s="73">
        <v>61266.77</v>
      </c>
      <c r="Z174" s="73">
        <v>61267.77</v>
      </c>
      <c r="AA174" s="73">
        <v>730004.1</v>
      </c>
      <c r="AB174" s="73">
        <v>58674.7</v>
      </c>
      <c r="AC174" s="73">
        <v>58661.7</v>
      </c>
      <c r="AD174" s="73">
        <v>61265.77</v>
      </c>
      <c r="AE174" s="73">
        <v>61265.77</v>
      </c>
      <c r="AF174" s="73">
        <v>61266.77</v>
      </c>
      <c r="AG174" s="73">
        <v>61265.77</v>
      </c>
      <c r="AH174" s="73">
        <v>61266.77</v>
      </c>
      <c r="AI174" s="73">
        <v>61267.77</v>
      </c>
      <c r="AJ174" s="73">
        <v>61266.77</v>
      </c>
      <c r="AK174" s="73">
        <v>61267.77</v>
      </c>
      <c r="AL174" s="73">
        <v>61266.77</v>
      </c>
      <c r="AM174" s="73">
        <v>61267.77</v>
      </c>
      <c r="AN174" s="73">
        <v>730004.1</v>
      </c>
    </row>
    <row r="175" spans="1:40">
      <c r="A175" s="108" t="s">
        <v>865</v>
      </c>
      <c r="B175" s="73">
        <v>0</v>
      </c>
      <c r="C175" s="73">
        <v>0</v>
      </c>
      <c r="D175" s="73">
        <v>0</v>
      </c>
      <c r="E175" s="73">
        <v>0</v>
      </c>
      <c r="F175" s="73">
        <v>0</v>
      </c>
      <c r="G175" s="73">
        <v>0</v>
      </c>
      <c r="H175" s="73">
        <v>0</v>
      </c>
      <c r="I175" s="73">
        <v>0</v>
      </c>
      <c r="J175" s="73">
        <v>0</v>
      </c>
      <c r="K175" s="73">
        <v>0</v>
      </c>
      <c r="L175" s="73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73">
        <v>0</v>
      </c>
      <c r="T175" s="73">
        <v>0</v>
      </c>
      <c r="U175" s="73">
        <v>0</v>
      </c>
      <c r="V175" s="73">
        <v>0</v>
      </c>
      <c r="W175" s="73">
        <v>0</v>
      </c>
      <c r="X175" s="73">
        <v>0</v>
      </c>
      <c r="Y175" s="73">
        <v>0</v>
      </c>
      <c r="Z175" s="73">
        <v>0</v>
      </c>
      <c r="AA175" s="73">
        <v>0</v>
      </c>
      <c r="AB175" s="73">
        <v>0</v>
      </c>
      <c r="AC175" s="73">
        <v>0</v>
      </c>
      <c r="AD175" s="73">
        <v>0</v>
      </c>
      <c r="AE175" s="73">
        <v>0</v>
      </c>
      <c r="AF175" s="73">
        <v>0</v>
      </c>
      <c r="AG175" s="73">
        <v>0</v>
      </c>
      <c r="AH175" s="73">
        <v>0</v>
      </c>
      <c r="AI175" s="73">
        <v>0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</row>
    <row r="176" spans="1:40">
      <c r="A176" s="108" t="s">
        <v>866</v>
      </c>
      <c r="B176" s="73">
        <v>0</v>
      </c>
      <c r="C176" s="73">
        <v>0</v>
      </c>
      <c r="D176" s="73">
        <v>0</v>
      </c>
      <c r="E176" s="73">
        <v>0</v>
      </c>
      <c r="F176" s="73">
        <v>0</v>
      </c>
      <c r="G176" s="73">
        <v>0</v>
      </c>
      <c r="H176" s="73">
        <v>0</v>
      </c>
      <c r="I176" s="73">
        <v>0</v>
      </c>
      <c r="J176" s="73">
        <v>0</v>
      </c>
      <c r="K176" s="73">
        <v>0</v>
      </c>
      <c r="L176" s="73">
        <v>0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73">
        <v>0</v>
      </c>
      <c r="T176" s="73">
        <v>0</v>
      </c>
      <c r="U176" s="73">
        <v>0</v>
      </c>
      <c r="V176" s="73">
        <v>0</v>
      </c>
      <c r="W176" s="73">
        <v>0</v>
      </c>
      <c r="X176" s="73">
        <v>0</v>
      </c>
      <c r="Y176" s="73">
        <v>0</v>
      </c>
      <c r="Z176" s="73">
        <v>0</v>
      </c>
      <c r="AA176" s="73">
        <v>0</v>
      </c>
      <c r="AB176" s="73">
        <v>0</v>
      </c>
      <c r="AC176" s="73">
        <v>0</v>
      </c>
      <c r="AD176" s="73">
        <v>0</v>
      </c>
      <c r="AE176" s="73">
        <v>0</v>
      </c>
      <c r="AF176" s="73">
        <v>0</v>
      </c>
      <c r="AG176" s="73">
        <v>0</v>
      </c>
      <c r="AH176" s="73">
        <v>0</v>
      </c>
      <c r="AI176" s="73">
        <v>0</v>
      </c>
      <c r="AJ176" s="73">
        <v>0</v>
      </c>
      <c r="AK176" s="73">
        <v>0</v>
      </c>
      <c r="AL176" s="73">
        <v>0</v>
      </c>
      <c r="AM176" s="73">
        <v>0</v>
      </c>
      <c r="AN176" s="73">
        <v>0</v>
      </c>
    </row>
    <row r="177" spans="1:40">
      <c r="A177" s="108" t="s">
        <v>867</v>
      </c>
      <c r="B177" s="73">
        <v>0</v>
      </c>
      <c r="C177" s="73">
        <v>0</v>
      </c>
      <c r="D177" s="73">
        <v>0</v>
      </c>
      <c r="E177" s="73">
        <v>0</v>
      </c>
      <c r="F177" s="73">
        <v>0</v>
      </c>
      <c r="G177" s="73">
        <v>0</v>
      </c>
      <c r="H177" s="73">
        <v>0</v>
      </c>
      <c r="I177" s="73">
        <v>0</v>
      </c>
      <c r="J177" s="73">
        <v>0</v>
      </c>
      <c r="K177" s="73">
        <v>0</v>
      </c>
      <c r="L177" s="73">
        <v>0</v>
      </c>
      <c r="M177" s="73">
        <v>0</v>
      </c>
      <c r="N177" s="73">
        <v>0</v>
      </c>
      <c r="O177" s="73">
        <v>0</v>
      </c>
      <c r="P177" s="73">
        <v>0</v>
      </c>
      <c r="Q177" s="73">
        <v>0</v>
      </c>
      <c r="R177" s="73">
        <v>0</v>
      </c>
      <c r="S177" s="73">
        <v>0</v>
      </c>
      <c r="T177" s="73">
        <v>0</v>
      </c>
      <c r="U177" s="73">
        <v>0</v>
      </c>
      <c r="V177" s="73">
        <v>0</v>
      </c>
      <c r="W177" s="73">
        <v>0</v>
      </c>
      <c r="X177" s="73">
        <v>0</v>
      </c>
      <c r="Y177" s="73">
        <v>0</v>
      </c>
      <c r="Z177" s="73">
        <v>0</v>
      </c>
      <c r="AA177" s="73">
        <v>0</v>
      </c>
      <c r="AB177" s="73">
        <v>0</v>
      </c>
      <c r="AC177" s="73">
        <v>0</v>
      </c>
      <c r="AD177" s="73">
        <v>0</v>
      </c>
      <c r="AE177" s="73">
        <v>0</v>
      </c>
      <c r="AF177" s="73">
        <v>0</v>
      </c>
      <c r="AG177" s="73">
        <v>0</v>
      </c>
      <c r="AH177" s="73">
        <v>0</v>
      </c>
      <c r="AI177" s="73">
        <v>0</v>
      </c>
      <c r="AJ177" s="73">
        <v>0</v>
      </c>
      <c r="AK177" s="73">
        <v>0</v>
      </c>
      <c r="AL177" s="73">
        <v>0</v>
      </c>
      <c r="AM177" s="73">
        <v>0</v>
      </c>
      <c r="AN177" s="73">
        <v>0</v>
      </c>
    </row>
    <row r="178" spans="1:40">
      <c r="A178" s="108" t="s">
        <v>868</v>
      </c>
      <c r="B178" s="73">
        <v>0</v>
      </c>
      <c r="C178" s="73">
        <v>0</v>
      </c>
      <c r="D178" s="73">
        <v>0</v>
      </c>
      <c r="E178" s="73">
        <v>0</v>
      </c>
      <c r="F178" s="73">
        <v>0</v>
      </c>
      <c r="G178" s="73">
        <v>0</v>
      </c>
      <c r="H178" s="73">
        <v>0</v>
      </c>
      <c r="I178" s="73">
        <v>0</v>
      </c>
      <c r="J178" s="73">
        <v>0</v>
      </c>
      <c r="K178" s="73">
        <v>0</v>
      </c>
      <c r="L178" s="73">
        <v>0</v>
      </c>
      <c r="M178" s="73">
        <v>0</v>
      </c>
      <c r="N178" s="73">
        <v>0</v>
      </c>
      <c r="O178" s="73">
        <v>0</v>
      </c>
      <c r="P178" s="73">
        <v>0</v>
      </c>
      <c r="Q178" s="73">
        <v>0</v>
      </c>
      <c r="R178" s="73">
        <v>0</v>
      </c>
      <c r="S178" s="73">
        <v>0</v>
      </c>
      <c r="T178" s="73">
        <v>0</v>
      </c>
      <c r="U178" s="73">
        <v>0</v>
      </c>
      <c r="V178" s="73">
        <v>0</v>
      </c>
      <c r="W178" s="73">
        <v>0</v>
      </c>
      <c r="X178" s="73">
        <v>0</v>
      </c>
      <c r="Y178" s="73">
        <v>0</v>
      </c>
      <c r="Z178" s="73">
        <v>0</v>
      </c>
      <c r="AA178" s="73">
        <v>0</v>
      </c>
      <c r="AB178" s="73">
        <v>0</v>
      </c>
      <c r="AC178" s="73">
        <v>0</v>
      </c>
      <c r="AD178" s="73">
        <v>0</v>
      </c>
      <c r="AE178" s="73">
        <v>0</v>
      </c>
      <c r="AF178" s="73">
        <v>0</v>
      </c>
      <c r="AG178" s="73">
        <v>0</v>
      </c>
      <c r="AH178" s="73">
        <v>0</v>
      </c>
      <c r="AI178" s="73">
        <v>0</v>
      </c>
      <c r="AJ178" s="73">
        <v>0</v>
      </c>
      <c r="AK178" s="73">
        <v>0</v>
      </c>
      <c r="AL178" s="73">
        <v>0</v>
      </c>
      <c r="AM178" s="73">
        <v>0</v>
      </c>
      <c r="AN178" s="73">
        <v>0</v>
      </c>
    </row>
    <row r="179" spans="1:40">
      <c r="A179" s="108" t="s">
        <v>869</v>
      </c>
      <c r="B179" s="73">
        <v>0</v>
      </c>
      <c r="C179" s="73">
        <v>0</v>
      </c>
      <c r="D179" s="73">
        <v>0</v>
      </c>
      <c r="E179" s="73">
        <v>0</v>
      </c>
      <c r="F179" s="73">
        <v>0</v>
      </c>
      <c r="G179" s="73">
        <v>0</v>
      </c>
      <c r="H179" s="73">
        <v>0</v>
      </c>
      <c r="I179" s="73">
        <v>0</v>
      </c>
      <c r="J179" s="73">
        <v>0</v>
      </c>
      <c r="K179" s="73">
        <v>0</v>
      </c>
      <c r="L179" s="73">
        <v>0</v>
      </c>
      <c r="M179" s="73">
        <v>0</v>
      </c>
      <c r="N179" s="73">
        <v>0</v>
      </c>
      <c r="O179" s="73">
        <v>0</v>
      </c>
      <c r="P179" s="73">
        <v>0</v>
      </c>
      <c r="Q179" s="73">
        <v>0</v>
      </c>
      <c r="R179" s="73">
        <v>0</v>
      </c>
      <c r="S179" s="73">
        <v>0</v>
      </c>
      <c r="T179" s="73">
        <v>0</v>
      </c>
      <c r="U179" s="73">
        <v>0</v>
      </c>
      <c r="V179" s="73">
        <v>0</v>
      </c>
      <c r="W179" s="73">
        <v>0</v>
      </c>
      <c r="X179" s="73">
        <v>0</v>
      </c>
      <c r="Y179" s="73">
        <v>0</v>
      </c>
      <c r="Z179" s="73">
        <v>0</v>
      </c>
      <c r="AA179" s="73">
        <v>0</v>
      </c>
      <c r="AB179" s="73">
        <v>0</v>
      </c>
      <c r="AC179" s="73">
        <v>0</v>
      </c>
      <c r="AD179" s="73">
        <v>0</v>
      </c>
      <c r="AE179" s="73">
        <v>0</v>
      </c>
      <c r="AF179" s="73">
        <v>0</v>
      </c>
      <c r="AG179" s="73">
        <v>0</v>
      </c>
      <c r="AH179" s="73">
        <v>0</v>
      </c>
      <c r="AI179" s="73">
        <v>0</v>
      </c>
      <c r="AJ179" s="73">
        <v>0</v>
      </c>
      <c r="AK179" s="73">
        <v>0</v>
      </c>
      <c r="AL179" s="73">
        <v>0</v>
      </c>
      <c r="AM179" s="73">
        <v>0</v>
      </c>
      <c r="AN179" s="73">
        <v>0</v>
      </c>
    </row>
    <row r="180" spans="1:40">
      <c r="A180" s="108" t="s">
        <v>870</v>
      </c>
      <c r="B180" s="73">
        <v>0</v>
      </c>
      <c r="C180" s="73">
        <v>0</v>
      </c>
      <c r="D180" s="73">
        <v>0</v>
      </c>
      <c r="E180" s="73">
        <v>0</v>
      </c>
      <c r="F180" s="73">
        <v>0</v>
      </c>
      <c r="G180" s="73">
        <v>0</v>
      </c>
      <c r="H180" s="73">
        <v>0</v>
      </c>
      <c r="I180" s="73">
        <v>0</v>
      </c>
      <c r="J180" s="73">
        <v>0</v>
      </c>
      <c r="K180" s="73">
        <v>0</v>
      </c>
      <c r="L180" s="73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73">
        <v>0</v>
      </c>
      <c r="T180" s="73">
        <v>0</v>
      </c>
      <c r="U180" s="73">
        <v>0</v>
      </c>
      <c r="V180" s="73">
        <v>0</v>
      </c>
      <c r="W180" s="73">
        <v>0</v>
      </c>
      <c r="X180" s="73">
        <v>0</v>
      </c>
      <c r="Y180" s="73">
        <v>0</v>
      </c>
      <c r="Z180" s="73">
        <v>0</v>
      </c>
      <c r="AA180" s="73">
        <v>0</v>
      </c>
      <c r="AB180" s="73">
        <v>0</v>
      </c>
      <c r="AC180" s="73">
        <v>0</v>
      </c>
      <c r="AD180" s="73">
        <v>0</v>
      </c>
      <c r="AE180" s="73">
        <v>0</v>
      </c>
      <c r="AF180" s="73">
        <v>0</v>
      </c>
      <c r="AG180" s="73">
        <v>0</v>
      </c>
      <c r="AH180" s="73">
        <v>0</v>
      </c>
      <c r="AI180" s="73">
        <v>0</v>
      </c>
      <c r="AJ180" s="73">
        <v>0</v>
      </c>
      <c r="AK180" s="73">
        <v>0</v>
      </c>
      <c r="AL180" s="73">
        <v>0</v>
      </c>
      <c r="AM180" s="73">
        <v>0</v>
      </c>
      <c r="AN180" s="73">
        <v>0</v>
      </c>
    </row>
    <row r="181" spans="1:40">
      <c r="A181" s="108" t="s">
        <v>871</v>
      </c>
      <c r="B181" s="73">
        <v>0</v>
      </c>
      <c r="C181" s="73">
        <v>0</v>
      </c>
      <c r="D181" s="73">
        <v>0</v>
      </c>
      <c r="E181" s="73">
        <v>0</v>
      </c>
      <c r="F181" s="73">
        <v>0</v>
      </c>
      <c r="G181" s="73">
        <v>0</v>
      </c>
      <c r="H181" s="73">
        <v>0</v>
      </c>
      <c r="I181" s="73">
        <v>0</v>
      </c>
      <c r="J181" s="73">
        <v>0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3">
        <v>0</v>
      </c>
      <c r="AA181" s="73">
        <v>0</v>
      </c>
      <c r="AB181" s="73">
        <v>0</v>
      </c>
      <c r="AC181" s="73">
        <v>0</v>
      </c>
      <c r="AD181" s="73">
        <v>0</v>
      </c>
      <c r="AE181" s="73">
        <v>0</v>
      </c>
      <c r="AF181" s="73">
        <v>0</v>
      </c>
      <c r="AG181" s="73">
        <v>0</v>
      </c>
      <c r="AH181" s="73">
        <v>0</v>
      </c>
      <c r="AI181" s="73">
        <v>0</v>
      </c>
      <c r="AJ181" s="73">
        <v>0</v>
      </c>
      <c r="AK181" s="73">
        <v>0</v>
      </c>
      <c r="AL181" s="73">
        <v>0</v>
      </c>
      <c r="AM181" s="73">
        <v>0</v>
      </c>
      <c r="AN181" s="73">
        <v>0</v>
      </c>
    </row>
    <row r="182" spans="1:40">
      <c r="A182" s="108" t="s">
        <v>872</v>
      </c>
      <c r="B182" s="73">
        <v>0</v>
      </c>
      <c r="C182" s="73">
        <v>0</v>
      </c>
      <c r="D182" s="73">
        <v>0</v>
      </c>
      <c r="E182" s="73">
        <v>0</v>
      </c>
      <c r="F182" s="73">
        <v>0</v>
      </c>
      <c r="G182" s="73">
        <v>0</v>
      </c>
      <c r="H182" s="73">
        <v>0</v>
      </c>
      <c r="I182" s="73">
        <v>0</v>
      </c>
      <c r="J182" s="73">
        <v>0</v>
      </c>
      <c r="K182" s="73">
        <v>0</v>
      </c>
      <c r="L182" s="73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73">
        <v>0</v>
      </c>
      <c r="T182" s="73">
        <v>0</v>
      </c>
      <c r="U182" s="73">
        <v>0</v>
      </c>
      <c r="V182" s="73">
        <v>0</v>
      </c>
      <c r="W182" s="73">
        <v>0</v>
      </c>
      <c r="X182" s="73">
        <v>0</v>
      </c>
      <c r="Y182" s="73">
        <v>0</v>
      </c>
      <c r="Z182" s="73">
        <v>0</v>
      </c>
      <c r="AA182" s="73">
        <v>0</v>
      </c>
      <c r="AB182" s="73">
        <v>0</v>
      </c>
      <c r="AC182" s="73">
        <v>0</v>
      </c>
      <c r="AD182" s="73">
        <v>0</v>
      </c>
      <c r="AE182" s="73">
        <v>0</v>
      </c>
      <c r="AF182" s="73">
        <v>0</v>
      </c>
      <c r="AG182" s="73">
        <v>0</v>
      </c>
      <c r="AH182" s="73">
        <v>0</v>
      </c>
      <c r="AI182" s="73">
        <v>0</v>
      </c>
      <c r="AJ182" s="73">
        <v>0</v>
      </c>
      <c r="AK182" s="73">
        <v>0</v>
      </c>
      <c r="AL182" s="73">
        <v>0</v>
      </c>
      <c r="AM182" s="73">
        <v>0</v>
      </c>
      <c r="AN182" s="73">
        <v>0</v>
      </c>
    </row>
    <row r="183" spans="1:40">
      <c r="A183" s="108" t="s">
        <v>873</v>
      </c>
      <c r="B183" s="73">
        <v>58674.7</v>
      </c>
      <c r="C183" s="73">
        <v>58661.7</v>
      </c>
      <c r="D183" s="73">
        <v>61265.77</v>
      </c>
      <c r="E183" s="73">
        <v>61265.77</v>
      </c>
      <c r="F183" s="73">
        <v>61266.77</v>
      </c>
      <c r="G183" s="73">
        <v>61265.77</v>
      </c>
      <c r="H183" s="73">
        <v>61266.77</v>
      </c>
      <c r="I183" s="73">
        <v>61267.77</v>
      </c>
      <c r="J183" s="73">
        <v>61266.77</v>
      </c>
      <c r="K183" s="73">
        <v>61267.77</v>
      </c>
      <c r="L183" s="73">
        <v>61266.77</v>
      </c>
      <c r="M183" s="73">
        <v>61267.77</v>
      </c>
      <c r="N183" s="73">
        <v>730004.1</v>
      </c>
      <c r="O183" s="73">
        <v>58674.7</v>
      </c>
      <c r="P183" s="73">
        <v>58661.7</v>
      </c>
      <c r="Q183" s="73">
        <v>61265.77</v>
      </c>
      <c r="R183" s="73">
        <v>61265.77</v>
      </c>
      <c r="S183" s="73">
        <v>61266.77</v>
      </c>
      <c r="T183" s="73">
        <v>61265.77</v>
      </c>
      <c r="U183" s="73">
        <v>61266.77</v>
      </c>
      <c r="V183" s="73">
        <v>61267.77</v>
      </c>
      <c r="W183" s="73">
        <v>61266.77</v>
      </c>
      <c r="X183" s="73">
        <v>61267.77</v>
      </c>
      <c r="Y183" s="73">
        <v>61266.77</v>
      </c>
      <c r="Z183" s="73">
        <v>61267.77</v>
      </c>
      <c r="AA183" s="73">
        <v>730004.1</v>
      </c>
      <c r="AB183" s="73">
        <v>58674.7</v>
      </c>
      <c r="AC183" s="73">
        <v>58661.7</v>
      </c>
      <c r="AD183" s="73">
        <v>61265.77</v>
      </c>
      <c r="AE183" s="73">
        <v>61265.77</v>
      </c>
      <c r="AF183" s="73">
        <v>61266.77</v>
      </c>
      <c r="AG183" s="73">
        <v>61265.77</v>
      </c>
      <c r="AH183" s="73">
        <v>61266.77</v>
      </c>
      <c r="AI183" s="73">
        <v>61267.77</v>
      </c>
      <c r="AJ183" s="73">
        <v>61266.77</v>
      </c>
      <c r="AK183" s="73">
        <v>61267.77</v>
      </c>
      <c r="AL183" s="73">
        <v>61266.77</v>
      </c>
      <c r="AM183" s="73">
        <v>61267.77</v>
      </c>
      <c r="AN183" s="73">
        <v>730004.1</v>
      </c>
    </row>
    <row r="184" spans="1:40">
      <c r="A184" s="108" t="s">
        <v>874</v>
      </c>
      <c r="B184" s="73">
        <v>17591617.4043466</v>
      </c>
      <c r="C184" s="73">
        <v>13900753.3243466</v>
      </c>
      <c r="D184" s="73">
        <v>16485830.9043466</v>
      </c>
      <c r="E184" s="73">
        <v>14192734.034346599</v>
      </c>
      <c r="F184" s="73">
        <v>17501892.034346599</v>
      </c>
      <c r="G184" s="73">
        <v>14639540.9243466</v>
      </c>
      <c r="H184" s="73">
        <v>14173119.294346601</v>
      </c>
      <c r="I184" s="73">
        <v>15185330.8943466</v>
      </c>
      <c r="J184" s="73">
        <v>15403942.024346599</v>
      </c>
      <c r="K184" s="73">
        <v>14857827.3143466</v>
      </c>
      <c r="L184" s="73">
        <v>17581393.734346598</v>
      </c>
      <c r="M184" s="73">
        <v>12388417.524346599</v>
      </c>
      <c r="N184" s="73">
        <v>183902399.412159</v>
      </c>
      <c r="O184" s="73">
        <v>17994852.568121601</v>
      </c>
      <c r="P184" s="73">
        <v>14303988.488121601</v>
      </c>
      <c r="Q184" s="73">
        <v>16889066.068121601</v>
      </c>
      <c r="R184" s="73">
        <v>14595969.1981216</v>
      </c>
      <c r="S184" s="73">
        <v>17905127.1981216</v>
      </c>
      <c r="T184" s="73">
        <v>15042776.0881216</v>
      </c>
      <c r="U184" s="73">
        <v>14576354.4581216</v>
      </c>
      <c r="V184" s="73">
        <v>15588566.058121599</v>
      </c>
      <c r="W184" s="73">
        <v>15807177.1881216</v>
      </c>
      <c r="X184" s="73">
        <v>15261062.478121599</v>
      </c>
      <c r="Y184" s="73">
        <v>17984628.898121599</v>
      </c>
      <c r="Z184" s="73">
        <v>12791652.6881216</v>
      </c>
      <c r="AA184" s="73">
        <v>188741221.37745899</v>
      </c>
      <c r="AB184" s="73">
        <v>18299231.324058399</v>
      </c>
      <c r="AC184" s="73">
        <v>14608367.2440584</v>
      </c>
      <c r="AD184" s="73">
        <v>17193444.824058399</v>
      </c>
      <c r="AE184" s="73">
        <v>14900347.954058399</v>
      </c>
      <c r="AF184" s="73">
        <v>18209505.954058401</v>
      </c>
      <c r="AG184" s="73">
        <v>15347154.8440584</v>
      </c>
      <c r="AH184" s="73">
        <v>14880733.214058399</v>
      </c>
      <c r="AI184" s="73">
        <v>15892944.814058401</v>
      </c>
      <c r="AJ184" s="73">
        <v>16111555.9440584</v>
      </c>
      <c r="AK184" s="73">
        <v>15565441.234058401</v>
      </c>
      <c r="AL184" s="73">
        <v>18289007.654058401</v>
      </c>
      <c r="AM184" s="73">
        <v>13096031.4440584</v>
      </c>
      <c r="AN184" s="73">
        <v>192393766.44870001</v>
      </c>
    </row>
    <row r="185" spans="1:40">
      <c r="A185" s="109" t="s">
        <v>875</v>
      </c>
    </row>
    <row r="186" spans="1:40">
      <c r="A186" s="108" t="s">
        <v>876</v>
      </c>
    </row>
    <row r="187" spans="1:40">
      <c r="A187" s="108" t="s">
        <v>877</v>
      </c>
      <c r="B187" s="73">
        <v>3307.5099999999902</v>
      </c>
      <c r="C187" s="73">
        <v>3307.5099999999902</v>
      </c>
      <c r="D187" s="73">
        <v>3423.2599999999902</v>
      </c>
      <c r="E187" s="73">
        <v>3423.2599999999902</v>
      </c>
      <c r="F187" s="73">
        <v>3423.2599999999902</v>
      </c>
      <c r="G187" s="73">
        <v>3423.2599999999902</v>
      </c>
      <c r="H187" s="73">
        <v>3423.2599999999902</v>
      </c>
      <c r="I187" s="73">
        <v>3423.2599999999902</v>
      </c>
      <c r="J187" s="73">
        <v>3423.2599999999902</v>
      </c>
      <c r="K187" s="73">
        <v>3423.2599999999902</v>
      </c>
      <c r="L187" s="73">
        <v>3423.2599999999902</v>
      </c>
      <c r="M187" s="73">
        <v>3423.2599999999902</v>
      </c>
      <c r="N187" s="73">
        <v>40847.619999999901</v>
      </c>
      <c r="O187" s="73">
        <v>3307.5099999999902</v>
      </c>
      <c r="P187" s="73">
        <v>3307.5099999999902</v>
      </c>
      <c r="Q187" s="73">
        <v>3423.2599999999902</v>
      </c>
      <c r="R187" s="73">
        <v>3423.2599999999902</v>
      </c>
      <c r="S187" s="73">
        <v>3423.2599999999902</v>
      </c>
      <c r="T187" s="73">
        <v>3423.2599999999902</v>
      </c>
      <c r="U187" s="73">
        <v>3423.2599999999902</v>
      </c>
      <c r="V187" s="73">
        <v>3423.2599999999902</v>
      </c>
      <c r="W187" s="73">
        <v>3423.2599999999902</v>
      </c>
      <c r="X187" s="73">
        <v>3423.2599999999902</v>
      </c>
      <c r="Y187" s="73">
        <v>3423.2599999999902</v>
      </c>
      <c r="Z187" s="73">
        <v>3423.2599999999902</v>
      </c>
      <c r="AA187" s="73">
        <v>40847.619999999901</v>
      </c>
      <c r="AB187" s="73">
        <v>3307.5099999999902</v>
      </c>
      <c r="AC187" s="73">
        <v>3307.5099999999902</v>
      </c>
      <c r="AD187" s="73">
        <v>3423.2599999999902</v>
      </c>
      <c r="AE187" s="73">
        <v>3423.2599999999902</v>
      </c>
      <c r="AF187" s="73">
        <v>3423.2599999999902</v>
      </c>
      <c r="AG187" s="73">
        <v>3423.2599999999902</v>
      </c>
      <c r="AH187" s="73">
        <v>3423.2599999999902</v>
      </c>
      <c r="AI187" s="73">
        <v>3423.2599999999902</v>
      </c>
      <c r="AJ187" s="73">
        <v>3423.2599999999902</v>
      </c>
      <c r="AK187" s="73">
        <v>3423.2599999999902</v>
      </c>
      <c r="AL187" s="73">
        <v>3423.2599999999902</v>
      </c>
      <c r="AM187" s="73">
        <v>3423.2599999999902</v>
      </c>
      <c r="AN187" s="73">
        <v>40847.619999999901</v>
      </c>
    </row>
    <row r="188" spans="1:40">
      <c r="A188" s="108" t="s">
        <v>878</v>
      </c>
      <c r="B188" s="73">
        <v>3307.5099999999902</v>
      </c>
      <c r="C188" s="73">
        <v>3307.5099999999902</v>
      </c>
      <c r="D188" s="73">
        <v>3423.2599999999902</v>
      </c>
      <c r="E188" s="73">
        <v>3423.2599999999902</v>
      </c>
      <c r="F188" s="73">
        <v>3423.2599999999902</v>
      </c>
      <c r="G188" s="73">
        <v>3423.2599999999902</v>
      </c>
      <c r="H188" s="73">
        <v>3423.2599999999902</v>
      </c>
      <c r="I188" s="73">
        <v>3423.2599999999902</v>
      </c>
      <c r="J188" s="73">
        <v>3423.2599999999902</v>
      </c>
      <c r="K188" s="73">
        <v>3423.2599999999902</v>
      </c>
      <c r="L188" s="73">
        <v>3423.2599999999902</v>
      </c>
      <c r="M188" s="73">
        <v>3423.2599999999902</v>
      </c>
      <c r="N188" s="73">
        <v>40847.619999999901</v>
      </c>
      <c r="O188" s="73">
        <v>3307.5099999999902</v>
      </c>
      <c r="P188" s="73">
        <v>3307.5099999999902</v>
      </c>
      <c r="Q188" s="73">
        <v>3423.2599999999902</v>
      </c>
      <c r="R188" s="73">
        <v>3423.2599999999902</v>
      </c>
      <c r="S188" s="73">
        <v>3423.2599999999902</v>
      </c>
      <c r="T188" s="73">
        <v>3423.2599999999902</v>
      </c>
      <c r="U188" s="73">
        <v>3423.2599999999902</v>
      </c>
      <c r="V188" s="73">
        <v>3423.2599999999902</v>
      </c>
      <c r="W188" s="73">
        <v>3423.2599999999902</v>
      </c>
      <c r="X188" s="73">
        <v>3423.2599999999902</v>
      </c>
      <c r="Y188" s="73">
        <v>3423.2599999999902</v>
      </c>
      <c r="Z188" s="73">
        <v>3423.2599999999902</v>
      </c>
      <c r="AA188" s="73">
        <v>40847.619999999901</v>
      </c>
      <c r="AB188" s="73">
        <v>3307.5099999999902</v>
      </c>
      <c r="AC188" s="73">
        <v>3307.5099999999902</v>
      </c>
      <c r="AD188" s="73">
        <v>3423.2599999999902</v>
      </c>
      <c r="AE188" s="73">
        <v>3423.2599999999902</v>
      </c>
      <c r="AF188" s="73">
        <v>3423.2599999999902</v>
      </c>
      <c r="AG188" s="73">
        <v>3423.2599999999902</v>
      </c>
      <c r="AH188" s="73">
        <v>3423.2599999999902</v>
      </c>
      <c r="AI188" s="73">
        <v>3423.2599999999902</v>
      </c>
      <c r="AJ188" s="73">
        <v>3423.2599999999902</v>
      </c>
      <c r="AK188" s="73">
        <v>3423.2599999999902</v>
      </c>
      <c r="AL188" s="73">
        <v>3423.2599999999902</v>
      </c>
      <c r="AM188" s="73">
        <v>3423.2599999999902</v>
      </c>
      <c r="AN188" s="73">
        <v>40847.619999999901</v>
      </c>
    </row>
    <row r="189" spans="1:40">
      <c r="A189" s="108" t="s">
        <v>879</v>
      </c>
    </row>
    <row r="190" spans="1:40">
      <c r="A190" s="108" t="s">
        <v>880</v>
      </c>
      <c r="B190" s="73">
        <v>110239.475638163</v>
      </c>
      <c r="C190" s="73">
        <v>110239.475638163</v>
      </c>
      <c r="D190" s="73">
        <v>110239.475638163</v>
      </c>
      <c r="E190" s="73">
        <v>110239.475638163</v>
      </c>
      <c r="F190" s="73">
        <v>110239.475638163</v>
      </c>
      <c r="G190" s="73">
        <v>110239.475638163</v>
      </c>
      <c r="H190" s="73">
        <v>110239.475638163</v>
      </c>
      <c r="I190" s="73">
        <v>110239.475638163</v>
      </c>
      <c r="J190" s="73">
        <v>110239.475638163</v>
      </c>
      <c r="K190" s="73">
        <v>110239.475638163</v>
      </c>
      <c r="L190" s="73">
        <v>110239.475638163</v>
      </c>
      <c r="M190" s="73">
        <v>110239.475638163</v>
      </c>
      <c r="N190" s="73">
        <v>1322873.70765796</v>
      </c>
      <c r="O190" s="73">
        <v>167317.95027392599</v>
      </c>
      <c r="P190" s="73">
        <v>167317.95027392599</v>
      </c>
      <c r="Q190" s="73">
        <v>167317.95027392599</v>
      </c>
      <c r="R190" s="73">
        <v>167317.95027392599</v>
      </c>
      <c r="S190" s="73">
        <v>167317.95027392599</v>
      </c>
      <c r="T190" s="73">
        <v>167317.95027392599</v>
      </c>
      <c r="U190" s="73">
        <v>167317.95027392599</v>
      </c>
      <c r="V190" s="73">
        <v>167317.95027392599</v>
      </c>
      <c r="W190" s="73">
        <v>167317.95027392599</v>
      </c>
      <c r="X190" s="73">
        <v>167317.95027392599</v>
      </c>
      <c r="Y190" s="73">
        <v>167317.95027392599</v>
      </c>
      <c r="Z190" s="73">
        <v>167317.95027392599</v>
      </c>
      <c r="AA190" s="73">
        <v>2007815.4032871099</v>
      </c>
      <c r="AB190" s="73">
        <v>225015.626601011</v>
      </c>
      <c r="AC190" s="73">
        <v>225015.626601011</v>
      </c>
      <c r="AD190" s="73">
        <v>225015.626601011</v>
      </c>
      <c r="AE190" s="73">
        <v>225015.626601011</v>
      </c>
      <c r="AF190" s="73">
        <v>225015.626601011</v>
      </c>
      <c r="AG190" s="73">
        <v>225015.626601011</v>
      </c>
      <c r="AH190" s="73">
        <v>225015.626601011</v>
      </c>
      <c r="AI190" s="73">
        <v>225015.626601011</v>
      </c>
      <c r="AJ190" s="73">
        <v>225015.626601011</v>
      </c>
      <c r="AK190" s="73">
        <v>225015.626601011</v>
      </c>
      <c r="AL190" s="73">
        <v>225015.626601011</v>
      </c>
      <c r="AM190" s="73">
        <v>225015.626601011</v>
      </c>
      <c r="AN190" s="73">
        <v>2700187.51921213</v>
      </c>
    </row>
    <row r="191" spans="1:40">
      <c r="A191" s="108" t="s">
        <v>881</v>
      </c>
      <c r="B191" s="73">
        <v>104565.45</v>
      </c>
      <c r="C191" s="73">
        <v>96882.97</v>
      </c>
      <c r="D191" s="73">
        <v>1207968.55999999</v>
      </c>
      <c r="E191" s="73">
        <v>107773.67</v>
      </c>
      <c r="F191" s="73">
        <v>99326.71</v>
      </c>
      <c r="G191" s="73">
        <v>1221359.5999999901</v>
      </c>
      <c r="H191" s="73">
        <v>105988.47</v>
      </c>
      <c r="I191" s="73">
        <v>102383.2</v>
      </c>
      <c r="J191" s="73">
        <v>1198247.6099999901</v>
      </c>
      <c r="K191" s="73">
        <v>106761.62</v>
      </c>
      <c r="L191" s="73">
        <v>102658.69</v>
      </c>
      <c r="M191" s="73">
        <v>1237150.3799999999</v>
      </c>
      <c r="N191" s="73">
        <v>5691066.9299999997</v>
      </c>
      <c r="O191" s="73">
        <v>104565.45</v>
      </c>
      <c r="P191" s="73">
        <v>96882.97</v>
      </c>
      <c r="Q191" s="73">
        <v>1207968.55999999</v>
      </c>
      <c r="R191" s="73">
        <v>107773.67</v>
      </c>
      <c r="S191" s="73">
        <v>99326.71</v>
      </c>
      <c r="T191" s="73">
        <v>1221359.5999999901</v>
      </c>
      <c r="U191" s="73">
        <v>105988.47</v>
      </c>
      <c r="V191" s="73">
        <v>102383.2</v>
      </c>
      <c r="W191" s="73">
        <v>1198247.6099999901</v>
      </c>
      <c r="X191" s="73">
        <v>106761.62</v>
      </c>
      <c r="Y191" s="73">
        <v>102658.69</v>
      </c>
      <c r="Z191" s="73">
        <v>1237150.3799999999</v>
      </c>
      <c r="AA191" s="73">
        <v>5691066.9299999997</v>
      </c>
      <c r="AB191" s="73">
        <v>104565.45</v>
      </c>
      <c r="AC191" s="73">
        <v>96882.97</v>
      </c>
      <c r="AD191" s="73">
        <v>1207968.55999999</v>
      </c>
      <c r="AE191" s="73">
        <v>107773.67</v>
      </c>
      <c r="AF191" s="73">
        <v>99326.71</v>
      </c>
      <c r="AG191" s="73">
        <v>1221359.5999999901</v>
      </c>
      <c r="AH191" s="73">
        <v>105988.47</v>
      </c>
      <c r="AI191" s="73">
        <v>102383.2</v>
      </c>
      <c r="AJ191" s="73">
        <v>1198247.6099999901</v>
      </c>
      <c r="AK191" s="73">
        <v>106761.62</v>
      </c>
      <c r="AL191" s="73">
        <v>102658.69</v>
      </c>
      <c r="AM191" s="73">
        <v>1237150.3799999999</v>
      </c>
      <c r="AN191" s="73">
        <v>5691066.9299999997</v>
      </c>
    </row>
    <row r="192" spans="1:40">
      <c r="A192" s="108" t="s">
        <v>882</v>
      </c>
      <c r="B192" s="73">
        <v>354937.69</v>
      </c>
      <c r="C192" s="73">
        <v>273250.34999999998</v>
      </c>
      <c r="D192" s="73">
        <v>318313.99</v>
      </c>
      <c r="E192" s="73">
        <v>293716.63999999902</v>
      </c>
      <c r="F192" s="73">
        <v>285735.59999999998</v>
      </c>
      <c r="G192" s="73">
        <v>311820.37</v>
      </c>
      <c r="H192" s="73">
        <v>291128.56</v>
      </c>
      <c r="I192" s="73">
        <v>287427.62</v>
      </c>
      <c r="J192" s="73">
        <v>288400.06</v>
      </c>
      <c r="K192" s="73">
        <v>292085.17</v>
      </c>
      <c r="L192" s="73">
        <v>287797.64999999898</v>
      </c>
      <c r="M192" s="73">
        <v>327091.86</v>
      </c>
      <c r="N192" s="73">
        <v>3611705.5599999898</v>
      </c>
      <c r="O192" s="73">
        <v>354937.69</v>
      </c>
      <c r="P192" s="73">
        <v>273250.34999999998</v>
      </c>
      <c r="Q192" s="73">
        <v>318313.99</v>
      </c>
      <c r="R192" s="73">
        <v>293716.63999999902</v>
      </c>
      <c r="S192" s="73">
        <v>285735.59999999998</v>
      </c>
      <c r="T192" s="73">
        <v>311820.37</v>
      </c>
      <c r="U192" s="73">
        <v>291128.56</v>
      </c>
      <c r="V192" s="73">
        <v>287427.62</v>
      </c>
      <c r="W192" s="73">
        <v>288400.06</v>
      </c>
      <c r="X192" s="73">
        <v>292085.17</v>
      </c>
      <c r="Y192" s="73">
        <v>287797.64999999898</v>
      </c>
      <c r="Z192" s="73">
        <v>327091.86</v>
      </c>
      <c r="AA192" s="73">
        <v>3611705.5599999898</v>
      </c>
      <c r="AB192" s="73">
        <v>354937.69</v>
      </c>
      <c r="AC192" s="73">
        <v>273250.34999999998</v>
      </c>
      <c r="AD192" s="73">
        <v>318313.99</v>
      </c>
      <c r="AE192" s="73">
        <v>293716.63999999902</v>
      </c>
      <c r="AF192" s="73">
        <v>285735.59999999998</v>
      </c>
      <c r="AG192" s="73">
        <v>311820.37</v>
      </c>
      <c r="AH192" s="73">
        <v>291128.56</v>
      </c>
      <c r="AI192" s="73">
        <v>287427.62</v>
      </c>
      <c r="AJ192" s="73">
        <v>288400.06</v>
      </c>
      <c r="AK192" s="73">
        <v>292085.17</v>
      </c>
      <c r="AL192" s="73">
        <v>287797.64999999898</v>
      </c>
      <c r="AM192" s="73">
        <v>327091.86</v>
      </c>
      <c r="AN192" s="73">
        <v>3611705.5599999898</v>
      </c>
    </row>
    <row r="193" spans="1:40">
      <c r="A193" s="108" t="s">
        <v>883</v>
      </c>
      <c r="B193" s="73">
        <v>113688.54</v>
      </c>
      <c r="C193" s="73">
        <v>105938.05</v>
      </c>
      <c r="D193" s="73">
        <v>118078.269999999</v>
      </c>
      <c r="E193" s="73">
        <v>116864.62</v>
      </c>
      <c r="F193" s="73">
        <v>108324.46</v>
      </c>
      <c r="G193" s="73">
        <v>135446.32</v>
      </c>
      <c r="H193" s="73">
        <v>115239.99</v>
      </c>
      <c r="I193" s="73">
        <v>111653.85</v>
      </c>
      <c r="J193" s="73">
        <v>112395.96</v>
      </c>
      <c r="K193" s="73">
        <v>115976.45</v>
      </c>
      <c r="L193" s="73">
        <v>111910.439999999</v>
      </c>
      <c r="M193" s="73">
        <v>151340.97999999899</v>
      </c>
      <c r="N193" s="73">
        <v>1416857.93</v>
      </c>
      <c r="O193" s="73">
        <v>113688.54</v>
      </c>
      <c r="P193" s="73">
        <v>105938.05</v>
      </c>
      <c r="Q193" s="73">
        <v>118078.269999999</v>
      </c>
      <c r="R193" s="73">
        <v>116864.62</v>
      </c>
      <c r="S193" s="73">
        <v>108324.46</v>
      </c>
      <c r="T193" s="73">
        <v>135446.32</v>
      </c>
      <c r="U193" s="73">
        <v>115239.99</v>
      </c>
      <c r="V193" s="73">
        <v>111653.85</v>
      </c>
      <c r="W193" s="73">
        <v>112395.96</v>
      </c>
      <c r="X193" s="73">
        <v>115976.45</v>
      </c>
      <c r="Y193" s="73">
        <v>111910.439999999</v>
      </c>
      <c r="Z193" s="73">
        <v>151340.97999999899</v>
      </c>
      <c r="AA193" s="73">
        <v>1416857.93</v>
      </c>
      <c r="AB193" s="73">
        <v>113688.54</v>
      </c>
      <c r="AC193" s="73">
        <v>105938.05</v>
      </c>
      <c r="AD193" s="73">
        <v>118078.269999999</v>
      </c>
      <c r="AE193" s="73">
        <v>116864.62</v>
      </c>
      <c r="AF193" s="73">
        <v>108324.46</v>
      </c>
      <c r="AG193" s="73">
        <v>135446.32</v>
      </c>
      <c r="AH193" s="73">
        <v>115239.99</v>
      </c>
      <c r="AI193" s="73">
        <v>111653.85</v>
      </c>
      <c r="AJ193" s="73">
        <v>112395.96</v>
      </c>
      <c r="AK193" s="73">
        <v>115976.45</v>
      </c>
      <c r="AL193" s="73">
        <v>111910.439999999</v>
      </c>
      <c r="AM193" s="73">
        <v>151340.97999999899</v>
      </c>
      <c r="AN193" s="73">
        <v>1416857.93</v>
      </c>
    </row>
    <row r="194" spans="1:40">
      <c r="A194" s="108" t="s">
        <v>884</v>
      </c>
      <c r="B194" s="73">
        <v>25068.6499999999</v>
      </c>
      <c r="C194" s="73">
        <v>25068.6499999999</v>
      </c>
      <c r="D194" s="73">
        <v>25946.05</v>
      </c>
      <c r="E194" s="73">
        <v>25946.05</v>
      </c>
      <c r="F194" s="73">
        <v>25946.05</v>
      </c>
      <c r="G194" s="73">
        <v>25946.05</v>
      </c>
      <c r="H194" s="73">
        <v>25946.05</v>
      </c>
      <c r="I194" s="73">
        <v>25946.05</v>
      </c>
      <c r="J194" s="73">
        <v>25946.05</v>
      </c>
      <c r="K194" s="73">
        <v>25946.05</v>
      </c>
      <c r="L194" s="73">
        <v>25946.05</v>
      </c>
      <c r="M194" s="73">
        <v>25946.05</v>
      </c>
      <c r="N194" s="73">
        <v>309597.8</v>
      </c>
      <c r="O194" s="73">
        <v>25068.6499999999</v>
      </c>
      <c r="P194" s="73">
        <v>25068.6499999999</v>
      </c>
      <c r="Q194" s="73">
        <v>25946.05</v>
      </c>
      <c r="R194" s="73">
        <v>25946.05</v>
      </c>
      <c r="S194" s="73">
        <v>25946.05</v>
      </c>
      <c r="T194" s="73">
        <v>25946.05</v>
      </c>
      <c r="U194" s="73">
        <v>25946.05</v>
      </c>
      <c r="V194" s="73">
        <v>25946.05</v>
      </c>
      <c r="W194" s="73">
        <v>25946.05</v>
      </c>
      <c r="X194" s="73">
        <v>25946.05</v>
      </c>
      <c r="Y194" s="73">
        <v>25946.05</v>
      </c>
      <c r="Z194" s="73">
        <v>25946.05</v>
      </c>
      <c r="AA194" s="73">
        <v>309597.8</v>
      </c>
      <c r="AB194" s="73">
        <v>25068.6499999999</v>
      </c>
      <c r="AC194" s="73">
        <v>25068.6499999999</v>
      </c>
      <c r="AD194" s="73">
        <v>25946.05</v>
      </c>
      <c r="AE194" s="73">
        <v>25946.05</v>
      </c>
      <c r="AF194" s="73">
        <v>25946.05</v>
      </c>
      <c r="AG194" s="73">
        <v>25946.05</v>
      </c>
      <c r="AH194" s="73">
        <v>25946.05</v>
      </c>
      <c r="AI194" s="73">
        <v>25946.05</v>
      </c>
      <c r="AJ194" s="73">
        <v>25946.05</v>
      </c>
      <c r="AK194" s="73">
        <v>25946.05</v>
      </c>
      <c r="AL194" s="73">
        <v>25946.05</v>
      </c>
      <c r="AM194" s="73">
        <v>25946.05</v>
      </c>
      <c r="AN194" s="73">
        <v>309597.8</v>
      </c>
    </row>
    <row r="195" spans="1:40">
      <c r="A195" s="108" t="s">
        <v>885</v>
      </c>
      <c r="B195" s="73">
        <v>0</v>
      </c>
      <c r="C195" s="73">
        <v>0</v>
      </c>
      <c r="D195" s="73">
        <v>0</v>
      </c>
      <c r="E195" s="73">
        <v>0</v>
      </c>
      <c r="F195" s="73">
        <v>0</v>
      </c>
      <c r="G195" s="73">
        <v>0</v>
      </c>
      <c r="H195" s="73">
        <v>0</v>
      </c>
      <c r="I195" s="73">
        <v>0</v>
      </c>
      <c r="J195" s="73">
        <v>0</v>
      </c>
      <c r="K195" s="73">
        <v>0</v>
      </c>
      <c r="L195" s="73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3">
        <v>0</v>
      </c>
      <c r="V195" s="73">
        <v>0</v>
      </c>
      <c r="W195" s="73">
        <v>0</v>
      </c>
      <c r="X195" s="73">
        <v>0</v>
      </c>
      <c r="Y195" s="73">
        <v>0</v>
      </c>
      <c r="Z195" s="73">
        <v>0</v>
      </c>
      <c r="AA195" s="73">
        <v>0</v>
      </c>
      <c r="AB195" s="73">
        <v>0</v>
      </c>
      <c r="AC195" s="73">
        <v>0</v>
      </c>
      <c r="AD195" s="73">
        <v>0</v>
      </c>
      <c r="AE195" s="73">
        <v>0</v>
      </c>
      <c r="AF195" s="73">
        <v>0</v>
      </c>
      <c r="AG195" s="73">
        <v>0</v>
      </c>
      <c r="AH195" s="73">
        <v>0</v>
      </c>
      <c r="AI195" s="73">
        <v>0</v>
      </c>
      <c r="AJ195" s="73">
        <v>0</v>
      </c>
      <c r="AK195" s="73">
        <v>0</v>
      </c>
      <c r="AL195" s="73">
        <v>0</v>
      </c>
      <c r="AM195" s="73">
        <v>0</v>
      </c>
      <c r="AN195" s="73">
        <v>0</v>
      </c>
    </row>
    <row r="196" spans="1:40">
      <c r="A196" s="108" t="s">
        <v>886</v>
      </c>
      <c r="B196" s="73">
        <v>0</v>
      </c>
      <c r="C196" s="73">
        <v>0</v>
      </c>
      <c r="D196" s="73">
        <v>0</v>
      </c>
      <c r="E196" s="73">
        <v>0</v>
      </c>
      <c r="F196" s="73">
        <v>0</v>
      </c>
      <c r="G196" s="73">
        <v>0</v>
      </c>
      <c r="H196" s="73">
        <v>0</v>
      </c>
      <c r="I196" s="73">
        <v>0</v>
      </c>
      <c r="J196" s="73">
        <v>0</v>
      </c>
      <c r="K196" s="73">
        <v>0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3">
        <v>0</v>
      </c>
      <c r="V196" s="73">
        <v>0</v>
      </c>
      <c r="W196" s="73">
        <v>0</v>
      </c>
      <c r="X196" s="73">
        <v>0</v>
      </c>
      <c r="Y196" s="73">
        <v>0</v>
      </c>
      <c r="Z196" s="73">
        <v>0</v>
      </c>
      <c r="AA196" s="73">
        <v>0</v>
      </c>
      <c r="AB196" s="73">
        <v>0</v>
      </c>
      <c r="AC196" s="73">
        <v>0</v>
      </c>
      <c r="AD196" s="73">
        <v>0</v>
      </c>
      <c r="AE196" s="73">
        <v>0</v>
      </c>
      <c r="AF196" s="73">
        <v>0</v>
      </c>
      <c r="AG196" s="73">
        <v>0</v>
      </c>
      <c r="AH196" s="73">
        <v>0</v>
      </c>
      <c r="AI196" s="73">
        <v>0</v>
      </c>
      <c r="AJ196" s="73">
        <v>0</v>
      </c>
      <c r="AK196" s="73">
        <v>0</v>
      </c>
      <c r="AL196" s="73">
        <v>0</v>
      </c>
      <c r="AM196" s="73">
        <v>0</v>
      </c>
      <c r="AN196" s="73">
        <v>0</v>
      </c>
    </row>
    <row r="197" spans="1:40">
      <c r="A197" s="108" t="s">
        <v>887</v>
      </c>
      <c r="B197" s="73">
        <v>27396.18</v>
      </c>
      <c r="C197" s="73">
        <v>27396.18</v>
      </c>
      <c r="D197" s="73">
        <v>27396.18</v>
      </c>
      <c r="E197" s="73">
        <v>27396.18</v>
      </c>
      <c r="F197" s="73">
        <v>27396.18</v>
      </c>
      <c r="G197" s="73">
        <v>27396.18</v>
      </c>
      <c r="H197" s="73">
        <v>27396.18</v>
      </c>
      <c r="I197" s="73">
        <v>27396.18</v>
      </c>
      <c r="J197" s="73">
        <v>27396.18</v>
      </c>
      <c r="K197" s="73">
        <v>27396.18</v>
      </c>
      <c r="L197" s="73">
        <v>27396.18</v>
      </c>
      <c r="M197" s="73">
        <v>27396.18</v>
      </c>
      <c r="N197" s="73">
        <v>328754.15999999997</v>
      </c>
      <c r="O197" s="73">
        <v>27396.18</v>
      </c>
      <c r="P197" s="73">
        <v>27396.18</v>
      </c>
      <c r="Q197" s="73">
        <v>27396.18</v>
      </c>
      <c r="R197" s="73">
        <v>27396.18</v>
      </c>
      <c r="S197" s="73">
        <v>27396.18</v>
      </c>
      <c r="T197" s="73">
        <v>27396.18</v>
      </c>
      <c r="U197" s="73">
        <v>27396.18</v>
      </c>
      <c r="V197" s="73">
        <v>27396.18</v>
      </c>
      <c r="W197" s="73">
        <v>27396.18</v>
      </c>
      <c r="X197" s="73">
        <v>27396.18</v>
      </c>
      <c r="Y197" s="73">
        <v>27396.18</v>
      </c>
      <c r="Z197" s="73">
        <v>27396.18</v>
      </c>
      <c r="AA197" s="73">
        <v>328754.15999999997</v>
      </c>
      <c r="AB197" s="73">
        <v>27396.18</v>
      </c>
      <c r="AC197" s="73">
        <v>27396.18</v>
      </c>
      <c r="AD197" s="73">
        <v>27396.18</v>
      </c>
      <c r="AE197" s="73">
        <v>27396.18</v>
      </c>
      <c r="AF197" s="73">
        <v>27396.18</v>
      </c>
      <c r="AG197" s="73">
        <v>27396.18</v>
      </c>
      <c r="AH197" s="73">
        <v>27396.18</v>
      </c>
      <c r="AI197" s="73">
        <v>27396.18</v>
      </c>
      <c r="AJ197" s="73">
        <v>27396.18</v>
      </c>
      <c r="AK197" s="73">
        <v>27396.18</v>
      </c>
      <c r="AL197" s="73">
        <v>27396.18</v>
      </c>
      <c r="AM197" s="73">
        <v>27396.18</v>
      </c>
      <c r="AN197" s="73">
        <v>328754.15999999997</v>
      </c>
    </row>
    <row r="198" spans="1:40">
      <c r="A198" s="108" t="s">
        <v>888</v>
      </c>
      <c r="B198" s="73">
        <v>0</v>
      </c>
      <c r="C198" s="73">
        <v>0</v>
      </c>
      <c r="D198" s="73">
        <v>0</v>
      </c>
      <c r="E198" s="73">
        <v>0</v>
      </c>
      <c r="F198" s="73">
        <v>0</v>
      </c>
      <c r="G198" s="73">
        <v>0</v>
      </c>
      <c r="H198" s="73">
        <v>0</v>
      </c>
      <c r="I198" s="73">
        <v>0</v>
      </c>
      <c r="J198" s="73">
        <v>0</v>
      </c>
      <c r="K198" s="73">
        <v>0</v>
      </c>
      <c r="L198" s="73">
        <v>0</v>
      </c>
      <c r="M198" s="73">
        <v>0</v>
      </c>
      <c r="N198" s="73">
        <v>0</v>
      </c>
      <c r="O198" s="73">
        <v>0</v>
      </c>
      <c r="P198" s="73">
        <v>0</v>
      </c>
      <c r="Q198" s="73">
        <v>0</v>
      </c>
      <c r="R198" s="73">
        <v>0</v>
      </c>
      <c r="S198" s="73">
        <v>0</v>
      </c>
      <c r="T198" s="73">
        <v>0</v>
      </c>
      <c r="U198" s="73">
        <v>0</v>
      </c>
      <c r="V198" s="73">
        <v>0</v>
      </c>
      <c r="W198" s="73">
        <v>0</v>
      </c>
      <c r="X198" s="73">
        <v>0</v>
      </c>
      <c r="Y198" s="73">
        <v>0</v>
      </c>
      <c r="Z198" s="73">
        <v>0</v>
      </c>
      <c r="AA198" s="73">
        <v>0</v>
      </c>
      <c r="AB198" s="73">
        <v>0</v>
      </c>
      <c r="AC198" s="73">
        <v>0</v>
      </c>
      <c r="AD198" s="73">
        <v>0</v>
      </c>
      <c r="AE198" s="73">
        <v>0</v>
      </c>
      <c r="AF198" s="73">
        <v>0</v>
      </c>
      <c r="AG198" s="73">
        <v>0</v>
      </c>
      <c r="AH198" s="73">
        <v>0</v>
      </c>
      <c r="AI198" s="73">
        <v>0</v>
      </c>
      <c r="AJ198" s="73">
        <v>0</v>
      </c>
      <c r="AK198" s="73">
        <v>0</v>
      </c>
      <c r="AL198" s="73">
        <v>0</v>
      </c>
      <c r="AM198" s="73">
        <v>0</v>
      </c>
      <c r="AN198" s="73">
        <v>0</v>
      </c>
    </row>
    <row r="199" spans="1:40">
      <c r="A199" s="108" t="s">
        <v>889</v>
      </c>
      <c r="B199" s="73">
        <v>735895.98563816305</v>
      </c>
      <c r="C199" s="73">
        <v>638775.67563816404</v>
      </c>
      <c r="D199" s="73">
        <v>1807942.5256381601</v>
      </c>
      <c r="E199" s="73">
        <v>681936.63563816401</v>
      </c>
      <c r="F199" s="73">
        <v>656968.47563816397</v>
      </c>
      <c r="G199" s="73">
        <v>1832207.99563816</v>
      </c>
      <c r="H199" s="73">
        <v>675938.72563816397</v>
      </c>
      <c r="I199" s="73">
        <v>665046.375638164</v>
      </c>
      <c r="J199" s="73">
        <v>1762625.3356381599</v>
      </c>
      <c r="K199" s="73">
        <v>678404.94563816395</v>
      </c>
      <c r="L199" s="73">
        <v>665948.48563816305</v>
      </c>
      <c r="M199" s="73">
        <v>1879164.92563816</v>
      </c>
      <c r="N199" s="73">
        <v>12680856.087657901</v>
      </c>
      <c r="O199" s="73">
        <v>792974.46027392498</v>
      </c>
      <c r="P199" s="73">
        <v>695854.15027392597</v>
      </c>
      <c r="Q199" s="73">
        <v>1865021.0002739199</v>
      </c>
      <c r="R199" s="73">
        <v>739015.11027392501</v>
      </c>
      <c r="S199" s="73">
        <v>714046.95027392602</v>
      </c>
      <c r="T199" s="73">
        <v>1889286.4702739201</v>
      </c>
      <c r="U199" s="73">
        <v>733017.20027392497</v>
      </c>
      <c r="V199" s="73">
        <v>722124.850273925</v>
      </c>
      <c r="W199" s="73">
        <v>1819703.81027392</v>
      </c>
      <c r="X199" s="73">
        <v>735483.42027392599</v>
      </c>
      <c r="Y199" s="73">
        <v>723026.96027392498</v>
      </c>
      <c r="Z199" s="73">
        <v>1936243.40027392</v>
      </c>
      <c r="AA199" s="73">
        <v>13365797.7832871</v>
      </c>
      <c r="AB199" s="73">
        <v>850672.13660100999</v>
      </c>
      <c r="AC199" s="73">
        <v>753551.82660101098</v>
      </c>
      <c r="AD199" s="73">
        <v>1922718.6766010099</v>
      </c>
      <c r="AE199" s="73">
        <v>796712.78660101094</v>
      </c>
      <c r="AF199" s="73">
        <v>771744.62660101103</v>
      </c>
      <c r="AG199" s="73">
        <v>1946984.1466010101</v>
      </c>
      <c r="AH199" s="73">
        <v>790714.87660101103</v>
      </c>
      <c r="AI199" s="73">
        <v>779822.52660101</v>
      </c>
      <c r="AJ199" s="73">
        <v>1877401.48660101</v>
      </c>
      <c r="AK199" s="73">
        <v>793181.096601011</v>
      </c>
      <c r="AL199" s="73">
        <v>780724.63660100999</v>
      </c>
      <c r="AM199" s="73">
        <v>1993941.07660101</v>
      </c>
      <c r="AN199" s="73">
        <v>14058169.8992121</v>
      </c>
    </row>
    <row r="200" spans="1:40">
      <c r="A200" s="108" t="s">
        <v>890</v>
      </c>
    </row>
    <row r="201" spans="1:40">
      <c r="A201" s="108" t="s">
        <v>891</v>
      </c>
      <c r="B201" s="73">
        <v>40848.11</v>
      </c>
      <c r="C201" s="73">
        <v>23876.289999999899</v>
      </c>
      <c r="D201" s="73">
        <v>58348.18</v>
      </c>
      <c r="E201" s="73">
        <v>105338.06</v>
      </c>
      <c r="F201" s="73">
        <v>311581.24</v>
      </c>
      <c r="G201" s="73">
        <v>178592.44</v>
      </c>
      <c r="H201" s="73">
        <v>90890.709999999905</v>
      </c>
      <c r="I201" s="73">
        <v>22215.75</v>
      </c>
      <c r="J201" s="73">
        <v>45007.27</v>
      </c>
      <c r="K201" s="73">
        <v>31440.21</v>
      </c>
      <c r="L201" s="73">
        <v>33166.33</v>
      </c>
      <c r="M201" s="73">
        <v>41729.279999999999</v>
      </c>
      <c r="N201" s="73">
        <v>983033.87</v>
      </c>
      <c r="O201" s="73">
        <v>40848.11</v>
      </c>
      <c r="P201" s="73">
        <v>23876.289999999899</v>
      </c>
      <c r="Q201" s="73">
        <v>58348.18</v>
      </c>
      <c r="R201" s="73">
        <v>105338.06</v>
      </c>
      <c r="S201" s="73">
        <v>311581.24</v>
      </c>
      <c r="T201" s="73">
        <v>178592.44</v>
      </c>
      <c r="U201" s="73">
        <v>90890.709999999905</v>
      </c>
      <c r="V201" s="73">
        <v>22215.75</v>
      </c>
      <c r="W201" s="73">
        <v>45007.27</v>
      </c>
      <c r="X201" s="73">
        <v>31440.21</v>
      </c>
      <c r="Y201" s="73">
        <v>33166.33</v>
      </c>
      <c r="Z201" s="73">
        <v>41729.279999999999</v>
      </c>
      <c r="AA201" s="73">
        <v>983033.87</v>
      </c>
      <c r="AB201" s="73">
        <v>40848.11</v>
      </c>
      <c r="AC201" s="73">
        <v>23876.289999999899</v>
      </c>
      <c r="AD201" s="73">
        <v>58348.18</v>
      </c>
      <c r="AE201" s="73">
        <v>105338.06</v>
      </c>
      <c r="AF201" s="73">
        <v>311581.24</v>
      </c>
      <c r="AG201" s="73">
        <v>178592.44</v>
      </c>
      <c r="AH201" s="73">
        <v>90890.709999999905</v>
      </c>
      <c r="AI201" s="73">
        <v>22215.75</v>
      </c>
      <c r="AJ201" s="73">
        <v>45007.27</v>
      </c>
      <c r="AK201" s="73">
        <v>31440.21</v>
      </c>
      <c r="AL201" s="73">
        <v>33166.33</v>
      </c>
      <c r="AM201" s="73">
        <v>41729.279999999999</v>
      </c>
      <c r="AN201" s="73">
        <v>983033.87</v>
      </c>
    </row>
    <row r="202" spans="1:40">
      <c r="A202" s="108" t="s">
        <v>892</v>
      </c>
      <c r="B202" s="73">
        <v>40848.11</v>
      </c>
      <c r="C202" s="73">
        <v>23876.289999999899</v>
      </c>
      <c r="D202" s="73">
        <v>58348.18</v>
      </c>
      <c r="E202" s="73">
        <v>105338.06</v>
      </c>
      <c r="F202" s="73">
        <v>311581.24</v>
      </c>
      <c r="G202" s="73">
        <v>178592.44</v>
      </c>
      <c r="H202" s="73">
        <v>90890.709999999905</v>
      </c>
      <c r="I202" s="73">
        <v>22215.75</v>
      </c>
      <c r="J202" s="73">
        <v>45007.27</v>
      </c>
      <c r="K202" s="73">
        <v>31440.21</v>
      </c>
      <c r="L202" s="73">
        <v>33166.33</v>
      </c>
      <c r="M202" s="73">
        <v>41729.279999999999</v>
      </c>
      <c r="N202" s="73">
        <v>983033.87</v>
      </c>
      <c r="O202" s="73">
        <v>40848.11</v>
      </c>
      <c r="P202" s="73">
        <v>23876.289999999899</v>
      </c>
      <c r="Q202" s="73">
        <v>58348.18</v>
      </c>
      <c r="R202" s="73">
        <v>105338.06</v>
      </c>
      <c r="S202" s="73">
        <v>311581.24</v>
      </c>
      <c r="T202" s="73">
        <v>178592.44</v>
      </c>
      <c r="U202" s="73">
        <v>90890.709999999905</v>
      </c>
      <c r="V202" s="73">
        <v>22215.75</v>
      </c>
      <c r="W202" s="73">
        <v>45007.27</v>
      </c>
      <c r="X202" s="73">
        <v>31440.21</v>
      </c>
      <c r="Y202" s="73">
        <v>33166.33</v>
      </c>
      <c r="Z202" s="73">
        <v>41729.279999999999</v>
      </c>
      <c r="AA202" s="73">
        <v>983033.87</v>
      </c>
      <c r="AB202" s="73">
        <v>40848.11</v>
      </c>
      <c r="AC202" s="73">
        <v>23876.289999999899</v>
      </c>
      <c r="AD202" s="73">
        <v>58348.18</v>
      </c>
      <c r="AE202" s="73">
        <v>105338.06</v>
      </c>
      <c r="AF202" s="73">
        <v>311581.24</v>
      </c>
      <c r="AG202" s="73">
        <v>178592.44</v>
      </c>
      <c r="AH202" s="73">
        <v>90890.709999999905</v>
      </c>
      <c r="AI202" s="73">
        <v>22215.75</v>
      </c>
      <c r="AJ202" s="73">
        <v>45007.27</v>
      </c>
      <c r="AK202" s="73">
        <v>31440.21</v>
      </c>
      <c r="AL202" s="73">
        <v>33166.33</v>
      </c>
      <c r="AM202" s="73">
        <v>41729.279999999999</v>
      </c>
      <c r="AN202" s="73">
        <v>983033.87</v>
      </c>
    </row>
    <row r="203" spans="1:40">
      <c r="A203" s="108" t="s">
        <v>893</v>
      </c>
    </row>
    <row r="204" spans="1:40">
      <c r="A204" s="108" t="s">
        <v>894</v>
      </c>
      <c r="B204" s="73">
        <v>128504.50999999901</v>
      </c>
      <c r="C204" s="73">
        <v>133238.96</v>
      </c>
      <c r="D204" s="73">
        <v>134184.44</v>
      </c>
      <c r="E204" s="73">
        <v>134886.44999999899</v>
      </c>
      <c r="F204" s="73">
        <v>134958.64000000001</v>
      </c>
      <c r="G204" s="73">
        <v>134894.49</v>
      </c>
      <c r="H204" s="73">
        <v>134821.74</v>
      </c>
      <c r="I204" s="73">
        <v>134033.46</v>
      </c>
      <c r="J204" s="73">
        <v>135129.79999999999</v>
      </c>
      <c r="K204" s="73">
        <v>134846.22</v>
      </c>
      <c r="L204" s="73">
        <v>135181.09</v>
      </c>
      <c r="M204" s="73">
        <v>135694.75</v>
      </c>
      <c r="N204" s="73">
        <v>1610374.54999999</v>
      </c>
      <c r="O204" s="73">
        <v>128504.50999999901</v>
      </c>
      <c r="P204" s="73">
        <v>133238.96</v>
      </c>
      <c r="Q204" s="73">
        <v>134184.44</v>
      </c>
      <c r="R204" s="73">
        <v>134886.44999999899</v>
      </c>
      <c r="S204" s="73">
        <v>134958.64000000001</v>
      </c>
      <c r="T204" s="73">
        <v>134894.49</v>
      </c>
      <c r="U204" s="73">
        <v>134821.74</v>
      </c>
      <c r="V204" s="73">
        <v>134033.46</v>
      </c>
      <c r="W204" s="73">
        <v>135129.79999999999</v>
      </c>
      <c r="X204" s="73">
        <v>134846.22</v>
      </c>
      <c r="Y204" s="73">
        <v>135181.09</v>
      </c>
      <c r="Z204" s="73">
        <v>135694.75</v>
      </c>
      <c r="AA204" s="73">
        <v>1610374.54999999</v>
      </c>
      <c r="AB204" s="73">
        <v>128504.50999999901</v>
      </c>
      <c r="AC204" s="73">
        <v>133238.96</v>
      </c>
      <c r="AD204" s="73">
        <v>134184.44</v>
      </c>
      <c r="AE204" s="73">
        <v>134886.44999999899</v>
      </c>
      <c r="AF204" s="73">
        <v>134958.64000000001</v>
      </c>
      <c r="AG204" s="73">
        <v>134894.49</v>
      </c>
      <c r="AH204" s="73">
        <v>134821.74</v>
      </c>
      <c r="AI204" s="73">
        <v>134033.46</v>
      </c>
      <c r="AJ204" s="73">
        <v>135129.79999999999</v>
      </c>
      <c r="AK204" s="73">
        <v>134846.22</v>
      </c>
      <c r="AL204" s="73">
        <v>135181.09</v>
      </c>
      <c r="AM204" s="73">
        <v>135694.75</v>
      </c>
      <c r="AN204" s="73">
        <v>1610374.54999999</v>
      </c>
    </row>
    <row r="205" spans="1:40">
      <c r="A205" s="108" t="s">
        <v>895</v>
      </c>
      <c r="B205" s="73">
        <v>128504.50999999901</v>
      </c>
      <c r="C205" s="73">
        <v>133238.96</v>
      </c>
      <c r="D205" s="73">
        <v>134184.44</v>
      </c>
      <c r="E205" s="73">
        <v>134886.44999999899</v>
      </c>
      <c r="F205" s="73">
        <v>134958.64000000001</v>
      </c>
      <c r="G205" s="73">
        <v>134894.49</v>
      </c>
      <c r="H205" s="73">
        <v>134821.74</v>
      </c>
      <c r="I205" s="73">
        <v>134033.46</v>
      </c>
      <c r="J205" s="73">
        <v>135129.79999999999</v>
      </c>
      <c r="K205" s="73">
        <v>134846.22</v>
      </c>
      <c r="L205" s="73">
        <v>135181.09</v>
      </c>
      <c r="M205" s="73">
        <v>135694.75</v>
      </c>
      <c r="N205" s="73">
        <v>1610374.54999999</v>
      </c>
      <c r="O205" s="73">
        <v>128504.50999999901</v>
      </c>
      <c r="P205" s="73">
        <v>133238.96</v>
      </c>
      <c r="Q205" s="73">
        <v>134184.44</v>
      </c>
      <c r="R205" s="73">
        <v>134886.44999999899</v>
      </c>
      <c r="S205" s="73">
        <v>134958.64000000001</v>
      </c>
      <c r="T205" s="73">
        <v>134894.49</v>
      </c>
      <c r="U205" s="73">
        <v>134821.74</v>
      </c>
      <c r="V205" s="73">
        <v>134033.46</v>
      </c>
      <c r="W205" s="73">
        <v>135129.79999999999</v>
      </c>
      <c r="X205" s="73">
        <v>134846.22</v>
      </c>
      <c r="Y205" s="73">
        <v>135181.09</v>
      </c>
      <c r="Z205" s="73">
        <v>135694.75</v>
      </c>
      <c r="AA205" s="73">
        <v>1610374.54999999</v>
      </c>
      <c r="AB205" s="73">
        <v>128504.50999999901</v>
      </c>
      <c r="AC205" s="73">
        <v>133238.96</v>
      </c>
      <c r="AD205" s="73">
        <v>134184.44</v>
      </c>
      <c r="AE205" s="73">
        <v>134886.44999999899</v>
      </c>
      <c r="AF205" s="73">
        <v>134958.64000000001</v>
      </c>
      <c r="AG205" s="73">
        <v>134894.49</v>
      </c>
      <c r="AH205" s="73">
        <v>134821.74</v>
      </c>
      <c r="AI205" s="73">
        <v>134033.46</v>
      </c>
      <c r="AJ205" s="73">
        <v>135129.79999999999</v>
      </c>
      <c r="AK205" s="73">
        <v>134846.22</v>
      </c>
      <c r="AL205" s="73">
        <v>135181.09</v>
      </c>
      <c r="AM205" s="73">
        <v>135694.75</v>
      </c>
      <c r="AN205" s="73">
        <v>1610374.54999999</v>
      </c>
    </row>
    <row r="206" spans="1:40">
      <c r="A206" s="108" t="s">
        <v>896</v>
      </c>
    </row>
    <row r="207" spans="1:40">
      <c r="A207" s="108" t="s">
        <v>897</v>
      </c>
      <c r="B207" s="73">
        <v>-0.42000000007646998</v>
      </c>
      <c r="C207" s="73">
        <v>-0.42000000007646998</v>
      </c>
      <c r="D207" s="73">
        <v>-0.42000000007646998</v>
      </c>
      <c r="E207" s="73">
        <v>-0.42000000007646998</v>
      </c>
      <c r="F207" s="73">
        <v>-0.42000000007646998</v>
      </c>
      <c r="G207" s="73">
        <v>-0.42000000007646998</v>
      </c>
      <c r="H207" s="73">
        <v>-0.42000000007646998</v>
      </c>
      <c r="I207" s="73">
        <v>-0.42000000007646998</v>
      </c>
      <c r="J207" s="73">
        <v>-0.42000000007646998</v>
      </c>
      <c r="K207" s="73">
        <v>-0.42000000007646998</v>
      </c>
      <c r="L207" s="73">
        <v>-0.42000000007646998</v>
      </c>
      <c r="M207" s="73">
        <v>-0.42000000007646998</v>
      </c>
      <c r="N207" s="73">
        <v>-5.0400000009176402</v>
      </c>
      <c r="O207" s="73">
        <v>-0.42000000007646998</v>
      </c>
      <c r="P207" s="73">
        <v>-0.42000000007646998</v>
      </c>
      <c r="Q207" s="73">
        <v>-0.42000000007646998</v>
      </c>
      <c r="R207" s="73">
        <v>-0.42000000007646998</v>
      </c>
      <c r="S207" s="73">
        <v>-0.42000000007646998</v>
      </c>
      <c r="T207" s="73">
        <v>-0.42000000007646998</v>
      </c>
      <c r="U207" s="73">
        <v>-0.42000000007646998</v>
      </c>
      <c r="V207" s="73">
        <v>-0.42000000007646998</v>
      </c>
      <c r="W207" s="73">
        <v>-0.42000000007646998</v>
      </c>
      <c r="X207" s="73">
        <v>-0.42000000007646998</v>
      </c>
      <c r="Y207" s="73">
        <v>-0.42000000007646998</v>
      </c>
      <c r="Z207" s="73">
        <v>-0.42000000007646998</v>
      </c>
      <c r="AA207" s="73">
        <v>-5.0400000009176402</v>
      </c>
      <c r="AB207" s="73">
        <v>-0.42000000007646998</v>
      </c>
      <c r="AC207" s="73">
        <v>-0.42000000007646998</v>
      </c>
      <c r="AD207" s="73">
        <v>-0.42000000007646998</v>
      </c>
      <c r="AE207" s="73">
        <v>-0.42000000007646998</v>
      </c>
      <c r="AF207" s="73">
        <v>-0.42000000007646998</v>
      </c>
      <c r="AG207" s="73">
        <v>-0.42000000007646998</v>
      </c>
      <c r="AH207" s="73">
        <v>-0.42000000007646998</v>
      </c>
      <c r="AI207" s="73">
        <v>-0.42000000007646998</v>
      </c>
      <c r="AJ207" s="73">
        <v>-0.42000000007646998</v>
      </c>
      <c r="AK207" s="73">
        <v>-0.42000000007646998</v>
      </c>
      <c r="AL207" s="73">
        <v>-0.42000000007646998</v>
      </c>
      <c r="AM207" s="73">
        <v>-0.42000000007646998</v>
      </c>
      <c r="AN207" s="73">
        <v>-5.0400000009176402</v>
      </c>
    </row>
    <row r="208" spans="1:40">
      <c r="A208" s="108" t="s">
        <v>898</v>
      </c>
      <c r="B208" s="73">
        <v>0</v>
      </c>
      <c r="C208" s="73">
        <v>0</v>
      </c>
      <c r="D208" s="73">
        <v>0</v>
      </c>
      <c r="E208" s="73">
        <v>0</v>
      </c>
      <c r="F208" s="73">
        <v>0</v>
      </c>
      <c r="G208" s="73">
        <v>0</v>
      </c>
      <c r="H208" s="73">
        <v>0</v>
      </c>
      <c r="I208" s="73">
        <v>0</v>
      </c>
      <c r="J208" s="73">
        <v>0</v>
      </c>
      <c r="K208" s="73">
        <v>0</v>
      </c>
      <c r="L208" s="73">
        <v>0</v>
      </c>
      <c r="M208" s="73">
        <v>0</v>
      </c>
      <c r="N208" s="73">
        <v>0</v>
      </c>
      <c r="O208" s="73">
        <v>0</v>
      </c>
      <c r="P208" s="73">
        <v>0</v>
      </c>
      <c r="Q208" s="73">
        <v>0</v>
      </c>
      <c r="R208" s="73">
        <v>0</v>
      </c>
      <c r="S208" s="73">
        <v>0</v>
      </c>
      <c r="T208" s="73">
        <v>0</v>
      </c>
      <c r="U208" s="73">
        <v>0</v>
      </c>
      <c r="V208" s="73">
        <v>0</v>
      </c>
      <c r="W208" s="73">
        <v>0</v>
      </c>
      <c r="X208" s="73">
        <v>0</v>
      </c>
      <c r="Y208" s="73">
        <v>0</v>
      </c>
      <c r="Z208" s="73">
        <v>0</v>
      </c>
      <c r="AA208" s="73">
        <v>0</v>
      </c>
      <c r="AB208" s="73">
        <v>0</v>
      </c>
      <c r="AC208" s="73">
        <v>0</v>
      </c>
      <c r="AD208" s="73">
        <v>0</v>
      </c>
      <c r="AE208" s="73">
        <v>0</v>
      </c>
      <c r="AF208" s="73">
        <v>0</v>
      </c>
      <c r="AG208" s="73">
        <v>0</v>
      </c>
      <c r="AH208" s="73">
        <v>0</v>
      </c>
      <c r="AI208" s="73">
        <v>0</v>
      </c>
      <c r="AJ208" s="73">
        <v>0</v>
      </c>
      <c r="AK208" s="73">
        <v>0</v>
      </c>
      <c r="AL208" s="73">
        <v>0</v>
      </c>
      <c r="AM208" s="73">
        <v>0</v>
      </c>
      <c r="AN208" s="73">
        <v>0</v>
      </c>
    </row>
    <row r="209" spans="1:40">
      <c r="A209" s="108" t="s">
        <v>899</v>
      </c>
      <c r="B209" s="73">
        <v>-0.42000000007646998</v>
      </c>
      <c r="C209" s="73">
        <v>-0.42000000007646998</v>
      </c>
      <c r="D209" s="73">
        <v>-0.42000000007646998</v>
      </c>
      <c r="E209" s="73">
        <v>-0.42000000007646998</v>
      </c>
      <c r="F209" s="73">
        <v>-0.42000000007646998</v>
      </c>
      <c r="G209" s="73">
        <v>-0.42000000007646998</v>
      </c>
      <c r="H209" s="73">
        <v>-0.42000000007646998</v>
      </c>
      <c r="I209" s="73">
        <v>-0.42000000007646998</v>
      </c>
      <c r="J209" s="73">
        <v>-0.42000000007646998</v>
      </c>
      <c r="K209" s="73">
        <v>-0.42000000007646998</v>
      </c>
      <c r="L209" s="73">
        <v>-0.42000000007646998</v>
      </c>
      <c r="M209" s="73">
        <v>-0.42000000007646998</v>
      </c>
      <c r="N209" s="73">
        <v>-5.0400000009176402</v>
      </c>
      <c r="O209" s="73">
        <v>-0.42000000007646998</v>
      </c>
      <c r="P209" s="73">
        <v>-0.42000000007646998</v>
      </c>
      <c r="Q209" s="73">
        <v>-0.42000000007646998</v>
      </c>
      <c r="R209" s="73">
        <v>-0.42000000007646998</v>
      </c>
      <c r="S209" s="73">
        <v>-0.42000000007646998</v>
      </c>
      <c r="T209" s="73">
        <v>-0.42000000007646998</v>
      </c>
      <c r="U209" s="73">
        <v>-0.42000000007646998</v>
      </c>
      <c r="V209" s="73">
        <v>-0.42000000007646998</v>
      </c>
      <c r="W209" s="73">
        <v>-0.42000000007646998</v>
      </c>
      <c r="X209" s="73">
        <v>-0.42000000007646998</v>
      </c>
      <c r="Y209" s="73">
        <v>-0.42000000007646998</v>
      </c>
      <c r="Z209" s="73">
        <v>-0.42000000007646998</v>
      </c>
      <c r="AA209" s="73">
        <v>-5.0400000009176402</v>
      </c>
      <c r="AB209" s="73">
        <v>-0.42000000007646998</v>
      </c>
      <c r="AC209" s="73">
        <v>-0.42000000007646998</v>
      </c>
      <c r="AD209" s="73">
        <v>-0.42000000007646998</v>
      </c>
      <c r="AE209" s="73">
        <v>-0.42000000007646998</v>
      </c>
      <c r="AF209" s="73">
        <v>-0.42000000007646998</v>
      </c>
      <c r="AG209" s="73">
        <v>-0.42000000007646998</v>
      </c>
      <c r="AH209" s="73">
        <v>-0.42000000007646998</v>
      </c>
      <c r="AI209" s="73">
        <v>-0.42000000007646998</v>
      </c>
      <c r="AJ209" s="73">
        <v>-0.42000000007646998</v>
      </c>
      <c r="AK209" s="73">
        <v>-0.42000000007646998</v>
      </c>
      <c r="AL209" s="73">
        <v>-0.42000000007646998</v>
      </c>
      <c r="AM209" s="73">
        <v>-0.42000000007646998</v>
      </c>
      <c r="AN209" s="73">
        <v>-5.0400000009176402</v>
      </c>
    </row>
    <row r="210" spans="1:40">
      <c r="A210" s="108" t="s">
        <v>900</v>
      </c>
    </row>
    <row r="211" spans="1:40">
      <c r="A211" s="108" t="s">
        <v>901</v>
      </c>
      <c r="B211" s="73">
        <v>720405.58333333302</v>
      </c>
      <c r="C211" s="73">
        <v>740326.28333333298</v>
      </c>
      <c r="D211" s="73">
        <v>528320.87333333294</v>
      </c>
      <c r="E211" s="73">
        <v>636309.91333333298</v>
      </c>
      <c r="F211" s="73">
        <v>665678.16333333298</v>
      </c>
      <c r="G211" s="73">
        <v>532785.55333333299</v>
      </c>
      <c r="H211" s="73">
        <v>649454.29333333299</v>
      </c>
      <c r="I211" s="73">
        <v>525744.83333333302</v>
      </c>
      <c r="J211" s="73">
        <v>464175.39333333197</v>
      </c>
      <c r="K211" s="73">
        <v>772464.46333333198</v>
      </c>
      <c r="L211" s="73">
        <v>548315.683333333</v>
      </c>
      <c r="M211" s="73">
        <v>608146.33333333302</v>
      </c>
      <c r="N211" s="73">
        <v>7392127.3699999899</v>
      </c>
      <c r="O211" s="73">
        <v>720405.58333333302</v>
      </c>
      <c r="P211" s="73">
        <v>740326.28333333298</v>
      </c>
      <c r="Q211" s="73">
        <v>528320.87333333294</v>
      </c>
      <c r="R211" s="73">
        <v>636309.91333333298</v>
      </c>
      <c r="S211" s="73">
        <v>665678.16333333298</v>
      </c>
      <c r="T211" s="73">
        <v>532785.55333333299</v>
      </c>
      <c r="U211" s="73">
        <v>649454.29333333299</v>
      </c>
      <c r="V211" s="73">
        <v>525744.83333333302</v>
      </c>
      <c r="W211" s="73">
        <v>464175.39333333197</v>
      </c>
      <c r="X211" s="73">
        <v>772464.46333333198</v>
      </c>
      <c r="Y211" s="73">
        <v>548315.683333333</v>
      </c>
      <c r="Z211" s="73">
        <v>608146.33333333302</v>
      </c>
      <c r="AA211" s="73">
        <v>7392127.3699999899</v>
      </c>
      <c r="AB211" s="73">
        <v>720405.58333333302</v>
      </c>
      <c r="AC211" s="73">
        <v>740326.28333333298</v>
      </c>
      <c r="AD211" s="73">
        <v>528320.87333333294</v>
      </c>
      <c r="AE211" s="73">
        <v>636309.91333333298</v>
      </c>
      <c r="AF211" s="73">
        <v>665678.16333333298</v>
      </c>
      <c r="AG211" s="73">
        <v>532785.55333333299</v>
      </c>
      <c r="AH211" s="73">
        <v>649454.29333333299</v>
      </c>
      <c r="AI211" s="73">
        <v>525744.83333333302</v>
      </c>
      <c r="AJ211" s="73">
        <v>464175.39333333197</v>
      </c>
      <c r="AK211" s="73">
        <v>772464.46333333198</v>
      </c>
      <c r="AL211" s="73">
        <v>548315.683333333</v>
      </c>
      <c r="AM211" s="73">
        <v>608146.33333333302</v>
      </c>
      <c r="AN211" s="73">
        <v>7392127.3699999899</v>
      </c>
    </row>
    <row r="212" spans="1:40">
      <c r="A212" s="108" t="s">
        <v>902</v>
      </c>
      <c r="B212" s="73">
        <v>-285895.01999999897</v>
      </c>
      <c r="C212" s="73">
        <v>-285895.01999999897</v>
      </c>
      <c r="D212" s="73">
        <v>-285837.83999999898</v>
      </c>
      <c r="E212" s="73">
        <v>-285837.83999999898</v>
      </c>
      <c r="F212" s="73">
        <v>-285837.83999999898</v>
      </c>
      <c r="G212" s="73">
        <v>-285837.83999999898</v>
      </c>
      <c r="H212" s="73">
        <v>-285837.83999999898</v>
      </c>
      <c r="I212" s="73">
        <v>-285837.83999999898</v>
      </c>
      <c r="J212" s="73">
        <v>-285837.83999999898</v>
      </c>
      <c r="K212" s="73">
        <v>-285837.83999999898</v>
      </c>
      <c r="L212" s="73">
        <v>-285837.83999999898</v>
      </c>
      <c r="M212" s="73">
        <v>-285837.83999999898</v>
      </c>
      <c r="N212" s="73">
        <v>-3430168.44</v>
      </c>
      <c r="O212" s="73">
        <v>-284903.01999999897</v>
      </c>
      <c r="P212" s="73">
        <v>-284903.01999999897</v>
      </c>
      <c r="Q212" s="73">
        <v>-284845.83999999898</v>
      </c>
      <c r="R212" s="73">
        <v>-284845.83999999898</v>
      </c>
      <c r="S212" s="73">
        <v>-284845.83999999898</v>
      </c>
      <c r="T212" s="73">
        <v>-284845.83999999898</v>
      </c>
      <c r="U212" s="73">
        <v>-284845.83999999898</v>
      </c>
      <c r="V212" s="73">
        <v>-284845.83999999898</v>
      </c>
      <c r="W212" s="73">
        <v>-284845.83999999898</v>
      </c>
      <c r="X212" s="73">
        <v>-284845.83999999898</v>
      </c>
      <c r="Y212" s="73">
        <v>-284845.83999999898</v>
      </c>
      <c r="Z212" s="73">
        <v>-284845.83999999898</v>
      </c>
      <c r="AA212" s="73">
        <v>-3418264.4399999902</v>
      </c>
      <c r="AB212" s="73">
        <v>-284903.01999999897</v>
      </c>
      <c r="AC212" s="73">
        <v>-284903.01999999897</v>
      </c>
      <c r="AD212" s="73">
        <v>-284845.83999999898</v>
      </c>
      <c r="AE212" s="73">
        <v>-284845.83999999898</v>
      </c>
      <c r="AF212" s="73">
        <v>-284845.83999999898</v>
      </c>
      <c r="AG212" s="73">
        <v>-284845.83999999898</v>
      </c>
      <c r="AH212" s="73">
        <v>-284845.83999999898</v>
      </c>
      <c r="AI212" s="73">
        <v>-284845.83999999898</v>
      </c>
      <c r="AJ212" s="73">
        <v>-284845.83999999898</v>
      </c>
      <c r="AK212" s="73">
        <v>-284845.83999999898</v>
      </c>
      <c r="AL212" s="73">
        <v>-284845.83999999898</v>
      </c>
      <c r="AM212" s="73">
        <v>-284845.83999999898</v>
      </c>
      <c r="AN212" s="73">
        <v>-3418264.4399999902</v>
      </c>
    </row>
    <row r="213" spans="1:40">
      <c r="A213" s="108" t="s">
        <v>903</v>
      </c>
      <c r="B213" s="73">
        <v>434510.56333333201</v>
      </c>
      <c r="C213" s="73">
        <v>454431.26333333302</v>
      </c>
      <c r="D213" s="73">
        <v>242483.03333333301</v>
      </c>
      <c r="E213" s="73">
        <v>350472.07333333301</v>
      </c>
      <c r="F213" s="73">
        <v>379840.32333333301</v>
      </c>
      <c r="G213" s="73">
        <v>246947.713333333</v>
      </c>
      <c r="H213" s="73">
        <v>363616.45333333203</v>
      </c>
      <c r="I213" s="73">
        <v>239906.993333333</v>
      </c>
      <c r="J213" s="73">
        <v>178337.55333333201</v>
      </c>
      <c r="K213" s="73">
        <v>486626.62333333201</v>
      </c>
      <c r="L213" s="73">
        <v>262477.84333333297</v>
      </c>
      <c r="M213" s="73">
        <v>322308.493333333</v>
      </c>
      <c r="N213" s="73">
        <v>3961958.9299999899</v>
      </c>
      <c r="O213" s="73">
        <v>435502.56333333201</v>
      </c>
      <c r="P213" s="73">
        <v>455423.26333333302</v>
      </c>
      <c r="Q213" s="73">
        <v>243475.03333333301</v>
      </c>
      <c r="R213" s="73">
        <v>351464.07333333301</v>
      </c>
      <c r="S213" s="73">
        <v>380832.32333333301</v>
      </c>
      <c r="T213" s="73">
        <v>247939.713333333</v>
      </c>
      <c r="U213" s="73">
        <v>364608.45333333302</v>
      </c>
      <c r="V213" s="73">
        <v>240898.993333333</v>
      </c>
      <c r="W213" s="73">
        <v>179329.55333333299</v>
      </c>
      <c r="X213" s="73">
        <v>487618.62333333201</v>
      </c>
      <c r="Y213" s="73">
        <v>263469.84333333297</v>
      </c>
      <c r="Z213" s="73">
        <v>323300.493333333</v>
      </c>
      <c r="AA213" s="73">
        <v>3973862.9299999899</v>
      </c>
      <c r="AB213" s="73">
        <v>435502.56333333201</v>
      </c>
      <c r="AC213" s="73">
        <v>455423.26333333302</v>
      </c>
      <c r="AD213" s="73">
        <v>243475.03333333301</v>
      </c>
      <c r="AE213" s="73">
        <v>351464.07333333301</v>
      </c>
      <c r="AF213" s="73">
        <v>380832.32333333301</v>
      </c>
      <c r="AG213" s="73">
        <v>247939.713333333</v>
      </c>
      <c r="AH213" s="73">
        <v>364608.45333333302</v>
      </c>
      <c r="AI213" s="73">
        <v>240898.993333333</v>
      </c>
      <c r="AJ213" s="73">
        <v>179329.55333333299</v>
      </c>
      <c r="AK213" s="73">
        <v>487618.62333333201</v>
      </c>
      <c r="AL213" s="73">
        <v>263469.84333333297</v>
      </c>
      <c r="AM213" s="73">
        <v>323300.493333333</v>
      </c>
      <c r="AN213" s="73">
        <v>3973862.9299999899</v>
      </c>
    </row>
    <row r="214" spans="1:40">
      <c r="A214" s="108" t="s">
        <v>904</v>
      </c>
    </row>
    <row r="215" spans="1:40">
      <c r="A215" s="108" t="s">
        <v>905</v>
      </c>
      <c r="B215" s="73">
        <v>329967.42</v>
      </c>
      <c r="C215" s="73">
        <v>10123.950000000001</v>
      </c>
      <c r="D215" s="73">
        <v>10195.869999999901</v>
      </c>
      <c r="E215" s="73">
        <v>10258.719999999999</v>
      </c>
      <c r="F215" s="73">
        <v>10240.32</v>
      </c>
      <c r="G215" s="73">
        <v>10242.01</v>
      </c>
      <c r="H215" s="73">
        <v>10192.799999999999</v>
      </c>
      <c r="I215" s="73">
        <v>10128.75</v>
      </c>
      <c r="J215" s="73">
        <v>10213.530000000001</v>
      </c>
      <c r="K215" s="73">
        <v>10241.64</v>
      </c>
      <c r="L215" s="73">
        <v>10246.64</v>
      </c>
      <c r="M215" s="73">
        <v>10270.299999999999</v>
      </c>
      <c r="N215" s="73">
        <v>442321.95</v>
      </c>
      <c r="O215" s="73">
        <v>329967.42</v>
      </c>
      <c r="P215" s="73">
        <v>10123.950000000001</v>
      </c>
      <c r="Q215" s="73">
        <v>10195.869999999901</v>
      </c>
      <c r="R215" s="73">
        <v>10258.719999999999</v>
      </c>
      <c r="S215" s="73">
        <v>10240.32</v>
      </c>
      <c r="T215" s="73">
        <v>10242.01</v>
      </c>
      <c r="U215" s="73">
        <v>10192.799999999999</v>
      </c>
      <c r="V215" s="73">
        <v>10128.75</v>
      </c>
      <c r="W215" s="73">
        <v>10213.530000000001</v>
      </c>
      <c r="X215" s="73">
        <v>10241.64</v>
      </c>
      <c r="Y215" s="73">
        <v>10246.64</v>
      </c>
      <c r="Z215" s="73">
        <v>10270.299999999999</v>
      </c>
      <c r="AA215" s="73">
        <v>442321.95</v>
      </c>
      <c r="AB215" s="73">
        <v>329967.42</v>
      </c>
      <c r="AC215" s="73">
        <v>10123.950000000001</v>
      </c>
      <c r="AD215" s="73">
        <v>10195.869999999901</v>
      </c>
      <c r="AE215" s="73">
        <v>10258.719999999999</v>
      </c>
      <c r="AF215" s="73">
        <v>10240.32</v>
      </c>
      <c r="AG215" s="73">
        <v>10242.01</v>
      </c>
      <c r="AH215" s="73">
        <v>10192.799999999999</v>
      </c>
      <c r="AI215" s="73">
        <v>10128.75</v>
      </c>
      <c r="AJ215" s="73">
        <v>10213.530000000001</v>
      </c>
      <c r="AK215" s="73">
        <v>10241.64</v>
      </c>
      <c r="AL215" s="73">
        <v>10246.64</v>
      </c>
      <c r="AM215" s="73">
        <v>10270.299999999999</v>
      </c>
      <c r="AN215" s="73">
        <v>442321.95</v>
      </c>
    </row>
    <row r="216" spans="1:40">
      <c r="A216" s="108" t="s">
        <v>906</v>
      </c>
      <c r="B216" s="73">
        <v>329967.42</v>
      </c>
      <c r="C216" s="73">
        <v>10123.950000000001</v>
      </c>
      <c r="D216" s="73">
        <v>10195.869999999901</v>
      </c>
      <c r="E216" s="73">
        <v>10258.719999999999</v>
      </c>
      <c r="F216" s="73">
        <v>10240.32</v>
      </c>
      <c r="G216" s="73">
        <v>10242.01</v>
      </c>
      <c r="H216" s="73">
        <v>10192.799999999999</v>
      </c>
      <c r="I216" s="73">
        <v>10128.75</v>
      </c>
      <c r="J216" s="73">
        <v>10213.530000000001</v>
      </c>
      <c r="K216" s="73">
        <v>10241.64</v>
      </c>
      <c r="L216" s="73">
        <v>10246.64</v>
      </c>
      <c r="M216" s="73">
        <v>10270.299999999999</v>
      </c>
      <c r="N216" s="73">
        <v>442321.95</v>
      </c>
      <c r="O216" s="73">
        <v>329967.42</v>
      </c>
      <c r="P216" s="73">
        <v>10123.950000000001</v>
      </c>
      <c r="Q216" s="73">
        <v>10195.869999999901</v>
      </c>
      <c r="R216" s="73">
        <v>10258.719999999999</v>
      </c>
      <c r="S216" s="73">
        <v>10240.32</v>
      </c>
      <c r="T216" s="73">
        <v>10242.01</v>
      </c>
      <c r="U216" s="73">
        <v>10192.799999999999</v>
      </c>
      <c r="V216" s="73">
        <v>10128.75</v>
      </c>
      <c r="W216" s="73">
        <v>10213.530000000001</v>
      </c>
      <c r="X216" s="73">
        <v>10241.64</v>
      </c>
      <c r="Y216" s="73">
        <v>10246.64</v>
      </c>
      <c r="Z216" s="73">
        <v>10270.299999999999</v>
      </c>
      <c r="AA216" s="73">
        <v>442321.95</v>
      </c>
      <c r="AB216" s="73">
        <v>329967.42</v>
      </c>
      <c r="AC216" s="73">
        <v>10123.950000000001</v>
      </c>
      <c r="AD216" s="73">
        <v>10195.869999999901</v>
      </c>
      <c r="AE216" s="73">
        <v>10258.719999999999</v>
      </c>
      <c r="AF216" s="73">
        <v>10240.32</v>
      </c>
      <c r="AG216" s="73">
        <v>10242.01</v>
      </c>
      <c r="AH216" s="73">
        <v>10192.799999999999</v>
      </c>
      <c r="AI216" s="73">
        <v>10128.75</v>
      </c>
      <c r="AJ216" s="73">
        <v>10213.530000000001</v>
      </c>
      <c r="AK216" s="73">
        <v>10241.64</v>
      </c>
      <c r="AL216" s="73">
        <v>10246.64</v>
      </c>
      <c r="AM216" s="73">
        <v>10270.299999999999</v>
      </c>
      <c r="AN216" s="73">
        <v>442321.95</v>
      </c>
    </row>
    <row r="217" spans="1:40">
      <c r="A217" s="108" t="s">
        <v>907</v>
      </c>
      <c r="B217" s="73">
        <v>1673033.6789714899</v>
      </c>
      <c r="C217" s="73">
        <v>1263753.2289714899</v>
      </c>
      <c r="D217" s="73">
        <v>2256576.8889714899</v>
      </c>
      <c r="E217" s="73">
        <v>1286314.77897149</v>
      </c>
      <c r="F217" s="73">
        <v>1497011.83897149</v>
      </c>
      <c r="G217" s="73">
        <v>2406307.4889714899</v>
      </c>
      <c r="H217" s="73">
        <v>1278883.26897149</v>
      </c>
      <c r="I217" s="73">
        <v>1074754.1689714901</v>
      </c>
      <c r="J217" s="73">
        <v>2134736.3289714898</v>
      </c>
      <c r="K217" s="73">
        <v>1344982.4789714899</v>
      </c>
      <c r="L217" s="73">
        <v>1110443.2289714899</v>
      </c>
      <c r="M217" s="73">
        <v>2392590.58897149</v>
      </c>
      <c r="N217" s="73">
        <v>19719387.967657901</v>
      </c>
      <c r="O217" s="73">
        <v>1731104.15360725</v>
      </c>
      <c r="P217" s="73">
        <v>1321823.70360725</v>
      </c>
      <c r="Q217" s="73">
        <v>2314647.3636072502</v>
      </c>
      <c r="R217" s="73">
        <v>1344385.2536072501</v>
      </c>
      <c r="S217" s="73">
        <v>1555082.3136072501</v>
      </c>
      <c r="T217" s="73">
        <v>2464377.9636072498</v>
      </c>
      <c r="U217" s="73">
        <v>1336953.74360725</v>
      </c>
      <c r="V217" s="73">
        <v>1132824.6436072499</v>
      </c>
      <c r="W217" s="73">
        <v>2192806.8036072501</v>
      </c>
      <c r="X217" s="73">
        <v>1403052.95360725</v>
      </c>
      <c r="Y217" s="73">
        <v>1168513.70360725</v>
      </c>
      <c r="Z217" s="73">
        <v>2450661.0636072499</v>
      </c>
      <c r="AA217" s="73">
        <v>20416233.663287099</v>
      </c>
      <c r="AB217" s="73">
        <v>1788801.82993434</v>
      </c>
      <c r="AC217" s="73">
        <v>1379521.37993434</v>
      </c>
      <c r="AD217" s="73">
        <v>2372345.0399343399</v>
      </c>
      <c r="AE217" s="73">
        <v>1402082.9299343401</v>
      </c>
      <c r="AF217" s="73">
        <v>1612779.9899343399</v>
      </c>
      <c r="AG217" s="73">
        <v>2522075.63993434</v>
      </c>
      <c r="AH217" s="73">
        <v>1394651.4199343401</v>
      </c>
      <c r="AI217" s="73">
        <v>1190522.31993434</v>
      </c>
      <c r="AJ217" s="73">
        <v>2250504.4799343399</v>
      </c>
      <c r="AK217" s="73">
        <v>1460750.62993434</v>
      </c>
      <c r="AL217" s="73">
        <v>1226211.37993434</v>
      </c>
      <c r="AM217" s="73">
        <v>2508358.7399343401</v>
      </c>
      <c r="AN217" s="73">
        <v>21108605.779212099</v>
      </c>
    </row>
    <row r="218" spans="1:40">
      <c r="A218" s="109" t="s">
        <v>908</v>
      </c>
    </row>
    <row r="219" spans="1:40">
      <c r="A219" s="108" t="s">
        <v>909</v>
      </c>
    </row>
    <row r="220" spans="1:40">
      <c r="A220" s="108" t="s">
        <v>910</v>
      </c>
      <c r="B220" s="73">
        <v>0</v>
      </c>
      <c r="C220" s="73">
        <v>0</v>
      </c>
      <c r="D220" s="73">
        <v>0</v>
      </c>
      <c r="E220" s="73">
        <v>0</v>
      </c>
      <c r="F220" s="73">
        <v>0</v>
      </c>
      <c r="G220" s="73">
        <v>0</v>
      </c>
      <c r="H220" s="73">
        <v>0</v>
      </c>
      <c r="I220" s="73">
        <v>0</v>
      </c>
      <c r="J220" s="73">
        <v>0</v>
      </c>
      <c r="K220" s="73">
        <v>0</v>
      </c>
      <c r="L220" s="73">
        <v>0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0</v>
      </c>
      <c r="S220" s="73">
        <v>0</v>
      </c>
      <c r="T220" s="73">
        <v>0</v>
      </c>
      <c r="U220" s="73">
        <v>0</v>
      </c>
      <c r="V220" s="73">
        <v>0</v>
      </c>
      <c r="W220" s="73">
        <v>0</v>
      </c>
      <c r="X220" s="73">
        <v>0</v>
      </c>
      <c r="Y220" s="73">
        <v>0</v>
      </c>
      <c r="Z220" s="73">
        <v>0</v>
      </c>
      <c r="AA220" s="73">
        <v>0</v>
      </c>
      <c r="AB220" s="73">
        <v>0</v>
      </c>
      <c r="AC220" s="73">
        <v>0</v>
      </c>
      <c r="AD220" s="73">
        <v>0</v>
      </c>
      <c r="AE220" s="73">
        <v>0</v>
      </c>
      <c r="AF220" s="73">
        <v>0</v>
      </c>
      <c r="AG220" s="73">
        <v>0</v>
      </c>
      <c r="AH220" s="73">
        <v>0</v>
      </c>
      <c r="AI220" s="73">
        <v>0</v>
      </c>
      <c r="AJ220" s="73">
        <v>0</v>
      </c>
      <c r="AK220" s="73">
        <v>0</v>
      </c>
      <c r="AL220" s="73">
        <v>0</v>
      </c>
      <c r="AM220" s="73">
        <v>0</v>
      </c>
      <c r="AN220" s="73">
        <v>0</v>
      </c>
    </row>
    <row r="221" spans="1:40">
      <c r="A221" s="108" t="s">
        <v>911</v>
      </c>
      <c r="B221" s="73">
        <v>0</v>
      </c>
      <c r="C221" s="73">
        <v>0</v>
      </c>
      <c r="D221" s="73">
        <v>0</v>
      </c>
      <c r="E221" s="73">
        <v>0</v>
      </c>
      <c r="F221" s="73">
        <v>0</v>
      </c>
      <c r="G221" s="73">
        <v>0</v>
      </c>
      <c r="H221" s="73">
        <v>0</v>
      </c>
      <c r="I221" s="73">
        <v>0</v>
      </c>
      <c r="J221" s="73">
        <v>0</v>
      </c>
      <c r="K221" s="73">
        <v>0</v>
      </c>
      <c r="L221" s="73">
        <v>0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73">
        <v>0</v>
      </c>
      <c r="T221" s="73">
        <v>0</v>
      </c>
      <c r="U221" s="73">
        <v>0</v>
      </c>
      <c r="V221" s="73">
        <v>0</v>
      </c>
      <c r="W221" s="73">
        <v>0</v>
      </c>
      <c r="X221" s="73">
        <v>0</v>
      </c>
      <c r="Y221" s="73">
        <v>0</v>
      </c>
      <c r="Z221" s="73">
        <v>0</v>
      </c>
      <c r="AA221" s="73">
        <v>0</v>
      </c>
      <c r="AB221" s="73">
        <v>0</v>
      </c>
      <c r="AC221" s="73">
        <v>0</v>
      </c>
      <c r="AD221" s="73">
        <v>0</v>
      </c>
      <c r="AE221" s="73">
        <v>0</v>
      </c>
      <c r="AF221" s="73">
        <v>0</v>
      </c>
      <c r="AG221" s="73">
        <v>0</v>
      </c>
      <c r="AH221" s="73">
        <v>0</v>
      </c>
      <c r="AI221" s="73">
        <v>0</v>
      </c>
      <c r="AJ221" s="73">
        <v>0</v>
      </c>
      <c r="AK221" s="73">
        <v>0</v>
      </c>
      <c r="AL221" s="73">
        <v>0</v>
      </c>
      <c r="AM221" s="73">
        <v>0</v>
      </c>
      <c r="AN221" s="73">
        <v>0</v>
      </c>
    </row>
    <row r="222" spans="1:40">
      <c r="A222" s="108" t="s">
        <v>912</v>
      </c>
    </row>
    <row r="223" spans="1:40">
      <c r="A223" s="108" t="s">
        <v>913</v>
      </c>
      <c r="B223" s="73">
        <v>22355.55</v>
      </c>
      <c r="C223" s="73">
        <v>27447.139999999901</v>
      </c>
      <c r="D223" s="73">
        <v>21467.759999999998</v>
      </c>
      <c r="E223" s="73">
        <v>44412.27</v>
      </c>
      <c r="F223" s="73">
        <v>30614.74</v>
      </c>
      <c r="G223" s="73">
        <v>85501.54</v>
      </c>
      <c r="H223" s="73">
        <v>39557.69</v>
      </c>
      <c r="I223" s="73">
        <v>30840.339999999898</v>
      </c>
      <c r="J223" s="73">
        <v>38355.279999999999</v>
      </c>
      <c r="K223" s="73">
        <v>32194.539999999899</v>
      </c>
      <c r="L223" s="73">
        <v>30825.21</v>
      </c>
      <c r="M223" s="73">
        <v>36448.31</v>
      </c>
      <c r="N223" s="73">
        <v>440020.37</v>
      </c>
      <c r="O223" s="73">
        <v>22355.55</v>
      </c>
      <c r="P223" s="73">
        <v>27447.139999999901</v>
      </c>
      <c r="Q223" s="73">
        <v>21467.759999999998</v>
      </c>
      <c r="R223" s="73">
        <v>44412.27</v>
      </c>
      <c r="S223" s="73">
        <v>30614.74</v>
      </c>
      <c r="T223" s="73">
        <v>85501.54</v>
      </c>
      <c r="U223" s="73">
        <v>39557.69</v>
      </c>
      <c r="V223" s="73">
        <v>30840.339999999898</v>
      </c>
      <c r="W223" s="73">
        <v>38355.279999999999</v>
      </c>
      <c r="X223" s="73">
        <v>32194.539999999899</v>
      </c>
      <c r="Y223" s="73">
        <v>30825.21</v>
      </c>
      <c r="Z223" s="73">
        <v>36448.31</v>
      </c>
      <c r="AA223" s="73">
        <v>440020.37</v>
      </c>
      <c r="AB223" s="73">
        <v>22355.55</v>
      </c>
      <c r="AC223" s="73">
        <v>27447.139999999901</v>
      </c>
      <c r="AD223" s="73">
        <v>21467.759999999998</v>
      </c>
      <c r="AE223" s="73">
        <v>44412.27</v>
      </c>
      <c r="AF223" s="73">
        <v>30614.74</v>
      </c>
      <c r="AG223" s="73">
        <v>85501.54</v>
      </c>
      <c r="AH223" s="73">
        <v>39557.69</v>
      </c>
      <c r="AI223" s="73">
        <v>30840.339999999898</v>
      </c>
      <c r="AJ223" s="73">
        <v>38355.279999999999</v>
      </c>
      <c r="AK223" s="73">
        <v>32194.539999999899</v>
      </c>
      <c r="AL223" s="73">
        <v>30825.21</v>
      </c>
      <c r="AM223" s="73">
        <v>36448.31</v>
      </c>
      <c r="AN223" s="73">
        <v>440020.37</v>
      </c>
    </row>
    <row r="224" spans="1:40">
      <c r="A224" s="108" t="s">
        <v>914</v>
      </c>
      <c r="B224" s="73">
        <v>0</v>
      </c>
      <c r="C224" s="73">
        <v>0</v>
      </c>
      <c r="D224" s="73">
        <v>0</v>
      </c>
      <c r="E224" s="73">
        <v>0</v>
      </c>
      <c r="F224" s="73">
        <v>0</v>
      </c>
      <c r="G224" s="73">
        <v>0</v>
      </c>
      <c r="H224" s="73">
        <v>0</v>
      </c>
      <c r="I224" s="73">
        <v>0</v>
      </c>
      <c r="J224" s="73">
        <v>0</v>
      </c>
      <c r="K224" s="73">
        <v>0</v>
      </c>
      <c r="L224" s="73">
        <v>0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73">
        <v>0</v>
      </c>
      <c r="V224" s="73">
        <v>0</v>
      </c>
      <c r="W224" s="73">
        <v>0</v>
      </c>
      <c r="X224" s="73">
        <v>0</v>
      </c>
      <c r="Y224" s="73">
        <v>0</v>
      </c>
      <c r="Z224" s="73">
        <v>0</v>
      </c>
      <c r="AA224" s="73">
        <v>0</v>
      </c>
      <c r="AB224" s="73">
        <v>0</v>
      </c>
      <c r="AC224" s="73">
        <v>0</v>
      </c>
      <c r="AD224" s="73">
        <v>0</v>
      </c>
      <c r="AE224" s="73">
        <v>0</v>
      </c>
      <c r="AF224" s="73">
        <v>0</v>
      </c>
      <c r="AG224" s="73">
        <v>0</v>
      </c>
      <c r="AH224" s="73">
        <v>0</v>
      </c>
      <c r="AI224" s="73">
        <v>0</v>
      </c>
      <c r="AJ224" s="73">
        <v>0</v>
      </c>
      <c r="AK224" s="73">
        <v>0</v>
      </c>
      <c r="AL224" s="73">
        <v>0</v>
      </c>
      <c r="AM224" s="73">
        <v>0</v>
      </c>
      <c r="AN224" s="73">
        <v>0</v>
      </c>
    </row>
    <row r="225" spans="1:40">
      <c r="A225" s="108" t="s">
        <v>915</v>
      </c>
      <c r="B225" s="73">
        <v>594628.48</v>
      </c>
      <c r="C225" s="73">
        <v>205515.11</v>
      </c>
      <c r="D225" s="73">
        <v>213541.83999999901</v>
      </c>
      <c r="E225" s="73">
        <v>227797.68</v>
      </c>
      <c r="F225" s="73">
        <v>224474.53999999899</v>
      </c>
      <c r="G225" s="73">
        <v>244341.399999999</v>
      </c>
      <c r="H225" s="73">
        <v>206986.56999999899</v>
      </c>
      <c r="I225" s="73">
        <v>228729.94</v>
      </c>
      <c r="J225" s="73">
        <v>227305.63</v>
      </c>
      <c r="K225" s="73">
        <v>245231.49999999901</v>
      </c>
      <c r="L225" s="73">
        <v>206836.13</v>
      </c>
      <c r="M225" s="73">
        <v>212107.35</v>
      </c>
      <c r="N225" s="73">
        <v>3037496.17</v>
      </c>
      <c r="O225" s="73">
        <v>594628.48</v>
      </c>
      <c r="P225" s="73">
        <v>205515.11</v>
      </c>
      <c r="Q225" s="73">
        <v>213541.83999999901</v>
      </c>
      <c r="R225" s="73">
        <v>227797.68</v>
      </c>
      <c r="S225" s="73">
        <v>224474.53999999899</v>
      </c>
      <c r="T225" s="73">
        <v>244341.399999999</v>
      </c>
      <c r="U225" s="73">
        <v>206986.56999999899</v>
      </c>
      <c r="V225" s="73">
        <v>228729.94</v>
      </c>
      <c r="W225" s="73">
        <v>227305.63</v>
      </c>
      <c r="X225" s="73">
        <v>245231.49999999901</v>
      </c>
      <c r="Y225" s="73">
        <v>206836.13</v>
      </c>
      <c r="Z225" s="73">
        <v>212107.35</v>
      </c>
      <c r="AA225" s="73">
        <v>3037496.17</v>
      </c>
      <c r="AB225" s="73">
        <v>594628.48</v>
      </c>
      <c r="AC225" s="73">
        <v>205515.11</v>
      </c>
      <c r="AD225" s="73">
        <v>213541.83999999901</v>
      </c>
      <c r="AE225" s="73">
        <v>227797.68</v>
      </c>
      <c r="AF225" s="73">
        <v>224474.53999999899</v>
      </c>
      <c r="AG225" s="73">
        <v>244341.399999999</v>
      </c>
      <c r="AH225" s="73">
        <v>206986.56999999899</v>
      </c>
      <c r="AI225" s="73">
        <v>228729.94</v>
      </c>
      <c r="AJ225" s="73">
        <v>227305.63</v>
      </c>
      <c r="AK225" s="73">
        <v>245231.49999999901</v>
      </c>
      <c r="AL225" s="73">
        <v>206836.13</v>
      </c>
      <c r="AM225" s="73">
        <v>212107.35</v>
      </c>
      <c r="AN225" s="73">
        <v>3037496.17</v>
      </c>
    </row>
    <row r="226" spans="1:40">
      <c r="A226" s="108" t="s">
        <v>916</v>
      </c>
      <c r="B226" s="73">
        <v>0</v>
      </c>
      <c r="C226" s="73">
        <v>0</v>
      </c>
      <c r="D226" s="73">
        <v>0</v>
      </c>
      <c r="E226" s="73">
        <v>0</v>
      </c>
      <c r="F226" s="73">
        <v>0</v>
      </c>
      <c r="G226" s="73">
        <v>0</v>
      </c>
      <c r="H226" s="73">
        <v>0</v>
      </c>
      <c r="I226" s="73">
        <v>0</v>
      </c>
      <c r="J226" s="73">
        <v>0</v>
      </c>
      <c r="K226" s="73">
        <v>0</v>
      </c>
      <c r="L226" s="73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3">
        <v>0</v>
      </c>
      <c r="V226" s="73">
        <v>0</v>
      </c>
      <c r="W226" s="73">
        <v>0</v>
      </c>
      <c r="X226" s="73">
        <v>0</v>
      </c>
      <c r="Y226" s="73">
        <v>0</v>
      </c>
      <c r="Z226" s="73">
        <v>0</v>
      </c>
      <c r="AA226" s="73">
        <v>0</v>
      </c>
      <c r="AB226" s="73">
        <v>0</v>
      </c>
      <c r="AC226" s="73">
        <v>0</v>
      </c>
      <c r="AD226" s="73">
        <v>0</v>
      </c>
      <c r="AE226" s="73">
        <v>0</v>
      </c>
      <c r="AF226" s="73">
        <v>0</v>
      </c>
      <c r="AG226" s="73">
        <v>0</v>
      </c>
      <c r="AH226" s="73">
        <v>0</v>
      </c>
      <c r="AI226" s="73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</row>
    <row r="227" spans="1:40">
      <c r="A227" s="108" t="s">
        <v>917</v>
      </c>
      <c r="B227" s="73">
        <v>616984.03</v>
      </c>
      <c r="C227" s="73">
        <v>232962.24999999901</v>
      </c>
      <c r="D227" s="73">
        <v>235009.59999999899</v>
      </c>
      <c r="E227" s="73">
        <v>272209.95</v>
      </c>
      <c r="F227" s="73">
        <v>255089.28</v>
      </c>
      <c r="G227" s="73">
        <v>329842.94</v>
      </c>
      <c r="H227" s="73">
        <v>246544.25999999899</v>
      </c>
      <c r="I227" s="73">
        <v>259570.28</v>
      </c>
      <c r="J227" s="73">
        <v>265660.90999999997</v>
      </c>
      <c r="K227" s="73">
        <v>277426.03999999998</v>
      </c>
      <c r="L227" s="73">
        <v>237661.34</v>
      </c>
      <c r="M227" s="73">
        <v>248555.65999999901</v>
      </c>
      <c r="N227" s="73">
        <v>3477516.5399999898</v>
      </c>
      <c r="O227" s="73">
        <v>616984.03</v>
      </c>
      <c r="P227" s="73">
        <v>232962.24999999901</v>
      </c>
      <c r="Q227" s="73">
        <v>235009.59999999899</v>
      </c>
      <c r="R227" s="73">
        <v>272209.95</v>
      </c>
      <c r="S227" s="73">
        <v>255089.28</v>
      </c>
      <c r="T227" s="73">
        <v>329842.94</v>
      </c>
      <c r="U227" s="73">
        <v>246544.25999999899</v>
      </c>
      <c r="V227" s="73">
        <v>259570.28</v>
      </c>
      <c r="W227" s="73">
        <v>265660.90999999997</v>
      </c>
      <c r="X227" s="73">
        <v>277426.03999999998</v>
      </c>
      <c r="Y227" s="73">
        <v>237661.34</v>
      </c>
      <c r="Z227" s="73">
        <v>248555.65999999901</v>
      </c>
      <c r="AA227" s="73">
        <v>3477516.5399999898</v>
      </c>
      <c r="AB227" s="73">
        <v>616984.03</v>
      </c>
      <c r="AC227" s="73">
        <v>232962.24999999901</v>
      </c>
      <c r="AD227" s="73">
        <v>235009.59999999899</v>
      </c>
      <c r="AE227" s="73">
        <v>272209.95</v>
      </c>
      <c r="AF227" s="73">
        <v>255089.28</v>
      </c>
      <c r="AG227" s="73">
        <v>329842.94</v>
      </c>
      <c r="AH227" s="73">
        <v>246544.25999999899</v>
      </c>
      <c r="AI227" s="73">
        <v>259570.28</v>
      </c>
      <c r="AJ227" s="73">
        <v>265660.90999999997</v>
      </c>
      <c r="AK227" s="73">
        <v>277426.03999999998</v>
      </c>
      <c r="AL227" s="73">
        <v>237661.34</v>
      </c>
      <c r="AM227" s="73">
        <v>248555.65999999901</v>
      </c>
      <c r="AN227" s="73">
        <v>3477516.5399999898</v>
      </c>
    </row>
    <row r="228" spans="1:40">
      <c r="A228" s="108" t="s">
        <v>918</v>
      </c>
    </row>
    <row r="229" spans="1:40">
      <c r="A229" s="108" t="s">
        <v>919</v>
      </c>
      <c r="B229" s="73">
        <v>66127.885036836306</v>
      </c>
      <c r="C229" s="73">
        <v>66127.885036836306</v>
      </c>
      <c r="D229" s="73">
        <v>66127.885036836306</v>
      </c>
      <c r="E229" s="73">
        <v>66127.885036836306</v>
      </c>
      <c r="F229" s="73">
        <v>66127.885036836306</v>
      </c>
      <c r="G229" s="73">
        <v>66127.885036836306</v>
      </c>
      <c r="H229" s="73">
        <v>66127.885036836306</v>
      </c>
      <c r="I229" s="73">
        <v>66127.885036836306</v>
      </c>
      <c r="J229" s="73">
        <v>66127.885036836306</v>
      </c>
      <c r="K229" s="73">
        <v>66127.885036836306</v>
      </c>
      <c r="L229" s="73">
        <v>66127.885036836306</v>
      </c>
      <c r="M229" s="73">
        <v>66127.885036836306</v>
      </c>
      <c r="N229" s="73">
        <v>793534.62044203503</v>
      </c>
      <c r="O229" s="73">
        <v>100261.856776074</v>
      </c>
      <c r="P229" s="73">
        <v>100261.856776074</v>
      </c>
      <c r="Q229" s="73">
        <v>100261.856776074</v>
      </c>
      <c r="R229" s="73">
        <v>100261.856776074</v>
      </c>
      <c r="S229" s="73">
        <v>100261.856776074</v>
      </c>
      <c r="T229" s="73">
        <v>100261.856776074</v>
      </c>
      <c r="U229" s="73">
        <v>100261.856776074</v>
      </c>
      <c r="V229" s="73">
        <v>100261.856776074</v>
      </c>
      <c r="W229" s="73">
        <v>100261.856776074</v>
      </c>
      <c r="X229" s="73">
        <v>100261.856776074</v>
      </c>
      <c r="Y229" s="73">
        <v>100261.856776074</v>
      </c>
      <c r="Z229" s="73">
        <v>100261.856776074</v>
      </c>
      <c r="AA229" s="73">
        <v>1203142.2813128801</v>
      </c>
      <c r="AB229" s="73">
        <v>135042.53682398901</v>
      </c>
      <c r="AC229" s="73">
        <v>135042.53682398901</v>
      </c>
      <c r="AD229" s="73">
        <v>135042.53682398901</v>
      </c>
      <c r="AE229" s="73">
        <v>135042.53682398901</v>
      </c>
      <c r="AF229" s="73">
        <v>135042.53682398901</v>
      </c>
      <c r="AG229" s="73">
        <v>135042.53682398901</v>
      </c>
      <c r="AH229" s="73">
        <v>135042.53682398901</v>
      </c>
      <c r="AI229" s="73">
        <v>135042.53682398901</v>
      </c>
      <c r="AJ229" s="73">
        <v>135042.53682398901</v>
      </c>
      <c r="AK229" s="73">
        <v>135042.53682398901</v>
      </c>
      <c r="AL229" s="73">
        <v>135042.53682398901</v>
      </c>
      <c r="AM229" s="73">
        <v>135042.53682398901</v>
      </c>
      <c r="AN229" s="73">
        <v>1620510.44188786</v>
      </c>
    </row>
    <row r="230" spans="1:40">
      <c r="A230" s="108" t="s">
        <v>920</v>
      </c>
      <c r="B230" s="73">
        <v>226677.183333333</v>
      </c>
      <c r="C230" s="73">
        <v>227524.773333333</v>
      </c>
      <c r="D230" s="73">
        <v>197473.45333333299</v>
      </c>
      <c r="E230" s="73">
        <v>193965.97333333301</v>
      </c>
      <c r="F230" s="73">
        <v>253694.11333333299</v>
      </c>
      <c r="G230" s="73">
        <v>204748.463333333</v>
      </c>
      <c r="H230" s="73">
        <v>186615.26333333299</v>
      </c>
      <c r="I230" s="73">
        <v>212464.42333333299</v>
      </c>
      <c r="J230" s="73">
        <v>256667.85333333301</v>
      </c>
      <c r="K230" s="73">
        <v>196748.58333333299</v>
      </c>
      <c r="L230" s="73">
        <v>192605.773333333</v>
      </c>
      <c r="M230" s="73">
        <v>253283.54333333299</v>
      </c>
      <c r="N230" s="73">
        <v>2602469.3999999901</v>
      </c>
      <c r="O230" s="73">
        <v>226677.183333333</v>
      </c>
      <c r="P230" s="73">
        <v>227524.773333333</v>
      </c>
      <c r="Q230" s="73">
        <v>197473.45333333299</v>
      </c>
      <c r="R230" s="73">
        <v>193965.97333333301</v>
      </c>
      <c r="S230" s="73">
        <v>253694.11333333299</v>
      </c>
      <c r="T230" s="73">
        <v>204748.463333333</v>
      </c>
      <c r="U230" s="73">
        <v>186615.26333333299</v>
      </c>
      <c r="V230" s="73">
        <v>212464.42333333299</v>
      </c>
      <c r="W230" s="73">
        <v>256667.85333333301</v>
      </c>
      <c r="X230" s="73">
        <v>196748.58333333299</v>
      </c>
      <c r="Y230" s="73">
        <v>192605.773333333</v>
      </c>
      <c r="Z230" s="73">
        <v>253283.54333333299</v>
      </c>
      <c r="AA230" s="73">
        <v>2602469.3999999901</v>
      </c>
      <c r="AB230" s="73">
        <v>226677.183333333</v>
      </c>
      <c r="AC230" s="73">
        <v>227524.773333333</v>
      </c>
      <c r="AD230" s="73">
        <v>197473.45333333299</v>
      </c>
      <c r="AE230" s="73">
        <v>193965.97333333301</v>
      </c>
      <c r="AF230" s="73">
        <v>253694.11333333299</v>
      </c>
      <c r="AG230" s="73">
        <v>204748.463333333</v>
      </c>
      <c r="AH230" s="73">
        <v>186615.26333333299</v>
      </c>
      <c r="AI230" s="73">
        <v>212464.42333333299</v>
      </c>
      <c r="AJ230" s="73">
        <v>256667.85333333301</v>
      </c>
      <c r="AK230" s="73">
        <v>196748.58333333299</v>
      </c>
      <c r="AL230" s="73">
        <v>192605.773333333</v>
      </c>
      <c r="AM230" s="73">
        <v>253283.54333333299</v>
      </c>
      <c r="AN230" s="73">
        <v>2602469.3999999901</v>
      </c>
    </row>
    <row r="231" spans="1:40">
      <c r="A231" s="108" t="s">
        <v>921</v>
      </c>
      <c r="B231" s="73">
        <v>260007.709999999</v>
      </c>
      <c r="C231" s="73">
        <v>358415.68</v>
      </c>
      <c r="D231" s="73">
        <v>380162.24</v>
      </c>
      <c r="E231" s="73">
        <v>475825.04</v>
      </c>
      <c r="F231" s="73">
        <v>523629.82999999903</v>
      </c>
      <c r="G231" s="73">
        <v>580971.44999999995</v>
      </c>
      <c r="H231" s="73">
        <v>399223.06</v>
      </c>
      <c r="I231" s="73">
        <v>359535.61</v>
      </c>
      <c r="J231" s="73">
        <v>375183.8</v>
      </c>
      <c r="K231" s="73">
        <v>366638.98</v>
      </c>
      <c r="L231" s="73">
        <v>348322.07999999903</v>
      </c>
      <c r="M231" s="73">
        <v>366151.24</v>
      </c>
      <c r="N231" s="73">
        <v>4794066.72</v>
      </c>
      <c r="O231" s="73">
        <v>260007.709999999</v>
      </c>
      <c r="P231" s="73">
        <v>358415.68</v>
      </c>
      <c r="Q231" s="73">
        <v>380162.24</v>
      </c>
      <c r="R231" s="73">
        <v>475825.04</v>
      </c>
      <c r="S231" s="73">
        <v>523629.82999999903</v>
      </c>
      <c r="T231" s="73">
        <v>580971.44999999995</v>
      </c>
      <c r="U231" s="73">
        <v>399223.06</v>
      </c>
      <c r="V231" s="73">
        <v>359535.61</v>
      </c>
      <c r="W231" s="73">
        <v>375183.8</v>
      </c>
      <c r="X231" s="73">
        <v>366638.98</v>
      </c>
      <c r="Y231" s="73">
        <v>348322.07999999903</v>
      </c>
      <c r="Z231" s="73">
        <v>366151.24</v>
      </c>
      <c r="AA231" s="73">
        <v>4794066.72</v>
      </c>
      <c r="AB231" s="73">
        <v>260007.709999999</v>
      </c>
      <c r="AC231" s="73">
        <v>358415.68</v>
      </c>
      <c r="AD231" s="73">
        <v>380162.24</v>
      </c>
      <c r="AE231" s="73">
        <v>475825.04</v>
      </c>
      <c r="AF231" s="73">
        <v>523629.82999999903</v>
      </c>
      <c r="AG231" s="73">
        <v>580971.44999999995</v>
      </c>
      <c r="AH231" s="73">
        <v>399223.06</v>
      </c>
      <c r="AI231" s="73">
        <v>359535.61</v>
      </c>
      <c r="AJ231" s="73">
        <v>375183.8</v>
      </c>
      <c r="AK231" s="73">
        <v>366638.98</v>
      </c>
      <c r="AL231" s="73">
        <v>348322.07999999903</v>
      </c>
      <c r="AM231" s="73">
        <v>366151.24</v>
      </c>
      <c r="AN231" s="73">
        <v>4794066.72</v>
      </c>
    </row>
    <row r="232" spans="1:40">
      <c r="A232" s="108" t="s">
        <v>922</v>
      </c>
      <c r="B232" s="73">
        <v>552812.77837016899</v>
      </c>
      <c r="C232" s="73">
        <v>652068.33837016905</v>
      </c>
      <c r="D232" s="73">
        <v>643763.57837016904</v>
      </c>
      <c r="E232" s="73">
        <v>735918.89837016899</v>
      </c>
      <c r="F232" s="73">
        <v>843451.82837016904</v>
      </c>
      <c r="G232" s="73">
        <v>851847.79837016901</v>
      </c>
      <c r="H232" s="73">
        <v>651966.20837016904</v>
      </c>
      <c r="I232" s="73">
        <v>638127.91837016901</v>
      </c>
      <c r="J232" s="73">
        <v>697979.538370169</v>
      </c>
      <c r="K232" s="73">
        <v>629515.44837016903</v>
      </c>
      <c r="L232" s="73">
        <v>607055.73837016895</v>
      </c>
      <c r="M232" s="73">
        <v>685562.66837016901</v>
      </c>
      <c r="N232" s="73">
        <v>8190070.7404420301</v>
      </c>
      <c r="O232" s="73">
        <v>586946.75010940596</v>
      </c>
      <c r="P232" s="73">
        <v>686202.31010940694</v>
      </c>
      <c r="Q232" s="73">
        <v>677897.55010940705</v>
      </c>
      <c r="R232" s="73">
        <v>770052.870109407</v>
      </c>
      <c r="S232" s="73">
        <v>877585.80010940705</v>
      </c>
      <c r="T232" s="73">
        <v>885981.77010940702</v>
      </c>
      <c r="U232" s="73">
        <v>686100.18010940705</v>
      </c>
      <c r="V232" s="73">
        <v>672261.89010940702</v>
      </c>
      <c r="W232" s="73">
        <v>732113.51010940701</v>
      </c>
      <c r="X232" s="73">
        <v>663649.42010940704</v>
      </c>
      <c r="Y232" s="73">
        <v>641189.71010940697</v>
      </c>
      <c r="Z232" s="73">
        <v>719696.64010940702</v>
      </c>
      <c r="AA232" s="73">
        <v>8599678.4013128802</v>
      </c>
      <c r="AB232" s="73">
        <v>621727.43015732197</v>
      </c>
      <c r="AC232" s="73">
        <v>720982.99015732203</v>
      </c>
      <c r="AD232" s="73">
        <v>712678.23015732202</v>
      </c>
      <c r="AE232" s="73">
        <v>804833.55015732197</v>
      </c>
      <c r="AF232" s="73">
        <v>912366.48015732202</v>
      </c>
      <c r="AG232" s="73">
        <v>920762.45015732199</v>
      </c>
      <c r="AH232" s="73">
        <v>720880.86015732202</v>
      </c>
      <c r="AI232" s="73">
        <v>707042.57015732198</v>
      </c>
      <c r="AJ232" s="73">
        <v>766894.19015732198</v>
      </c>
      <c r="AK232" s="73">
        <v>698430.10015732201</v>
      </c>
      <c r="AL232" s="73">
        <v>675970.39015732205</v>
      </c>
      <c r="AM232" s="73">
        <v>754477.32015732198</v>
      </c>
      <c r="AN232" s="73">
        <v>9017046.5618878603</v>
      </c>
    </row>
    <row r="233" spans="1:40">
      <c r="A233" s="108" t="s">
        <v>923</v>
      </c>
    </row>
    <row r="234" spans="1:40">
      <c r="A234" s="108" t="s">
        <v>924</v>
      </c>
      <c r="B234" s="73">
        <v>132057.68999999901</v>
      </c>
      <c r="C234" s="73">
        <v>126124.97999999901</v>
      </c>
      <c r="D234" s="73">
        <v>81155.119999999704</v>
      </c>
      <c r="E234" s="73">
        <v>22060.5199999998</v>
      </c>
      <c r="F234" s="73">
        <v>-296593.03000000003</v>
      </c>
      <c r="G234" s="73">
        <v>-103896.74</v>
      </c>
      <c r="H234" s="73">
        <v>-77441.649999999805</v>
      </c>
      <c r="I234" s="73">
        <v>-779.85999999987098</v>
      </c>
      <c r="J234" s="73">
        <v>3639.4099999998798</v>
      </c>
      <c r="K234" s="73">
        <v>21897.82</v>
      </c>
      <c r="L234" s="73">
        <v>93525.61</v>
      </c>
      <c r="M234" s="73">
        <v>159469.29999999999</v>
      </c>
      <c r="N234" s="73">
        <v>161219.16999999899</v>
      </c>
      <c r="O234" s="73">
        <v>131690.68999999901</v>
      </c>
      <c r="P234" s="73">
        <v>125757.97999999901</v>
      </c>
      <c r="Q234" s="73">
        <v>80788.119999999806</v>
      </c>
      <c r="R234" s="73">
        <v>21693.519999999899</v>
      </c>
      <c r="S234" s="73">
        <v>-296960.03000000003</v>
      </c>
      <c r="T234" s="73">
        <v>-104263.74</v>
      </c>
      <c r="U234" s="73">
        <v>-77808.649999999805</v>
      </c>
      <c r="V234" s="73">
        <v>-1146.8599999998301</v>
      </c>
      <c r="W234" s="73">
        <v>3272.4099999999198</v>
      </c>
      <c r="X234" s="73">
        <v>21530.82</v>
      </c>
      <c r="Y234" s="73">
        <v>93158.61</v>
      </c>
      <c r="Z234" s="73">
        <v>159102.29999999999</v>
      </c>
      <c r="AA234" s="73">
        <v>156815.16999999899</v>
      </c>
      <c r="AB234" s="73">
        <v>133098.68999999901</v>
      </c>
      <c r="AC234" s="73">
        <v>127165.98</v>
      </c>
      <c r="AD234" s="73">
        <v>82196.12</v>
      </c>
      <c r="AE234" s="73">
        <v>23101.52</v>
      </c>
      <c r="AF234" s="73">
        <v>-295552.02999999898</v>
      </c>
      <c r="AG234" s="73">
        <v>-102855.739999999</v>
      </c>
      <c r="AH234" s="73">
        <v>-76400.649999999805</v>
      </c>
      <c r="AI234" s="73">
        <v>261.140000000295</v>
      </c>
      <c r="AJ234" s="73">
        <v>4680.4100000000499</v>
      </c>
      <c r="AK234" s="73">
        <v>22938.82</v>
      </c>
      <c r="AL234" s="73">
        <v>94566.61</v>
      </c>
      <c r="AM234" s="73">
        <v>160510.29999999999</v>
      </c>
      <c r="AN234" s="73">
        <v>173711.17</v>
      </c>
    </row>
    <row r="235" spans="1:40">
      <c r="A235" s="108" t="s">
        <v>925</v>
      </c>
      <c r="B235" s="73">
        <v>132057.68999999901</v>
      </c>
      <c r="C235" s="73">
        <v>126124.97999999901</v>
      </c>
      <c r="D235" s="73">
        <v>81155.119999999704</v>
      </c>
      <c r="E235" s="73">
        <v>22060.5199999998</v>
      </c>
      <c r="F235" s="73">
        <v>-296593.03000000003</v>
      </c>
      <c r="G235" s="73">
        <v>-103896.74</v>
      </c>
      <c r="H235" s="73">
        <v>-77441.649999999805</v>
      </c>
      <c r="I235" s="73">
        <v>-779.85999999987098</v>
      </c>
      <c r="J235" s="73">
        <v>3639.4099999998798</v>
      </c>
      <c r="K235" s="73">
        <v>21897.82</v>
      </c>
      <c r="L235" s="73">
        <v>93525.61</v>
      </c>
      <c r="M235" s="73">
        <v>159469.29999999999</v>
      </c>
      <c r="N235" s="73">
        <v>161219.16999999899</v>
      </c>
      <c r="O235" s="73">
        <v>131690.68999999901</v>
      </c>
      <c r="P235" s="73">
        <v>125757.97999999901</v>
      </c>
      <c r="Q235" s="73">
        <v>80788.119999999806</v>
      </c>
      <c r="R235" s="73">
        <v>21693.519999999899</v>
      </c>
      <c r="S235" s="73">
        <v>-296960.03000000003</v>
      </c>
      <c r="T235" s="73">
        <v>-104263.74</v>
      </c>
      <c r="U235" s="73">
        <v>-77808.649999999805</v>
      </c>
      <c r="V235" s="73">
        <v>-1146.8599999998301</v>
      </c>
      <c r="W235" s="73">
        <v>3272.4099999999198</v>
      </c>
      <c r="X235" s="73">
        <v>21530.82</v>
      </c>
      <c r="Y235" s="73">
        <v>93158.61</v>
      </c>
      <c r="Z235" s="73">
        <v>159102.29999999999</v>
      </c>
      <c r="AA235" s="73">
        <v>156815.16999999899</v>
      </c>
      <c r="AB235" s="73">
        <v>133098.68999999901</v>
      </c>
      <c r="AC235" s="73">
        <v>127165.98</v>
      </c>
      <c r="AD235" s="73">
        <v>82196.12</v>
      </c>
      <c r="AE235" s="73">
        <v>23101.52</v>
      </c>
      <c r="AF235" s="73">
        <v>-295552.02999999898</v>
      </c>
      <c r="AG235" s="73">
        <v>-102855.739999999</v>
      </c>
      <c r="AH235" s="73">
        <v>-76400.649999999805</v>
      </c>
      <c r="AI235" s="73">
        <v>261.140000000295</v>
      </c>
      <c r="AJ235" s="73">
        <v>4680.4100000000499</v>
      </c>
      <c r="AK235" s="73">
        <v>22938.82</v>
      </c>
      <c r="AL235" s="73">
        <v>94566.61</v>
      </c>
      <c r="AM235" s="73">
        <v>160510.29999999999</v>
      </c>
      <c r="AN235" s="73">
        <v>173711.17</v>
      </c>
    </row>
    <row r="236" spans="1:40">
      <c r="A236" s="108" t="s">
        <v>926</v>
      </c>
    </row>
    <row r="237" spans="1:40">
      <c r="A237" s="108" t="s">
        <v>927</v>
      </c>
      <c r="B237" s="73">
        <v>0</v>
      </c>
      <c r="C237" s="73">
        <v>0</v>
      </c>
      <c r="D237" s="73">
        <v>0</v>
      </c>
      <c r="E237" s="73">
        <v>0</v>
      </c>
      <c r="F237" s="73">
        <v>0</v>
      </c>
      <c r="G237" s="73">
        <v>0</v>
      </c>
      <c r="H237" s="73">
        <v>0</v>
      </c>
      <c r="I237" s="73">
        <v>0</v>
      </c>
      <c r="J237" s="73">
        <v>0</v>
      </c>
      <c r="K237" s="73">
        <v>0</v>
      </c>
      <c r="L237" s="73">
        <v>0</v>
      </c>
      <c r="M237" s="73">
        <v>0</v>
      </c>
      <c r="N237" s="73">
        <v>0</v>
      </c>
      <c r="O237" s="73">
        <v>0</v>
      </c>
      <c r="P237" s="73">
        <v>0</v>
      </c>
      <c r="Q237" s="73">
        <v>0</v>
      </c>
      <c r="R237" s="73">
        <v>0</v>
      </c>
      <c r="S237" s="73">
        <v>0</v>
      </c>
      <c r="T237" s="73">
        <v>0</v>
      </c>
      <c r="U237" s="73">
        <v>0</v>
      </c>
      <c r="V237" s="73">
        <v>0</v>
      </c>
      <c r="W237" s="73">
        <v>0</v>
      </c>
      <c r="X237" s="73">
        <v>0</v>
      </c>
      <c r="Y237" s="73">
        <v>0</v>
      </c>
      <c r="Z237" s="73">
        <v>0</v>
      </c>
      <c r="AA237" s="73">
        <v>0</v>
      </c>
      <c r="AB237" s="73">
        <v>0</v>
      </c>
      <c r="AC237" s="73">
        <v>0</v>
      </c>
      <c r="AD237" s="73">
        <v>0</v>
      </c>
      <c r="AE237" s="73">
        <v>0</v>
      </c>
      <c r="AF237" s="73">
        <v>0</v>
      </c>
      <c r="AG237" s="73">
        <v>0</v>
      </c>
      <c r="AH237" s="73">
        <v>0</v>
      </c>
      <c r="AI237" s="73">
        <v>0</v>
      </c>
      <c r="AJ237" s="73">
        <v>0</v>
      </c>
      <c r="AK237" s="73">
        <v>0</v>
      </c>
      <c r="AL237" s="73">
        <v>0</v>
      </c>
      <c r="AM237" s="73">
        <v>0</v>
      </c>
      <c r="AN237" s="73">
        <v>0</v>
      </c>
    </row>
    <row r="238" spans="1:40">
      <c r="A238" s="108" t="s">
        <v>928</v>
      </c>
      <c r="B238" s="73">
        <v>0</v>
      </c>
      <c r="C238" s="73">
        <v>0</v>
      </c>
      <c r="D238" s="73">
        <v>0</v>
      </c>
      <c r="E238" s="73">
        <v>0</v>
      </c>
      <c r="F238" s="73">
        <v>0</v>
      </c>
      <c r="G238" s="73">
        <v>0</v>
      </c>
      <c r="H238" s="73">
        <v>0</v>
      </c>
      <c r="I238" s="73">
        <v>0</v>
      </c>
      <c r="J238" s="73">
        <v>0</v>
      </c>
      <c r="K238" s="73">
        <v>0</v>
      </c>
      <c r="L238" s="73">
        <v>0</v>
      </c>
      <c r="M238" s="73">
        <v>0</v>
      </c>
      <c r="N238" s="73">
        <v>0</v>
      </c>
      <c r="O238" s="73">
        <v>0</v>
      </c>
      <c r="P238" s="73">
        <v>0</v>
      </c>
      <c r="Q238" s="73">
        <v>0</v>
      </c>
      <c r="R238" s="73">
        <v>0</v>
      </c>
      <c r="S238" s="73">
        <v>0</v>
      </c>
      <c r="T238" s="73">
        <v>0</v>
      </c>
      <c r="U238" s="73">
        <v>0</v>
      </c>
      <c r="V238" s="73">
        <v>0</v>
      </c>
      <c r="W238" s="73">
        <v>0</v>
      </c>
      <c r="X238" s="73">
        <v>0</v>
      </c>
      <c r="Y238" s="73">
        <v>0</v>
      </c>
      <c r="Z238" s="73">
        <v>0</v>
      </c>
      <c r="AA238" s="73">
        <v>0</v>
      </c>
      <c r="AB238" s="73">
        <v>0</v>
      </c>
      <c r="AC238" s="73">
        <v>0</v>
      </c>
      <c r="AD238" s="73">
        <v>0</v>
      </c>
      <c r="AE238" s="73">
        <v>0</v>
      </c>
      <c r="AF238" s="73">
        <v>0</v>
      </c>
      <c r="AG238" s="73">
        <v>0</v>
      </c>
      <c r="AH238" s="73">
        <v>0</v>
      </c>
      <c r="AI238" s="73">
        <v>0</v>
      </c>
      <c r="AJ238" s="73">
        <v>0</v>
      </c>
      <c r="AK238" s="73">
        <v>0</v>
      </c>
      <c r="AL238" s="73">
        <v>0</v>
      </c>
      <c r="AM238" s="73">
        <v>0</v>
      </c>
      <c r="AN238" s="73">
        <v>0</v>
      </c>
    </row>
    <row r="239" spans="1:40">
      <c r="A239" s="108" t="s">
        <v>929</v>
      </c>
    </row>
    <row r="240" spans="1:40">
      <c r="A240" s="108" t="s">
        <v>930</v>
      </c>
      <c r="B240" s="73">
        <v>0</v>
      </c>
      <c r="C240" s="73">
        <v>0</v>
      </c>
      <c r="D240" s="73">
        <v>0</v>
      </c>
      <c r="E240" s="73">
        <v>0</v>
      </c>
      <c r="F240" s="73">
        <v>0</v>
      </c>
      <c r="G240" s="73">
        <v>0</v>
      </c>
      <c r="H240" s="73">
        <v>0</v>
      </c>
      <c r="I240" s="73">
        <v>0</v>
      </c>
      <c r="J240" s="73">
        <v>0</v>
      </c>
      <c r="K240" s="73">
        <v>0</v>
      </c>
      <c r="L240" s="73">
        <v>0</v>
      </c>
      <c r="M240" s="73">
        <v>0</v>
      </c>
      <c r="N240" s="73">
        <v>0</v>
      </c>
      <c r="O240" s="73">
        <v>0</v>
      </c>
      <c r="P240" s="73">
        <v>0</v>
      </c>
      <c r="Q240" s="73">
        <v>0</v>
      </c>
      <c r="R240" s="73">
        <v>0</v>
      </c>
      <c r="S240" s="73">
        <v>0</v>
      </c>
      <c r="T240" s="73">
        <v>0</v>
      </c>
      <c r="U240" s="73">
        <v>0</v>
      </c>
      <c r="V240" s="73">
        <v>0</v>
      </c>
      <c r="W240" s="73">
        <v>0</v>
      </c>
      <c r="X240" s="73">
        <v>0</v>
      </c>
      <c r="Y240" s="73">
        <v>0</v>
      </c>
      <c r="Z240" s="73">
        <v>0</v>
      </c>
      <c r="AA240" s="73">
        <v>0</v>
      </c>
      <c r="AB240" s="73">
        <v>0</v>
      </c>
      <c r="AC240" s="73">
        <v>0</v>
      </c>
      <c r="AD240" s="73">
        <v>0</v>
      </c>
      <c r="AE240" s="73">
        <v>0</v>
      </c>
      <c r="AF240" s="73">
        <v>0</v>
      </c>
      <c r="AG240" s="73">
        <v>0</v>
      </c>
      <c r="AH240" s="73">
        <v>0</v>
      </c>
      <c r="AI240" s="73">
        <v>0</v>
      </c>
      <c r="AJ240" s="73">
        <v>0</v>
      </c>
      <c r="AK240" s="73">
        <v>0</v>
      </c>
      <c r="AL240" s="73">
        <v>0</v>
      </c>
      <c r="AM240" s="73">
        <v>0</v>
      </c>
      <c r="AN240" s="73">
        <v>0</v>
      </c>
    </row>
    <row r="241" spans="1:40">
      <c r="A241" s="108" t="s">
        <v>931</v>
      </c>
      <c r="B241" s="73">
        <v>0</v>
      </c>
      <c r="C241" s="73">
        <v>0</v>
      </c>
      <c r="D241" s="73">
        <v>0</v>
      </c>
      <c r="E241" s="73">
        <v>0</v>
      </c>
      <c r="F241" s="73">
        <v>0</v>
      </c>
      <c r="G241" s="73">
        <v>0</v>
      </c>
      <c r="H241" s="73">
        <v>0</v>
      </c>
      <c r="I241" s="73">
        <v>0</v>
      </c>
      <c r="J241" s="73">
        <v>0</v>
      </c>
      <c r="K241" s="73">
        <v>0</v>
      </c>
      <c r="L241" s="73">
        <v>0</v>
      </c>
      <c r="M241" s="73">
        <v>0</v>
      </c>
      <c r="N241" s="73">
        <v>0</v>
      </c>
      <c r="O241" s="73">
        <v>0</v>
      </c>
      <c r="P241" s="73">
        <v>0</v>
      </c>
      <c r="Q241" s="73">
        <v>0</v>
      </c>
      <c r="R241" s="73">
        <v>0</v>
      </c>
      <c r="S241" s="73">
        <v>0</v>
      </c>
      <c r="T241" s="73">
        <v>0</v>
      </c>
      <c r="U241" s="73">
        <v>0</v>
      </c>
      <c r="V241" s="73">
        <v>0</v>
      </c>
      <c r="W241" s="73">
        <v>0</v>
      </c>
      <c r="X241" s="73">
        <v>0</v>
      </c>
      <c r="Y241" s="73">
        <v>0</v>
      </c>
      <c r="Z241" s="73">
        <v>0</v>
      </c>
      <c r="AA241" s="73">
        <v>0</v>
      </c>
      <c r="AB241" s="73">
        <v>0</v>
      </c>
      <c r="AC241" s="73">
        <v>0</v>
      </c>
      <c r="AD241" s="73">
        <v>0</v>
      </c>
      <c r="AE241" s="73">
        <v>0</v>
      </c>
      <c r="AF241" s="73">
        <v>0</v>
      </c>
      <c r="AG241" s="73">
        <v>0</v>
      </c>
      <c r="AH241" s="73">
        <v>0</v>
      </c>
      <c r="AI241" s="73">
        <v>0</v>
      </c>
      <c r="AJ241" s="73">
        <v>0</v>
      </c>
      <c r="AK241" s="73">
        <v>0</v>
      </c>
      <c r="AL241" s="73">
        <v>0</v>
      </c>
      <c r="AM241" s="73">
        <v>0</v>
      </c>
      <c r="AN241" s="73">
        <v>0</v>
      </c>
    </row>
    <row r="242" spans="1:40">
      <c r="A242" s="108" t="s">
        <v>932</v>
      </c>
      <c r="B242" s="73">
        <v>1301854.4983701601</v>
      </c>
      <c r="C242" s="73">
        <v>1011155.5683701599</v>
      </c>
      <c r="D242" s="73">
        <v>959928.29837016901</v>
      </c>
      <c r="E242" s="73">
        <v>1030189.36837016</v>
      </c>
      <c r="F242" s="73">
        <v>801948.07837016904</v>
      </c>
      <c r="G242" s="73">
        <v>1077793.9983701601</v>
      </c>
      <c r="H242" s="73">
        <v>821068.81837016903</v>
      </c>
      <c r="I242" s="73">
        <v>896918.33837016905</v>
      </c>
      <c r="J242" s="73">
        <v>967279.85837016895</v>
      </c>
      <c r="K242" s="73">
        <v>928839.30837016902</v>
      </c>
      <c r="L242" s="73">
        <v>938242.68837016902</v>
      </c>
      <c r="M242" s="73">
        <v>1093587.62837016</v>
      </c>
      <c r="N242" s="73">
        <v>11828806.450441999</v>
      </c>
      <c r="O242" s="73">
        <v>1335621.4701094001</v>
      </c>
      <c r="P242" s="73">
        <v>1044922.5401094001</v>
      </c>
      <c r="Q242" s="73">
        <v>993695.27010940597</v>
      </c>
      <c r="R242" s="73">
        <v>1063956.3401094</v>
      </c>
      <c r="S242" s="73">
        <v>835715.050109406</v>
      </c>
      <c r="T242" s="73">
        <v>1111560.9701094001</v>
      </c>
      <c r="U242" s="73">
        <v>854835.79010940704</v>
      </c>
      <c r="V242" s="73">
        <v>930685.31010940694</v>
      </c>
      <c r="W242" s="73">
        <v>1001046.8301094</v>
      </c>
      <c r="X242" s="73">
        <v>962606.28010940703</v>
      </c>
      <c r="Y242" s="73">
        <v>972009.66010940704</v>
      </c>
      <c r="Z242" s="73">
        <v>1127354.6001094</v>
      </c>
      <c r="AA242" s="73">
        <v>12234010.111312799</v>
      </c>
      <c r="AB242" s="73">
        <v>1371810.1501573201</v>
      </c>
      <c r="AC242" s="73">
        <v>1081111.2201573199</v>
      </c>
      <c r="AD242" s="73">
        <v>1029883.95015732</v>
      </c>
      <c r="AE242" s="73">
        <v>1100145.02015732</v>
      </c>
      <c r="AF242" s="73">
        <v>871903.73015732097</v>
      </c>
      <c r="AG242" s="73">
        <v>1147749.6501573201</v>
      </c>
      <c r="AH242" s="73">
        <v>891024.47015732201</v>
      </c>
      <c r="AI242" s="73">
        <v>966873.99015732203</v>
      </c>
      <c r="AJ242" s="73">
        <v>1037235.5101573199</v>
      </c>
      <c r="AK242" s="73">
        <v>998794.960157322</v>
      </c>
      <c r="AL242" s="73">
        <v>1008198.34015732</v>
      </c>
      <c r="AM242" s="73">
        <v>1163543.28015732</v>
      </c>
      <c r="AN242" s="73">
        <v>12668274.2718878</v>
      </c>
    </row>
    <row r="243" spans="1:40">
      <c r="A243" s="108" t="s">
        <v>933</v>
      </c>
      <c r="B243" s="73">
        <v>2974888.17734166</v>
      </c>
      <c r="C243" s="73">
        <v>2274908.7973416601</v>
      </c>
      <c r="D243" s="73">
        <v>3216505.1873416598</v>
      </c>
      <c r="E243" s="73">
        <v>2316504.1473416602</v>
      </c>
      <c r="F243" s="73">
        <v>2298959.9173416598</v>
      </c>
      <c r="G243" s="73">
        <v>3484101.4873416601</v>
      </c>
      <c r="H243" s="73">
        <v>2099952.0873416602</v>
      </c>
      <c r="I243" s="73">
        <v>1971672.5073416601</v>
      </c>
      <c r="J243" s="73">
        <v>3102016.1873416598</v>
      </c>
      <c r="K243" s="73">
        <v>2273821.7873416599</v>
      </c>
      <c r="L243" s="73">
        <v>2048685.91734166</v>
      </c>
      <c r="M243" s="73">
        <v>3486178.2173416601</v>
      </c>
      <c r="N243" s="73">
        <v>31548194.418099899</v>
      </c>
      <c r="O243" s="73">
        <v>3066725.6237166598</v>
      </c>
      <c r="P243" s="73">
        <v>2366746.24371666</v>
      </c>
      <c r="Q243" s="73">
        <v>3308342.6337166601</v>
      </c>
      <c r="R243" s="73">
        <v>2408341.59371666</v>
      </c>
      <c r="S243" s="73">
        <v>2390797.3637166601</v>
      </c>
      <c r="T243" s="73">
        <v>3575938.9337166599</v>
      </c>
      <c r="U243" s="73">
        <v>2191789.53371666</v>
      </c>
      <c r="V243" s="73">
        <v>2063509.9537166599</v>
      </c>
      <c r="W243" s="73">
        <v>3193853.6337166601</v>
      </c>
      <c r="X243" s="73">
        <v>2365659.2337166602</v>
      </c>
      <c r="Y243" s="73">
        <v>2140523.3637166601</v>
      </c>
      <c r="Z243" s="73">
        <v>3578015.6637166599</v>
      </c>
      <c r="AA243" s="73">
        <v>32650243.774599999</v>
      </c>
      <c r="AB243" s="73">
        <v>3160611.9800916598</v>
      </c>
      <c r="AC243" s="73">
        <v>2460632.6000916599</v>
      </c>
      <c r="AD243" s="73">
        <v>3402228.9900916601</v>
      </c>
      <c r="AE243" s="73">
        <v>2502227.95009166</v>
      </c>
      <c r="AF243" s="73">
        <v>2484683.72009166</v>
      </c>
      <c r="AG243" s="73">
        <v>3669825.2900916599</v>
      </c>
      <c r="AH243" s="73">
        <v>2285675.89009166</v>
      </c>
      <c r="AI243" s="73">
        <v>2157396.3100916599</v>
      </c>
      <c r="AJ243" s="73">
        <v>3287739.9900916601</v>
      </c>
      <c r="AK243" s="73">
        <v>2459545.5900916602</v>
      </c>
      <c r="AL243" s="73">
        <v>2234409.72009166</v>
      </c>
      <c r="AM243" s="73">
        <v>3671902.0200916599</v>
      </c>
      <c r="AN243" s="73">
        <v>33776880.051099896</v>
      </c>
    </row>
    <row r="244" spans="1:40">
      <c r="A244" s="109" t="s">
        <v>934</v>
      </c>
    </row>
    <row r="245" spans="1:40">
      <c r="A245" s="108" t="s">
        <v>935</v>
      </c>
    </row>
    <row r="246" spans="1:40">
      <c r="A246" s="108" t="s">
        <v>936</v>
      </c>
      <c r="B246" s="73">
        <v>153070.29</v>
      </c>
      <c r="C246" s="73">
        <v>78329.87</v>
      </c>
      <c r="D246" s="73">
        <v>163975.079999999</v>
      </c>
      <c r="E246" s="73">
        <v>168164.99</v>
      </c>
      <c r="F246" s="73">
        <v>168567.28999999899</v>
      </c>
      <c r="G246" s="73">
        <v>150373.54999999999</v>
      </c>
      <c r="H246" s="73">
        <v>193627.639999999</v>
      </c>
      <c r="I246" s="73">
        <v>218492.31999999899</v>
      </c>
      <c r="J246" s="73">
        <v>218492.31999999899</v>
      </c>
      <c r="K246" s="73">
        <v>193868.639999999</v>
      </c>
      <c r="L246" s="73">
        <v>153640.28999999899</v>
      </c>
      <c r="M246" s="73">
        <v>153070.72</v>
      </c>
      <c r="N246" s="73">
        <v>2013673</v>
      </c>
      <c r="O246" s="73">
        <v>153070.29</v>
      </c>
      <c r="P246" s="73">
        <v>78329.87</v>
      </c>
      <c r="Q246" s="73">
        <v>163975.079999999</v>
      </c>
      <c r="R246" s="73">
        <v>168164.99</v>
      </c>
      <c r="S246" s="73">
        <v>168567.28999999899</v>
      </c>
      <c r="T246" s="73">
        <v>150373.54999999999</v>
      </c>
      <c r="U246" s="73">
        <v>193627.639999999</v>
      </c>
      <c r="V246" s="73">
        <v>218492.31999999899</v>
      </c>
      <c r="W246" s="73">
        <v>218492.31999999899</v>
      </c>
      <c r="X246" s="73">
        <v>193868.639999999</v>
      </c>
      <c r="Y246" s="73">
        <v>153640.28999999899</v>
      </c>
      <c r="Z246" s="73">
        <v>153070.72</v>
      </c>
      <c r="AA246" s="73">
        <v>2013673</v>
      </c>
      <c r="AB246" s="73">
        <v>153070.29</v>
      </c>
      <c r="AC246" s="73">
        <v>78329.87</v>
      </c>
      <c r="AD246" s="73">
        <v>163975.079999999</v>
      </c>
      <c r="AE246" s="73">
        <v>168164.99</v>
      </c>
      <c r="AF246" s="73">
        <v>168567.28999999899</v>
      </c>
      <c r="AG246" s="73">
        <v>150373.54999999999</v>
      </c>
      <c r="AH246" s="73">
        <v>193627.639999999</v>
      </c>
      <c r="AI246" s="73">
        <v>218492.31999999899</v>
      </c>
      <c r="AJ246" s="73">
        <v>218492.31999999899</v>
      </c>
      <c r="AK246" s="73">
        <v>193868.639999999</v>
      </c>
      <c r="AL246" s="73">
        <v>153640.28999999899</v>
      </c>
      <c r="AM246" s="73">
        <v>153070.72</v>
      </c>
      <c r="AN246" s="73">
        <v>2013673</v>
      </c>
    </row>
    <row r="247" spans="1:40">
      <c r="A247" s="108" t="s">
        <v>937</v>
      </c>
      <c r="B247" s="73">
        <v>8448.8230023173692</v>
      </c>
      <c r="C247" s="73">
        <v>8448.8230023173692</v>
      </c>
      <c r="D247" s="73">
        <v>8448.8230023173692</v>
      </c>
      <c r="E247" s="73">
        <v>8448.8230023173692</v>
      </c>
      <c r="F247" s="73">
        <v>8448.8230023173692</v>
      </c>
      <c r="G247" s="73">
        <v>8448.8230023173692</v>
      </c>
      <c r="H247" s="73">
        <v>8448.8230023173692</v>
      </c>
      <c r="I247" s="73">
        <v>8448.8230023173692</v>
      </c>
      <c r="J247" s="73">
        <v>8448.8230023173692</v>
      </c>
      <c r="K247" s="73">
        <v>8448.8230023173692</v>
      </c>
      <c r="L247" s="73">
        <v>8448.8230023173692</v>
      </c>
      <c r="M247" s="73">
        <v>8448.8230023173692</v>
      </c>
      <c r="N247" s="73">
        <v>101385.876027808</v>
      </c>
      <c r="O247" s="73">
        <v>12526.366487019801</v>
      </c>
      <c r="P247" s="73">
        <v>12526.366487019801</v>
      </c>
      <c r="Q247" s="73">
        <v>12526.366487019801</v>
      </c>
      <c r="R247" s="73">
        <v>12526.366487019801</v>
      </c>
      <c r="S247" s="73">
        <v>12526.366487019801</v>
      </c>
      <c r="T247" s="73">
        <v>12526.366487019801</v>
      </c>
      <c r="U247" s="73">
        <v>12526.366487019801</v>
      </c>
      <c r="V247" s="73">
        <v>12526.366487019801</v>
      </c>
      <c r="W247" s="73">
        <v>12526.366487019801</v>
      </c>
      <c r="X247" s="73">
        <v>12526.366487019801</v>
      </c>
      <c r="Y247" s="73">
        <v>12526.366487019801</v>
      </c>
      <c r="Z247" s="73">
        <v>12526.366487019801</v>
      </c>
      <c r="AA247" s="73">
        <v>150316.397844238</v>
      </c>
      <c r="AB247" s="73">
        <v>16266.647484565799</v>
      </c>
      <c r="AC247" s="73">
        <v>16266.647484565799</v>
      </c>
      <c r="AD247" s="73">
        <v>16266.647484565799</v>
      </c>
      <c r="AE247" s="73">
        <v>16266.647484565799</v>
      </c>
      <c r="AF247" s="73">
        <v>16266.647484565799</v>
      </c>
      <c r="AG247" s="73">
        <v>16266.647484565799</v>
      </c>
      <c r="AH247" s="73">
        <v>16266.647484565799</v>
      </c>
      <c r="AI247" s="73">
        <v>16266.647484565799</v>
      </c>
      <c r="AJ247" s="73">
        <v>16266.647484565799</v>
      </c>
      <c r="AK247" s="73">
        <v>16266.647484565799</v>
      </c>
      <c r="AL247" s="73">
        <v>16266.647484565799</v>
      </c>
      <c r="AM247" s="73">
        <v>16266.647484565799</v>
      </c>
      <c r="AN247" s="73">
        <v>195199.769814789</v>
      </c>
    </row>
    <row r="248" spans="1:40">
      <c r="A248" s="108" t="s">
        <v>938</v>
      </c>
      <c r="B248" s="73">
        <v>0</v>
      </c>
      <c r="C248" s="73">
        <v>0</v>
      </c>
      <c r="D248" s="73">
        <v>0</v>
      </c>
      <c r="E248" s="73">
        <v>0</v>
      </c>
      <c r="F248" s="73">
        <v>0</v>
      </c>
      <c r="G248" s="73">
        <v>0</v>
      </c>
      <c r="H248" s="73">
        <v>0</v>
      </c>
      <c r="I248" s="73">
        <v>0</v>
      </c>
      <c r="J248" s="73">
        <v>0</v>
      </c>
      <c r="K248" s="73">
        <v>0</v>
      </c>
      <c r="L248" s="73">
        <v>0</v>
      </c>
      <c r="M248" s="73">
        <v>0</v>
      </c>
      <c r="N248" s="73">
        <v>0</v>
      </c>
      <c r="O248" s="73">
        <v>0</v>
      </c>
      <c r="P248" s="73">
        <v>0</v>
      </c>
      <c r="Q248" s="73">
        <v>0</v>
      </c>
      <c r="R248" s="73">
        <v>0</v>
      </c>
      <c r="S248" s="73">
        <v>0</v>
      </c>
      <c r="T248" s="73">
        <v>0</v>
      </c>
      <c r="U248" s="73">
        <v>0</v>
      </c>
      <c r="V248" s="73">
        <v>0</v>
      </c>
      <c r="W248" s="73">
        <v>0</v>
      </c>
      <c r="X248" s="73">
        <v>0</v>
      </c>
      <c r="Y248" s="73">
        <v>0</v>
      </c>
      <c r="Z248" s="73">
        <v>0</v>
      </c>
      <c r="AA248" s="73">
        <v>0</v>
      </c>
      <c r="AB248" s="73">
        <v>0</v>
      </c>
      <c r="AC248" s="73">
        <v>0</v>
      </c>
      <c r="AD248" s="73">
        <v>0</v>
      </c>
      <c r="AE248" s="73">
        <v>0</v>
      </c>
      <c r="AF248" s="73">
        <v>0</v>
      </c>
      <c r="AG248" s="73">
        <v>0</v>
      </c>
      <c r="AH248" s="73">
        <v>0</v>
      </c>
      <c r="AI248" s="73">
        <v>0</v>
      </c>
      <c r="AJ248" s="73">
        <v>0</v>
      </c>
      <c r="AK248" s="73">
        <v>0</v>
      </c>
      <c r="AL248" s="73">
        <v>0</v>
      </c>
      <c r="AM248" s="73">
        <v>0</v>
      </c>
      <c r="AN248" s="73">
        <v>0</v>
      </c>
    </row>
    <row r="249" spans="1:40">
      <c r="A249" s="108" t="s">
        <v>939</v>
      </c>
      <c r="B249" s="73">
        <v>0</v>
      </c>
      <c r="C249" s="73">
        <v>0</v>
      </c>
      <c r="D249" s="73">
        <v>0</v>
      </c>
      <c r="E249" s="73">
        <v>0</v>
      </c>
      <c r="F249" s="73">
        <v>0</v>
      </c>
      <c r="G249" s="73">
        <v>0</v>
      </c>
      <c r="H249" s="73">
        <v>0</v>
      </c>
      <c r="I249" s="73">
        <v>0</v>
      </c>
      <c r="J249" s="73">
        <v>0</v>
      </c>
      <c r="K249" s="73">
        <v>0</v>
      </c>
      <c r="L249" s="73">
        <v>0</v>
      </c>
      <c r="M249" s="73">
        <v>0</v>
      </c>
      <c r="N249" s="73">
        <v>0</v>
      </c>
      <c r="O249" s="73">
        <v>0</v>
      </c>
      <c r="P249" s="73">
        <v>0</v>
      </c>
      <c r="Q249" s="73">
        <v>0</v>
      </c>
      <c r="R249" s="73">
        <v>0</v>
      </c>
      <c r="S249" s="73">
        <v>0</v>
      </c>
      <c r="T249" s="73">
        <v>0</v>
      </c>
      <c r="U249" s="73">
        <v>0</v>
      </c>
      <c r="V249" s="73">
        <v>0</v>
      </c>
      <c r="W249" s="73">
        <v>0</v>
      </c>
      <c r="X249" s="73">
        <v>0</v>
      </c>
      <c r="Y249" s="73">
        <v>0</v>
      </c>
      <c r="Z249" s="73">
        <v>0</v>
      </c>
      <c r="AA249" s="73">
        <v>0</v>
      </c>
      <c r="AB249" s="73">
        <v>0</v>
      </c>
      <c r="AC249" s="73">
        <v>0</v>
      </c>
      <c r="AD249" s="73">
        <v>0</v>
      </c>
      <c r="AE249" s="73">
        <v>0</v>
      </c>
      <c r="AF249" s="73">
        <v>0</v>
      </c>
      <c r="AG249" s="73">
        <v>0</v>
      </c>
      <c r="AH249" s="73">
        <v>0</v>
      </c>
      <c r="AI249" s="73">
        <v>0</v>
      </c>
      <c r="AJ249" s="73">
        <v>0</v>
      </c>
      <c r="AK249" s="73">
        <v>0</v>
      </c>
      <c r="AL249" s="73">
        <v>0</v>
      </c>
      <c r="AM249" s="73">
        <v>0</v>
      </c>
      <c r="AN249" s="73">
        <v>0</v>
      </c>
    </row>
    <row r="250" spans="1:40">
      <c r="A250" s="108" t="s">
        <v>940</v>
      </c>
      <c r="B250" s="73">
        <v>161519.113002317</v>
      </c>
      <c r="C250" s="73">
        <v>86778.693002317304</v>
      </c>
      <c r="D250" s="73">
        <v>172423.90300231701</v>
      </c>
      <c r="E250" s="73">
        <v>176613.81300231701</v>
      </c>
      <c r="F250" s="73">
        <v>177016.113002317</v>
      </c>
      <c r="G250" s="73">
        <v>158822.37300231701</v>
      </c>
      <c r="H250" s="73">
        <v>202076.463002317</v>
      </c>
      <c r="I250" s="73">
        <v>226941.143002317</v>
      </c>
      <c r="J250" s="73">
        <v>226941.143002317</v>
      </c>
      <c r="K250" s="73">
        <v>202317.463002317</v>
      </c>
      <c r="L250" s="73">
        <v>162089.113002317</v>
      </c>
      <c r="M250" s="73">
        <v>161519.54300231699</v>
      </c>
      <c r="N250" s="73">
        <v>2115058.8760278001</v>
      </c>
      <c r="O250" s="73">
        <v>165596.656487019</v>
      </c>
      <c r="P250" s="73">
        <v>90856.236487019894</v>
      </c>
      <c r="Q250" s="73">
        <v>176501.44648701901</v>
      </c>
      <c r="R250" s="73">
        <v>180691.35648701899</v>
      </c>
      <c r="S250" s="73">
        <v>181093.656487019</v>
      </c>
      <c r="T250" s="73">
        <v>162899.91648701901</v>
      </c>
      <c r="U250" s="73">
        <v>206154.00648701901</v>
      </c>
      <c r="V250" s="73">
        <v>231018.686487019</v>
      </c>
      <c r="W250" s="73">
        <v>231018.686487019</v>
      </c>
      <c r="X250" s="73">
        <v>206395.00648701901</v>
      </c>
      <c r="Y250" s="73">
        <v>166166.656487019</v>
      </c>
      <c r="Z250" s="73">
        <v>165597.086487019</v>
      </c>
      <c r="AA250" s="73">
        <v>2163989.3978442298</v>
      </c>
      <c r="AB250" s="73">
        <v>169336.93748456499</v>
      </c>
      <c r="AC250" s="73">
        <v>94596.517484565702</v>
      </c>
      <c r="AD250" s="73">
        <v>180241.727484565</v>
      </c>
      <c r="AE250" s="73">
        <v>184431.637484565</v>
      </c>
      <c r="AF250" s="73">
        <v>184833.93748456499</v>
      </c>
      <c r="AG250" s="73">
        <v>166640.197484565</v>
      </c>
      <c r="AH250" s="73">
        <v>209894.28748456499</v>
      </c>
      <c r="AI250" s="73">
        <v>234758.96748456499</v>
      </c>
      <c r="AJ250" s="73">
        <v>234758.96748456499</v>
      </c>
      <c r="AK250" s="73">
        <v>210135.28748456499</v>
      </c>
      <c r="AL250" s="73">
        <v>169906.93748456499</v>
      </c>
      <c r="AM250" s="73">
        <v>169337.36748456501</v>
      </c>
      <c r="AN250" s="73">
        <v>2208872.76981478</v>
      </c>
    </row>
    <row r="251" spans="1:40">
      <c r="A251" s="108" t="s">
        <v>941</v>
      </c>
    </row>
    <row r="252" spans="1:40">
      <c r="A252" s="108" t="s">
        <v>942</v>
      </c>
      <c r="B252" s="73">
        <v>318936.82999999903</v>
      </c>
      <c r="C252" s="73">
        <v>318936.82999999903</v>
      </c>
      <c r="D252" s="73">
        <v>321128.59999999998</v>
      </c>
      <c r="E252" s="73">
        <v>321128.59999999998</v>
      </c>
      <c r="F252" s="73">
        <v>420973.859999999</v>
      </c>
      <c r="G252" s="73">
        <v>321128.59999999998</v>
      </c>
      <c r="H252" s="73">
        <v>321128.59999999998</v>
      </c>
      <c r="I252" s="73">
        <v>321128.59999999998</v>
      </c>
      <c r="J252" s="73">
        <v>321128.59999999998</v>
      </c>
      <c r="K252" s="73">
        <v>321128.59999999998</v>
      </c>
      <c r="L252" s="73">
        <v>420973.859999999</v>
      </c>
      <c r="M252" s="73">
        <v>327280.55999999901</v>
      </c>
      <c r="N252" s="73">
        <v>4055002.1399999899</v>
      </c>
      <c r="O252" s="73">
        <v>318936.82999999903</v>
      </c>
      <c r="P252" s="73">
        <v>318936.82999999903</v>
      </c>
      <c r="Q252" s="73">
        <v>321128.59999999998</v>
      </c>
      <c r="R252" s="73">
        <v>321128.59999999998</v>
      </c>
      <c r="S252" s="73">
        <v>420973.859999999</v>
      </c>
      <c r="T252" s="73">
        <v>321128.59999999998</v>
      </c>
      <c r="U252" s="73">
        <v>321128.59999999998</v>
      </c>
      <c r="V252" s="73">
        <v>321128.59999999998</v>
      </c>
      <c r="W252" s="73">
        <v>321128.59999999998</v>
      </c>
      <c r="X252" s="73">
        <v>321128.59999999998</v>
      </c>
      <c r="Y252" s="73">
        <v>420973.859999999</v>
      </c>
      <c r="Z252" s="73">
        <v>327280.55999999901</v>
      </c>
      <c r="AA252" s="73">
        <v>4055002.1399999899</v>
      </c>
      <c r="AB252" s="73">
        <v>318936.82999999903</v>
      </c>
      <c r="AC252" s="73">
        <v>318936.82999999903</v>
      </c>
      <c r="AD252" s="73">
        <v>321128.59999999998</v>
      </c>
      <c r="AE252" s="73">
        <v>321128.59999999998</v>
      </c>
      <c r="AF252" s="73">
        <v>420973.859999999</v>
      </c>
      <c r="AG252" s="73">
        <v>321128.59999999998</v>
      </c>
      <c r="AH252" s="73">
        <v>321128.59999999998</v>
      </c>
      <c r="AI252" s="73">
        <v>321128.59999999998</v>
      </c>
      <c r="AJ252" s="73">
        <v>321128.59999999998</v>
      </c>
      <c r="AK252" s="73">
        <v>321128.59999999998</v>
      </c>
      <c r="AL252" s="73">
        <v>420973.859999999</v>
      </c>
      <c r="AM252" s="73">
        <v>327280.55999999901</v>
      </c>
      <c r="AN252" s="73">
        <v>4055002.1399999899</v>
      </c>
    </row>
    <row r="253" spans="1:40">
      <c r="A253" s="108" t="s">
        <v>943</v>
      </c>
      <c r="B253" s="73">
        <v>17013.683629307299</v>
      </c>
      <c r="C253" s="73">
        <v>17013.683629307299</v>
      </c>
      <c r="D253" s="73">
        <v>17013.683629307299</v>
      </c>
      <c r="E253" s="73">
        <v>17013.683629307299</v>
      </c>
      <c r="F253" s="73">
        <v>17013.683629307299</v>
      </c>
      <c r="G253" s="73">
        <v>17013.683629307299</v>
      </c>
      <c r="H253" s="73">
        <v>17013.683629307299</v>
      </c>
      <c r="I253" s="73">
        <v>17013.683629307299</v>
      </c>
      <c r="J253" s="73">
        <v>17013.683629307299</v>
      </c>
      <c r="K253" s="73">
        <v>17013.683629307299</v>
      </c>
      <c r="L253" s="73">
        <v>17013.683629307299</v>
      </c>
      <c r="M253" s="73">
        <v>17013.683629307299</v>
      </c>
      <c r="N253" s="73">
        <v>204164.20355168701</v>
      </c>
      <c r="O253" s="73">
        <v>25224.772299817199</v>
      </c>
      <c r="P253" s="73">
        <v>25224.772299817199</v>
      </c>
      <c r="Q253" s="73">
        <v>25224.772299817199</v>
      </c>
      <c r="R253" s="73">
        <v>25224.772299817199</v>
      </c>
      <c r="S253" s="73">
        <v>25224.772299817199</v>
      </c>
      <c r="T253" s="73">
        <v>25224.772299817199</v>
      </c>
      <c r="U253" s="73">
        <v>25224.772299817199</v>
      </c>
      <c r="V253" s="73">
        <v>25224.772299817199</v>
      </c>
      <c r="W253" s="73">
        <v>25224.772299817199</v>
      </c>
      <c r="X253" s="73">
        <v>25224.772299817199</v>
      </c>
      <c r="Y253" s="73">
        <v>25224.772299817199</v>
      </c>
      <c r="Z253" s="73">
        <v>25224.772299817199</v>
      </c>
      <c r="AA253" s="73">
        <v>302697.267597806</v>
      </c>
      <c r="AB253" s="73">
        <v>32756.7039735547</v>
      </c>
      <c r="AC253" s="73">
        <v>32756.7039735547</v>
      </c>
      <c r="AD253" s="73">
        <v>32756.7039735547</v>
      </c>
      <c r="AE253" s="73">
        <v>32756.7039735547</v>
      </c>
      <c r="AF253" s="73">
        <v>32756.7039735547</v>
      </c>
      <c r="AG253" s="73">
        <v>32756.7039735547</v>
      </c>
      <c r="AH253" s="73">
        <v>32756.7039735547</v>
      </c>
      <c r="AI253" s="73">
        <v>32756.7039735547</v>
      </c>
      <c r="AJ253" s="73">
        <v>32756.7039735547</v>
      </c>
      <c r="AK253" s="73">
        <v>32756.7039735547</v>
      </c>
      <c r="AL253" s="73">
        <v>32756.7039735547</v>
      </c>
      <c r="AM253" s="73">
        <v>32756.7039735547</v>
      </c>
      <c r="AN253" s="73">
        <v>393080.447682656</v>
      </c>
    </row>
    <row r="254" spans="1:40">
      <c r="A254" s="108" t="s">
        <v>944</v>
      </c>
      <c r="B254" s="73">
        <v>335950.51362930698</v>
      </c>
      <c r="C254" s="73">
        <v>335950.51362930698</v>
      </c>
      <c r="D254" s="73">
        <v>338142.283629307</v>
      </c>
      <c r="E254" s="73">
        <v>338142.283629307</v>
      </c>
      <c r="F254" s="73">
        <v>437987.54362930701</v>
      </c>
      <c r="G254" s="73">
        <v>338142.283629307</v>
      </c>
      <c r="H254" s="73">
        <v>338142.283629307</v>
      </c>
      <c r="I254" s="73">
        <v>338142.283629307</v>
      </c>
      <c r="J254" s="73">
        <v>338142.283629307</v>
      </c>
      <c r="K254" s="73">
        <v>338142.283629307</v>
      </c>
      <c r="L254" s="73">
        <v>437987.54362930701</v>
      </c>
      <c r="M254" s="73">
        <v>344294.24362930702</v>
      </c>
      <c r="N254" s="73">
        <v>4259166.3435516804</v>
      </c>
      <c r="O254" s="73">
        <v>344161.60229981702</v>
      </c>
      <c r="P254" s="73">
        <v>344161.60229981702</v>
      </c>
      <c r="Q254" s="73">
        <v>346353.37229981698</v>
      </c>
      <c r="R254" s="73">
        <v>346353.37229981698</v>
      </c>
      <c r="S254" s="73">
        <v>446198.63229981699</v>
      </c>
      <c r="T254" s="73">
        <v>346353.37229981698</v>
      </c>
      <c r="U254" s="73">
        <v>346353.37229981698</v>
      </c>
      <c r="V254" s="73">
        <v>346353.37229981698</v>
      </c>
      <c r="W254" s="73">
        <v>346353.37229981698</v>
      </c>
      <c r="X254" s="73">
        <v>346353.37229981698</v>
      </c>
      <c r="Y254" s="73">
        <v>446198.63229981699</v>
      </c>
      <c r="Z254" s="73">
        <v>352505.332299817</v>
      </c>
      <c r="AA254" s="73">
        <v>4357699.4075977998</v>
      </c>
      <c r="AB254" s="73">
        <v>351693.53397355397</v>
      </c>
      <c r="AC254" s="73">
        <v>351693.53397355397</v>
      </c>
      <c r="AD254" s="73">
        <v>353885.30397355399</v>
      </c>
      <c r="AE254" s="73">
        <v>353885.30397355399</v>
      </c>
      <c r="AF254" s="73">
        <v>453730.563973554</v>
      </c>
      <c r="AG254" s="73">
        <v>353885.30397355399</v>
      </c>
      <c r="AH254" s="73">
        <v>353885.30397355399</v>
      </c>
      <c r="AI254" s="73">
        <v>353885.30397355399</v>
      </c>
      <c r="AJ254" s="73">
        <v>353885.30397355399</v>
      </c>
      <c r="AK254" s="73">
        <v>353885.30397355399</v>
      </c>
      <c r="AL254" s="73">
        <v>453730.563973554</v>
      </c>
      <c r="AM254" s="73">
        <v>360037.26397355401</v>
      </c>
      <c r="AN254" s="73">
        <v>4448082.5876826504</v>
      </c>
    </row>
    <row r="255" spans="1:40">
      <c r="A255" s="108" t="s">
        <v>945</v>
      </c>
    </row>
    <row r="256" spans="1:40">
      <c r="A256" s="108" t="s">
        <v>946</v>
      </c>
      <c r="B256" s="73">
        <v>83363.86</v>
      </c>
      <c r="C256" s="73">
        <v>54129.71</v>
      </c>
      <c r="D256" s="73">
        <v>99039.81</v>
      </c>
      <c r="E256" s="73">
        <v>71548.56</v>
      </c>
      <c r="F256" s="73">
        <v>82270.509999999995</v>
      </c>
      <c r="G256" s="73">
        <v>64592.77</v>
      </c>
      <c r="H256" s="73">
        <v>69874.77</v>
      </c>
      <c r="I256" s="73">
        <v>55597.14</v>
      </c>
      <c r="J256" s="73">
        <v>83112.539999999994</v>
      </c>
      <c r="K256" s="73">
        <v>70884.27</v>
      </c>
      <c r="L256" s="73">
        <v>70241.820000000007</v>
      </c>
      <c r="M256" s="73">
        <v>86506.46</v>
      </c>
      <c r="N256" s="73">
        <v>891162.22</v>
      </c>
      <c r="O256" s="73">
        <v>83363.86</v>
      </c>
      <c r="P256" s="73">
        <v>54129.71</v>
      </c>
      <c r="Q256" s="73">
        <v>99039.81</v>
      </c>
      <c r="R256" s="73">
        <v>71548.56</v>
      </c>
      <c r="S256" s="73">
        <v>82270.509999999995</v>
      </c>
      <c r="T256" s="73">
        <v>64592.77</v>
      </c>
      <c r="U256" s="73">
        <v>69874.77</v>
      </c>
      <c r="V256" s="73">
        <v>55597.14</v>
      </c>
      <c r="W256" s="73">
        <v>83112.539999999994</v>
      </c>
      <c r="X256" s="73">
        <v>70884.27</v>
      </c>
      <c r="Y256" s="73">
        <v>70241.820000000007</v>
      </c>
      <c r="Z256" s="73">
        <v>86506.46</v>
      </c>
      <c r="AA256" s="73">
        <v>891162.22</v>
      </c>
      <c r="AB256" s="73">
        <v>83363.86</v>
      </c>
      <c r="AC256" s="73">
        <v>54129.71</v>
      </c>
      <c r="AD256" s="73">
        <v>99039.81</v>
      </c>
      <c r="AE256" s="73">
        <v>71548.56</v>
      </c>
      <c r="AF256" s="73">
        <v>82270.509999999995</v>
      </c>
      <c r="AG256" s="73">
        <v>64592.77</v>
      </c>
      <c r="AH256" s="73">
        <v>69874.77</v>
      </c>
      <c r="AI256" s="73">
        <v>55597.14</v>
      </c>
      <c r="AJ256" s="73">
        <v>83112.539999999994</v>
      </c>
      <c r="AK256" s="73">
        <v>70884.27</v>
      </c>
      <c r="AL256" s="73">
        <v>70241.820000000007</v>
      </c>
      <c r="AM256" s="73">
        <v>86506.46</v>
      </c>
      <c r="AN256" s="73">
        <v>891162.22</v>
      </c>
    </row>
    <row r="257" spans="1:40">
      <c r="A257" s="108" t="s">
        <v>947</v>
      </c>
      <c r="B257" s="73">
        <v>0</v>
      </c>
      <c r="C257" s="73">
        <v>0</v>
      </c>
      <c r="D257" s="73">
        <v>0</v>
      </c>
      <c r="E257" s="73">
        <v>0</v>
      </c>
      <c r="F257" s="73">
        <v>0</v>
      </c>
      <c r="G257" s="73">
        <v>0</v>
      </c>
      <c r="H257" s="73">
        <v>0</v>
      </c>
      <c r="I257" s="73">
        <v>0</v>
      </c>
      <c r="J257" s="73">
        <v>0</v>
      </c>
      <c r="K257" s="73">
        <v>0</v>
      </c>
      <c r="L257" s="73">
        <v>0</v>
      </c>
      <c r="M257" s="73">
        <v>0</v>
      </c>
      <c r="N257" s="73">
        <v>0</v>
      </c>
      <c r="O257" s="73">
        <v>0</v>
      </c>
      <c r="P257" s="73">
        <v>0</v>
      </c>
      <c r="Q257" s="73">
        <v>0</v>
      </c>
      <c r="R257" s="73">
        <v>0</v>
      </c>
      <c r="S257" s="73">
        <v>0</v>
      </c>
      <c r="T257" s="73">
        <v>0</v>
      </c>
      <c r="U257" s="73">
        <v>0</v>
      </c>
      <c r="V257" s="73">
        <v>0</v>
      </c>
      <c r="W257" s="73">
        <v>0</v>
      </c>
      <c r="X257" s="73">
        <v>0</v>
      </c>
      <c r="Y257" s="73">
        <v>0</v>
      </c>
      <c r="Z257" s="73">
        <v>0</v>
      </c>
      <c r="AA257" s="73">
        <v>0</v>
      </c>
      <c r="AB257" s="73">
        <v>0</v>
      </c>
      <c r="AC257" s="73">
        <v>0</v>
      </c>
      <c r="AD257" s="73">
        <v>0</v>
      </c>
      <c r="AE257" s="73">
        <v>0</v>
      </c>
      <c r="AF257" s="73">
        <v>0</v>
      </c>
      <c r="AG257" s="73">
        <v>0</v>
      </c>
      <c r="AH257" s="73">
        <v>0</v>
      </c>
      <c r="AI257" s="73">
        <v>0</v>
      </c>
      <c r="AJ257" s="73">
        <v>0</v>
      </c>
      <c r="AK257" s="73">
        <v>0</v>
      </c>
      <c r="AL257" s="73">
        <v>0</v>
      </c>
      <c r="AM257" s="73">
        <v>0</v>
      </c>
      <c r="AN257" s="73">
        <v>0</v>
      </c>
    </row>
    <row r="258" spans="1:40">
      <c r="A258" s="108" t="s">
        <v>948</v>
      </c>
      <c r="B258" s="73">
        <v>83363.86</v>
      </c>
      <c r="C258" s="73">
        <v>54129.71</v>
      </c>
      <c r="D258" s="73">
        <v>99039.81</v>
      </c>
      <c r="E258" s="73">
        <v>71548.56</v>
      </c>
      <c r="F258" s="73">
        <v>82270.509999999995</v>
      </c>
      <c r="G258" s="73">
        <v>64592.77</v>
      </c>
      <c r="H258" s="73">
        <v>69874.77</v>
      </c>
      <c r="I258" s="73">
        <v>55597.14</v>
      </c>
      <c r="J258" s="73">
        <v>83112.539999999994</v>
      </c>
      <c r="K258" s="73">
        <v>70884.27</v>
      </c>
      <c r="L258" s="73">
        <v>70241.820000000007</v>
      </c>
      <c r="M258" s="73">
        <v>86506.46</v>
      </c>
      <c r="N258" s="73">
        <v>891162.22</v>
      </c>
      <c r="O258" s="73">
        <v>83363.86</v>
      </c>
      <c r="P258" s="73">
        <v>54129.71</v>
      </c>
      <c r="Q258" s="73">
        <v>99039.81</v>
      </c>
      <c r="R258" s="73">
        <v>71548.56</v>
      </c>
      <c r="S258" s="73">
        <v>82270.509999999995</v>
      </c>
      <c r="T258" s="73">
        <v>64592.77</v>
      </c>
      <c r="U258" s="73">
        <v>69874.77</v>
      </c>
      <c r="V258" s="73">
        <v>55597.14</v>
      </c>
      <c r="W258" s="73">
        <v>83112.539999999994</v>
      </c>
      <c r="X258" s="73">
        <v>70884.27</v>
      </c>
      <c r="Y258" s="73">
        <v>70241.820000000007</v>
      </c>
      <c r="Z258" s="73">
        <v>86506.46</v>
      </c>
      <c r="AA258" s="73">
        <v>891162.22</v>
      </c>
      <c r="AB258" s="73">
        <v>83363.86</v>
      </c>
      <c r="AC258" s="73">
        <v>54129.71</v>
      </c>
      <c r="AD258" s="73">
        <v>99039.81</v>
      </c>
      <c r="AE258" s="73">
        <v>71548.56</v>
      </c>
      <c r="AF258" s="73">
        <v>82270.509999999995</v>
      </c>
      <c r="AG258" s="73">
        <v>64592.77</v>
      </c>
      <c r="AH258" s="73">
        <v>69874.77</v>
      </c>
      <c r="AI258" s="73">
        <v>55597.14</v>
      </c>
      <c r="AJ258" s="73">
        <v>83112.539999999994</v>
      </c>
      <c r="AK258" s="73">
        <v>70884.27</v>
      </c>
      <c r="AL258" s="73">
        <v>70241.820000000007</v>
      </c>
      <c r="AM258" s="73">
        <v>86506.46</v>
      </c>
      <c r="AN258" s="73">
        <v>891162.22</v>
      </c>
    </row>
    <row r="259" spans="1:40">
      <c r="A259" s="108" t="s">
        <v>949</v>
      </c>
    </row>
    <row r="260" spans="1:40">
      <c r="A260" s="108" t="s">
        <v>950</v>
      </c>
      <c r="B260" s="73">
        <v>13445.299999999899</v>
      </c>
      <c r="C260" s="73">
        <v>13359.27</v>
      </c>
      <c r="D260" s="73">
        <v>13334.54</v>
      </c>
      <c r="E260" s="73">
        <v>13281.23</v>
      </c>
      <c r="F260" s="73">
        <v>13329.26</v>
      </c>
      <c r="G260" s="73">
        <v>19852.21</v>
      </c>
      <c r="H260" s="73">
        <v>13271.36</v>
      </c>
      <c r="I260" s="73">
        <v>13351.8499999999</v>
      </c>
      <c r="J260" s="73">
        <v>13308.35</v>
      </c>
      <c r="K260" s="73">
        <v>13331.05</v>
      </c>
      <c r="L260" s="73">
        <v>13430.57</v>
      </c>
      <c r="M260" s="73">
        <v>19953.240000000002</v>
      </c>
      <c r="N260" s="73">
        <v>173248.22999999899</v>
      </c>
      <c r="O260" s="73">
        <v>13445.299999999899</v>
      </c>
      <c r="P260" s="73">
        <v>13359.27</v>
      </c>
      <c r="Q260" s="73">
        <v>13334.54</v>
      </c>
      <c r="R260" s="73">
        <v>13281.23</v>
      </c>
      <c r="S260" s="73">
        <v>13329.26</v>
      </c>
      <c r="T260" s="73">
        <v>19852.21</v>
      </c>
      <c r="U260" s="73">
        <v>13271.36</v>
      </c>
      <c r="V260" s="73">
        <v>13351.8499999999</v>
      </c>
      <c r="W260" s="73">
        <v>13308.35</v>
      </c>
      <c r="X260" s="73">
        <v>13331.05</v>
      </c>
      <c r="Y260" s="73">
        <v>13430.57</v>
      </c>
      <c r="Z260" s="73">
        <v>19953.240000000002</v>
      </c>
      <c r="AA260" s="73">
        <v>173248.22999999899</v>
      </c>
      <c r="AB260" s="73">
        <v>13445.299999999899</v>
      </c>
      <c r="AC260" s="73">
        <v>13359.27</v>
      </c>
      <c r="AD260" s="73">
        <v>13334.54</v>
      </c>
      <c r="AE260" s="73">
        <v>13281.23</v>
      </c>
      <c r="AF260" s="73">
        <v>13329.26</v>
      </c>
      <c r="AG260" s="73">
        <v>19852.21</v>
      </c>
      <c r="AH260" s="73">
        <v>13271.36</v>
      </c>
      <c r="AI260" s="73">
        <v>13351.8499999999</v>
      </c>
      <c r="AJ260" s="73">
        <v>13308.35</v>
      </c>
      <c r="AK260" s="73">
        <v>13331.05</v>
      </c>
      <c r="AL260" s="73">
        <v>13430.57</v>
      </c>
      <c r="AM260" s="73">
        <v>19953.240000000002</v>
      </c>
      <c r="AN260" s="73">
        <v>173248.22999999899</v>
      </c>
    </row>
    <row r="261" spans="1:40">
      <c r="A261" s="108" t="s">
        <v>951</v>
      </c>
      <c r="B261" s="73">
        <v>30323.75</v>
      </c>
      <c r="C261" s="73">
        <v>30323.75</v>
      </c>
      <c r="D261" s="73">
        <v>30410.039999999899</v>
      </c>
      <c r="E261" s="73">
        <v>30410.039999999899</v>
      </c>
      <c r="F261" s="73">
        <v>31455.14</v>
      </c>
      <c r="G261" s="73">
        <v>30410.039999999899</v>
      </c>
      <c r="H261" s="73">
        <v>30410.039999999899</v>
      </c>
      <c r="I261" s="73">
        <v>30410.039999999899</v>
      </c>
      <c r="J261" s="73">
        <v>30410.039999999899</v>
      </c>
      <c r="K261" s="73">
        <v>30472.74</v>
      </c>
      <c r="L261" s="73">
        <v>31549.200000000001</v>
      </c>
      <c r="M261" s="73">
        <v>30472.74</v>
      </c>
      <c r="N261" s="73">
        <v>367057.55999999901</v>
      </c>
      <c r="O261" s="73">
        <v>30323.75</v>
      </c>
      <c r="P261" s="73">
        <v>30323.75</v>
      </c>
      <c r="Q261" s="73">
        <v>30410.039999999899</v>
      </c>
      <c r="R261" s="73">
        <v>30410.039999999899</v>
      </c>
      <c r="S261" s="73">
        <v>31455.14</v>
      </c>
      <c r="T261" s="73">
        <v>30410.039999999899</v>
      </c>
      <c r="U261" s="73">
        <v>30410.039999999899</v>
      </c>
      <c r="V261" s="73">
        <v>30410.039999999899</v>
      </c>
      <c r="W261" s="73">
        <v>30410.039999999899</v>
      </c>
      <c r="X261" s="73">
        <v>30472.74</v>
      </c>
      <c r="Y261" s="73">
        <v>31549.200000000001</v>
      </c>
      <c r="Z261" s="73">
        <v>30472.74</v>
      </c>
      <c r="AA261" s="73">
        <v>367057.55999999901</v>
      </c>
      <c r="AB261" s="73">
        <v>30323.75</v>
      </c>
      <c r="AC261" s="73">
        <v>30323.75</v>
      </c>
      <c r="AD261" s="73">
        <v>30410.039999999899</v>
      </c>
      <c r="AE261" s="73">
        <v>30410.039999999899</v>
      </c>
      <c r="AF261" s="73">
        <v>31455.14</v>
      </c>
      <c r="AG261" s="73">
        <v>30410.039999999899</v>
      </c>
      <c r="AH261" s="73">
        <v>30410.039999999899</v>
      </c>
      <c r="AI261" s="73">
        <v>30410.039999999899</v>
      </c>
      <c r="AJ261" s="73">
        <v>30410.039999999899</v>
      </c>
      <c r="AK261" s="73">
        <v>30472.74</v>
      </c>
      <c r="AL261" s="73">
        <v>31549.200000000001</v>
      </c>
      <c r="AM261" s="73">
        <v>30472.74</v>
      </c>
      <c r="AN261" s="73">
        <v>367057.55999999901</v>
      </c>
    </row>
    <row r="262" spans="1:40">
      <c r="A262" s="108" t="s">
        <v>952</v>
      </c>
      <c r="B262" s="73">
        <v>43769.05</v>
      </c>
      <c r="C262" s="73">
        <v>43683.02</v>
      </c>
      <c r="D262" s="73">
        <v>43744.58</v>
      </c>
      <c r="E262" s="73">
        <v>43691.27</v>
      </c>
      <c r="F262" s="73">
        <v>44784.4</v>
      </c>
      <c r="G262" s="73">
        <v>50262.249999999898</v>
      </c>
      <c r="H262" s="73">
        <v>43681.3999999999</v>
      </c>
      <c r="I262" s="73">
        <v>43761.889999999898</v>
      </c>
      <c r="J262" s="73">
        <v>43718.39</v>
      </c>
      <c r="K262" s="73">
        <v>43803.79</v>
      </c>
      <c r="L262" s="73">
        <v>44979.77</v>
      </c>
      <c r="M262" s="73">
        <v>50425.98</v>
      </c>
      <c r="N262" s="73">
        <v>540305.79</v>
      </c>
      <c r="O262" s="73">
        <v>43769.05</v>
      </c>
      <c r="P262" s="73">
        <v>43683.02</v>
      </c>
      <c r="Q262" s="73">
        <v>43744.58</v>
      </c>
      <c r="R262" s="73">
        <v>43691.27</v>
      </c>
      <c r="S262" s="73">
        <v>44784.4</v>
      </c>
      <c r="T262" s="73">
        <v>50262.249999999898</v>
      </c>
      <c r="U262" s="73">
        <v>43681.3999999999</v>
      </c>
      <c r="V262" s="73">
        <v>43761.889999999898</v>
      </c>
      <c r="W262" s="73">
        <v>43718.39</v>
      </c>
      <c r="X262" s="73">
        <v>43803.79</v>
      </c>
      <c r="Y262" s="73">
        <v>44979.77</v>
      </c>
      <c r="Z262" s="73">
        <v>50425.98</v>
      </c>
      <c r="AA262" s="73">
        <v>540305.79</v>
      </c>
      <c r="AB262" s="73">
        <v>43769.05</v>
      </c>
      <c r="AC262" s="73">
        <v>43683.02</v>
      </c>
      <c r="AD262" s="73">
        <v>43744.58</v>
      </c>
      <c r="AE262" s="73">
        <v>43691.27</v>
      </c>
      <c r="AF262" s="73">
        <v>44784.4</v>
      </c>
      <c r="AG262" s="73">
        <v>50262.249999999898</v>
      </c>
      <c r="AH262" s="73">
        <v>43681.3999999999</v>
      </c>
      <c r="AI262" s="73">
        <v>43761.889999999898</v>
      </c>
      <c r="AJ262" s="73">
        <v>43718.39</v>
      </c>
      <c r="AK262" s="73">
        <v>43803.79</v>
      </c>
      <c r="AL262" s="73">
        <v>44979.77</v>
      </c>
      <c r="AM262" s="73">
        <v>50425.98</v>
      </c>
      <c r="AN262" s="73">
        <v>540305.79</v>
      </c>
    </row>
    <row r="263" spans="1:40">
      <c r="A263" s="108" t="s">
        <v>953</v>
      </c>
    </row>
    <row r="264" spans="1:40">
      <c r="A264" s="108" t="s">
        <v>954</v>
      </c>
      <c r="B264" s="73">
        <v>303282.86</v>
      </c>
      <c r="C264" s="73">
        <v>302854.16999999899</v>
      </c>
      <c r="D264" s="73">
        <v>302730.429999999</v>
      </c>
      <c r="E264" s="73">
        <v>302464.63999999902</v>
      </c>
      <c r="F264" s="73">
        <v>302704.45</v>
      </c>
      <c r="G264" s="73">
        <v>334830.83</v>
      </c>
      <c r="H264" s="73">
        <v>302415.52999999898</v>
      </c>
      <c r="I264" s="73">
        <v>302817.40000000002</v>
      </c>
      <c r="J264" s="73">
        <v>302600.39</v>
      </c>
      <c r="K264" s="73">
        <v>302713.14</v>
      </c>
      <c r="L264" s="73">
        <v>303209.12999999902</v>
      </c>
      <c r="M264" s="73">
        <v>335335.01</v>
      </c>
      <c r="N264" s="73">
        <v>3697957.9799999902</v>
      </c>
      <c r="O264" s="73">
        <v>303282.86</v>
      </c>
      <c r="P264" s="73">
        <v>302854.16999999899</v>
      </c>
      <c r="Q264" s="73">
        <v>302730.429999999</v>
      </c>
      <c r="R264" s="73">
        <v>302464.63999999902</v>
      </c>
      <c r="S264" s="73">
        <v>302704.45</v>
      </c>
      <c r="T264" s="73">
        <v>334830.83</v>
      </c>
      <c r="U264" s="73">
        <v>302415.52999999898</v>
      </c>
      <c r="V264" s="73">
        <v>302817.40000000002</v>
      </c>
      <c r="W264" s="73">
        <v>302600.39</v>
      </c>
      <c r="X264" s="73">
        <v>302713.14</v>
      </c>
      <c r="Y264" s="73">
        <v>303209.12999999902</v>
      </c>
      <c r="Z264" s="73">
        <v>335335.01</v>
      </c>
      <c r="AA264" s="73">
        <v>3697957.9799999902</v>
      </c>
      <c r="AB264" s="73">
        <v>303282.86</v>
      </c>
      <c r="AC264" s="73">
        <v>302854.16999999899</v>
      </c>
      <c r="AD264" s="73">
        <v>302730.429999999</v>
      </c>
      <c r="AE264" s="73">
        <v>302464.63999999902</v>
      </c>
      <c r="AF264" s="73">
        <v>302704.45</v>
      </c>
      <c r="AG264" s="73">
        <v>334830.83</v>
      </c>
      <c r="AH264" s="73">
        <v>302415.52999999898</v>
      </c>
      <c r="AI264" s="73">
        <v>302817.40000000002</v>
      </c>
      <c r="AJ264" s="73">
        <v>302600.39</v>
      </c>
      <c r="AK264" s="73">
        <v>302713.14</v>
      </c>
      <c r="AL264" s="73">
        <v>303209.12999999902</v>
      </c>
      <c r="AM264" s="73">
        <v>335335.01</v>
      </c>
      <c r="AN264" s="73">
        <v>3697957.9799999902</v>
      </c>
    </row>
    <row r="265" spans="1:40">
      <c r="A265" s="108" t="s">
        <v>955</v>
      </c>
      <c r="B265" s="73">
        <v>15528.298952867201</v>
      </c>
      <c r="C265" s="73">
        <v>15528.298952867201</v>
      </c>
      <c r="D265" s="73">
        <v>15528.298952867201</v>
      </c>
      <c r="E265" s="73">
        <v>15528.298952867201</v>
      </c>
      <c r="F265" s="73">
        <v>15528.298952867201</v>
      </c>
      <c r="G265" s="73">
        <v>15528.298952867201</v>
      </c>
      <c r="H265" s="73">
        <v>15528.298952867201</v>
      </c>
      <c r="I265" s="73">
        <v>15528.298952867201</v>
      </c>
      <c r="J265" s="73">
        <v>15528.298952867201</v>
      </c>
      <c r="K265" s="73">
        <v>15528.298952867201</v>
      </c>
      <c r="L265" s="73">
        <v>15528.298952867201</v>
      </c>
      <c r="M265" s="73">
        <v>15528.298952867201</v>
      </c>
      <c r="N265" s="73">
        <v>186339.58743440601</v>
      </c>
      <c r="O265" s="73">
        <v>23022.516100795401</v>
      </c>
      <c r="P265" s="73">
        <v>23022.516100795401</v>
      </c>
      <c r="Q265" s="73">
        <v>23022.516100795401</v>
      </c>
      <c r="R265" s="73">
        <v>23022.516100795401</v>
      </c>
      <c r="S265" s="73">
        <v>23022.516100795401</v>
      </c>
      <c r="T265" s="73">
        <v>23022.516100795401</v>
      </c>
      <c r="U265" s="73">
        <v>23022.516100795401</v>
      </c>
      <c r="V265" s="73">
        <v>23022.516100795401</v>
      </c>
      <c r="W265" s="73">
        <v>23022.516100795401</v>
      </c>
      <c r="X265" s="73">
        <v>23022.516100795401</v>
      </c>
      <c r="Y265" s="73">
        <v>23022.516100795401</v>
      </c>
      <c r="Z265" s="73">
        <v>23022.516100795401</v>
      </c>
      <c r="AA265" s="73">
        <v>276270.193209544</v>
      </c>
      <c r="AB265" s="73">
        <v>29896.8702542309</v>
      </c>
      <c r="AC265" s="73">
        <v>29896.8702542309</v>
      </c>
      <c r="AD265" s="73">
        <v>29896.8702542309</v>
      </c>
      <c r="AE265" s="73">
        <v>29896.8702542309</v>
      </c>
      <c r="AF265" s="73">
        <v>29896.8702542309</v>
      </c>
      <c r="AG265" s="73">
        <v>29896.8702542309</v>
      </c>
      <c r="AH265" s="73">
        <v>29896.8702542309</v>
      </c>
      <c r="AI265" s="73">
        <v>29896.8702542309</v>
      </c>
      <c r="AJ265" s="73">
        <v>29896.8702542309</v>
      </c>
      <c r="AK265" s="73">
        <v>29896.8702542309</v>
      </c>
      <c r="AL265" s="73">
        <v>29896.8702542309</v>
      </c>
      <c r="AM265" s="73">
        <v>29896.8702542309</v>
      </c>
      <c r="AN265" s="73">
        <v>358762.44305076997</v>
      </c>
    </row>
    <row r="266" spans="1:40">
      <c r="A266" s="108" t="s">
        <v>956</v>
      </c>
      <c r="B266" s="73">
        <v>214</v>
      </c>
      <c r="C266" s="73">
        <v>196</v>
      </c>
      <c r="D266" s="73">
        <v>260</v>
      </c>
      <c r="E266" s="73">
        <v>259</v>
      </c>
      <c r="F266" s="73">
        <v>261</v>
      </c>
      <c r="G266" s="73">
        <v>260</v>
      </c>
      <c r="H266" s="73">
        <v>261</v>
      </c>
      <c r="I266" s="73">
        <v>262</v>
      </c>
      <c r="J266" s="73">
        <v>261</v>
      </c>
      <c r="K266" s="73">
        <v>263</v>
      </c>
      <c r="L266" s="73">
        <v>261</v>
      </c>
      <c r="M266" s="73">
        <v>263</v>
      </c>
      <c r="N266" s="73">
        <v>3021</v>
      </c>
      <c r="O266" s="73">
        <v>214</v>
      </c>
      <c r="P266" s="73">
        <v>196</v>
      </c>
      <c r="Q266" s="73">
        <v>260</v>
      </c>
      <c r="R266" s="73">
        <v>259</v>
      </c>
      <c r="S266" s="73">
        <v>261</v>
      </c>
      <c r="T266" s="73">
        <v>260</v>
      </c>
      <c r="U266" s="73">
        <v>261</v>
      </c>
      <c r="V266" s="73">
        <v>262</v>
      </c>
      <c r="W266" s="73">
        <v>261</v>
      </c>
      <c r="X266" s="73">
        <v>263</v>
      </c>
      <c r="Y266" s="73">
        <v>261</v>
      </c>
      <c r="Z266" s="73">
        <v>263</v>
      </c>
      <c r="AA266" s="73">
        <v>3021</v>
      </c>
      <c r="AB266" s="73">
        <v>214</v>
      </c>
      <c r="AC266" s="73">
        <v>196</v>
      </c>
      <c r="AD266" s="73">
        <v>260</v>
      </c>
      <c r="AE266" s="73">
        <v>259</v>
      </c>
      <c r="AF266" s="73">
        <v>261</v>
      </c>
      <c r="AG266" s="73">
        <v>260</v>
      </c>
      <c r="AH266" s="73">
        <v>261</v>
      </c>
      <c r="AI266" s="73">
        <v>262</v>
      </c>
      <c r="AJ266" s="73">
        <v>261</v>
      </c>
      <c r="AK266" s="73">
        <v>263</v>
      </c>
      <c r="AL266" s="73">
        <v>261</v>
      </c>
      <c r="AM266" s="73">
        <v>263</v>
      </c>
      <c r="AN266" s="73">
        <v>3021</v>
      </c>
    </row>
    <row r="267" spans="1:40">
      <c r="A267" s="108" t="s">
        <v>957</v>
      </c>
      <c r="B267" s="73">
        <v>319025.15895286697</v>
      </c>
      <c r="C267" s="73">
        <v>318578.46895286703</v>
      </c>
      <c r="D267" s="73">
        <v>318518.72895286698</v>
      </c>
      <c r="E267" s="73">
        <v>318251.938952867</v>
      </c>
      <c r="F267" s="73">
        <v>318493.748952867</v>
      </c>
      <c r="G267" s="73">
        <v>350619.128952867</v>
      </c>
      <c r="H267" s="73">
        <v>318204.82895286701</v>
      </c>
      <c r="I267" s="73">
        <v>318607.69895286701</v>
      </c>
      <c r="J267" s="73">
        <v>318389.688952867</v>
      </c>
      <c r="K267" s="73">
        <v>318504.438952867</v>
      </c>
      <c r="L267" s="73">
        <v>318998.42895286699</v>
      </c>
      <c r="M267" s="73">
        <v>351126.308952867</v>
      </c>
      <c r="N267" s="73">
        <v>3887318.5674343999</v>
      </c>
      <c r="O267" s="73">
        <v>326519.37610079499</v>
      </c>
      <c r="P267" s="73">
        <v>326072.68610079499</v>
      </c>
      <c r="Q267" s="73">
        <v>326012.946100795</v>
      </c>
      <c r="R267" s="73">
        <v>325746.15610079502</v>
      </c>
      <c r="S267" s="73">
        <v>325987.96610079502</v>
      </c>
      <c r="T267" s="73">
        <v>358113.34610079502</v>
      </c>
      <c r="U267" s="73">
        <v>325699.04610079498</v>
      </c>
      <c r="V267" s="73">
        <v>326101.91610079497</v>
      </c>
      <c r="W267" s="73">
        <v>325883.90610079502</v>
      </c>
      <c r="X267" s="73">
        <v>325998.65610079502</v>
      </c>
      <c r="Y267" s="73">
        <v>326492.64610079501</v>
      </c>
      <c r="Z267" s="73">
        <v>358620.52610079502</v>
      </c>
      <c r="AA267" s="73">
        <v>3977249.1732095401</v>
      </c>
      <c r="AB267" s="73">
        <v>333393.73025422997</v>
      </c>
      <c r="AC267" s="73">
        <v>332947.04025423003</v>
      </c>
      <c r="AD267" s="73">
        <v>332887.30025422998</v>
      </c>
      <c r="AE267" s="73">
        <v>332620.51025423</v>
      </c>
      <c r="AF267" s="73">
        <v>332862.32025423</v>
      </c>
      <c r="AG267" s="73">
        <v>364987.70025423</v>
      </c>
      <c r="AH267" s="73">
        <v>332573.40025423001</v>
      </c>
      <c r="AI267" s="73">
        <v>332976.27025423001</v>
      </c>
      <c r="AJ267" s="73">
        <v>332758.26025423</v>
      </c>
      <c r="AK267" s="73">
        <v>332873.01025423</v>
      </c>
      <c r="AL267" s="73">
        <v>333367.00025422999</v>
      </c>
      <c r="AM267" s="73">
        <v>365494.88025423</v>
      </c>
      <c r="AN267" s="73">
        <v>4059741.4230507701</v>
      </c>
    </row>
    <row r="268" spans="1:40">
      <c r="A268" s="108" t="s">
        <v>958</v>
      </c>
    </row>
    <row r="269" spans="1:40">
      <c r="A269" s="108" t="s">
        <v>959</v>
      </c>
      <c r="B269" s="73">
        <v>0</v>
      </c>
      <c r="C269" s="73">
        <v>0</v>
      </c>
      <c r="D269" s="73">
        <v>0</v>
      </c>
      <c r="E269" s="73">
        <v>0</v>
      </c>
      <c r="F269" s="73">
        <v>0</v>
      </c>
      <c r="G269" s="73">
        <v>0</v>
      </c>
      <c r="H269" s="73">
        <v>0</v>
      </c>
      <c r="I269" s="73">
        <v>0</v>
      </c>
      <c r="J269" s="73">
        <v>0</v>
      </c>
      <c r="K269" s="73">
        <v>0</v>
      </c>
      <c r="L269" s="73">
        <v>0</v>
      </c>
      <c r="M269" s="73">
        <v>0</v>
      </c>
      <c r="N269" s="73">
        <v>0</v>
      </c>
      <c r="O269" s="73">
        <v>0</v>
      </c>
      <c r="P269" s="73">
        <v>0</v>
      </c>
      <c r="Q269" s="73">
        <v>0</v>
      </c>
      <c r="R269" s="73">
        <v>0</v>
      </c>
      <c r="S269" s="73">
        <v>0</v>
      </c>
      <c r="T269" s="73">
        <v>0</v>
      </c>
      <c r="U269" s="73">
        <v>0</v>
      </c>
      <c r="V269" s="73">
        <v>0</v>
      </c>
      <c r="W269" s="73">
        <v>0</v>
      </c>
      <c r="X269" s="73">
        <v>0</v>
      </c>
      <c r="Y269" s="73">
        <v>0</v>
      </c>
      <c r="Z269" s="73">
        <v>0</v>
      </c>
      <c r="AA269" s="73">
        <v>0</v>
      </c>
      <c r="AB269" s="73">
        <v>0</v>
      </c>
      <c r="AC269" s="73">
        <v>0</v>
      </c>
      <c r="AD269" s="73">
        <v>0</v>
      </c>
      <c r="AE269" s="73">
        <v>0</v>
      </c>
      <c r="AF269" s="73">
        <v>0</v>
      </c>
      <c r="AG269" s="73">
        <v>0</v>
      </c>
      <c r="AH269" s="73">
        <v>0</v>
      </c>
      <c r="AI269" s="73">
        <v>0</v>
      </c>
      <c r="AJ269" s="73">
        <v>0</v>
      </c>
      <c r="AK269" s="73">
        <v>0</v>
      </c>
      <c r="AL269" s="73">
        <v>0</v>
      </c>
      <c r="AM269" s="73">
        <v>0</v>
      </c>
      <c r="AN269" s="73">
        <v>0</v>
      </c>
    </row>
    <row r="270" spans="1:40">
      <c r="A270" s="108" t="s">
        <v>960</v>
      </c>
      <c r="B270" s="73">
        <v>0</v>
      </c>
      <c r="C270" s="73">
        <v>0</v>
      </c>
      <c r="D270" s="73">
        <v>0</v>
      </c>
      <c r="E270" s="73">
        <v>0</v>
      </c>
      <c r="F270" s="73">
        <v>0</v>
      </c>
      <c r="G270" s="73">
        <v>0</v>
      </c>
      <c r="H270" s="73">
        <v>0</v>
      </c>
      <c r="I270" s="73">
        <v>0</v>
      </c>
      <c r="J270" s="73">
        <v>0</v>
      </c>
      <c r="K270" s="73">
        <v>0</v>
      </c>
      <c r="L270" s="73">
        <v>0</v>
      </c>
      <c r="M270" s="73">
        <v>0</v>
      </c>
      <c r="N270" s="73">
        <v>0</v>
      </c>
      <c r="O270" s="73">
        <v>0</v>
      </c>
      <c r="P270" s="73">
        <v>0</v>
      </c>
      <c r="Q270" s="73">
        <v>0</v>
      </c>
      <c r="R270" s="73">
        <v>0</v>
      </c>
      <c r="S270" s="73">
        <v>0</v>
      </c>
      <c r="T270" s="73">
        <v>0</v>
      </c>
      <c r="U270" s="73">
        <v>0</v>
      </c>
      <c r="V270" s="73">
        <v>0</v>
      </c>
      <c r="W270" s="73">
        <v>0</v>
      </c>
      <c r="X270" s="73">
        <v>0</v>
      </c>
      <c r="Y270" s="73">
        <v>0</v>
      </c>
      <c r="Z270" s="73">
        <v>0</v>
      </c>
      <c r="AA270" s="73">
        <v>0</v>
      </c>
      <c r="AB270" s="73">
        <v>0</v>
      </c>
      <c r="AC270" s="73">
        <v>0</v>
      </c>
      <c r="AD270" s="73">
        <v>0</v>
      </c>
      <c r="AE270" s="73">
        <v>0</v>
      </c>
      <c r="AF270" s="73">
        <v>0</v>
      </c>
      <c r="AG270" s="73">
        <v>0</v>
      </c>
      <c r="AH270" s="73">
        <v>0</v>
      </c>
      <c r="AI270" s="73">
        <v>0</v>
      </c>
      <c r="AJ270" s="73">
        <v>0</v>
      </c>
      <c r="AK270" s="73">
        <v>0</v>
      </c>
      <c r="AL270" s="73">
        <v>0</v>
      </c>
      <c r="AM270" s="73">
        <v>0</v>
      </c>
      <c r="AN270" s="73">
        <v>0</v>
      </c>
    </row>
    <row r="271" spans="1:40">
      <c r="A271" s="108" t="s">
        <v>961</v>
      </c>
    </row>
    <row r="272" spans="1:40">
      <c r="A272" s="108" t="s">
        <v>962</v>
      </c>
      <c r="B272" s="73">
        <v>452343.86333333299</v>
      </c>
      <c r="C272" s="73">
        <v>479406.15333333297</v>
      </c>
      <c r="D272" s="73">
        <v>490122.05333333299</v>
      </c>
      <c r="E272" s="73">
        <v>477888.75333333301</v>
      </c>
      <c r="F272" s="73">
        <v>546447.933333333</v>
      </c>
      <c r="G272" s="73">
        <v>540251.59333333198</v>
      </c>
      <c r="H272" s="73">
        <v>532447.30333333299</v>
      </c>
      <c r="I272" s="73">
        <v>527716.21333333303</v>
      </c>
      <c r="J272" s="73">
        <v>521382.91333333199</v>
      </c>
      <c r="K272" s="73">
        <v>542224.33333333302</v>
      </c>
      <c r="L272" s="73">
        <v>507354.73333333299</v>
      </c>
      <c r="M272" s="73">
        <v>594587.16333333298</v>
      </c>
      <c r="N272" s="73">
        <v>6212173.0099999905</v>
      </c>
      <c r="O272" s="73">
        <v>453284.86333333299</v>
      </c>
      <c r="P272" s="73">
        <v>480347.15333333297</v>
      </c>
      <c r="Q272" s="73">
        <v>491063.05333333299</v>
      </c>
      <c r="R272" s="73">
        <v>478829.75333333301</v>
      </c>
      <c r="S272" s="73">
        <v>547388.933333333</v>
      </c>
      <c r="T272" s="73">
        <v>541192.59333333303</v>
      </c>
      <c r="U272" s="73">
        <v>533388.30333333299</v>
      </c>
      <c r="V272" s="73">
        <v>528657.21333333303</v>
      </c>
      <c r="W272" s="73">
        <v>522323.91333333199</v>
      </c>
      <c r="X272" s="73">
        <v>543165.33333333302</v>
      </c>
      <c r="Y272" s="73">
        <v>508295.73333333299</v>
      </c>
      <c r="Z272" s="73">
        <v>595528.16333333298</v>
      </c>
      <c r="AA272" s="73">
        <v>6223465.0099999905</v>
      </c>
      <c r="AB272" s="73">
        <v>453641.86333333299</v>
      </c>
      <c r="AC272" s="73">
        <v>480704.15333333297</v>
      </c>
      <c r="AD272" s="73">
        <v>491420.05333333299</v>
      </c>
      <c r="AE272" s="73">
        <v>479186.75333333301</v>
      </c>
      <c r="AF272" s="73">
        <v>547745.933333333</v>
      </c>
      <c r="AG272" s="73">
        <v>541549.59333333198</v>
      </c>
      <c r="AH272" s="73">
        <v>533745.30333333299</v>
      </c>
      <c r="AI272" s="73">
        <v>529014.21333333303</v>
      </c>
      <c r="AJ272" s="73">
        <v>522680.91333333199</v>
      </c>
      <c r="AK272" s="73">
        <v>543522.33333333302</v>
      </c>
      <c r="AL272" s="73">
        <v>508652.73333333299</v>
      </c>
      <c r="AM272" s="73">
        <v>595885.16333333298</v>
      </c>
      <c r="AN272" s="73">
        <v>6227749.0099999905</v>
      </c>
    </row>
    <row r="273" spans="1:40">
      <c r="A273" s="108" t="s">
        <v>963</v>
      </c>
      <c r="B273" s="73">
        <v>26064.5845781629</v>
      </c>
      <c r="C273" s="73">
        <v>26064.5845781629</v>
      </c>
      <c r="D273" s="73">
        <v>26064.5845781629</v>
      </c>
      <c r="E273" s="73">
        <v>26064.5845781629</v>
      </c>
      <c r="F273" s="73">
        <v>26064.5845781629</v>
      </c>
      <c r="G273" s="73">
        <v>26064.5845781629</v>
      </c>
      <c r="H273" s="73">
        <v>26064.5845781629</v>
      </c>
      <c r="I273" s="73">
        <v>26064.5845781629</v>
      </c>
      <c r="J273" s="73">
        <v>26064.5845781629</v>
      </c>
      <c r="K273" s="73">
        <v>26064.5845781629</v>
      </c>
      <c r="L273" s="73">
        <v>26064.5845781629</v>
      </c>
      <c r="M273" s="73">
        <v>26064.5845781629</v>
      </c>
      <c r="N273" s="73">
        <v>312775.01493795402</v>
      </c>
      <c r="O273" s="73">
        <v>38714.033278692499</v>
      </c>
      <c r="P273" s="73">
        <v>38714.033278692499</v>
      </c>
      <c r="Q273" s="73">
        <v>38714.033278692499</v>
      </c>
      <c r="R273" s="73">
        <v>38714.033278692499</v>
      </c>
      <c r="S273" s="73">
        <v>38714.033278692499</v>
      </c>
      <c r="T273" s="73">
        <v>38714.033278692499</v>
      </c>
      <c r="U273" s="73">
        <v>38714.033278692499</v>
      </c>
      <c r="V273" s="73">
        <v>38714.033278692499</v>
      </c>
      <c r="W273" s="73">
        <v>38714.033278692499</v>
      </c>
      <c r="X273" s="73">
        <v>38714.033278692499</v>
      </c>
      <c r="Y273" s="73">
        <v>38714.033278692499</v>
      </c>
      <c r="Z273" s="73">
        <v>38714.033278692499</v>
      </c>
      <c r="AA273" s="73">
        <v>464568.39934431098</v>
      </c>
      <c r="AB273" s="73">
        <v>50308.3657416192</v>
      </c>
      <c r="AC273" s="73">
        <v>50308.3657416192</v>
      </c>
      <c r="AD273" s="73">
        <v>50308.3657416192</v>
      </c>
      <c r="AE273" s="73">
        <v>50308.3657416192</v>
      </c>
      <c r="AF273" s="73">
        <v>50308.3657416192</v>
      </c>
      <c r="AG273" s="73">
        <v>50308.3657416192</v>
      </c>
      <c r="AH273" s="73">
        <v>50308.3657416192</v>
      </c>
      <c r="AI273" s="73">
        <v>50308.3657416192</v>
      </c>
      <c r="AJ273" s="73">
        <v>50308.3657416192</v>
      </c>
      <c r="AK273" s="73">
        <v>50308.3657416192</v>
      </c>
      <c r="AL273" s="73">
        <v>50308.3657416192</v>
      </c>
      <c r="AM273" s="73">
        <v>50308.3657416192</v>
      </c>
      <c r="AN273" s="73">
        <v>603700.38889943005</v>
      </c>
    </row>
    <row r="274" spans="1:40">
      <c r="A274" s="108" t="s">
        <v>964</v>
      </c>
      <c r="B274" s="73">
        <v>478408.44791149598</v>
      </c>
      <c r="C274" s="73">
        <v>505470.73791149602</v>
      </c>
      <c r="D274" s="73">
        <v>516186.63791149599</v>
      </c>
      <c r="E274" s="73">
        <v>503953.337911496</v>
      </c>
      <c r="F274" s="73">
        <v>572512.51791149599</v>
      </c>
      <c r="G274" s="73">
        <v>566316.17791149497</v>
      </c>
      <c r="H274" s="73">
        <v>558511.88791149599</v>
      </c>
      <c r="I274" s="73">
        <v>553780.79791149497</v>
      </c>
      <c r="J274" s="73">
        <v>547447.49791149504</v>
      </c>
      <c r="K274" s="73">
        <v>568288.91791149497</v>
      </c>
      <c r="L274" s="73">
        <v>533419.31791149604</v>
      </c>
      <c r="M274" s="73">
        <v>620651.74791149597</v>
      </c>
      <c r="N274" s="73">
        <v>6524948.0249379501</v>
      </c>
      <c r="O274" s="73">
        <v>491998.89661202498</v>
      </c>
      <c r="P274" s="73">
        <v>519061.18661202502</v>
      </c>
      <c r="Q274" s="73">
        <v>529777.08661202504</v>
      </c>
      <c r="R274" s="73">
        <v>517543.786612025</v>
      </c>
      <c r="S274" s="73">
        <v>586102.96661202505</v>
      </c>
      <c r="T274" s="73">
        <v>579906.62661202496</v>
      </c>
      <c r="U274" s="73">
        <v>572102.33661202504</v>
      </c>
      <c r="V274" s="73">
        <v>567371.24661202496</v>
      </c>
      <c r="W274" s="73">
        <v>561037.94661202503</v>
      </c>
      <c r="X274" s="73">
        <v>581879.36661202495</v>
      </c>
      <c r="Y274" s="73">
        <v>547009.76661202498</v>
      </c>
      <c r="Z274" s="73">
        <v>634242.19661202503</v>
      </c>
      <c r="AA274" s="73">
        <v>6688033.4093442997</v>
      </c>
      <c r="AB274" s="73">
        <v>503950.22907495202</v>
      </c>
      <c r="AC274" s="73">
        <v>531012.519074952</v>
      </c>
      <c r="AD274" s="73">
        <v>541728.41907495202</v>
      </c>
      <c r="AE274" s="73">
        <v>529495.11907495197</v>
      </c>
      <c r="AF274" s="73">
        <v>598054.29907495202</v>
      </c>
      <c r="AG274" s="73">
        <v>591857.95907495206</v>
      </c>
      <c r="AH274" s="73">
        <v>584053.66907495202</v>
      </c>
      <c r="AI274" s="73">
        <v>579322.57907495205</v>
      </c>
      <c r="AJ274" s="73">
        <v>572989.27907495201</v>
      </c>
      <c r="AK274" s="73">
        <v>593830.69907495205</v>
      </c>
      <c r="AL274" s="73">
        <v>558961.09907495196</v>
      </c>
      <c r="AM274" s="73">
        <v>646193.52907495201</v>
      </c>
      <c r="AN274" s="73">
        <v>6831449.3988994202</v>
      </c>
    </row>
    <row r="275" spans="1:40">
      <c r="A275" s="108" t="s">
        <v>965</v>
      </c>
    </row>
    <row r="276" spans="1:40">
      <c r="A276" s="108" t="s">
        <v>966</v>
      </c>
      <c r="B276" s="73">
        <v>239652.64</v>
      </c>
      <c r="C276" s="73">
        <v>349335.74</v>
      </c>
      <c r="D276" s="73">
        <v>242555.68</v>
      </c>
      <c r="E276" s="73">
        <v>295472.25</v>
      </c>
      <c r="F276" s="73">
        <v>279025.33</v>
      </c>
      <c r="G276" s="73">
        <v>350770.44999999902</v>
      </c>
      <c r="H276" s="73">
        <v>292174.13999999902</v>
      </c>
      <c r="I276" s="73">
        <v>280549.26999999897</v>
      </c>
      <c r="J276" s="73">
        <v>250809.06</v>
      </c>
      <c r="K276" s="73">
        <v>292054.11</v>
      </c>
      <c r="L276" s="73">
        <v>245816.64</v>
      </c>
      <c r="M276" s="73">
        <v>356111.53</v>
      </c>
      <c r="N276" s="73">
        <v>3474326.84</v>
      </c>
      <c r="O276" s="73">
        <v>239652.64</v>
      </c>
      <c r="P276" s="73">
        <v>349335.74</v>
      </c>
      <c r="Q276" s="73">
        <v>242555.68</v>
      </c>
      <c r="R276" s="73">
        <v>295472.25</v>
      </c>
      <c r="S276" s="73">
        <v>279025.33</v>
      </c>
      <c r="T276" s="73">
        <v>350770.44999999902</v>
      </c>
      <c r="U276" s="73">
        <v>292174.13999999902</v>
      </c>
      <c r="V276" s="73">
        <v>280549.26999999897</v>
      </c>
      <c r="W276" s="73">
        <v>250809.06</v>
      </c>
      <c r="X276" s="73">
        <v>292054.11</v>
      </c>
      <c r="Y276" s="73">
        <v>245816.64</v>
      </c>
      <c r="Z276" s="73">
        <v>356111.53</v>
      </c>
      <c r="AA276" s="73">
        <v>3474326.84</v>
      </c>
      <c r="AB276" s="73">
        <v>239652.64</v>
      </c>
      <c r="AC276" s="73">
        <v>349335.74</v>
      </c>
      <c r="AD276" s="73">
        <v>242555.68</v>
      </c>
      <c r="AE276" s="73">
        <v>295472.25</v>
      </c>
      <c r="AF276" s="73">
        <v>279025.33</v>
      </c>
      <c r="AG276" s="73">
        <v>350770.44999999902</v>
      </c>
      <c r="AH276" s="73">
        <v>292174.13999999902</v>
      </c>
      <c r="AI276" s="73">
        <v>280549.26999999897</v>
      </c>
      <c r="AJ276" s="73">
        <v>250809.06</v>
      </c>
      <c r="AK276" s="73">
        <v>292054.11</v>
      </c>
      <c r="AL276" s="73">
        <v>245816.64</v>
      </c>
      <c r="AM276" s="73">
        <v>356111.53</v>
      </c>
      <c r="AN276" s="73">
        <v>3474326.84</v>
      </c>
    </row>
    <row r="277" spans="1:40">
      <c r="A277" s="108" t="s">
        <v>967</v>
      </c>
      <c r="B277" s="73">
        <v>17547.175824025398</v>
      </c>
      <c r="C277" s="73">
        <v>17547.175824025398</v>
      </c>
      <c r="D277" s="73">
        <v>17547.175824025398</v>
      </c>
      <c r="E277" s="73">
        <v>17547.175824025398</v>
      </c>
      <c r="F277" s="73">
        <v>17547.175824025398</v>
      </c>
      <c r="G277" s="73">
        <v>17547.175824025398</v>
      </c>
      <c r="H277" s="73">
        <v>17547.175824025398</v>
      </c>
      <c r="I277" s="73">
        <v>17547.175824025398</v>
      </c>
      <c r="J277" s="73">
        <v>17547.175824025398</v>
      </c>
      <c r="K277" s="73">
        <v>17547.175824025398</v>
      </c>
      <c r="L277" s="73">
        <v>17547.175824025398</v>
      </c>
      <c r="M277" s="73">
        <v>17547.175824025398</v>
      </c>
      <c r="N277" s="73">
        <v>210566.109888304</v>
      </c>
      <c r="O277" s="73">
        <v>26781.418614729799</v>
      </c>
      <c r="P277" s="73">
        <v>26781.418614729799</v>
      </c>
      <c r="Q277" s="73">
        <v>26781.418614729799</v>
      </c>
      <c r="R277" s="73">
        <v>26781.418614729799</v>
      </c>
      <c r="S277" s="73">
        <v>26781.418614729799</v>
      </c>
      <c r="T277" s="73">
        <v>26781.418614729799</v>
      </c>
      <c r="U277" s="73">
        <v>26781.418614729799</v>
      </c>
      <c r="V277" s="73">
        <v>26781.418614729799</v>
      </c>
      <c r="W277" s="73">
        <v>26781.418614729799</v>
      </c>
      <c r="X277" s="73">
        <v>26781.418614729799</v>
      </c>
      <c r="Y277" s="73">
        <v>26781.418614729799</v>
      </c>
      <c r="Z277" s="73">
        <v>26781.418614729799</v>
      </c>
      <c r="AA277" s="73">
        <v>321377.02337675699</v>
      </c>
      <c r="AB277" s="73">
        <v>37041.830326220697</v>
      </c>
      <c r="AC277" s="73">
        <v>37041.830326220697</v>
      </c>
      <c r="AD277" s="73">
        <v>37041.830326220697</v>
      </c>
      <c r="AE277" s="73">
        <v>37041.830326220697</v>
      </c>
      <c r="AF277" s="73">
        <v>37041.830326220697</v>
      </c>
      <c r="AG277" s="73">
        <v>37041.830326220697</v>
      </c>
      <c r="AH277" s="73">
        <v>37041.830326220697</v>
      </c>
      <c r="AI277" s="73">
        <v>37041.830326220697</v>
      </c>
      <c r="AJ277" s="73">
        <v>37041.830326220697</v>
      </c>
      <c r="AK277" s="73">
        <v>37041.830326220697</v>
      </c>
      <c r="AL277" s="73">
        <v>37041.830326220697</v>
      </c>
      <c r="AM277" s="73">
        <v>37041.830326220697</v>
      </c>
      <c r="AN277" s="73">
        <v>444501.96391464799</v>
      </c>
    </row>
    <row r="278" spans="1:40">
      <c r="A278" s="108" t="s">
        <v>968</v>
      </c>
      <c r="B278" s="73">
        <v>58985.55</v>
      </c>
      <c r="C278" s="73">
        <v>58985.55</v>
      </c>
      <c r="D278" s="73">
        <v>58985.55</v>
      </c>
      <c r="E278" s="73">
        <v>58985.55</v>
      </c>
      <c r="F278" s="73">
        <v>58985.55</v>
      </c>
      <c r="G278" s="73">
        <v>58985.55</v>
      </c>
      <c r="H278" s="73">
        <v>58985.55</v>
      </c>
      <c r="I278" s="73">
        <v>58985.55</v>
      </c>
      <c r="J278" s="73">
        <v>58985.55</v>
      </c>
      <c r="K278" s="73">
        <v>58985.55</v>
      </c>
      <c r="L278" s="73">
        <v>58985.55</v>
      </c>
      <c r="M278" s="73">
        <v>58985.55</v>
      </c>
      <c r="N278" s="73">
        <v>707826.6</v>
      </c>
      <c r="O278" s="73">
        <v>69242.8</v>
      </c>
      <c r="P278" s="73">
        <v>69242.8</v>
      </c>
      <c r="Q278" s="73">
        <v>69242.8</v>
      </c>
      <c r="R278" s="73">
        <v>69242.8</v>
      </c>
      <c r="S278" s="73">
        <v>69242.8</v>
      </c>
      <c r="T278" s="73">
        <v>69242.8</v>
      </c>
      <c r="U278" s="73">
        <v>69242.8</v>
      </c>
      <c r="V278" s="73">
        <v>69242.8</v>
      </c>
      <c r="W278" s="73">
        <v>69242.8</v>
      </c>
      <c r="X278" s="73">
        <v>69242.8</v>
      </c>
      <c r="Y278" s="73">
        <v>69242.8</v>
      </c>
      <c r="Z278" s="73">
        <v>69242.8</v>
      </c>
      <c r="AA278" s="73">
        <v>830913.6</v>
      </c>
      <c r="AB278" s="73">
        <v>92594.8</v>
      </c>
      <c r="AC278" s="73">
        <v>92594.8</v>
      </c>
      <c r="AD278" s="73">
        <v>92594.8</v>
      </c>
      <c r="AE278" s="73">
        <v>92594.8</v>
      </c>
      <c r="AF278" s="73">
        <v>92594.8</v>
      </c>
      <c r="AG278" s="73">
        <v>92594.8</v>
      </c>
      <c r="AH278" s="73">
        <v>92594.8</v>
      </c>
      <c r="AI278" s="73">
        <v>92594.8</v>
      </c>
      <c r="AJ278" s="73">
        <v>92594.8</v>
      </c>
      <c r="AK278" s="73">
        <v>92594.8</v>
      </c>
      <c r="AL278" s="73">
        <v>92594.8</v>
      </c>
      <c r="AM278" s="73">
        <v>92594.8</v>
      </c>
      <c r="AN278" s="73">
        <v>1111137.5999999901</v>
      </c>
    </row>
    <row r="279" spans="1:40">
      <c r="A279" s="108" t="s">
        <v>969</v>
      </c>
      <c r="B279" s="73">
        <v>316185.36582402501</v>
      </c>
      <c r="C279" s="73">
        <v>425868.46582402498</v>
      </c>
      <c r="D279" s="73">
        <v>319088.40582402499</v>
      </c>
      <c r="E279" s="73">
        <v>372004.97582402499</v>
      </c>
      <c r="F279" s="73">
        <v>355558.05582402501</v>
      </c>
      <c r="G279" s="73">
        <v>427303.17582402501</v>
      </c>
      <c r="H279" s="73">
        <v>368706.86582402501</v>
      </c>
      <c r="I279" s="73">
        <v>357081.99582402501</v>
      </c>
      <c r="J279" s="73">
        <v>327341.78582402499</v>
      </c>
      <c r="K279" s="73">
        <v>368586.83582402498</v>
      </c>
      <c r="L279" s="73">
        <v>322349.36582402501</v>
      </c>
      <c r="M279" s="73">
        <v>432644.25582402502</v>
      </c>
      <c r="N279" s="73">
        <v>4392719.5498882998</v>
      </c>
      <c r="O279" s="73">
        <v>335676.85861472902</v>
      </c>
      <c r="P279" s="73">
        <v>445359.958614729</v>
      </c>
      <c r="Q279" s="73">
        <v>338579.898614729</v>
      </c>
      <c r="R279" s="73">
        <v>391496.468614729</v>
      </c>
      <c r="S279" s="73">
        <v>375049.54861472902</v>
      </c>
      <c r="T279" s="73">
        <v>446794.66861472902</v>
      </c>
      <c r="U279" s="73">
        <v>388198.35861472902</v>
      </c>
      <c r="V279" s="73">
        <v>376573.48861472902</v>
      </c>
      <c r="W279" s="73">
        <v>346833.278614729</v>
      </c>
      <c r="X279" s="73">
        <v>388078.32861472899</v>
      </c>
      <c r="Y279" s="73">
        <v>341840.85861472902</v>
      </c>
      <c r="Z279" s="73">
        <v>452135.74861472897</v>
      </c>
      <c r="AA279" s="73">
        <v>4626617.4633767502</v>
      </c>
      <c r="AB279" s="73">
        <v>369289.27032622002</v>
      </c>
      <c r="AC279" s="73">
        <v>478972.37032622</v>
      </c>
      <c r="AD279" s="73">
        <v>372192.31032622</v>
      </c>
      <c r="AE279" s="73">
        <v>425108.88032622001</v>
      </c>
      <c r="AF279" s="73">
        <v>408661.96032622003</v>
      </c>
      <c r="AG279" s="73">
        <v>480407.08032622002</v>
      </c>
      <c r="AH279" s="73">
        <v>421810.77032622002</v>
      </c>
      <c r="AI279" s="73">
        <v>410185.90032622003</v>
      </c>
      <c r="AJ279" s="73">
        <v>380445.69032622001</v>
      </c>
      <c r="AK279" s="73">
        <v>421690.74032622</v>
      </c>
      <c r="AL279" s="73">
        <v>375453.27032622002</v>
      </c>
      <c r="AM279" s="73">
        <v>485748.16032621998</v>
      </c>
      <c r="AN279" s="73">
        <v>5029966.4039146397</v>
      </c>
    </row>
    <row r="280" spans="1:40">
      <c r="A280" s="108" t="s">
        <v>970</v>
      </c>
    </row>
    <row r="281" spans="1:40">
      <c r="A281" s="108" t="s">
        <v>971</v>
      </c>
      <c r="B281" s="73">
        <v>2500263.2433333299</v>
      </c>
      <c r="C281" s="73">
        <v>1893466.2433333299</v>
      </c>
      <c r="D281" s="73">
        <v>1973567.88333333</v>
      </c>
      <c r="E281" s="73">
        <v>1883433.08333333</v>
      </c>
      <c r="F281" s="73">
        <v>1925984.86333333</v>
      </c>
      <c r="G281" s="73">
        <v>1865154.88333333</v>
      </c>
      <c r="H281" s="73">
        <v>1695522.2233333299</v>
      </c>
      <c r="I281" s="73">
        <v>1595626.6833333301</v>
      </c>
      <c r="J281" s="73">
        <v>1719085.7133333299</v>
      </c>
      <c r="K281" s="73">
        <v>1753952.33333333</v>
      </c>
      <c r="L281" s="73">
        <v>1816554.9133333301</v>
      </c>
      <c r="M281" s="73">
        <v>2127539.1233333298</v>
      </c>
      <c r="N281" s="73">
        <v>22750151.190000001</v>
      </c>
      <c r="O281" s="73">
        <v>2557802.2433333299</v>
      </c>
      <c r="P281" s="73">
        <v>1951005.2433333299</v>
      </c>
      <c r="Q281" s="73">
        <v>2031106.88333333</v>
      </c>
      <c r="R281" s="73">
        <v>1940972.08333333</v>
      </c>
      <c r="S281" s="73">
        <v>1983523.86333333</v>
      </c>
      <c r="T281" s="73">
        <v>1922693.88333333</v>
      </c>
      <c r="U281" s="73">
        <v>1753061.2233333299</v>
      </c>
      <c r="V281" s="73">
        <v>1653165.6833333301</v>
      </c>
      <c r="W281" s="73">
        <v>1776624.7133333299</v>
      </c>
      <c r="X281" s="73">
        <v>1811491.33333333</v>
      </c>
      <c r="Y281" s="73">
        <v>1874093.9133333301</v>
      </c>
      <c r="Z281" s="73">
        <v>2185078.1233333298</v>
      </c>
      <c r="AA281" s="73">
        <v>23440619.190000001</v>
      </c>
      <c r="AB281" s="73">
        <v>2741579.2433333299</v>
      </c>
      <c r="AC281" s="73">
        <v>2134782.2433333299</v>
      </c>
      <c r="AD281" s="73">
        <v>2214883.88333333</v>
      </c>
      <c r="AE281" s="73">
        <v>2124749.0833333302</v>
      </c>
      <c r="AF281" s="73">
        <v>2167300.86333333</v>
      </c>
      <c r="AG281" s="73">
        <v>2106470.88333333</v>
      </c>
      <c r="AH281" s="73">
        <v>1936838.2233333299</v>
      </c>
      <c r="AI281" s="73">
        <v>1836942.6833333301</v>
      </c>
      <c r="AJ281" s="73">
        <v>1960401.7133333299</v>
      </c>
      <c r="AK281" s="73">
        <v>1995268.33333333</v>
      </c>
      <c r="AL281" s="73">
        <v>2057870.9133333301</v>
      </c>
      <c r="AM281" s="73">
        <v>2368855.1233333298</v>
      </c>
      <c r="AN281" s="73">
        <v>25645943.189999901</v>
      </c>
    </row>
    <row r="282" spans="1:40">
      <c r="A282" s="108" t="s">
        <v>972</v>
      </c>
      <c r="B282" s="73">
        <v>95453.432945800902</v>
      </c>
      <c r="C282" s="73">
        <v>95453.432945800902</v>
      </c>
      <c r="D282" s="73">
        <v>95453.432945800902</v>
      </c>
      <c r="E282" s="73">
        <v>95453.432945800902</v>
      </c>
      <c r="F282" s="73">
        <v>95453.432945800902</v>
      </c>
      <c r="G282" s="73">
        <v>95453.432945800902</v>
      </c>
      <c r="H282" s="73">
        <v>95453.432945800902</v>
      </c>
      <c r="I282" s="73">
        <v>95453.432945800902</v>
      </c>
      <c r="J282" s="73">
        <v>95453.432945800902</v>
      </c>
      <c r="K282" s="73">
        <v>95453.432945800902</v>
      </c>
      <c r="L282" s="73">
        <v>95453.432945800902</v>
      </c>
      <c r="M282" s="73">
        <v>95453.432945800902</v>
      </c>
      <c r="N282" s="73">
        <v>1145441.1953496099</v>
      </c>
      <c r="O282" s="73">
        <v>145816.022093265</v>
      </c>
      <c r="P282" s="73">
        <v>145816.022093265</v>
      </c>
      <c r="Q282" s="73">
        <v>145816.022093265</v>
      </c>
      <c r="R282" s="73">
        <v>145816.022093265</v>
      </c>
      <c r="S282" s="73">
        <v>145816.022093265</v>
      </c>
      <c r="T282" s="73">
        <v>145816.022093265</v>
      </c>
      <c r="U282" s="73">
        <v>145816.022093265</v>
      </c>
      <c r="V282" s="73">
        <v>145816.022093265</v>
      </c>
      <c r="W282" s="73">
        <v>145816.022093265</v>
      </c>
      <c r="X282" s="73">
        <v>145816.022093265</v>
      </c>
      <c r="Y282" s="73">
        <v>145816.022093265</v>
      </c>
      <c r="Z282" s="73">
        <v>145816.022093265</v>
      </c>
      <c r="AA282" s="73">
        <v>1749792.2651191801</v>
      </c>
      <c r="AB282" s="73">
        <v>207170.43794147801</v>
      </c>
      <c r="AC282" s="73">
        <v>207170.43794147801</v>
      </c>
      <c r="AD282" s="73">
        <v>207170.43794147801</v>
      </c>
      <c r="AE282" s="73">
        <v>207170.43794147801</v>
      </c>
      <c r="AF282" s="73">
        <v>207170.43794147801</v>
      </c>
      <c r="AG282" s="73">
        <v>207170.43794147801</v>
      </c>
      <c r="AH282" s="73">
        <v>207170.43794147801</v>
      </c>
      <c r="AI282" s="73">
        <v>207170.43794147801</v>
      </c>
      <c r="AJ282" s="73">
        <v>207170.43794147801</v>
      </c>
      <c r="AK282" s="73">
        <v>207170.43794147801</v>
      </c>
      <c r="AL282" s="73">
        <v>207170.43794147801</v>
      </c>
      <c r="AM282" s="73">
        <v>207170.43794147801</v>
      </c>
      <c r="AN282" s="73">
        <v>2486045.2552977302</v>
      </c>
    </row>
    <row r="283" spans="1:40">
      <c r="A283" s="108" t="s">
        <v>973</v>
      </c>
      <c r="B283" s="73">
        <v>0</v>
      </c>
      <c r="C283" s="73">
        <v>0</v>
      </c>
      <c r="D283" s="73">
        <v>0</v>
      </c>
      <c r="E283" s="73">
        <v>0</v>
      </c>
      <c r="F283" s="73">
        <v>0</v>
      </c>
      <c r="G283" s="73">
        <v>0</v>
      </c>
      <c r="H283" s="73">
        <v>0</v>
      </c>
      <c r="I283" s="73">
        <v>0</v>
      </c>
      <c r="J283" s="73">
        <v>0</v>
      </c>
      <c r="K283" s="73">
        <v>0</v>
      </c>
      <c r="L283" s="73">
        <v>0</v>
      </c>
      <c r="M283" s="73">
        <v>0</v>
      </c>
      <c r="N283" s="73">
        <v>0</v>
      </c>
      <c r="O283" s="73">
        <v>0</v>
      </c>
      <c r="P283" s="73">
        <v>0</v>
      </c>
      <c r="Q283" s="73">
        <v>0</v>
      </c>
      <c r="R283" s="73">
        <v>0</v>
      </c>
      <c r="S283" s="73">
        <v>0</v>
      </c>
      <c r="T283" s="73">
        <v>0</v>
      </c>
      <c r="U283" s="73">
        <v>0</v>
      </c>
      <c r="V283" s="73">
        <v>0</v>
      </c>
      <c r="W283" s="73">
        <v>0</v>
      </c>
      <c r="X283" s="73">
        <v>0</v>
      </c>
      <c r="Y283" s="73">
        <v>0</v>
      </c>
      <c r="Z283" s="73">
        <v>0</v>
      </c>
      <c r="AA283" s="73">
        <v>0</v>
      </c>
      <c r="AB283" s="73">
        <v>0</v>
      </c>
      <c r="AC283" s="73">
        <v>0</v>
      </c>
      <c r="AD283" s="73">
        <v>0</v>
      </c>
      <c r="AE283" s="73">
        <v>0</v>
      </c>
      <c r="AF283" s="73">
        <v>0</v>
      </c>
      <c r="AG283" s="73">
        <v>0</v>
      </c>
      <c r="AH283" s="73">
        <v>0</v>
      </c>
      <c r="AI283" s="73">
        <v>0</v>
      </c>
      <c r="AJ283" s="73">
        <v>0</v>
      </c>
      <c r="AK283" s="73">
        <v>0</v>
      </c>
      <c r="AL283" s="73">
        <v>0</v>
      </c>
      <c r="AM283" s="73">
        <v>0</v>
      </c>
      <c r="AN283" s="73">
        <v>0</v>
      </c>
    </row>
    <row r="284" spans="1:40">
      <c r="A284" s="108" t="s">
        <v>974</v>
      </c>
      <c r="B284" s="73">
        <v>0</v>
      </c>
      <c r="C284" s="73">
        <v>0</v>
      </c>
      <c r="D284" s="73">
        <v>0</v>
      </c>
      <c r="E284" s="73">
        <v>0</v>
      </c>
      <c r="F284" s="73">
        <v>0</v>
      </c>
      <c r="G284" s="73">
        <v>0</v>
      </c>
      <c r="H284" s="73">
        <v>0</v>
      </c>
      <c r="I284" s="73">
        <v>0</v>
      </c>
      <c r="J284" s="73">
        <v>0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0</v>
      </c>
      <c r="Q284" s="73">
        <v>0</v>
      </c>
      <c r="R284" s="73">
        <v>0</v>
      </c>
      <c r="S284" s="73">
        <v>0</v>
      </c>
      <c r="T284" s="73">
        <v>0</v>
      </c>
      <c r="U284" s="73">
        <v>0</v>
      </c>
      <c r="V284" s="73">
        <v>0</v>
      </c>
      <c r="W284" s="73">
        <v>0</v>
      </c>
      <c r="X284" s="73">
        <v>0</v>
      </c>
      <c r="Y284" s="73">
        <v>0</v>
      </c>
      <c r="Z284" s="73">
        <v>0</v>
      </c>
      <c r="AA284" s="73">
        <v>0</v>
      </c>
      <c r="AB284" s="73">
        <v>0</v>
      </c>
      <c r="AC284" s="73">
        <v>0</v>
      </c>
      <c r="AD284" s="73">
        <v>0</v>
      </c>
      <c r="AE284" s="73">
        <v>0</v>
      </c>
      <c r="AF284" s="73">
        <v>0</v>
      </c>
      <c r="AG284" s="73">
        <v>0</v>
      </c>
      <c r="AH284" s="73">
        <v>0</v>
      </c>
      <c r="AI284" s="73">
        <v>0</v>
      </c>
      <c r="AJ284" s="73">
        <v>0</v>
      </c>
      <c r="AK284" s="73">
        <v>0</v>
      </c>
      <c r="AL284" s="73">
        <v>0</v>
      </c>
      <c r="AM284" s="73">
        <v>0</v>
      </c>
      <c r="AN284" s="73">
        <v>0</v>
      </c>
    </row>
    <row r="285" spans="1:40">
      <c r="A285" s="108" t="s">
        <v>975</v>
      </c>
      <c r="B285" s="73">
        <v>2595716.6762791299</v>
      </c>
      <c r="C285" s="73">
        <v>1988919.6762791299</v>
      </c>
      <c r="D285" s="73">
        <v>2069021.3162791301</v>
      </c>
      <c r="E285" s="73">
        <v>1978886.51627913</v>
      </c>
      <c r="F285" s="73">
        <v>2021438.29627913</v>
      </c>
      <c r="G285" s="73">
        <v>1960608.3162791301</v>
      </c>
      <c r="H285" s="73">
        <v>1790975.6562791299</v>
      </c>
      <c r="I285" s="73">
        <v>1691080.1162791301</v>
      </c>
      <c r="J285" s="73">
        <v>1814539.1462791299</v>
      </c>
      <c r="K285" s="73">
        <v>1849405.76627913</v>
      </c>
      <c r="L285" s="73">
        <v>1912008.3462791301</v>
      </c>
      <c r="M285" s="73">
        <v>2222992.5562791298</v>
      </c>
      <c r="N285" s="73">
        <v>23895592.385349602</v>
      </c>
      <c r="O285" s="73">
        <v>2703618.2654265901</v>
      </c>
      <c r="P285" s="73">
        <v>2096821.2654265901</v>
      </c>
      <c r="Q285" s="73">
        <v>2176922.9054265898</v>
      </c>
      <c r="R285" s="73">
        <v>2086788.10542659</v>
      </c>
      <c r="S285" s="73">
        <v>2129339.8854265902</v>
      </c>
      <c r="T285" s="73">
        <v>2068509.90542659</v>
      </c>
      <c r="U285" s="73">
        <v>1898877.2454265901</v>
      </c>
      <c r="V285" s="73">
        <v>1798981.7054265901</v>
      </c>
      <c r="W285" s="73">
        <v>1922440.7354265901</v>
      </c>
      <c r="X285" s="73">
        <v>1957307.35542659</v>
      </c>
      <c r="Y285" s="73">
        <v>2019909.93542659</v>
      </c>
      <c r="Z285" s="73">
        <v>2330894.14542659</v>
      </c>
      <c r="AA285" s="73">
        <v>25190411.455119099</v>
      </c>
      <c r="AB285" s="73">
        <v>2948749.6812748099</v>
      </c>
      <c r="AC285" s="73">
        <v>2341952.6812748099</v>
      </c>
      <c r="AD285" s="73">
        <v>2422054.32127481</v>
      </c>
      <c r="AE285" s="73">
        <v>2331919.5212748102</v>
      </c>
      <c r="AF285" s="73">
        <v>2374471.30127481</v>
      </c>
      <c r="AG285" s="73">
        <v>2313641.32127481</v>
      </c>
      <c r="AH285" s="73">
        <v>2144008.6612748099</v>
      </c>
      <c r="AI285" s="73">
        <v>2044113.1212748101</v>
      </c>
      <c r="AJ285" s="73">
        <v>2167572.1512748101</v>
      </c>
      <c r="AK285" s="73">
        <v>2202438.7712748102</v>
      </c>
      <c r="AL285" s="73">
        <v>2265041.3512748098</v>
      </c>
      <c r="AM285" s="73">
        <v>2576025.5612748102</v>
      </c>
      <c r="AN285" s="73">
        <v>28131988.445297699</v>
      </c>
    </row>
    <row r="286" spans="1:40">
      <c r="A286" s="108" t="s">
        <v>976</v>
      </c>
    </row>
    <row r="287" spans="1:40">
      <c r="A287" s="108" t="s">
        <v>977</v>
      </c>
      <c r="B287" s="73">
        <v>83764.39</v>
      </c>
      <c r="C287" s="73">
        <v>83766.36</v>
      </c>
      <c r="D287" s="73">
        <v>83783.83</v>
      </c>
      <c r="E287" s="73">
        <v>83780.679999999993</v>
      </c>
      <c r="F287" s="73">
        <v>83783.820000000007</v>
      </c>
      <c r="G287" s="73">
        <v>83786.52</v>
      </c>
      <c r="H287" s="73">
        <v>83782.080000000002</v>
      </c>
      <c r="I287" s="73">
        <v>83785.37</v>
      </c>
      <c r="J287" s="73">
        <v>83784.44</v>
      </c>
      <c r="K287" s="73">
        <v>83785.72</v>
      </c>
      <c r="L287" s="73">
        <v>83782.86</v>
      </c>
      <c r="M287" s="73">
        <v>83779.11</v>
      </c>
      <c r="N287" s="73">
        <v>1005365.18</v>
      </c>
      <c r="O287" s="73">
        <v>83764.39</v>
      </c>
      <c r="P287" s="73">
        <v>83766.36</v>
      </c>
      <c r="Q287" s="73">
        <v>83783.83</v>
      </c>
      <c r="R287" s="73">
        <v>83780.679999999993</v>
      </c>
      <c r="S287" s="73">
        <v>83783.820000000007</v>
      </c>
      <c r="T287" s="73">
        <v>83786.52</v>
      </c>
      <c r="U287" s="73">
        <v>83782.080000000002</v>
      </c>
      <c r="V287" s="73">
        <v>83785.37</v>
      </c>
      <c r="W287" s="73">
        <v>83784.44</v>
      </c>
      <c r="X287" s="73">
        <v>83785.72</v>
      </c>
      <c r="Y287" s="73">
        <v>83782.86</v>
      </c>
      <c r="Z287" s="73">
        <v>83779.11</v>
      </c>
      <c r="AA287" s="73">
        <v>1005365.18</v>
      </c>
      <c r="AB287" s="73">
        <v>83764.39</v>
      </c>
      <c r="AC287" s="73">
        <v>83766.36</v>
      </c>
      <c r="AD287" s="73">
        <v>83783.83</v>
      </c>
      <c r="AE287" s="73">
        <v>83780.679999999993</v>
      </c>
      <c r="AF287" s="73">
        <v>83783.820000000007</v>
      </c>
      <c r="AG287" s="73">
        <v>83786.52</v>
      </c>
      <c r="AH287" s="73">
        <v>83782.080000000002</v>
      </c>
      <c r="AI287" s="73">
        <v>83785.37</v>
      </c>
      <c r="AJ287" s="73">
        <v>83784.44</v>
      </c>
      <c r="AK287" s="73">
        <v>83785.72</v>
      </c>
      <c r="AL287" s="73">
        <v>83782.86</v>
      </c>
      <c r="AM287" s="73">
        <v>83779.11</v>
      </c>
      <c r="AN287" s="73">
        <v>1005365.18</v>
      </c>
    </row>
    <row r="288" spans="1:40">
      <c r="A288" s="108" t="s">
        <v>978</v>
      </c>
      <c r="B288" s="73">
        <v>4218.2382435047502</v>
      </c>
      <c r="C288" s="73">
        <v>4218.2382435047502</v>
      </c>
      <c r="D288" s="73">
        <v>4218.2382435047502</v>
      </c>
      <c r="E288" s="73">
        <v>4218.2382435047502</v>
      </c>
      <c r="F288" s="73">
        <v>4218.2382435047502</v>
      </c>
      <c r="G288" s="73">
        <v>4218.2382435047502</v>
      </c>
      <c r="H288" s="73">
        <v>4218.2382435047502</v>
      </c>
      <c r="I288" s="73">
        <v>4218.2382435047502</v>
      </c>
      <c r="J288" s="73">
        <v>4218.2382435047502</v>
      </c>
      <c r="K288" s="73">
        <v>4218.2382435047502</v>
      </c>
      <c r="L288" s="73">
        <v>4218.2382435047502</v>
      </c>
      <c r="M288" s="73">
        <v>4218.2382435047502</v>
      </c>
      <c r="N288" s="73">
        <v>50618.858922056999</v>
      </c>
      <c r="O288" s="73">
        <v>6254.0306683203798</v>
      </c>
      <c r="P288" s="73">
        <v>6254.0306683203798</v>
      </c>
      <c r="Q288" s="73">
        <v>6254.0306683203798</v>
      </c>
      <c r="R288" s="73">
        <v>6254.0306683203798</v>
      </c>
      <c r="S288" s="73">
        <v>6254.0306683203798</v>
      </c>
      <c r="T288" s="73">
        <v>6254.0306683203798</v>
      </c>
      <c r="U288" s="73">
        <v>6254.0306683203798</v>
      </c>
      <c r="V288" s="73">
        <v>6254.0306683203798</v>
      </c>
      <c r="W288" s="73">
        <v>6254.0306683203798</v>
      </c>
      <c r="X288" s="73">
        <v>6254.0306683203798</v>
      </c>
      <c r="Y288" s="73">
        <v>6254.0306683203798</v>
      </c>
      <c r="Z288" s="73">
        <v>6254.0306683203798</v>
      </c>
      <c r="AA288" s="73">
        <v>75048.368019844507</v>
      </c>
      <c r="AB288" s="73">
        <v>8121.4382753888203</v>
      </c>
      <c r="AC288" s="73">
        <v>8121.4382753888203</v>
      </c>
      <c r="AD288" s="73">
        <v>8121.4382753888203</v>
      </c>
      <c r="AE288" s="73">
        <v>8121.4382753888203</v>
      </c>
      <c r="AF288" s="73">
        <v>8121.4382753888203</v>
      </c>
      <c r="AG288" s="73">
        <v>8121.4382753888203</v>
      </c>
      <c r="AH288" s="73">
        <v>8121.4382753888203</v>
      </c>
      <c r="AI288" s="73">
        <v>8121.4382753888203</v>
      </c>
      <c r="AJ288" s="73">
        <v>8121.4382753888203</v>
      </c>
      <c r="AK288" s="73">
        <v>8121.4382753888203</v>
      </c>
      <c r="AL288" s="73">
        <v>8121.4382753888203</v>
      </c>
      <c r="AM288" s="73">
        <v>8121.4382753888203</v>
      </c>
      <c r="AN288" s="73">
        <v>97457.259304665902</v>
      </c>
    </row>
    <row r="289" spans="1:40">
      <c r="A289" s="108" t="s">
        <v>979</v>
      </c>
      <c r="B289" s="73">
        <v>87982.628243504703</v>
      </c>
      <c r="C289" s="73">
        <v>87984.598243504704</v>
      </c>
      <c r="D289" s="73">
        <v>88002.068243504706</v>
      </c>
      <c r="E289" s="73">
        <v>87998.918243504697</v>
      </c>
      <c r="F289" s="73">
        <v>88002.058243504696</v>
      </c>
      <c r="G289" s="73">
        <v>88004.758243504693</v>
      </c>
      <c r="H289" s="73">
        <v>88000.318243504706</v>
      </c>
      <c r="I289" s="73">
        <v>88003.608243504699</v>
      </c>
      <c r="J289" s="73">
        <v>88002.678243504706</v>
      </c>
      <c r="K289" s="73">
        <v>88003.958243504705</v>
      </c>
      <c r="L289" s="73">
        <v>88001.098243504704</v>
      </c>
      <c r="M289" s="73">
        <v>87997.348243504704</v>
      </c>
      <c r="N289" s="73">
        <v>1055984.03892205</v>
      </c>
      <c r="O289" s="73">
        <v>90018.420668320294</v>
      </c>
      <c r="P289" s="73">
        <v>90020.390668320295</v>
      </c>
      <c r="Q289" s="73">
        <v>90037.860668320398</v>
      </c>
      <c r="R289" s="73">
        <v>90034.710668320302</v>
      </c>
      <c r="S289" s="73">
        <v>90037.850668320301</v>
      </c>
      <c r="T289" s="73">
        <v>90040.550668320298</v>
      </c>
      <c r="U289" s="73">
        <v>90036.110668320296</v>
      </c>
      <c r="V289" s="73">
        <v>90039.400668320304</v>
      </c>
      <c r="W289" s="73">
        <v>90038.470668320297</v>
      </c>
      <c r="X289" s="73">
        <v>90039.750668320296</v>
      </c>
      <c r="Y289" s="73">
        <v>90036.890668320295</v>
      </c>
      <c r="Z289" s="73">
        <v>90033.140668320295</v>
      </c>
      <c r="AA289" s="73">
        <v>1080413.5480198399</v>
      </c>
      <c r="AB289" s="73">
        <v>91885.828275388805</v>
      </c>
      <c r="AC289" s="73">
        <v>91887.798275388806</v>
      </c>
      <c r="AD289" s="73">
        <v>91905.268275388793</v>
      </c>
      <c r="AE289" s="73">
        <v>91902.118275388799</v>
      </c>
      <c r="AF289" s="73">
        <v>91905.258275388798</v>
      </c>
      <c r="AG289" s="73">
        <v>91907.958275388795</v>
      </c>
      <c r="AH289" s="73">
        <v>91903.518275388793</v>
      </c>
      <c r="AI289" s="73">
        <v>91906.808275388801</v>
      </c>
      <c r="AJ289" s="73">
        <v>91905.878275388794</v>
      </c>
      <c r="AK289" s="73">
        <v>91907.158275388807</v>
      </c>
      <c r="AL289" s="73">
        <v>91904.298275388806</v>
      </c>
      <c r="AM289" s="73">
        <v>91900.548275388806</v>
      </c>
      <c r="AN289" s="73">
        <v>1102822.4393046601</v>
      </c>
    </row>
    <row r="290" spans="1:40">
      <c r="A290" s="108" t="s">
        <v>980</v>
      </c>
      <c r="B290" s="73">
        <v>4421920.8138426496</v>
      </c>
      <c r="C290" s="73">
        <v>3847363.8838426499</v>
      </c>
      <c r="D290" s="73">
        <v>3964167.73384265</v>
      </c>
      <c r="E290" s="73">
        <v>3891091.6138426499</v>
      </c>
      <c r="F290" s="73">
        <v>4098063.2438426502</v>
      </c>
      <c r="G290" s="73">
        <v>4004671.23384265</v>
      </c>
      <c r="H290" s="73">
        <v>3778174.4738426502</v>
      </c>
      <c r="I290" s="73">
        <v>3672996.6738426499</v>
      </c>
      <c r="J290" s="73">
        <v>3787635.1538426499</v>
      </c>
      <c r="K290" s="73">
        <v>3847937.7238426502</v>
      </c>
      <c r="L290" s="73">
        <v>3890074.8038426498</v>
      </c>
      <c r="M290" s="73">
        <v>4358158.4438426504</v>
      </c>
      <c r="N290" s="73">
        <v>47562255.7961118</v>
      </c>
      <c r="O290" s="73">
        <v>4584722.9862093003</v>
      </c>
      <c r="P290" s="73">
        <v>4010166.0562093002</v>
      </c>
      <c r="Q290" s="73">
        <v>4126969.9062092998</v>
      </c>
      <c r="R290" s="73">
        <v>4053893.7862093002</v>
      </c>
      <c r="S290" s="73">
        <v>4260865.4162093</v>
      </c>
      <c r="T290" s="73">
        <v>4167473.4062092998</v>
      </c>
      <c r="U290" s="73">
        <v>3940976.6462093</v>
      </c>
      <c r="V290" s="73">
        <v>3835798.8462093002</v>
      </c>
      <c r="W290" s="73">
        <v>3950437.3262093002</v>
      </c>
      <c r="X290" s="73">
        <v>4010739.8962093</v>
      </c>
      <c r="Y290" s="73">
        <v>4052876.9762093001</v>
      </c>
      <c r="Z290" s="73">
        <v>4520960.6162093002</v>
      </c>
      <c r="AA290" s="73">
        <v>49515881.864511602</v>
      </c>
      <c r="AB290" s="73">
        <v>4895432.1206637202</v>
      </c>
      <c r="AC290" s="73">
        <v>4320875.1906637195</v>
      </c>
      <c r="AD290" s="73">
        <v>4437679.0406637201</v>
      </c>
      <c r="AE290" s="73">
        <v>4364602.92066372</v>
      </c>
      <c r="AF290" s="73">
        <v>4571574.5506637199</v>
      </c>
      <c r="AG290" s="73">
        <v>4478182.5406637201</v>
      </c>
      <c r="AH290" s="73">
        <v>4251685.7806637203</v>
      </c>
      <c r="AI290" s="73">
        <v>4146507.9806637201</v>
      </c>
      <c r="AJ290" s="73">
        <v>4261146.46066372</v>
      </c>
      <c r="AK290" s="73">
        <v>4321449.0306637203</v>
      </c>
      <c r="AL290" s="73">
        <v>4363586.1106637204</v>
      </c>
      <c r="AM290" s="73">
        <v>4831669.7506637201</v>
      </c>
      <c r="AN290" s="73">
        <v>53244391.477964602</v>
      </c>
    </row>
    <row r="291" spans="1:40">
      <c r="A291" s="109" t="s">
        <v>981</v>
      </c>
    </row>
    <row r="292" spans="1:40">
      <c r="A292" s="108" t="s">
        <v>982</v>
      </c>
    </row>
    <row r="293" spans="1:40">
      <c r="A293" s="108" t="s">
        <v>983</v>
      </c>
      <c r="B293" s="73">
        <v>0</v>
      </c>
      <c r="C293" s="73">
        <v>0</v>
      </c>
      <c r="D293" s="73">
        <v>0</v>
      </c>
      <c r="E293" s="73">
        <v>0</v>
      </c>
      <c r="F293" s="73">
        <v>0</v>
      </c>
      <c r="G293" s="73">
        <v>0</v>
      </c>
      <c r="H293" s="73">
        <v>0</v>
      </c>
      <c r="I293" s="73">
        <v>0</v>
      </c>
      <c r="J293" s="73">
        <v>0</v>
      </c>
      <c r="K293" s="73">
        <v>0</v>
      </c>
      <c r="L293" s="73">
        <v>0</v>
      </c>
      <c r="M293" s="73">
        <v>0</v>
      </c>
      <c r="N293" s="73">
        <v>0</v>
      </c>
      <c r="O293" s="73">
        <v>0</v>
      </c>
      <c r="P293" s="73">
        <v>0</v>
      </c>
      <c r="Q293" s="73">
        <v>0</v>
      </c>
      <c r="R293" s="73">
        <v>0</v>
      </c>
      <c r="S293" s="73">
        <v>0</v>
      </c>
      <c r="T293" s="73">
        <v>0</v>
      </c>
      <c r="U293" s="73">
        <v>0</v>
      </c>
      <c r="V293" s="73">
        <v>0</v>
      </c>
      <c r="W293" s="73">
        <v>0</v>
      </c>
      <c r="X293" s="73">
        <v>0</v>
      </c>
      <c r="Y293" s="73">
        <v>0</v>
      </c>
      <c r="Z293" s="73">
        <v>0</v>
      </c>
      <c r="AA293" s="73">
        <v>0</v>
      </c>
      <c r="AB293" s="73">
        <v>0</v>
      </c>
      <c r="AC293" s="73">
        <v>0</v>
      </c>
      <c r="AD293" s="73">
        <v>0</v>
      </c>
      <c r="AE293" s="73">
        <v>0</v>
      </c>
      <c r="AF293" s="73">
        <v>0</v>
      </c>
      <c r="AG293" s="73">
        <v>0</v>
      </c>
      <c r="AH293" s="73">
        <v>0</v>
      </c>
      <c r="AI293" s="73">
        <v>0</v>
      </c>
      <c r="AJ293" s="73">
        <v>0</v>
      </c>
      <c r="AK293" s="73">
        <v>0</v>
      </c>
      <c r="AL293" s="73">
        <v>0</v>
      </c>
      <c r="AM293" s="73">
        <v>0</v>
      </c>
      <c r="AN293" s="73">
        <v>0</v>
      </c>
    </row>
    <row r="294" spans="1:40">
      <c r="A294" s="108" t="s">
        <v>984</v>
      </c>
      <c r="B294" s="73">
        <v>0</v>
      </c>
      <c r="C294" s="73">
        <v>0</v>
      </c>
      <c r="D294" s="73">
        <v>0</v>
      </c>
      <c r="E294" s="73">
        <v>0</v>
      </c>
      <c r="F294" s="73">
        <v>0</v>
      </c>
      <c r="G294" s="73">
        <v>0</v>
      </c>
      <c r="H294" s="73">
        <v>0</v>
      </c>
      <c r="I294" s="73">
        <v>0</v>
      </c>
      <c r="J294" s="73">
        <v>0</v>
      </c>
      <c r="K294" s="73">
        <v>0</v>
      </c>
      <c r="L294" s="73">
        <v>0</v>
      </c>
      <c r="M294" s="73">
        <v>0</v>
      </c>
      <c r="N294" s="73">
        <v>0</v>
      </c>
      <c r="O294" s="73">
        <v>0</v>
      </c>
      <c r="P294" s="73">
        <v>0</v>
      </c>
      <c r="Q294" s="73">
        <v>0</v>
      </c>
      <c r="R294" s="73">
        <v>0</v>
      </c>
      <c r="S294" s="73">
        <v>0</v>
      </c>
      <c r="T294" s="73">
        <v>0</v>
      </c>
      <c r="U294" s="73">
        <v>0</v>
      </c>
      <c r="V294" s="73">
        <v>0</v>
      </c>
      <c r="W294" s="73">
        <v>0</v>
      </c>
      <c r="X294" s="73">
        <v>0</v>
      </c>
      <c r="Y294" s="73">
        <v>0</v>
      </c>
      <c r="Z294" s="73">
        <v>0</v>
      </c>
      <c r="AA294" s="73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</row>
    <row r="295" spans="1:40">
      <c r="A295" s="108" t="s">
        <v>985</v>
      </c>
    </row>
    <row r="296" spans="1:40">
      <c r="A296" s="108" t="s">
        <v>986</v>
      </c>
      <c r="B296" s="73">
        <v>0</v>
      </c>
      <c r="C296" s="73">
        <v>0</v>
      </c>
      <c r="D296" s="73">
        <v>0</v>
      </c>
      <c r="E296" s="73">
        <v>0</v>
      </c>
      <c r="F296" s="73">
        <v>0</v>
      </c>
      <c r="G296" s="73">
        <v>0</v>
      </c>
      <c r="H296" s="73">
        <v>0</v>
      </c>
      <c r="I296" s="73">
        <v>0</v>
      </c>
      <c r="J296" s="73">
        <v>0</v>
      </c>
      <c r="K296" s="73">
        <v>0</v>
      </c>
      <c r="L296" s="73">
        <v>0</v>
      </c>
      <c r="M296" s="73">
        <v>0</v>
      </c>
      <c r="N296" s="73">
        <v>0</v>
      </c>
      <c r="O296" s="73">
        <v>0</v>
      </c>
      <c r="P296" s="73">
        <v>0</v>
      </c>
      <c r="Q296" s="73">
        <v>0</v>
      </c>
      <c r="R296" s="73">
        <v>0</v>
      </c>
      <c r="S296" s="73">
        <v>0</v>
      </c>
      <c r="T296" s="73">
        <v>0</v>
      </c>
      <c r="U296" s="73">
        <v>0</v>
      </c>
      <c r="V296" s="73">
        <v>0</v>
      </c>
      <c r="W296" s="73">
        <v>0</v>
      </c>
      <c r="X296" s="73">
        <v>0</v>
      </c>
      <c r="Y296" s="73">
        <v>0</v>
      </c>
      <c r="Z296" s="73">
        <v>0</v>
      </c>
      <c r="AA296" s="73">
        <v>0</v>
      </c>
      <c r="AB296" s="73">
        <v>0</v>
      </c>
      <c r="AC296" s="73">
        <v>0</v>
      </c>
      <c r="AD296" s="73">
        <v>0</v>
      </c>
      <c r="AE296" s="73">
        <v>0</v>
      </c>
      <c r="AF296" s="73">
        <v>0</v>
      </c>
      <c r="AG296" s="73">
        <v>0</v>
      </c>
      <c r="AH296" s="73">
        <v>0</v>
      </c>
      <c r="AI296" s="73">
        <v>0</v>
      </c>
      <c r="AJ296" s="73">
        <v>0</v>
      </c>
      <c r="AK296" s="73">
        <v>0</v>
      </c>
      <c r="AL296" s="73">
        <v>0</v>
      </c>
      <c r="AM296" s="73">
        <v>0</v>
      </c>
      <c r="AN296" s="73">
        <v>0</v>
      </c>
    </row>
    <row r="297" spans="1:40">
      <c r="A297" s="108" t="s">
        <v>987</v>
      </c>
      <c r="B297" s="73">
        <v>0</v>
      </c>
      <c r="C297" s="73">
        <v>0</v>
      </c>
      <c r="D297" s="73">
        <v>0</v>
      </c>
      <c r="E297" s="73">
        <v>0</v>
      </c>
      <c r="F297" s="73">
        <v>0</v>
      </c>
      <c r="G297" s="73">
        <v>0</v>
      </c>
      <c r="H297" s="73">
        <v>0</v>
      </c>
      <c r="I297" s="73">
        <v>0</v>
      </c>
      <c r="J297" s="73">
        <v>0</v>
      </c>
      <c r="K297" s="73">
        <v>0</v>
      </c>
      <c r="L297" s="73">
        <v>0</v>
      </c>
      <c r="M297" s="73">
        <v>0</v>
      </c>
      <c r="N297" s="73">
        <v>0</v>
      </c>
      <c r="O297" s="73">
        <v>0</v>
      </c>
      <c r="P297" s="73">
        <v>0</v>
      </c>
      <c r="Q297" s="73">
        <v>0</v>
      </c>
      <c r="R297" s="73">
        <v>0</v>
      </c>
      <c r="S297" s="73">
        <v>0</v>
      </c>
      <c r="T297" s="73">
        <v>0</v>
      </c>
      <c r="U297" s="73">
        <v>0</v>
      </c>
      <c r="V297" s="73">
        <v>0</v>
      </c>
      <c r="W297" s="73">
        <v>0</v>
      </c>
      <c r="X297" s="73">
        <v>0</v>
      </c>
      <c r="Y297" s="73">
        <v>0</v>
      </c>
      <c r="Z297" s="73">
        <v>0</v>
      </c>
      <c r="AA297" s="73">
        <v>0</v>
      </c>
      <c r="AB297" s="73">
        <v>0</v>
      </c>
      <c r="AC297" s="73">
        <v>0</v>
      </c>
      <c r="AD297" s="73">
        <v>0</v>
      </c>
      <c r="AE297" s="73">
        <v>0</v>
      </c>
      <c r="AF297" s="73">
        <v>0</v>
      </c>
      <c r="AG297" s="73">
        <v>0</v>
      </c>
      <c r="AH297" s="73">
        <v>0</v>
      </c>
      <c r="AI297" s="73">
        <v>0</v>
      </c>
      <c r="AJ297" s="73">
        <v>0</v>
      </c>
      <c r="AK297" s="73">
        <v>0</v>
      </c>
      <c r="AL297" s="73">
        <v>0</v>
      </c>
      <c r="AM297" s="73">
        <v>0</v>
      </c>
      <c r="AN297" s="73">
        <v>0</v>
      </c>
    </row>
    <row r="298" spans="1:40">
      <c r="A298" s="108" t="s">
        <v>988</v>
      </c>
      <c r="B298" s="73">
        <v>0</v>
      </c>
      <c r="C298" s="73">
        <v>0</v>
      </c>
      <c r="D298" s="73">
        <v>0</v>
      </c>
      <c r="E298" s="73">
        <v>0</v>
      </c>
      <c r="F298" s="73">
        <v>0</v>
      </c>
      <c r="G298" s="73">
        <v>0</v>
      </c>
      <c r="H298" s="73">
        <v>0</v>
      </c>
      <c r="I298" s="73">
        <v>0</v>
      </c>
      <c r="J298" s="73">
        <v>0</v>
      </c>
      <c r="K298" s="73">
        <v>0</v>
      </c>
      <c r="L298" s="73">
        <v>0</v>
      </c>
      <c r="M298" s="73">
        <v>0</v>
      </c>
      <c r="N298" s="73">
        <v>0</v>
      </c>
      <c r="O298" s="73">
        <v>0</v>
      </c>
      <c r="P298" s="73">
        <v>0</v>
      </c>
      <c r="Q298" s="73">
        <v>0</v>
      </c>
      <c r="R298" s="73">
        <v>0</v>
      </c>
      <c r="S298" s="73">
        <v>0</v>
      </c>
      <c r="T298" s="73">
        <v>0</v>
      </c>
      <c r="U298" s="73">
        <v>0</v>
      </c>
      <c r="V298" s="73">
        <v>0</v>
      </c>
      <c r="W298" s="73">
        <v>0</v>
      </c>
      <c r="X298" s="73">
        <v>0</v>
      </c>
      <c r="Y298" s="73">
        <v>0</v>
      </c>
      <c r="Z298" s="73">
        <v>0</v>
      </c>
      <c r="AA298" s="73">
        <v>0</v>
      </c>
      <c r="AB298" s="73">
        <v>0</v>
      </c>
      <c r="AC298" s="73">
        <v>0</v>
      </c>
      <c r="AD298" s="73">
        <v>0</v>
      </c>
      <c r="AE298" s="73">
        <v>0</v>
      </c>
      <c r="AF298" s="73">
        <v>0</v>
      </c>
      <c r="AG298" s="73">
        <v>0</v>
      </c>
      <c r="AH298" s="73">
        <v>0</v>
      </c>
      <c r="AI298" s="73">
        <v>0</v>
      </c>
      <c r="AJ298" s="73">
        <v>0</v>
      </c>
      <c r="AK298" s="73">
        <v>0</v>
      </c>
      <c r="AL298" s="73">
        <v>0</v>
      </c>
      <c r="AM298" s="73">
        <v>0</v>
      </c>
      <c r="AN298" s="73">
        <v>0</v>
      </c>
    </row>
    <row r="299" spans="1:40">
      <c r="A299" s="108" t="s">
        <v>989</v>
      </c>
    </row>
    <row r="300" spans="1:40">
      <c r="A300" s="108" t="s">
        <v>990</v>
      </c>
      <c r="B300" s="73">
        <v>12138.23</v>
      </c>
      <c r="C300" s="73">
        <v>20909.95</v>
      </c>
      <c r="D300" s="73">
        <v>18780.319999999901</v>
      </c>
      <c r="E300" s="73">
        <v>21928.51</v>
      </c>
      <c r="F300" s="73">
        <v>17263.659999999902</v>
      </c>
      <c r="G300" s="73">
        <v>43822.479999999901</v>
      </c>
      <c r="H300" s="73">
        <v>21653.77</v>
      </c>
      <c r="I300" s="73">
        <v>15138.609999999901</v>
      </c>
      <c r="J300" s="73">
        <v>18031.75</v>
      </c>
      <c r="K300" s="73">
        <v>17532.62</v>
      </c>
      <c r="L300" s="73">
        <v>16944.019999999899</v>
      </c>
      <c r="M300" s="73">
        <v>15771.74</v>
      </c>
      <c r="N300" s="73">
        <v>239915.66</v>
      </c>
      <c r="O300" s="73">
        <v>12138.23</v>
      </c>
      <c r="P300" s="73">
        <v>20909.95</v>
      </c>
      <c r="Q300" s="73">
        <v>18780.319999999901</v>
      </c>
      <c r="R300" s="73">
        <v>21928.51</v>
      </c>
      <c r="S300" s="73">
        <v>17263.659999999902</v>
      </c>
      <c r="T300" s="73">
        <v>43822.479999999901</v>
      </c>
      <c r="U300" s="73">
        <v>21653.77</v>
      </c>
      <c r="V300" s="73">
        <v>15138.609999999901</v>
      </c>
      <c r="W300" s="73">
        <v>18031.75</v>
      </c>
      <c r="X300" s="73">
        <v>17532.62</v>
      </c>
      <c r="Y300" s="73">
        <v>16944.019999999899</v>
      </c>
      <c r="Z300" s="73">
        <v>15771.74</v>
      </c>
      <c r="AA300" s="73">
        <v>239915.66</v>
      </c>
      <c r="AB300" s="73">
        <v>12138.23</v>
      </c>
      <c r="AC300" s="73">
        <v>20909.95</v>
      </c>
      <c r="AD300" s="73">
        <v>18780.319999999901</v>
      </c>
      <c r="AE300" s="73">
        <v>21928.51</v>
      </c>
      <c r="AF300" s="73">
        <v>17263.659999999902</v>
      </c>
      <c r="AG300" s="73">
        <v>43822.479999999901</v>
      </c>
      <c r="AH300" s="73">
        <v>21653.77</v>
      </c>
      <c r="AI300" s="73">
        <v>15138.609999999901</v>
      </c>
      <c r="AJ300" s="73">
        <v>18031.75</v>
      </c>
      <c r="AK300" s="73">
        <v>17532.62</v>
      </c>
      <c r="AL300" s="73">
        <v>16944.019999999899</v>
      </c>
      <c r="AM300" s="73">
        <v>15771.74</v>
      </c>
      <c r="AN300" s="73">
        <v>239915.66</v>
      </c>
    </row>
    <row r="301" spans="1:40">
      <c r="A301" s="108" t="s">
        <v>991</v>
      </c>
      <c r="B301" s="73">
        <v>0</v>
      </c>
      <c r="C301" s="73">
        <v>0</v>
      </c>
      <c r="D301" s="73">
        <v>0</v>
      </c>
      <c r="E301" s="73">
        <v>0</v>
      </c>
      <c r="F301" s="73">
        <v>0</v>
      </c>
      <c r="G301" s="73">
        <v>0</v>
      </c>
      <c r="H301" s="73">
        <v>0</v>
      </c>
      <c r="I301" s="73">
        <v>0</v>
      </c>
      <c r="J301" s="73">
        <v>0</v>
      </c>
      <c r="K301" s="73">
        <v>0</v>
      </c>
      <c r="L301" s="73">
        <v>0</v>
      </c>
      <c r="M301" s="73">
        <v>0</v>
      </c>
      <c r="N301" s="73">
        <v>0</v>
      </c>
      <c r="O301" s="73">
        <v>0</v>
      </c>
      <c r="P301" s="73">
        <v>0</v>
      </c>
      <c r="Q301" s="73">
        <v>0</v>
      </c>
      <c r="R301" s="73">
        <v>0</v>
      </c>
      <c r="S301" s="73">
        <v>0</v>
      </c>
      <c r="T301" s="73">
        <v>0</v>
      </c>
      <c r="U301" s="73">
        <v>0</v>
      </c>
      <c r="V301" s="73">
        <v>0</v>
      </c>
      <c r="W301" s="73">
        <v>0</v>
      </c>
      <c r="X301" s="73">
        <v>0</v>
      </c>
      <c r="Y301" s="73">
        <v>0</v>
      </c>
      <c r="Z301" s="73">
        <v>0</v>
      </c>
      <c r="AA301" s="73">
        <v>0</v>
      </c>
      <c r="AB301" s="73">
        <v>0</v>
      </c>
      <c r="AC301" s="73">
        <v>0</v>
      </c>
      <c r="AD301" s="73">
        <v>0</v>
      </c>
      <c r="AE301" s="73">
        <v>0</v>
      </c>
      <c r="AF301" s="73">
        <v>0</v>
      </c>
      <c r="AG301" s="73">
        <v>0</v>
      </c>
      <c r="AH301" s="73">
        <v>0</v>
      </c>
      <c r="AI301" s="73">
        <v>0</v>
      </c>
      <c r="AJ301" s="73">
        <v>0</v>
      </c>
      <c r="AK301" s="73">
        <v>0</v>
      </c>
      <c r="AL301" s="73">
        <v>0</v>
      </c>
      <c r="AM301" s="73">
        <v>0</v>
      </c>
      <c r="AN301" s="73">
        <v>0</v>
      </c>
    </row>
    <row r="302" spans="1:40">
      <c r="A302" s="108" t="s">
        <v>992</v>
      </c>
      <c r="B302" s="73">
        <v>173450.97999999899</v>
      </c>
      <c r="C302" s="73">
        <v>286552.52</v>
      </c>
      <c r="D302" s="73">
        <v>248928.07</v>
      </c>
      <c r="E302" s="73">
        <v>290191.61</v>
      </c>
      <c r="F302" s="73">
        <v>278731.7</v>
      </c>
      <c r="G302" s="73">
        <v>252368.28</v>
      </c>
      <c r="H302" s="73">
        <v>133812.54999999999</v>
      </c>
      <c r="I302" s="73">
        <v>95022.53</v>
      </c>
      <c r="J302" s="73">
        <v>89597.14</v>
      </c>
      <c r="K302" s="73">
        <v>147360.97999999899</v>
      </c>
      <c r="L302" s="73">
        <v>212084</v>
      </c>
      <c r="M302" s="73">
        <v>226353.17</v>
      </c>
      <c r="N302" s="73">
        <v>2434453.5299999998</v>
      </c>
      <c r="O302" s="73">
        <v>173450.97999999899</v>
      </c>
      <c r="P302" s="73">
        <v>286552.52</v>
      </c>
      <c r="Q302" s="73">
        <v>248928.07</v>
      </c>
      <c r="R302" s="73">
        <v>290191.61</v>
      </c>
      <c r="S302" s="73">
        <v>278731.7</v>
      </c>
      <c r="T302" s="73">
        <v>252368.28</v>
      </c>
      <c r="U302" s="73">
        <v>133812.54999999999</v>
      </c>
      <c r="V302" s="73">
        <v>95022.53</v>
      </c>
      <c r="W302" s="73">
        <v>89597.14</v>
      </c>
      <c r="X302" s="73">
        <v>147360.97999999899</v>
      </c>
      <c r="Y302" s="73">
        <v>212084</v>
      </c>
      <c r="Z302" s="73">
        <v>226353.17</v>
      </c>
      <c r="AA302" s="73">
        <v>2434453.5299999998</v>
      </c>
      <c r="AB302" s="73">
        <v>173450.97999999899</v>
      </c>
      <c r="AC302" s="73">
        <v>286552.52</v>
      </c>
      <c r="AD302" s="73">
        <v>248928.07</v>
      </c>
      <c r="AE302" s="73">
        <v>290191.61</v>
      </c>
      <c r="AF302" s="73">
        <v>278731.7</v>
      </c>
      <c r="AG302" s="73">
        <v>252368.28</v>
      </c>
      <c r="AH302" s="73">
        <v>133812.54999999999</v>
      </c>
      <c r="AI302" s="73">
        <v>95022.53</v>
      </c>
      <c r="AJ302" s="73">
        <v>89597.14</v>
      </c>
      <c r="AK302" s="73">
        <v>147360.97999999899</v>
      </c>
      <c r="AL302" s="73">
        <v>212084</v>
      </c>
      <c r="AM302" s="73">
        <v>226353.17</v>
      </c>
      <c r="AN302" s="73">
        <v>2434453.5299999998</v>
      </c>
    </row>
    <row r="303" spans="1:40">
      <c r="A303" s="108" t="s">
        <v>993</v>
      </c>
      <c r="B303" s="73">
        <v>185589.21</v>
      </c>
      <c r="C303" s="73">
        <v>307462.46999999997</v>
      </c>
      <c r="D303" s="73">
        <v>267708.39</v>
      </c>
      <c r="E303" s="73">
        <v>312120.12</v>
      </c>
      <c r="F303" s="73">
        <v>295995.36</v>
      </c>
      <c r="G303" s="73">
        <v>296190.76</v>
      </c>
      <c r="H303" s="73">
        <v>155466.32</v>
      </c>
      <c r="I303" s="73">
        <v>110161.14</v>
      </c>
      <c r="J303" s="73">
        <v>107628.89</v>
      </c>
      <c r="K303" s="73">
        <v>164893.6</v>
      </c>
      <c r="L303" s="73">
        <v>229028.02</v>
      </c>
      <c r="M303" s="73">
        <v>242124.91</v>
      </c>
      <c r="N303" s="73">
        <v>2674369.19</v>
      </c>
      <c r="O303" s="73">
        <v>185589.21</v>
      </c>
      <c r="P303" s="73">
        <v>307462.46999999997</v>
      </c>
      <c r="Q303" s="73">
        <v>267708.39</v>
      </c>
      <c r="R303" s="73">
        <v>312120.12</v>
      </c>
      <c r="S303" s="73">
        <v>295995.36</v>
      </c>
      <c r="T303" s="73">
        <v>296190.76</v>
      </c>
      <c r="U303" s="73">
        <v>155466.32</v>
      </c>
      <c r="V303" s="73">
        <v>110161.14</v>
      </c>
      <c r="W303" s="73">
        <v>107628.89</v>
      </c>
      <c r="X303" s="73">
        <v>164893.6</v>
      </c>
      <c r="Y303" s="73">
        <v>229028.02</v>
      </c>
      <c r="Z303" s="73">
        <v>242124.91</v>
      </c>
      <c r="AA303" s="73">
        <v>2674369.19</v>
      </c>
      <c r="AB303" s="73">
        <v>185589.21</v>
      </c>
      <c r="AC303" s="73">
        <v>307462.46999999997</v>
      </c>
      <c r="AD303" s="73">
        <v>267708.39</v>
      </c>
      <c r="AE303" s="73">
        <v>312120.12</v>
      </c>
      <c r="AF303" s="73">
        <v>295995.36</v>
      </c>
      <c r="AG303" s="73">
        <v>296190.76</v>
      </c>
      <c r="AH303" s="73">
        <v>155466.32</v>
      </c>
      <c r="AI303" s="73">
        <v>110161.14</v>
      </c>
      <c r="AJ303" s="73">
        <v>107628.89</v>
      </c>
      <c r="AK303" s="73">
        <v>164893.6</v>
      </c>
      <c r="AL303" s="73">
        <v>229028.02</v>
      </c>
      <c r="AM303" s="73">
        <v>242124.91</v>
      </c>
      <c r="AN303" s="73">
        <v>2674369.19</v>
      </c>
    </row>
    <row r="304" spans="1:40">
      <c r="A304" s="108" t="s">
        <v>994</v>
      </c>
    </row>
    <row r="305" spans="1:40">
      <c r="A305" s="108" t="s">
        <v>995</v>
      </c>
      <c r="B305" s="73">
        <v>1155870.44</v>
      </c>
      <c r="C305" s="73">
        <v>1295706.79999999</v>
      </c>
      <c r="D305" s="73">
        <v>1410269.54999999</v>
      </c>
      <c r="E305" s="73">
        <v>1377004.71999999</v>
      </c>
      <c r="F305" s="73">
        <v>1374227.93</v>
      </c>
      <c r="G305" s="73">
        <v>1626720.96999999</v>
      </c>
      <c r="H305" s="73">
        <v>1394452.8199999901</v>
      </c>
      <c r="I305" s="73">
        <v>1437581.76999999</v>
      </c>
      <c r="J305" s="73">
        <v>1683743.43</v>
      </c>
      <c r="K305" s="73">
        <v>1501587.46999999</v>
      </c>
      <c r="L305" s="73">
        <v>1402915.42</v>
      </c>
      <c r="M305" s="73">
        <v>1485505.25</v>
      </c>
      <c r="N305" s="73">
        <v>17145586.57</v>
      </c>
      <c r="O305" s="73">
        <v>1155870.44</v>
      </c>
      <c r="P305" s="73">
        <v>1295706.79999999</v>
      </c>
      <c r="Q305" s="73">
        <v>1410269.55</v>
      </c>
      <c r="R305" s="73">
        <v>1377004.71999999</v>
      </c>
      <c r="S305" s="73">
        <v>1374227.93</v>
      </c>
      <c r="T305" s="73">
        <v>1626720.96999999</v>
      </c>
      <c r="U305" s="73">
        <v>1394452.8199999901</v>
      </c>
      <c r="V305" s="73">
        <v>1437581.76999999</v>
      </c>
      <c r="W305" s="73">
        <v>1683743.43</v>
      </c>
      <c r="X305" s="73">
        <v>1501587.46999999</v>
      </c>
      <c r="Y305" s="73">
        <v>1402915.42</v>
      </c>
      <c r="Z305" s="73">
        <v>1485505.25</v>
      </c>
      <c r="AA305" s="73">
        <v>17145586.57</v>
      </c>
      <c r="AB305" s="73">
        <v>1155870.44</v>
      </c>
      <c r="AC305" s="73">
        <v>1295706.79999999</v>
      </c>
      <c r="AD305" s="73">
        <v>1410269.55</v>
      </c>
      <c r="AE305" s="73">
        <v>1377004.71999999</v>
      </c>
      <c r="AF305" s="73">
        <v>1374227.93</v>
      </c>
      <c r="AG305" s="73">
        <v>1626720.96999999</v>
      </c>
      <c r="AH305" s="73">
        <v>1394452.8199999901</v>
      </c>
      <c r="AI305" s="73">
        <v>1437581.76999999</v>
      </c>
      <c r="AJ305" s="73">
        <v>1683743.43</v>
      </c>
      <c r="AK305" s="73">
        <v>1501587.46999999</v>
      </c>
      <c r="AL305" s="73">
        <v>1402915.42</v>
      </c>
      <c r="AM305" s="73">
        <v>1485505.25</v>
      </c>
      <c r="AN305" s="73">
        <v>17145586.57</v>
      </c>
    </row>
    <row r="306" spans="1:40">
      <c r="A306" s="108" t="s">
        <v>996</v>
      </c>
      <c r="B306" s="73">
        <v>833333.33333333302</v>
      </c>
      <c r="C306" s="73">
        <v>833333.33333333302</v>
      </c>
      <c r="D306" s="73">
        <v>833333.33333333302</v>
      </c>
      <c r="E306" s="73">
        <v>833333.33333333302</v>
      </c>
      <c r="F306" s="73">
        <v>833333.33333333302</v>
      </c>
      <c r="G306" s="73">
        <v>833333.33333333302</v>
      </c>
      <c r="H306" s="73">
        <v>833333.33333333302</v>
      </c>
      <c r="I306" s="73">
        <v>833333.33333333302</v>
      </c>
      <c r="J306" s="73">
        <v>833333.33333333302</v>
      </c>
      <c r="K306" s="73">
        <v>833333.33333333302</v>
      </c>
      <c r="L306" s="73">
        <v>833333.33333333302</v>
      </c>
      <c r="M306" s="73">
        <v>833333.33333333302</v>
      </c>
      <c r="N306" s="73">
        <v>9999999.9999999907</v>
      </c>
      <c r="O306" s="73">
        <v>833333.33333333302</v>
      </c>
      <c r="P306" s="73">
        <v>833333.33333333302</v>
      </c>
      <c r="Q306" s="73">
        <v>833333.33333333302</v>
      </c>
      <c r="R306" s="73">
        <v>833333.33333333302</v>
      </c>
      <c r="S306" s="73">
        <v>833333.33333333302</v>
      </c>
      <c r="T306" s="73">
        <v>833333.33333333302</v>
      </c>
      <c r="U306" s="73">
        <v>833333.33333333302</v>
      </c>
      <c r="V306" s="73">
        <v>833333.33333333302</v>
      </c>
      <c r="W306" s="73">
        <v>833333.33333333302</v>
      </c>
      <c r="X306" s="73">
        <v>833333.33333333302</v>
      </c>
      <c r="Y306" s="73">
        <v>833333.33333333302</v>
      </c>
      <c r="Z306" s="73">
        <v>833333.33333333302</v>
      </c>
      <c r="AA306" s="73">
        <v>9999999.9999999907</v>
      </c>
      <c r="AB306" s="73">
        <v>833333.33333333302</v>
      </c>
      <c r="AC306" s="73">
        <v>833333.33333333302</v>
      </c>
      <c r="AD306" s="73">
        <v>833333.33333333302</v>
      </c>
      <c r="AE306" s="73">
        <v>833333.33333333302</v>
      </c>
      <c r="AF306" s="73">
        <v>833333.33333333302</v>
      </c>
      <c r="AG306" s="73">
        <v>833333.33333333302</v>
      </c>
      <c r="AH306" s="73">
        <v>833333.33333333302</v>
      </c>
      <c r="AI306" s="73">
        <v>833333.33333333302</v>
      </c>
      <c r="AJ306" s="73">
        <v>833333.33333333302</v>
      </c>
      <c r="AK306" s="73">
        <v>833333.33333333302</v>
      </c>
      <c r="AL306" s="73">
        <v>833333.33333333302</v>
      </c>
      <c r="AM306" s="73">
        <v>833333.33333333302</v>
      </c>
      <c r="AN306" s="73">
        <v>9999999.9999999907</v>
      </c>
    </row>
    <row r="307" spans="1:40">
      <c r="A307" s="108" t="s">
        <v>997</v>
      </c>
      <c r="B307" s="73">
        <v>81259.9005237604</v>
      </c>
      <c r="C307" s="73">
        <v>81259.9005237604</v>
      </c>
      <c r="D307" s="73">
        <v>81259.9005237604</v>
      </c>
      <c r="E307" s="73">
        <v>81259.9005237604</v>
      </c>
      <c r="F307" s="73">
        <v>81259.9005237604</v>
      </c>
      <c r="G307" s="73">
        <v>81259.9005237604</v>
      </c>
      <c r="H307" s="73">
        <v>81259.9005237604</v>
      </c>
      <c r="I307" s="73">
        <v>81259.9005237604</v>
      </c>
      <c r="J307" s="73">
        <v>81259.9005237604</v>
      </c>
      <c r="K307" s="73">
        <v>81259.9005237604</v>
      </c>
      <c r="L307" s="73">
        <v>81259.9005237604</v>
      </c>
      <c r="M307" s="73">
        <v>81259.9005237604</v>
      </c>
      <c r="N307" s="73">
        <v>975118.80628512404</v>
      </c>
      <c r="O307" s="73">
        <v>120653.79845099201</v>
      </c>
      <c r="P307" s="73">
        <v>120653.79845099201</v>
      </c>
      <c r="Q307" s="73">
        <v>120653.79845099201</v>
      </c>
      <c r="R307" s="73">
        <v>120653.79845099201</v>
      </c>
      <c r="S307" s="73">
        <v>120653.79845099201</v>
      </c>
      <c r="T307" s="73">
        <v>120653.79845099201</v>
      </c>
      <c r="U307" s="73">
        <v>120653.79845099201</v>
      </c>
      <c r="V307" s="73">
        <v>120653.79845099201</v>
      </c>
      <c r="W307" s="73">
        <v>120653.79845099201</v>
      </c>
      <c r="X307" s="73">
        <v>120653.79845099201</v>
      </c>
      <c r="Y307" s="73">
        <v>120653.79845099201</v>
      </c>
      <c r="Z307" s="73">
        <v>120653.79845099201</v>
      </c>
      <c r="AA307" s="73">
        <v>1447845.5814119</v>
      </c>
      <c r="AB307" s="73">
        <v>156933.703041848</v>
      </c>
      <c r="AC307" s="73">
        <v>156933.703041848</v>
      </c>
      <c r="AD307" s="73">
        <v>156933.703041848</v>
      </c>
      <c r="AE307" s="73">
        <v>156933.703041848</v>
      </c>
      <c r="AF307" s="73">
        <v>156933.703041848</v>
      </c>
      <c r="AG307" s="73">
        <v>156933.703041848</v>
      </c>
      <c r="AH307" s="73">
        <v>156933.703041848</v>
      </c>
      <c r="AI307" s="73">
        <v>156933.703041848</v>
      </c>
      <c r="AJ307" s="73">
        <v>156933.703041848</v>
      </c>
      <c r="AK307" s="73">
        <v>156933.703041848</v>
      </c>
      <c r="AL307" s="73">
        <v>156933.703041848</v>
      </c>
      <c r="AM307" s="73">
        <v>156933.703041848</v>
      </c>
      <c r="AN307" s="73">
        <v>1883204.4365021701</v>
      </c>
    </row>
    <row r="308" spans="1:40">
      <c r="A308" s="108" t="s">
        <v>998</v>
      </c>
      <c r="B308" s="73">
        <v>-32213.919999997401</v>
      </c>
      <c r="C308" s="73">
        <v>-32395.3499999997</v>
      </c>
      <c r="D308" s="73">
        <v>-33499.419999999598</v>
      </c>
      <c r="E308" s="73">
        <v>-33508.450000000201</v>
      </c>
      <c r="F308" s="73">
        <v>-33585.1999999986</v>
      </c>
      <c r="G308" s="73">
        <v>-33503.709999999497</v>
      </c>
      <c r="H308" s="73">
        <v>-33488.8499999997</v>
      </c>
      <c r="I308" s="73">
        <v>-33486.709999999599</v>
      </c>
      <c r="J308" s="73">
        <v>-33494.709999999402</v>
      </c>
      <c r="K308" s="73">
        <v>-33479.8499999997</v>
      </c>
      <c r="L308" s="73">
        <v>-33581.499999999302</v>
      </c>
      <c r="M308" s="73">
        <v>-33474.85</v>
      </c>
      <c r="N308" s="73">
        <v>-399712.51999999298</v>
      </c>
      <c r="O308" s="73">
        <v>-32213.919999997401</v>
      </c>
      <c r="P308" s="73">
        <v>-32395.3499999997</v>
      </c>
      <c r="Q308" s="73">
        <v>-33499.419999999598</v>
      </c>
      <c r="R308" s="73">
        <v>-33508.450000000201</v>
      </c>
      <c r="S308" s="73">
        <v>-33585.1999999986</v>
      </c>
      <c r="T308" s="73">
        <v>-33503.709999999497</v>
      </c>
      <c r="U308" s="73">
        <v>-33488.8499999997</v>
      </c>
      <c r="V308" s="73">
        <v>-33486.709999999599</v>
      </c>
      <c r="W308" s="73">
        <v>-33494.709999999402</v>
      </c>
      <c r="X308" s="73">
        <v>-33479.8499999997</v>
      </c>
      <c r="Y308" s="73">
        <v>-33581.499999999302</v>
      </c>
      <c r="Z308" s="73">
        <v>-33474.85</v>
      </c>
      <c r="AA308" s="73">
        <v>-399712.51999999298</v>
      </c>
      <c r="AB308" s="73">
        <v>-32213.919999997401</v>
      </c>
      <c r="AC308" s="73">
        <v>-32395.3499999997</v>
      </c>
      <c r="AD308" s="73">
        <v>-33499.419999999598</v>
      </c>
      <c r="AE308" s="73">
        <v>-33508.450000000201</v>
      </c>
      <c r="AF308" s="73">
        <v>-33585.1999999986</v>
      </c>
      <c r="AG308" s="73">
        <v>-33503.709999999497</v>
      </c>
      <c r="AH308" s="73">
        <v>-33488.8499999997</v>
      </c>
      <c r="AI308" s="73">
        <v>-33486.709999999599</v>
      </c>
      <c r="AJ308" s="73">
        <v>-33494.709999999402</v>
      </c>
      <c r="AK308" s="73">
        <v>-33479.8499999997</v>
      </c>
      <c r="AL308" s="73">
        <v>-33581.499999999302</v>
      </c>
      <c r="AM308" s="73">
        <v>-33474.85</v>
      </c>
      <c r="AN308" s="73">
        <v>-399712.51999999298</v>
      </c>
    </row>
    <row r="309" spans="1:40">
      <c r="A309" s="108" t="s">
        <v>999</v>
      </c>
      <c r="B309" s="73">
        <v>2038249.7538570899</v>
      </c>
      <c r="C309" s="73">
        <v>2177904.6838570898</v>
      </c>
      <c r="D309" s="73">
        <v>2291363.36385709</v>
      </c>
      <c r="E309" s="73">
        <v>2258089.5038570901</v>
      </c>
      <c r="F309" s="73">
        <v>2255235.9638570901</v>
      </c>
      <c r="G309" s="73">
        <v>2507810.4938570899</v>
      </c>
      <c r="H309" s="73">
        <v>2275557.2038570899</v>
      </c>
      <c r="I309" s="73">
        <v>2318688.2938570902</v>
      </c>
      <c r="J309" s="73">
        <v>2564841.9538570899</v>
      </c>
      <c r="K309" s="73">
        <v>2382700.8538570902</v>
      </c>
      <c r="L309" s="73">
        <v>2283927.15385709</v>
      </c>
      <c r="M309" s="73">
        <v>2366623.63385709</v>
      </c>
      <c r="N309" s="73">
        <v>27720992.856285099</v>
      </c>
      <c r="O309" s="73">
        <v>2077643.6517843199</v>
      </c>
      <c r="P309" s="73">
        <v>2217298.5817843201</v>
      </c>
      <c r="Q309" s="73">
        <v>2330757.2617843202</v>
      </c>
      <c r="R309" s="73">
        <v>2297483.4017843199</v>
      </c>
      <c r="S309" s="73">
        <v>2294629.8617843199</v>
      </c>
      <c r="T309" s="73">
        <v>2547204.3917843201</v>
      </c>
      <c r="U309" s="73">
        <v>2314951.1017843201</v>
      </c>
      <c r="V309" s="73">
        <v>2358082.1917843199</v>
      </c>
      <c r="W309" s="73">
        <v>2604235.8517843201</v>
      </c>
      <c r="X309" s="73">
        <v>2422094.75178432</v>
      </c>
      <c r="Y309" s="73">
        <v>2323321.0517843198</v>
      </c>
      <c r="Z309" s="73">
        <v>2406017.5317843198</v>
      </c>
      <c r="AA309" s="73">
        <v>28193719.631411899</v>
      </c>
      <c r="AB309" s="73">
        <v>2113923.5563751799</v>
      </c>
      <c r="AC309" s="73">
        <v>2253578.4863751801</v>
      </c>
      <c r="AD309" s="73">
        <v>2367037.1663751798</v>
      </c>
      <c r="AE309" s="73">
        <v>2333763.3063751799</v>
      </c>
      <c r="AF309" s="73">
        <v>2330909.7663751799</v>
      </c>
      <c r="AG309" s="73">
        <v>2583484.2963751801</v>
      </c>
      <c r="AH309" s="73">
        <v>2351231.0063751801</v>
      </c>
      <c r="AI309" s="73">
        <v>2394362.0963751799</v>
      </c>
      <c r="AJ309" s="73">
        <v>2640515.7563751801</v>
      </c>
      <c r="AK309" s="73">
        <v>2458374.65637518</v>
      </c>
      <c r="AL309" s="73">
        <v>2359600.9563751798</v>
      </c>
      <c r="AM309" s="73">
        <v>2442297.4363751798</v>
      </c>
      <c r="AN309" s="73">
        <v>28629078.4865021</v>
      </c>
    </row>
    <row r="310" spans="1:40">
      <c r="A310" s="108" t="s">
        <v>1000</v>
      </c>
    </row>
    <row r="311" spans="1:40">
      <c r="A311" s="108" t="s">
        <v>1001</v>
      </c>
      <c r="B311" s="73">
        <v>936205.69</v>
      </c>
      <c r="C311" s="73">
        <v>1027775.60999999</v>
      </c>
      <c r="D311" s="73">
        <v>985773.69</v>
      </c>
      <c r="E311" s="73">
        <v>1172711.5699999901</v>
      </c>
      <c r="F311" s="73">
        <v>1030835.09</v>
      </c>
      <c r="G311" s="73">
        <v>1909303.65</v>
      </c>
      <c r="H311" s="73">
        <v>2045283.58</v>
      </c>
      <c r="I311" s="73">
        <v>1994283.22</v>
      </c>
      <c r="J311" s="73">
        <v>1698088.29999999</v>
      </c>
      <c r="K311" s="73">
        <v>1282744.56</v>
      </c>
      <c r="L311" s="73">
        <v>1536103.87</v>
      </c>
      <c r="M311" s="73">
        <v>1574598.29</v>
      </c>
      <c r="N311" s="73">
        <v>17193707.1199999</v>
      </c>
      <c r="O311" s="73">
        <v>936205.69</v>
      </c>
      <c r="P311" s="73">
        <v>1027775.60999999</v>
      </c>
      <c r="Q311" s="73">
        <v>985773.69</v>
      </c>
      <c r="R311" s="73">
        <v>1172711.5699999901</v>
      </c>
      <c r="S311" s="73">
        <v>1030835.09</v>
      </c>
      <c r="T311" s="73">
        <v>1909303.65</v>
      </c>
      <c r="U311" s="73">
        <v>2045283.58</v>
      </c>
      <c r="V311" s="73">
        <v>1994283.22</v>
      </c>
      <c r="W311" s="73">
        <v>1698088.29999999</v>
      </c>
      <c r="X311" s="73">
        <v>1282744.56</v>
      </c>
      <c r="Y311" s="73">
        <v>1536103.87</v>
      </c>
      <c r="Z311" s="73">
        <v>1574598.29</v>
      </c>
      <c r="AA311" s="73">
        <v>17193707.1199999</v>
      </c>
      <c r="AB311" s="73">
        <v>936205.69</v>
      </c>
      <c r="AC311" s="73">
        <v>1027775.60999999</v>
      </c>
      <c r="AD311" s="73">
        <v>985773.69</v>
      </c>
      <c r="AE311" s="73">
        <v>1172711.5699999901</v>
      </c>
      <c r="AF311" s="73">
        <v>1030835.09</v>
      </c>
      <c r="AG311" s="73">
        <v>1909303.65</v>
      </c>
      <c r="AH311" s="73">
        <v>2045283.58</v>
      </c>
      <c r="AI311" s="73">
        <v>1994283.22</v>
      </c>
      <c r="AJ311" s="73">
        <v>1698088.29999999</v>
      </c>
      <c r="AK311" s="73">
        <v>1282744.56</v>
      </c>
      <c r="AL311" s="73">
        <v>1536103.87</v>
      </c>
      <c r="AM311" s="73">
        <v>1574598.29</v>
      </c>
      <c r="AN311" s="73">
        <v>17193707.1199999</v>
      </c>
    </row>
    <row r="312" spans="1:40">
      <c r="A312" s="108" t="s">
        <v>1002</v>
      </c>
      <c r="B312" s="73">
        <v>-833333.33333333302</v>
      </c>
      <c r="C312" s="73">
        <v>-833333.33333333302</v>
      </c>
      <c r="D312" s="73">
        <v>-833333.33333333302</v>
      </c>
      <c r="E312" s="73">
        <v>-833333.33333333302</v>
      </c>
      <c r="F312" s="73">
        <v>-833333.33333333302</v>
      </c>
      <c r="G312" s="73">
        <v>-833333.33333333302</v>
      </c>
      <c r="H312" s="73">
        <v>-833333.33333333302</v>
      </c>
      <c r="I312" s="73">
        <v>-833333.33333333302</v>
      </c>
      <c r="J312" s="73">
        <v>-833333.33333333302</v>
      </c>
      <c r="K312" s="73">
        <v>-833333.33333333302</v>
      </c>
      <c r="L312" s="73">
        <v>-833333.33333333302</v>
      </c>
      <c r="M312" s="73">
        <v>-833333.33333333302</v>
      </c>
      <c r="N312" s="73">
        <v>-9999999.9999999907</v>
      </c>
      <c r="O312" s="73">
        <v>-833333.33333333302</v>
      </c>
      <c r="P312" s="73">
        <v>-833333.33333333302</v>
      </c>
      <c r="Q312" s="73">
        <v>-833333.33333333302</v>
      </c>
      <c r="R312" s="73">
        <v>-833333.33333333302</v>
      </c>
      <c r="S312" s="73">
        <v>-833333.33333333302</v>
      </c>
      <c r="T312" s="73">
        <v>-833333.33333333302</v>
      </c>
      <c r="U312" s="73">
        <v>-833333.33333333302</v>
      </c>
      <c r="V312" s="73">
        <v>-833333.33333333302</v>
      </c>
      <c r="W312" s="73">
        <v>-833333.33333333302</v>
      </c>
      <c r="X312" s="73">
        <v>-833333.33333333302</v>
      </c>
      <c r="Y312" s="73">
        <v>-833333.33333333302</v>
      </c>
      <c r="Z312" s="73">
        <v>-833333.33333333302</v>
      </c>
      <c r="AA312" s="73">
        <v>-9999999.9999999907</v>
      </c>
      <c r="AB312" s="73">
        <v>-833333.33333333302</v>
      </c>
      <c r="AC312" s="73">
        <v>-833333.33333333302</v>
      </c>
      <c r="AD312" s="73">
        <v>-833333.33333333302</v>
      </c>
      <c r="AE312" s="73">
        <v>-833333.33333333302</v>
      </c>
      <c r="AF312" s="73">
        <v>-833333.33333333302</v>
      </c>
      <c r="AG312" s="73">
        <v>-833333.33333333302</v>
      </c>
      <c r="AH312" s="73">
        <v>-833333.33333333302</v>
      </c>
      <c r="AI312" s="73">
        <v>-833333.33333333302</v>
      </c>
      <c r="AJ312" s="73">
        <v>-833333.33333333302</v>
      </c>
      <c r="AK312" s="73">
        <v>-833333.33333333302</v>
      </c>
      <c r="AL312" s="73">
        <v>-833333.33333333302</v>
      </c>
      <c r="AM312" s="73">
        <v>-833333.33333333302</v>
      </c>
      <c r="AN312" s="73">
        <v>-9999999.9999999907</v>
      </c>
    </row>
    <row r="313" spans="1:40">
      <c r="A313" s="108" t="s">
        <v>1003</v>
      </c>
      <c r="B313" s="73">
        <v>83433.025116169607</v>
      </c>
      <c r="C313" s="73">
        <v>83433.025116169607</v>
      </c>
      <c r="D313" s="73">
        <v>83433.025116169607</v>
      </c>
      <c r="E313" s="73">
        <v>83433.025116169607</v>
      </c>
      <c r="F313" s="73">
        <v>83433.025116169607</v>
      </c>
      <c r="G313" s="73">
        <v>83433.025116169607</v>
      </c>
      <c r="H313" s="73">
        <v>83433.025116169607</v>
      </c>
      <c r="I313" s="73">
        <v>83433.025116169607</v>
      </c>
      <c r="J313" s="73">
        <v>83433.025116169607</v>
      </c>
      <c r="K313" s="73">
        <v>83433.025116169607</v>
      </c>
      <c r="L313" s="73">
        <v>83433.025116169607</v>
      </c>
      <c r="M313" s="73">
        <v>83433.025116169607</v>
      </c>
      <c r="N313" s="73">
        <v>1001196.30139403</v>
      </c>
      <c r="O313" s="73">
        <v>123880.429727814</v>
      </c>
      <c r="P313" s="73">
        <v>123880.429727814</v>
      </c>
      <c r="Q313" s="73">
        <v>123880.429727814</v>
      </c>
      <c r="R313" s="73">
        <v>123880.429727814</v>
      </c>
      <c r="S313" s="73">
        <v>123880.429727814</v>
      </c>
      <c r="T313" s="73">
        <v>123880.429727814</v>
      </c>
      <c r="U313" s="73">
        <v>123880.429727814</v>
      </c>
      <c r="V313" s="73">
        <v>123880.429727814</v>
      </c>
      <c r="W313" s="73">
        <v>123880.429727814</v>
      </c>
      <c r="X313" s="73">
        <v>123880.429727814</v>
      </c>
      <c r="Y313" s="73">
        <v>123880.429727814</v>
      </c>
      <c r="Z313" s="73">
        <v>123880.429727814</v>
      </c>
      <c r="AA313" s="73">
        <v>1486565.1567337599</v>
      </c>
      <c r="AB313" s="73">
        <v>161130.563821396</v>
      </c>
      <c r="AC313" s="73">
        <v>161130.563821396</v>
      </c>
      <c r="AD313" s="73">
        <v>161130.563821396</v>
      </c>
      <c r="AE313" s="73">
        <v>161130.563821396</v>
      </c>
      <c r="AF313" s="73">
        <v>161130.563821396</v>
      </c>
      <c r="AG313" s="73">
        <v>161130.563821396</v>
      </c>
      <c r="AH313" s="73">
        <v>161130.563821396</v>
      </c>
      <c r="AI313" s="73">
        <v>161130.563821396</v>
      </c>
      <c r="AJ313" s="73">
        <v>161130.563821396</v>
      </c>
      <c r="AK313" s="73">
        <v>161130.563821396</v>
      </c>
      <c r="AL313" s="73">
        <v>161130.563821396</v>
      </c>
      <c r="AM313" s="73">
        <v>161130.563821396</v>
      </c>
      <c r="AN313" s="73">
        <v>1933566.7658567501</v>
      </c>
    </row>
    <row r="314" spans="1:40">
      <c r="A314" s="108" t="s">
        <v>1004</v>
      </c>
      <c r="B314" s="73">
        <v>186305.38178283599</v>
      </c>
      <c r="C314" s="73">
        <v>277875.30178283597</v>
      </c>
      <c r="D314" s="73">
        <v>235873.38178283599</v>
      </c>
      <c r="E314" s="73">
        <v>422811.26178283599</v>
      </c>
      <c r="F314" s="73">
        <v>280934.78178283601</v>
      </c>
      <c r="G314" s="73">
        <v>1159403.34178283</v>
      </c>
      <c r="H314" s="73">
        <v>1295383.2717828299</v>
      </c>
      <c r="I314" s="73">
        <v>1244382.91178283</v>
      </c>
      <c r="J314" s="73">
        <v>948187.99178283603</v>
      </c>
      <c r="K314" s="73">
        <v>532844.25178283604</v>
      </c>
      <c r="L314" s="73">
        <v>786203.56178283598</v>
      </c>
      <c r="M314" s="73">
        <v>824697.98178283602</v>
      </c>
      <c r="N314" s="73">
        <v>8194903.4213940399</v>
      </c>
      <c r="O314" s="73">
        <v>226752.78639448099</v>
      </c>
      <c r="P314" s="73">
        <v>318322.70639448002</v>
      </c>
      <c r="Q314" s="73">
        <v>276320.78639448102</v>
      </c>
      <c r="R314" s="73">
        <v>463258.66639447998</v>
      </c>
      <c r="S314" s="73">
        <v>321382.18639448099</v>
      </c>
      <c r="T314" s="73">
        <v>1199850.7463944801</v>
      </c>
      <c r="U314" s="73">
        <v>1335830.67639448</v>
      </c>
      <c r="V314" s="73">
        <v>1284830.3163944799</v>
      </c>
      <c r="W314" s="73">
        <v>988635.39639448095</v>
      </c>
      <c r="X314" s="73">
        <v>573291.65639448096</v>
      </c>
      <c r="Y314" s="73">
        <v>826650.96639448102</v>
      </c>
      <c r="Z314" s="73">
        <v>865145.38639448094</v>
      </c>
      <c r="AA314" s="73">
        <v>8680272.2767337691</v>
      </c>
      <c r="AB314" s="73">
        <v>264002.92048806202</v>
      </c>
      <c r="AC314" s="73">
        <v>355572.84048806201</v>
      </c>
      <c r="AD314" s="73">
        <v>313570.92048806202</v>
      </c>
      <c r="AE314" s="73">
        <v>500508.80048806203</v>
      </c>
      <c r="AF314" s="73">
        <v>358632.32048806298</v>
      </c>
      <c r="AG314" s="73">
        <v>1237100.8804880599</v>
      </c>
      <c r="AH314" s="73">
        <v>1373080.8104880599</v>
      </c>
      <c r="AI314" s="73">
        <v>1322080.45048806</v>
      </c>
      <c r="AJ314" s="73">
        <v>1025885.53048806</v>
      </c>
      <c r="AK314" s="73">
        <v>610541.79048806301</v>
      </c>
      <c r="AL314" s="73">
        <v>863901.10048806295</v>
      </c>
      <c r="AM314" s="73">
        <v>902395.52048806299</v>
      </c>
      <c r="AN314" s="73">
        <v>9127273.8858567495</v>
      </c>
    </row>
    <row r="315" spans="1:40">
      <c r="A315" s="108" t="s">
        <v>1005</v>
      </c>
    </row>
    <row r="316" spans="1:40">
      <c r="A316" s="108" t="s">
        <v>1006</v>
      </c>
      <c r="B316" s="73">
        <v>16191.3299999999</v>
      </c>
      <c r="C316" s="73">
        <v>16075.33</v>
      </c>
      <c r="D316" s="73">
        <v>16338.05</v>
      </c>
      <c r="E316" s="73">
        <v>16332.05</v>
      </c>
      <c r="F316" s="73">
        <v>17906.52</v>
      </c>
      <c r="G316" s="73">
        <v>16336.049999999899</v>
      </c>
      <c r="H316" s="73">
        <v>16346.049999999899</v>
      </c>
      <c r="I316" s="73">
        <v>16347.05</v>
      </c>
      <c r="J316" s="73">
        <v>16340.049999999899</v>
      </c>
      <c r="K316" s="73">
        <v>16351.049999999899</v>
      </c>
      <c r="L316" s="73">
        <v>17908.52</v>
      </c>
      <c r="M316" s="73">
        <v>16463.560000000001</v>
      </c>
      <c r="N316" s="73">
        <v>198935.609999999</v>
      </c>
      <c r="O316" s="73">
        <v>16191.3299999999</v>
      </c>
      <c r="P316" s="73">
        <v>16075.33</v>
      </c>
      <c r="Q316" s="73">
        <v>16338.05</v>
      </c>
      <c r="R316" s="73">
        <v>16332.05</v>
      </c>
      <c r="S316" s="73">
        <v>17906.52</v>
      </c>
      <c r="T316" s="73">
        <v>16336.049999999899</v>
      </c>
      <c r="U316" s="73">
        <v>16346.049999999899</v>
      </c>
      <c r="V316" s="73">
        <v>16347.05</v>
      </c>
      <c r="W316" s="73">
        <v>16340.049999999899</v>
      </c>
      <c r="X316" s="73">
        <v>16351.049999999899</v>
      </c>
      <c r="Y316" s="73">
        <v>17908.52</v>
      </c>
      <c r="Z316" s="73">
        <v>16463.560000000001</v>
      </c>
      <c r="AA316" s="73">
        <v>198935.609999999</v>
      </c>
      <c r="AB316" s="73">
        <v>16191.3299999999</v>
      </c>
      <c r="AC316" s="73">
        <v>16075.33</v>
      </c>
      <c r="AD316" s="73">
        <v>16338.05</v>
      </c>
      <c r="AE316" s="73">
        <v>16332.05</v>
      </c>
      <c r="AF316" s="73">
        <v>17906.52</v>
      </c>
      <c r="AG316" s="73">
        <v>16336.049999999899</v>
      </c>
      <c r="AH316" s="73">
        <v>16346.049999999899</v>
      </c>
      <c r="AI316" s="73">
        <v>16347.05</v>
      </c>
      <c r="AJ316" s="73">
        <v>16340.049999999899</v>
      </c>
      <c r="AK316" s="73">
        <v>16351.049999999899</v>
      </c>
      <c r="AL316" s="73">
        <v>17908.52</v>
      </c>
      <c r="AM316" s="73">
        <v>16463.560000000001</v>
      </c>
      <c r="AN316" s="73">
        <v>198935.609999999</v>
      </c>
    </row>
    <row r="317" spans="1:40">
      <c r="A317" s="108" t="s">
        <v>1007</v>
      </c>
      <c r="B317" s="73">
        <v>540.24999999999898</v>
      </c>
      <c r="C317" s="73">
        <v>544.30999999999995</v>
      </c>
      <c r="D317" s="73">
        <v>759.96</v>
      </c>
      <c r="E317" s="73">
        <v>577.27</v>
      </c>
      <c r="F317" s="73">
        <v>614.21</v>
      </c>
      <c r="G317" s="73">
        <v>556.98</v>
      </c>
      <c r="H317" s="73">
        <v>565.38</v>
      </c>
      <c r="I317" s="73">
        <v>567.44000000000005</v>
      </c>
      <c r="J317" s="73">
        <v>574.91</v>
      </c>
      <c r="K317" s="73">
        <v>554.45999999999901</v>
      </c>
      <c r="L317" s="73">
        <v>699.64</v>
      </c>
      <c r="M317" s="73">
        <v>687.66</v>
      </c>
      <c r="N317" s="73">
        <v>7242.47</v>
      </c>
      <c r="O317" s="73">
        <v>540.24999999999898</v>
      </c>
      <c r="P317" s="73">
        <v>544.30999999999995</v>
      </c>
      <c r="Q317" s="73">
        <v>759.96</v>
      </c>
      <c r="R317" s="73">
        <v>577.27</v>
      </c>
      <c r="S317" s="73">
        <v>614.21</v>
      </c>
      <c r="T317" s="73">
        <v>556.98</v>
      </c>
      <c r="U317" s="73">
        <v>565.38</v>
      </c>
      <c r="V317" s="73">
        <v>567.44000000000005</v>
      </c>
      <c r="W317" s="73">
        <v>574.91</v>
      </c>
      <c r="X317" s="73">
        <v>554.45999999999901</v>
      </c>
      <c r="Y317" s="73">
        <v>699.64</v>
      </c>
      <c r="Z317" s="73">
        <v>687.66</v>
      </c>
      <c r="AA317" s="73">
        <v>7242.47</v>
      </c>
      <c r="AB317" s="73">
        <v>540.24999999999898</v>
      </c>
      <c r="AC317" s="73">
        <v>544.30999999999995</v>
      </c>
      <c r="AD317" s="73">
        <v>759.96</v>
      </c>
      <c r="AE317" s="73">
        <v>577.27</v>
      </c>
      <c r="AF317" s="73">
        <v>614.21</v>
      </c>
      <c r="AG317" s="73">
        <v>556.98</v>
      </c>
      <c r="AH317" s="73">
        <v>565.38</v>
      </c>
      <c r="AI317" s="73">
        <v>567.44000000000005</v>
      </c>
      <c r="AJ317" s="73">
        <v>574.91</v>
      </c>
      <c r="AK317" s="73">
        <v>554.45999999999901</v>
      </c>
      <c r="AL317" s="73">
        <v>699.64</v>
      </c>
      <c r="AM317" s="73">
        <v>687.66</v>
      </c>
      <c r="AN317" s="73">
        <v>7242.47</v>
      </c>
    </row>
    <row r="318" spans="1:40">
      <c r="A318" s="108" t="s">
        <v>1008</v>
      </c>
      <c r="B318" s="73">
        <v>16731.5799999999</v>
      </c>
      <c r="C318" s="73">
        <v>16619.64</v>
      </c>
      <c r="D318" s="73">
        <v>17098.009999999998</v>
      </c>
      <c r="E318" s="73">
        <v>16909.319999999901</v>
      </c>
      <c r="F318" s="73">
        <v>18520.73</v>
      </c>
      <c r="G318" s="73">
        <v>16893.029999999901</v>
      </c>
      <c r="H318" s="73">
        <v>16911.43</v>
      </c>
      <c r="I318" s="73">
        <v>16914.490000000002</v>
      </c>
      <c r="J318" s="73">
        <v>16914.959999999901</v>
      </c>
      <c r="K318" s="73">
        <v>16905.5099999999</v>
      </c>
      <c r="L318" s="73">
        <v>18608.16</v>
      </c>
      <c r="M318" s="73">
        <v>17151.22</v>
      </c>
      <c r="N318" s="73">
        <v>206178.08</v>
      </c>
      <c r="O318" s="73">
        <v>16731.5799999999</v>
      </c>
      <c r="P318" s="73">
        <v>16619.64</v>
      </c>
      <c r="Q318" s="73">
        <v>17098.009999999998</v>
      </c>
      <c r="R318" s="73">
        <v>16909.319999999901</v>
      </c>
      <c r="S318" s="73">
        <v>18520.73</v>
      </c>
      <c r="T318" s="73">
        <v>16893.029999999901</v>
      </c>
      <c r="U318" s="73">
        <v>16911.43</v>
      </c>
      <c r="V318" s="73">
        <v>16914.490000000002</v>
      </c>
      <c r="W318" s="73">
        <v>16914.959999999901</v>
      </c>
      <c r="X318" s="73">
        <v>16905.5099999999</v>
      </c>
      <c r="Y318" s="73">
        <v>18608.16</v>
      </c>
      <c r="Z318" s="73">
        <v>17151.22</v>
      </c>
      <c r="AA318" s="73">
        <v>206178.08</v>
      </c>
      <c r="AB318" s="73">
        <v>16731.5799999999</v>
      </c>
      <c r="AC318" s="73">
        <v>16619.64</v>
      </c>
      <c r="AD318" s="73">
        <v>17098.009999999998</v>
      </c>
      <c r="AE318" s="73">
        <v>16909.319999999901</v>
      </c>
      <c r="AF318" s="73">
        <v>18520.73</v>
      </c>
      <c r="AG318" s="73">
        <v>16893.029999999901</v>
      </c>
      <c r="AH318" s="73">
        <v>16911.43</v>
      </c>
      <c r="AI318" s="73">
        <v>16914.490000000002</v>
      </c>
      <c r="AJ318" s="73">
        <v>16914.959999999901</v>
      </c>
      <c r="AK318" s="73">
        <v>16905.5099999999</v>
      </c>
      <c r="AL318" s="73">
        <v>18608.16</v>
      </c>
      <c r="AM318" s="73">
        <v>17151.22</v>
      </c>
      <c r="AN318" s="73">
        <v>206178.08</v>
      </c>
    </row>
    <row r="319" spans="1:40">
      <c r="A319" s="108" t="s">
        <v>1009</v>
      </c>
    </row>
    <row r="320" spans="1:40">
      <c r="A320" s="108" t="s">
        <v>1010</v>
      </c>
      <c r="B320" s="73">
        <v>587743.09</v>
      </c>
      <c r="C320" s="73">
        <v>583145.43999999994</v>
      </c>
      <c r="D320" s="73">
        <v>580318.48</v>
      </c>
      <c r="E320" s="73">
        <v>577470.01</v>
      </c>
      <c r="F320" s="73">
        <v>573412.68999999994</v>
      </c>
      <c r="G320" s="73">
        <v>569330.64</v>
      </c>
      <c r="H320" s="73">
        <v>571001.96</v>
      </c>
      <c r="I320" s="73">
        <v>574354.799999999</v>
      </c>
      <c r="J320" s="73">
        <v>578923.35</v>
      </c>
      <c r="K320" s="73">
        <v>580135.41</v>
      </c>
      <c r="L320" s="73">
        <v>585454.82999999996</v>
      </c>
      <c r="M320" s="73">
        <v>578398.78</v>
      </c>
      <c r="N320" s="73">
        <v>6939689.4800000004</v>
      </c>
      <c r="O320" s="73">
        <v>589510.09</v>
      </c>
      <c r="P320" s="73">
        <v>584912.43999999994</v>
      </c>
      <c r="Q320" s="73">
        <v>582085.48</v>
      </c>
      <c r="R320" s="73">
        <v>579237.01</v>
      </c>
      <c r="S320" s="73">
        <v>575179.68999999994</v>
      </c>
      <c r="T320" s="73">
        <v>571097.64</v>
      </c>
      <c r="U320" s="73">
        <v>572768.95999999903</v>
      </c>
      <c r="V320" s="73">
        <v>576121.799999999</v>
      </c>
      <c r="W320" s="73">
        <v>580690.35</v>
      </c>
      <c r="X320" s="73">
        <v>581902.41</v>
      </c>
      <c r="Y320" s="73">
        <v>587221.82999999996</v>
      </c>
      <c r="Z320" s="73">
        <v>580165.78</v>
      </c>
      <c r="AA320" s="73">
        <v>6960893.4799999902</v>
      </c>
      <c r="AB320" s="73">
        <v>591969.09</v>
      </c>
      <c r="AC320" s="73">
        <v>587371.43999999994</v>
      </c>
      <c r="AD320" s="73">
        <v>584544.48</v>
      </c>
      <c r="AE320" s="73">
        <v>581696.01</v>
      </c>
      <c r="AF320" s="73">
        <v>577638.68999999994</v>
      </c>
      <c r="AG320" s="73">
        <v>573556.64</v>
      </c>
      <c r="AH320" s="73">
        <v>575227.96</v>
      </c>
      <c r="AI320" s="73">
        <v>578580.799999999</v>
      </c>
      <c r="AJ320" s="73">
        <v>583149.35</v>
      </c>
      <c r="AK320" s="73">
        <v>584361.41</v>
      </c>
      <c r="AL320" s="73">
        <v>589680.82999999996</v>
      </c>
      <c r="AM320" s="73">
        <v>582624.78</v>
      </c>
      <c r="AN320" s="73">
        <v>6990401.4800000004</v>
      </c>
    </row>
    <row r="321" spans="1:40">
      <c r="A321" s="108" t="s">
        <v>1011</v>
      </c>
      <c r="B321" s="73">
        <v>33675.069759084101</v>
      </c>
      <c r="C321" s="73">
        <v>33675.069759084101</v>
      </c>
      <c r="D321" s="73">
        <v>33675.069759084101</v>
      </c>
      <c r="E321" s="73">
        <v>33675.069759084101</v>
      </c>
      <c r="F321" s="73">
        <v>33675.069759084101</v>
      </c>
      <c r="G321" s="73">
        <v>33675.069759084101</v>
      </c>
      <c r="H321" s="73">
        <v>33675.069759084101</v>
      </c>
      <c r="I321" s="73">
        <v>33675.069759084101</v>
      </c>
      <c r="J321" s="73">
        <v>33675.069759084101</v>
      </c>
      <c r="K321" s="73">
        <v>33675.069759084101</v>
      </c>
      <c r="L321" s="73">
        <v>33675.069759084101</v>
      </c>
      <c r="M321" s="73">
        <v>33675.069759084101</v>
      </c>
      <c r="N321" s="73">
        <v>404100.83710900898</v>
      </c>
      <c r="O321" s="73">
        <v>50153.144378554498</v>
      </c>
      <c r="P321" s="73">
        <v>50153.144378554498</v>
      </c>
      <c r="Q321" s="73">
        <v>50153.144378554498</v>
      </c>
      <c r="R321" s="73">
        <v>50153.144378554498</v>
      </c>
      <c r="S321" s="73">
        <v>50153.144378554498</v>
      </c>
      <c r="T321" s="73">
        <v>50153.144378554498</v>
      </c>
      <c r="U321" s="73">
        <v>50153.144378554498</v>
      </c>
      <c r="V321" s="73">
        <v>50153.144378554498</v>
      </c>
      <c r="W321" s="73">
        <v>50153.144378554498</v>
      </c>
      <c r="X321" s="73">
        <v>50153.144378554498</v>
      </c>
      <c r="Y321" s="73">
        <v>50153.144378554498</v>
      </c>
      <c r="Z321" s="73">
        <v>50153.144378554498</v>
      </c>
      <c r="AA321" s="73">
        <v>601837.73254265299</v>
      </c>
      <c r="AB321" s="73">
        <v>65510.440764697902</v>
      </c>
      <c r="AC321" s="73">
        <v>65510.440764697902</v>
      </c>
      <c r="AD321" s="73">
        <v>65510.440764697902</v>
      </c>
      <c r="AE321" s="73">
        <v>65510.440764697902</v>
      </c>
      <c r="AF321" s="73">
        <v>65510.440764697902</v>
      </c>
      <c r="AG321" s="73">
        <v>65510.440764697902</v>
      </c>
      <c r="AH321" s="73">
        <v>65510.440764697902</v>
      </c>
      <c r="AI321" s="73">
        <v>65510.440764697902</v>
      </c>
      <c r="AJ321" s="73">
        <v>65510.440764697902</v>
      </c>
      <c r="AK321" s="73">
        <v>65510.440764697902</v>
      </c>
      <c r="AL321" s="73">
        <v>65510.440764697902</v>
      </c>
      <c r="AM321" s="73">
        <v>65510.440764697902</v>
      </c>
      <c r="AN321" s="73">
        <v>786125.28917637502</v>
      </c>
    </row>
    <row r="322" spans="1:40">
      <c r="A322" s="108" t="s">
        <v>1012</v>
      </c>
      <c r="B322" s="73">
        <v>621418.159759084</v>
      </c>
      <c r="C322" s="73">
        <v>616820.50975908397</v>
      </c>
      <c r="D322" s="73">
        <v>613993.54975908401</v>
      </c>
      <c r="E322" s="73">
        <v>611145.07975908404</v>
      </c>
      <c r="F322" s="73">
        <v>607087.75975908397</v>
      </c>
      <c r="G322" s="73">
        <v>603005.70975908404</v>
      </c>
      <c r="H322" s="73">
        <v>604677.02975908399</v>
      </c>
      <c r="I322" s="73">
        <v>608029.86975908396</v>
      </c>
      <c r="J322" s="73">
        <v>612598.419759084</v>
      </c>
      <c r="K322" s="73">
        <v>613810.47975908394</v>
      </c>
      <c r="L322" s="73">
        <v>619129.89975908399</v>
      </c>
      <c r="M322" s="73">
        <v>612073.84975908406</v>
      </c>
      <c r="N322" s="73">
        <v>7343790.3171089999</v>
      </c>
      <c r="O322" s="73">
        <v>639663.23437855404</v>
      </c>
      <c r="P322" s="73">
        <v>635065.58437855402</v>
      </c>
      <c r="Q322" s="73">
        <v>632238.62437855406</v>
      </c>
      <c r="R322" s="73">
        <v>629390.15437855397</v>
      </c>
      <c r="S322" s="73">
        <v>625332.83437855402</v>
      </c>
      <c r="T322" s="73">
        <v>621250.78437855397</v>
      </c>
      <c r="U322" s="73">
        <v>622922.10437855404</v>
      </c>
      <c r="V322" s="73">
        <v>626274.94437855401</v>
      </c>
      <c r="W322" s="73">
        <v>630843.49437855405</v>
      </c>
      <c r="X322" s="73">
        <v>632055.55437855399</v>
      </c>
      <c r="Y322" s="73">
        <v>637374.97437855403</v>
      </c>
      <c r="Z322" s="73">
        <v>630318.92437855399</v>
      </c>
      <c r="AA322" s="73">
        <v>7562731.2125426503</v>
      </c>
      <c r="AB322" s="73">
        <v>657479.530764697</v>
      </c>
      <c r="AC322" s="73">
        <v>652881.88076469803</v>
      </c>
      <c r="AD322" s="73">
        <v>650054.92076469795</v>
      </c>
      <c r="AE322" s="73">
        <v>647206.45076469798</v>
      </c>
      <c r="AF322" s="73">
        <v>643149.13076469698</v>
      </c>
      <c r="AG322" s="73">
        <v>639067.08076469798</v>
      </c>
      <c r="AH322" s="73">
        <v>640738.400764697</v>
      </c>
      <c r="AI322" s="73">
        <v>644091.24076469697</v>
      </c>
      <c r="AJ322" s="73">
        <v>648659.79076469794</v>
      </c>
      <c r="AK322" s="73">
        <v>649871.850764698</v>
      </c>
      <c r="AL322" s="73">
        <v>655191.27076469699</v>
      </c>
      <c r="AM322" s="73">
        <v>648135.220764698</v>
      </c>
      <c r="AN322" s="73">
        <v>7776526.7691763705</v>
      </c>
    </row>
    <row r="323" spans="1:40">
      <c r="A323" s="108" t="s">
        <v>1013</v>
      </c>
    </row>
    <row r="324" spans="1:40">
      <c r="A324" s="108" t="s">
        <v>1014</v>
      </c>
      <c r="B324" s="73">
        <v>95950.841043823995</v>
      </c>
      <c r="C324" s="73">
        <v>95950.841043823995</v>
      </c>
      <c r="D324" s="73">
        <v>99623.981043823995</v>
      </c>
      <c r="E324" s="73">
        <v>99623.981043823995</v>
      </c>
      <c r="F324" s="73">
        <v>129441.581043824</v>
      </c>
      <c r="G324" s="73">
        <v>99623.981043823995</v>
      </c>
      <c r="H324" s="73">
        <v>99623.981043823995</v>
      </c>
      <c r="I324" s="73">
        <v>99623.981043823995</v>
      </c>
      <c r="J324" s="73">
        <v>99623.981043823995</v>
      </c>
      <c r="K324" s="73">
        <v>99623.981043823995</v>
      </c>
      <c r="L324" s="73">
        <v>129441.581043824</v>
      </c>
      <c r="M324" s="73">
        <v>100683.831043824</v>
      </c>
      <c r="N324" s="73">
        <v>1248836.54252588</v>
      </c>
      <c r="O324" s="73">
        <v>86362.650616890998</v>
      </c>
      <c r="P324" s="73">
        <v>86362.650616890998</v>
      </c>
      <c r="Q324" s="73">
        <v>90035.790616890998</v>
      </c>
      <c r="R324" s="73">
        <v>90035.790616890998</v>
      </c>
      <c r="S324" s="73">
        <v>119853.390616891</v>
      </c>
      <c r="T324" s="73">
        <v>90035.790616890998</v>
      </c>
      <c r="U324" s="73">
        <v>90035.790616890998</v>
      </c>
      <c r="V324" s="73">
        <v>90035.790616890998</v>
      </c>
      <c r="W324" s="73">
        <v>90035.790616890998</v>
      </c>
      <c r="X324" s="73">
        <v>90035.790616890998</v>
      </c>
      <c r="Y324" s="73">
        <v>119853.390616891</v>
      </c>
      <c r="Z324" s="73">
        <v>91095.640616891003</v>
      </c>
      <c r="AA324" s="73">
        <v>1133778.2574026899</v>
      </c>
      <c r="AB324" s="73">
        <v>76103.286860074004</v>
      </c>
      <c r="AC324" s="73">
        <v>76103.286860074004</v>
      </c>
      <c r="AD324" s="73">
        <v>79776.426860074003</v>
      </c>
      <c r="AE324" s="73">
        <v>79776.426860074003</v>
      </c>
      <c r="AF324" s="73">
        <v>109594.02686007399</v>
      </c>
      <c r="AG324" s="73">
        <v>79776.426860074003</v>
      </c>
      <c r="AH324" s="73">
        <v>79776.426860074003</v>
      </c>
      <c r="AI324" s="73">
        <v>79776.426860074003</v>
      </c>
      <c r="AJ324" s="73">
        <v>79776.426860074003</v>
      </c>
      <c r="AK324" s="73">
        <v>79776.426860074003</v>
      </c>
      <c r="AL324" s="73">
        <v>109594.02686007399</v>
      </c>
      <c r="AM324" s="73">
        <v>80836.276860073995</v>
      </c>
      <c r="AN324" s="73">
        <v>1010665.89232088</v>
      </c>
    </row>
    <row r="325" spans="1:40">
      <c r="A325" s="108" t="s">
        <v>1015</v>
      </c>
      <c r="B325" s="73">
        <v>45037.861769999901</v>
      </c>
      <c r="C325" s="73">
        <v>45037.861769999901</v>
      </c>
      <c r="D325" s="73">
        <v>45037.861769999901</v>
      </c>
      <c r="E325" s="73">
        <v>45037.861769999901</v>
      </c>
      <c r="F325" s="73">
        <v>45037.861769999901</v>
      </c>
      <c r="G325" s="73">
        <v>45037.861769999901</v>
      </c>
      <c r="H325" s="73">
        <v>45037.861769999901</v>
      </c>
      <c r="I325" s="73">
        <v>45037.861769999901</v>
      </c>
      <c r="J325" s="73">
        <v>45037.861769999901</v>
      </c>
      <c r="K325" s="73">
        <v>45037.861769999901</v>
      </c>
      <c r="L325" s="73">
        <v>45037.861769999901</v>
      </c>
      <c r="M325" s="73">
        <v>45037.861769999901</v>
      </c>
      <c r="N325" s="73">
        <v>540454.34123999998</v>
      </c>
      <c r="O325" s="73">
        <v>48972.608352899901</v>
      </c>
      <c r="P325" s="73">
        <v>48972.608352899901</v>
      </c>
      <c r="Q325" s="73">
        <v>48972.608352899901</v>
      </c>
      <c r="R325" s="73">
        <v>48972.608352899901</v>
      </c>
      <c r="S325" s="73">
        <v>48972.608352899901</v>
      </c>
      <c r="T325" s="73">
        <v>48972.608352899901</v>
      </c>
      <c r="U325" s="73">
        <v>48972.608352899901</v>
      </c>
      <c r="V325" s="73">
        <v>48972.608352899901</v>
      </c>
      <c r="W325" s="73">
        <v>48972.608352899901</v>
      </c>
      <c r="X325" s="73">
        <v>48972.608352899901</v>
      </c>
      <c r="Y325" s="73">
        <v>48972.608352899901</v>
      </c>
      <c r="Z325" s="73">
        <v>48972.608352899901</v>
      </c>
      <c r="AA325" s="73">
        <v>587671.30023479997</v>
      </c>
      <c r="AB325" s="73">
        <v>49377.892941520498</v>
      </c>
      <c r="AC325" s="73">
        <v>49377.892941520498</v>
      </c>
      <c r="AD325" s="73">
        <v>49377.892941520498</v>
      </c>
      <c r="AE325" s="73">
        <v>49377.892941520498</v>
      </c>
      <c r="AF325" s="73">
        <v>49377.892941520498</v>
      </c>
      <c r="AG325" s="73">
        <v>49377.892941520498</v>
      </c>
      <c r="AH325" s="73">
        <v>49377.892941520498</v>
      </c>
      <c r="AI325" s="73">
        <v>49377.892941520498</v>
      </c>
      <c r="AJ325" s="73">
        <v>49377.892941520498</v>
      </c>
      <c r="AK325" s="73">
        <v>49377.892941520498</v>
      </c>
      <c r="AL325" s="73">
        <v>49377.892941520498</v>
      </c>
      <c r="AM325" s="73">
        <v>49377.892941520498</v>
      </c>
      <c r="AN325" s="73">
        <v>592534.71529824496</v>
      </c>
    </row>
    <row r="326" spans="1:40">
      <c r="A326" s="108" t="s">
        <v>1016</v>
      </c>
      <c r="B326" s="73">
        <v>140988.702813824</v>
      </c>
      <c r="C326" s="73">
        <v>140988.702813824</v>
      </c>
      <c r="D326" s="73">
        <v>144661.84281382299</v>
      </c>
      <c r="E326" s="73">
        <v>144661.84281382299</v>
      </c>
      <c r="F326" s="73">
        <v>174479.44281382399</v>
      </c>
      <c r="G326" s="73">
        <v>144661.84281382299</v>
      </c>
      <c r="H326" s="73">
        <v>144661.84281382299</v>
      </c>
      <c r="I326" s="73">
        <v>144661.84281382299</v>
      </c>
      <c r="J326" s="73">
        <v>144661.84281382299</v>
      </c>
      <c r="K326" s="73">
        <v>144661.84281382299</v>
      </c>
      <c r="L326" s="73">
        <v>174479.44281382399</v>
      </c>
      <c r="M326" s="73">
        <v>145721.69281382399</v>
      </c>
      <c r="N326" s="73">
        <v>1789290.88376588</v>
      </c>
      <c r="O326" s="73">
        <v>135335.258969791</v>
      </c>
      <c r="P326" s="73">
        <v>135335.258969791</v>
      </c>
      <c r="Q326" s="73">
        <v>139008.39896979099</v>
      </c>
      <c r="R326" s="73">
        <v>139008.39896979099</v>
      </c>
      <c r="S326" s="73">
        <v>168825.99896979099</v>
      </c>
      <c r="T326" s="73">
        <v>139008.39896979099</v>
      </c>
      <c r="U326" s="73">
        <v>139008.39896979099</v>
      </c>
      <c r="V326" s="73">
        <v>139008.39896979099</v>
      </c>
      <c r="W326" s="73">
        <v>139008.39896979099</v>
      </c>
      <c r="X326" s="73">
        <v>139008.39896979099</v>
      </c>
      <c r="Y326" s="73">
        <v>168825.99896979099</v>
      </c>
      <c r="Z326" s="73">
        <v>140068.24896979099</v>
      </c>
      <c r="AA326" s="73">
        <v>1721449.5576374901</v>
      </c>
      <c r="AB326" s="73">
        <v>125481.179801594</v>
      </c>
      <c r="AC326" s="73">
        <v>125481.179801594</v>
      </c>
      <c r="AD326" s="73">
        <v>129154.319801594</v>
      </c>
      <c r="AE326" s="73">
        <v>129154.319801594</v>
      </c>
      <c r="AF326" s="73">
        <v>158971.91980159399</v>
      </c>
      <c r="AG326" s="73">
        <v>129154.319801594</v>
      </c>
      <c r="AH326" s="73">
        <v>129154.319801594</v>
      </c>
      <c r="AI326" s="73">
        <v>129154.319801594</v>
      </c>
      <c r="AJ326" s="73">
        <v>129154.319801594</v>
      </c>
      <c r="AK326" s="73">
        <v>129154.319801594</v>
      </c>
      <c r="AL326" s="73">
        <v>158971.91980159399</v>
      </c>
      <c r="AM326" s="73">
        <v>130214.16980159401</v>
      </c>
      <c r="AN326" s="73">
        <v>1603200.6076191301</v>
      </c>
    </row>
    <row r="327" spans="1:40">
      <c r="A327" s="108" t="s">
        <v>1017</v>
      </c>
    </row>
    <row r="328" spans="1:40">
      <c r="A328" s="108" t="s">
        <v>1018</v>
      </c>
      <c r="B328" s="73">
        <v>13144.91</v>
      </c>
      <c r="C328" s="73">
        <v>13063.7</v>
      </c>
      <c r="D328" s="73">
        <v>13040.58</v>
      </c>
      <c r="E328" s="73">
        <v>12990.359999999901</v>
      </c>
      <c r="F328" s="73">
        <v>13035.86</v>
      </c>
      <c r="G328" s="73">
        <v>19409.91</v>
      </c>
      <c r="H328" s="73">
        <v>12981.3</v>
      </c>
      <c r="I328" s="73">
        <v>13056.84</v>
      </c>
      <c r="J328" s="73">
        <v>13016.09</v>
      </c>
      <c r="K328" s="73">
        <v>915454.22</v>
      </c>
      <c r="L328" s="73">
        <v>13131.05</v>
      </c>
      <c r="M328" s="73">
        <v>19505.069999999901</v>
      </c>
      <c r="N328" s="73">
        <v>1071829.8899999999</v>
      </c>
      <c r="O328" s="73">
        <v>13144.91</v>
      </c>
      <c r="P328" s="73">
        <v>13063.7</v>
      </c>
      <c r="Q328" s="73">
        <v>13040.58</v>
      </c>
      <c r="R328" s="73">
        <v>12990.359999999901</v>
      </c>
      <c r="S328" s="73">
        <v>13035.86</v>
      </c>
      <c r="T328" s="73">
        <v>19409.91</v>
      </c>
      <c r="U328" s="73">
        <v>12981.3</v>
      </c>
      <c r="V328" s="73">
        <v>13056.84</v>
      </c>
      <c r="W328" s="73">
        <v>13016.09</v>
      </c>
      <c r="X328" s="73">
        <v>915454.22</v>
      </c>
      <c r="Y328" s="73">
        <v>13131.05</v>
      </c>
      <c r="Z328" s="73">
        <v>19505.069999999901</v>
      </c>
      <c r="AA328" s="73">
        <v>1071829.8899999999</v>
      </c>
      <c r="AB328" s="73">
        <v>13144.91</v>
      </c>
      <c r="AC328" s="73">
        <v>13063.7</v>
      </c>
      <c r="AD328" s="73">
        <v>13040.58</v>
      </c>
      <c r="AE328" s="73">
        <v>12990.359999999901</v>
      </c>
      <c r="AF328" s="73">
        <v>13035.86</v>
      </c>
      <c r="AG328" s="73">
        <v>19409.91</v>
      </c>
      <c r="AH328" s="73">
        <v>12981.3</v>
      </c>
      <c r="AI328" s="73">
        <v>13056.84</v>
      </c>
      <c r="AJ328" s="73">
        <v>13016.09</v>
      </c>
      <c r="AK328" s="73">
        <v>915454.22</v>
      </c>
      <c r="AL328" s="73">
        <v>13131.05</v>
      </c>
      <c r="AM328" s="73">
        <v>19505.069999999901</v>
      </c>
      <c r="AN328" s="73">
        <v>1071829.8899999999</v>
      </c>
    </row>
    <row r="329" spans="1:40">
      <c r="A329" s="108" t="s">
        <v>1019</v>
      </c>
      <c r="B329" s="73">
        <v>13144.91</v>
      </c>
      <c r="C329" s="73">
        <v>13063.7</v>
      </c>
      <c r="D329" s="73">
        <v>13040.58</v>
      </c>
      <c r="E329" s="73">
        <v>12990.359999999901</v>
      </c>
      <c r="F329" s="73">
        <v>13035.86</v>
      </c>
      <c r="G329" s="73">
        <v>19409.91</v>
      </c>
      <c r="H329" s="73">
        <v>12981.3</v>
      </c>
      <c r="I329" s="73">
        <v>13056.84</v>
      </c>
      <c r="J329" s="73">
        <v>13016.09</v>
      </c>
      <c r="K329" s="73">
        <v>915454.22</v>
      </c>
      <c r="L329" s="73">
        <v>13131.05</v>
      </c>
      <c r="M329" s="73">
        <v>19505.069999999901</v>
      </c>
      <c r="N329" s="73">
        <v>1071829.8899999999</v>
      </c>
      <c r="O329" s="73">
        <v>13144.91</v>
      </c>
      <c r="P329" s="73">
        <v>13063.7</v>
      </c>
      <c r="Q329" s="73">
        <v>13040.58</v>
      </c>
      <c r="R329" s="73">
        <v>12990.359999999901</v>
      </c>
      <c r="S329" s="73">
        <v>13035.86</v>
      </c>
      <c r="T329" s="73">
        <v>19409.91</v>
      </c>
      <c r="U329" s="73">
        <v>12981.3</v>
      </c>
      <c r="V329" s="73">
        <v>13056.84</v>
      </c>
      <c r="W329" s="73">
        <v>13016.09</v>
      </c>
      <c r="X329" s="73">
        <v>915454.22</v>
      </c>
      <c r="Y329" s="73">
        <v>13131.05</v>
      </c>
      <c r="Z329" s="73">
        <v>19505.069999999901</v>
      </c>
      <c r="AA329" s="73">
        <v>1071829.8899999999</v>
      </c>
      <c r="AB329" s="73">
        <v>13144.91</v>
      </c>
      <c r="AC329" s="73">
        <v>13063.7</v>
      </c>
      <c r="AD329" s="73">
        <v>13040.58</v>
      </c>
      <c r="AE329" s="73">
        <v>12990.359999999901</v>
      </c>
      <c r="AF329" s="73">
        <v>13035.86</v>
      </c>
      <c r="AG329" s="73">
        <v>19409.91</v>
      </c>
      <c r="AH329" s="73">
        <v>12981.3</v>
      </c>
      <c r="AI329" s="73">
        <v>13056.84</v>
      </c>
      <c r="AJ329" s="73">
        <v>13016.09</v>
      </c>
      <c r="AK329" s="73">
        <v>915454.22</v>
      </c>
      <c r="AL329" s="73">
        <v>13131.05</v>
      </c>
      <c r="AM329" s="73">
        <v>19505.069999999901</v>
      </c>
      <c r="AN329" s="73">
        <v>1071829.8899999999</v>
      </c>
    </row>
    <row r="330" spans="1:40">
      <c r="A330" s="108" t="s">
        <v>1020</v>
      </c>
      <c r="B330" s="73">
        <v>3202427.6982128401</v>
      </c>
      <c r="C330" s="73">
        <v>3550735.0082128299</v>
      </c>
      <c r="D330" s="73">
        <v>3583739.1182128401</v>
      </c>
      <c r="E330" s="73">
        <v>3778727.4882128299</v>
      </c>
      <c r="F330" s="73">
        <v>3645289.8982128301</v>
      </c>
      <c r="G330" s="73">
        <v>4747375.08821283</v>
      </c>
      <c r="H330" s="73">
        <v>4505638.3982128296</v>
      </c>
      <c r="I330" s="73">
        <v>4455895.3882128298</v>
      </c>
      <c r="J330" s="73">
        <v>4407850.1482128296</v>
      </c>
      <c r="K330" s="73">
        <v>4771270.7582128299</v>
      </c>
      <c r="L330" s="73">
        <v>4124507.28821284</v>
      </c>
      <c r="M330" s="73">
        <v>4227898.3582128296</v>
      </c>
      <c r="N330" s="73">
        <v>49001354.638553999</v>
      </c>
      <c r="O330" s="73">
        <v>3294860.63152715</v>
      </c>
      <c r="P330" s="73">
        <v>3643167.9415271501</v>
      </c>
      <c r="Q330" s="73">
        <v>3676172.05152715</v>
      </c>
      <c r="R330" s="73">
        <v>3871160.4215271501</v>
      </c>
      <c r="S330" s="73">
        <v>3737722.8315271498</v>
      </c>
      <c r="T330" s="73">
        <v>4839808.0215271497</v>
      </c>
      <c r="U330" s="73">
        <v>4598071.3315271502</v>
      </c>
      <c r="V330" s="73">
        <v>4548328.3215271505</v>
      </c>
      <c r="W330" s="73">
        <v>4500283.0815271502</v>
      </c>
      <c r="X330" s="73">
        <v>4863703.6915271496</v>
      </c>
      <c r="Y330" s="73">
        <v>4216940.2215271499</v>
      </c>
      <c r="Z330" s="73">
        <v>4320331.2915271502</v>
      </c>
      <c r="AA330" s="73">
        <v>50110549.838325799</v>
      </c>
      <c r="AB330" s="73">
        <v>3376352.8874295298</v>
      </c>
      <c r="AC330" s="73">
        <v>3724660.1974295299</v>
      </c>
      <c r="AD330" s="73">
        <v>3757664.3074295302</v>
      </c>
      <c r="AE330" s="73">
        <v>3952652.6774295298</v>
      </c>
      <c r="AF330" s="73">
        <v>3819215.08742953</v>
      </c>
      <c r="AG330" s="73">
        <v>4921300.2774295304</v>
      </c>
      <c r="AH330" s="73">
        <v>4679563.58742953</v>
      </c>
      <c r="AI330" s="73">
        <v>4629820.5774295302</v>
      </c>
      <c r="AJ330" s="73">
        <v>4581775.33742953</v>
      </c>
      <c r="AK330" s="73">
        <v>4945195.9474295303</v>
      </c>
      <c r="AL330" s="73">
        <v>4298432.4774295297</v>
      </c>
      <c r="AM330" s="73">
        <v>4401823.54742953</v>
      </c>
      <c r="AN330" s="73">
        <v>51088456.9091544</v>
      </c>
    </row>
    <row r="331" spans="1:40">
      <c r="A331" s="108" t="s">
        <v>1021</v>
      </c>
      <c r="B331" s="73">
        <v>7624348.5120554902</v>
      </c>
      <c r="C331" s="73">
        <v>7398098.8920554901</v>
      </c>
      <c r="D331" s="73">
        <v>7547906.85205549</v>
      </c>
      <c r="E331" s="73">
        <v>7669819.10205549</v>
      </c>
      <c r="F331" s="73">
        <v>7743353.1420554901</v>
      </c>
      <c r="G331" s="73">
        <v>8752046.3220554907</v>
      </c>
      <c r="H331" s="73">
        <v>8283812.8720554896</v>
      </c>
      <c r="I331" s="73">
        <v>8128892.0620554797</v>
      </c>
      <c r="J331" s="73">
        <v>8195485.30205548</v>
      </c>
      <c r="K331" s="73">
        <v>8619208.4820554908</v>
      </c>
      <c r="L331" s="73">
        <v>8014582.0920554902</v>
      </c>
      <c r="M331" s="73">
        <v>8586056.8020554893</v>
      </c>
      <c r="N331" s="73">
        <v>96563610.434665903</v>
      </c>
      <c r="O331" s="73">
        <v>7879583.6177364597</v>
      </c>
      <c r="P331" s="73">
        <v>7653333.9977364596</v>
      </c>
      <c r="Q331" s="73">
        <v>7803141.9577364596</v>
      </c>
      <c r="R331" s="73">
        <v>7925054.2077364596</v>
      </c>
      <c r="S331" s="73">
        <v>7998588.2477364596</v>
      </c>
      <c r="T331" s="73">
        <v>9007281.4277364593</v>
      </c>
      <c r="U331" s="73">
        <v>8539047.97773646</v>
      </c>
      <c r="V331" s="73">
        <v>8384127.1677364605</v>
      </c>
      <c r="W331" s="73">
        <v>8450720.4077364597</v>
      </c>
      <c r="X331" s="73">
        <v>8874443.5877364594</v>
      </c>
      <c r="Y331" s="73">
        <v>8269817.1977364598</v>
      </c>
      <c r="Z331" s="73">
        <v>8841291.9077364597</v>
      </c>
      <c r="AA331" s="73">
        <v>99626431.702837497</v>
      </c>
      <c r="AB331" s="73">
        <v>8271785.0080932602</v>
      </c>
      <c r="AC331" s="73">
        <v>8045535.3880932601</v>
      </c>
      <c r="AD331" s="73">
        <v>8195343.3480932601</v>
      </c>
      <c r="AE331" s="73">
        <v>8317255.5980932601</v>
      </c>
      <c r="AF331" s="73">
        <v>8390789.6380932592</v>
      </c>
      <c r="AG331" s="73">
        <v>9399482.8180932608</v>
      </c>
      <c r="AH331" s="73">
        <v>8931249.3680932596</v>
      </c>
      <c r="AI331" s="73">
        <v>8776328.5580932591</v>
      </c>
      <c r="AJ331" s="73">
        <v>8842921.7980932593</v>
      </c>
      <c r="AK331" s="73">
        <v>9266644.9780932609</v>
      </c>
      <c r="AL331" s="73">
        <v>8662018.5880932603</v>
      </c>
      <c r="AM331" s="73">
        <v>9233493.2980932593</v>
      </c>
      <c r="AN331" s="73">
        <v>104332848.387119</v>
      </c>
    </row>
    <row r="332" spans="1:40">
      <c r="A332" s="109" t="s">
        <v>1022</v>
      </c>
    </row>
    <row r="333" spans="1:40">
      <c r="A333" s="108" t="s">
        <v>1023</v>
      </c>
      <c r="B333" s="73">
        <v>0</v>
      </c>
      <c r="C333" s="73">
        <v>0</v>
      </c>
      <c r="D333" s="73">
        <v>0</v>
      </c>
      <c r="E333" s="73">
        <v>0</v>
      </c>
      <c r="F333" s="73">
        <v>0</v>
      </c>
      <c r="G333" s="73">
        <v>0</v>
      </c>
      <c r="H333" s="73">
        <v>0</v>
      </c>
      <c r="I333" s="73">
        <v>0</v>
      </c>
      <c r="J333" s="73">
        <v>0</v>
      </c>
      <c r="K333" s="73">
        <v>0</v>
      </c>
      <c r="L333" s="73">
        <v>0</v>
      </c>
      <c r="M333" s="73">
        <v>0</v>
      </c>
      <c r="N333" s="73">
        <v>0</v>
      </c>
      <c r="O333" s="73">
        <v>0</v>
      </c>
      <c r="P333" s="73">
        <v>0</v>
      </c>
      <c r="Q333" s="73">
        <v>0</v>
      </c>
      <c r="R333" s="73">
        <v>0</v>
      </c>
      <c r="S333" s="73">
        <v>0</v>
      </c>
      <c r="T333" s="73">
        <v>0</v>
      </c>
      <c r="U333" s="73">
        <v>0</v>
      </c>
      <c r="V333" s="73">
        <v>0</v>
      </c>
      <c r="W333" s="73">
        <v>0</v>
      </c>
      <c r="X333" s="73">
        <v>0</v>
      </c>
      <c r="Y333" s="73">
        <v>0</v>
      </c>
      <c r="Z333" s="73">
        <v>0</v>
      </c>
      <c r="AA333" s="73">
        <v>0</v>
      </c>
      <c r="AB333" s="73">
        <v>0</v>
      </c>
      <c r="AC333" s="73">
        <v>0</v>
      </c>
      <c r="AD333" s="73">
        <v>0</v>
      </c>
      <c r="AE333" s="73">
        <v>0</v>
      </c>
      <c r="AF333" s="73">
        <v>0</v>
      </c>
      <c r="AG333" s="73">
        <v>0</v>
      </c>
      <c r="AH333" s="73">
        <v>0</v>
      </c>
      <c r="AI333" s="73">
        <v>0</v>
      </c>
      <c r="AJ333" s="73">
        <v>0</v>
      </c>
      <c r="AK333" s="73">
        <v>0</v>
      </c>
      <c r="AL333" s="73">
        <v>0</v>
      </c>
      <c r="AM333" s="73">
        <v>0</v>
      </c>
      <c r="AN333" s="73">
        <v>0</v>
      </c>
    </row>
    <row r="334" spans="1:40">
      <c r="A334" s="108" t="s">
        <v>1024</v>
      </c>
      <c r="B334" s="73">
        <v>0</v>
      </c>
      <c r="C334" s="73">
        <v>0</v>
      </c>
      <c r="D334" s="73">
        <v>0</v>
      </c>
      <c r="E334" s="73">
        <v>0</v>
      </c>
      <c r="F334" s="73">
        <v>0</v>
      </c>
      <c r="G334" s="73">
        <v>0</v>
      </c>
      <c r="H334" s="73">
        <v>0</v>
      </c>
      <c r="I334" s="73">
        <v>0</v>
      </c>
      <c r="J334" s="73">
        <v>0</v>
      </c>
      <c r="K334" s="73">
        <v>0</v>
      </c>
      <c r="L334" s="73">
        <v>0</v>
      </c>
      <c r="M334" s="73">
        <v>0</v>
      </c>
      <c r="N334" s="73">
        <v>0</v>
      </c>
      <c r="O334" s="73">
        <v>0</v>
      </c>
      <c r="P334" s="73">
        <v>0</v>
      </c>
      <c r="Q334" s="73">
        <v>0</v>
      </c>
      <c r="R334" s="73">
        <v>0</v>
      </c>
      <c r="S334" s="73">
        <v>0</v>
      </c>
      <c r="T334" s="73">
        <v>0</v>
      </c>
      <c r="U334" s="73">
        <v>0</v>
      </c>
      <c r="V334" s="73">
        <v>0</v>
      </c>
      <c r="W334" s="73">
        <v>0</v>
      </c>
      <c r="X334" s="73">
        <v>0</v>
      </c>
      <c r="Y334" s="73">
        <v>0</v>
      </c>
      <c r="Z334" s="73">
        <v>0</v>
      </c>
      <c r="AA334" s="73">
        <v>0</v>
      </c>
      <c r="AB334" s="73">
        <v>0</v>
      </c>
      <c r="AC334" s="73">
        <v>0</v>
      </c>
      <c r="AD334" s="73">
        <v>0</v>
      </c>
      <c r="AE334" s="73">
        <v>0</v>
      </c>
      <c r="AF334" s="73">
        <v>0</v>
      </c>
      <c r="AG334" s="73">
        <v>0</v>
      </c>
      <c r="AH334" s="73">
        <v>0</v>
      </c>
      <c r="AI334" s="73">
        <v>0</v>
      </c>
      <c r="AJ334" s="73">
        <v>0</v>
      </c>
      <c r="AK334" s="73">
        <v>0</v>
      </c>
      <c r="AL334" s="73">
        <v>0</v>
      </c>
      <c r="AM334" s="73">
        <v>0</v>
      </c>
      <c r="AN334" s="73">
        <v>0</v>
      </c>
    </row>
    <row r="335" spans="1:40">
      <c r="A335" s="108" t="s">
        <v>1025</v>
      </c>
      <c r="B335" s="73">
        <v>0</v>
      </c>
      <c r="C335" s="73">
        <v>0</v>
      </c>
      <c r="D335" s="73">
        <v>0</v>
      </c>
      <c r="E335" s="73">
        <v>0</v>
      </c>
      <c r="F335" s="73">
        <v>0</v>
      </c>
      <c r="G335" s="73">
        <v>0</v>
      </c>
      <c r="H335" s="73">
        <v>0</v>
      </c>
      <c r="I335" s="73">
        <v>0</v>
      </c>
      <c r="J335" s="73">
        <v>0</v>
      </c>
      <c r="K335" s="73">
        <v>0</v>
      </c>
      <c r="L335" s="73">
        <v>0</v>
      </c>
      <c r="M335" s="73">
        <v>0</v>
      </c>
      <c r="N335" s="73">
        <v>0</v>
      </c>
      <c r="O335" s="73">
        <v>0</v>
      </c>
      <c r="P335" s="73">
        <v>0</v>
      </c>
      <c r="Q335" s="73">
        <v>0</v>
      </c>
      <c r="R335" s="73">
        <v>0</v>
      </c>
      <c r="S335" s="73">
        <v>0</v>
      </c>
      <c r="T335" s="73">
        <v>0</v>
      </c>
      <c r="U335" s="73">
        <v>0</v>
      </c>
      <c r="V335" s="73">
        <v>0</v>
      </c>
      <c r="W335" s="73">
        <v>0</v>
      </c>
      <c r="X335" s="73">
        <v>0</v>
      </c>
      <c r="Y335" s="73">
        <v>0</v>
      </c>
      <c r="Z335" s="73">
        <v>0</v>
      </c>
      <c r="AA335" s="73">
        <v>0</v>
      </c>
      <c r="AB335" s="73">
        <v>0</v>
      </c>
      <c r="AC335" s="73">
        <v>0</v>
      </c>
      <c r="AD335" s="73">
        <v>0</v>
      </c>
      <c r="AE335" s="73">
        <v>0</v>
      </c>
      <c r="AF335" s="73">
        <v>0</v>
      </c>
      <c r="AG335" s="73">
        <v>0</v>
      </c>
      <c r="AH335" s="73">
        <v>0</v>
      </c>
      <c r="AI335" s="73">
        <v>0</v>
      </c>
      <c r="AJ335" s="73">
        <v>0</v>
      </c>
      <c r="AK335" s="73">
        <v>0</v>
      </c>
      <c r="AL335" s="73">
        <v>0</v>
      </c>
      <c r="AM335" s="73">
        <v>0</v>
      </c>
      <c r="AN335" s="73">
        <v>0</v>
      </c>
    </row>
    <row r="336" spans="1:40">
      <c r="A336" s="109" t="s">
        <v>1026</v>
      </c>
    </row>
    <row r="337" spans="1:40">
      <c r="A337" s="108" t="s">
        <v>1027</v>
      </c>
    </row>
    <row r="338" spans="1:40">
      <c r="A338" s="108" t="s">
        <v>1028</v>
      </c>
      <c r="B338" s="73">
        <v>8780.27</v>
      </c>
      <c r="C338" s="73">
        <v>8780.27</v>
      </c>
      <c r="D338" s="73">
        <v>9087.57</v>
      </c>
      <c r="E338" s="73">
        <v>9087.57</v>
      </c>
      <c r="F338" s="73">
        <v>9364.39</v>
      </c>
      <c r="G338" s="73">
        <v>9087.57</v>
      </c>
      <c r="H338" s="73">
        <v>9087.57</v>
      </c>
      <c r="I338" s="73">
        <v>9087.57</v>
      </c>
      <c r="J338" s="73">
        <v>9087.57</v>
      </c>
      <c r="K338" s="73">
        <v>9087.57</v>
      </c>
      <c r="L338" s="73">
        <v>9364.39</v>
      </c>
      <c r="M338" s="73">
        <v>9087.57</v>
      </c>
      <c r="N338" s="73">
        <v>108989.88</v>
      </c>
      <c r="O338" s="73">
        <v>8780.27</v>
      </c>
      <c r="P338" s="73">
        <v>8780.27</v>
      </c>
      <c r="Q338" s="73">
        <v>9087.57</v>
      </c>
      <c r="R338" s="73">
        <v>9087.57</v>
      </c>
      <c r="S338" s="73">
        <v>9364.39</v>
      </c>
      <c r="T338" s="73">
        <v>9087.57</v>
      </c>
      <c r="U338" s="73">
        <v>9087.57</v>
      </c>
      <c r="V338" s="73">
        <v>9087.57</v>
      </c>
      <c r="W338" s="73">
        <v>9087.57</v>
      </c>
      <c r="X338" s="73">
        <v>9087.57</v>
      </c>
      <c r="Y338" s="73">
        <v>9364.39</v>
      </c>
      <c r="Z338" s="73">
        <v>9087.57</v>
      </c>
      <c r="AA338" s="73">
        <v>108989.88</v>
      </c>
      <c r="AB338" s="73">
        <v>8780.27</v>
      </c>
      <c r="AC338" s="73">
        <v>8780.27</v>
      </c>
      <c r="AD338" s="73">
        <v>9087.57</v>
      </c>
      <c r="AE338" s="73">
        <v>9087.57</v>
      </c>
      <c r="AF338" s="73">
        <v>9364.39</v>
      </c>
      <c r="AG338" s="73">
        <v>9087.57</v>
      </c>
      <c r="AH338" s="73">
        <v>9087.57</v>
      </c>
      <c r="AI338" s="73">
        <v>9087.57</v>
      </c>
      <c r="AJ338" s="73">
        <v>9087.57</v>
      </c>
      <c r="AK338" s="73">
        <v>9087.57</v>
      </c>
      <c r="AL338" s="73">
        <v>9364.39</v>
      </c>
      <c r="AM338" s="73">
        <v>9087.57</v>
      </c>
      <c r="AN338" s="73">
        <v>108989.88</v>
      </c>
    </row>
    <row r="339" spans="1:40">
      <c r="A339" s="108" t="s">
        <v>1029</v>
      </c>
      <c r="B339" s="73">
        <v>8780.27</v>
      </c>
      <c r="C339" s="73">
        <v>8780.27</v>
      </c>
      <c r="D339" s="73">
        <v>9087.57</v>
      </c>
      <c r="E339" s="73">
        <v>9087.57</v>
      </c>
      <c r="F339" s="73">
        <v>9364.39</v>
      </c>
      <c r="G339" s="73">
        <v>9087.57</v>
      </c>
      <c r="H339" s="73">
        <v>9087.57</v>
      </c>
      <c r="I339" s="73">
        <v>9087.57</v>
      </c>
      <c r="J339" s="73">
        <v>9087.57</v>
      </c>
      <c r="K339" s="73">
        <v>9087.57</v>
      </c>
      <c r="L339" s="73">
        <v>9364.39</v>
      </c>
      <c r="M339" s="73">
        <v>9087.57</v>
      </c>
      <c r="N339" s="73">
        <v>108989.88</v>
      </c>
      <c r="O339" s="73">
        <v>8780.27</v>
      </c>
      <c r="P339" s="73">
        <v>8780.27</v>
      </c>
      <c r="Q339" s="73">
        <v>9087.57</v>
      </c>
      <c r="R339" s="73">
        <v>9087.57</v>
      </c>
      <c r="S339" s="73">
        <v>9364.39</v>
      </c>
      <c r="T339" s="73">
        <v>9087.57</v>
      </c>
      <c r="U339" s="73">
        <v>9087.57</v>
      </c>
      <c r="V339" s="73">
        <v>9087.57</v>
      </c>
      <c r="W339" s="73">
        <v>9087.57</v>
      </c>
      <c r="X339" s="73">
        <v>9087.57</v>
      </c>
      <c r="Y339" s="73">
        <v>9364.39</v>
      </c>
      <c r="Z339" s="73">
        <v>9087.57</v>
      </c>
      <c r="AA339" s="73">
        <v>108989.88</v>
      </c>
      <c r="AB339" s="73">
        <v>8780.27</v>
      </c>
      <c r="AC339" s="73">
        <v>8780.27</v>
      </c>
      <c r="AD339" s="73">
        <v>9087.57</v>
      </c>
      <c r="AE339" s="73">
        <v>9087.57</v>
      </c>
      <c r="AF339" s="73">
        <v>9364.39</v>
      </c>
      <c r="AG339" s="73">
        <v>9087.57</v>
      </c>
      <c r="AH339" s="73">
        <v>9087.57</v>
      </c>
      <c r="AI339" s="73">
        <v>9087.57</v>
      </c>
      <c r="AJ339" s="73">
        <v>9087.57</v>
      </c>
      <c r="AK339" s="73">
        <v>9087.57</v>
      </c>
      <c r="AL339" s="73">
        <v>9364.39</v>
      </c>
      <c r="AM339" s="73">
        <v>9087.57</v>
      </c>
      <c r="AN339" s="73">
        <v>108989.88</v>
      </c>
    </row>
    <row r="340" spans="1:40">
      <c r="A340" s="108" t="s">
        <v>1030</v>
      </c>
    </row>
    <row r="341" spans="1:40">
      <c r="A341" s="108" t="s">
        <v>1031</v>
      </c>
      <c r="B341" s="73">
        <v>13949.3399999999</v>
      </c>
      <c r="C341" s="73">
        <v>13949.3399999999</v>
      </c>
      <c r="D341" s="73">
        <v>14339.96</v>
      </c>
      <c r="E341" s="73">
        <v>14339.96</v>
      </c>
      <c r="F341" s="73">
        <v>47968.3</v>
      </c>
      <c r="G341" s="73">
        <v>14339.96</v>
      </c>
      <c r="H341" s="73">
        <v>14339.96</v>
      </c>
      <c r="I341" s="73">
        <v>14339.96</v>
      </c>
      <c r="J341" s="73">
        <v>14339.96</v>
      </c>
      <c r="K341" s="73">
        <v>14339.96</v>
      </c>
      <c r="L341" s="73">
        <v>47968.3</v>
      </c>
      <c r="M341" s="73">
        <v>16537.589999999898</v>
      </c>
      <c r="N341" s="73">
        <v>240752.59</v>
      </c>
      <c r="O341" s="73">
        <v>13949.3399999999</v>
      </c>
      <c r="P341" s="73">
        <v>13949.3399999999</v>
      </c>
      <c r="Q341" s="73">
        <v>14339.96</v>
      </c>
      <c r="R341" s="73">
        <v>14339.96</v>
      </c>
      <c r="S341" s="73">
        <v>47968.3</v>
      </c>
      <c r="T341" s="73">
        <v>14339.96</v>
      </c>
      <c r="U341" s="73">
        <v>14339.96</v>
      </c>
      <c r="V341" s="73">
        <v>14339.96</v>
      </c>
      <c r="W341" s="73">
        <v>14339.96</v>
      </c>
      <c r="X341" s="73">
        <v>14339.96</v>
      </c>
      <c r="Y341" s="73">
        <v>47968.3</v>
      </c>
      <c r="Z341" s="73">
        <v>16537.589999999898</v>
      </c>
      <c r="AA341" s="73">
        <v>240752.59</v>
      </c>
      <c r="AB341" s="73">
        <v>13949.3399999999</v>
      </c>
      <c r="AC341" s="73">
        <v>13949.3399999999</v>
      </c>
      <c r="AD341" s="73">
        <v>14339.96</v>
      </c>
      <c r="AE341" s="73">
        <v>14339.96</v>
      </c>
      <c r="AF341" s="73">
        <v>47968.3</v>
      </c>
      <c r="AG341" s="73">
        <v>14339.96</v>
      </c>
      <c r="AH341" s="73">
        <v>14339.96</v>
      </c>
      <c r="AI341" s="73">
        <v>14339.96</v>
      </c>
      <c r="AJ341" s="73">
        <v>14339.96</v>
      </c>
      <c r="AK341" s="73">
        <v>14339.96</v>
      </c>
      <c r="AL341" s="73">
        <v>47968.3</v>
      </c>
      <c r="AM341" s="73">
        <v>16537.589999999898</v>
      </c>
      <c r="AN341" s="73">
        <v>240752.59</v>
      </c>
    </row>
    <row r="342" spans="1:40">
      <c r="A342" s="108" t="s">
        <v>1032</v>
      </c>
      <c r="B342" s="73">
        <v>13949.3399999999</v>
      </c>
      <c r="C342" s="73">
        <v>13949.3399999999</v>
      </c>
      <c r="D342" s="73">
        <v>14339.96</v>
      </c>
      <c r="E342" s="73">
        <v>14339.96</v>
      </c>
      <c r="F342" s="73">
        <v>47968.3</v>
      </c>
      <c r="G342" s="73">
        <v>14339.96</v>
      </c>
      <c r="H342" s="73">
        <v>14339.96</v>
      </c>
      <c r="I342" s="73">
        <v>14339.96</v>
      </c>
      <c r="J342" s="73">
        <v>14339.96</v>
      </c>
      <c r="K342" s="73">
        <v>14339.96</v>
      </c>
      <c r="L342" s="73">
        <v>47968.3</v>
      </c>
      <c r="M342" s="73">
        <v>16537.589999999898</v>
      </c>
      <c r="N342" s="73">
        <v>240752.59</v>
      </c>
      <c r="O342" s="73">
        <v>13949.3399999999</v>
      </c>
      <c r="P342" s="73">
        <v>13949.3399999999</v>
      </c>
      <c r="Q342" s="73">
        <v>14339.96</v>
      </c>
      <c r="R342" s="73">
        <v>14339.96</v>
      </c>
      <c r="S342" s="73">
        <v>47968.3</v>
      </c>
      <c r="T342" s="73">
        <v>14339.96</v>
      </c>
      <c r="U342" s="73">
        <v>14339.96</v>
      </c>
      <c r="V342" s="73">
        <v>14339.96</v>
      </c>
      <c r="W342" s="73">
        <v>14339.96</v>
      </c>
      <c r="X342" s="73">
        <v>14339.96</v>
      </c>
      <c r="Y342" s="73">
        <v>47968.3</v>
      </c>
      <c r="Z342" s="73">
        <v>16537.589999999898</v>
      </c>
      <c r="AA342" s="73">
        <v>240752.59</v>
      </c>
      <c r="AB342" s="73">
        <v>13949.3399999999</v>
      </c>
      <c r="AC342" s="73">
        <v>13949.3399999999</v>
      </c>
      <c r="AD342" s="73">
        <v>14339.96</v>
      </c>
      <c r="AE342" s="73">
        <v>14339.96</v>
      </c>
      <c r="AF342" s="73">
        <v>47968.3</v>
      </c>
      <c r="AG342" s="73">
        <v>14339.96</v>
      </c>
      <c r="AH342" s="73">
        <v>14339.96</v>
      </c>
      <c r="AI342" s="73">
        <v>14339.96</v>
      </c>
      <c r="AJ342" s="73">
        <v>14339.96</v>
      </c>
      <c r="AK342" s="73">
        <v>14339.96</v>
      </c>
      <c r="AL342" s="73">
        <v>47968.3</v>
      </c>
      <c r="AM342" s="73">
        <v>16537.589999999898</v>
      </c>
      <c r="AN342" s="73">
        <v>240752.59</v>
      </c>
    </row>
    <row r="343" spans="1:40">
      <c r="A343" s="108" t="s">
        <v>1033</v>
      </c>
    </row>
    <row r="344" spans="1:40">
      <c r="A344" s="108" t="s">
        <v>1034</v>
      </c>
      <c r="B344" s="73">
        <v>349417.74417969701</v>
      </c>
      <c r="C344" s="73">
        <v>349417.74417969701</v>
      </c>
      <c r="D344" s="73">
        <v>349417.74417969701</v>
      </c>
      <c r="E344" s="73">
        <v>349417.74417969701</v>
      </c>
      <c r="F344" s="73">
        <v>349417.74417969701</v>
      </c>
      <c r="G344" s="73">
        <v>349417.74417969701</v>
      </c>
      <c r="H344" s="73">
        <v>349417.74417969701</v>
      </c>
      <c r="I344" s="73">
        <v>349417.74417969701</v>
      </c>
      <c r="J344" s="73">
        <v>349417.74417969701</v>
      </c>
      <c r="K344" s="73">
        <v>349417.74417969701</v>
      </c>
      <c r="L344" s="73">
        <v>349417.74417969701</v>
      </c>
      <c r="M344" s="73">
        <v>349417.74417969701</v>
      </c>
      <c r="N344" s="73">
        <v>4193012.9301563599</v>
      </c>
      <c r="O344" s="73">
        <v>532593.24061547196</v>
      </c>
      <c r="P344" s="73">
        <v>532593.24061547196</v>
      </c>
      <c r="Q344" s="73">
        <v>532593.24061547196</v>
      </c>
      <c r="R344" s="73">
        <v>532593.24061547196</v>
      </c>
      <c r="S344" s="73">
        <v>532593.24061547196</v>
      </c>
      <c r="T344" s="73">
        <v>532593.24061547196</v>
      </c>
      <c r="U344" s="73">
        <v>532593.24061547196</v>
      </c>
      <c r="V344" s="73">
        <v>532593.24061547196</v>
      </c>
      <c r="W344" s="73">
        <v>532593.24061547196</v>
      </c>
      <c r="X344" s="73">
        <v>532593.24061547196</v>
      </c>
      <c r="Y344" s="73">
        <v>532593.24061547196</v>
      </c>
      <c r="Z344" s="73">
        <v>532593.24061547196</v>
      </c>
      <c r="AA344" s="73">
        <v>6391118.8873856701</v>
      </c>
      <c r="AB344" s="73">
        <v>713392.351141533</v>
      </c>
      <c r="AC344" s="73">
        <v>713392.351141533</v>
      </c>
      <c r="AD344" s="73">
        <v>713392.351141533</v>
      </c>
      <c r="AE344" s="73">
        <v>713392.351141533</v>
      </c>
      <c r="AF344" s="73">
        <v>713392.351141533</v>
      </c>
      <c r="AG344" s="73">
        <v>713392.351141533</v>
      </c>
      <c r="AH344" s="73">
        <v>713392.351141533</v>
      </c>
      <c r="AI344" s="73">
        <v>713392.351141533</v>
      </c>
      <c r="AJ344" s="73">
        <v>713392.351141533</v>
      </c>
      <c r="AK344" s="73">
        <v>713392.351141533</v>
      </c>
      <c r="AL344" s="73">
        <v>713392.351141533</v>
      </c>
      <c r="AM344" s="73">
        <v>713392.351141533</v>
      </c>
      <c r="AN344" s="73">
        <v>8560708.2136983909</v>
      </c>
    </row>
    <row r="345" spans="1:40">
      <c r="A345" s="108" t="s">
        <v>1035</v>
      </c>
      <c r="B345" s="73">
        <v>812191.324668132</v>
      </c>
      <c r="C345" s="73">
        <v>515008.54466813098</v>
      </c>
      <c r="D345" s="73">
        <v>609060.574668132</v>
      </c>
      <c r="E345" s="73">
        <v>627948.40466813103</v>
      </c>
      <c r="F345" s="73">
        <v>666473.87466813205</v>
      </c>
      <c r="G345" s="73">
        <v>545899.69466813095</v>
      </c>
      <c r="H345" s="73">
        <v>678854.01466813101</v>
      </c>
      <c r="I345" s="73">
        <v>937352.08466813201</v>
      </c>
      <c r="J345" s="73">
        <v>496450.18466813199</v>
      </c>
      <c r="K345" s="73">
        <v>638325.03466813103</v>
      </c>
      <c r="L345" s="73">
        <v>632254.39466813195</v>
      </c>
      <c r="M345" s="73">
        <v>471846.17466813099</v>
      </c>
      <c r="N345" s="73">
        <v>7631664.3060175804</v>
      </c>
      <c r="O345" s="73">
        <v>802066.996077577</v>
      </c>
      <c r="P345" s="73">
        <v>504884.21607757598</v>
      </c>
      <c r="Q345" s="73">
        <v>598936.24607757595</v>
      </c>
      <c r="R345" s="73">
        <v>617824.07607757603</v>
      </c>
      <c r="S345" s="73">
        <v>656349.54607757705</v>
      </c>
      <c r="T345" s="73">
        <v>535775.36607757595</v>
      </c>
      <c r="U345" s="73">
        <v>668729.68607757601</v>
      </c>
      <c r="V345" s="73">
        <v>927227.75607757596</v>
      </c>
      <c r="W345" s="73">
        <v>486325.85607757699</v>
      </c>
      <c r="X345" s="73">
        <v>628200.70607757603</v>
      </c>
      <c r="Y345" s="73">
        <v>622130.06607757695</v>
      </c>
      <c r="Z345" s="73">
        <v>461721.84607757599</v>
      </c>
      <c r="AA345" s="73">
        <v>7510172.36293092</v>
      </c>
      <c r="AB345" s="73">
        <v>802066.996077577</v>
      </c>
      <c r="AC345" s="73">
        <v>504884.21607757598</v>
      </c>
      <c r="AD345" s="73">
        <v>598936.24607757595</v>
      </c>
      <c r="AE345" s="73">
        <v>617824.07607757603</v>
      </c>
      <c r="AF345" s="73">
        <v>656349.54607757705</v>
      </c>
      <c r="AG345" s="73">
        <v>535775.36607757595</v>
      </c>
      <c r="AH345" s="73">
        <v>668729.68607757601</v>
      </c>
      <c r="AI345" s="73">
        <v>927227.75607757596</v>
      </c>
      <c r="AJ345" s="73">
        <v>486325.85607757699</v>
      </c>
      <c r="AK345" s="73">
        <v>628200.70607757603</v>
      </c>
      <c r="AL345" s="73">
        <v>622130.06607757695</v>
      </c>
      <c r="AM345" s="73">
        <v>461721.84607757599</v>
      </c>
      <c r="AN345" s="73">
        <v>7510172.36293092</v>
      </c>
    </row>
    <row r="346" spans="1:40">
      <c r="A346" s="108" t="s">
        <v>1036</v>
      </c>
      <c r="B346" s="73">
        <v>1078660.4267353599</v>
      </c>
      <c r="C346" s="73">
        <v>1142755.93673536</v>
      </c>
      <c r="D346" s="73">
        <v>1149225.8767353599</v>
      </c>
      <c r="E346" s="73">
        <v>1096743.02673536</v>
      </c>
      <c r="F346" s="73">
        <v>1273804.1667353599</v>
      </c>
      <c r="G346" s="73">
        <v>1181366.03673536</v>
      </c>
      <c r="H346" s="73">
        <v>1095124.6167353599</v>
      </c>
      <c r="I346" s="73">
        <v>1118135.53673536</v>
      </c>
      <c r="J346" s="73">
        <v>1134866.49673536</v>
      </c>
      <c r="K346" s="73">
        <v>1120611.1767353599</v>
      </c>
      <c r="L346" s="73">
        <v>1234048.01673536</v>
      </c>
      <c r="M346" s="73">
        <v>1121120.46673536</v>
      </c>
      <c r="N346" s="73">
        <v>13746461.7808243</v>
      </c>
      <c r="O346" s="73">
        <v>1077871.67150066</v>
      </c>
      <c r="P346" s="73">
        <v>1141967.18150066</v>
      </c>
      <c r="Q346" s="73">
        <v>1148437.12150066</v>
      </c>
      <c r="R346" s="73">
        <v>1095954.2715006601</v>
      </c>
      <c r="S346" s="73">
        <v>1273015.41150066</v>
      </c>
      <c r="T346" s="73">
        <v>1180577.2815006601</v>
      </c>
      <c r="U346" s="73">
        <v>1094335.86150066</v>
      </c>
      <c r="V346" s="73">
        <v>1117346.7815006601</v>
      </c>
      <c r="W346" s="73">
        <v>1134077.7415006601</v>
      </c>
      <c r="X346" s="73">
        <v>1119822.42150066</v>
      </c>
      <c r="Y346" s="73">
        <v>1233259.2615006601</v>
      </c>
      <c r="Z346" s="73">
        <v>1120331.7115006601</v>
      </c>
      <c r="AA346" s="73">
        <v>13736996.7180079</v>
      </c>
      <c r="AB346" s="73">
        <v>1077871.67150066</v>
      </c>
      <c r="AC346" s="73">
        <v>1141967.18150066</v>
      </c>
      <c r="AD346" s="73">
        <v>1148437.12150066</v>
      </c>
      <c r="AE346" s="73">
        <v>1095954.2715006601</v>
      </c>
      <c r="AF346" s="73">
        <v>1273015.41150066</v>
      </c>
      <c r="AG346" s="73">
        <v>1180577.2815006601</v>
      </c>
      <c r="AH346" s="73">
        <v>1094335.86150066</v>
      </c>
      <c r="AI346" s="73">
        <v>1117346.7815006601</v>
      </c>
      <c r="AJ346" s="73">
        <v>1134077.7415006601</v>
      </c>
      <c r="AK346" s="73">
        <v>1119822.42150066</v>
      </c>
      <c r="AL346" s="73">
        <v>1233259.2615006601</v>
      </c>
      <c r="AM346" s="73">
        <v>1120331.7115006601</v>
      </c>
      <c r="AN346" s="73">
        <v>13736996.7180079</v>
      </c>
    </row>
    <row r="347" spans="1:40">
      <c r="A347" s="108" t="s">
        <v>1037</v>
      </c>
      <c r="B347" s="73">
        <v>1106935.22526316</v>
      </c>
      <c r="C347" s="73">
        <v>1167566.29526316</v>
      </c>
      <c r="D347" s="73">
        <v>1179878.3952631601</v>
      </c>
      <c r="E347" s="73">
        <v>1130232.1452631601</v>
      </c>
      <c r="F347" s="73">
        <v>1364254.22526316</v>
      </c>
      <c r="G347" s="73">
        <v>1210281.4552631599</v>
      </c>
      <c r="H347" s="73">
        <v>1128701.3352631601</v>
      </c>
      <c r="I347" s="73">
        <v>1150468.7152631599</v>
      </c>
      <c r="J347" s="73">
        <v>1166295.23526316</v>
      </c>
      <c r="K347" s="73">
        <v>1152810.55526316</v>
      </c>
      <c r="L347" s="73">
        <v>1326646.9452631599</v>
      </c>
      <c r="M347" s="73">
        <v>1153181.3852631601</v>
      </c>
      <c r="N347" s="73">
        <v>14237251.913158</v>
      </c>
      <c r="O347" s="73">
        <v>1106118.3090884199</v>
      </c>
      <c r="P347" s="73">
        <v>1166749.37908842</v>
      </c>
      <c r="Q347" s="73">
        <v>1179061.47908842</v>
      </c>
      <c r="R347" s="73">
        <v>1129415.22908842</v>
      </c>
      <c r="S347" s="73">
        <v>1363437.3090884199</v>
      </c>
      <c r="T347" s="73">
        <v>1209464.5390884201</v>
      </c>
      <c r="U347" s="73">
        <v>1127884.41908842</v>
      </c>
      <c r="V347" s="73">
        <v>1149651.7990884201</v>
      </c>
      <c r="W347" s="73">
        <v>1165478.3190884199</v>
      </c>
      <c r="X347" s="73">
        <v>1151993.63908842</v>
      </c>
      <c r="Y347" s="73">
        <v>1325830.0290884201</v>
      </c>
      <c r="Z347" s="73">
        <v>1152364.46908842</v>
      </c>
      <c r="AA347" s="73">
        <v>14227448.9190611</v>
      </c>
      <c r="AB347" s="73">
        <v>1106118.3090884199</v>
      </c>
      <c r="AC347" s="73">
        <v>1166749.37908842</v>
      </c>
      <c r="AD347" s="73">
        <v>1179061.47908842</v>
      </c>
      <c r="AE347" s="73">
        <v>1129415.22908842</v>
      </c>
      <c r="AF347" s="73">
        <v>1363437.3090884199</v>
      </c>
      <c r="AG347" s="73">
        <v>1209464.5390884201</v>
      </c>
      <c r="AH347" s="73">
        <v>1127884.41908842</v>
      </c>
      <c r="AI347" s="73">
        <v>1149651.7990884201</v>
      </c>
      <c r="AJ347" s="73">
        <v>1165478.3190884199</v>
      </c>
      <c r="AK347" s="73">
        <v>1151993.63908842</v>
      </c>
      <c r="AL347" s="73">
        <v>1325830.0290884201</v>
      </c>
      <c r="AM347" s="73">
        <v>1152364.46908842</v>
      </c>
      <c r="AN347" s="73">
        <v>14227448.9190611</v>
      </c>
    </row>
    <row r="348" spans="1:40">
      <c r="A348" s="108" t="s">
        <v>1038</v>
      </c>
      <c r="B348" s="73">
        <v>0</v>
      </c>
      <c r="C348" s="73">
        <v>0</v>
      </c>
      <c r="D348" s="73">
        <v>0</v>
      </c>
      <c r="E348" s="73">
        <v>0</v>
      </c>
      <c r="F348" s="73">
        <v>0</v>
      </c>
      <c r="G348" s="73">
        <v>0</v>
      </c>
      <c r="H348" s="73">
        <v>0</v>
      </c>
      <c r="I348" s="73">
        <v>0</v>
      </c>
      <c r="J348" s="73">
        <v>0</v>
      </c>
      <c r="K348" s="73">
        <v>0</v>
      </c>
      <c r="L348" s="73">
        <v>0</v>
      </c>
      <c r="M348" s="73">
        <v>0</v>
      </c>
      <c r="N348" s="73">
        <v>0</v>
      </c>
      <c r="O348" s="73">
        <v>0</v>
      </c>
      <c r="P348" s="73">
        <v>0</v>
      </c>
      <c r="Q348" s="73">
        <v>0</v>
      </c>
      <c r="R348" s="73">
        <v>0</v>
      </c>
      <c r="S348" s="73">
        <v>0</v>
      </c>
      <c r="T348" s="73">
        <v>0</v>
      </c>
      <c r="U348" s="73">
        <v>0</v>
      </c>
      <c r="V348" s="73">
        <v>0</v>
      </c>
      <c r="W348" s="73">
        <v>0</v>
      </c>
      <c r="X348" s="73">
        <v>0</v>
      </c>
      <c r="Y348" s="73">
        <v>0</v>
      </c>
      <c r="Z348" s="73">
        <v>0</v>
      </c>
      <c r="AA348" s="73">
        <v>0</v>
      </c>
      <c r="AB348" s="73">
        <v>0</v>
      </c>
      <c r="AC348" s="73">
        <v>0</v>
      </c>
      <c r="AD348" s="73">
        <v>0</v>
      </c>
      <c r="AE348" s="73">
        <v>0</v>
      </c>
      <c r="AF348" s="73">
        <v>0</v>
      </c>
      <c r="AG348" s="73">
        <v>0</v>
      </c>
      <c r="AH348" s="73">
        <v>0</v>
      </c>
      <c r="AI348" s="73">
        <v>0</v>
      </c>
      <c r="AJ348" s="73">
        <v>0</v>
      </c>
      <c r="AK348" s="73">
        <v>0</v>
      </c>
      <c r="AL348" s="73">
        <v>0</v>
      </c>
      <c r="AM348" s="73">
        <v>0</v>
      </c>
      <c r="AN348" s="73">
        <v>0</v>
      </c>
    </row>
    <row r="349" spans="1:40">
      <c r="A349" s="108" t="s">
        <v>1039</v>
      </c>
      <c r="B349" s="73">
        <v>1662132.8197000001</v>
      </c>
      <c r="C349" s="73">
        <v>1712587.23969999</v>
      </c>
      <c r="D349" s="73">
        <v>1733218.2297</v>
      </c>
      <c r="E349" s="73">
        <v>1687551.8896999899</v>
      </c>
      <c r="F349" s="73">
        <v>1849774.3196999901</v>
      </c>
      <c r="G349" s="73">
        <v>1740540.1196999999</v>
      </c>
      <c r="H349" s="73">
        <v>1675326.9897</v>
      </c>
      <c r="I349" s="73">
        <v>1692690.1597</v>
      </c>
      <c r="J349" s="73">
        <v>1705351.7996999901</v>
      </c>
      <c r="K349" s="73">
        <v>1694613.7897000001</v>
      </c>
      <c r="L349" s="73">
        <v>1817688.9397</v>
      </c>
      <c r="M349" s="73">
        <v>1694950.0796999999</v>
      </c>
      <c r="N349" s="73">
        <v>20666426.376400001</v>
      </c>
      <c r="O349" s="73">
        <v>1700715.8197000001</v>
      </c>
      <c r="P349" s="73">
        <v>1751170.23969999</v>
      </c>
      <c r="Q349" s="73">
        <v>1771801.2297</v>
      </c>
      <c r="R349" s="73">
        <v>1726134.8896999899</v>
      </c>
      <c r="S349" s="73">
        <v>1888357.3196999901</v>
      </c>
      <c r="T349" s="73">
        <v>1779123.1196999999</v>
      </c>
      <c r="U349" s="73">
        <v>1713909.9897</v>
      </c>
      <c r="V349" s="73">
        <v>1731273.1597</v>
      </c>
      <c r="W349" s="73">
        <v>1743934.7996999901</v>
      </c>
      <c r="X349" s="73">
        <v>1733196.7897000001</v>
      </c>
      <c r="Y349" s="73">
        <v>1856271.93969999</v>
      </c>
      <c r="Z349" s="73">
        <v>1733533.0796999999</v>
      </c>
      <c r="AA349" s="73">
        <v>21129422.376399901</v>
      </c>
      <c r="AB349" s="73">
        <v>1741215.8197000001</v>
      </c>
      <c r="AC349" s="73">
        <v>1791670.23969999</v>
      </c>
      <c r="AD349" s="73">
        <v>1812301.2297</v>
      </c>
      <c r="AE349" s="73">
        <v>1766634.8896999899</v>
      </c>
      <c r="AF349" s="73">
        <v>1928857.3196999901</v>
      </c>
      <c r="AG349" s="73">
        <v>1819623.1196999999</v>
      </c>
      <c r="AH349" s="73">
        <v>1754409.9897</v>
      </c>
      <c r="AI349" s="73">
        <v>1771773.1597</v>
      </c>
      <c r="AJ349" s="73">
        <v>1784434.7996999901</v>
      </c>
      <c r="AK349" s="73">
        <v>1773696.7897000001</v>
      </c>
      <c r="AL349" s="73">
        <v>1896771.93969999</v>
      </c>
      <c r="AM349" s="73">
        <v>1774033.0796999999</v>
      </c>
      <c r="AN349" s="73">
        <v>21615422.376399901</v>
      </c>
    </row>
    <row r="350" spans="1:40">
      <c r="A350" s="108" t="s">
        <v>1040</v>
      </c>
      <c r="B350" s="73">
        <v>128845.849999999</v>
      </c>
      <c r="C350" s="73">
        <v>127845.85</v>
      </c>
      <c r="D350" s="73">
        <v>133275.53</v>
      </c>
      <c r="E350" s="73">
        <v>139316.35</v>
      </c>
      <c r="F350" s="73">
        <v>141021.5</v>
      </c>
      <c r="G350" s="73">
        <v>127541.35</v>
      </c>
      <c r="H350" s="73">
        <v>130911.85</v>
      </c>
      <c r="I350" s="73">
        <v>130711.849999999</v>
      </c>
      <c r="J350" s="73">
        <v>126811.849999999</v>
      </c>
      <c r="K350" s="73">
        <v>126711.849999999</v>
      </c>
      <c r="L350" s="73">
        <v>133782</v>
      </c>
      <c r="M350" s="73">
        <v>134011.85</v>
      </c>
      <c r="N350" s="73">
        <v>1580787.68</v>
      </c>
      <c r="O350" s="73">
        <v>128845.849999999</v>
      </c>
      <c r="P350" s="73">
        <v>127845.85</v>
      </c>
      <c r="Q350" s="73">
        <v>133275.53</v>
      </c>
      <c r="R350" s="73">
        <v>139316.35</v>
      </c>
      <c r="S350" s="73">
        <v>141021.5</v>
      </c>
      <c r="T350" s="73">
        <v>127541.35</v>
      </c>
      <c r="U350" s="73">
        <v>130911.85</v>
      </c>
      <c r="V350" s="73">
        <v>130711.849999999</v>
      </c>
      <c r="W350" s="73">
        <v>126811.849999999</v>
      </c>
      <c r="X350" s="73">
        <v>126711.849999999</v>
      </c>
      <c r="Y350" s="73">
        <v>133782</v>
      </c>
      <c r="Z350" s="73">
        <v>134011.85</v>
      </c>
      <c r="AA350" s="73">
        <v>1580787.68</v>
      </c>
      <c r="AB350" s="73">
        <v>128845.849999999</v>
      </c>
      <c r="AC350" s="73">
        <v>127845.85</v>
      </c>
      <c r="AD350" s="73">
        <v>133275.53</v>
      </c>
      <c r="AE350" s="73">
        <v>139316.35</v>
      </c>
      <c r="AF350" s="73">
        <v>141021.5</v>
      </c>
      <c r="AG350" s="73">
        <v>127541.35</v>
      </c>
      <c r="AH350" s="73">
        <v>130911.85</v>
      </c>
      <c r="AI350" s="73">
        <v>130711.849999999</v>
      </c>
      <c r="AJ350" s="73">
        <v>126811.849999999</v>
      </c>
      <c r="AK350" s="73">
        <v>126711.849999999</v>
      </c>
      <c r="AL350" s="73">
        <v>133782</v>
      </c>
      <c r="AM350" s="73">
        <v>134011.85</v>
      </c>
      <c r="AN350" s="73">
        <v>1580787.68</v>
      </c>
    </row>
    <row r="351" spans="1:40">
      <c r="A351" s="108" t="s">
        <v>1041</v>
      </c>
      <c r="B351" s="73">
        <v>0</v>
      </c>
      <c r="C351" s="73">
        <v>0</v>
      </c>
      <c r="D351" s="73">
        <v>0</v>
      </c>
      <c r="E351" s="73">
        <v>0</v>
      </c>
      <c r="F351" s="73">
        <v>0</v>
      </c>
      <c r="G351" s="73">
        <v>0</v>
      </c>
      <c r="H351" s="73">
        <v>0</v>
      </c>
      <c r="I351" s="73">
        <v>0</v>
      </c>
      <c r="J351" s="73">
        <v>0</v>
      </c>
      <c r="K351" s="73">
        <v>0</v>
      </c>
      <c r="L351" s="73">
        <v>0</v>
      </c>
      <c r="M351" s="73">
        <v>0</v>
      </c>
      <c r="N351" s="73">
        <v>0</v>
      </c>
      <c r="O351" s="73">
        <v>0</v>
      </c>
      <c r="P351" s="73">
        <v>0</v>
      </c>
      <c r="Q351" s="73">
        <v>0</v>
      </c>
      <c r="R351" s="73">
        <v>0</v>
      </c>
      <c r="S351" s="73">
        <v>0</v>
      </c>
      <c r="T351" s="73">
        <v>0</v>
      </c>
      <c r="U351" s="73">
        <v>0</v>
      </c>
      <c r="V351" s="73">
        <v>0</v>
      </c>
      <c r="W351" s="73">
        <v>0</v>
      </c>
      <c r="X351" s="73">
        <v>0</v>
      </c>
      <c r="Y351" s="73">
        <v>0</v>
      </c>
      <c r="Z351" s="73">
        <v>0</v>
      </c>
      <c r="AA351" s="73">
        <v>0</v>
      </c>
      <c r="AB351" s="73">
        <v>0</v>
      </c>
      <c r="AC351" s="73">
        <v>0</v>
      </c>
      <c r="AD351" s="73">
        <v>0</v>
      </c>
      <c r="AE351" s="73">
        <v>0</v>
      </c>
      <c r="AF351" s="73">
        <v>0</v>
      </c>
      <c r="AG351" s="73">
        <v>0</v>
      </c>
      <c r="AH351" s="73">
        <v>0</v>
      </c>
      <c r="AI351" s="73">
        <v>0</v>
      </c>
      <c r="AJ351" s="73">
        <v>0</v>
      </c>
      <c r="AK351" s="73">
        <v>0</v>
      </c>
      <c r="AL351" s="73">
        <v>0</v>
      </c>
      <c r="AM351" s="73">
        <v>0</v>
      </c>
      <c r="AN351" s="73">
        <v>0</v>
      </c>
    </row>
    <row r="352" spans="1:40">
      <c r="A352" s="108" t="s">
        <v>1042</v>
      </c>
      <c r="B352" s="73">
        <v>5138183.3905463601</v>
      </c>
      <c r="C352" s="73">
        <v>5015181.6105463598</v>
      </c>
      <c r="D352" s="73">
        <v>5154076.35054636</v>
      </c>
      <c r="E352" s="73">
        <v>5031209.56054636</v>
      </c>
      <c r="F352" s="73">
        <v>5644745.8305463605</v>
      </c>
      <c r="G352" s="73">
        <v>5155046.4005463598</v>
      </c>
      <c r="H352" s="73">
        <v>5058336.5505463602</v>
      </c>
      <c r="I352" s="73">
        <v>5378776.0905463602</v>
      </c>
      <c r="J352" s="73">
        <v>4979193.31054636</v>
      </c>
      <c r="K352" s="73">
        <v>5082490.1505463598</v>
      </c>
      <c r="L352" s="73">
        <v>5493838.0405463604</v>
      </c>
      <c r="M352" s="73">
        <v>4924527.7005463596</v>
      </c>
      <c r="N352" s="73">
        <v>62055604.986556299</v>
      </c>
      <c r="O352" s="73">
        <v>5348211.8869821401</v>
      </c>
      <c r="P352" s="73">
        <v>5225210.1069821296</v>
      </c>
      <c r="Q352" s="73">
        <v>5364104.8469821401</v>
      </c>
      <c r="R352" s="73">
        <v>5241238.0569821401</v>
      </c>
      <c r="S352" s="73">
        <v>5854774.3269821396</v>
      </c>
      <c r="T352" s="73">
        <v>5365074.8969821399</v>
      </c>
      <c r="U352" s="73">
        <v>5268365.0469821403</v>
      </c>
      <c r="V352" s="73">
        <v>5588804.5869821301</v>
      </c>
      <c r="W352" s="73">
        <v>5189221.8069821401</v>
      </c>
      <c r="X352" s="73">
        <v>5292518.6469821297</v>
      </c>
      <c r="Y352" s="73">
        <v>5703866.5369821396</v>
      </c>
      <c r="Z352" s="73">
        <v>5134556.1969821304</v>
      </c>
      <c r="AA352" s="73">
        <v>64575946.9437856</v>
      </c>
      <c r="AB352" s="73">
        <v>5569510.9975081999</v>
      </c>
      <c r="AC352" s="73">
        <v>5446509.2175081903</v>
      </c>
      <c r="AD352" s="73">
        <v>5585403.9575081998</v>
      </c>
      <c r="AE352" s="73">
        <v>5462537.1675081998</v>
      </c>
      <c r="AF352" s="73">
        <v>6076073.4375081901</v>
      </c>
      <c r="AG352" s="73">
        <v>5586374.0075081997</v>
      </c>
      <c r="AH352" s="73">
        <v>5489664.1575082</v>
      </c>
      <c r="AI352" s="73">
        <v>5810103.6975082001</v>
      </c>
      <c r="AJ352" s="73">
        <v>5410520.9175081998</v>
      </c>
      <c r="AK352" s="73">
        <v>5513817.7575081997</v>
      </c>
      <c r="AL352" s="73">
        <v>5925165.6475082003</v>
      </c>
      <c r="AM352" s="73">
        <v>5355855.3075082004</v>
      </c>
      <c r="AN352" s="73">
        <v>67231536.270098403</v>
      </c>
    </row>
    <row r="353" spans="1:40">
      <c r="A353" s="108" t="s">
        <v>1043</v>
      </c>
    </row>
    <row r="354" spans="1:40">
      <c r="A354" s="108" t="s">
        <v>1044</v>
      </c>
      <c r="B354" s="73">
        <v>1289457.3500000001</v>
      </c>
      <c r="C354" s="73">
        <v>1289456.97</v>
      </c>
      <c r="D354" s="73">
        <v>1289456.95</v>
      </c>
      <c r="E354" s="73">
        <v>1289456.8999999999</v>
      </c>
      <c r="F354" s="73">
        <v>1289456.82</v>
      </c>
      <c r="G354" s="73">
        <v>1289457.1299999999</v>
      </c>
      <c r="H354" s="73">
        <v>1289456.72</v>
      </c>
      <c r="I354" s="73">
        <v>1289456.98</v>
      </c>
      <c r="J354" s="73">
        <v>1289457</v>
      </c>
      <c r="K354" s="73">
        <v>1289457.1399999999</v>
      </c>
      <c r="L354" s="73">
        <v>1289457</v>
      </c>
      <c r="M354" s="73">
        <v>1289457.02</v>
      </c>
      <c r="N354" s="73">
        <v>15473483.98</v>
      </c>
      <c r="O354" s="73">
        <v>1402243.3499999901</v>
      </c>
      <c r="P354" s="73">
        <v>1402242.96999999</v>
      </c>
      <c r="Q354" s="73">
        <v>1402242.9499999899</v>
      </c>
      <c r="R354" s="73">
        <v>1402242.8999999899</v>
      </c>
      <c r="S354" s="73">
        <v>1402242.82</v>
      </c>
      <c r="T354" s="73">
        <v>1402243.13</v>
      </c>
      <c r="U354" s="73">
        <v>1402242.71999999</v>
      </c>
      <c r="V354" s="73">
        <v>1402242.98</v>
      </c>
      <c r="W354" s="73">
        <v>1402243</v>
      </c>
      <c r="X354" s="73">
        <v>1402243.14</v>
      </c>
      <c r="Y354" s="73">
        <v>1402243</v>
      </c>
      <c r="Z354" s="73">
        <v>1402243.01999999</v>
      </c>
      <c r="AA354" s="73">
        <v>16826915.98</v>
      </c>
      <c r="AB354" s="73">
        <v>1525000.35</v>
      </c>
      <c r="AC354" s="73">
        <v>1524999.96999999</v>
      </c>
      <c r="AD354" s="73">
        <v>1524999.95</v>
      </c>
      <c r="AE354" s="73">
        <v>1524999.9</v>
      </c>
      <c r="AF354" s="73">
        <v>1524999.82</v>
      </c>
      <c r="AG354" s="73">
        <v>1525000.13</v>
      </c>
      <c r="AH354" s="73">
        <v>1524999.71999999</v>
      </c>
      <c r="AI354" s="73">
        <v>1524999.98</v>
      </c>
      <c r="AJ354" s="73">
        <v>1525000</v>
      </c>
      <c r="AK354" s="73">
        <v>1525000.14</v>
      </c>
      <c r="AL354" s="73">
        <v>1525000</v>
      </c>
      <c r="AM354" s="73">
        <v>1525000.02</v>
      </c>
      <c r="AN354" s="73">
        <v>18299999.98</v>
      </c>
    </row>
    <row r="355" spans="1:40">
      <c r="A355" s="108" t="s">
        <v>1045</v>
      </c>
      <c r="B355" s="73">
        <v>0</v>
      </c>
      <c r="C355" s="73">
        <v>0</v>
      </c>
      <c r="D355" s="73">
        <v>0</v>
      </c>
      <c r="E355" s="73">
        <v>0</v>
      </c>
      <c r="F355" s="73">
        <v>0</v>
      </c>
      <c r="G355" s="73">
        <v>0</v>
      </c>
      <c r="H355" s="73">
        <v>0</v>
      </c>
      <c r="I355" s="73">
        <v>0</v>
      </c>
      <c r="J355" s="73">
        <v>0</v>
      </c>
      <c r="K355" s="73">
        <v>0</v>
      </c>
      <c r="L355" s="73">
        <v>0</v>
      </c>
      <c r="M355" s="73">
        <v>0</v>
      </c>
      <c r="N355" s="73">
        <v>0</v>
      </c>
      <c r="O355" s="73">
        <v>0</v>
      </c>
      <c r="P355" s="73">
        <v>0</v>
      </c>
      <c r="Q355" s="73">
        <v>0</v>
      </c>
      <c r="R355" s="73">
        <v>0</v>
      </c>
      <c r="S355" s="73">
        <v>0</v>
      </c>
      <c r="T355" s="73">
        <v>0</v>
      </c>
      <c r="U355" s="73">
        <v>0</v>
      </c>
      <c r="V355" s="73">
        <v>0</v>
      </c>
      <c r="W355" s="73">
        <v>0</v>
      </c>
      <c r="X355" s="73">
        <v>0</v>
      </c>
      <c r="Y355" s="73">
        <v>0</v>
      </c>
      <c r="Z355" s="73">
        <v>0</v>
      </c>
      <c r="AA355" s="73">
        <v>0</v>
      </c>
      <c r="AB355" s="73">
        <v>0</v>
      </c>
      <c r="AC355" s="73">
        <v>0</v>
      </c>
      <c r="AD355" s="73">
        <v>0</v>
      </c>
      <c r="AE355" s="73">
        <v>0</v>
      </c>
      <c r="AF355" s="73">
        <v>0</v>
      </c>
      <c r="AG355" s="73">
        <v>0</v>
      </c>
      <c r="AH355" s="73">
        <v>0</v>
      </c>
      <c r="AI355" s="73">
        <v>0</v>
      </c>
      <c r="AJ355" s="73">
        <v>0</v>
      </c>
      <c r="AK355" s="73">
        <v>0</v>
      </c>
      <c r="AL355" s="73">
        <v>0</v>
      </c>
      <c r="AM355" s="73">
        <v>0</v>
      </c>
      <c r="AN355" s="73">
        <v>0</v>
      </c>
    </row>
    <row r="356" spans="1:40">
      <c r="A356" s="108" t="s">
        <v>1046</v>
      </c>
      <c r="B356" s="73">
        <v>1289457.3500000001</v>
      </c>
      <c r="C356" s="73">
        <v>1289456.97</v>
      </c>
      <c r="D356" s="73">
        <v>1289456.95</v>
      </c>
      <c r="E356" s="73">
        <v>1289456.8999999999</v>
      </c>
      <c r="F356" s="73">
        <v>1289456.82</v>
      </c>
      <c r="G356" s="73">
        <v>1289457.1299999999</v>
      </c>
      <c r="H356" s="73">
        <v>1289456.72</v>
      </c>
      <c r="I356" s="73">
        <v>1289456.98</v>
      </c>
      <c r="J356" s="73">
        <v>1289457</v>
      </c>
      <c r="K356" s="73">
        <v>1289457.1399999999</v>
      </c>
      <c r="L356" s="73">
        <v>1289457</v>
      </c>
      <c r="M356" s="73">
        <v>1289457.02</v>
      </c>
      <c r="N356" s="73">
        <v>15473483.98</v>
      </c>
      <c r="O356" s="73">
        <v>1402243.3499999901</v>
      </c>
      <c r="P356" s="73">
        <v>1402242.96999999</v>
      </c>
      <c r="Q356" s="73">
        <v>1402242.9499999899</v>
      </c>
      <c r="R356" s="73">
        <v>1402242.8999999899</v>
      </c>
      <c r="S356" s="73">
        <v>1402242.82</v>
      </c>
      <c r="T356" s="73">
        <v>1402243.13</v>
      </c>
      <c r="U356" s="73">
        <v>1402242.71999999</v>
      </c>
      <c r="V356" s="73">
        <v>1402242.98</v>
      </c>
      <c r="W356" s="73">
        <v>1402243</v>
      </c>
      <c r="X356" s="73">
        <v>1402243.14</v>
      </c>
      <c r="Y356" s="73">
        <v>1402243</v>
      </c>
      <c r="Z356" s="73">
        <v>1402243.01999999</v>
      </c>
      <c r="AA356" s="73">
        <v>16826915.98</v>
      </c>
      <c r="AB356" s="73">
        <v>1525000.35</v>
      </c>
      <c r="AC356" s="73">
        <v>1524999.96999999</v>
      </c>
      <c r="AD356" s="73">
        <v>1524999.95</v>
      </c>
      <c r="AE356" s="73">
        <v>1524999.9</v>
      </c>
      <c r="AF356" s="73">
        <v>1524999.82</v>
      </c>
      <c r="AG356" s="73">
        <v>1525000.13</v>
      </c>
      <c r="AH356" s="73">
        <v>1524999.71999999</v>
      </c>
      <c r="AI356" s="73">
        <v>1524999.98</v>
      </c>
      <c r="AJ356" s="73">
        <v>1525000</v>
      </c>
      <c r="AK356" s="73">
        <v>1525000.14</v>
      </c>
      <c r="AL356" s="73">
        <v>1525000</v>
      </c>
      <c r="AM356" s="73">
        <v>1525000.02</v>
      </c>
      <c r="AN356" s="73">
        <v>18299999.98</v>
      </c>
    </row>
    <row r="357" spans="1:40">
      <c r="A357" s="108" t="s">
        <v>1047</v>
      </c>
    </row>
    <row r="358" spans="1:40">
      <c r="A358" s="108" t="s">
        <v>1048</v>
      </c>
      <c r="B358" s="73">
        <v>0</v>
      </c>
      <c r="C358" s="73">
        <v>0</v>
      </c>
      <c r="D358" s="73">
        <v>0</v>
      </c>
      <c r="E358" s="73">
        <v>0</v>
      </c>
      <c r="F358" s="73">
        <v>0</v>
      </c>
      <c r="G358" s="73">
        <v>0</v>
      </c>
      <c r="H358" s="73">
        <v>0</v>
      </c>
      <c r="I358" s="73">
        <v>0</v>
      </c>
      <c r="J358" s="73">
        <v>0</v>
      </c>
      <c r="K358" s="73">
        <v>0</v>
      </c>
      <c r="L358" s="73">
        <v>0</v>
      </c>
      <c r="M358" s="73">
        <v>0</v>
      </c>
      <c r="N358" s="73">
        <v>0</v>
      </c>
      <c r="O358" s="73">
        <v>0</v>
      </c>
      <c r="P358" s="73">
        <v>0</v>
      </c>
      <c r="Q358" s="73">
        <v>0</v>
      </c>
      <c r="R358" s="73">
        <v>0</v>
      </c>
      <c r="S358" s="73">
        <v>0</v>
      </c>
      <c r="T358" s="73">
        <v>0</v>
      </c>
      <c r="U358" s="73">
        <v>0</v>
      </c>
      <c r="V358" s="73">
        <v>0</v>
      </c>
      <c r="W358" s="73">
        <v>0</v>
      </c>
      <c r="X358" s="73">
        <v>0</v>
      </c>
      <c r="Y358" s="73">
        <v>0</v>
      </c>
      <c r="Z358" s="73">
        <v>0</v>
      </c>
      <c r="AA358" s="73">
        <v>0</v>
      </c>
      <c r="AB358" s="73">
        <v>0</v>
      </c>
      <c r="AC358" s="73">
        <v>0</v>
      </c>
      <c r="AD358" s="73">
        <v>0</v>
      </c>
      <c r="AE358" s="73">
        <v>0</v>
      </c>
      <c r="AF358" s="73">
        <v>0</v>
      </c>
      <c r="AG358" s="73">
        <v>0</v>
      </c>
      <c r="AH358" s="73">
        <v>0</v>
      </c>
      <c r="AI358" s="73">
        <v>0</v>
      </c>
      <c r="AJ358" s="73">
        <v>0</v>
      </c>
      <c r="AK358" s="73">
        <v>0</v>
      </c>
      <c r="AL358" s="73">
        <v>0</v>
      </c>
      <c r="AM358" s="73">
        <v>0</v>
      </c>
      <c r="AN358" s="73">
        <v>0</v>
      </c>
    </row>
    <row r="359" spans="1:40">
      <c r="A359" s="108" t="s">
        <v>1049</v>
      </c>
      <c r="B359" s="73">
        <v>0</v>
      </c>
      <c r="C359" s="73">
        <v>0</v>
      </c>
      <c r="D359" s="73">
        <v>0</v>
      </c>
      <c r="E359" s="73">
        <v>0</v>
      </c>
      <c r="F359" s="73">
        <v>0</v>
      </c>
      <c r="G359" s="73">
        <v>0</v>
      </c>
      <c r="H359" s="73">
        <v>0</v>
      </c>
      <c r="I359" s="73">
        <v>0</v>
      </c>
      <c r="J359" s="73">
        <v>0</v>
      </c>
      <c r="K359" s="73">
        <v>0</v>
      </c>
      <c r="L359" s="73">
        <v>0</v>
      </c>
      <c r="M359" s="73">
        <v>0</v>
      </c>
      <c r="N359" s="73">
        <v>0</v>
      </c>
      <c r="O359" s="73">
        <v>0</v>
      </c>
      <c r="P359" s="73">
        <v>0</v>
      </c>
      <c r="Q359" s="73">
        <v>0</v>
      </c>
      <c r="R359" s="73">
        <v>0</v>
      </c>
      <c r="S359" s="73">
        <v>0</v>
      </c>
      <c r="T359" s="73">
        <v>0</v>
      </c>
      <c r="U359" s="73">
        <v>0</v>
      </c>
      <c r="V359" s="73">
        <v>0</v>
      </c>
      <c r="W359" s="73">
        <v>0</v>
      </c>
      <c r="X359" s="73">
        <v>0</v>
      </c>
      <c r="Y359" s="73">
        <v>0</v>
      </c>
      <c r="Z359" s="73">
        <v>0</v>
      </c>
      <c r="AA359" s="73">
        <v>0</v>
      </c>
      <c r="AB359" s="73">
        <v>0</v>
      </c>
      <c r="AC359" s="73">
        <v>0</v>
      </c>
      <c r="AD359" s="73">
        <v>0</v>
      </c>
      <c r="AE359" s="73">
        <v>0</v>
      </c>
      <c r="AF359" s="73">
        <v>0</v>
      </c>
      <c r="AG359" s="73">
        <v>0</v>
      </c>
      <c r="AH359" s="73">
        <v>0</v>
      </c>
      <c r="AI359" s="73">
        <v>0</v>
      </c>
      <c r="AJ359" s="73">
        <v>0</v>
      </c>
      <c r="AK359" s="73">
        <v>0</v>
      </c>
      <c r="AL359" s="73">
        <v>0</v>
      </c>
      <c r="AM359" s="73">
        <v>0</v>
      </c>
      <c r="AN359" s="73">
        <v>0</v>
      </c>
    </row>
    <row r="360" spans="1:40">
      <c r="A360" s="108" t="s">
        <v>1050</v>
      </c>
      <c r="B360" s="73">
        <v>6450370.35054636</v>
      </c>
      <c r="C360" s="73">
        <v>6327368.1905463599</v>
      </c>
      <c r="D360" s="73">
        <v>6466960.8305463605</v>
      </c>
      <c r="E360" s="73">
        <v>6344093.9905463597</v>
      </c>
      <c r="F360" s="73">
        <v>6991535.3405463602</v>
      </c>
      <c r="G360" s="73">
        <v>6467931.06054636</v>
      </c>
      <c r="H360" s="73">
        <v>6371220.8005463602</v>
      </c>
      <c r="I360" s="73">
        <v>6691660.60054636</v>
      </c>
      <c r="J360" s="73">
        <v>6292077.8405463602</v>
      </c>
      <c r="K360" s="73">
        <v>6395374.8205463598</v>
      </c>
      <c r="L360" s="73">
        <v>6840627.7305463599</v>
      </c>
      <c r="M360" s="73">
        <v>6239609.8805463603</v>
      </c>
      <c r="N360" s="73">
        <v>77878831.436556295</v>
      </c>
      <c r="O360" s="73">
        <v>6773184.8469821401</v>
      </c>
      <c r="P360" s="73">
        <v>6650182.6869821297</v>
      </c>
      <c r="Q360" s="73">
        <v>6789775.3269821396</v>
      </c>
      <c r="R360" s="73">
        <v>6666908.4869821304</v>
      </c>
      <c r="S360" s="73">
        <v>7314349.8369821403</v>
      </c>
      <c r="T360" s="73">
        <v>6790745.5569821401</v>
      </c>
      <c r="U360" s="73">
        <v>6694035.2969821403</v>
      </c>
      <c r="V360" s="73">
        <v>7014475.0969821401</v>
      </c>
      <c r="W360" s="73">
        <v>6614892.3369821301</v>
      </c>
      <c r="X360" s="73">
        <v>6718189.3169821398</v>
      </c>
      <c r="Y360" s="73">
        <v>7163442.22698214</v>
      </c>
      <c r="Z360" s="73">
        <v>6562424.3769821404</v>
      </c>
      <c r="AA360" s="73">
        <v>81752605.393785596</v>
      </c>
      <c r="AB360" s="73">
        <v>7117240.9575081998</v>
      </c>
      <c r="AC360" s="73">
        <v>6994238.7975081997</v>
      </c>
      <c r="AD360" s="73">
        <v>7133831.4375082003</v>
      </c>
      <c r="AE360" s="73">
        <v>7010964.5975081902</v>
      </c>
      <c r="AF360" s="73">
        <v>7658405.9475082001</v>
      </c>
      <c r="AG360" s="73">
        <v>7134801.6675081998</v>
      </c>
      <c r="AH360" s="73">
        <v>7038091.4075082</v>
      </c>
      <c r="AI360" s="73">
        <v>7358531.2075081998</v>
      </c>
      <c r="AJ360" s="73">
        <v>6958948.4475082001</v>
      </c>
      <c r="AK360" s="73">
        <v>7062245.4275081996</v>
      </c>
      <c r="AL360" s="73">
        <v>7507498.3375081997</v>
      </c>
      <c r="AM360" s="73">
        <v>6906480.4875082001</v>
      </c>
      <c r="AN360" s="73">
        <v>85881278.720098406</v>
      </c>
    </row>
    <row r="361" spans="1:40">
      <c r="A361" s="109" t="s">
        <v>1051</v>
      </c>
    </row>
    <row r="362" spans="1:40">
      <c r="A362" s="108" t="s">
        <v>1052</v>
      </c>
    </row>
    <row r="363" spans="1:40">
      <c r="A363" s="108" t="s">
        <v>1053</v>
      </c>
      <c r="B363" s="73">
        <v>0</v>
      </c>
      <c r="C363" s="73">
        <v>0</v>
      </c>
      <c r="D363" s="73">
        <v>0</v>
      </c>
      <c r="E363" s="73">
        <v>0</v>
      </c>
      <c r="F363" s="73">
        <v>0</v>
      </c>
      <c r="G363" s="73">
        <v>0</v>
      </c>
      <c r="H363" s="73">
        <v>0</v>
      </c>
      <c r="I363" s="73">
        <v>0</v>
      </c>
      <c r="J363" s="73">
        <v>0</v>
      </c>
      <c r="K363" s="73">
        <v>0</v>
      </c>
      <c r="L363" s="73">
        <v>0</v>
      </c>
      <c r="M363" s="73">
        <v>0</v>
      </c>
      <c r="N363" s="73">
        <v>0</v>
      </c>
      <c r="O363" s="73">
        <v>0</v>
      </c>
      <c r="P363" s="73">
        <v>0</v>
      </c>
      <c r="Q363" s="73">
        <v>0</v>
      </c>
      <c r="R363" s="73">
        <v>0</v>
      </c>
      <c r="S363" s="73">
        <v>0</v>
      </c>
      <c r="T363" s="73">
        <v>0</v>
      </c>
      <c r="U363" s="73">
        <v>0</v>
      </c>
      <c r="V363" s="73">
        <v>0</v>
      </c>
      <c r="W363" s="73">
        <v>0</v>
      </c>
      <c r="X363" s="73">
        <v>0</v>
      </c>
      <c r="Y363" s="73">
        <v>0</v>
      </c>
      <c r="Z363" s="73">
        <v>0</v>
      </c>
      <c r="AA363" s="73">
        <v>0</v>
      </c>
      <c r="AB363" s="73">
        <v>0</v>
      </c>
      <c r="AC363" s="73">
        <v>0</v>
      </c>
      <c r="AD363" s="73">
        <v>0</v>
      </c>
      <c r="AE363" s="73">
        <v>0</v>
      </c>
      <c r="AF363" s="73">
        <v>0</v>
      </c>
      <c r="AG363" s="73">
        <v>0</v>
      </c>
      <c r="AH363" s="73">
        <v>0</v>
      </c>
      <c r="AI363" s="73">
        <v>0</v>
      </c>
      <c r="AJ363" s="73">
        <v>0</v>
      </c>
      <c r="AK363" s="73">
        <v>0</v>
      </c>
      <c r="AL363" s="73">
        <v>0</v>
      </c>
      <c r="AM363" s="73">
        <v>0</v>
      </c>
      <c r="AN363" s="73">
        <v>0</v>
      </c>
    </row>
    <row r="364" spans="1:40">
      <c r="A364" s="108" t="s">
        <v>1054</v>
      </c>
      <c r="B364" s="73">
        <v>0</v>
      </c>
      <c r="C364" s="73">
        <v>0</v>
      </c>
      <c r="D364" s="73">
        <v>0</v>
      </c>
      <c r="E364" s="73">
        <v>0</v>
      </c>
      <c r="F364" s="73">
        <v>0</v>
      </c>
      <c r="G364" s="73">
        <v>0</v>
      </c>
      <c r="H364" s="73">
        <v>0</v>
      </c>
      <c r="I364" s="73">
        <v>0</v>
      </c>
      <c r="J364" s="73">
        <v>0</v>
      </c>
      <c r="K364" s="73">
        <v>0</v>
      </c>
      <c r="L364" s="73">
        <v>0</v>
      </c>
      <c r="M364" s="73">
        <v>0</v>
      </c>
      <c r="N364" s="73">
        <v>0</v>
      </c>
      <c r="O364" s="73">
        <v>0</v>
      </c>
      <c r="P364" s="73">
        <v>0</v>
      </c>
      <c r="Q364" s="73">
        <v>0</v>
      </c>
      <c r="R364" s="73">
        <v>0</v>
      </c>
      <c r="S364" s="73">
        <v>0</v>
      </c>
      <c r="T364" s="73">
        <v>0</v>
      </c>
      <c r="U364" s="73">
        <v>0</v>
      </c>
      <c r="V364" s="73">
        <v>0</v>
      </c>
      <c r="W364" s="73">
        <v>0</v>
      </c>
      <c r="X364" s="73">
        <v>0</v>
      </c>
      <c r="Y364" s="73">
        <v>0</v>
      </c>
      <c r="Z364" s="73">
        <v>0</v>
      </c>
      <c r="AA364" s="73">
        <v>0</v>
      </c>
      <c r="AB364" s="73">
        <v>0</v>
      </c>
      <c r="AC364" s="73">
        <v>0</v>
      </c>
      <c r="AD364" s="73">
        <v>0</v>
      </c>
      <c r="AE364" s="73">
        <v>0</v>
      </c>
      <c r="AF364" s="73">
        <v>0</v>
      </c>
      <c r="AG364" s="73">
        <v>0</v>
      </c>
      <c r="AH364" s="73">
        <v>0</v>
      </c>
      <c r="AI364" s="73">
        <v>0</v>
      </c>
      <c r="AJ364" s="73">
        <v>0</v>
      </c>
      <c r="AK364" s="73">
        <v>0</v>
      </c>
      <c r="AL364" s="73">
        <v>0</v>
      </c>
      <c r="AM364" s="73">
        <v>0</v>
      </c>
      <c r="AN364" s="73">
        <v>0</v>
      </c>
    </row>
    <row r="365" spans="1:40">
      <c r="A365" s="108" t="s">
        <v>1055</v>
      </c>
    </row>
    <row r="366" spans="1:40">
      <c r="A366" s="108" t="s">
        <v>1056</v>
      </c>
      <c r="B366" s="73">
        <v>0</v>
      </c>
      <c r="C366" s="73">
        <v>0</v>
      </c>
      <c r="D366" s="73">
        <v>0</v>
      </c>
      <c r="E366" s="73">
        <v>0</v>
      </c>
      <c r="F366" s="73">
        <v>0</v>
      </c>
      <c r="G366" s="73">
        <v>0</v>
      </c>
      <c r="H366" s="73">
        <v>0</v>
      </c>
      <c r="I366" s="73">
        <v>0</v>
      </c>
      <c r="J366" s="73">
        <v>0</v>
      </c>
      <c r="K366" s="73">
        <v>0</v>
      </c>
      <c r="L366" s="73">
        <v>0</v>
      </c>
      <c r="M366" s="73">
        <v>0</v>
      </c>
      <c r="N366" s="73">
        <v>0</v>
      </c>
      <c r="O366" s="73">
        <v>0</v>
      </c>
      <c r="P366" s="73">
        <v>0</v>
      </c>
      <c r="Q366" s="73">
        <v>0</v>
      </c>
      <c r="R366" s="73">
        <v>0</v>
      </c>
      <c r="S366" s="73">
        <v>0</v>
      </c>
      <c r="T366" s="73">
        <v>0</v>
      </c>
      <c r="U366" s="73">
        <v>0</v>
      </c>
      <c r="V366" s="73">
        <v>0</v>
      </c>
      <c r="W366" s="73">
        <v>0</v>
      </c>
      <c r="X366" s="73">
        <v>0</v>
      </c>
      <c r="Y366" s="73">
        <v>0</v>
      </c>
      <c r="Z366" s="73">
        <v>0</v>
      </c>
      <c r="AA366" s="73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</row>
    <row r="367" spans="1:40">
      <c r="A367" s="108" t="s">
        <v>1057</v>
      </c>
      <c r="B367" s="73">
        <v>0</v>
      </c>
      <c r="C367" s="73">
        <v>0</v>
      </c>
      <c r="D367" s="73">
        <v>0</v>
      </c>
      <c r="E367" s="73">
        <v>0</v>
      </c>
      <c r="F367" s="73">
        <v>0</v>
      </c>
      <c r="G367" s="73">
        <v>0</v>
      </c>
      <c r="H367" s="73">
        <v>0</v>
      </c>
      <c r="I367" s="73">
        <v>0</v>
      </c>
      <c r="J367" s="73">
        <v>0</v>
      </c>
      <c r="K367" s="73">
        <v>0</v>
      </c>
      <c r="L367" s="73">
        <v>0</v>
      </c>
      <c r="M367" s="73">
        <v>0</v>
      </c>
      <c r="N367" s="73">
        <v>0</v>
      </c>
      <c r="O367" s="73">
        <v>0</v>
      </c>
      <c r="P367" s="73">
        <v>0</v>
      </c>
      <c r="Q367" s="73">
        <v>0</v>
      </c>
      <c r="R367" s="73">
        <v>0</v>
      </c>
      <c r="S367" s="73">
        <v>0</v>
      </c>
      <c r="T367" s="73">
        <v>0</v>
      </c>
      <c r="U367" s="73">
        <v>0</v>
      </c>
      <c r="V367" s="73">
        <v>0</v>
      </c>
      <c r="W367" s="73">
        <v>0</v>
      </c>
      <c r="X367" s="73">
        <v>0</v>
      </c>
      <c r="Y367" s="73">
        <v>0</v>
      </c>
      <c r="Z367" s="73">
        <v>0</v>
      </c>
      <c r="AA367" s="73">
        <v>0</v>
      </c>
      <c r="AB367" s="73">
        <v>0</v>
      </c>
      <c r="AC367" s="73">
        <v>0</v>
      </c>
      <c r="AD367" s="73">
        <v>0</v>
      </c>
      <c r="AE367" s="73">
        <v>0</v>
      </c>
      <c r="AF367" s="73">
        <v>0</v>
      </c>
      <c r="AG367" s="73">
        <v>0</v>
      </c>
      <c r="AH367" s="73">
        <v>0</v>
      </c>
      <c r="AI367" s="73">
        <v>0</v>
      </c>
      <c r="AJ367" s="73">
        <v>0</v>
      </c>
      <c r="AK367" s="73">
        <v>0</v>
      </c>
      <c r="AL367" s="73">
        <v>0</v>
      </c>
      <c r="AM367" s="73">
        <v>0</v>
      </c>
      <c r="AN367" s="73">
        <v>0</v>
      </c>
    </row>
    <row r="368" spans="1:40">
      <c r="A368" s="108" t="s">
        <v>1058</v>
      </c>
      <c r="B368" s="73">
        <v>0</v>
      </c>
      <c r="C368" s="73">
        <v>0</v>
      </c>
      <c r="D368" s="73">
        <v>0</v>
      </c>
      <c r="E368" s="73">
        <v>0</v>
      </c>
      <c r="F368" s="73">
        <v>0</v>
      </c>
      <c r="G368" s="73">
        <v>0</v>
      </c>
      <c r="H368" s="73">
        <v>0</v>
      </c>
      <c r="I368" s="73">
        <v>0</v>
      </c>
      <c r="J368" s="73">
        <v>0</v>
      </c>
      <c r="K368" s="73">
        <v>0</v>
      </c>
      <c r="L368" s="73">
        <v>0</v>
      </c>
      <c r="M368" s="73">
        <v>0</v>
      </c>
      <c r="N368" s="73">
        <v>0</v>
      </c>
      <c r="O368" s="73">
        <v>0</v>
      </c>
      <c r="P368" s="73">
        <v>0</v>
      </c>
      <c r="Q368" s="73">
        <v>0</v>
      </c>
      <c r="R368" s="73">
        <v>0</v>
      </c>
      <c r="S368" s="73">
        <v>0</v>
      </c>
      <c r="T368" s="73">
        <v>0</v>
      </c>
      <c r="U368" s="73">
        <v>0</v>
      </c>
      <c r="V368" s="73">
        <v>0</v>
      </c>
      <c r="W368" s="73">
        <v>0</v>
      </c>
      <c r="X368" s="73">
        <v>0</v>
      </c>
      <c r="Y368" s="73">
        <v>0</v>
      </c>
      <c r="Z368" s="73">
        <v>0</v>
      </c>
      <c r="AA368" s="73">
        <v>0</v>
      </c>
      <c r="AB368" s="73">
        <v>0</v>
      </c>
      <c r="AC368" s="73">
        <v>0</v>
      </c>
      <c r="AD368" s="73">
        <v>0</v>
      </c>
      <c r="AE368" s="73">
        <v>0</v>
      </c>
      <c r="AF368" s="73">
        <v>0</v>
      </c>
      <c r="AG368" s="73">
        <v>0</v>
      </c>
      <c r="AH368" s="73">
        <v>0</v>
      </c>
      <c r="AI368" s="73">
        <v>0</v>
      </c>
      <c r="AJ368" s="73">
        <v>0</v>
      </c>
      <c r="AK368" s="73">
        <v>0</v>
      </c>
      <c r="AL368" s="73">
        <v>0</v>
      </c>
      <c r="AM368" s="73">
        <v>0</v>
      </c>
      <c r="AN368" s="73">
        <v>0</v>
      </c>
    </row>
    <row r="369" spans="1:40">
      <c r="A369" s="108" t="s">
        <v>1059</v>
      </c>
      <c r="B369" s="73">
        <v>0</v>
      </c>
      <c r="C369" s="73">
        <v>0</v>
      </c>
      <c r="D369" s="73">
        <v>0</v>
      </c>
      <c r="E369" s="73">
        <v>0</v>
      </c>
      <c r="F369" s="73">
        <v>0</v>
      </c>
      <c r="G369" s="73">
        <v>0</v>
      </c>
      <c r="H369" s="73">
        <v>0</v>
      </c>
      <c r="I369" s="73">
        <v>0</v>
      </c>
      <c r="J369" s="73">
        <v>0</v>
      </c>
      <c r="K369" s="73">
        <v>0</v>
      </c>
      <c r="L369" s="73">
        <v>0</v>
      </c>
      <c r="M369" s="73">
        <v>0</v>
      </c>
      <c r="N369" s="73">
        <v>0</v>
      </c>
      <c r="O369" s="73">
        <v>0</v>
      </c>
      <c r="P369" s="73">
        <v>0</v>
      </c>
      <c r="Q369" s="73">
        <v>0</v>
      </c>
      <c r="R369" s="73">
        <v>0</v>
      </c>
      <c r="S369" s="73">
        <v>0</v>
      </c>
      <c r="T369" s="73">
        <v>0</v>
      </c>
      <c r="U369" s="73">
        <v>0</v>
      </c>
      <c r="V369" s="73">
        <v>0</v>
      </c>
      <c r="W369" s="73">
        <v>0</v>
      </c>
      <c r="X369" s="73">
        <v>0</v>
      </c>
      <c r="Y369" s="73">
        <v>0</v>
      </c>
      <c r="Z369" s="73">
        <v>0</v>
      </c>
      <c r="AA369" s="73">
        <v>0</v>
      </c>
      <c r="AB369" s="73">
        <v>0</v>
      </c>
      <c r="AC369" s="73">
        <v>0</v>
      </c>
      <c r="AD369" s="73">
        <v>0</v>
      </c>
      <c r="AE369" s="73">
        <v>0</v>
      </c>
      <c r="AF369" s="73">
        <v>0</v>
      </c>
      <c r="AG369" s="73">
        <v>0</v>
      </c>
      <c r="AH369" s="73">
        <v>0</v>
      </c>
      <c r="AI369" s="73">
        <v>0</v>
      </c>
      <c r="AJ369" s="73">
        <v>0</v>
      </c>
      <c r="AK369" s="73">
        <v>0</v>
      </c>
      <c r="AL369" s="73">
        <v>0</v>
      </c>
      <c r="AM369" s="73">
        <v>0</v>
      </c>
      <c r="AN369" s="73">
        <v>0</v>
      </c>
    </row>
    <row r="370" spans="1:40">
      <c r="A370" s="108" t="s">
        <v>1060</v>
      </c>
      <c r="B370" s="73">
        <v>0</v>
      </c>
      <c r="C370" s="73">
        <v>0</v>
      </c>
      <c r="D370" s="73">
        <v>0</v>
      </c>
      <c r="E370" s="73">
        <v>0</v>
      </c>
      <c r="F370" s="73">
        <v>0</v>
      </c>
      <c r="G370" s="73">
        <v>0</v>
      </c>
      <c r="H370" s="73">
        <v>0</v>
      </c>
      <c r="I370" s="73">
        <v>0</v>
      </c>
      <c r="J370" s="73">
        <v>0</v>
      </c>
      <c r="K370" s="73">
        <v>0</v>
      </c>
      <c r="L370" s="73">
        <v>0</v>
      </c>
      <c r="M370" s="73">
        <v>0</v>
      </c>
      <c r="N370" s="73">
        <v>0</v>
      </c>
      <c r="O370" s="73">
        <v>0</v>
      </c>
      <c r="P370" s="73">
        <v>0</v>
      </c>
      <c r="Q370" s="73">
        <v>0</v>
      </c>
      <c r="R370" s="73">
        <v>0</v>
      </c>
      <c r="S370" s="73">
        <v>0</v>
      </c>
      <c r="T370" s="73">
        <v>0</v>
      </c>
      <c r="U370" s="73">
        <v>0</v>
      </c>
      <c r="V370" s="73">
        <v>0</v>
      </c>
      <c r="W370" s="73">
        <v>0</v>
      </c>
      <c r="X370" s="73">
        <v>0</v>
      </c>
      <c r="Y370" s="73">
        <v>0</v>
      </c>
      <c r="Z370" s="73">
        <v>0</v>
      </c>
      <c r="AA370" s="73">
        <v>0</v>
      </c>
      <c r="AB370" s="73">
        <v>0</v>
      </c>
      <c r="AC370" s="73">
        <v>0</v>
      </c>
      <c r="AD370" s="73">
        <v>0</v>
      </c>
      <c r="AE370" s="73">
        <v>0</v>
      </c>
      <c r="AF370" s="73">
        <v>0</v>
      </c>
      <c r="AG370" s="73">
        <v>0</v>
      </c>
      <c r="AH370" s="73">
        <v>0</v>
      </c>
      <c r="AI370" s="73">
        <v>0</v>
      </c>
      <c r="AJ370" s="73">
        <v>0</v>
      </c>
      <c r="AK370" s="73">
        <v>0</v>
      </c>
      <c r="AL370" s="73">
        <v>0</v>
      </c>
      <c r="AM370" s="73">
        <v>0</v>
      </c>
      <c r="AN370" s="73">
        <v>0</v>
      </c>
    </row>
    <row r="371" spans="1:40">
      <c r="A371" s="108" t="s">
        <v>1061</v>
      </c>
    </row>
    <row r="372" spans="1:40">
      <c r="A372" s="108" t="s">
        <v>1062</v>
      </c>
      <c r="B372" s="73">
        <v>41666.666666666701</v>
      </c>
      <c r="C372" s="73">
        <v>41666.666666666701</v>
      </c>
      <c r="D372" s="73">
        <v>41666.666666666701</v>
      </c>
      <c r="E372" s="73">
        <v>41666.666666666701</v>
      </c>
      <c r="F372" s="73">
        <v>41666.666666666701</v>
      </c>
      <c r="G372" s="73">
        <v>41666.666666666701</v>
      </c>
      <c r="H372" s="73">
        <v>41666.666666666701</v>
      </c>
      <c r="I372" s="73">
        <v>41666.666666666701</v>
      </c>
      <c r="J372" s="73">
        <v>41666.666666666701</v>
      </c>
      <c r="K372" s="73">
        <v>41666.666666666701</v>
      </c>
      <c r="L372" s="73">
        <v>41666.666666666701</v>
      </c>
      <c r="M372" s="73">
        <v>41666.666666666701</v>
      </c>
      <c r="N372" s="73">
        <v>500000</v>
      </c>
      <c r="O372" s="73">
        <v>41666.666666666701</v>
      </c>
      <c r="P372" s="73">
        <v>41666.666666666701</v>
      </c>
      <c r="Q372" s="73">
        <v>41666.666666666701</v>
      </c>
      <c r="R372" s="73">
        <v>41666.666666666701</v>
      </c>
      <c r="S372" s="73">
        <v>41666.666666666701</v>
      </c>
      <c r="T372" s="73">
        <v>41666.666666666701</v>
      </c>
      <c r="U372" s="73">
        <v>41666.666666666701</v>
      </c>
      <c r="V372" s="73">
        <v>41666.666666666701</v>
      </c>
      <c r="W372" s="73">
        <v>41666.666666666701</v>
      </c>
      <c r="X372" s="73">
        <v>41666.666666666701</v>
      </c>
      <c r="Y372" s="73">
        <v>41666.666666666701</v>
      </c>
      <c r="Z372" s="73">
        <v>41666.666666666701</v>
      </c>
      <c r="AA372" s="73">
        <v>500000</v>
      </c>
      <c r="AB372" s="73">
        <v>41666.666666666701</v>
      </c>
      <c r="AC372" s="73">
        <v>41666.666666666701</v>
      </c>
      <c r="AD372" s="73">
        <v>41666.666666666701</v>
      </c>
      <c r="AE372" s="73">
        <v>41666.666666666701</v>
      </c>
      <c r="AF372" s="73">
        <v>41666.666666666701</v>
      </c>
      <c r="AG372" s="73">
        <v>41666.666666666701</v>
      </c>
      <c r="AH372" s="73">
        <v>41666.666666666701</v>
      </c>
      <c r="AI372" s="73">
        <v>41666.666666666701</v>
      </c>
      <c r="AJ372" s="73">
        <v>41666.666666666701</v>
      </c>
      <c r="AK372" s="73">
        <v>41666.666666666701</v>
      </c>
      <c r="AL372" s="73">
        <v>41666.666666666701</v>
      </c>
      <c r="AM372" s="73">
        <v>41666.666666666701</v>
      </c>
      <c r="AN372" s="73">
        <v>500000</v>
      </c>
    </row>
    <row r="373" spans="1:40">
      <c r="A373" s="108" t="s">
        <v>1063</v>
      </c>
      <c r="B373" s="73">
        <v>32737.2955833333</v>
      </c>
      <c r="C373" s="73">
        <v>32737.2955833333</v>
      </c>
      <c r="D373" s="73">
        <v>32737.2955833333</v>
      </c>
      <c r="E373" s="73">
        <v>32737.2955833333</v>
      </c>
      <c r="F373" s="73">
        <v>32737.2955833333</v>
      </c>
      <c r="G373" s="73">
        <v>32737.2955833333</v>
      </c>
      <c r="H373" s="73">
        <v>32737.2955833333</v>
      </c>
      <c r="I373" s="73">
        <v>32737.2955833333</v>
      </c>
      <c r="J373" s="73">
        <v>32737.2955833333</v>
      </c>
      <c r="K373" s="73">
        <v>32737.2955833333</v>
      </c>
      <c r="L373" s="73">
        <v>32737.2955833333</v>
      </c>
      <c r="M373" s="73">
        <v>32737.2955833333</v>
      </c>
      <c r="N373" s="73">
        <v>392847.54699999897</v>
      </c>
      <c r="O373" s="73">
        <v>1875</v>
      </c>
      <c r="P373" s="73">
        <v>1875</v>
      </c>
      <c r="Q373" s="73">
        <v>1875</v>
      </c>
      <c r="R373" s="73">
        <v>1875</v>
      </c>
      <c r="S373" s="73">
        <v>1875</v>
      </c>
      <c r="T373" s="73">
        <v>1875</v>
      </c>
      <c r="U373" s="73">
        <v>1875</v>
      </c>
      <c r="V373" s="73">
        <v>1875</v>
      </c>
      <c r="W373" s="73">
        <v>1875</v>
      </c>
      <c r="X373" s="73">
        <v>1875</v>
      </c>
      <c r="Y373" s="73">
        <v>1875</v>
      </c>
      <c r="Z373" s="73">
        <v>1875</v>
      </c>
      <c r="AA373" s="73">
        <v>22500</v>
      </c>
      <c r="AB373" s="73">
        <v>1875</v>
      </c>
      <c r="AC373" s="73">
        <v>1875</v>
      </c>
      <c r="AD373" s="73">
        <v>1875</v>
      </c>
      <c r="AE373" s="73">
        <v>1875</v>
      </c>
      <c r="AF373" s="73">
        <v>1875</v>
      </c>
      <c r="AG373" s="73">
        <v>1875</v>
      </c>
      <c r="AH373" s="73">
        <v>1875</v>
      </c>
      <c r="AI373" s="73">
        <v>1875</v>
      </c>
      <c r="AJ373" s="73">
        <v>1875</v>
      </c>
      <c r="AK373" s="73">
        <v>1875</v>
      </c>
      <c r="AL373" s="73">
        <v>1875</v>
      </c>
      <c r="AM373" s="73">
        <v>1875</v>
      </c>
      <c r="AN373" s="73">
        <v>22500</v>
      </c>
    </row>
    <row r="374" spans="1:40">
      <c r="A374" s="108" t="s">
        <v>1064</v>
      </c>
      <c r="B374" s="73">
        <v>74403.962249999997</v>
      </c>
      <c r="C374" s="73">
        <v>74403.962249999997</v>
      </c>
      <c r="D374" s="73">
        <v>74403.962249999997</v>
      </c>
      <c r="E374" s="73">
        <v>74403.962249999997</v>
      </c>
      <c r="F374" s="73">
        <v>74403.962249999997</v>
      </c>
      <c r="G374" s="73">
        <v>74403.962249999997</v>
      </c>
      <c r="H374" s="73">
        <v>74403.962249999997</v>
      </c>
      <c r="I374" s="73">
        <v>74403.962249999997</v>
      </c>
      <c r="J374" s="73">
        <v>74403.962249999997</v>
      </c>
      <c r="K374" s="73">
        <v>74403.962249999997</v>
      </c>
      <c r="L374" s="73">
        <v>74403.962249999997</v>
      </c>
      <c r="M374" s="73">
        <v>74403.962249999997</v>
      </c>
      <c r="N374" s="73">
        <v>892847.54699999897</v>
      </c>
      <c r="O374" s="73">
        <v>43541.666666666701</v>
      </c>
      <c r="P374" s="73">
        <v>43541.666666666701</v>
      </c>
      <c r="Q374" s="73">
        <v>43541.666666666701</v>
      </c>
      <c r="R374" s="73">
        <v>43541.666666666701</v>
      </c>
      <c r="S374" s="73">
        <v>43541.666666666701</v>
      </c>
      <c r="T374" s="73">
        <v>43541.666666666701</v>
      </c>
      <c r="U374" s="73">
        <v>43541.666666666701</v>
      </c>
      <c r="V374" s="73">
        <v>43541.666666666701</v>
      </c>
      <c r="W374" s="73">
        <v>43541.666666666701</v>
      </c>
      <c r="X374" s="73">
        <v>43541.666666666701</v>
      </c>
      <c r="Y374" s="73">
        <v>43541.666666666701</v>
      </c>
      <c r="Z374" s="73">
        <v>43541.666666666701</v>
      </c>
      <c r="AA374" s="73">
        <v>522500</v>
      </c>
      <c r="AB374" s="73">
        <v>43541.666666666701</v>
      </c>
      <c r="AC374" s="73">
        <v>43541.666666666701</v>
      </c>
      <c r="AD374" s="73">
        <v>43541.666666666701</v>
      </c>
      <c r="AE374" s="73">
        <v>43541.666666666701</v>
      </c>
      <c r="AF374" s="73">
        <v>43541.666666666701</v>
      </c>
      <c r="AG374" s="73">
        <v>43541.666666666701</v>
      </c>
      <c r="AH374" s="73">
        <v>43541.666666666701</v>
      </c>
      <c r="AI374" s="73">
        <v>43541.666666666701</v>
      </c>
      <c r="AJ374" s="73">
        <v>43541.666666666701</v>
      </c>
      <c r="AK374" s="73">
        <v>43541.666666666701</v>
      </c>
      <c r="AL374" s="73">
        <v>43541.666666666701</v>
      </c>
      <c r="AM374" s="73">
        <v>43541.666666666701</v>
      </c>
      <c r="AN374" s="73">
        <v>522500</v>
      </c>
    </row>
    <row r="375" spans="1:40">
      <c r="A375" s="108" t="s">
        <v>1065</v>
      </c>
    </row>
    <row r="376" spans="1:40">
      <c r="A376" s="108" t="s">
        <v>1066</v>
      </c>
      <c r="B376" s="73">
        <v>52553.960081186196</v>
      </c>
      <c r="C376" s="73">
        <v>69621.850081186203</v>
      </c>
      <c r="D376" s="73">
        <v>65196.6100811863</v>
      </c>
      <c r="E376" s="73">
        <v>127659.28008118601</v>
      </c>
      <c r="F376" s="73">
        <v>64984.650081186199</v>
      </c>
      <c r="G376" s="73">
        <v>53732.360081186198</v>
      </c>
      <c r="H376" s="73">
        <v>59267.960081186298</v>
      </c>
      <c r="I376" s="73">
        <v>64045.530081186203</v>
      </c>
      <c r="J376" s="73">
        <v>44829.360081186198</v>
      </c>
      <c r="K376" s="73">
        <v>62875.210081186298</v>
      </c>
      <c r="L376" s="73">
        <v>62865.450081186202</v>
      </c>
      <c r="M376" s="73">
        <v>43895.500081186299</v>
      </c>
      <c r="N376" s="73">
        <v>771527.72097423498</v>
      </c>
      <c r="O376" s="73">
        <v>51855.882770202501</v>
      </c>
      <c r="P376" s="73">
        <v>68923.772770202602</v>
      </c>
      <c r="Q376" s="73">
        <v>64498.532770202597</v>
      </c>
      <c r="R376" s="73">
        <v>126961.202770202</v>
      </c>
      <c r="S376" s="73">
        <v>64286.572770202598</v>
      </c>
      <c r="T376" s="73">
        <v>53034.282770202597</v>
      </c>
      <c r="U376" s="73">
        <v>58569.882770202603</v>
      </c>
      <c r="V376" s="73">
        <v>63347.452770202501</v>
      </c>
      <c r="W376" s="73">
        <v>44131.282770202502</v>
      </c>
      <c r="X376" s="73">
        <v>62177.132770202603</v>
      </c>
      <c r="Y376" s="73">
        <v>62167.372770202601</v>
      </c>
      <c r="Z376" s="73">
        <v>43197.422770202596</v>
      </c>
      <c r="AA376" s="73">
        <v>763150.79324243101</v>
      </c>
      <c r="AB376" s="73">
        <v>51035.873922450097</v>
      </c>
      <c r="AC376" s="73">
        <v>68103.763922450205</v>
      </c>
      <c r="AD376" s="73">
        <v>63678.5239224502</v>
      </c>
      <c r="AE376" s="73">
        <v>126141.19392244999</v>
      </c>
      <c r="AF376" s="73">
        <v>63466.563922450099</v>
      </c>
      <c r="AG376" s="73">
        <v>52214.273922450098</v>
      </c>
      <c r="AH376" s="73">
        <v>57749.873922450199</v>
      </c>
      <c r="AI376" s="73">
        <v>62527.443922450097</v>
      </c>
      <c r="AJ376" s="73">
        <v>43311.273922450098</v>
      </c>
      <c r="AK376" s="73">
        <v>61357.123922450199</v>
      </c>
      <c r="AL376" s="73">
        <v>61347.363922450197</v>
      </c>
      <c r="AM376" s="73">
        <v>42377.413922450098</v>
      </c>
      <c r="AN376" s="73">
        <v>753310.68706940196</v>
      </c>
    </row>
    <row r="377" spans="1:40">
      <c r="A377" s="108" t="s">
        <v>1067</v>
      </c>
      <c r="B377" s="73">
        <v>19476.359020303102</v>
      </c>
      <c r="C377" s="73">
        <v>19476.359020303102</v>
      </c>
      <c r="D377" s="73">
        <v>19476.359020303102</v>
      </c>
      <c r="E377" s="73">
        <v>19476.359020303102</v>
      </c>
      <c r="F377" s="73">
        <v>19476.359020303102</v>
      </c>
      <c r="G377" s="73">
        <v>19476.359020303102</v>
      </c>
      <c r="H377" s="73">
        <v>19476.359020303102</v>
      </c>
      <c r="I377" s="73">
        <v>19476.359020303102</v>
      </c>
      <c r="J377" s="73">
        <v>19476.359020303102</v>
      </c>
      <c r="K377" s="73">
        <v>19476.359020303102</v>
      </c>
      <c r="L377" s="73">
        <v>19476.359020303102</v>
      </c>
      <c r="M377" s="73">
        <v>19476.359020303102</v>
      </c>
      <c r="N377" s="73">
        <v>233716.308243637</v>
      </c>
      <c r="O377" s="73">
        <v>23395.733884527101</v>
      </c>
      <c r="P377" s="73">
        <v>23395.733884527101</v>
      </c>
      <c r="Q377" s="73">
        <v>23395.733884527101</v>
      </c>
      <c r="R377" s="73">
        <v>23395.733884527101</v>
      </c>
      <c r="S377" s="73">
        <v>23395.733884527101</v>
      </c>
      <c r="T377" s="73">
        <v>23395.733884527101</v>
      </c>
      <c r="U377" s="73">
        <v>23395.733884527101</v>
      </c>
      <c r="V377" s="73">
        <v>23395.733884527101</v>
      </c>
      <c r="W377" s="73">
        <v>23395.733884527101</v>
      </c>
      <c r="X377" s="73">
        <v>23395.733884527101</v>
      </c>
      <c r="Y377" s="73">
        <v>23395.733884527101</v>
      </c>
      <c r="Z377" s="73">
        <v>23395.733884527101</v>
      </c>
      <c r="AA377" s="73">
        <v>280748.80661432497</v>
      </c>
      <c r="AB377" s="73">
        <v>30848.9846584671</v>
      </c>
      <c r="AC377" s="73">
        <v>30848.9846584671</v>
      </c>
      <c r="AD377" s="73">
        <v>30848.9846584671</v>
      </c>
      <c r="AE377" s="73">
        <v>30848.9846584671</v>
      </c>
      <c r="AF377" s="73">
        <v>30848.9846584671</v>
      </c>
      <c r="AG377" s="73">
        <v>30848.9846584671</v>
      </c>
      <c r="AH377" s="73">
        <v>30848.9846584671</v>
      </c>
      <c r="AI377" s="73">
        <v>30848.9846584671</v>
      </c>
      <c r="AJ377" s="73">
        <v>30848.9846584671</v>
      </c>
      <c r="AK377" s="73">
        <v>30848.9846584671</v>
      </c>
      <c r="AL377" s="73">
        <v>30848.9846584671</v>
      </c>
      <c r="AM377" s="73">
        <v>30848.9846584671</v>
      </c>
      <c r="AN377" s="73">
        <v>370187.815901605</v>
      </c>
    </row>
    <row r="378" spans="1:40">
      <c r="A378" s="108" t="s">
        <v>1068</v>
      </c>
      <c r="B378" s="73">
        <v>49669.3470043333</v>
      </c>
      <c r="C378" s="73">
        <v>49669.3470043333</v>
      </c>
      <c r="D378" s="73">
        <v>49669.3470043333</v>
      </c>
      <c r="E378" s="73">
        <v>49669.3470043333</v>
      </c>
      <c r="F378" s="73">
        <v>49669.3470043333</v>
      </c>
      <c r="G378" s="73">
        <v>49669.3470043333</v>
      </c>
      <c r="H378" s="73">
        <v>49669.3470043333</v>
      </c>
      <c r="I378" s="73">
        <v>49669.3470043333</v>
      </c>
      <c r="J378" s="73">
        <v>49669.3470043333</v>
      </c>
      <c r="K378" s="73">
        <v>49669.3470043333</v>
      </c>
      <c r="L378" s="73">
        <v>49669.3470043333</v>
      </c>
      <c r="M378" s="73">
        <v>49669.3470043333</v>
      </c>
      <c r="N378" s="73">
        <v>596032.16405199899</v>
      </c>
      <c r="O378" s="73">
        <v>14137.307316336701</v>
      </c>
      <c r="P378" s="73">
        <v>14137.307316336701</v>
      </c>
      <c r="Q378" s="73">
        <v>14137.307316336701</v>
      </c>
      <c r="R378" s="73">
        <v>14137.307316336701</v>
      </c>
      <c r="S378" s="73">
        <v>14137.307316336701</v>
      </c>
      <c r="T378" s="73">
        <v>14137.307316336701</v>
      </c>
      <c r="U378" s="73">
        <v>14137.307316336701</v>
      </c>
      <c r="V378" s="73">
        <v>14137.307316336701</v>
      </c>
      <c r="W378" s="73">
        <v>14137.307316336701</v>
      </c>
      <c r="X378" s="73">
        <v>14137.307316336701</v>
      </c>
      <c r="Y378" s="73">
        <v>14137.307316336701</v>
      </c>
      <c r="Z378" s="73">
        <v>14137.307316336701</v>
      </c>
      <c r="AA378" s="73">
        <v>169647.68779604</v>
      </c>
      <c r="AB378" s="73">
        <v>16893.229451007199</v>
      </c>
      <c r="AC378" s="73">
        <v>16893.229451007199</v>
      </c>
      <c r="AD378" s="73">
        <v>16893.229451007199</v>
      </c>
      <c r="AE378" s="73">
        <v>16893.229451007199</v>
      </c>
      <c r="AF378" s="73">
        <v>16893.229451007199</v>
      </c>
      <c r="AG378" s="73">
        <v>16893.229451007199</v>
      </c>
      <c r="AH378" s="73">
        <v>16893.229451007199</v>
      </c>
      <c r="AI378" s="73">
        <v>16893.229451007199</v>
      </c>
      <c r="AJ378" s="73">
        <v>16893.229451007199</v>
      </c>
      <c r="AK378" s="73">
        <v>16893.229451007199</v>
      </c>
      <c r="AL378" s="73">
        <v>16893.229451007199</v>
      </c>
      <c r="AM378" s="73">
        <v>16893.229451007199</v>
      </c>
      <c r="AN378" s="73">
        <v>202718.75341208599</v>
      </c>
    </row>
    <row r="379" spans="1:40">
      <c r="A379" s="108" t="s">
        <v>1069</v>
      </c>
      <c r="B379" s="73">
        <v>133255.22</v>
      </c>
      <c r="C379" s="73">
        <v>133207.15</v>
      </c>
      <c r="D379" s="73">
        <v>136716.31</v>
      </c>
      <c r="E379" s="73">
        <v>140266.75</v>
      </c>
      <c r="F379" s="73">
        <v>137092.49</v>
      </c>
      <c r="G379" s="73">
        <v>136946.88</v>
      </c>
      <c r="H379" s="73">
        <v>140170.35</v>
      </c>
      <c r="I379" s="73">
        <v>136720.07999999999</v>
      </c>
      <c r="J379" s="73">
        <v>137979.24</v>
      </c>
      <c r="K379" s="73">
        <v>136953.95000000001</v>
      </c>
      <c r="L379" s="73">
        <v>137093.66</v>
      </c>
      <c r="M379" s="73">
        <v>136723.62</v>
      </c>
      <c r="N379" s="73">
        <v>1643125.7</v>
      </c>
      <c r="O379" s="73">
        <v>133255.22</v>
      </c>
      <c r="P379" s="73">
        <v>133207.15</v>
      </c>
      <c r="Q379" s="73">
        <v>136716.31</v>
      </c>
      <c r="R379" s="73">
        <v>140266.75</v>
      </c>
      <c r="S379" s="73">
        <v>137092.49</v>
      </c>
      <c r="T379" s="73">
        <v>136946.88</v>
      </c>
      <c r="U379" s="73">
        <v>140170.35</v>
      </c>
      <c r="V379" s="73">
        <v>136720.07999999999</v>
      </c>
      <c r="W379" s="73">
        <v>137979.24</v>
      </c>
      <c r="X379" s="73">
        <v>136953.95000000001</v>
      </c>
      <c r="Y379" s="73">
        <v>137093.66</v>
      </c>
      <c r="Z379" s="73">
        <v>136723.62</v>
      </c>
      <c r="AA379" s="73">
        <v>1643125.7</v>
      </c>
      <c r="AB379" s="73">
        <v>133255.22</v>
      </c>
      <c r="AC379" s="73">
        <v>133207.15</v>
      </c>
      <c r="AD379" s="73">
        <v>136716.31</v>
      </c>
      <c r="AE379" s="73">
        <v>140266.75</v>
      </c>
      <c r="AF379" s="73">
        <v>137092.49</v>
      </c>
      <c r="AG379" s="73">
        <v>136946.88</v>
      </c>
      <c r="AH379" s="73">
        <v>140170.35</v>
      </c>
      <c r="AI379" s="73">
        <v>136720.07999999999</v>
      </c>
      <c r="AJ379" s="73">
        <v>137979.24</v>
      </c>
      <c r="AK379" s="73">
        <v>136953.95000000001</v>
      </c>
      <c r="AL379" s="73">
        <v>137093.66</v>
      </c>
      <c r="AM379" s="73">
        <v>136723.62</v>
      </c>
      <c r="AN379" s="73">
        <v>1643125.7</v>
      </c>
    </row>
    <row r="380" spans="1:40">
      <c r="A380" s="108" t="s">
        <v>1070</v>
      </c>
      <c r="B380" s="73">
        <v>254954.88610582199</v>
      </c>
      <c r="C380" s="73">
        <v>271974.706105822</v>
      </c>
      <c r="D380" s="73">
        <v>271058.62610582198</v>
      </c>
      <c r="E380" s="73">
        <v>337071.73610582203</v>
      </c>
      <c r="F380" s="73">
        <v>271222.84610582201</v>
      </c>
      <c r="G380" s="73">
        <v>259824.94610582199</v>
      </c>
      <c r="H380" s="73">
        <v>268584.016105822</v>
      </c>
      <c r="I380" s="73">
        <v>269911.31610582198</v>
      </c>
      <c r="J380" s="73">
        <v>251954.306105822</v>
      </c>
      <c r="K380" s="73">
        <v>268974.86610582197</v>
      </c>
      <c r="L380" s="73">
        <v>269104.81610582198</v>
      </c>
      <c r="M380" s="73">
        <v>249764.82610582199</v>
      </c>
      <c r="N380" s="73">
        <v>3244401.89326987</v>
      </c>
      <c r="O380" s="73">
        <v>222644.14397106599</v>
      </c>
      <c r="P380" s="73">
        <v>239663.963971066</v>
      </c>
      <c r="Q380" s="73">
        <v>238747.88397106601</v>
      </c>
      <c r="R380" s="73">
        <v>304760.99397106603</v>
      </c>
      <c r="S380" s="73">
        <v>238912.10397106601</v>
      </c>
      <c r="T380" s="73">
        <v>227514.20397106599</v>
      </c>
      <c r="U380" s="73">
        <v>236273.273971066</v>
      </c>
      <c r="V380" s="73">
        <v>237600.57397106601</v>
      </c>
      <c r="W380" s="73">
        <v>219643.563971066</v>
      </c>
      <c r="X380" s="73">
        <v>236664.123971066</v>
      </c>
      <c r="Y380" s="73">
        <v>236794.07397106601</v>
      </c>
      <c r="Z380" s="73">
        <v>217454.08397106599</v>
      </c>
      <c r="AA380" s="73">
        <v>2856672.9876527898</v>
      </c>
      <c r="AB380" s="73">
        <v>232033.30803192401</v>
      </c>
      <c r="AC380" s="73">
        <v>249053.12803192399</v>
      </c>
      <c r="AD380" s="73">
        <v>248137.048031924</v>
      </c>
      <c r="AE380" s="73">
        <v>314150.15803192399</v>
      </c>
      <c r="AF380" s="73">
        <v>248301.268031924</v>
      </c>
      <c r="AG380" s="73">
        <v>236903.36803192401</v>
      </c>
      <c r="AH380" s="73">
        <v>245662.43803192399</v>
      </c>
      <c r="AI380" s="73">
        <v>246989.738031924</v>
      </c>
      <c r="AJ380" s="73">
        <v>229032.72803192399</v>
      </c>
      <c r="AK380" s="73">
        <v>246053.28803192399</v>
      </c>
      <c r="AL380" s="73">
        <v>246183.238031924</v>
      </c>
      <c r="AM380" s="73">
        <v>226843.24803192401</v>
      </c>
      <c r="AN380" s="73">
        <v>2969342.95638309</v>
      </c>
    </row>
    <row r="381" spans="1:40">
      <c r="A381" s="108" t="s">
        <v>1071</v>
      </c>
      <c r="B381" s="73">
        <v>329358.84835582197</v>
      </c>
      <c r="C381" s="73">
        <v>346378.66835582198</v>
      </c>
      <c r="D381" s="73">
        <v>345462.58835582202</v>
      </c>
      <c r="E381" s="73">
        <v>411475.69835582201</v>
      </c>
      <c r="F381" s="73">
        <v>345626.808355822</v>
      </c>
      <c r="G381" s="73">
        <v>334228.90835582197</v>
      </c>
      <c r="H381" s="73">
        <v>342987.97835582198</v>
      </c>
      <c r="I381" s="73">
        <v>344315.27835582203</v>
      </c>
      <c r="J381" s="73">
        <v>326358.26835582202</v>
      </c>
      <c r="K381" s="73">
        <v>343378.82835582201</v>
      </c>
      <c r="L381" s="73">
        <v>343508.77835582203</v>
      </c>
      <c r="M381" s="73">
        <v>324168.78835582198</v>
      </c>
      <c r="N381" s="73">
        <v>4137249.4402698702</v>
      </c>
      <c r="O381" s="73">
        <v>266185.81063773303</v>
      </c>
      <c r="P381" s="73">
        <v>283205.63063773297</v>
      </c>
      <c r="Q381" s="73">
        <v>282289.55063773302</v>
      </c>
      <c r="R381" s="73">
        <v>348302.660637733</v>
      </c>
      <c r="S381" s="73">
        <v>282453.77063773299</v>
      </c>
      <c r="T381" s="73">
        <v>271055.87063773302</v>
      </c>
      <c r="U381" s="73">
        <v>279814.94063773297</v>
      </c>
      <c r="V381" s="73">
        <v>281142.24063773302</v>
      </c>
      <c r="W381" s="73">
        <v>263185.23063773301</v>
      </c>
      <c r="X381" s="73">
        <v>280205.79063773301</v>
      </c>
      <c r="Y381" s="73">
        <v>280335.74063773302</v>
      </c>
      <c r="Z381" s="73">
        <v>260995.750637733</v>
      </c>
      <c r="AA381" s="73">
        <v>3379172.9876527898</v>
      </c>
      <c r="AB381" s="73">
        <v>275574.97469859099</v>
      </c>
      <c r="AC381" s="73">
        <v>292594.79469859099</v>
      </c>
      <c r="AD381" s="73">
        <v>291678.71469859098</v>
      </c>
      <c r="AE381" s="73">
        <v>357691.82469859102</v>
      </c>
      <c r="AF381" s="73">
        <v>291842.93469859101</v>
      </c>
      <c r="AG381" s="73">
        <v>280445.03469859099</v>
      </c>
      <c r="AH381" s="73">
        <v>289204.10469859099</v>
      </c>
      <c r="AI381" s="73">
        <v>290531.40469859098</v>
      </c>
      <c r="AJ381" s="73">
        <v>272574.39469859097</v>
      </c>
      <c r="AK381" s="73">
        <v>289594.95469859103</v>
      </c>
      <c r="AL381" s="73">
        <v>289724.90469859098</v>
      </c>
      <c r="AM381" s="73">
        <v>270384.91469859099</v>
      </c>
      <c r="AN381" s="73">
        <v>3491842.95638309</v>
      </c>
    </row>
    <row r="382" spans="1:40">
      <c r="A382" s="109" t="s">
        <v>1072</v>
      </c>
    </row>
    <row r="383" spans="1:40">
      <c r="A383" s="108" t="s">
        <v>1073</v>
      </c>
    </row>
    <row r="384" spans="1:40">
      <c r="A384" s="108" t="s">
        <v>1074</v>
      </c>
      <c r="B384" s="73">
        <v>0</v>
      </c>
      <c r="C384" s="73">
        <v>0</v>
      </c>
      <c r="D384" s="73">
        <v>0</v>
      </c>
      <c r="E384" s="73">
        <v>0</v>
      </c>
      <c r="F384" s="73">
        <v>0</v>
      </c>
      <c r="G384" s="73">
        <v>0</v>
      </c>
      <c r="H384" s="73">
        <v>0</v>
      </c>
      <c r="I384" s="73">
        <v>0</v>
      </c>
      <c r="J384" s="73">
        <v>0</v>
      </c>
      <c r="K384" s="73">
        <v>0</v>
      </c>
      <c r="L384" s="73">
        <v>0</v>
      </c>
      <c r="M384" s="73">
        <v>0</v>
      </c>
      <c r="N384" s="73">
        <v>0</v>
      </c>
      <c r="O384" s="73">
        <v>0</v>
      </c>
      <c r="P384" s="73">
        <v>0</v>
      </c>
      <c r="Q384" s="73">
        <v>0</v>
      </c>
      <c r="R384" s="73">
        <v>0</v>
      </c>
      <c r="S384" s="73">
        <v>0</v>
      </c>
      <c r="T384" s="73">
        <v>0</v>
      </c>
      <c r="U384" s="73">
        <v>0</v>
      </c>
      <c r="V384" s="73">
        <v>0</v>
      </c>
      <c r="W384" s="73">
        <v>0</v>
      </c>
      <c r="X384" s="73">
        <v>0</v>
      </c>
      <c r="Y384" s="73">
        <v>0</v>
      </c>
      <c r="Z384" s="73">
        <v>0</v>
      </c>
      <c r="AA384" s="73">
        <v>0</v>
      </c>
      <c r="AB384" s="73">
        <v>0</v>
      </c>
      <c r="AC384" s="73">
        <v>0</v>
      </c>
      <c r="AD384" s="73">
        <v>0</v>
      </c>
      <c r="AE384" s="73">
        <v>0</v>
      </c>
      <c r="AF384" s="73">
        <v>0</v>
      </c>
      <c r="AG384" s="73">
        <v>0</v>
      </c>
      <c r="AH384" s="73">
        <v>0</v>
      </c>
      <c r="AI384" s="73">
        <v>0</v>
      </c>
      <c r="AJ384" s="73">
        <v>0</v>
      </c>
      <c r="AK384" s="73">
        <v>0</v>
      </c>
      <c r="AL384" s="73">
        <v>0</v>
      </c>
      <c r="AM384" s="73">
        <v>0</v>
      </c>
      <c r="AN384" s="73">
        <v>0</v>
      </c>
    </row>
    <row r="385" spans="1:40">
      <c r="A385" s="108" t="s">
        <v>1075</v>
      </c>
      <c r="B385" s="73">
        <v>0</v>
      </c>
      <c r="C385" s="73">
        <v>0</v>
      </c>
      <c r="D385" s="73">
        <v>0</v>
      </c>
      <c r="E385" s="73">
        <v>0</v>
      </c>
      <c r="F385" s="73">
        <v>0</v>
      </c>
      <c r="G385" s="73">
        <v>0</v>
      </c>
      <c r="H385" s="73">
        <v>0</v>
      </c>
      <c r="I385" s="73">
        <v>0</v>
      </c>
      <c r="J385" s="73">
        <v>0</v>
      </c>
      <c r="K385" s="73">
        <v>0</v>
      </c>
      <c r="L385" s="73">
        <v>0</v>
      </c>
      <c r="M385" s="73">
        <v>0</v>
      </c>
      <c r="N385" s="73">
        <v>0</v>
      </c>
      <c r="O385" s="73">
        <v>0</v>
      </c>
      <c r="P385" s="73">
        <v>0</v>
      </c>
      <c r="Q385" s="73">
        <v>0</v>
      </c>
      <c r="R385" s="73">
        <v>0</v>
      </c>
      <c r="S385" s="73">
        <v>0</v>
      </c>
      <c r="T385" s="73">
        <v>0</v>
      </c>
      <c r="U385" s="73">
        <v>0</v>
      </c>
      <c r="V385" s="73">
        <v>0</v>
      </c>
      <c r="W385" s="73">
        <v>0</v>
      </c>
      <c r="X385" s="73">
        <v>0</v>
      </c>
      <c r="Y385" s="73">
        <v>0</v>
      </c>
      <c r="Z385" s="73">
        <v>0</v>
      </c>
      <c r="AA385" s="73">
        <v>0</v>
      </c>
      <c r="AB385" s="73">
        <v>0</v>
      </c>
      <c r="AC385" s="73">
        <v>0</v>
      </c>
      <c r="AD385" s="73">
        <v>0</v>
      </c>
      <c r="AE385" s="73">
        <v>0</v>
      </c>
      <c r="AF385" s="73">
        <v>0</v>
      </c>
      <c r="AG385" s="73">
        <v>0</v>
      </c>
      <c r="AH385" s="73">
        <v>0</v>
      </c>
      <c r="AI385" s="73">
        <v>0</v>
      </c>
      <c r="AJ385" s="73">
        <v>0</v>
      </c>
      <c r="AK385" s="73">
        <v>0</v>
      </c>
      <c r="AL385" s="73">
        <v>0</v>
      </c>
      <c r="AM385" s="73">
        <v>0</v>
      </c>
      <c r="AN385" s="73">
        <v>0</v>
      </c>
    </row>
    <row r="386" spans="1:40">
      <c r="A386" s="108" t="s">
        <v>1076</v>
      </c>
    </row>
    <row r="387" spans="1:40">
      <c r="A387" s="108" t="s">
        <v>1077</v>
      </c>
      <c r="B387" s="73">
        <v>1404488.0234235199</v>
      </c>
      <c r="C387" s="73">
        <v>1447960.06342352</v>
      </c>
      <c r="D387" s="73">
        <v>1409207.4834235201</v>
      </c>
      <c r="E387" s="73">
        <v>1480026.11342352</v>
      </c>
      <c r="F387" s="73">
        <v>1412704.11342352</v>
      </c>
      <c r="G387" s="73">
        <v>1416176.37342352</v>
      </c>
      <c r="H387" s="73">
        <v>2632622.0534235202</v>
      </c>
      <c r="I387" s="73">
        <v>2279640.4334235201</v>
      </c>
      <c r="J387" s="73">
        <v>2292502.7534235199</v>
      </c>
      <c r="K387" s="73">
        <v>1401221.5234235199</v>
      </c>
      <c r="L387" s="73">
        <v>1454920.41342352</v>
      </c>
      <c r="M387" s="73">
        <v>1398816.85342352</v>
      </c>
      <c r="N387" s="73">
        <v>20030286.2010823</v>
      </c>
      <c r="O387" s="73">
        <v>1289373.0804256699</v>
      </c>
      <c r="P387" s="73">
        <v>1332845.1204256699</v>
      </c>
      <c r="Q387" s="73">
        <v>1294092.5404256701</v>
      </c>
      <c r="R387" s="73">
        <v>1364911.17042567</v>
      </c>
      <c r="S387" s="73">
        <v>1297589.17042567</v>
      </c>
      <c r="T387" s="73">
        <v>1301061.43042567</v>
      </c>
      <c r="U387" s="73">
        <v>2517507.1104256702</v>
      </c>
      <c r="V387" s="73">
        <v>2164525.4904256701</v>
      </c>
      <c r="W387" s="73">
        <v>2177387.8104256699</v>
      </c>
      <c r="X387" s="73">
        <v>1286106.5804256699</v>
      </c>
      <c r="Y387" s="73">
        <v>1339805.47042567</v>
      </c>
      <c r="Z387" s="73">
        <v>1283701.91042567</v>
      </c>
      <c r="AA387" s="73">
        <v>18648906.885108098</v>
      </c>
      <c r="AB387" s="73">
        <v>5343999.9568221401</v>
      </c>
      <c r="AC387" s="73">
        <v>1344464.9968221399</v>
      </c>
      <c r="AD387" s="73">
        <v>1305712.4168221401</v>
      </c>
      <c r="AE387" s="73">
        <v>1376531.04682214</v>
      </c>
      <c r="AF387" s="73">
        <v>1309209.04682214</v>
      </c>
      <c r="AG387" s="73">
        <v>1312681.30682214</v>
      </c>
      <c r="AH387" s="73">
        <v>2529126.9868221399</v>
      </c>
      <c r="AI387" s="73">
        <v>2176145.3668221398</v>
      </c>
      <c r="AJ387" s="73">
        <v>2189007.6868221401</v>
      </c>
      <c r="AK387" s="73">
        <v>1297726.4568221399</v>
      </c>
      <c r="AL387" s="73">
        <v>1351425.34682214</v>
      </c>
      <c r="AM387" s="73">
        <v>1295321.78682214</v>
      </c>
      <c r="AN387" s="73">
        <v>22831352.401865602</v>
      </c>
    </row>
    <row r="388" spans="1:40">
      <c r="A388" s="108" t="s">
        <v>1078</v>
      </c>
      <c r="B388" s="73">
        <v>-322422.123840196</v>
      </c>
      <c r="C388" s="73">
        <v>-322422.123840196</v>
      </c>
      <c r="D388" s="73">
        <v>-322422.123840196</v>
      </c>
      <c r="E388" s="73">
        <v>-322422.123840196</v>
      </c>
      <c r="F388" s="73">
        <v>-322422.123840196</v>
      </c>
      <c r="G388" s="73">
        <v>-322422.123840196</v>
      </c>
      <c r="H388" s="73">
        <v>-322422.123840196</v>
      </c>
      <c r="I388" s="73">
        <v>-322422.123840196</v>
      </c>
      <c r="J388" s="73">
        <v>-322422.123840196</v>
      </c>
      <c r="K388" s="73">
        <v>-322422.123840196</v>
      </c>
      <c r="L388" s="73">
        <v>-322422.123840196</v>
      </c>
      <c r="M388" s="73">
        <v>-322422.123840196</v>
      </c>
      <c r="N388" s="73">
        <v>-3869065.4860823499</v>
      </c>
      <c r="O388" s="73">
        <v>-282453.96042567497</v>
      </c>
      <c r="P388" s="73">
        <v>-282453.96042567497</v>
      </c>
      <c r="Q388" s="73">
        <v>-282453.96042567497</v>
      </c>
      <c r="R388" s="73">
        <v>-282453.96042567497</v>
      </c>
      <c r="S388" s="73">
        <v>-282453.96042567497</v>
      </c>
      <c r="T388" s="73">
        <v>-282453.96042567497</v>
      </c>
      <c r="U388" s="73">
        <v>-282453.96042567497</v>
      </c>
      <c r="V388" s="73">
        <v>-282453.96042567497</v>
      </c>
      <c r="W388" s="73">
        <v>-282453.96042567497</v>
      </c>
      <c r="X388" s="73">
        <v>-282453.96042567497</v>
      </c>
      <c r="Y388" s="73">
        <v>-282453.96042567497</v>
      </c>
      <c r="Z388" s="73">
        <v>-282453.96042567497</v>
      </c>
      <c r="AA388" s="73">
        <v>-3389447.5251081102</v>
      </c>
      <c r="AB388" s="73">
        <v>-294294.42015547398</v>
      </c>
      <c r="AC388" s="73">
        <v>-294294.42015547398</v>
      </c>
      <c r="AD388" s="73">
        <v>-294294.42015547398</v>
      </c>
      <c r="AE388" s="73">
        <v>-294294.42015547398</v>
      </c>
      <c r="AF388" s="73">
        <v>-294294.42015547398</v>
      </c>
      <c r="AG388" s="73">
        <v>-294294.42015547398</v>
      </c>
      <c r="AH388" s="73">
        <v>-294294.42015547398</v>
      </c>
      <c r="AI388" s="73">
        <v>-294294.42015547398</v>
      </c>
      <c r="AJ388" s="73">
        <v>-294294.42015547398</v>
      </c>
      <c r="AK388" s="73">
        <v>-294294.42015547398</v>
      </c>
      <c r="AL388" s="73">
        <v>-294294.42015547398</v>
      </c>
      <c r="AM388" s="73">
        <v>-294294.42015547398</v>
      </c>
      <c r="AN388" s="73">
        <v>-3531533.0418656799</v>
      </c>
    </row>
    <row r="389" spans="1:40">
      <c r="A389" s="108" t="s">
        <v>1079</v>
      </c>
      <c r="B389" s="73">
        <v>0</v>
      </c>
      <c r="C389" s="73">
        <v>0</v>
      </c>
      <c r="D389" s="73">
        <v>0</v>
      </c>
      <c r="E389" s="73">
        <v>0</v>
      </c>
      <c r="F389" s="73">
        <v>0</v>
      </c>
      <c r="G389" s="73">
        <v>0</v>
      </c>
      <c r="H389" s="73">
        <v>0</v>
      </c>
      <c r="I389" s="73">
        <v>0</v>
      </c>
      <c r="J389" s="73">
        <v>0</v>
      </c>
      <c r="K389" s="73">
        <v>0</v>
      </c>
      <c r="L389" s="73">
        <v>0</v>
      </c>
      <c r="M389" s="73">
        <v>0</v>
      </c>
      <c r="N389" s="73">
        <v>0</v>
      </c>
      <c r="O389" s="73">
        <v>0</v>
      </c>
      <c r="P389" s="73">
        <v>0</v>
      </c>
      <c r="Q389" s="73">
        <v>0</v>
      </c>
      <c r="R389" s="73">
        <v>0</v>
      </c>
      <c r="S389" s="73">
        <v>0</v>
      </c>
      <c r="T389" s="73">
        <v>0</v>
      </c>
      <c r="U389" s="73">
        <v>0</v>
      </c>
      <c r="V389" s="73">
        <v>0</v>
      </c>
      <c r="W389" s="73">
        <v>0</v>
      </c>
      <c r="X389" s="73">
        <v>0</v>
      </c>
      <c r="Y389" s="73">
        <v>0</v>
      </c>
      <c r="Z389" s="73">
        <v>0</v>
      </c>
      <c r="AA389" s="73">
        <v>0</v>
      </c>
      <c r="AB389" s="73">
        <v>-249333.33333333299</v>
      </c>
      <c r="AC389" s="73">
        <v>-249333.33333333299</v>
      </c>
      <c r="AD389" s="73">
        <v>-249333.33333333299</v>
      </c>
      <c r="AE389" s="73">
        <v>-249333.33333333299</v>
      </c>
      <c r="AF389" s="73">
        <v>-249333.33333333299</v>
      </c>
      <c r="AG389" s="73">
        <v>-249333.33333333299</v>
      </c>
      <c r="AH389" s="73">
        <v>-249333.33333333299</v>
      </c>
      <c r="AI389" s="73">
        <v>-249333.33333333299</v>
      </c>
      <c r="AJ389" s="73">
        <v>-249333.33333333299</v>
      </c>
      <c r="AK389" s="73">
        <v>-249333.33333333299</v>
      </c>
      <c r="AL389" s="73">
        <v>-249333.33333333299</v>
      </c>
      <c r="AM389" s="73">
        <v>-249333.33333333299</v>
      </c>
      <c r="AN389" s="73">
        <v>-2991999.9999999902</v>
      </c>
    </row>
    <row r="390" spans="1:40">
      <c r="A390" s="108" t="s">
        <v>1080</v>
      </c>
      <c r="B390" s="73">
        <v>0</v>
      </c>
      <c r="C390" s="73">
        <v>0</v>
      </c>
      <c r="D390" s="73">
        <v>0</v>
      </c>
      <c r="E390" s="73">
        <v>0</v>
      </c>
      <c r="F390" s="73">
        <v>0</v>
      </c>
      <c r="G390" s="73">
        <v>0</v>
      </c>
      <c r="H390" s="73">
        <v>0</v>
      </c>
      <c r="I390" s="73">
        <v>0</v>
      </c>
      <c r="J390" s="73">
        <v>0</v>
      </c>
      <c r="K390" s="73">
        <v>0</v>
      </c>
      <c r="L390" s="73">
        <v>0</v>
      </c>
      <c r="M390" s="73">
        <v>0</v>
      </c>
      <c r="N390" s="73">
        <v>0</v>
      </c>
      <c r="O390" s="73">
        <v>0</v>
      </c>
      <c r="P390" s="73">
        <v>0</v>
      </c>
      <c r="Q390" s="73">
        <v>0</v>
      </c>
      <c r="R390" s="73">
        <v>0</v>
      </c>
      <c r="S390" s="73">
        <v>0</v>
      </c>
      <c r="T390" s="73">
        <v>0</v>
      </c>
      <c r="U390" s="73">
        <v>0</v>
      </c>
      <c r="V390" s="73">
        <v>0</v>
      </c>
      <c r="W390" s="73">
        <v>0</v>
      </c>
      <c r="X390" s="73">
        <v>0</v>
      </c>
      <c r="Y390" s="73">
        <v>0</v>
      </c>
      <c r="Z390" s="73">
        <v>0</v>
      </c>
      <c r="AA390" s="73">
        <v>0</v>
      </c>
      <c r="AB390" s="73">
        <v>0</v>
      </c>
      <c r="AC390" s="73">
        <v>0</v>
      </c>
      <c r="AD390" s="73">
        <v>0</v>
      </c>
      <c r="AE390" s="73">
        <v>0</v>
      </c>
      <c r="AF390" s="73">
        <v>0</v>
      </c>
      <c r="AG390" s="73">
        <v>0</v>
      </c>
      <c r="AH390" s="73">
        <v>0</v>
      </c>
      <c r="AI390" s="73">
        <v>0</v>
      </c>
      <c r="AJ390" s="73">
        <v>0</v>
      </c>
      <c r="AK390" s="73">
        <v>0</v>
      </c>
      <c r="AL390" s="73">
        <v>0</v>
      </c>
      <c r="AM390" s="73">
        <v>0</v>
      </c>
      <c r="AN390" s="73">
        <v>0</v>
      </c>
    </row>
    <row r="391" spans="1:40">
      <c r="A391" s="108" t="s">
        <v>1081</v>
      </c>
      <c r="B391" s="73">
        <v>0</v>
      </c>
      <c r="C391" s="73">
        <v>0</v>
      </c>
      <c r="D391" s="73">
        <v>0</v>
      </c>
      <c r="E391" s="73">
        <v>0</v>
      </c>
      <c r="F391" s="73">
        <v>0</v>
      </c>
      <c r="G391" s="73">
        <v>0</v>
      </c>
      <c r="H391" s="73">
        <v>0</v>
      </c>
      <c r="I391" s="73">
        <v>0</v>
      </c>
      <c r="J391" s="73">
        <v>0</v>
      </c>
      <c r="K391" s="73">
        <v>0</v>
      </c>
      <c r="L391" s="73">
        <v>0</v>
      </c>
      <c r="M391" s="73">
        <v>0</v>
      </c>
      <c r="N391" s="73">
        <v>0</v>
      </c>
      <c r="O391" s="73">
        <v>0</v>
      </c>
      <c r="P391" s="73">
        <v>0</v>
      </c>
      <c r="Q391" s="73">
        <v>0</v>
      </c>
      <c r="R391" s="73">
        <v>0</v>
      </c>
      <c r="S391" s="73">
        <v>0</v>
      </c>
      <c r="T391" s="73">
        <v>0</v>
      </c>
      <c r="U391" s="73">
        <v>0</v>
      </c>
      <c r="V391" s="73">
        <v>0</v>
      </c>
      <c r="W391" s="73">
        <v>0</v>
      </c>
      <c r="X391" s="73">
        <v>0</v>
      </c>
      <c r="Y391" s="73">
        <v>0</v>
      </c>
      <c r="Z391" s="73">
        <v>0</v>
      </c>
      <c r="AA391" s="73">
        <v>0</v>
      </c>
      <c r="AB391" s="73">
        <v>0</v>
      </c>
      <c r="AC391" s="73">
        <v>0</v>
      </c>
      <c r="AD391" s="73">
        <v>0</v>
      </c>
      <c r="AE391" s="73">
        <v>0</v>
      </c>
      <c r="AF391" s="73">
        <v>0</v>
      </c>
      <c r="AG391" s="73">
        <v>0</v>
      </c>
      <c r="AH391" s="73">
        <v>0</v>
      </c>
      <c r="AI391" s="73">
        <v>0</v>
      </c>
      <c r="AJ391" s="73">
        <v>0</v>
      </c>
      <c r="AK391" s="73">
        <v>0</v>
      </c>
      <c r="AL391" s="73">
        <v>0</v>
      </c>
      <c r="AM391" s="73">
        <v>0</v>
      </c>
      <c r="AN391" s="73">
        <v>0</v>
      </c>
    </row>
    <row r="392" spans="1:40">
      <c r="A392" s="108" t="s">
        <v>1082</v>
      </c>
      <c r="B392" s="73">
        <v>0</v>
      </c>
      <c r="C392" s="73">
        <v>0</v>
      </c>
      <c r="D392" s="73">
        <v>0</v>
      </c>
      <c r="E392" s="73">
        <v>0</v>
      </c>
      <c r="F392" s="73">
        <v>0</v>
      </c>
      <c r="G392" s="73">
        <v>0</v>
      </c>
      <c r="H392" s="73">
        <v>0</v>
      </c>
      <c r="I392" s="73">
        <v>0</v>
      </c>
      <c r="J392" s="73">
        <v>0</v>
      </c>
      <c r="K392" s="73">
        <v>0</v>
      </c>
      <c r="L392" s="73">
        <v>0</v>
      </c>
      <c r="M392" s="73">
        <v>0</v>
      </c>
      <c r="N392" s="73">
        <v>0</v>
      </c>
      <c r="O392" s="73">
        <v>0</v>
      </c>
      <c r="P392" s="73">
        <v>0</v>
      </c>
      <c r="Q392" s="73">
        <v>0</v>
      </c>
      <c r="R392" s="73">
        <v>0</v>
      </c>
      <c r="S392" s="73">
        <v>0</v>
      </c>
      <c r="T392" s="73">
        <v>0</v>
      </c>
      <c r="U392" s="73">
        <v>0</v>
      </c>
      <c r="V392" s="73">
        <v>0</v>
      </c>
      <c r="W392" s="73">
        <v>0</v>
      </c>
      <c r="X392" s="73">
        <v>0</v>
      </c>
      <c r="Y392" s="73">
        <v>0</v>
      </c>
      <c r="Z392" s="73">
        <v>0</v>
      </c>
      <c r="AA392" s="73">
        <v>0</v>
      </c>
      <c r="AB392" s="73">
        <v>0</v>
      </c>
      <c r="AC392" s="73">
        <v>0</v>
      </c>
      <c r="AD392" s="73">
        <v>0</v>
      </c>
      <c r="AE392" s="73">
        <v>0</v>
      </c>
      <c r="AF392" s="73">
        <v>0</v>
      </c>
      <c r="AG392" s="73">
        <v>0</v>
      </c>
      <c r="AH392" s="73">
        <v>0</v>
      </c>
      <c r="AI392" s="73">
        <v>0</v>
      </c>
      <c r="AJ392" s="73">
        <v>0</v>
      </c>
      <c r="AK392" s="73">
        <v>0</v>
      </c>
      <c r="AL392" s="73">
        <v>0</v>
      </c>
      <c r="AM392" s="73">
        <v>0</v>
      </c>
      <c r="AN392" s="73">
        <v>0</v>
      </c>
    </row>
    <row r="393" spans="1:40">
      <c r="A393" s="108" t="s">
        <v>1083</v>
      </c>
      <c r="B393" s="73">
        <v>1082065.8995833299</v>
      </c>
      <c r="C393" s="73">
        <v>1125537.9395833299</v>
      </c>
      <c r="D393" s="73">
        <v>1086785.3595833301</v>
      </c>
      <c r="E393" s="73">
        <v>1157603.98958333</v>
      </c>
      <c r="F393" s="73">
        <v>1090281.98958333</v>
      </c>
      <c r="G393" s="73">
        <v>1093754.24958333</v>
      </c>
      <c r="H393" s="73">
        <v>2310199.9295833302</v>
      </c>
      <c r="I393" s="73">
        <v>1957218.3095833301</v>
      </c>
      <c r="J393" s="73">
        <v>1970080.6295833299</v>
      </c>
      <c r="K393" s="73">
        <v>1078799.3995833299</v>
      </c>
      <c r="L393" s="73">
        <v>1132498.28958333</v>
      </c>
      <c r="M393" s="73">
        <v>1076394.72958333</v>
      </c>
      <c r="N393" s="73">
        <v>16161220.714999899</v>
      </c>
      <c r="O393" s="73">
        <v>1006919.12</v>
      </c>
      <c r="P393" s="73">
        <v>1050391.1599999999</v>
      </c>
      <c r="Q393" s="73">
        <v>1011638.58</v>
      </c>
      <c r="R393" s="73">
        <v>1082457.21</v>
      </c>
      <c r="S393" s="73">
        <v>1015135.21</v>
      </c>
      <c r="T393" s="73">
        <v>1018607.47</v>
      </c>
      <c r="U393" s="73">
        <v>2235053.15</v>
      </c>
      <c r="V393" s="73">
        <v>1882071.53</v>
      </c>
      <c r="W393" s="73">
        <v>1894933.85</v>
      </c>
      <c r="X393" s="73">
        <v>1003652.62</v>
      </c>
      <c r="Y393" s="73">
        <v>1057351.51</v>
      </c>
      <c r="Z393" s="73">
        <v>1001247.95</v>
      </c>
      <c r="AA393" s="73">
        <v>15259459.359999999</v>
      </c>
      <c r="AB393" s="73">
        <v>4800372.2033333303</v>
      </c>
      <c r="AC393" s="73">
        <v>800837.24333333399</v>
      </c>
      <c r="AD393" s="73">
        <v>762084.66333333403</v>
      </c>
      <c r="AE393" s="73">
        <v>832903.29333333299</v>
      </c>
      <c r="AF393" s="73">
        <v>765581.29333333299</v>
      </c>
      <c r="AG393" s="73">
        <v>769053.55333333299</v>
      </c>
      <c r="AH393" s="73">
        <v>1985499.2333333299</v>
      </c>
      <c r="AI393" s="73">
        <v>1632517.61333333</v>
      </c>
      <c r="AJ393" s="73">
        <v>1645379.9333333301</v>
      </c>
      <c r="AK393" s="73">
        <v>754098.70333333395</v>
      </c>
      <c r="AL393" s="73">
        <v>807797.59333333396</v>
      </c>
      <c r="AM393" s="73">
        <v>751694.03333333402</v>
      </c>
      <c r="AN393" s="73">
        <v>16307819.359999999</v>
      </c>
    </row>
    <row r="394" spans="1:40">
      <c r="A394" s="108" t="s">
        <v>1084</v>
      </c>
    </row>
    <row r="395" spans="1:40">
      <c r="A395" s="108" t="s">
        <v>1085</v>
      </c>
      <c r="B395" s="73">
        <v>153980.17000000001</v>
      </c>
      <c r="C395" s="73">
        <v>34813.5</v>
      </c>
      <c r="D395" s="73">
        <v>34813.5</v>
      </c>
      <c r="E395" s="73">
        <v>34813.5</v>
      </c>
      <c r="F395" s="73">
        <v>34813.5</v>
      </c>
      <c r="G395" s="73">
        <v>34813.5</v>
      </c>
      <c r="H395" s="73">
        <v>34813.5</v>
      </c>
      <c r="I395" s="73">
        <v>34813.5</v>
      </c>
      <c r="J395" s="73">
        <v>34813.5</v>
      </c>
      <c r="K395" s="73">
        <v>34813.5</v>
      </c>
      <c r="L395" s="73">
        <v>34813.5</v>
      </c>
      <c r="M395" s="73">
        <v>34813.5</v>
      </c>
      <c r="N395" s="73">
        <v>536928.66999999899</v>
      </c>
      <c r="O395" s="73">
        <v>153980.17000000001</v>
      </c>
      <c r="P395" s="73">
        <v>34813.5</v>
      </c>
      <c r="Q395" s="73">
        <v>34813.5</v>
      </c>
      <c r="R395" s="73">
        <v>34813.5</v>
      </c>
      <c r="S395" s="73">
        <v>34813.5</v>
      </c>
      <c r="T395" s="73">
        <v>34813.5</v>
      </c>
      <c r="U395" s="73">
        <v>34813.5</v>
      </c>
      <c r="V395" s="73">
        <v>34813.5</v>
      </c>
      <c r="W395" s="73">
        <v>34813.5</v>
      </c>
      <c r="X395" s="73">
        <v>34813.5</v>
      </c>
      <c r="Y395" s="73">
        <v>34813.5</v>
      </c>
      <c r="Z395" s="73">
        <v>34813.5</v>
      </c>
      <c r="AA395" s="73">
        <v>536928.66999999899</v>
      </c>
      <c r="AB395" s="73">
        <v>153980.17000000001</v>
      </c>
      <c r="AC395" s="73">
        <v>34813.5</v>
      </c>
      <c r="AD395" s="73">
        <v>34813.5</v>
      </c>
      <c r="AE395" s="73">
        <v>34813.5</v>
      </c>
      <c r="AF395" s="73">
        <v>34813.5</v>
      </c>
      <c r="AG395" s="73">
        <v>34813.5</v>
      </c>
      <c r="AH395" s="73">
        <v>34813.5</v>
      </c>
      <c r="AI395" s="73">
        <v>34813.5</v>
      </c>
      <c r="AJ395" s="73">
        <v>34813.5</v>
      </c>
      <c r="AK395" s="73">
        <v>34813.5</v>
      </c>
      <c r="AL395" s="73">
        <v>34813.5</v>
      </c>
      <c r="AM395" s="73">
        <v>34813.5</v>
      </c>
      <c r="AN395" s="73">
        <v>536928.66999999899</v>
      </c>
    </row>
    <row r="396" spans="1:40">
      <c r="A396" s="108" t="s">
        <v>1086</v>
      </c>
      <c r="B396" s="73">
        <v>153980.17000000001</v>
      </c>
      <c r="C396" s="73">
        <v>34813.5</v>
      </c>
      <c r="D396" s="73">
        <v>34813.5</v>
      </c>
      <c r="E396" s="73">
        <v>34813.5</v>
      </c>
      <c r="F396" s="73">
        <v>34813.5</v>
      </c>
      <c r="G396" s="73">
        <v>34813.5</v>
      </c>
      <c r="H396" s="73">
        <v>34813.5</v>
      </c>
      <c r="I396" s="73">
        <v>34813.5</v>
      </c>
      <c r="J396" s="73">
        <v>34813.5</v>
      </c>
      <c r="K396" s="73">
        <v>34813.5</v>
      </c>
      <c r="L396" s="73">
        <v>34813.5</v>
      </c>
      <c r="M396" s="73">
        <v>34813.5</v>
      </c>
      <c r="N396" s="73">
        <v>536928.66999999899</v>
      </c>
      <c r="O396" s="73">
        <v>153980.17000000001</v>
      </c>
      <c r="P396" s="73">
        <v>34813.5</v>
      </c>
      <c r="Q396" s="73">
        <v>34813.5</v>
      </c>
      <c r="R396" s="73">
        <v>34813.5</v>
      </c>
      <c r="S396" s="73">
        <v>34813.5</v>
      </c>
      <c r="T396" s="73">
        <v>34813.5</v>
      </c>
      <c r="U396" s="73">
        <v>34813.5</v>
      </c>
      <c r="V396" s="73">
        <v>34813.5</v>
      </c>
      <c r="W396" s="73">
        <v>34813.5</v>
      </c>
      <c r="X396" s="73">
        <v>34813.5</v>
      </c>
      <c r="Y396" s="73">
        <v>34813.5</v>
      </c>
      <c r="Z396" s="73">
        <v>34813.5</v>
      </c>
      <c r="AA396" s="73">
        <v>536928.66999999899</v>
      </c>
      <c r="AB396" s="73">
        <v>153980.17000000001</v>
      </c>
      <c r="AC396" s="73">
        <v>34813.5</v>
      </c>
      <c r="AD396" s="73">
        <v>34813.5</v>
      </c>
      <c r="AE396" s="73">
        <v>34813.5</v>
      </c>
      <c r="AF396" s="73">
        <v>34813.5</v>
      </c>
      <c r="AG396" s="73">
        <v>34813.5</v>
      </c>
      <c r="AH396" s="73">
        <v>34813.5</v>
      </c>
      <c r="AI396" s="73">
        <v>34813.5</v>
      </c>
      <c r="AJ396" s="73">
        <v>34813.5</v>
      </c>
      <c r="AK396" s="73">
        <v>34813.5</v>
      </c>
      <c r="AL396" s="73">
        <v>34813.5</v>
      </c>
      <c r="AM396" s="73">
        <v>34813.5</v>
      </c>
      <c r="AN396" s="73">
        <v>536928.66999999899</v>
      </c>
    </row>
    <row r="397" spans="1:40">
      <c r="A397" s="108" t="s">
        <v>1087</v>
      </c>
    </row>
    <row r="398" spans="1:40">
      <c r="A398" s="108" t="s">
        <v>1088</v>
      </c>
      <c r="B398" s="73">
        <v>0</v>
      </c>
      <c r="C398" s="73">
        <v>0</v>
      </c>
      <c r="D398" s="73">
        <v>0</v>
      </c>
      <c r="E398" s="73">
        <v>0</v>
      </c>
      <c r="F398" s="73">
        <v>0</v>
      </c>
      <c r="G398" s="73">
        <v>0</v>
      </c>
      <c r="H398" s="73">
        <v>0</v>
      </c>
      <c r="I398" s="73">
        <v>0</v>
      </c>
      <c r="J398" s="73">
        <v>0</v>
      </c>
      <c r="K398" s="73">
        <v>0</v>
      </c>
      <c r="L398" s="73">
        <v>0</v>
      </c>
      <c r="M398" s="73">
        <v>0</v>
      </c>
      <c r="N398" s="73">
        <v>0</v>
      </c>
      <c r="O398" s="73">
        <v>0</v>
      </c>
      <c r="P398" s="73">
        <v>0</v>
      </c>
      <c r="Q398" s="73">
        <v>0</v>
      </c>
      <c r="R398" s="73">
        <v>0</v>
      </c>
      <c r="S398" s="73">
        <v>0</v>
      </c>
      <c r="T398" s="73">
        <v>0</v>
      </c>
      <c r="U398" s="73">
        <v>0</v>
      </c>
      <c r="V398" s="73">
        <v>0</v>
      </c>
      <c r="W398" s="73">
        <v>0</v>
      </c>
      <c r="X398" s="73">
        <v>0</v>
      </c>
      <c r="Y398" s="73">
        <v>0</v>
      </c>
      <c r="Z398" s="73">
        <v>0</v>
      </c>
      <c r="AA398" s="73">
        <v>0</v>
      </c>
      <c r="AB398" s="73">
        <v>0</v>
      </c>
      <c r="AC398" s="73">
        <v>0</v>
      </c>
      <c r="AD398" s="73">
        <v>0</v>
      </c>
      <c r="AE398" s="73">
        <v>0</v>
      </c>
      <c r="AF398" s="73">
        <v>0</v>
      </c>
      <c r="AG398" s="73">
        <v>0</v>
      </c>
      <c r="AH398" s="73">
        <v>0</v>
      </c>
      <c r="AI398" s="73">
        <v>0</v>
      </c>
      <c r="AJ398" s="73">
        <v>0</v>
      </c>
      <c r="AK398" s="73">
        <v>0</v>
      </c>
      <c r="AL398" s="73">
        <v>0</v>
      </c>
      <c r="AM398" s="73">
        <v>0</v>
      </c>
      <c r="AN398" s="73">
        <v>0</v>
      </c>
    </row>
    <row r="399" spans="1:40">
      <c r="A399" s="108" t="s">
        <v>1089</v>
      </c>
      <c r="B399" s="73">
        <v>0</v>
      </c>
      <c r="C399" s="73">
        <v>0</v>
      </c>
      <c r="D399" s="73">
        <v>0</v>
      </c>
      <c r="E399" s="73">
        <v>0</v>
      </c>
      <c r="F399" s="73">
        <v>0</v>
      </c>
      <c r="G399" s="73">
        <v>0</v>
      </c>
      <c r="H399" s="73">
        <v>0</v>
      </c>
      <c r="I399" s="73">
        <v>0</v>
      </c>
      <c r="J399" s="73">
        <v>0</v>
      </c>
      <c r="K399" s="73">
        <v>0</v>
      </c>
      <c r="L399" s="73">
        <v>0</v>
      </c>
      <c r="M399" s="73">
        <v>0</v>
      </c>
      <c r="N399" s="73">
        <v>0</v>
      </c>
      <c r="O399" s="73">
        <v>0</v>
      </c>
      <c r="P399" s="73">
        <v>0</v>
      </c>
      <c r="Q399" s="73">
        <v>0</v>
      </c>
      <c r="R399" s="73">
        <v>0</v>
      </c>
      <c r="S399" s="73">
        <v>0</v>
      </c>
      <c r="T399" s="73">
        <v>0</v>
      </c>
      <c r="U399" s="73">
        <v>0</v>
      </c>
      <c r="V399" s="73">
        <v>0</v>
      </c>
      <c r="W399" s="73">
        <v>0</v>
      </c>
      <c r="X399" s="73">
        <v>0</v>
      </c>
      <c r="Y399" s="73">
        <v>0</v>
      </c>
      <c r="Z399" s="73">
        <v>0</v>
      </c>
      <c r="AA399" s="73">
        <v>0</v>
      </c>
      <c r="AB399" s="73">
        <v>0</v>
      </c>
      <c r="AC399" s="73">
        <v>0</v>
      </c>
      <c r="AD399" s="73">
        <v>0</v>
      </c>
      <c r="AE399" s="73">
        <v>0</v>
      </c>
      <c r="AF399" s="73">
        <v>0</v>
      </c>
      <c r="AG399" s="73">
        <v>0</v>
      </c>
      <c r="AH399" s="73">
        <v>0</v>
      </c>
      <c r="AI399" s="73">
        <v>0</v>
      </c>
      <c r="AJ399" s="73">
        <v>0</v>
      </c>
      <c r="AK399" s="73">
        <v>0</v>
      </c>
      <c r="AL399" s="73">
        <v>0</v>
      </c>
      <c r="AM399" s="73">
        <v>0</v>
      </c>
      <c r="AN399" s="73">
        <v>0</v>
      </c>
    </row>
    <row r="400" spans="1:40">
      <c r="A400" s="108" t="s">
        <v>1090</v>
      </c>
      <c r="B400" s="73">
        <v>1236046.0695833301</v>
      </c>
      <c r="C400" s="73">
        <v>1160351.4395833299</v>
      </c>
      <c r="D400" s="73">
        <v>1121598.8595833301</v>
      </c>
      <c r="E400" s="73">
        <v>1192417.48958333</v>
      </c>
      <c r="F400" s="73">
        <v>1125095.48958333</v>
      </c>
      <c r="G400" s="73">
        <v>1128567.74958333</v>
      </c>
      <c r="H400" s="73">
        <v>2345013.4295833302</v>
      </c>
      <c r="I400" s="73">
        <v>1992031.8095833301</v>
      </c>
      <c r="J400" s="73">
        <v>2004894.1295833299</v>
      </c>
      <c r="K400" s="73">
        <v>1113612.8995833299</v>
      </c>
      <c r="L400" s="73">
        <v>1167311.78958333</v>
      </c>
      <c r="M400" s="73">
        <v>1111208.22958333</v>
      </c>
      <c r="N400" s="73">
        <v>16698149.384999899</v>
      </c>
      <c r="O400" s="73">
        <v>1160899.29</v>
      </c>
      <c r="P400" s="73">
        <v>1085204.6599999999</v>
      </c>
      <c r="Q400" s="73">
        <v>1046452.08</v>
      </c>
      <c r="R400" s="73">
        <v>1117270.71</v>
      </c>
      <c r="S400" s="73">
        <v>1049948.71</v>
      </c>
      <c r="T400" s="73">
        <v>1053420.97</v>
      </c>
      <c r="U400" s="73">
        <v>2269866.65</v>
      </c>
      <c r="V400" s="73">
        <v>1916885.03</v>
      </c>
      <c r="W400" s="73">
        <v>1929747.35</v>
      </c>
      <c r="X400" s="73">
        <v>1038466.12</v>
      </c>
      <c r="Y400" s="73">
        <v>1092165.01</v>
      </c>
      <c r="Z400" s="73">
        <v>1036061.45</v>
      </c>
      <c r="AA400" s="73">
        <v>15796388.029999999</v>
      </c>
      <c r="AB400" s="73">
        <v>4954352.3733333303</v>
      </c>
      <c r="AC400" s="73">
        <v>835650.74333333399</v>
      </c>
      <c r="AD400" s="73">
        <v>796898.16333333403</v>
      </c>
      <c r="AE400" s="73">
        <v>867716.79333333299</v>
      </c>
      <c r="AF400" s="73">
        <v>800394.79333333299</v>
      </c>
      <c r="AG400" s="73">
        <v>803867.05333333299</v>
      </c>
      <c r="AH400" s="73">
        <v>2020312.7333333299</v>
      </c>
      <c r="AI400" s="73">
        <v>1667331.11333333</v>
      </c>
      <c r="AJ400" s="73">
        <v>1680193.4333333301</v>
      </c>
      <c r="AK400" s="73">
        <v>788912.20333333395</v>
      </c>
      <c r="AL400" s="73">
        <v>842611.09333333396</v>
      </c>
      <c r="AM400" s="73">
        <v>786507.53333333402</v>
      </c>
      <c r="AN400" s="73">
        <v>16844748.030000001</v>
      </c>
    </row>
    <row r="401" spans="1:40">
      <c r="A401" s="108" t="s">
        <v>1091</v>
      </c>
    </row>
    <row r="402" spans="1:40">
      <c r="A402" s="108" t="s">
        <v>1092</v>
      </c>
      <c r="B402" s="73">
        <v>0</v>
      </c>
      <c r="C402" s="73">
        <v>0</v>
      </c>
      <c r="D402" s="73">
        <v>0</v>
      </c>
      <c r="E402" s="73">
        <v>0</v>
      </c>
      <c r="F402" s="73">
        <v>0</v>
      </c>
      <c r="G402" s="73">
        <v>0</v>
      </c>
      <c r="H402" s="73">
        <v>0</v>
      </c>
      <c r="I402" s="73">
        <v>0</v>
      </c>
      <c r="J402" s="73">
        <v>0</v>
      </c>
      <c r="K402" s="73">
        <v>0</v>
      </c>
      <c r="L402" s="73">
        <v>0</v>
      </c>
      <c r="M402" s="73">
        <v>0</v>
      </c>
      <c r="N402" s="73">
        <v>0</v>
      </c>
      <c r="O402" s="73">
        <v>0</v>
      </c>
      <c r="P402" s="73">
        <v>0</v>
      </c>
      <c r="Q402" s="73">
        <v>0</v>
      </c>
      <c r="R402" s="73">
        <v>0</v>
      </c>
      <c r="S402" s="73">
        <v>0</v>
      </c>
      <c r="T402" s="73">
        <v>0</v>
      </c>
      <c r="U402" s="73">
        <v>0</v>
      </c>
      <c r="V402" s="73">
        <v>0</v>
      </c>
      <c r="W402" s="73">
        <v>0</v>
      </c>
      <c r="X402" s="73">
        <v>0</v>
      </c>
      <c r="Y402" s="73">
        <v>0</v>
      </c>
      <c r="Z402" s="73">
        <v>0</v>
      </c>
      <c r="AA402" s="73">
        <v>0</v>
      </c>
      <c r="AB402" s="73">
        <v>0</v>
      </c>
      <c r="AC402" s="73">
        <v>0</v>
      </c>
      <c r="AD402" s="73">
        <v>0</v>
      </c>
      <c r="AE402" s="73">
        <v>0</v>
      </c>
      <c r="AF402" s="73">
        <v>0</v>
      </c>
      <c r="AG402" s="73">
        <v>0</v>
      </c>
      <c r="AH402" s="73">
        <v>0</v>
      </c>
      <c r="AI402" s="73">
        <v>0</v>
      </c>
      <c r="AJ402" s="73">
        <v>0</v>
      </c>
      <c r="AK402" s="73">
        <v>0</v>
      </c>
      <c r="AL402" s="73">
        <v>0</v>
      </c>
      <c r="AM402" s="73">
        <v>0</v>
      </c>
      <c r="AN402" s="73">
        <v>0</v>
      </c>
    </row>
    <row r="403" spans="1:40">
      <c r="A403" s="108" t="s">
        <v>1093</v>
      </c>
    </row>
    <row r="404" spans="1:40">
      <c r="A404" s="108" t="s">
        <v>1094</v>
      </c>
    </row>
    <row r="405" spans="1:40">
      <c r="A405" s="108" t="s">
        <v>1095</v>
      </c>
      <c r="B405" s="73">
        <v>5201769.3187847901</v>
      </c>
      <c r="C405" s="73">
        <v>5234877.40878479</v>
      </c>
      <c r="D405" s="73">
        <v>6935474.5887847897</v>
      </c>
      <c r="E405" s="73">
        <v>5354265.1687847897</v>
      </c>
      <c r="F405" s="73">
        <v>5463625.6087847902</v>
      </c>
      <c r="G405" s="73">
        <v>3841662.92878479</v>
      </c>
      <c r="H405" s="73">
        <v>5354333.9787847903</v>
      </c>
      <c r="I405" s="73">
        <v>5355239.1187847899</v>
      </c>
      <c r="J405" s="73">
        <v>7005830.3287847899</v>
      </c>
      <c r="K405" s="73">
        <v>5353567.19878479</v>
      </c>
      <c r="L405" s="73">
        <v>5352252.0287847901</v>
      </c>
      <c r="M405" s="73">
        <v>2042976.66878479</v>
      </c>
      <c r="N405" s="73">
        <v>62495874.3454175</v>
      </c>
      <c r="O405" s="73">
        <v>4966787.1753538903</v>
      </c>
      <c r="P405" s="73">
        <v>4999895.2653538901</v>
      </c>
      <c r="Q405" s="73">
        <v>6700492.4453538898</v>
      </c>
      <c r="R405" s="73">
        <v>5119283.0253538899</v>
      </c>
      <c r="S405" s="73">
        <v>5228643.4653538903</v>
      </c>
      <c r="T405" s="73">
        <v>3606680.7853538902</v>
      </c>
      <c r="U405" s="73">
        <v>5119351.8353538904</v>
      </c>
      <c r="V405" s="73">
        <v>5120256.9753538901</v>
      </c>
      <c r="W405" s="73">
        <v>6770848.1853538901</v>
      </c>
      <c r="X405" s="73">
        <v>5118585.0553538902</v>
      </c>
      <c r="Y405" s="73">
        <v>5117269.8853538902</v>
      </c>
      <c r="Z405" s="73">
        <v>1807994.5253538899</v>
      </c>
      <c r="AA405" s="73">
        <v>59676088.624246702</v>
      </c>
      <c r="AB405" s="73">
        <v>5215054.9632286597</v>
      </c>
      <c r="AC405" s="73">
        <v>5248163.0532286596</v>
      </c>
      <c r="AD405" s="73">
        <v>6948760.2332286602</v>
      </c>
      <c r="AE405" s="73">
        <v>5367550.8132286603</v>
      </c>
      <c r="AF405" s="73">
        <v>5476911.25322867</v>
      </c>
      <c r="AG405" s="73">
        <v>3854948.5732286698</v>
      </c>
      <c r="AH405" s="73">
        <v>5367619.6232286599</v>
      </c>
      <c r="AI405" s="73">
        <v>5368524.7632286604</v>
      </c>
      <c r="AJ405" s="73">
        <v>7019115.9732286697</v>
      </c>
      <c r="AK405" s="73">
        <v>5366852.8432286698</v>
      </c>
      <c r="AL405" s="73">
        <v>5365537.6732286699</v>
      </c>
      <c r="AM405" s="73">
        <v>2056262.31322867</v>
      </c>
      <c r="AN405" s="73">
        <v>62655302.078744002</v>
      </c>
    </row>
    <row r="406" spans="1:40">
      <c r="A406" s="108" t="s">
        <v>1096</v>
      </c>
      <c r="B406" s="73">
        <v>475561.90516883403</v>
      </c>
      <c r="C406" s="73">
        <v>475561.90516883403</v>
      </c>
      <c r="D406" s="73">
        <v>475561.90516883403</v>
      </c>
      <c r="E406" s="73">
        <v>475561.90516883403</v>
      </c>
      <c r="F406" s="73">
        <v>475561.90516883403</v>
      </c>
      <c r="G406" s="73">
        <v>475561.90516883403</v>
      </c>
      <c r="H406" s="73">
        <v>475561.90516883403</v>
      </c>
      <c r="I406" s="73">
        <v>475561.90516883403</v>
      </c>
      <c r="J406" s="73">
        <v>475561.90516883403</v>
      </c>
      <c r="K406" s="73">
        <v>475561.90516883403</v>
      </c>
      <c r="L406" s="73">
        <v>475561.90516883403</v>
      </c>
      <c r="M406" s="73">
        <v>475561.90516883403</v>
      </c>
      <c r="N406" s="73">
        <v>5706742.8620260004</v>
      </c>
      <c r="O406" s="73">
        <v>717083.74101218197</v>
      </c>
      <c r="P406" s="73">
        <v>717083.74101218197</v>
      </c>
      <c r="Q406" s="73">
        <v>717083.74101218197</v>
      </c>
      <c r="R406" s="73">
        <v>717083.74101218197</v>
      </c>
      <c r="S406" s="73">
        <v>717083.74101218197</v>
      </c>
      <c r="T406" s="73">
        <v>717083.74101218197</v>
      </c>
      <c r="U406" s="73">
        <v>717083.74101218197</v>
      </c>
      <c r="V406" s="73">
        <v>717083.74101218197</v>
      </c>
      <c r="W406" s="73">
        <v>717083.74101218197</v>
      </c>
      <c r="X406" s="73">
        <v>717083.74101218197</v>
      </c>
      <c r="Y406" s="73">
        <v>717083.74101218197</v>
      </c>
      <c r="Z406" s="73">
        <v>717083.74101218197</v>
      </c>
      <c r="AA406" s="73">
        <v>8605004.8921461795</v>
      </c>
      <c r="AB406" s="73">
        <v>960325.52301812801</v>
      </c>
      <c r="AC406" s="73">
        <v>960325.52301812801</v>
      </c>
      <c r="AD406" s="73">
        <v>960325.52301812801</v>
      </c>
      <c r="AE406" s="73">
        <v>960325.52301812801</v>
      </c>
      <c r="AF406" s="73">
        <v>960325.52301812801</v>
      </c>
      <c r="AG406" s="73">
        <v>960325.52301812801</v>
      </c>
      <c r="AH406" s="73">
        <v>960325.52301812801</v>
      </c>
      <c r="AI406" s="73">
        <v>960325.52301812801</v>
      </c>
      <c r="AJ406" s="73">
        <v>960325.52301812801</v>
      </c>
      <c r="AK406" s="73">
        <v>960325.52301812801</v>
      </c>
      <c r="AL406" s="73">
        <v>960325.52301812801</v>
      </c>
      <c r="AM406" s="73">
        <v>960325.52301812801</v>
      </c>
      <c r="AN406" s="73">
        <v>11523906.2762175</v>
      </c>
    </row>
    <row r="407" spans="1:40">
      <c r="A407" s="108" t="s">
        <v>1097</v>
      </c>
      <c r="B407" s="73">
        <v>0</v>
      </c>
      <c r="C407" s="73">
        <v>0</v>
      </c>
      <c r="D407" s="73">
        <v>0</v>
      </c>
      <c r="E407" s="73">
        <v>0</v>
      </c>
      <c r="F407" s="73">
        <v>0</v>
      </c>
      <c r="G407" s="73">
        <v>0</v>
      </c>
      <c r="H407" s="73">
        <v>0</v>
      </c>
      <c r="I407" s="73">
        <v>0</v>
      </c>
      <c r="J407" s="73">
        <v>0</v>
      </c>
      <c r="K407" s="73">
        <v>0</v>
      </c>
      <c r="L407" s="73">
        <v>0</v>
      </c>
      <c r="M407" s="73">
        <v>0</v>
      </c>
      <c r="N407" s="73">
        <v>0</v>
      </c>
      <c r="O407" s="73">
        <v>0</v>
      </c>
      <c r="P407" s="73">
        <v>0</v>
      </c>
      <c r="Q407" s="73">
        <v>0</v>
      </c>
      <c r="R407" s="73">
        <v>0</v>
      </c>
      <c r="S407" s="73">
        <v>0</v>
      </c>
      <c r="T407" s="73">
        <v>0</v>
      </c>
      <c r="U407" s="73">
        <v>0</v>
      </c>
      <c r="V407" s="73">
        <v>0</v>
      </c>
      <c r="W407" s="73">
        <v>0</v>
      </c>
      <c r="X407" s="73">
        <v>0</v>
      </c>
      <c r="Y407" s="73">
        <v>0</v>
      </c>
      <c r="Z407" s="73">
        <v>0</v>
      </c>
      <c r="AA407" s="73">
        <v>0</v>
      </c>
      <c r="AB407" s="73">
        <v>0</v>
      </c>
      <c r="AC407" s="73">
        <v>0</v>
      </c>
      <c r="AD407" s="73">
        <v>0</v>
      </c>
      <c r="AE407" s="73">
        <v>0</v>
      </c>
      <c r="AF407" s="73">
        <v>0</v>
      </c>
      <c r="AG407" s="73">
        <v>0</v>
      </c>
      <c r="AH407" s="73">
        <v>0</v>
      </c>
      <c r="AI407" s="73">
        <v>0</v>
      </c>
      <c r="AJ407" s="73">
        <v>0</v>
      </c>
      <c r="AK407" s="73">
        <v>0</v>
      </c>
      <c r="AL407" s="73">
        <v>0</v>
      </c>
      <c r="AM407" s="73">
        <v>0</v>
      </c>
      <c r="AN407" s="73">
        <v>0</v>
      </c>
    </row>
    <row r="408" spans="1:40">
      <c r="A408" s="108" t="s">
        <v>1098</v>
      </c>
      <c r="B408" s="73">
        <v>191826.298366</v>
      </c>
      <c r="C408" s="73">
        <v>191826.298366</v>
      </c>
      <c r="D408" s="73">
        <v>191826.298366</v>
      </c>
      <c r="E408" s="73">
        <v>191826.298366</v>
      </c>
      <c r="F408" s="73">
        <v>191826.298366</v>
      </c>
      <c r="G408" s="73">
        <v>191826.298366</v>
      </c>
      <c r="H408" s="73">
        <v>191826.298366</v>
      </c>
      <c r="I408" s="73">
        <v>191826.298366</v>
      </c>
      <c r="J408" s="73">
        <v>191826.298366</v>
      </c>
      <c r="K408" s="73">
        <v>191826.298366</v>
      </c>
      <c r="L408" s="73">
        <v>191826.298366</v>
      </c>
      <c r="M408" s="73">
        <v>191826.298366</v>
      </c>
      <c r="N408" s="73">
        <v>2301915.5803919998</v>
      </c>
      <c r="O408" s="73">
        <v>177209.85361176301</v>
      </c>
      <c r="P408" s="73">
        <v>177209.85361176301</v>
      </c>
      <c r="Q408" s="73">
        <v>177209.85361176301</v>
      </c>
      <c r="R408" s="73">
        <v>177209.85361176301</v>
      </c>
      <c r="S408" s="73">
        <v>177209.85361176301</v>
      </c>
      <c r="T408" s="73">
        <v>177209.85361176301</v>
      </c>
      <c r="U408" s="73">
        <v>177209.85361176301</v>
      </c>
      <c r="V408" s="73">
        <v>177209.85361176301</v>
      </c>
      <c r="W408" s="73">
        <v>177209.85361176301</v>
      </c>
      <c r="X408" s="73">
        <v>177209.85361176301</v>
      </c>
      <c r="Y408" s="73">
        <v>177209.85361176301</v>
      </c>
      <c r="Z408" s="73">
        <v>177209.85361176301</v>
      </c>
      <c r="AA408" s="73">
        <v>2126518.2433411502</v>
      </c>
      <c r="AB408" s="73">
        <v>185082.36309805099</v>
      </c>
      <c r="AC408" s="73">
        <v>185082.36309805099</v>
      </c>
      <c r="AD408" s="73">
        <v>185082.36309805099</v>
      </c>
      <c r="AE408" s="73">
        <v>185082.36309805099</v>
      </c>
      <c r="AF408" s="73">
        <v>185082.36309805099</v>
      </c>
      <c r="AG408" s="73">
        <v>185082.36309805099</v>
      </c>
      <c r="AH408" s="73">
        <v>185082.36309805099</v>
      </c>
      <c r="AI408" s="73">
        <v>185082.36309805099</v>
      </c>
      <c r="AJ408" s="73">
        <v>185082.36309805099</v>
      </c>
      <c r="AK408" s="73">
        <v>185082.36309805099</v>
      </c>
      <c r="AL408" s="73">
        <v>185082.36309805099</v>
      </c>
      <c r="AM408" s="73">
        <v>185082.36309805099</v>
      </c>
      <c r="AN408" s="73">
        <v>2220988.3571766098</v>
      </c>
    </row>
    <row r="409" spans="1:40">
      <c r="A409" s="108" t="s">
        <v>1099</v>
      </c>
      <c r="B409" s="73">
        <v>0</v>
      </c>
      <c r="C409" s="73">
        <v>0</v>
      </c>
      <c r="D409" s="73">
        <v>0</v>
      </c>
      <c r="E409" s="73">
        <v>0</v>
      </c>
      <c r="F409" s="73">
        <v>0</v>
      </c>
      <c r="G409" s="73">
        <v>0</v>
      </c>
      <c r="H409" s="73">
        <v>0</v>
      </c>
      <c r="I409" s="73">
        <v>0</v>
      </c>
      <c r="J409" s="73">
        <v>0</v>
      </c>
      <c r="K409" s="73">
        <v>0</v>
      </c>
      <c r="L409" s="73">
        <v>0</v>
      </c>
      <c r="M409" s="73">
        <v>0</v>
      </c>
      <c r="N409" s="73">
        <v>0</v>
      </c>
      <c r="O409" s="73">
        <v>0</v>
      </c>
      <c r="P409" s="73">
        <v>0</v>
      </c>
      <c r="Q409" s="73">
        <v>0</v>
      </c>
      <c r="R409" s="73">
        <v>0</v>
      </c>
      <c r="S409" s="73">
        <v>0</v>
      </c>
      <c r="T409" s="73">
        <v>0</v>
      </c>
      <c r="U409" s="73">
        <v>0</v>
      </c>
      <c r="V409" s="73">
        <v>0</v>
      </c>
      <c r="W409" s="73">
        <v>0</v>
      </c>
      <c r="X409" s="73">
        <v>0</v>
      </c>
      <c r="Y409" s="73">
        <v>0</v>
      </c>
      <c r="Z409" s="73">
        <v>0</v>
      </c>
      <c r="AA409" s="73">
        <v>0</v>
      </c>
      <c r="AB409" s="73">
        <v>0</v>
      </c>
      <c r="AC409" s="73">
        <v>0</v>
      </c>
      <c r="AD409" s="73">
        <v>0</v>
      </c>
      <c r="AE409" s="73">
        <v>0</v>
      </c>
      <c r="AF409" s="73">
        <v>0</v>
      </c>
      <c r="AG409" s="73">
        <v>0</v>
      </c>
      <c r="AH409" s="73">
        <v>0</v>
      </c>
      <c r="AI409" s="73">
        <v>0</v>
      </c>
      <c r="AJ409" s="73">
        <v>0</v>
      </c>
      <c r="AK409" s="73">
        <v>0</v>
      </c>
      <c r="AL409" s="73">
        <v>0</v>
      </c>
      <c r="AM409" s="73">
        <v>0</v>
      </c>
      <c r="AN409" s="73">
        <v>0</v>
      </c>
    </row>
    <row r="410" spans="1:40">
      <c r="A410" s="108" t="s">
        <v>1100</v>
      </c>
      <c r="B410" s="73">
        <v>0</v>
      </c>
      <c r="C410" s="73">
        <v>0</v>
      </c>
      <c r="D410" s="73">
        <v>0</v>
      </c>
      <c r="E410" s="73">
        <v>0</v>
      </c>
      <c r="F410" s="73">
        <v>0</v>
      </c>
      <c r="G410" s="73">
        <v>0</v>
      </c>
      <c r="H410" s="73">
        <v>0</v>
      </c>
      <c r="I410" s="73">
        <v>0</v>
      </c>
      <c r="J410" s="73">
        <v>0</v>
      </c>
      <c r="K410" s="73">
        <v>0</v>
      </c>
      <c r="L410" s="73">
        <v>0</v>
      </c>
      <c r="M410" s="73">
        <v>0</v>
      </c>
      <c r="N410" s="73">
        <v>0</v>
      </c>
      <c r="O410" s="73">
        <v>0</v>
      </c>
      <c r="P410" s="73">
        <v>0</v>
      </c>
      <c r="Q410" s="73">
        <v>0</v>
      </c>
      <c r="R410" s="73">
        <v>0</v>
      </c>
      <c r="S410" s="73">
        <v>0</v>
      </c>
      <c r="T410" s="73">
        <v>0</v>
      </c>
      <c r="U410" s="73">
        <v>0</v>
      </c>
      <c r="V410" s="73">
        <v>0</v>
      </c>
      <c r="W410" s="73">
        <v>0</v>
      </c>
      <c r="X410" s="73">
        <v>0</v>
      </c>
      <c r="Y410" s="73">
        <v>0</v>
      </c>
      <c r="Z410" s="73">
        <v>0</v>
      </c>
      <c r="AA410" s="73">
        <v>0</v>
      </c>
      <c r="AB410" s="73">
        <v>0</v>
      </c>
      <c r="AC410" s="73">
        <v>0</v>
      </c>
      <c r="AD410" s="73">
        <v>0</v>
      </c>
      <c r="AE410" s="73">
        <v>0</v>
      </c>
      <c r="AF410" s="73">
        <v>0</v>
      </c>
      <c r="AG410" s="73">
        <v>0</v>
      </c>
      <c r="AH410" s="73">
        <v>0</v>
      </c>
      <c r="AI410" s="73">
        <v>0</v>
      </c>
      <c r="AJ410" s="73">
        <v>0</v>
      </c>
      <c r="AK410" s="73">
        <v>0</v>
      </c>
      <c r="AL410" s="73">
        <v>0</v>
      </c>
      <c r="AM410" s="73">
        <v>0</v>
      </c>
      <c r="AN410" s="73">
        <v>0</v>
      </c>
    </row>
    <row r="411" spans="1:40">
      <c r="A411" s="108" t="s">
        <v>1101</v>
      </c>
      <c r="B411" s="73">
        <v>0</v>
      </c>
      <c r="C411" s="73">
        <v>0</v>
      </c>
      <c r="D411" s="73">
        <v>0</v>
      </c>
      <c r="E411" s="73">
        <v>0</v>
      </c>
      <c r="F411" s="73">
        <v>0</v>
      </c>
      <c r="G411" s="73">
        <v>0</v>
      </c>
      <c r="H411" s="73">
        <v>0</v>
      </c>
      <c r="I411" s="73">
        <v>0</v>
      </c>
      <c r="J411" s="73">
        <v>0</v>
      </c>
      <c r="K411" s="73">
        <v>0</v>
      </c>
      <c r="L411" s="73">
        <v>0</v>
      </c>
      <c r="M411" s="73">
        <v>0</v>
      </c>
      <c r="N411" s="73">
        <v>0</v>
      </c>
      <c r="O411" s="73">
        <v>0</v>
      </c>
      <c r="P411" s="73">
        <v>0</v>
      </c>
      <c r="Q411" s="73">
        <v>0</v>
      </c>
      <c r="R411" s="73">
        <v>0</v>
      </c>
      <c r="S411" s="73">
        <v>0</v>
      </c>
      <c r="T411" s="73">
        <v>0</v>
      </c>
      <c r="U411" s="73">
        <v>0</v>
      </c>
      <c r="V411" s="73">
        <v>0</v>
      </c>
      <c r="W411" s="73">
        <v>0</v>
      </c>
      <c r="X411" s="73">
        <v>0</v>
      </c>
      <c r="Y411" s="73">
        <v>0</v>
      </c>
      <c r="Z411" s="73">
        <v>0</v>
      </c>
      <c r="AA411" s="73">
        <v>0</v>
      </c>
      <c r="AB411" s="73">
        <v>0</v>
      </c>
      <c r="AC411" s="73">
        <v>0</v>
      </c>
      <c r="AD411" s="73">
        <v>0</v>
      </c>
      <c r="AE411" s="73">
        <v>0</v>
      </c>
      <c r="AF411" s="73">
        <v>0</v>
      </c>
      <c r="AG411" s="73">
        <v>0</v>
      </c>
      <c r="AH411" s="73">
        <v>0</v>
      </c>
      <c r="AI411" s="73">
        <v>0</v>
      </c>
      <c r="AJ411" s="73">
        <v>0</v>
      </c>
      <c r="AK411" s="73">
        <v>0</v>
      </c>
      <c r="AL411" s="73">
        <v>0</v>
      </c>
      <c r="AM411" s="73">
        <v>0</v>
      </c>
      <c r="AN411" s="73">
        <v>0</v>
      </c>
    </row>
    <row r="412" spans="1:40">
      <c r="A412" s="108" t="s">
        <v>1102</v>
      </c>
      <c r="B412" s="73">
        <v>0</v>
      </c>
      <c r="C412" s="73">
        <v>0</v>
      </c>
      <c r="D412" s="73">
        <v>0</v>
      </c>
      <c r="E412" s="73">
        <v>0</v>
      </c>
      <c r="F412" s="73">
        <v>0</v>
      </c>
      <c r="G412" s="73">
        <v>0</v>
      </c>
      <c r="H412" s="73">
        <v>0</v>
      </c>
      <c r="I412" s="73">
        <v>0</v>
      </c>
      <c r="J412" s="73">
        <v>0</v>
      </c>
      <c r="K412" s="73">
        <v>0</v>
      </c>
      <c r="L412" s="73">
        <v>0</v>
      </c>
      <c r="M412" s="73">
        <v>0</v>
      </c>
      <c r="N412" s="73">
        <v>0</v>
      </c>
      <c r="O412" s="73">
        <v>0</v>
      </c>
      <c r="P412" s="73">
        <v>0</v>
      </c>
      <c r="Q412" s="73">
        <v>0</v>
      </c>
      <c r="R412" s="73">
        <v>0</v>
      </c>
      <c r="S412" s="73">
        <v>0</v>
      </c>
      <c r="T412" s="73">
        <v>0</v>
      </c>
      <c r="U412" s="73">
        <v>0</v>
      </c>
      <c r="V412" s="73">
        <v>0</v>
      </c>
      <c r="W412" s="73">
        <v>0</v>
      </c>
      <c r="X412" s="73">
        <v>0</v>
      </c>
      <c r="Y412" s="73">
        <v>0</v>
      </c>
      <c r="Z412" s="73">
        <v>0</v>
      </c>
      <c r="AA412" s="73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</row>
    <row r="413" spans="1:40">
      <c r="A413" s="108" t="s">
        <v>1103</v>
      </c>
      <c r="B413" s="73">
        <v>5869157.5223196195</v>
      </c>
      <c r="C413" s="73">
        <v>5902265.6123196203</v>
      </c>
      <c r="D413" s="73">
        <v>7602862.79231962</v>
      </c>
      <c r="E413" s="73">
        <v>6021653.3723196201</v>
      </c>
      <c r="F413" s="73">
        <v>6131013.8123196196</v>
      </c>
      <c r="G413" s="73">
        <v>4509051.1323196199</v>
      </c>
      <c r="H413" s="73">
        <v>6021722.1823196197</v>
      </c>
      <c r="I413" s="73">
        <v>6022627.3223196203</v>
      </c>
      <c r="J413" s="73">
        <v>7673218.5323196203</v>
      </c>
      <c r="K413" s="73">
        <v>6020955.4023196204</v>
      </c>
      <c r="L413" s="73">
        <v>6019640.2323196204</v>
      </c>
      <c r="M413" s="73">
        <v>2710364.8723196299</v>
      </c>
      <c r="N413" s="73">
        <v>70504532.787835494</v>
      </c>
      <c r="O413" s="73">
        <v>5861080.7699778397</v>
      </c>
      <c r="P413" s="73">
        <v>5894188.8599778404</v>
      </c>
      <c r="Q413" s="73">
        <v>7594786.0399778299</v>
      </c>
      <c r="R413" s="73">
        <v>6013576.6199778402</v>
      </c>
      <c r="S413" s="73">
        <v>6122937.0599778397</v>
      </c>
      <c r="T413" s="73">
        <v>4500974.37997784</v>
      </c>
      <c r="U413" s="73">
        <v>6013645.4299778398</v>
      </c>
      <c r="V413" s="73">
        <v>6014550.5699778404</v>
      </c>
      <c r="W413" s="73">
        <v>7665141.7799778404</v>
      </c>
      <c r="X413" s="73">
        <v>6012878.6499778396</v>
      </c>
      <c r="Y413" s="73">
        <v>6011563.4799778396</v>
      </c>
      <c r="Z413" s="73">
        <v>2702288.1199778402</v>
      </c>
      <c r="AA413" s="73">
        <v>70407611.759734094</v>
      </c>
      <c r="AB413" s="73">
        <v>6360462.8493448403</v>
      </c>
      <c r="AC413" s="73">
        <v>6393570.9393448401</v>
      </c>
      <c r="AD413" s="73">
        <v>8094168.1193448398</v>
      </c>
      <c r="AE413" s="73">
        <v>6512958.6993448399</v>
      </c>
      <c r="AF413" s="73">
        <v>6622319.1393448496</v>
      </c>
      <c r="AG413" s="73">
        <v>5000356.4593448397</v>
      </c>
      <c r="AH413" s="73">
        <v>6513027.5093448404</v>
      </c>
      <c r="AI413" s="73">
        <v>6513932.6493448401</v>
      </c>
      <c r="AJ413" s="73">
        <v>8164523.85934484</v>
      </c>
      <c r="AK413" s="73">
        <v>6512260.7293448402</v>
      </c>
      <c r="AL413" s="73">
        <v>6510945.5593448402</v>
      </c>
      <c r="AM413" s="73">
        <v>3201670.1993448399</v>
      </c>
      <c r="AN413" s="73">
        <v>76400196.712138101</v>
      </c>
    </row>
    <row r="414" spans="1:40">
      <c r="A414" s="108" t="s">
        <v>1104</v>
      </c>
    </row>
    <row r="415" spans="1:40">
      <c r="A415" s="108" t="s">
        <v>1105</v>
      </c>
      <c r="B415" s="73">
        <v>185359.1024</v>
      </c>
      <c r="C415" s="73">
        <v>185359.1024</v>
      </c>
      <c r="D415" s="73">
        <v>185359.1024</v>
      </c>
      <c r="E415" s="73">
        <v>185359.1024</v>
      </c>
      <c r="F415" s="73">
        <v>185359.1024</v>
      </c>
      <c r="G415" s="73">
        <v>185359.1024</v>
      </c>
      <c r="H415" s="73">
        <v>185359.1024</v>
      </c>
      <c r="I415" s="73">
        <v>185359.1024</v>
      </c>
      <c r="J415" s="73">
        <v>185359.1024</v>
      </c>
      <c r="K415" s="73">
        <v>185359.1024</v>
      </c>
      <c r="L415" s="73">
        <v>185359.1024</v>
      </c>
      <c r="M415" s="73">
        <v>185359.1024</v>
      </c>
      <c r="N415" s="73">
        <v>2224309.2288000002</v>
      </c>
      <c r="O415" s="73">
        <v>277762.73405000003</v>
      </c>
      <c r="P415" s="73">
        <v>277762.73405000003</v>
      </c>
      <c r="Q415" s="73">
        <v>277762.73405000003</v>
      </c>
      <c r="R415" s="73">
        <v>277762.73405000003</v>
      </c>
      <c r="S415" s="73">
        <v>277762.73405000003</v>
      </c>
      <c r="T415" s="73">
        <v>277762.73405000003</v>
      </c>
      <c r="U415" s="73">
        <v>277762.73405000003</v>
      </c>
      <c r="V415" s="73">
        <v>277762.73405000003</v>
      </c>
      <c r="W415" s="73">
        <v>277762.73405000003</v>
      </c>
      <c r="X415" s="73">
        <v>277762.73405000003</v>
      </c>
      <c r="Y415" s="73">
        <v>277762.73405000003</v>
      </c>
      <c r="Z415" s="73">
        <v>277762.73405000003</v>
      </c>
      <c r="AA415" s="73">
        <v>3333152.8085999899</v>
      </c>
      <c r="AB415" s="73">
        <v>369656.1557</v>
      </c>
      <c r="AC415" s="73">
        <v>369656.1557</v>
      </c>
      <c r="AD415" s="73">
        <v>369656.1557</v>
      </c>
      <c r="AE415" s="73">
        <v>369656.1557</v>
      </c>
      <c r="AF415" s="73">
        <v>369656.1557</v>
      </c>
      <c r="AG415" s="73">
        <v>369656.1557</v>
      </c>
      <c r="AH415" s="73">
        <v>369656.1557</v>
      </c>
      <c r="AI415" s="73">
        <v>369656.1557</v>
      </c>
      <c r="AJ415" s="73">
        <v>369656.1557</v>
      </c>
      <c r="AK415" s="73">
        <v>369656.1557</v>
      </c>
      <c r="AL415" s="73">
        <v>369656.1557</v>
      </c>
      <c r="AM415" s="73">
        <v>369656.1557</v>
      </c>
      <c r="AN415" s="73">
        <v>4435873.8684</v>
      </c>
    </row>
    <row r="416" spans="1:40">
      <c r="A416" s="108" t="s">
        <v>1106</v>
      </c>
      <c r="B416" s="73">
        <v>0</v>
      </c>
      <c r="C416" s="73">
        <v>0</v>
      </c>
      <c r="D416" s="73">
        <v>0</v>
      </c>
      <c r="E416" s="73">
        <v>0</v>
      </c>
      <c r="F416" s="73">
        <v>0</v>
      </c>
      <c r="G416" s="73">
        <v>0</v>
      </c>
      <c r="H416" s="73">
        <v>0</v>
      </c>
      <c r="I416" s="73">
        <v>0</v>
      </c>
      <c r="J416" s="73">
        <v>0</v>
      </c>
      <c r="K416" s="73">
        <v>0</v>
      </c>
      <c r="L416" s="73">
        <v>0</v>
      </c>
      <c r="M416" s="73">
        <v>0</v>
      </c>
      <c r="N416" s="73">
        <v>0</v>
      </c>
      <c r="O416" s="73">
        <v>0</v>
      </c>
      <c r="P416" s="73">
        <v>0</v>
      </c>
      <c r="Q416" s="73">
        <v>0</v>
      </c>
      <c r="R416" s="73">
        <v>0</v>
      </c>
      <c r="S416" s="73">
        <v>0</v>
      </c>
      <c r="T416" s="73">
        <v>0</v>
      </c>
      <c r="U416" s="73">
        <v>0</v>
      </c>
      <c r="V416" s="73">
        <v>0</v>
      </c>
      <c r="W416" s="73">
        <v>0</v>
      </c>
      <c r="X416" s="73">
        <v>0</v>
      </c>
      <c r="Y416" s="73">
        <v>0</v>
      </c>
      <c r="Z416" s="73">
        <v>0</v>
      </c>
      <c r="AA416" s="73">
        <v>0</v>
      </c>
      <c r="AB416" s="73">
        <v>0</v>
      </c>
      <c r="AC416" s="73">
        <v>0</v>
      </c>
      <c r="AD416" s="73">
        <v>0</v>
      </c>
      <c r="AE416" s="73">
        <v>0</v>
      </c>
      <c r="AF416" s="73">
        <v>0</v>
      </c>
      <c r="AG416" s="73">
        <v>0</v>
      </c>
      <c r="AH416" s="73">
        <v>0</v>
      </c>
      <c r="AI416" s="73">
        <v>0</v>
      </c>
      <c r="AJ416" s="73">
        <v>0</v>
      </c>
      <c r="AK416" s="73">
        <v>0</v>
      </c>
      <c r="AL416" s="73">
        <v>0</v>
      </c>
      <c r="AM416" s="73">
        <v>0</v>
      </c>
      <c r="AN416" s="73">
        <v>0</v>
      </c>
    </row>
    <row r="417" spans="1:40">
      <c r="A417" s="108" t="s">
        <v>1107</v>
      </c>
      <c r="B417" s="73">
        <v>104237.16</v>
      </c>
      <c r="C417" s="73">
        <v>51819.409999999902</v>
      </c>
      <c r="D417" s="73">
        <v>6975.5799999999699</v>
      </c>
      <c r="E417" s="73">
        <v>52724.169999999896</v>
      </c>
      <c r="F417" s="73">
        <v>54607.3999999999</v>
      </c>
      <c r="G417" s="73">
        <v>56729.979999999901</v>
      </c>
      <c r="H417" s="73">
        <v>55755.02</v>
      </c>
      <c r="I417" s="73">
        <v>54581.429999999898</v>
      </c>
      <c r="J417" s="73">
        <v>9808.2599999999802</v>
      </c>
      <c r="K417" s="73">
        <v>61217.969999999899</v>
      </c>
      <c r="L417" s="73">
        <v>66989.77</v>
      </c>
      <c r="M417" s="73">
        <v>86272.45</v>
      </c>
      <c r="N417" s="73">
        <v>661718.59999999905</v>
      </c>
      <c r="O417" s="73">
        <v>104237.16</v>
      </c>
      <c r="P417" s="73">
        <v>51819.409999999902</v>
      </c>
      <c r="Q417" s="73">
        <v>6975.5799999999699</v>
      </c>
      <c r="R417" s="73">
        <v>52724.169999999896</v>
      </c>
      <c r="S417" s="73">
        <v>54607.3999999999</v>
      </c>
      <c r="T417" s="73">
        <v>56729.979999999901</v>
      </c>
      <c r="U417" s="73">
        <v>55755.02</v>
      </c>
      <c r="V417" s="73">
        <v>54581.429999999898</v>
      </c>
      <c r="W417" s="73">
        <v>9808.2599999999802</v>
      </c>
      <c r="X417" s="73">
        <v>61217.969999999899</v>
      </c>
      <c r="Y417" s="73">
        <v>66989.77</v>
      </c>
      <c r="Z417" s="73">
        <v>86272.45</v>
      </c>
      <c r="AA417" s="73">
        <v>661718.59999999905</v>
      </c>
      <c r="AB417" s="73">
        <v>104237.16</v>
      </c>
      <c r="AC417" s="73">
        <v>51819.409999999902</v>
      </c>
      <c r="AD417" s="73">
        <v>6975.5799999999699</v>
      </c>
      <c r="AE417" s="73">
        <v>52724.169999999896</v>
      </c>
      <c r="AF417" s="73">
        <v>54607.3999999999</v>
      </c>
      <c r="AG417" s="73">
        <v>56729.979999999901</v>
      </c>
      <c r="AH417" s="73">
        <v>55755.02</v>
      </c>
      <c r="AI417" s="73">
        <v>54581.429999999898</v>
      </c>
      <c r="AJ417" s="73">
        <v>9808.2599999999802</v>
      </c>
      <c r="AK417" s="73">
        <v>61217.969999999899</v>
      </c>
      <c r="AL417" s="73">
        <v>66989.77</v>
      </c>
      <c r="AM417" s="73">
        <v>86272.45</v>
      </c>
      <c r="AN417" s="73">
        <v>661718.59999999905</v>
      </c>
    </row>
    <row r="418" spans="1:40">
      <c r="A418" s="108" t="s">
        <v>1108</v>
      </c>
      <c r="B418" s="73">
        <v>0</v>
      </c>
      <c r="C418" s="73">
        <v>0</v>
      </c>
      <c r="D418" s="73">
        <v>0</v>
      </c>
      <c r="E418" s="73">
        <v>0</v>
      </c>
      <c r="F418" s="73">
        <v>0</v>
      </c>
      <c r="G418" s="73">
        <v>0</v>
      </c>
      <c r="H418" s="73">
        <v>0</v>
      </c>
      <c r="I418" s="73">
        <v>0</v>
      </c>
      <c r="J418" s="73">
        <v>0</v>
      </c>
      <c r="K418" s="73">
        <v>0</v>
      </c>
      <c r="L418" s="73">
        <v>0</v>
      </c>
      <c r="M418" s="73">
        <v>0</v>
      </c>
      <c r="N418" s="73">
        <v>0</v>
      </c>
      <c r="O418" s="73">
        <v>0</v>
      </c>
      <c r="P418" s="73">
        <v>0</v>
      </c>
      <c r="Q418" s="73">
        <v>0</v>
      </c>
      <c r="R418" s="73">
        <v>0</v>
      </c>
      <c r="S418" s="73">
        <v>0</v>
      </c>
      <c r="T418" s="73">
        <v>0</v>
      </c>
      <c r="U418" s="73">
        <v>0</v>
      </c>
      <c r="V418" s="73">
        <v>0</v>
      </c>
      <c r="W418" s="73">
        <v>0</v>
      </c>
      <c r="X418" s="73">
        <v>0</v>
      </c>
      <c r="Y418" s="73">
        <v>0</v>
      </c>
      <c r="Z418" s="73">
        <v>0</v>
      </c>
      <c r="AA418" s="73">
        <v>0</v>
      </c>
      <c r="AB418" s="73">
        <v>0</v>
      </c>
      <c r="AC418" s="73">
        <v>0</v>
      </c>
      <c r="AD418" s="73">
        <v>0</v>
      </c>
      <c r="AE418" s="73">
        <v>0</v>
      </c>
      <c r="AF418" s="73">
        <v>0</v>
      </c>
      <c r="AG418" s="73">
        <v>0</v>
      </c>
      <c r="AH418" s="73">
        <v>0</v>
      </c>
      <c r="AI418" s="73">
        <v>0</v>
      </c>
      <c r="AJ418" s="73">
        <v>0</v>
      </c>
      <c r="AK418" s="73">
        <v>0</v>
      </c>
      <c r="AL418" s="73">
        <v>0</v>
      </c>
      <c r="AM418" s="73">
        <v>0</v>
      </c>
      <c r="AN418" s="73">
        <v>0</v>
      </c>
    </row>
    <row r="419" spans="1:40">
      <c r="A419" s="108" t="s">
        <v>1109</v>
      </c>
      <c r="B419" s="73">
        <v>0</v>
      </c>
      <c r="C419" s="73">
        <v>0</v>
      </c>
      <c r="D419" s="73">
        <v>0</v>
      </c>
      <c r="E419" s="73">
        <v>0</v>
      </c>
      <c r="F419" s="73">
        <v>0</v>
      </c>
      <c r="G419" s="73">
        <v>0</v>
      </c>
      <c r="H419" s="73">
        <v>0</v>
      </c>
      <c r="I419" s="73">
        <v>0</v>
      </c>
      <c r="J419" s="73">
        <v>0</v>
      </c>
      <c r="K419" s="73">
        <v>0</v>
      </c>
      <c r="L419" s="73">
        <v>0</v>
      </c>
      <c r="M419" s="73">
        <v>0</v>
      </c>
      <c r="N419" s="73">
        <v>0</v>
      </c>
      <c r="O419" s="73">
        <v>0</v>
      </c>
      <c r="P419" s="73">
        <v>0</v>
      </c>
      <c r="Q419" s="73">
        <v>0</v>
      </c>
      <c r="R419" s="73">
        <v>0</v>
      </c>
      <c r="S419" s="73">
        <v>0</v>
      </c>
      <c r="T419" s="73">
        <v>0</v>
      </c>
      <c r="U419" s="73">
        <v>0</v>
      </c>
      <c r="V419" s="73">
        <v>0</v>
      </c>
      <c r="W419" s="73">
        <v>0</v>
      </c>
      <c r="X419" s="73">
        <v>0</v>
      </c>
      <c r="Y419" s="73">
        <v>0</v>
      </c>
      <c r="Z419" s="73">
        <v>0</v>
      </c>
      <c r="AA419" s="73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</row>
    <row r="420" spans="1:40">
      <c r="A420" s="108" t="s">
        <v>1110</v>
      </c>
      <c r="B420" s="73">
        <v>0</v>
      </c>
      <c r="C420" s="73">
        <v>0</v>
      </c>
      <c r="D420" s="73">
        <v>0</v>
      </c>
      <c r="E420" s="73">
        <v>0</v>
      </c>
      <c r="F420" s="73">
        <v>0</v>
      </c>
      <c r="G420" s="73">
        <v>0</v>
      </c>
      <c r="H420" s="73">
        <v>0</v>
      </c>
      <c r="I420" s="73">
        <v>0</v>
      </c>
      <c r="J420" s="73">
        <v>0</v>
      </c>
      <c r="K420" s="73">
        <v>0</v>
      </c>
      <c r="L420" s="73">
        <v>0</v>
      </c>
      <c r="M420" s="73">
        <v>0</v>
      </c>
      <c r="N420" s="73">
        <v>0</v>
      </c>
      <c r="O420" s="73">
        <v>0</v>
      </c>
      <c r="P420" s="73">
        <v>0</v>
      </c>
      <c r="Q420" s="73">
        <v>0</v>
      </c>
      <c r="R420" s="73">
        <v>0</v>
      </c>
      <c r="S420" s="73">
        <v>0</v>
      </c>
      <c r="T420" s="73">
        <v>0</v>
      </c>
      <c r="U420" s="73">
        <v>0</v>
      </c>
      <c r="V420" s="73">
        <v>0</v>
      </c>
      <c r="W420" s="73">
        <v>0</v>
      </c>
      <c r="X420" s="73">
        <v>0</v>
      </c>
      <c r="Y420" s="73">
        <v>0</v>
      </c>
      <c r="Z420" s="73">
        <v>0</v>
      </c>
      <c r="AA420" s="73">
        <v>0</v>
      </c>
      <c r="AB420" s="73">
        <v>0</v>
      </c>
      <c r="AC420" s="73">
        <v>0</v>
      </c>
      <c r="AD420" s="73">
        <v>0</v>
      </c>
      <c r="AE420" s="73">
        <v>0</v>
      </c>
      <c r="AF420" s="73">
        <v>0</v>
      </c>
      <c r="AG420" s="73">
        <v>0</v>
      </c>
      <c r="AH420" s="73">
        <v>0</v>
      </c>
      <c r="AI420" s="73">
        <v>0</v>
      </c>
      <c r="AJ420" s="73">
        <v>0</v>
      </c>
      <c r="AK420" s="73">
        <v>0</v>
      </c>
      <c r="AL420" s="73">
        <v>0</v>
      </c>
      <c r="AM420" s="73">
        <v>0</v>
      </c>
      <c r="AN420" s="73">
        <v>0</v>
      </c>
    </row>
    <row r="421" spans="1:40">
      <c r="A421" s="108" t="s">
        <v>1111</v>
      </c>
      <c r="B421" s="73">
        <v>75991.969999999797</v>
      </c>
      <c r="C421" s="73">
        <v>46890.389999999898</v>
      </c>
      <c r="D421" s="73">
        <v>322614.90999999997</v>
      </c>
      <c r="E421" s="73">
        <v>216638.69999999899</v>
      </c>
      <c r="F421" s="73">
        <v>60006.459999999803</v>
      </c>
      <c r="G421" s="73">
        <v>223064.799999999</v>
      </c>
      <c r="H421" s="73">
        <v>22573.3999999999</v>
      </c>
      <c r="I421" s="73">
        <v>5283.8799999999101</v>
      </c>
      <c r="J421" s="73">
        <v>148483.44999999899</v>
      </c>
      <c r="K421" s="73">
        <v>-22177.67</v>
      </c>
      <c r="L421" s="73">
        <v>61806.049999999901</v>
      </c>
      <c r="M421" s="73">
        <v>187122.53999999899</v>
      </c>
      <c r="N421" s="73">
        <v>1348298.8799999901</v>
      </c>
      <c r="O421" s="73">
        <v>75991.969999999797</v>
      </c>
      <c r="P421" s="73">
        <v>46890.389999999898</v>
      </c>
      <c r="Q421" s="73">
        <v>322614.90999999997</v>
      </c>
      <c r="R421" s="73">
        <v>216638.69999999899</v>
      </c>
      <c r="S421" s="73">
        <v>60006.459999999803</v>
      </c>
      <c r="T421" s="73">
        <v>223064.799999999</v>
      </c>
      <c r="U421" s="73">
        <v>22573.3999999999</v>
      </c>
      <c r="V421" s="73">
        <v>5283.8799999999101</v>
      </c>
      <c r="W421" s="73">
        <v>148483.44999999899</v>
      </c>
      <c r="X421" s="73">
        <v>-22177.67</v>
      </c>
      <c r="Y421" s="73">
        <v>61806.049999999901</v>
      </c>
      <c r="Z421" s="73">
        <v>187122.53999999899</v>
      </c>
      <c r="AA421" s="73">
        <v>1348298.8799999901</v>
      </c>
      <c r="AB421" s="73">
        <v>75991.969999999797</v>
      </c>
      <c r="AC421" s="73">
        <v>46890.389999999898</v>
      </c>
      <c r="AD421" s="73">
        <v>322614.90999999997</v>
      </c>
      <c r="AE421" s="73">
        <v>216638.69999999899</v>
      </c>
      <c r="AF421" s="73">
        <v>60006.459999999803</v>
      </c>
      <c r="AG421" s="73">
        <v>223064.799999999</v>
      </c>
      <c r="AH421" s="73">
        <v>22573.3999999999</v>
      </c>
      <c r="AI421" s="73">
        <v>5283.8799999999101</v>
      </c>
      <c r="AJ421" s="73">
        <v>148483.44999999899</v>
      </c>
      <c r="AK421" s="73">
        <v>-22177.67</v>
      </c>
      <c r="AL421" s="73">
        <v>61806.049999999901</v>
      </c>
      <c r="AM421" s="73">
        <v>187122.53999999899</v>
      </c>
      <c r="AN421" s="73">
        <v>1348298.8799999901</v>
      </c>
    </row>
    <row r="422" spans="1:40">
      <c r="A422" s="108" t="s">
        <v>1112</v>
      </c>
      <c r="B422" s="73">
        <v>0</v>
      </c>
      <c r="C422" s="73">
        <v>0</v>
      </c>
      <c r="D422" s="73">
        <v>0</v>
      </c>
      <c r="E422" s="73">
        <v>0</v>
      </c>
      <c r="F422" s="73">
        <v>0</v>
      </c>
      <c r="G422" s="73">
        <v>0</v>
      </c>
      <c r="H422" s="73">
        <v>0</v>
      </c>
      <c r="I422" s="73">
        <v>0</v>
      </c>
      <c r="J422" s="73">
        <v>0</v>
      </c>
      <c r="K422" s="73">
        <v>0</v>
      </c>
      <c r="L422" s="73">
        <v>0</v>
      </c>
      <c r="M422" s="73">
        <v>0</v>
      </c>
      <c r="N422" s="73">
        <v>0</v>
      </c>
      <c r="O422" s="73">
        <v>0</v>
      </c>
      <c r="P422" s="73">
        <v>0</v>
      </c>
      <c r="Q422" s="73">
        <v>0</v>
      </c>
      <c r="R422" s="73">
        <v>0</v>
      </c>
      <c r="S422" s="73">
        <v>0</v>
      </c>
      <c r="T422" s="73">
        <v>0</v>
      </c>
      <c r="U422" s="73">
        <v>0</v>
      </c>
      <c r="V422" s="73">
        <v>0</v>
      </c>
      <c r="W422" s="73">
        <v>0</v>
      </c>
      <c r="X422" s="73">
        <v>0</v>
      </c>
      <c r="Y422" s="73">
        <v>0</v>
      </c>
      <c r="Z422" s="73">
        <v>0</v>
      </c>
      <c r="AA422" s="73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</row>
    <row r="423" spans="1:40">
      <c r="A423" s="108" t="s">
        <v>1113</v>
      </c>
      <c r="B423" s="73">
        <v>498017.05999999901</v>
      </c>
      <c r="C423" s="73">
        <v>287593.989999999</v>
      </c>
      <c r="D423" s="73">
        <v>419133.34999999899</v>
      </c>
      <c r="E423" s="73">
        <v>299422.78999999998</v>
      </c>
      <c r="F423" s="73">
        <v>387651.109999999</v>
      </c>
      <c r="G423" s="73">
        <v>409939.77999999898</v>
      </c>
      <c r="H423" s="73">
        <v>393384.32</v>
      </c>
      <c r="I423" s="73">
        <v>375773.13999999902</v>
      </c>
      <c r="J423" s="73">
        <v>394582.42</v>
      </c>
      <c r="K423" s="73">
        <v>512728.40999999898</v>
      </c>
      <c r="L423" s="73">
        <v>377624.74999999901</v>
      </c>
      <c r="M423" s="73">
        <v>438550.72</v>
      </c>
      <c r="N423" s="73">
        <v>4794401.84</v>
      </c>
      <c r="O423" s="73">
        <v>498017.05999999901</v>
      </c>
      <c r="P423" s="73">
        <v>287593.989999999</v>
      </c>
      <c r="Q423" s="73">
        <v>419133.34999999899</v>
      </c>
      <c r="R423" s="73">
        <v>299422.78999999998</v>
      </c>
      <c r="S423" s="73">
        <v>387651.109999999</v>
      </c>
      <c r="T423" s="73">
        <v>409939.77999999898</v>
      </c>
      <c r="U423" s="73">
        <v>393384.32</v>
      </c>
      <c r="V423" s="73">
        <v>375773.13999999902</v>
      </c>
      <c r="W423" s="73">
        <v>394582.42</v>
      </c>
      <c r="X423" s="73">
        <v>512728.40999999898</v>
      </c>
      <c r="Y423" s="73">
        <v>377624.74999999901</v>
      </c>
      <c r="Z423" s="73">
        <v>438550.72</v>
      </c>
      <c r="AA423" s="73">
        <v>4794401.84</v>
      </c>
      <c r="AB423" s="73">
        <v>498017.05999999901</v>
      </c>
      <c r="AC423" s="73">
        <v>287593.989999999</v>
      </c>
      <c r="AD423" s="73">
        <v>419133.34999999899</v>
      </c>
      <c r="AE423" s="73">
        <v>299422.78999999998</v>
      </c>
      <c r="AF423" s="73">
        <v>387651.109999999</v>
      </c>
      <c r="AG423" s="73">
        <v>409939.77999999898</v>
      </c>
      <c r="AH423" s="73">
        <v>393384.32</v>
      </c>
      <c r="AI423" s="73">
        <v>375773.13999999902</v>
      </c>
      <c r="AJ423" s="73">
        <v>394582.42</v>
      </c>
      <c r="AK423" s="73">
        <v>512728.40999999898</v>
      </c>
      <c r="AL423" s="73">
        <v>377624.74999999901</v>
      </c>
      <c r="AM423" s="73">
        <v>438550.72</v>
      </c>
      <c r="AN423" s="73">
        <v>4794401.84</v>
      </c>
    </row>
    <row r="424" spans="1:40">
      <c r="A424" s="108" t="s">
        <v>1114</v>
      </c>
      <c r="B424" s="73">
        <v>84660.03</v>
      </c>
      <c r="C424" s="73">
        <v>115385.03</v>
      </c>
      <c r="D424" s="73">
        <v>91617.229999999894</v>
      </c>
      <c r="E424" s="73">
        <v>90805.03</v>
      </c>
      <c r="F424" s="73">
        <v>84660.03</v>
      </c>
      <c r="G424" s="73">
        <v>99868.08</v>
      </c>
      <c r="H424" s="73">
        <v>98147.48</v>
      </c>
      <c r="I424" s="73">
        <v>98147.48</v>
      </c>
      <c r="J424" s="73">
        <v>103186.38</v>
      </c>
      <c r="K424" s="73">
        <v>101711.58</v>
      </c>
      <c r="L424" s="73">
        <v>98147.48</v>
      </c>
      <c r="M424" s="73">
        <v>123341.98</v>
      </c>
      <c r="N424" s="73">
        <v>1189677.80999999</v>
      </c>
      <c r="O424" s="73">
        <v>84660.03</v>
      </c>
      <c r="P424" s="73">
        <v>115385.03</v>
      </c>
      <c r="Q424" s="73">
        <v>91617.229999999894</v>
      </c>
      <c r="R424" s="73">
        <v>90805.03</v>
      </c>
      <c r="S424" s="73">
        <v>84660.03</v>
      </c>
      <c r="T424" s="73">
        <v>99868.08</v>
      </c>
      <c r="U424" s="73">
        <v>98147.48</v>
      </c>
      <c r="V424" s="73">
        <v>98147.48</v>
      </c>
      <c r="W424" s="73">
        <v>103186.38</v>
      </c>
      <c r="X424" s="73">
        <v>101711.58</v>
      </c>
      <c r="Y424" s="73">
        <v>98147.48</v>
      </c>
      <c r="Z424" s="73">
        <v>123341.98</v>
      </c>
      <c r="AA424" s="73">
        <v>1189677.80999999</v>
      </c>
      <c r="AB424" s="73">
        <v>84660.03</v>
      </c>
      <c r="AC424" s="73">
        <v>115385.03</v>
      </c>
      <c r="AD424" s="73">
        <v>91617.229999999894</v>
      </c>
      <c r="AE424" s="73">
        <v>90805.03</v>
      </c>
      <c r="AF424" s="73">
        <v>84660.03</v>
      </c>
      <c r="AG424" s="73">
        <v>99868.08</v>
      </c>
      <c r="AH424" s="73">
        <v>98147.48</v>
      </c>
      <c r="AI424" s="73">
        <v>98147.48</v>
      </c>
      <c r="AJ424" s="73">
        <v>103186.38</v>
      </c>
      <c r="AK424" s="73">
        <v>101711.58</v>
      </c>
      <c r="AL424" s="73">
        <v>98147.48</v>
      </c>
      <c r="AM424" s="73">
        <v>123341.98</v>
      </c>
      <c r="AN424" s="73">
        <v>1189677.80999999</v>
      </c>
    </row>
    <row r="425" spans="1:40">
      <c r="A425" s="108" t="s">
        <v>1115</v>
      </c>
      <c r="B425" s="73">
        <v>257.49029999999999</v>
      </c>
      <c r="C425" s="73">
        <v>257.49029999999999</v>
      </c>
      <c r="D425" s="73">
        <v>-295.55969999999797</v>
      </c>
      <c r="E425" s="73">
        <v>257.49029999999999</v>
      </c>
      <c r="F425" s="73">
        <v>257.49029999999999</v>
      </c>
      <c r="G425" s="73">
        <v>-295.55969999999797</v>
      </c>
      <c r="H425" s="73">
        <v>257.49029999999999</v>
      </c>
      <c r="I425" s="73">
        <v>257.49029999999999</v>
      </c>
      <c r="J425" s="73">
        <v>-295.55969999999797</v>
      </c>
      <c r="K425" s="73">
        <v>257.49029999999999</v>
      </c>
      <c r="L425" s="73">
        <v>257.49029999999999</v>
      </c>
      <c r="M425" s="73">
        <v>-296.25969999999302</v>
      </c>
      <c r="N425" s="73">
        <v>876.98360000001605</v>
      </c>
      <c r="O425" s="73">
        <v>257.49029999999999</v>
      </c>
      <c r="P425" s="73">
        <v>257.49029999999999</v>
      </c>
      <c r="Q425" s="73">
        <v>-295.55969999999797</v>
      </c>
      <c r="R425" s="73">
        <v>257.49029999999999</v>
      </c>
      <c r="S425" s="73">
        <v>257.49029999999999</v>
      </c>
      <c r="T425" s="73">
        <v>-295.55969999999797</v>
      </c>
      <c r="U425" s="73">
        <v>257.49029999999999</v>
      </c>
      <c r="V425" s="73">
        <v>257.49029999999999</v>
      </c>
      <c r="W425" s="73">
        <v>-295.55969999999797</v>
      </c>
      <c r="X425" s="73">
        <v>257.49029999999999</v>
      </c>
      <c r="Y425" s="73">
        <v>257.49029999999999</v>
      </c>
      <c r="Z425" s="73">
        <v>-296.25969999999302</v>
      </c>
      <c r="AA425" s="73">
        <v>876.98360000001605</v>
      </c>
      <c r="AB425" s="73">
        <v>257.49029999999999</v>
      </c>
      <c r="AC425" s="73">
        <v>257.49029999999999</v>
      </c>
      <c r="AD425" s="73">
        <v>-295.55969999999797</v>
      </c>
      <c r="AE425" s="73">
        <v>257.49029999999999</v>
      </c>
      <c r="AF425" s="73">
        <v>257.49029999999999</v>
      </c>
      <c r="AG425" s="73">
        <v>-295.55969999999797</v>
      </c>
      <c r="AH425" s="73">
        <v>257.49029999999999</v>
      </c>
      <c r="AI425" s="73">
        <v>257.49029999999999</v>
      </c>
      <c r="AJ425" s="73">
        <v>-295.55969999999797</v>
      </c>
      <c r="AK425" s="73">
        <v>257.49029999999999</v>
      </c>
      <c r="AL425" s="73">
        <v>257.49029999999999</v>
      </c>
      <c r="AM425" s="73">
        <v>-296.25969999999302</v>
      </c>
      <c r="AN425" s="73">
        <v>876.98360000001605</v>
      </c>
    </row>
    <row r="426" spans="1:40">
      <c r="A426" s="108" t="s">
        <v>1116</v>
      </c>
      <c r="B426" s="73">
        <v>0</v>
      </c>
      <c r="C426" s="73">
        <v>0</v>
      </c>
      <c r="D426" s="73">
        <v>0</v>
      </c>
      <c r="E426" s="73">
        <v>0</v>
      </c>
      <c r="F426" s="73">
        <v>0</v>
      </c>
      <c r="G426" s="73">
        <v>0</v>
      </c>
      <c r="H426" s="73">
        <v>0</v>
      </c>
      <c r="I426" s="73">
        <v>0</v>
      </c>
      <c r="J426" s="73">
        <v>0</v>
      </c>
      <c r="K426" s="73">
        <v>0</v>
      </c>
      <c r="L426" s="73">
        <v>0</v>
      </c>
      <c r="M426" s="73">
        <v>0</v>
      </c>
      <c r="N426" s="73">
        <v>0</v>
      </c>
      <c r="O426" s="73">
        <v>0</v>
      </c>
      <c r="P426" s="73">
        <v>0</v>
      </c>
      <c r="Q426" s="73">
        <v>0</v>
      </c>
      <c r="R426" s="73">
        <v>0</v>
      </c>
      <c r="S426" s="73">
        <v>0</v>
      </c>
      <c r="T426" s="73">
        <v>0</v>
      </c>
      <c r="U426" s="73">
        <v>0</v>
      </c>
      <c r="V426" s="73">
        <v>0</v>
      </c>
      <c r="W426" s="73">
        <v>0</v>
      </c>
      <c r="X426" s="73">
        <v>0</v>
      </c>
      <c r="Y426" s="73">
        <v>0</v>
      </c>
      <c r="Z426" s="73">
        <v>0</v>
      </c>
      <c r="AA426" s="73">
        <v>0</v>
      </c>
      <c r="AB426" s="73">
        <v>0</v>
      </c>
      <c r="AC426" s="73">
        <v>0</v>
      </c>
      <c r="AD426" s="73">
        <v>0</v>
      </c>
      <c r="AE426" s="73">
        <v>0</v>
      </c>
      <c r="AF426" s="73">
        <v>0</v>
      </c>
      <c r="AG426" s="73">
        <v>0</v>
      </c>
      <c r="AH426" s="73">
        <v>0</v>
      </c>
      <c r="AI426" s="73">
        <v>0</v>
      </c>
      <c r="AJ426" s="73">
        <v>0</v>
      </c>
      <c r="AK426" s="73">
        <v>0</v>
      </c>
      <c r="AL426" s="73">
        <v>0</v>
      </c>
      <c r="AM426" s="73">
        <v>0</v>
      </c>
      <c r="AN426" s="73">
        <v>0</v>
      </c>
    </row>
    <row r="427" spans="1:40">
      <c r="A427" s="108" t="s">
        <v>1117</v>
      </c>
      <c r="B427" s="73">
        <v>0</v>
      </c>
      <c r="C427" s="73">
        <v>0</v>
      </c>
      <c r="D427" s="73">
        <v>0</v>
      </c>
      <c r="E427" s="73">
        <v>0</v>
      </c>
      <c r="F427" s="73">
        <v>0</v>
      </c>
      <c r="G427" s="73">
        <v>0</v>
      </c>
      <c r="H427" s="73">
        <v>0</v>
      </c>
      <c r="I427" s="73">
        <v>0</v>
      </c>
      <c r="J427" s="73">
        <v>0</v>
      </c>
      <c r="K427" s="73">
        <v>0</v>
      </c>
      <c r="L427" s="73">
        <v>0</v>
      </c>
      <c r="M427" s="73">
        <v>0</v>
      </c>
      <c r="N427" s="73">
        <v>0</v>
      </c>
      <c r="O427" s="73">
        <v>0</v>
      </c>
      <c r="P427" s="73">
        <v>0</v>
      </c>
      <c r="Q427" s="73">
        <v>0</v>
      </c>
      <c r="R427" s="73">
        <v>0</v>
      </c>
      <c r="S427" s="73">
        <v>0</v>
      </c>
      <c r="T427" s="73">
        <v>0</v>
      </c>
      <c r="U427" s="73">
        <v>0</v>
      </c>
      <c r="V427" s="73">
        <v>0</v>
      </c>
      <c r="W427" s="73">
        <v>0</v>
      </c>
      <c r="X427" s="73">
        <v>0</v>
      </c>
      <c r="Y427" s="73">
        <v>0</v>
      </c>
      <c r="Z427" s="73">
        <v>0</v>
      </c>
      <c r="AA427" s="73">
        <v>0</v>
      </c>
      <c r="AB427" s="73">
        <v>0</v>
      </c>
      <c r="AC427" s="73">
        <v>0</v>
      </c>
      <c r="AD427" s="73">
        <v>0</v>
      </c>
      <c r="AE427" s="73">
        <v>0</v>
      </c>
      <c r="AF427" s="73">
        <v>0</v>
      </c>
      <c r="AG427" s="73">
        <v>0</v>
      </c>
      <c r="AH427" s="73">
        <v>0</v>
      </c>
      <c r="AI427" s="73">
        <v>0</v>
      </c>
      <c r="AJ427" s="73">
        <v>0</v>
      </c>
      <c r="AK427" s="73">
        <v>0</v>
      </c>
      <c r="AL427" s="73">
        <v>0</v>
      </c>
      <c r="AM427" s="73">
        <v>0</v>
      </c>
      <c r="AN427" s="73">
        <v>0</v>
      </c>
    </row>
    <row r="428" spans="1:40">
      <c r="A428" s="108" t="s">
        <v>1118</v>
      </c>
      <c r="B428" s="73">
        <v>2454131.0499999998</v>
      </c>
      <c r="C428" s="73">
        <v>2452896.9900000002</v>
      </c>
      <c r="D428" s="73">
        <v>2443168.0499999998</v>
      </c>
      <c r="E428" s="73">
        <v>2442732.3499999898</v>
      </c>
      <c r="F428" s="73">
        <v>2421280.11</v>
      </c>
      <c r="G428" s="73">
        <v>2442011.9300000002</v>
      </c>
      <c r="H428" s="73">
        <v>2439636.3199999998</v>
      </c>
      <c r="I428" s="73">
        <v>2439548.84</v>
      </c>
      <c r="J428" s="73">
        <v>2441624.0699999998</v>
      </c>
      <c r="K428" s="73">
        <v>2440121.11</v>
      </c>
      <c r="L428" s="73">
        <v>2422874.5499999998</v>
      </c>
      <c r="M428" s="73">
        <v>2438226.87</v>
      </c>
      <c r="N428" s="73">
        <v>29278252.239999998</v>
      </c>
      <c r="O428" s="73">
        <v>2454131.0499999998</v>
      </c>
      <c r="P428" s="73">
        <v>2452896.9900000002</v>
      </c>
      <c r="Q428" s="73">
        <v>2443168.0499999998</v>
      </c>
      <c r="R428" s="73">
        <v>2442732.3499999898</v>
      </c>
      <c r="S428" s="73">
        <v>2421280.11</v>
      </c>
      <c r="T428" s="73">
        <v>2442011.9300000002</v>
      </c>
      <c r="U428" s="73">
        <v>2439636.3199999998</v>
      </c>
      <c r="V428" s="73">
        <v>2439548.84</v>
      </c>
      <c r="W428" s="73">
        <v>2441624.0699999998</v>
      </c>
      <c r="X428" s="73">
        <v>2440121.11</v>
      </c>
      <c r="Y428" s="73">
        <v>2422874.5499999998</v>
      </c>
      <c r="Z428" s="73">
        <v>2438226.87</v>
      </c>
      <c r="AA428" s="73">
        <v>29278252.239999998</v>
      </c>
      <c r="AB428" s="73">
        <v>2454131.0499999998</v>
      </c>
      <c r="AC428" s="73">
        <v>2452896.9900000002</v>
      </c>
      <c r="AD428" s="73">
        <v>2443168.0499999998</v>
      </c>
      <c r="AE428" s="73">
        <v>2442732.3499999898</v>
      </c>
      <c r="AF428" s="73">
        <v>2421280.11</v>
      </c>
      <c r="AG428" s="73">
        <v>2442011.9300000002</v>
      </c>
      <c r="AH428" s="73">
        <v>2439636.3199999998</v>
      </c>
      <c r="AI428" s="73">
        <v>2439548.84</v>
      </c>
      <c r="AJ428" s="73">
        <v>2441624.0699999998</v>
      </c>
      <c r="AK428" s="73">
        <v>2440121.11</v>
      </c>
      <c r="AL428" s="73">
        <v>2422874.5499999998</v>
      </c>
      <c r="AM428" s="73">
        <v>2438226.87</v>
      </c>
      <c r="AN428" s="73">
        <v>29278252.239999998</v>
      </c>
    </row>
    <row r="429" spans="1:40">
      <c r="A429" s="108" t="s">
        <v>1119</v>
      </c>
      <c r="B429" s="73">
        <v>3402653.8626999902</v>
      </c>
      <c r="C429" s="73">
        <v>3140202.4027</v>
      </c>
      <c r="D429" s="73">
        <v>3468572.66269999</v>
      </c>
      <c r="E429" s="73">
        <v>3287939.6327</v>
      </c>
      <c r="F429" s="73">
        <v>3193821.7026999998</v>
      </c>
      <c r="G429" s="73">
        <v>3416678.1126999999</v>
      </c>
      <c r="H429" s="73">
        <v>3195113.1327</v>
      </c>
      <c r="I429" s="73">
        <v>3158951.3626999902</v>
      </c>
      <c r="J429" s="73">
        <v>3282748.1226999899</v>
      </c>
      <c r="K429" s="73">
        <v>3279217.9926999998</v>
      </c>
      <c r="L429" s="73">
        <v>3213059.1926999898</v>
      </c>
      <c r="M429" s="73">
        <v>3458577.4027</v>
      </c>
      <c r="N429" s="73">
        <v>39497535.582399897</v>
      </c>
      <c r="O429" s="73">
        <v>3495057.4943499998</v>
      </c>
      <c r="P429" s="73">
        <v>3232606.0343499999</v>
      </c>
      <c r="Q429" s="73">
        <v>3560976.2943499899</v>
      </c>
      <c r="R429" s="73">
        <v>3380343.2643499901</v>
      </c>
      <c r="S429" s="73">
        <v>3286225.3343499899</v>
      </c>
      <c r="T429" s="73">
        <v>3509081.7443499998</v>
      </c>
      <c r="U429" s="73">
        <v>3287516.7643499998</v>
      </c>
      <c r="V429" s="73">
        <v>3251354.9943499998</v>
      </c>
      <c r="W429" s="73">
        <v>3375151.7543500001</v>
      </c>
      <c r="X429" s="73">
        <v>3371621.6243499899</v>
      </c>
      <c r="Y429" s="73">
        <v>3305462.8243499999</v>
      </c>
      <c r="Z429" s="73">
        <v>3550981.0343499999</v>
      </c>
      <c r="AA429" s="73">
        <v>40606379.162199996</v>
      </c>
      <c r="AB429" s="73">
        <v>3586950.91599999</v>
      </c>
      <c r="AC429" s="73">
        <v>3324499.4559999998</v>
      </c>
      <c r="AD429" s="73">
        <v>3652869.7159999898</v>
      </c>
      <c r="AE429" s="73">
        <v>3472236.68599999</v>
      </c>
      <c r="AF429" s="73">
        <v>3378118.7560000001</v>
      </c>
      <c r="AG429" s="73">
        <v>3600975.1660000002</v>
      </c>
      <c r="AH429" s="73">
        <v>3379410.1860000002</v>
      </c>
      <c r="AI429" s="73">
        <v>3343248.41599999</v>
      </c>
      <c r="AJ429" s="73">
        <v>3467045.1759999902</v>
      </c>
      <c r="AK429" s="73">
        <v>3463515.0460000001</v>
      </c>
      <c r="AL429" s="73">
        <v>3397356.2459999998</v>
      </c>
      <c r="AM429" s="73">
        <v>3642874.4559999998</v>
      </c>
      <c r="AN429" s="73">
        <v>41709100.222000003</v>
      </c>
    </row>
    <row r="430" spans="1:40">
      <c r="A430" s="108" t="s">
        <v>1120</v>
      </c>
    </row>
    <row r="431" spans="1:40">
      <c r="A431" s="108" t="s">
        <v>1121</v>
      </c>
      <c r="B431" s="73">
        <v>3510.91</v>
      </c>
      <c r="C431" s="73">
        <v>3510.91</v>
      </c>
      <c r="D431" s="73">
        <v>3633.7999999999902</v>
      </c>
      <c r="E431" s="73">
        <v>3633.7999999999902</v>
      </c>
      <c r="F431" s="73">
        <v>3633.7999999999902</v>
      </c>
      <c r="G431" s="73">
        <v>3633.7999999999902</v>
      </c>
      <c r="H431" s="73">
        <v>3633.7999999999902</v>
      </c>
      <c r="I431" s="73">
        <v>3633.7999999999902</v>
      </c>
      <c r="J431" s="73">
        <v>3633.7999999999902</v>
      </c>
      <c r="K431" s="73">
        <v>3633.7999999999902</v>
      </c>
      <c r="L431" s="73">
        <v>3633.7999999999902</v>
      </c>
      <c r="M431" s="73">
        <v>3633.7999999999902</v>
      </c>
      <c r="N431" s="73">
        <v>43359.82</v>
      </c>
      <c r="O431" s="73">
        <v>3510.91</v>
      </c>
      <c r="P431" s="73">
        <v>3510.91</v>
      </c>
      <c r="Q431" s="73">
        <v>3633.7999999999902</v>
      </c>
      <c r="R431" s="73">
        <v>3633.7999999999902</v>
      </c>
      <c r="S431" s="73">
        <v>3633.7999999999902</v>
      </c>
      <c r="T431" s="73">
        <v>3633.7999999999902</v>
      </c>
      <c r="U431" s="73">
        <v>3633.7999999999902</v>
      </c>
      <c r="V431" s="73">
        <v>3633.7999999999902</v>
      </c>
      <c r="W431" s="73">
        <v>3633.7999999999902</v>
      </c>
      <c r="X431" s="73">
        <v>3633.7999999999902</v>
      </c>
      <c r="Y431" s="73">
        <v>3633.7999999999902</v>
      </c>
      <c r="Z431" s="73">
        <v>3633.7999999999902</v>
      </c>
      <c r="AA431" s="73">
        <v>43359.82</v>
      </c>
      <c r="AB431" s="73">
        <v>3510.91</v>
      </c>
      <c r="AC431" s="73">
        <v>3510.91</v>
      </c>
      <c r="AD431" s="73">
        <v>3633.7999999999902</v>
      </c>
      <c r="AE431" s="73">
        <v>3633.7999999999902</v>
      </c>
      <c r="AF431" s="73">
        <v>3633.7999999999902</v>
      </c>
      <c r="AG431" s="73">
        <v>3633.7999999999902</v>
      </c>
      <c r="AH431" s="73">
        <v>3633.7999999999902</v>
      </c>
      <c r="AI431" s="73">
        <v>3633.7999999999902</v>
      </c>
      <c r="AJ431" s="73">
        <v>3633.7999999999902</v>
      </c>
      <c r="AK431" s="73">
        <v>3633.7999999999902</v>
      </c>
      <c r="AL431" s="73">
        <v>3633.7999999999902</v>
      </c>
      <c r="AM431" s="73">
        <v>3633.7999999999902</v>
      </c>
      <c r="AN431" s="73">
        <v>43359.82</v>
      </c>
    </row>
    <row r="432" spans="1:40">
      <c r="A432" s="108" t="s">
        <v>1122</v>
      </c>
      <c r="B432" s="73">
        <v>0</v>
      </c>
      <c r="C432" s="73">
        <v>0</v>
      </c>
      <c r="D432" s="73">
        <v>0</v>
      </c>
      <c r="E432" s="73">
        <v>0</v>
      </c>
      <c r="F432" s="73">
        <v>0</v>
      </c>
      <c r="G432" s="73">
        <v>0</v>
      </c>
      <c r="H432" s="73">
        <v>0</v>
      </c>
      <c r="I432" s="73">
        <v>0</v>
      </c>
      <c r="J432" s="73">
        <v>0</v>
      </c>
      <c r="K432" s="73">
        <v>0</v>
      </c>
      <c r="L432" s="73">
        <v>0</v>
      </c>
      <c r="M432" s="73">
        <v>0</v>
      </c>
      <c r="N432" s="73">
        <v>0</v>
      </c>
      <c r="O432" s="73">
        <v>0</v>
      </c>
      <c r="P432" s="73">
        <v>0</v>
      </c>
      <c r="Q432" s="73">
        <v>0</v>
      </c>
      <c r="R432" s="73">
        <v>0</v>
      </c>
      <c r="S432" s="73">
        <v>0</v>
      </c>
      <c r="T432" s="73">
        <v>0</v>
      </c>
      <c r="U432" s="73">
        <v>0</v>
      </c>
      <c r="V432" s="73">
        <v>0</v>
      </c>
      <c r="W432" s="73">
        <v>0</v>
      </c>
      <c r="X432" s="73">
        <v>0</v>
      </c>
      <c r="Y432" s="73">
        <v>0</v>
      </c>
      <c r="Z432" s="73">
        <v>0</v>
      </c>
      <c r="AA432" s="73">
        <v>0</v>
      </c>
      <c r="AB432" s="73">
        <v>0</v>
      </c>
      <c r="AC432" s="73">
        <v>0</v>
      </c>
      <c r="AD432" s="73">
        <v>0</v>
      </c>
      <c r="AE432" s="73">
        <v>0</v>
      </c>
      <c r="AF432" s="73">
        <v>0</v>
      </c>
      <c r="AG432" s="73">
        <v>0</v>
      </c>
      <c r="AH432" s="73">
        <v>0</v>
      </c>
      <c r="AI432" s="73">
        <v>0</v>
      </c>
      <c r="AJ432" s="73">
        <v>0</v>
      </c>
      <c r="AK432" s="73">
        <v>0</v>
      </c>
      <c r="AL432" s="73">
        <v>0</v>
      </c>
      <c r="AM432" s="73">
        <v>0</v>
      </c>
      <c r="AN432" s="73">
        <v>0</v>
      </c>
    </row>
    <row r="433" spans="1:40">
      <c r="A433" s="108" t="s">
        <v>1123</v>
      </c>
      <c r="B433" s="73">
        <v>0</v>
      </c>
      <c r="C433" s="73">
        <v>0</v>
      </c>
      <c r="D433" s="73">
        <v>0</v>
      </c>
      <c r="E433" s="73">
        <v>0</v>
      </c>
      <c r="F433" s="73">
        <v>0</v>
      </c>
      <c r="G433" s="73">
        <v>0</v>
      </c>
      <c r="H433" s="73">
        <v>0</v>
      </c>
      <c r="I433" s="73">
        <v>0</v>
      </c>
      <c r="J433" s="73">
        <v>0</v>
      </c>
      <c r="K433" s="73">
        <v>0</v>
      </c>
      <c r="L433" s="73">
        <v>0</v>
      </c>
      <c r="M433" s="73">
        <v>0</v>
      </c>
      <c r="N433" s="73">
        <v>0</v>
      </c>
      <c r="O433" s="73">
        <v>0</v>
      </c>
      <c r="P433" s="73">
        <v>0</v>
      </c>
      <c r="Q433" s="73">
        <v>0</v>
      </c>
      <c r="R433" s="73">
        <v>0</v>
      </c>
      <c r="S433" s="73">
        <v>0</v>
      </c>
      <c r="T433" s="73">
        <v>0</v>
      </c>
      <c r="U433" s="73">
        <v>0</v>
      </c>
      <c r="V433" s="73">
        <v>0</v>
      </c>
      <c r="W433" s="73">
        <v>0</v>
      </c>
      <c r="X433" s="73">
        <v>0</v>
      </c>
      <c r="Y433" s="73">
        <v>0</v>
      </c>
      <c r="Z433" s="73">
        <v>0</v>
      </c>
      <c r="AA433" s="73">
        <v>0</v>
      </c>
      <c r="AB433" s="73">
        <v>0</v>
      </c>
      <c r="AC433" s="73">
        <v>0</v>
      </c>
      <c r="AD433" s="73">
        <v>0</v>
      </c>
      <c r="AE433" s="73">
        <v>0</v>
      </c>
      <c r="AF433" s="73">
        <v>0</v>
      </c>
      <c r="AG433" s="73">
        <v>0</v>
      </c>
      <c r="AH433" s="73">
        <v>0</v>
      </c>
      <c r="AI433" s="73">
        <v>0</v>
      </c>
      <c r="AJ433" s="73">
        <v>0</v>
      </c>
      <c r="AK433" s="73">
        <v>0</v>
      </c>
      <c r="AL433" s="73">
        <v>0</v>
      </c>
      <c r="AM433" s="73">
        <v>0</v>
      </c>
      <c r="AN433" s="73">
        <v>0</v>
      </c>
    </row>
    <row r="434" spans="1:40">
      <c r="A434" s="108" t="s">
        <v>1124</v>
      </c>
      <c r="B434" s="73">
        <v>3510.91</v>
      </c>
      <c r="C434" s="73">
        <v>3510.91</v>
      </c>
      <c r="D434" s="73">
        <v>3633.7999999999902</v>
      </c>
      <c r="E434" s="73">
        <v>3633.7999999999902</v>
      </c>
      <c r="F434" s="73">
        <v>3633.7999999999902</v>
      </c>
      <c r="G434" s="73">
        <v>3633.7999999999902</v>
      </c>
      <c r="H434" s="73">
        <v>3633.7999999999902</v>
      </c>
      <c r="I434" s="73">
        <v>3633.7999999999902</v>
      </c>
      <c r="J434" s="73">
        <v>3633.7999999999902</v>
      </c>
      <c r="K434" s="73">
        <v>3633.7999999999902</v>
      </c>
      <c r="L434" s="73">
        <v>3633.7999999999902</v>
      </c>
      <c r="M434" s="73">
        <v>3633.7999999999902</v>
      </c>
      <c r="N434" s="73">
        <v>43359.82</v>
      </c>
      <c r="O434" s="73">
        <v>3510.91</v>
      </c>
      <c r="P434" s="73">
        <v>3510.91</v>
      </c>
      <c r="Q434" s="73">
        <v>3633.7999999999902</v>
      </c>
      <c r="R434" s="73">
        <v>3633.7999999999902</v>
      </c>
      <c r="S434" s="73">
        <v>3633.7999999999902</v>
      </c>
      <c r="T434" s="73">
        <v>3633.7999999999902</v>
      </c>
      <c r="U434" s="73">
        <v>3633.7999999999902</v>
      </c>
      <c r="V434" s="73">
        <v>3633.7999999999902</v>
      </c>
      <c r="W434" s="73">
        <v>3633.7999999999902</v>
      </c>
      <c r="X434" s="73">
        <v>3633.7999999999902</v>
      </c>
      <c r="Y434" s="73">
        <v>3633.7999999999902</v>
      </c>
      <c r="Z434" s="73">
        <v>3633.7999999999902</v>
      </c>
      <c r="AA434" s="73">
        <v>43359.82</v>
      </c>
      <c r="AB434" s="73">
        <v>3510.91</v>
      </c>
      <c r="AC434" s="73">
        <v>3510.91</v>
      </c>
      <c r="AD434" s="73">
        <v>3633.7999999999902</v>
      </c>
      <c r="AE434" s="73">
        <v>3633.7999999999902</v>
      </c>
      <c r="AF434" s="73">
        <v>3633.7999999999902</v>
      </c>
      <c r="AG434" s="73">
        <v>3633.7999999999902</v>
      </c>
      <c r="AH434" s="73">
        <v>3633.7999999999902</v>
      </c>
      <c r="AI434" s="73">
        <v>3633.7999999999902</v>
      </c>
      <c r="AJ434" s="73">
        <v>3633.7999999999902</v>
      </c>
      <c r="AK434" s="73">
        <v>3633.7999999999902</v>
      </c>
      <c r="AL434" s="73">
        <v>3633.7999999999902</v>
      </c>
      <c r="AM434" s="73">
        <v>3633.7999999999902</v>
      </c>
      <c r="AN434" s="73">
        <v>43359.82</v>
      </c>
    </row>
    <row r="435" spans="1:40">
      <c r="A435" s="108" t="s">
        <v>1125</v>
      </c>
    </row>
    <row r="436" spans="1:40">
      <c r="A436" s="108" t="s">
        <v>1126</v>
      </c>
      <c r="B436" s="73">
        <v>1630898.3566666599</v>
      </c>
      <c r="C436" s="73">
        <v>1399251.5166666601</v>
      </c>
      <c r="D436" s="73">
        <v>1483200.69666666</v>
      </c>
      <c r="E436" s="73">
        <v>1614527.45666666</v>
      </c>
      <c r="F436" s="73">
        <v>1596374.5066666601</v>
      </c>
      <c r="G436" s="73">
        <v>1598665.9966666601</v>
      </c>
      <c r="H436" s="73">
        <v>1562942.45666666</v>
      </c>
      <c r="I436" s="73">
        <v>1438528.70666666</v>
      </c>
      <c r="J436" s="73">
        <v>1529876.63666666</v>
      </c>
      <c r="K436" s="73">
        <v>1626723.2666666601</v>
      </c>
      <c r="L436" s="73">
        <v>1397666.4966666601</v>
      </c>
      <c r="M436" s="73">
        <v>1783671.4966666601</v>
      </c>
      <c r="N436" s="73">
        <v>18662327.59</v>
      </c>
      <c r="O436" s="73">
        <v>1631136.7108333299</v>
      </c>
      <c r="P436" s="73">
        <v>1399489.8708333301</v>
      </c>
      <c r="Q436" s="73">
        <v>1483439.05083333</v>
      </c>
      <c r="R436" s="73">
        <v>1614765.81083333</v>
      </c>
      <c r="S436" s="73">
        <v>1596612.8608333301</v>
      </c>
      <c r="T436" s="73">
        <v>1598904.3508333301</v>
      </c>
      <c r="U436" s="73">
        <v>1563180.81083333</v>
      </c>
      <c r="V436" s="73">
        <v>1438767.06083333</v>
      </c>
      <c r="W436" s="73">
        <v>1530114.99083333</v>
      </c>
      <c r="X436" s="73">
        <v>1626961.6208333301</v>
      </c>
      <c r="Y436" s="73">
        <v>1397904.8508333301</v>
      </c>
      <c r="Z436" s="73">
        <v>1783909.8508333301</v>
      </c>
      <c r="AA436" s="73">
        <v>18665187.84</v>
      </c>
      <c r="AB436" s="73">
        <v>1631026.4191666599</v>
      </c>
      <c r="AC436" s="73">
        <v>1399379.5791666601</v>
      </c>
      <c r="AD436" s="73">
        <v>1483328.75916666</v>
      </c>
      <c r="AE436" s="73">
        <v>1614655.51916666</v>
      </c>
      <c r="AF436" s="73">
        <v>1596502.5691666601</v>
      </c>
      <c r="AG436" s="73">
        <v>1598794.0591666601</v>
      </c>
      <c r="AH436" s="73">
        <v>1563070.51916666</v>
      </c>
      <c r="AI436" s="73">
        <v>1438656.76916666</v>
      </c>
      <c r="AJ436" s="73">
        <v>1530004.69916666</v>
      </c>
      <c r="AK436" s="73">
        <v>1626851.3291666601</v>
      </c>
      <c r="AL436" s="73">
        <v>1397794.5591666601</v>
      </c>
      <c r="AM436" s="73">
        <v>1783799.5591666601</v>
      </c>
      <c r="AN436" s="73">
        <v>18663864.34</v>
      </c>
    </row>
    <row r="437" spans="1:40">
      <c r="A437" s="108" t="s">
        <v>1127</v>
      </c>
      <c r="B437" s="73">
        <v>126590.767156166</v>
      </c>
      <c r="C437" s="73">
        <v>126590.767156166</v>
      </c>
      <c r="D437" s="73">
        <v>126590.767156166</v>
      </c>
      <c r="E437" s="73">
        <v>126590.767156166</v>
      </c>
      <c r="F437" s="73">
        <v>126590.767156166</v>
      </c>
      <c r="G437" s="73">
        <v>126590.767156166</v>
      </c>
      <c r="H437" s="73">
        <v>126590.767156166</v>
      </c>
      <c r="I437" s="73">
        <v>126590.767156166</v>
      </c>
      <c r="J437" s="73">
        <v>126590.767156166</v>
      </c>
      <c r="K437" s="73">
        <v>126590.767156166</v>
      </c>
      <c r="L437" s="73">
        <v>126590.767156166</v>
      </c>
      <c r="M437" s="73">
        <v>126590.767156166</v>
      </c>
      <c r="N437" s="73">
        <v>1519089.20587399</v>
      </c>
      <c r="O437" s="73">
        <v>191951.52176281801</v>
      </c>
      <c r="P437" s="73">
        <v>191951.52176281801</v>
      </c>
      <c r="Q437" s="73">
        <v>191951.52176281801</v>
      </c>
      <c r="R437" s="73">
        <v>191951.52176281801</v>
      </c>
      <c r="S437" s="73">
        <v>191951.52176281801</v>
      </c>
      <c r="T437" s="73">
        <v>191951.52176281801</v>
      </c>
      <c r="U437" s="73">
        <v>191951.52176281801</v>
      </c>
      <c r="V437" s="73">
        <v>191951.52176281801</v>
      </c>
      <c r="W437" s="73">
        <v>191951.52176281801</v>
      </c>
      <c r="X437" s="73">
        <v>191951.52176281801</v>
      </c>
      <c r="Y437" s="73">
        <v>191951.52176281801</v>
      </c>
      <c r="Z437" s="73">
        <v>191951.52176281801</v>
      </c>
      <c r="AA437" s="73">
        <v>2303418.2611538102</v>
      </c>
      <c r="AB437" s="73">
        <v>257618.29020687201</v>
      </c>
      <c r="AC437" s="73">
        <v>257618.29020687201</v>
      </c>
      <c r="AD437" s="73">
        <v>257618.29020687201</v>
      </c>
      <c r="AE437" s="73">
        <v>257618.29020687201</v>
      </c>
      <c r="AF437" s="73">
        <v>257618.29020687201</v>
      </c>
      <c r="AG437" s="73">
        <v>257618.29020687201</v>
      </c>
      <c r="AH437" s="73">
        <v>257618.29020687201</v>
      </c>
      <c r="AI437" s="73">
        <v>257618.29020687201</v>
      </c>
      <c r="AJ437" s="73">
        <v>257618.29020687201</v>
      </c>
      <c r="AK437" s="73">
        <v>257618.29020687201</v>
      </c>
      <c r="AL437" s="73">
        <v>257618.29020687201</v>
      </c>
      <c r="AM437" s="73">
        <v>257618.29020687201</v>
      </c>
      <c r="AN437" s="73">
        <v>3091419.4824824599</v>
      </c>
    </row>
    <row r="438" spans="1:40">
      <c r="A438" s="108" t="s">
        <v>1128</v>
      </c>
      <c r="B438" s="73">
        <v>412587.44216966699</v>
      </c>
      <c r="C438" s="73">
        <v>412587.44216966699</v>
      </c>
      <c r="D438" s="73">
        <v>412587.44216966699</v>
      </c>
      <c r="E438" s="73">
        <v>412587.44216966699</v>
      </c>
      <c r="F438" s="73">
        <v>412587.44216966699</v>
      </c>
      <c r="G438" s="73">
        <v>412587.44216966699</v>
      </c>
      <c r="H438" s="73">
        <v>412587.44216966699</v>
      </c>
      <c r="I438" s="73">
        <v>412587.44216966699</v>
      </c>
      <c r="J438" s="73">
        <v>412587.44216966699</v>
      </c>
      <c r="K438" s="73">
        <v>412587.44216966699</v>
      </c>
      <c r="L438" s="73">
        <v>412587.44216966699</v>
      </c>
      <c r="M438" s="73">
        <v>412587.44216966699</v>
      </c>
      <c r="N438" s="73">
        <v>4951049.3060360001</v>
      </c>
      <c r="O438" s="73">
        <v>181917.773333333</v>
      </c>
      <c r="P438" s="73">
        <v>181917.773333333</v>
      </c>
      <c r="Q438" s="73">
        <v>181917.773333333</v>
      </c>
      <c r="R438" s="73">
        <v>181917.773333333</v>
      </c>
      <c r="S438" s="73">
        <v>181917.773333333</v>
      </c>
      <c r="T438" s="73">
        <v>181917.773333333</v>
      </c>
      <c r="U438" s="73">
        <v>181917.773333333</v>
      </c>
      <c r="V438" s="73">
        <v>181917.773333333</v>
      </c>
      <c r="W438" s="73">
        <v>181917.773333333</v>
      </c>
      <c r="X438" s="73">
        <v>181917.773333333</v>
      </c>
      <c r="Y438" s="73">
        <v>181917.773333333</v>
      </c>
      <c r="Z438" s="73">
        <v>181917.773333333</v>
      </c>
      <c r="AA438" s="73">
        <v>2183013.27999999</v>
      </c>
      <c r="AB438" s="73">
        <v>189402.373333333</v>
      </c>
      <c r="AC438" s="73">
        <v>189402.373333333</v>
      </c>
      <c r="AD438" s="73">
        <v>189402.373333333</v>
      </c>
      <c r="AE438" s="73">
        <v>189402.373333333</v>
      </c>
      <c r="AF438" s="73">
        <v>189402.373333333</v>
      </c>
      <c r="AG438" s="73">
        <v>189402.373333333</v>
      </c>
      <c r="AH438" s="73">
        <v>189402.373333333</v>
      </c>
      <c r="AI438" s="73">
        <v>189402.373333333</v>
      </c>
      <c r="AJ438" s="73">
        <v>189402.373333333</v>
      </c>
      <c r="AK438" s="73">
        <v>189402.373333333</v>
      </c>
      <c r="AL438" s="73">
        <v>189402.373333333</v>
      </c>
      <c r="AM438" s="73">
        <v>189402.373333333</v>
      </c>
      <c r="AN438" s="73">
        <v>2272828.4799999902</v>
      </c>
    </row>
    <row r="439" spans="1:40">
      <c r="A439" s="108" t="s">
        <v>1129</v>
      </c>
      <c r="B439" s="73">
        <v>0</v>
      </c>
      <c r="C439" s="73">
        <v>0</v>
      </c>
      <c r="D439" s="73">
        <v>0</v>
      </c>
      <c r="E439" s="73">
        <v>0</v>
      </c>
      <c r="F439" s="73">
        <v>0</v>
      </c>
      <c r="G439" s="73">
        <v>0</v>
      </c>
      <c r="H439" s="73">
        <v>0</v>
      </c>
      <c r="I439" s="73">
        <v>0</v>
      </c>
      <c r="J439" s="73">
        <v>0</v>
      </c>
      <c r="K439" s="73">
        <v>0</v>
      </c>
      <c r="L439" s="73">
        <v>0</v>
      </c>
      <c r="M439" s="73">
        <v>0</v>
      </c>
      <c r="N439" s="73">
        <v>0</v>
      </c>
      <c r="O439" s="73">
        <v>0</v>
      </c>
      <c r="P439" s="73">
        <v>0</v>
      </c>
      <c r="Q439" s="73">
        <v>0</v>
      </c>
      <c r="R439" s="73">
        <v>0</v>
      </c>
      <c r="S439" s="73">
        <v>0</v>
      </c>
      <c r="T439" s="73">
        <v>0</v>
      </c>
      <c r="U439" s="73">
        <v>0</v>
      </c>
      <c r="V439" s="73">
        <v>0</v>
      </c>
      <c r="W439" s="73">
        <v>0</v>
      </c>
      <c r="X439" s="73">
        <v>0</v>
      </c>
      <c r="Y439" s="73">
        <v>0</v>
      </c>
      <c r="Z439" s="73">
        <v>0</v>
      </c>
      <c r="AA439" s="73">
        <v>0</v>
      </c>
      <c r="AB439" s="73">
        <v>0</v>
      </c>
      <c r="AC439" s="73">
        <v>0</v>
      </c>
      <c r="AD439" s="73">
        <v>0</v>
      </c>
      <c r="AE439" s="73">
        <v>0</v>
      </c>
      <c r="AF439" s="73">
        <v>0</v>
      </c>
      <c r="AG439" s="73">
        <v>0</v>
      </c>
      <c r="AH439" s="73">
        <v>0</v>
      </c>
      <c r="AI439" s="73">
        <v>0</v>
      </c>
      <c r="AJ439" s="73">
        <v>0</v>
      </c>
      <c r="AK439" s="73">
        <v>0</v>
      </c>
      <c r="AL439" s="73">
        <v>0</v>
      </c>
      <c r="AM439" s="73">
        <v>0</v>
      </c>
      <c r="AN439" s="73">
        <v>0</v>
      </c>
    </row>
    <row r="440" spans="1:40">
      <c r="A440" s="108" t="s">
        <v>1130</v>
      </c>
      <c r="B440" s="73">
        <v>294185.98</v>
      </c>
      <c r="C440" s="73">
        <v>294185.98</v>
      </c>
      <c r="D440" s="73">
        <v>452482.95999999897</v>
      </c>
      <c r="E440" s="73">
        <v>294185.98</v>
      </c>
      <c r="F440" s="73">
        <v>294185.98</v>
      </c>
      <c r="G440" s="73">
        <v>294185.98</v>
      </c>
      <c r="H440" s="73">
        <v>294185.98</v>
      </c>
      <c r="I440" s="73">
        <v>294185.98</v>
      </c>
      <c r="J440" s="73">
        <v>451561.20999999897</v>
      </c>
      <c r="K440" s="73">
        <v>294185.98</v>
      </c>
      <c r="L440" s="73">
        <v>294185.98</v>
      </c>
      <c r="M440" s="73">
        <v>296029.48</v>
      </c>
      <c r="N440" s="73">
        <v>3847747.47</v>
      </c>
      <c r="O440" s="73">
        <v>294185.98</v>
      </c>
      <c r="P440" s="73">
        <v>294185.98</v>
      </c>
      <c r="Q440" s="73">
        <v>452482.95999999897</v>
      </c>
      <c r="R440" s="73">
        <v>294185.98</v>
      </c>
      <c r="S440" s="73">
        <v>294185.98</v>
      </c>
      <c r="T440" s="73">
        <v>294185.98</v>
      </c>
      <c r="U440" s="73">
        <v>294185.98</v>
      </c>
      <c r="V440" s="73">
        <v>294185.98</v>
      </c>
      <c r="W440" s="73">
        <v>451561.20999999897</v>
      </c>
      <c r="X440" s="73">
        <v>294185.98</v>
      </c>
      <c r="Y440" s="73">
        <v>294185.98</v>
      </c>
      <c r="Z440" s="73">
        <v>296029.48</v>
      </c>
      <c r="AA440" s="73">
        <v>3847747.47</v>
      </c>
      <c r="AB440" s="73">
        <v>294185.98</v>
      </c>
      <c r="AC440" s="73">
        <v>294185.98</v>
      </c>
      <c r="AD440" s="73">
        <v>452482.95999999897</v>
      </c>
      <c r="AE440" s="73">
        <v>294185.98</v>
      </c>
      <c r="AF440" s="73">
        <v>294185.98</v>
      </c>
      <c r="AG440" s="73">
        <v>294185.98</v>
      </c>
      <c r="AH440" s="73">
        <v>294185.98</v>
      </c>
      <c r="AI440" s="73">
        <v>294185.98</v>
      </c>
      <c r="AJ440" s="73">
        <v>451561.20999999897</v>
      </c>
      <c r="AK440" s="73">
        <v>294185.98</v>
      </c>
      <c r="AL440" s="73">
        <v>294185.98</v>
      </c>
      <c r="AM440" s="73">
        <v>296029.48</v>
      </c>
      <c r="AN440" s="73">
        <v>3847747.47</v>
      </c>
    </row>
    <row r="441" spans="1:40">
      <c r="A441" s="108" t="s">
        <v>1131</v>
      </c>
      <c r="B441" s="73">
        <v>2464262.5459925001</v>
      </c>
      <c r="C441" s="73">
        <v>2232615.7059924998</v>
      </c>
      <c r="D441" s="73">
        <v>2474861.8659924902</v>
      </c>
      <c r="E441" s="73">
        <v>2447891.6459924998</v>
      </c>
      <c r="F441" s="73">
        <v>2429738.6959925001</v>
      </c>
      <c r="G441" s="73">
        <v>2432030.1859924998</v>
      </c>
      <c r="H441" s="73">
        <v>2396306.6459924998</v>
      </c>
      <c r="I441" s="73">
        <v>2271892.8959924998</v>
      </c>
      <c r="J441" s="73">
        <v>2520616.0559924999</v>
      </c>
      <c r="K441" s="73">
        <v>2460087.4559924998</v>
      </c>
      <c r="L441" s="73">
        <v>2231030.6859924998</v>
      </c>
      <c r="M441" s="73">
        <v>2618879.1859924998</v>
      </c>
      <c r="N441" s="73">
        <v>28980213.571910001</v>
      </c>
      <c r="O441" s="73">
        <v>2299191.9859294798</v>
      </c>
      <c r="P441" s="73">
        <v>2067545.14592948</v>
      </c>
      <c r="Q441" s="73">
        <v>2309791.3059294801</v>
      </c>
      <c r="R441" s="73">
        <v>2282821.0859294799</v>
      </c>
      <c r="S441" s="73">
        <v>2264668.1359294802</v>
      </c>
      <c r="T441" s="73">
        <v>2266959.62592948</v>
      </c>
      <c r="U441" s="73">
        <v>2231236.0859294799</v>
      </c>
      <c r="V441" s="73">
        <v>2106822.3359294799</v>
      </c>
      <c r="W441" s="73">
        <v>2355545.4959294801</v>
      </c>
      <c r="X441" s="73">
        <v>2295016.89592948</v>
      </c>
      <c r="Y441" s="73">
        <v>2065960.12592948</v>
      </c>
      <c r="Z441" s="73">
        <v>2453808.62592948</v>
      </c>
      <c r="AA441" s="73">
        <v>26999366.851153798</v>
      </c>
      <c r="AB441" s="73">
        <v>2372233.06270687</v>
      </c>
      <c r="AC441" s="73">
        <v>2140586.2227068702</v>
      </c>
      <c r="AD441" s="73">
        <v>2382832.3827068699</v>
      </c>
      <c r="AE441" s="73">
        <v>2355862.1627068701</v>
      </c>
      <c r="AF441" s="73">
        <v>2337709.2127068699</v>
      </c>
      <c r="AG441" s="73">
        <v>2340000.7027068702</v>
      </c>
      <c r="AH441" s="73">
        <v>2304277.1627068701</v>
      </c>
      <c r="AI441" s="73">
        <v>2179863.4127068701</v>
      </c>
      <c r="AJ441" s="73">
        <v>2428586.5727068698</v>
      </c>
      <c r="AK441" s="73">
        <v>2368057.9727068702</v>
      </c>
      <c r="AL441" s="73">
        <v>2139001.2027068702</v>
      </c>
      <c r="AM441" s="73">
        <v>2526849.7027068702</v>
      </c>
      <c r="AN441" s="73">
        <v>27875859.772482399</v>
      </c>
    </row>
    <row r="442" spans="1:40">
      <c r="A442" s="108" t="s">
        <v>1132</v>
      </c>
    </row>
    <row r="443" spans="1:40">
      <c r="A443" s="108" t="s">
        <v>1133</v>
      </c>
      <c r="B443" s="73">
        <v>5725.41</v>
      </c>
      <c r="C443" s="73">
        <v>0</v>
      </c>
      <c r="D443" s="73">
        <v>0</v>
      </c>
      <c r="E443" s="73">
        <v>0</v>
      </c>
      <c r="F443" s="73">
        <v>0</v>
      </c>
      <c r="G443" s="73">
        <v>0</v>
      </c>
      <c r="H443" s="73">
        <v>59561.1</v>
      </c>
      <c r="I443" s="73">
        <v>0</v>
      </c>
      <c r="J443" s="73">
        <v>0</v>
      </c>
      <c r="K443" s="73">
        <v>0</v>
      </c>
      <c r="L443" s="73">
        <v>0</v>
      </c>
      <c r="M443" s="73">
        <v>0</v>
      </c>
      <c r="N443" s="73">
        <v>65286.5099999999</v>
      </c>
      <c r="O443" s="73">
        <v>5725.41</v>
      </c>
      <c r="P443" s="73">
        <v>0</v>
      </c>
      <c r="Q443" s="73">
        <v>0</v>
      </c>
      <c r="R443" s="73">
        <v>0</v>
      </c>
      <c r="S443" s="73">
        <v>0</v>
      </c>
      <c r="T443" s="73">
        <v>0</v>
      </c>
      <c r="U443" s="73">
        <v>59561.1</v>
      </c>
      <c r="V443" s="73">
        <v>0</v>
      </c>
      <c r="W443" s="73">
        <v>0</v>
      </c>
      <c r="X443" s="73">
        <v>0</v>
      </c>
      <c r="Y443" s="73">
        <v>0</v>
      </c>
      <c r="Z443" s="73">
        <v>0</v>
      </c>
      <c r="AA443" s="73">
        <v>65286.5099999999</v>
      </c>
      <c r="AB443" s="73">
        <v>5725.41</v>
      </c>
      <c r="AC443" s="73">
        <v>0</v>
      </c>
      <c r="AD443" s="73">
        <v>0</v>
      </c>
      <c r="AE443" s="73">
        <v>0</v>
      </c>
      <c r="AF443" s="73">
        <v>0</v>
      </c>
      <c r="AG443" s="73">
        <v>0</v>
      </c>
      <c r="AH443" s="73">
        <v>59561.1</v>
      </c>
      <c r="AI443" s="73">
        <v>0</v>
      </c>
      <c r="AJ443" s="73">
        <v>0</v>
      </c>
      <c r="AK443" s="73">
        <v>0</v>
      </c>
      <c r="AL443" s="73">
        <v>0</v>
      </c>
      <c r="AM443" s="73">
        <v>0</v>
      </c>
      <c r="AN443" s="73">
        <v>65286.5099999999</v>
      </c>
    </row>
    <row r="444" spans="1:40">
      <c r="A444" s="108" t="s">
        <v>1134</v>
      </c>
      <c r="B444" s="73">
        <v>0</v>
      </c>
      <c r="C444" s="73">
        <v>0</v>
      </c>
      <c r="D444" s="73">
        <v>0</v>
      </c>
      <c r="E444" s="73">
        <v>0</v>
      </c>
      <c r="F444" s="73">
        <v>0</v>
      </c>
      <c r="G444" s="73">
        <v>0</v>
      </c>
      <c r="H444" s="73">
        <v>0</v>
      </c>
      <c r="I444" s="73">
        <v>0</v>
      </c>
      <c r="J444" s="73">
        <v>0</v>
      </c>
      <c r="K444" s="73">
        <v>0</v>
      </c>
      <c r="L444" s="73">
        <v>0</v>
      </c>
      <c r="M444" s="73">
        <v>0</v>
      </c>
      <c r="N444" s="73">
        <v>0</v>
      </c>
      <c r="O444" s="73">
        <v>0</v>
      </c>
      <c r="P444" s="73">
        <v>0</v>
      </c>
      <c r="Q444" s="73">
        <v>0</v>
      </c>
      <c r="R444" s="73">
        <v>0</v>
      </c>
      <c r="S444" s="73">
        <v>0</v>
      </c>
      <c r="T444" s="73">
        <v>0</v>
      </c>
      <c r="U444" s="73">
        <v>0</v>
      </c>
      <c r="V444" s="73">
        <v>0</v>
      </c>
      <c r="W444" s="73">
        <v>0</v>
      </c>
      <c r="X444" s="73">
        <v>0</v>
      </c>
      <c r="Y444" s="73">
        <v>0</v>
      </c>
      <c r="Z444" s="73">
        <v>0</v>
      </c>
      <c r="AA444" s="73">
        <v>0</v>
      </c>
      <c r="AB444" s="73">
        <v>0</v>
      </c>
      <c r="AC444" s="73">
        <v>0</v>
      </c>
      <c r="AD444" s="73">
        <v>0</v>
      </c>
      <c r="AE444" s="73">
        <v>0</v>
      </c>
      <c r="AF444" s="73">
        <v>0</v>
      </c>
      <c r="AG444" s="73">
        <v>0</v>
      </c>
      <c r="AH444" s="73">
        <v>0</v>
      </c>
      <c r="AI444" s="73">
        <v>0</v>
      </c>
      <c r="AJ444" s="73">
        <v>0</v>
      </c>
      <c r="AK444" s="73">
        <v>0</v>
      </c>
      <c r="AL444" s="73">
        <v>0</v>
      </c>
      <c r="AM444" s="73">
        <v>0</v>
      </c>
      <c r="AN444" s="73">
        <v>0</v>
      </c>
    </row>
    <row r="445" spans="1:40">
      <c r="A445" s="108" t="s">
        <v>1135</v>
      </c>
      <c r="B445" s="73">
        <v>1804559.93</v>
      </c>
      <c r="C445" s="73">
        <v>1804559.93</v>
      </c>
      <c r="D445" s="73">
        <v>1804559.93</v>
      </c>
      <c r="E445" s="73">
        <v>1804559.93</v>
      </c>
      <c r="F445" s="73">
        <v>1804559.93</v>
      </c>
      <c r="G445" s="73">
        <v>1804559.93</v>
      </c>
      <c r="H445" s="73">
        <v>1804559.93</v>
      </c>
      <c r="I445" s="73">
        <v>1804559.93</v>
      </c>
      <c r="J445" s="73">
        <v>1804559.93</v>
      </c>
      <c r="K445" s="73">
        <v>1804559.93</v>
      </c>
      <c r="L445" s="73">
        <v>1804559.93</v>
      </c>
      <c r="M445" s="73">
        <v>1804559.93</v>
      </c>
      <c r="N445" s="73">
        <v>21654719.1599999</v>
      </c>
      <c r="O445" s="73">
        <v>1804559.93</v>
      </c>
      <c r="P445" s="73">
        <v>1804559.93</v>
      </c>
      <c r="Q445" s="73">
        <v>1804559.93</v>
      </c>
      <c r="R445" s="73">
        <v>1804559.93</v>
      </c>
      <c r="S445" s="73">
        <v>1804559.93</v>
      </c>
      <c r="T445" s="73">
        <v>1804559.93</v>
      </c>
      <c r="U445" s="73">
        <v>1804559.93</v>
      </c>
      <c r="V445" s="73">
        <v>1804559.93</v>
      </c>
      <c r="W445" s="73">
        <v>1804559.93</v>
      </c>
      <c r="X445" s="73">
        <v>1804559.93</v>
      </c>
      <c r="Y445" s="73">
        <v>1804559.93</v>
      </c>
      <c r="Z445" s="73">
        <v>1804559.93</v>
      </c>
      <c r="AA445" s="73">
        <v>21654719.1599999</v>
      </c>
      <c r="AB445" s="73">
        <v>1804559.93</v>
      </c>
      <c r="AC445" s="73">
        <v>1804559.93</v>
      </c>
      <c r="AD445" s="73">
        <v>1804559.93</v>
      </c>
      <c r="AE445" s="73">
        <v>1804559.93</v>
      </c>
      <c r="AF445" s="73">
        <v>1804559.93</v>
      </c>
      <c r="AG445" s="73">
        <v>1804559.93</v>
      </c>
      <c r="AH445" s="73">
        <v>1804559.93</v>
      </c>
      <c r="AI445" s="73">
        <v>1804559.93</v>
      </c>
      <c r="AJ445" s="73">
        <v>1804559.93</v>
      </c>
      <c r="AK445" s="73">
        <v>1804559.93</v>
      </c>
      <c r="AL445" s="73">
        <v>1804559.93</v>
      </c>
      <c r="AM445" s="73">
        <v>1804559.93</v>
      </c>
      <c r="AN445" s="73">
        <v>21654719.1599999</v>
      </c>
    </row>
    <row r="446" spans="1:40">
      <c r="A446" s="108" t="s">
        <v>1136</v>
      </c>
      <c r="B446" s="73">
        <v>249793.63</v>
      </c>
      <c r="C446" s="73">
        <v>249793.63</v>
      </c>
      <c r="D446" s="73">
        <v>249793.63</v>
      </c>
      <c r="E446" s="73">
        <v>249793.63</v>
      </c>
      <c r="F446" s="73">
        <v>249793.63</v>
      </c>
      <c r="G446" s="73">
        <v>249793.63</v>
      </c>
      <c r="H446" s="73">
        <v>249793.63</v>
      </c>
      <c r="I446" s="73">
        <v>249793.63</v>
      </c>
      <c r="J446" s="73">
        <v>249793.63</v>
      </c>
      <c r="K446" s="73">
        <v>249793.63</v>
      </c>
      <c r="L446" s="73">
        <v>249793.63</v>
      </c>
      <c r="M446" s="73">
        <v>249793.63</v>
      </c>
      <c r="N446" s="73">
        <v>2997523.56</v>
      </c>
      <c r="O446" s="73">
        <v>249793.63</v>
      </c>
      <c r="P446" s="73">
        <v>249793.63</v>
      </c>
      <c r="Q446" s="73">
        <v>249793.63</v>
      </c>
      <c r="R446" s="73">
        <v>249793.63</v>
      </c>
      <c r="S446" s="73">
        <v>249793.63</v>
      </c>
      <c r="T446" s="73">
        <v>249793.63</v>
      </c>
      <c r="U446" s="73">
        <v>249793.63</v>
      </c>
      <c r="V446" s="73">
        <v>249793.63</v>
      </c>
      <c r="W446" s="73">
        <v>249793.63</v>
      </c>
      <c r="X446" s="73">
        <v>249793.63</v>
      </c>
      <c r="Y446" s="73">
        <v>249793.63</v>
      </c>
      <c r="Z446" s="73">
        <v>249793.63</v>
      </c>
      <c r="AA446" s="73">
        <v>2997523.56</v>
      </c>
      <c r="AB446" s="73">
        <v>249793.63</v>
      </c>
      <c r="AC446" s="73">
        <v>249793.63</v>
      </c>
      <c r="AD446" s="73">
        <v>249793.63</v>
      </c>
      <c r="AE446" s="73">
        <v>249793.63</v>
      </c>
      <c r="AF446" s="73">
        <v>249793.63</v>
      </c>
      <c r="AG446" s="73">
        <v>249793.63</v>
      </c>
      <c r="AH446" s="73">
        <v>249793.63</v>
      </c>
      <c r="AI446" s="73">
        <v>249793.63</v>
      </c>
      <c r="AJ446" s="73">
        <v>249793.63</v>
      </c>
      <c r="AK446" s="73">
        <v>249793.63</v>
      </c>
      <c r="AL446" s="73">
        <v>249793.63</v>
      </c>
      <c r="AM446" s="73">
        <v>249793.63</v>
      </c>
      <c r="AN446" s="73">
        <v>2997523.56</v>
      </c>
    </row>
    <row r="447" spans="1:40">
      <c r="A447" s="108" t="s">
        <v>1137</v>
      </c>
      <c r="B447" s="73">
        <v>2060078.97</v>
      </c>
      <c r="C447" s="73">
        <v>2054353.56</v>
      </c>
      <c r="D447" s="73">
        <v>2054353.56</v>
      </c>
      <c r="E447" s="73">
        <v>2054353.56</v>
      </c>
      <c r="F447" s="73">
        <v>2054353.56</v>
      </c>
      <c r="G447" s="73">
        <v>2054353.56</v>
      </c>
      <c r="H447" s="73">
        <v>2113914.6599999899</v>
      </c>
      <c r="I447" s="73">
        <v>2054353.56</v>
      </c>
      <c r="J447" s="73">
        <v>2054353.56</v>
      </c>
      <c r="K447" s="73">
        <v>2054353.56</v>
      </c>
      <c r="L447" s="73">
        <v>2054353.56</v>
      </c>
      <c r="M447" s="73">
        <v>2054353.56</v>
      </c>
      <c r="N447" s="73">
        <v>24717529.2299999</v>
      </c>
      <c r="O447" s="73">
        <v>2060078.97</v>
      </c>
      <c r="P447" s="73">
        <v>2054353.56</v>
      </c>
      <c r="Q447" s="73">
        <v>2054353.56</v>
      </c>
      <c r="R447" s="73">
        <v>2054353.56</v>
      </c>
      <c r="S447" s="73">
        <v>2054353.56</v>
      </c>
      <c r="T447" s="73">
        <v>2054353.56</v>
      </c>
      <c r="U447" s="73">
        <v>2113914.6599999899</v>
      </c>
      <c r="V447" s="73">
        <v>2054353.56</v>
      </c>
      <c r="W447" s="73">
        <v>2054353.56</v>
      </c>
      <c r="X447" s="73">
        <v>2054353.56</v>
      </c>
      <c r="Y447" s="73">
        <v>2054353.56</v>
      </c>
      <c r="Z447" s="73">
        <v>2054353.56</v>
      </c>
      <c r="AA447" s="73">
        <v>24717529.2299999</v>
      </c>
      <c r="AB447" s="73">
        <v>2060078.97</v>
      </c>
      <c r="AC447" s="73">
        <v>2054353.56</v>
      </c>
      <c r="AD447" s="73">
        <v>2054353.56</v>
      </c>
      <c r="AE447" s="73">
        <v>2054353.56</v>
      </c>
      <c r="AF447" s="73">
        <v>2054353.56</v>
      </c>
      <c r="AG447" s="73">
        <v>2054353.56</v>
      </c>
      <c r="AH447" s="73">
        <v>2113914.6599999899</v>
      </c>
      <c r="AI447" s="73">
        <v>2054353.56</v>
      </c>
      <c r="AJ447" s="73">
        <v>2054353.56</v>
      </c>
      <c r="AK447" s="73">
        <v>2054353.56</v>
      </c>
      <c r="AL447" s="73">
        <v>2054353.56</v>
      </c>
      <c r="AM447" s="73">
        <v>2054353.56</v>
      </c>
      <c r="AN447" s="73">
        <v>24717529.2299999</v>
      </c>
    </row>
    <row r="448" spans="1:40">
      <c r="A448" s="108" t="s">
        <v>1138</v>
      </c>
    </row>
    <row r="449" spans="1:40">
      <c r="A449" s="108" t="s">
        <v>1139</v>
      </c>
      <c r="B449" s="73">
        <v>0</v>
      </c>
      <c r="C449" s="73">
        <v>0</v>
      </c>
      <c r="D449" s="73">
        <v>0</v>
      </c>
      <c r="E449" s="73">
        <v>0</v>
      </c>
      <c r="F449" s="73">
        <v>0</v>
      </c>
      <c r="G449" s="73">
        <v>0</v>
      </c>
      <c r="H449" s="73">
        <v>0</v>
      </c>
      <c r="I449" s="73">
        <v>0</v>
      </c>
      <c r="J449" s="73">
        <v>0</v>
      </c>
      <c r="K449" s="73">
        <v>0</v>
      </c>
      <c r="L449" s="73">
        <v>0</v>
      </c>
      <c r="M449" s="73">
        <v>0</v>
      </c>
      <c r="N449" s="73">
        <v>0</v>
      </c>
      <c r="O449" s="73">
        <v>0</v>
      </c>
      <c r="P449" s="73">
        <v>0</v>
      </c>
      <c r="Q449" s="73">
        <v>0</v>
      </c>
      <c r="R449" s="73">
        <v>0</v>
      </c>
      <c r="S449" s="73">
        <v>0</v>
      </c>
      <c r="T449" s="73">
        <v>0</v>
      </c>
      <c r="U449" s="73">
        <v>0</v>
      </c>
      <c r="V449" s="73">
        <v>0</v>
      </c>
      <c r="W449" s="73">
        <v>0</v>
      </c>
      <c r="X449" s="73">
        <v>0</v>
      </c>
      <c r="Y449" s="73">
        <v>0</v>
      </c>
      <c r="Z449" s="73">
        <v>0</v>
      </c>
      <c r="AA449" s="73">
        <v>0</v>
      </c>
      <c r="AB449" s="73">
        <v>0</v>
      </c>
      <c r="AC449" s="73">
        <v>0</v>
      </c>
      <c r="AD449" s="73">
        <v>0</v>
      </c>
      <c r="AE449" s="73">
        <v>0</v>
      </c>
      <c r="AF449" s="73">
        <v>0</v>
      </c>
      <c r="AG449" s="73">
        <v>0</v>
      </c>
      <c r="AH449" s="73">
        <v>0</v>
      </c>
      <c r="AI449" s="73">
        <v>0</v>
      </c>
      <c r="AJ449" s="73">
        <v>0</v>
      </c>
      <c r="AK449" s="73">
        <v>0</v>
      </c>
      <c r="AL449" s="73">
        <v>0</v>
      </c>
      <c r="AM449" s="73">
        <v>0</v>
      </c>
      <c r="AN449" s="73">
        <v>0</v>
      </c>
    </row>
    <row r="450" spans="1:40">
      <c r="A450" s="108" t="s">
        <v>1140</v>
      </c>
      <c r="B450" s="73">
        <v>0</v>
      </c>
      <c r="C450" s="73">
        <v>0</v>
      </c>
      <c r="D450" s="73">
        <v>0</v>
      </c>
      <c r="E450" s="73">
        <v>0</v>
      </c>
      <c r="F450" s="73">
        <v>0</v>
      </c>
      <c r="G450" s="73">
        <v>0</v>
      </c>
      <c r="H450" s="73">
        <v>0</v>
      </c>
      <c r="I450" s="73">
        <v>0</v>
      </c>
      <c r="J450" s="73">
        <v>0</v>
      </c>
      <c r="K450" s="73">
        <v>0</v>
      </c>
      <c r="L450" s="73">
        <v>0</v>
      </c>
      <c r="M450" s="73">
        <v>0</v>
      </c>
      <c r="N450" s="73">
        <v>0</v>
      </c>
      <c r="O450" s="73">
        <v>0</v>
      </c>
      <c r="P450" s="73">
        <v>0</v>
      </c>
      <c r="Q450" s="73">
        <v>0</v>
      </c>
      <c r="R450" s="73">
        <v>0</v>
      </c>
      <c r="S450" s="73">
        <v>0</v>
      </c>
      <c r="T450" s="73">
        <v>0</v>
      </c>
      <c r="U450" s="73">
        <v>0</v>
      </c>
      <c r="V450" s="73">
        <v>0</v>
      </c>
      <c r="W450" s="73">
        <v>0</v>
      </c>
      <c r="X450" s="73">
        <v>0</v>
      </c>
      <c r="Y450" s="73">
        <v>0</v>
      </c>
      <c r="Z450" s="73">
        <v>0</v>
      </c>
      <c r="AA450" s="73">
        <v>0</v>
      </c>
      <c r="AB450" s="73">
        <v>0</v>
      </c>
      <c r="AC450" s="73">
        <v>0</v>
      </c>
      <c r="AD450" s="73">
        <v>0</v>
      </c>
      <c r="AE450" s="73">
        <v>0</v>
      </c>
      <c r="AF450" s="73">
        <v>0</v>
      </c>
      <c r="AG450" s="73">
        <v>0</v>
      </c>
      <c r="AH450" s="73">
        <v>0</v>
      </c>
      <c r="AI450" s="73">
        <v>0</v>
      </c>
      <c r="AJ450" s="73">
        <v>0</v>
      </c>
      <c r="AK450" s="73">
        <v>0</v>
      </c>
      <c r="AL450" s="73">
        <v>0</v>
      </c>
      <c r="AM450" s="73">
        <v>0</v>
      </c>
      <c r="AN450" s="73">
        <v>0</v>
      </c>
    </row>
    <row r="451" spans="1:40">
      <c r="A451" s="108" t="s">
        <v>1141</v>
      </c>
      <c r="B451" s="73">
        <v>0</v>
      </c>
      <c r="C451" s="73">
        <v>0</v>
      </c>
      <c r="D451" s="73">
        <v>0</v>
      </c>
      <c r="E451" s="73">
        <v>0</v>
      </c>
      <c r="F451" s="73">
        <v>0</v>
      </c>
      <c r="G451" s="73">
        <v>0</v>
      </c>
      <c r="H451" s="73">
        <v>0</v>
      </c>
      <c r="I451" s="73">
        <v>0</v>
      </c>
      <c r="J451" s="73">
        <v>0</v>
      </c>
      <c r="K451" s="73">
        <v>0</v>
      </c>
      <c r="L451" s="73">
        <v>0</v>
      </c>
      <c r="M451" s="73">
        <v>0</v>
      </c>
      <c r="N451" s="73">
        <v>0</v>
      </c>
      <c r="O451" s="73">
        <v>0</v>
      </c>
      <c r="P451" s="73">
        <v>0</v>
      </c>
      <c r="Q451" s="73">
        <v>0</v>
      </c>
      <c r="R451" s="73">
        <v>0</v>
      </c>
      <c r="S451" s="73">
        <v>0</v>
      </c>
      <c r="T451" s="73">
        <v>0</v>
      </c>
      <c r="U451" s="73">
        <v>0</v>
      </c>
      <c r="V451" s="73">
        <v>0</v>
      </c>
      <c r="W451" s="73">
        <v>0</v>
      </c>
      <c r="X451" s="73">
        <v>0</v>
      </c>
      <c r="Y451" s="73">
        <v>0</v>
      </c>
      <c r="Z451" s="73">
        <v>0</v>
      </c>
      <c r="AA451" s="73">
        <v>0</v>
      </c>
      <c r="AB451" s="73">
        <v>0</v>
      </c>
      <c r="AC451" s="73">
        <v>0</v>
      </c>
      <c r="AD451" s="73">
        <v>0</v>
      </c>
      <c r="AE451" s="73">
        <v>0</v>
      </c>
      <c r="AF451" s="73">
        <v>0</v>
      </c>
      <c r="AG451" s="73">
        <v>0</v>
      </c>
      <c r="AH451" s="73">
        <v>0</v>
      </c>
      <c r="AI451" s="73">
        <v>0</v>
      </c>
      <c r="AJ451" s="73">
        <v>0</v>
      </c>
      <c r="AK451" s="73">
        <v>0</v>
      </c>
      <c r="AL451" s="73">
        <v>0</v>
      </c>
      <c r="AM451" s="73">
        <v>0</v>
      </c>
      <c r="AN451" s="73">
        <v>0</v>
      </c>
    </row>
    <row r="452" spans="1:40">
      <c r="A452" s="108" t="s">
        <v>1142</v>
      </c>
      <c r="B452" s="73">
        <v>0</v>
      </c>
      <c r="C452" s="73">
        <v>0</v>
      </c>
      <c r="D452" s="73">
        <v>0</v>
      </c>
      <c r="E452" s="73">
        <v>0</v>
      </c>
      <c r="F452" s="73">
        <v>0</v>
      </c>
      <c r="G452" s="73">
        <v>0</v>
      </c>
      <c r="H452" s="73">
        <v>0</v>
      </c>
      <c r="I452" s="73">
        <v>0</v>
      </c>
      <c r="J452" s="73">
        <v>0</v>
      </c>
      <c r="K452" s="73">
        <v>0</v>
      </c>
      <c r="L452" s="73">
        <v>0</v>
      </c>
      <c r="M452" s="73">
        <v>0</v>
      </c>
      <c r="N452" s="73">
        <v>0</v>
      </c>
      <c r="O452" s="73">
        <v>0</v>
      </c>
      <c r="P452" s="73">
        <v>0</v>
      </c>
      <c r="Q452" s="73">
        <v>0</v>
      </c>
      <c r="R452" s="73">
        <v>0</v>
      </c>
      <c r="S452" s="73">
        <v>0</v>
      </c>
      <c r="T452" s="73">
        <v>0</v>
      </c>
      <c r="U452" s="73">
        <v>0</v>
      </c>
      <c r="V452" s="73">
        <v>0</v>
      </c>
      <c r="W452" s="73">
        <v>0</v>
      </c>
      <c r="X452" s="73">
        <v>0</v>
      </c>
      <c r="Y452" s="73">
        <v>0</v>
      </c>
      <c r="Z452" s="73">
        <v>0</v>
      </c>
      <c r="AA452" s="73">
        <v>0</v>
      </c>
      <c r="AB452" s="73">
        <v>0</v>
      </c>
      <c r="AC452" s="73">
        <v>0</v>
      </c>
      <c r="AD452" s="73">
        <v>0</v>
      </c>
      <c r="AE452" s="73">
        <v>0</v>
      </c>
      <c r="AF452" s="73">
        <v>0</v>
      </c>
      <c r="AG452" s="73">
        <v>0</v>
      </c>
      <c r="AH452" s="73">
        <v>0</v>
      </c>
      <c r="AI452" s="73">
        <v>0</v>
      </c>
      <c r="AJ452" s="73">
        <v>0</v>
      </c>
      <c r="AK452" s="73">
        <v>0</v>
      </c>
      <c r="AL452" s="73">
        <v>0</v>
      </c>
      <c r="AM452" s="73">
        <v>0</v>
      </c>
      <c r="AN452" s="73">
        <v>0</v>
      </c>
    </row>
    <row r="453" spans="1:40">
      <c r="A453" s="108" t="s">
        <v>1143</v>
      </c>
      <c r="B453" s="73">
        <v>0</v>
      </c>
      <c r="C453" s="73">
        <v>0</v>
      </c>
      <c r="D453" s="73">
        <v>0</v>
      </c>
      <c r="E453" s="73">
        <v>0</v>
      </c>
      <c r="F453" s="73">
        <v>0</v>
      </c>
      <c r="G453" s="73">
        <v>0</v>
      </c>
      <c r="H453" s="73">
        <v>0</v>
      </c>
      <c r="I453" s="73">
        <v>0</v>
      </c>
      <c r="J453" s="73">
        <v>0</v>
      </c>
      <c r="K453" s="73">
        <v>0</v>
      </c>
      <c r="L453" s="73">
        <v>0</v>
      </c>
      <c r="M453" s="73">
        <v>0</v>
      </c>
      <c r="N453" s="73">
        <v>0</v>
      </c>
      <c r="O453" s="73">
        <v>0</v>
      </c>
      <c r="P453" s="73">
        <v>0</v>
      </c>
      <c r="Q453" s="73">
        <v>0</v>
      </c>
      <c r="R453" s="73">
        <v>0</v>
      </c>
      <c r="S453" s="73">
        <v>0</v>
      </c>
      <c r="T453" s="73">
        <v>0</v>
      </c>
      <c r="U453" s="73">
        <v>0</v>
      </c>
      <c r="V453" s="73">
        <v>0</v>
      </c>
      <c r="W453" s="73">
        <v>0</v>
      </c>
      <c r="X453" s="73">
        <v>0</v>
      </c>
      <c r="Y453" s="73">
        <v>0</v>
      </c>
      <c r="Z453" s="73">
        <v>0</v>
      </c>
      <c r="AA453" s="73">
        <v>0</v>
      </c>
      <c r="AB453" s="73">
        <v>0</v>
      </c>
      <c r="AC453" s="73">
        <v>0</v>
      </c>
      <c r="AD453" s="73">
        <v>0</v>
      </c>
      <c r="AE453" s="73">
        <v>0</v>
      </c>
      <c r="AF453" s="73">
        <v>0</v>
      </c>
      <c r="AG453" s="73">
        <v>0</v>
      </c>
      <c r="AH453" s="73">
        <v>0</v>
      </c>
      <c r="AI453" s="73">
        <v>0</v>
      </c>
      <c r="AJ453" s="73">
        <v>0</v>
      </c>
      <c r="AK453" s="73">
        <v>0</v>
      </c>
      <c r="AL453" s="73">
        <v>0</v>
      </c>
      <c r="AM453" s="73">
        <v>0</v>
      </c>
      <c r="AN453" s="73">
        <v>0</v>
      </c>
    </row>
    <row r="454" spans="1:40">
      <c r="A454" s="108" t="s">
        <v>1144</v>
      </c>
      <c r="B454" s="73">
        <v>0</v>
      </c>
      <c r="C454" s="73">
        <v>0</v>
      </c>
      <c r="D454" s="73">
        <v>0</v>
      </c>
      <c r="E454" s="73">
        <v>0</v>
      </c>
      <c r="F454" s="73">
        <v>0</v>
      </c>
      <c r="G454" s="73">
        <v>0</v>
      </c>
      <c r="H454" s="73">
        <v>0</v>
      </c>
      <c r="I454" s="73">
        <v>0</v>
      </c>
      <c r="J454" s="73">
        <v>0</v>
      </c>
      <c r="K454" s="73">
        <v>0</v>
      </c>
      <c r="L454" s="73">
        <v>0</v>
      </c>
      <c r="M454" s="73">
        <v>0</v>
      </c>
      <c r="N454" s="73">
        <v>0</v>
      </c>
      <c r="O454" s="73">
        <v>0</v>
      </c>
      <c r="P454" s="73">
        <v>0</v>
      </c>
      <c r="Q454" s="73">
        <v>0</v>
      </c>
      <c r="R454" s="73">
        <v>0</v>
      </c>
      <c r="S454" s="73">
        <v>0</v>
      </c>
      <c r="T454" s="73">
        <v>0</v>
      </c>
      <c r="U454" s="73">
        <v>0</v>
      </c>
      <c r="V454" s="73">
        <v>0</v>
      </c>
      <c r="W454" s="73">
        <v>0</v>
      </c>
      <c r="X454" s="73">
        <v>0</v>
      </c>
      <c r="Y454" s="73">
        <v>0</v>
      </c>
      <c r="Z454" s="73">
        <v>0</v>
      </c>
      <c r="AA454" s="73">
        <v>0</v>
      </c>
      <c r="AB454" s="73">
        <v>0</v>
      </c>
      <c r="AC454" s="73">
        <v>0</v>
      </c>
      <c r="AD454" s="73">
        <v>0</v>
      </c>
      <c r="AE454" s="73">
        <v>0</v>
      </c>
      <c r="AF454" s="73">
        <v>0</v>
      </c>
      <c r="AG454" s="73">
        <v>0</v>
      </c>
      <c r="AH454" s="73">
        <v>0</v>
      </c>
      <c r="AI454" s="73">
        <v>0</v>
      </c>
      <c r="AJ454" s="73">
        <v>0</v>
      </c>
      <c r="AK454" s="73">
        <v>0</v>
      </c>
      <c r="AL454" s="73">
        <v>0</v>
      </c>
      <c r="AM454" s="73">
        <v>0</v>
      </c>
      <c r="AN454" s="73">
        <v>0</v>
      </c>
    </row>
    <row r="455" spans="1:40">
      <c r="A455" s="108" t="s">
        <v>1145</v>
      </c>
      <c r="B455" s="73">
        <v>0</v>
      </c>
      <c r="C455" s="73">
        <v>0</v>
      </c>
      <c r="D455" s="73">
        <v>0</v>
      </c>
      <c r="E455" s="73">
        <v>0</v>
      </c>
      <c r="F455" s="73">
        <v>0</v>
      </c>
      <c r="G455" s="73">
        <v>0</v>
      </c>
      <c r="H455" s="73">
        <v>0</v>
      </c>
      <c r="I455" s="73">
        <v>0</v>
      </c>
      <c r="J455" s="73">
        <v>0</v>
      </c>
      <c r="K455" s="73">
        <v>0</v>
      </c>
      <c r="L455" s="73">
        <v>0</v>
      </c>
      <c r="M455" s="73">
        <v>0</v>
      </c>
      <c r="N455" s="73">
        <v>0</v>
      </c>
      <c r="O455" s="73">
        <v>0</v>
      </c>
      <c r="P455" s="73">
        <v>0</v>
      </c>
      <c r="Q455" s="73">
        <v>0</v>
      </c>
      <c r="R455" s="73">
        <v>0</v>
      </c>
      <c r="S455" s="73">
        <v>0</v>
      </c>
      <c r="T455" s="73">
        <v>0</v>
      </c>
      <c r="U455" s="73">
        <v>0</v>
      </c>
      <c r="V455" s="73">
        <v>0</v>
      </c>
      <c r="W455" s="73">
        <v>0</v>
      </c>
      <c r="X455" s="73">
        <v>0</v>
      </c>
      <c r="Y455" s="73">
        <v>0</v>
      </c>
      <c r="Z455" s="73">
        <v>0</v>
      </c>
      <c r="AA455" s="73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</row>
    <row r="456" spans="1:40">
      <c r="A456" s="108" t="s">
        <v>1146</v>
      </c>
    </row>
    <row r="457" spans="1:40">
      <c r="A457" s="108" t="s">
        <v>1147</v>
      </c>
      <c r="B457" s="73">
        <v>222104.43</v>
      </c>
      <c r="C457" s="73">
        <v>213279.43</v>
      </c>
      <c r="D457" s="73">
        <v>142687.43</v>
      </c>
      <c r="E457" s="73">
        <v>186807.43</v>
      </c>
      <c r="F457" s="73">
        <v>186807.43</v>
      </c>
      <c r="G457" s="73">
        <v>125039.43</v>
      </c>
      <c r="H457" s="73">
        <v>215288.76</v>
      </c>
      <c r="I457" s="73">
        <v>197640.76</v>
      </c>
      <c r="J457" s="73">
        <v>118224.75999999901</v>
      </c>
      <c r="K457" s="73">
        <v>197640.76</v>
      </c>
      <c r="L457" s="73">
        <v>197640.76</v>
      </c>
      <c r="M457" s="73">
        <v>56456.76</v>
      </c>
      <c r="N457" s="73">
        <v>2059618.14</v>
      </c>
      <c r="O457" s="73">
        <v>222104.43</v>
      </c>
      <c r="P457" s="73">
        <v>213279.43</v>
      </c>
      <c r="Q457" s="73">
        <v>142687.43</v>
      </c>
      <c r="R457" s="73">
        <v>186807.43</v>
      </c>
      <c r="S457" s="73">
        <v>186807.43</v>
      </c>
      <c r="T457" s="73">
        <v>125039.43</v>
      </c>
      <c r="U457" s="73">
        <v>215288.76</v>
      </c>
      <c r="V457" s="73">
        <v>197640.76</v>
      </c>
      <c r="W457" s="73">
        <v>118224.75999999901</v>
      </c>
      <c r="X457" s="73">
        <v>197640.76</v>
      </c>
      <c r="Y457" s="73">
        <v>197640.76</v>
      </c>
      <c r="Z457" s="73">
        <v>56456.76</v>
      </c>
      <c r="AA457" s="73">
        <v>2059618.14</v>
      </c>
      <c r="AB457" s="73">
        <v>222104.43</v>
      </c>
      <c r="AC457" s="73">
        <v>213279.43</v>
      </c>
      <c r="AD457" s="73">
        <v>142687.43</v>
      </c>
      <c r="AE457" s="73">
        <v>186807.43</v>
      </c>
      <c r="AF457" s="73">
        <v>186807.43</v>
      </c>
      <c r="AG457" s="73">
        <v>125039.43</v>
      </c>
      <c r="AH457" s="73">
        <v>215288.76</v>
      </c>
      <c r="AI457" s="73">
        <v>197640.76</v>
      </c>
      <c r="AJ457" s="73">
        <v>118224.75999999901</v>
      </c>
      <c r="AK457" s="73">
        <v>197640.76</v>
      </c>
      <c r="AL457" s="73">
        <v>197640.76</v>
      </c>
      <c r="AM457" s="73">
        <v>56456.76</v>
      </c>
      <c r="AN457" s="73">
        <v>2059618.14</v>
      </c>
    </row>
    <row r="458" spans="1:40">
      <c r="A458" s="108" t="s">
        <v>1148</v>
      </c>
      <c r="B458" s="73">
        <v>411265.01</v>
      </c>
      <c r="C458" s="73">
        <v>411265.01</v>
      </c>
      <c r="D458" s="73">
        <v>411265.01</v>
      </c>
      <c r="E458" s="73">
        <v>411265.01</v>
      </c>
      <c r="F458" s="73">
        <v>411265.01</v>
      </c>
      <c r="G458" s="73">
        <v>411265.01</v>
      </c>
      <c r="H458" s="73">
        <v>411265.01</v>
      </c>
      <c r="I458" s="73">
        <v>411265.01</v>
      </c>
      <c r="J458" s="73">
        <v>411265.01</v>
      </c>
      <c r="K458" s="73">
        <v>411265.01</v>
      </c>
      <c r="L458" s="73">
        <v>411265.01</v>
      </c>
      <c r="M458" s="73">
        <v>411265.01</v>
      </c>
      <c r="N458" s="73">
        <v>4935180.12</v>
      </c>
      <c r="O458" s="73">
        <v>411265.01</v>
      </c>
      <c r="P458" s="73">
        <v>411265.01</v>
      </c>
      <c r="Q458" s="73">
        <v>411265.01</v>
      </c>
      <c r="R458" s="73">
        <v>411265.01</v>
      </c>
      <c r="S458" s="73">
        <v>411265.01</v>
      </c>
      <c r="T458" s="73">
        <v>411265.01</v>
      </c>
      <c r="U458" s="73">
        <v>411265.01</v>
      </c>
      <c r="V458" s="73">
        <v>411265.01</v>
      </c>
      <c r="W458" s="73">
        <v>411265.01</v>
      </c>
      <c r="X458" s="73">
        <v>411265.01</v>
      </c>
      <c r="Y458" s="73">
        <v>411265.01</v>
      </c>
      <c r="Z458" s="73">
        <v>411265.01</v>
      </c>
      <c r="AA458" s="73">
        <v>4935180.12</v>
      </c>
      <c r="AB458" s="73">
        <v>411265.01</v>
      </c>
      <c r="AC458" s="73">
        <v>411265.01</v>
      </c>
      <c r="AD458" s="73">
        <v>411265.01</v>
      </c>
      <c r="AE458" s="73">
        <v>411265.01</v>
      </c>
      <c r="AF458" s="73">
        <v>411265.01</v>
      </c>
      <c r="AG458" s="73">
        <v>411265.01</v>
      </c>
      <c r="AH458" s="73">
        <v>411265.01</v>
      </c>
      <c r="AI458" s="73">
        <v>411265.01</v>
      </c>
      <c r="AJ458" s="73">
        <v>411265.01</v>
      </c>
      <c r="AK458" s="73">
        <v>411265.01</v>
      </c>
      <c r="AL458" s="73">
        <v>411265.01</v>
      </c>
      <c r="AM458" s="73">
        <v>411265.01</v>
      </c>
      <c r="AN458" s="73">
        <v>4935180.12</v>
      </c>
    </row>
    <row r="459" spans="1:40">
      <c r="A459" s="108" t="s">
        <v>1149</v>
      </c>
      <c r="B459" s="73">
        <v>0</v>
      </c>
      <c r="C459" s="73">
        <v>0</v>
      </c>
      <c r="D459" s="73">
        <v>0</v>
      </c>
      <c r="E459" s="73">
        <v>0</v>
      </c>
      <c r="F459" s="73">
        <v>0</v>
      </c>
      <c r="G459" s="73">
        <v>0</v>
      </c>
      <c r="H459" s="73">
        <v>0</v>
      </c>
      <c r="I459" s="73">
        <v>0</v>
      </c>
      <c r="J459" s="73">
        <v>0</v>
      </c>
      <c r="K459" s="73">
        <v>0</v>
      </c>
      <c r="L459" s="73">
        <v>0</v>
      </c>
      <c r="M459" s="73">
        <v>0</v>
      </c>
      <c r="N459" s="73">
        <v>0</v>
      </c>
      <c r="O459" s="73">
        <v>0</v>
      </c>
      <c r="P459" s="73">
        <v>0</v>
      </c>
      <c r="Q459" s="73">
        <v>0</v>
      </c>
      <c r="R459" s="73">
        <v>0</v>
      </c>
      <c r="S459" s="73">
        <v>0</v>
      </c>
      <c r="T459" s="73">
        <v>0</v>
      </c>
      <c r="U459" s="73">
        <v>0</v>
      </c>
      <c r="V459" s="73">
        <v>0</v>
      </c>
      <c r="W459" s="73">
        <v>0</v>
      </c>
      <c r="X459" s="73">
        <v>0</v>
      </c>
      <c r="Y459" s="73">
        <v>0</v>
      </c>
      <c r="Z459" s="73">
        <v>0</v>
      </c>
      <c r="AA459" s="73">
        <v>0</v>
      </c>
      <c r="AB459" s="73">
        <v>0</v>
      </c>
      <c r="AC459" s="73">
        <v>0</v>
      </c>
      <c r="AD459" s="73">
        <v>0</v>
      </c>
      <c r="AE459" s="73">
        <v>0</v>
      </c>
      <c r="AF459" s="73">
        <v>0</v>
      </c>
      <c r="AG459" s="73">
        <v>0</v>
      </c>
      <c r="AH459" s="73">
        <v>0</v>
      </c>
      <c r="AI459" s="73">
        <v>0</v>
      </c>
      <c r="AJ459" s="73">
        <v>0</v>
      </c>
      <c r="AK459" s="73">
        <v>0</v>
      </c>
      <c r="AL459" s="73">
        <v>0</v>
      </c>
      <c r="AM459" s="73">
        <v>0</v>
      </c>
      <c r="AN459" s="73">
        <v>0</v>
      </c>
    </row>
    <row r="460" spans="1:40">
      <c r="A460" s="108" t="s">
        <v>1150</v>
      </c>
      <c r="B460" s="73">
        <v>7280.82</v>
      </c>
      <c r="C460" s="73">
        <v>7280.82</v>
      </c>
      <c r="D460" s="73">
        <v>7508.02</v>
      </c>
      <c r="E460" s="73">
        <v>7508.02</v>
      </c>
      <c r="F460" s="73">
        <v>7508.02</v>
      </c>
      <c r="G460" s="73">
        <v>7508.02</v>
      </c>
      <c r="H460" s="73">
        <v>7508.02</v>
      </c>
      <c r="I460" s="73">
        <v>7508.02</v>
      </c>
      <c r="J460" s="73">
        <v>7508.02</v>
      </c>
      <c r="K460" s="73">
        <v>7508.02</v>
      </c>
      <c r="L460" s="73">
        <v>7508.02</v>
      </c>
      <c r="M460" s="73">
        <v>7508.02</v>
      </c>
      <c r="N460" s="73">
        <v>89641.84</v>
      </c>
      <c r="O460" s="73">
        <v>7280.82</v>
      </c>
      <c r="P460" s="73">
        <v>7280.82</v>
      </c>
      <c r="Q460" s="73">
        <v>7508.02</v>
      </c>
      <c r="R460" s="73">
        <v>7508.02</v>
      </c>
      <c r="S460" s="73">
        <v>7508.02</v>
      </c>
      <c r="T460" s="73">
        <v>7508.02</v>
      </c>
      <c r="U460" s="73">
        <v>7508.02</v>
      </c>
      <c r="V460" s="73">
        <v>7508.02</v>
      </c>
      <c r="W460" s="73">
        <v>7508.02</v>
      </c>
      <c r="X460" s="73">
        <v>7508.02</v>
      </c>
      <c r="Y460" s="73">
        <v>7508.02</v>
      </c>
      <c r="Z460" s="73">
        <v>7508.02</v>
      </c>
      <c r="AA460" s="73">
        <v>89641.84</v>
      </c>
      <c r="AB460" s="73">
        <v>7280.82</v>
      </c>
      <c r="AC460" s="73">
        <v>7280.82</v>
      </c>
      <c r="AD460" s="73">
        <v>7508.02</v>
      </c>
      <c r="AE460" s="73">
        <v>7508.02</v>
      </c>
      <c r="AF460" s="73">
        <v>7508.02</v>
      </c>
      <c r="AG460" s="73">
        <v>7508.02</v>
      </c>
      <c r="AH460" s="73">
        <v>7508.02</v>
      </c>
      <c r="AI460" s="73">
        <v>7508.02</v>
      </c>
      <c r="AJ460" s="73">
        <v>7508.02</v>
      </c>
      <c r="AK460" s="73">
        <v>7508.02</v>
      </c>
      <c r="AL460" s="73">
        <v>7508.02</v>
      </c>
      <c r="AM460" s="73">
        <v>7508.02</v>
      </c>
      <c r="AN460" s="73">
        <v>89641.84</v>
      </c>
    </row>
    <row r="461" spans="1:40">
      <c r="A461" s="108" t="s">
        <v>1151</v>
      </c>
      <c r="B461" s="73">
        <v>0</v>
      </c>
      <c r="C461" s="73">
        <v>0</v>
      </c>
      <c r="D461" s="73">
        <v>0</v>
      </c>
      <c r="E461" s="73">
        <v>0</v>
      </c>
      <c r="F461" s="73">
        <v>0</v>
      </c>
      <c r="G461" s="73">
        <v>0</v>
      </c>
      <c r="H461" s="73">
        <v>0</v>
      </c>
      <c r="I461" s="73">
        <v>0</v>
      </c>
      <c r="J461" s="73">
        <v>0</v>
      </c>
      <c r="K461" s="73">
        <v>0</v>
      </c>
      <c r="L461" s="73">
        <v>0</v>
      </c>
      <c r="M461" s="73">
        <v>0</v>
      </c>
      <c r="N461" s="73">
        <v>0</v>
      </c>
      <c r="O461" s="73">
        <v>0</v>
      </c>
      <c r="P461" s="73">
        <v>0</v>
      </c>
      <c r="Q461" s="73">
        <v>0</v>
      </c>
      <c r="R461" s="73">
        <v>0</v>
      </c>
      <c r="S461" s="73">
        <v>0</v>
      </c>
      <c r="T461" s="73">
        <v>0</v>
      </c>
      <c r="U461" s="73">
        <v>0</v>
      </c>
      <c r="V461" s="73">
        <v>0</v>
      </c>
      <c r="W461" s="73">
        <v>0</v>
      </c>
      <c r="X461" s="73">
        <v>0</v>
      </c>
      <c r="Y461" s="73">
        <v>0</v>
      </c>
      <c r="Z461" s="73">
        <v>0</v>
      </c>
      <c r="AA461" s="73">
        <v>0</v>
      </c>
      <c r="AB461" s="73">
        <v>0</v>
      </c>
      <c r="AC461" s="73">
        <v>0</v>
      </c>
      <c r="AD461" s="73">
        <v>0</v>
      </c>
      <c r="AE461" s="73">
        <v>0</v>
      </c>
      <c r="AF461" s="73">
        <v>0</v>
      </c>
      <c r="AG461" s="73">
        <v>0</v>
      </c>
      <c r="AH461" s="73">
        <v>0</v>
      </c>
      <c r="AI461" s="73">
        <v>0</v>
      </c>
      <c r="AJ461" s="73">
        <v>0</v>
      </c>
      <c r="AK461" s="73">
        <v>0</v>
      </c>
      <c r="AL461" s="73">
        <v>0</v>
      </c>
      <c r="AM461" s="73">
        <v>0</v>
      </c>
      <c r="AN461" s="73">
        <v>0</v>
      </c>
    </row>
    <row r="462" spans="1:40">
      <c r="A462" s="108" t="s">
        <v>1152</v>
      </c>
      <c r="B462" s="73">
        <v>19671.240000000002</v>
      </c>
      <c r="C462" s="73">
        <v>19671.240000000002</v>
      </c>
      <c r="D462" s="73">
        <v>19671.240000000002</v>
      </c>
      <c r="E462" s="73">
        <v>19671.240000000002</v>
      </c>
      <c r="F462" s="73">
        <v>19671.240000000002</v>
      </c>
      <c r="G462" s="73">
        <v>19671.240000000002</v>
      </c>
      <c r="H462" s="73">
        <v>19671.240000000002</v>
      </c>
      <c r="I462" s="73">
        <v>19671.240000000002</v>
      </c>
      <c r="J462" s="73">
        <v>19671.240000000002</v>
      </c>
      <c r="K462" s="73">
        <v>19671.240000000002</v>
      </c>
      <c r="L462" s="73">
        <v>19671.240000000002</v>
      </c>
      <c r="M462" s="73">
        <v>19671.240000000002</v>
      </c>
      <c r="N462" s="73">
        <v>236054.88</v>
      </c>
      <c r="O462" s="73">
        <v>19671.240000000002</v>
      </c>
      <c r="P462" s="73">
        <v>19671.240000000002</v>
      </c>
      <c r="Q462" s="73">
        <v>19671.240000000002</v>
      </c>
      <c r="R462" s="73">
        <v>19671.240000000002</v>
      </c>
      <c r="S462" s="73">
        <v>19671.240000000002</v>
      </c>
      <c r="T462" s="73">
        <v>19671.240000000002</v>
      </c>
      <c r="U462" s="73">
        <v>19671.240000000002</v>
      </c>
      <c r="V462" s="73">
        <v>19671.240000000002</v>
      </c>
      <c r="W462" s="73">
        <v>19671.240000000002</v>
      </c>
      <c r="X462" s="73">
        <v>19671.240000000002</v>
      </c>
      <c r="Y462" s="73">
        <v>19671.240000000002</v>
      </c>
      <c r="Z462" s="73">
        <v>19671.240000000002</v>
      </c>
      <c r="AA462" s="73">
        <v>236054.88</v>
      </c>
      <c r="AB462" s="73">
        <v>19671.240000000002</v>
      </c>
      <c r="AC462" s="73">
        <v>19671.240000000002</v>
      </c>
      <c r="AD462" s="73">
        <v>19671.240000000002</v>
      </c>
      <c r="AE462" s="73">
        <v>19671.240000000002</v>
      </c>
      <c r="AF462" s="73">
        <v>19671.240000000002</v>
      </c>
      <c r="AG462" s="73">
        <v>19671.240000000002</v>
      </c>
      <c r="AH462" s="73">
        <v>19671.240000000002</v>
      </c>
      <c r="AI462" s="73">
        <v>19671.240000000002</v>
      </c>
      <c r="AJ462" s="73">
        <v>19671.240000000002</v>
      </c>
      <c r="AK462" s="73">
        <v>19671.240000000002</v>
      </c>
      <c r="AL462" s="73">
        <v>19671.240000000002</v>
      </c>
      <c r="AM462" s="73">
        <v>19671.240000000002</v>
      </c>
      <c r="AN462" s="73">
        <v>236054.88</v>
      </c>
    </row>
    <row r="463" spans="1:40">
      <c r="A463" s="108" t="s">
        <v>1153</v>
      </c>
      <c r="B463" s="73">
        <v>660321.5</v>
      </c>
      <c r="C463" s="73">
        <v>651496.5</v>
      </c>
      <c r="D463" s="73">
        <v>581131.69999999995</v>
      </c>
      <c r="E463" s="73">
        <v>625251.69999999995</v>
      </c>
      <c r="F463" s="73">
        <v>625251.69999999995</v>
      </c>
      <c r="G463" s="73">
        <v>563483.69999999995</v>
      </c>
      <c r="H463" s="73">
        <v>653733.03</v>
      </c>
      <c r="I463" s="73">
        <v>636085.03</v>
      </c>
      <c r="J463" s="73">
        <v>556669.03</v>
      </c>
      <c r="K463" s="73">
        <v>636085.03</v>
      </c>
      <c r="L463" s="73">
        <v>636085.03</v>
      </c>
      <c r="M463" s="73">
        <v>494901.02999999898</v>
      </c>
      <c r="N463" s="73">
        <v>7320494.9800000004</v>
      </c>
      <c r="O463" s="73">
        <v>660321.5</v>
      </c>
      <c r="P463" s="73">
        <v>651496.5</v>
      </c>
      <c r="Q463" s="73">
        <v>581131.69999999995</v>
      </c>
      <c r="R463" s="73">
        <v>625251.69999999995</v>
      </c>
      <c r="S463" s="73">
        <v>625251.69999999995</v>
      </c>
      <c r="T463" s="73">
        <v>563483.69999999995</v>
      </c>
      <c r="U463" s="73">
        <v>653733.03</v>
      </c>
      <c r="V463" s="73">
        <v>636085.03</v>
      </c>
      <c r="W463" s="73">
        <v>556669.03</v>
      </c>
      <c r="X463" s="73">
        <v>636085.03</v>
      </c>
      <c r="Y463" s="73">
        <v>636085.03</v>
      </c>
      <c r="Z463" s="73">
        <v>494901.02999999898</v>
      </c>
      <c r="AA463" s="73">
        <v>7320494.9800000004</v>
      </c>
      <c r="AB463" s="73">
        <v>660321.5</v>
      </c>
      <c r="AC463" s="73">
        <v>651496.5</v>
      </c>
      <c r="AD463" s="73">
        <v>581131.69999999995</v>
      </c>
      <c r="AE463" s="73">
        <v>625251.69999999995</v>
      </c>
      <c r="AF463" s="73">
        <v>625251.69999999995</v>
      </c>
      <c r="AG463" s="73">
        <v>563483.69999999995</v>
      </c>
      <c r="AH463" s="73">
        <v>653733.03</v>
      </c>
      <c r="AI463" s="73">
        <v>636085.03</v>
      </c>
      <c r="AJ463" s="73">
        <v>556669.03</v>
      </c>
      <c r="AK463" s="73">
        <v>636085.03</v>
      </c>
      <c r="AL463" s="73">
        <v>636085.03</v>
      </c>
      <c r="AM463" s="73">
        <v>494901.02999999898</v>
      </c>
      <c r="AN463" s="73">
        <v>7320494.9800000004</v>
      </c>
    </row>
    <row r="464" spans="1:40">
      <c r="A464" s="108" t="s">
        <v>1154</v>
      </c>
    </row>
    <row r="465" spans="1:40">
      <c r="A465" s="108" t="s">
        <v>1155</v>
      </c>
      <c r="B465" s="73">
        <v>12056616.1</v>
      </c>
      <c r="C465" s="73">
        <v>8057682.0999999996</v>
      </c>
      <c r="D465" s="73">
        <v>7966310.9199999999</v>
      </c>
      <c r="E465" s="73">
        <v>7874765.0999999996</v>
      </c>
      <c r="F465" s="73">
        <v>7854738.0999999996</v>
      </c>
      <c r="G465" s="73">
        <v>6404975.3499999996</v>
      </c>
      <c r="H465" s="73">
        <v>7960875.0999999996</v>
      </c>
      <c r="I465" s="73">
        <v>8061779.0999999996</v>
      </c>
      <c r="J465" s="73">
        <v>9247779.9799999893</v>
      </c>
      <c r="K465" s="73">
        <v>8393146.0999999996</v>
      </c>
      <c r="L465" s="73">
        <v>8611364.0999999996</v>
      </c>
      <c r="M465" s="73">
        <v>10500693.2199999</v>
      </c>
      <c r="N465" s="73">
        <v>102990725.269999</v>
      </c>
      <c r="O465" s="73">
        <v>12354642.099999901</v>
      </c>
      <c r="P465" s="73">
        <v>8355708.0999999996</v>
      </c>
      <c r="Q465" s="73">
        <v>8264336.9199999999</v>
      </c>
      <c r="R465" s="73">
        <v>8172791.0999999996</v>
      </c>
      <c r="S465" s="73">
        <v>8152764.0999999996</v>
      </c>
      <c r="T465" s="73">
        <v>6703001.3499999996</v>
      </c>
      <c r="U465" s="73">
        <v>8258901.0999999903</v>
      </c>
      <c r="V465" s="73">
        <v>8359805.0999999996</v>
      </c>
      <c r="W465" s="73">
        <v>9545805.9799999893</v>
      </c>
      <c r="X465" s="73">
        <v>8691172.0999999996</v>
      </c>
      <c r="Y465" s="73">
        <v>8909390.0999999903</v>
      </c>
      <c r="Z465" s="73">
        <v>10798719.2199999</v>
      </c>
      <c r="AA465" s="73">
        <v>106567037.269999</v>
      </c>
      <c r="AB465" s="73">
        <v>12674793.099999901</v>
      </c>
      <c r="AC465" s="73">
        <v>8675859.0999999996</v>
      </c>
      <c r="AD465" s="73">
        <v>8584487.9199999999</v>
      </c>
      <c r="AE465" s="73">
        <v>8492942.0999999996</v>
      </c>
      <c r="AF465" s="73">
        <v>8472915.0999999903</v>
      </c>
      <c r="AG465" s="73">
        <v>7023152.3499999996</v>
      </c>
      <c r="AH465" s="73">
        <v>8579052.0999999996</v>
      </c>
      <c r="AI465" s="73">
        <v>8679956.0999999996</v>
      </c>
      <c r="AJ465" s="73">
        <v>9865956.9799999893</v>
      </c>
      <c r="AK465" s="73">
        <v>9011323.0999999996</v>
      </c>
      <c r="AL465" s="73">
        <v>9229541.0999999903</v>
      </c>
      <c r="AM465" s="73">
        <v>11118870.2199999</v>
      </c>
      <c r="AN465" s="73">
        <v>110408849.27</v>
      </c>
    </row>
    <row r="466" spans="1:40">
      <c r="A466" s="108" t="s">
        <v>1156</v>
      </c>
      <c r="B466" s="73">
        <v>0</v>
      </c>
      <c r="C466" s="73">
        <v>0</v>
      </c>
      <c r="D466" s="73">
        <v>0</v>
      </c>
      <c r="E466" s="73">
        <v>0</v>
      </c>
      <c r="F466" s="73">
        <v>0</v>
      </c>
      <c r="G466" s="73">
        <v>0</v>
      </c>
      <c r="H466" s="73">
        <v>0</v>
      </c>
      <c r="I466" s="73">
        <v>0</v>
      </c>
      <c r="J466" s="73">
        <v>0</v>
      </c>
      <c r="K466" s="73">
        <v>0</v>
      </c>
      <c r="L466" s="73">
        <v>0</v>
      </c>
      <c r="M466" s="73">
        <v>0</v>
      </c>
      <c r="N466" s="73">
        <v>0</v>
      </c>
      <c r="O466" s="73">
        <v>0</v>
      </c>
      <c r="P466" s="73">
        <v>0</v>
      </c>
      <c r="Q466" s="73">
        <v>0</v>
      </c>
      <c r="R466" s="73">
        <v>0</v>
      </c>
      <c r="S466" s="73">
        <v>0</v>
      </c>
      <c r="T466" s="73">
        <v>0</v>
      </c>
      <c r="U466" s="73">
        <v>0</v>
      </c>
      <c r="V466" s="73">
        <v>0</v>
      </c>
      <c r="W466" s="73">
        <v>0</v>
      </c>
      <c r="X466" s="73">
        <v>0</v>
      </c>
      <c r="Y466" s="73">
        <v>0</v>
      </c>
      <c r="Z466" s="73">
        <v>0</v>
      </c>
      <c r="AA466" s="73">
        <v>0</v>
      </c>
      <c r="AB466" s="73">
        <v>0</v>
      </c>
      <c r="AC466" s="73">
        <v>0</v>
      </c>
      <c r="AD466" s="73">
        <v>0</v>
      </c>
      <c r="AE466" s="73">
        <v>0</v>
      </c>
      <c r="AF466" s="73">
        <v>0</v>
      </c>
      <c r="AG466" s="73">
        <v>0</v>
      </c>
      <c r="AH466" s="73">
        <v>0</v>
      </c>
      <c r="AI466" s="73">
        <v>0</v>
      </c>
      <c r="AJ466" s="73">
        <v>0</v>
      </c>
      <c r="AK466" s="73">
        <v>0</v>
      </c>
      <c r="AL466" s="73">
        <v>0</v>
      </c>
      <c r="AM466" s="73">
        <v>0</v>
      </c>
      <c r="AN466" s="73">
        <v>0</v>
      </c>
    </row>
    <row r="467" spans="1:40">
      <c r="A467" s="108" t="s">
        <v>1157</v>
      </c>
      <c r="B467" s="73">
        <v>0</v>
      </c>
      <c r="C467" s="73">
        <v>0</v>
      </c>
      <c r="D467" s="73">
        <v>0</v>
      </c>
      <c r="E467" s="73">
        <v>0</v>
      </c>
      <c r="F467" s="73">
        <v>0</v>
      </c>
      <c r="G467" s="73">
        <v>0</v>
      </c>
      <c r="H467" s="73">
        <v>0</v>
      </c>
      <c r="I467" s="73">
        <v>0</v>
      </c>
      <c r="J467" s="73">
        <v>0</v>
      </c>
      <c r="K467" s="73">
        <v>0</v>
      </c>
      <c r="L467" s="73">
        <v>0</v>
      </c>
      <c r="M467" s="73">
        <v>0</v>
      </c>
      <c r="N467" s="73">
        <v>0</v>
      </c>
      <c r="O467" s="73">
        <v>0</v>
      </c>
      <c r="P467" s="73">
        <v>0</v>
      </c>
      <c r="Q467" s="73">
        <v>0</v>
      </c>
      <c r="R467" s="73">
        <v>0</v>
      </c>
      <c r="S467" s="73">
        <v>0</v>
      </c>
      <c r="T467" s="73">
        <v>0</v>
      </c>
      <c r="U467" s="73">
        <v>0</v>
      </c>
      <c r="V467" s="73">
        <v>0</v>
      </c>
      <c r="W467" s="73">
        <v>0</v>
      </c>
      <c r="X467" s="73">
        <v>0</v>
      </c>
      <c r="Y467" s="73">
        <v>0</v>
      </c>
      <c r="Z467" s="73">
        <v>0</v>
      </c>
      <c r="AA467" s="73">
        <v>0</v>
      </c>
      <c r="AB467" s="73">
        <v>0</v>
      </c>
      <c r="AC467" s="73">
        <v>0</v>
      </c>
      <c r="AD467" s="73">
        <v>0</v>
      </c>
      <c r="AE467" s="73">
        <v>0</v>
      </c>
      <c r="AF467" s="73">
        <v>0</v>
      </c>
      <c r="AG467" s="73">
        <v>0</v>
      </c>
      <c r="AH467" s="73">
        <v>0</v>
      </c>
      <c r="AI467" s="73">
        <v>0</v>
      </c>
      <c r="AJ467" s="73">
        <v>0</v>
      </c>
      <c r="AK467" s="73">
        <v>0</v>
      </c>
      <c r="AL467" s="73">
        <v>0</v>
      </c>
      <c r="AM467" s="73">
        <v>0</v>
      </c>
      <c r="AN467" s="73">
        <v>0</v>
      </c>
    </row>
    <row r="468" spans="1:40">
      <c r="A468" s="108" t="s">
        <v>1158</v>
      </c>
      <c r="B468" s="73">
        <v>0</v>
      </c>
      <c r="C468" s="73">
        <v>0</v>
      </c>
      <c r="D468" s="73">
        <v>0</v>
      </c>
      <c r="E468" s="73">
        <v>0</v>
      </c>
      <c r="F468" s="73">
        <v>0</v>
      </c>
      <c r="G468" s="73">
        <v>0</v>
      </c>
      <c r="H468" s="73">
        <v>0</v>
      </c>
      <c r="I468" s="73">
        <v>0</v>
      </c>
      <c r="J468" s="73">
        <v>0</v>
      </c>
      <c r="K468" s="73">
        <v>0</v>
      </c>
      <c r="L468" s="73">
        <v>0</v>
      </c>
      <c r="M468" s="73">
        <v>0</v>
      </c>
      <c r="N468" s="73">
        <v>0</v>
      </c>
      <c r="O468" s="73">
        <v>0</v>
      </c>
      <c r="P468" s="73">
        <v>0</v>
      </c>
      <c r="Q468" s="73">
        <v>0</v>
      </c>
      <c r="R468" s="73">
        <v>0</v>
      </c>
      <c r="S468" s="73">
        <v>0</v>
      </c>
      <c r="T468" s="73">
        <v>0</v>
      </c>
      <c r="U468" s="73">
        <v>0</v>
      </c>
      <c r="V468" s="73">
        <v>0</v>
      </c>
      <c r="W468" s="73">
        <v>0</v>
      </c>
      <c r="X468" s="73">
        <v>0</v>
      </c>
      <c r="Y468" s="73">
        <v>0</v>
      </c>
      <c r="Z468" s="73">
        <v>0</v>
      </c>
      <c r="AA468" s="73">
        <v>0</v>
      </c>
      <c r="AB468" s="73">
        <v>0</v>
      </c>
      <c r="AC468" s="73">
        <v>0</v>
      </c>
      <c r="AD468" s="73">
        <v>0</v>
      </c>
      <c r="AE468" s="73">
        <v>0</v>
      </c>
      <c r="AF468" s="73">
        <v>0</v>
      </c>
      <c r="AG468" s="73">
        <v>0</v>
      </c>
      <c r="AH468" s="73">
        <v>0</v>
      </c>
      <c r="AI468" s="73">
        <v>0</v>
      </c>
      <c r="AJ468" s="73">
        <v>0</v>
      </c>
      <c r="AK468" s="73">
        <v>0</v>
      </c>
      <c r="AL468" s="73">
        <v>0</v>
      </c>
      <c r="AM468" s="73">
        <v>0</v>
      </c>
      <c r="AN468" s="73">
        <v>0</v>
      </c>
    </row>
    <row r="469" spans="1:40">
      <c r="A469" s="108" t="s">
        <v>1159</v>
      </c>
      <c r="B469" s="73">
        <v>0</v>
      </c>
      <c r="C469" s="73">
        <v>0</v>
      </c>
      <c r="D469" s="73">
        <v>0</v>
      </c>
      <c r="E469" s="73">
        <v>0</v>
      </c>
      <c r="F469" s="73">
        <v>0</v>
      </c>
      <c r="G469" s="73">
        <v>0</v>
      </c>
      <c r="H469" s="73">
        <v>0</v>
      </c>
      <c r="I469" s="73">
        <v>0</v>
      </c>
      <c r="J469" s="73">
        <v>0</v>
      </c>
      <c r="K469" s="73">
        <v>0</v>
      </c>
      <c r="L469" s="73">
        <v>0</v>
      </c>
      <c r="M469" s="73">
        <v>0</v>
      </c>
      <c r="N469" s="73">
        <v>0</v>
      </c>
      <c r="O469" s="73">
        <v>0</v>
      </c>
      <c r="P469" s="73">
        <v>0</v>
      </c>
      <c r="Q469" s="73">
        <v>0</v>
      </c>
      <c r="R469" s="73">
        <v>0</v>
      </c>
      <c r="S469" s="73">
        <v>0</v>
      </c>
      <c r="T469" s="73">
        <v>0</v>
      </c>
      <c r="U469" s="73">
        <v>0</v>
      </c>
      <c r="V469" s="73">
        <v>0</v>
      </c>
      <c r="W469" s="73">
        <v>0</v>
      </c>
      <c r="X469" s="73">
        <v>0</v>
      </c>
      <c r="Y469" s="73">
        <v>0</v>
      </c>
      <c r="Z469" s="73">
        <v>0</v>
      </c>
      <c r="AA469" s="73">
        <v>0</v>
      </c>
      <c r="AB469" s="73">
        <v>0</v>
      </c>
      <c r="AC469" s="73">
        <v>0</v>
      </c>
      <c r="AD469" s="73">
        <v>0</v>
      </c>
      <c r="AE469" s="73">
        <v>0</v>
      </c>
      <c r="AF469" s="73">
        <v>0</v>
      </c>
      <c r="AG469" s="73">
        <v>0</v>
      </c>
      <c r="AH469" s="73">
        <v>0</v>
      </c>
      <c r="AI469" s="73">
        <v>0</v>
      </c>
      <c r="AJ469" s="73">
        <v>0</v>
      </c>
      <c r="AK469" s="73">
        <v>0</v>
      </c>
      <c r="AL469" s="73">
        <v>0</v>
      </c>
      <c r="AM469" s="73">
        <v>0</v>
      </c>
      <c r="AN469" s="73">
        <v>0</v>
      </c>
    </row>
    <row r="470" spans="1:40">
      <c r="A470" s="108" t="s">
        <v>1160</v>
      </c>
      <c r="B470" s="73">
        <v>0</v>
      </c>
      <c r="C470" s="73">
        <v>0</v>
      </c>
      <c r="D470" s="73">
        <v>0</v>
      </c>
      <c r="E470" s="73">
        <v>0</v>
      </c>
      <c r="F470" s="73">
        <v>0</v>
      </c>
      <c r="G470" s="73">
        <v>0</v>
      </c>
      <c r="H470" s="73">
        <v>0</v>
      </c>
      <c r="I470" s="73">
        <v>0</v>
      </c>
      <c r="J470" s="73">
        <v>0</v>
      </c>
      <c r="K470" s="73">
        <v>0</v>
      </c>
      <c r="L470" s="73">
        <v>0</v>
      </c>
      <c r="M470" s="73">
        <v>0</v>
      </c>
      <c r="N470" s="73">
        <v>0</v>
      </c>
      <c r="O470" s="73">
        <v>0</v>
      </c>
      <c r="P470" s="73">
        <v>0</v>
      </c>
      <c r="Q470" s="73">
        <v>0</v>
      </c>
      <c r="R470" s="73">
        <v>0</v>
      </c>
      <c r="S470" s="73">
        <v>0</v>
      </c>
      <c r="T470" s="73">
        <v>0</v>
      </c>
      <c r="U470" s="73">
        <v>0</v>
      </c>
      <c r="V470" s="73">
        <v>0</v>
      </c>
      <c r="W470" s="73">
        <v>0</v>
      </c>
      <c r="X470" s="73">
        <v>0</v>
      </c>
      <c r="Y470" s="73">
        <v>0</v>
      </c>
      <c r="Z470" s="73">
        <v>0</v>
      </c>
      <c r="AA470" s="73">
        <v>0</v>
      </c>
      <c r="AB470" s="73">
        <v>0</v>
      </c>
      <c r="AC470" s="73">
        <v>0</v>
      </c>
      <c r="AD470" s="73">
        <v>0</v>
      </c>
      <c r="AE470" s="73">
        <v>0</v>
      </c>
      <c r="AF470" s="73">
        <v>0</v>
      </c>
      <c r="AG470" s="73">
        <v>0</v>
      </c>
      <c r="AH470" s="73">
        <v>0</v>
      </c>
      <c r="AI470" s="73">
        <v>0</v>
      </c>
      <c r="AJ470" s="73">
        <v>0</v>
      </c>
      <c r="AK470" s="73">
        <v>0</v>
      </c>
      <c r="AL470" s="73">
        <v>0</v>
      </c>
      <c r="AM470" s="73">
        <v>0</v>
      </c>
      <c r="AN470" s="73">
        <v>0</v>
      </c>
    </row>
    <row r="471" spans="1:40">
      <c r="A471" s="108" t="s">
        <v>1161</v>
      </c>
      <c r="B471" s="73">
        <v>-2974113.96</v>
      </c>
      <c r="C471" s="73">
        <v>-3200293.57</v>
      </c>
      <c r="D471" s="73">
        <v>-3255752.02999999</v>
      </c>
      <c r="E471" s="73">
        <v>-3293902.9799999902</v>
      </c>
      <c r="F471" s="73">
        <v>-3457675.48999999</v>
      </c>
      <c r="G471" s="73">
        <v>-3807226.0599999898</v>
      </c>
      <c r="H471" s="73">
        <v>-3220667.6799999899</v>
      </c>
      <c r="I471" s="73">
        <v>-3269605.0399999898</v>
      </c>
      <c r="J471" s="73">
        <v>-3200785.2299999902</v>
      </c>
      <c r="K471" s="73">
        <v>-3261015.4399999902</v>
      </c>
      <c r="L471" s="73">
        <v>-3231626.5399999898</v>
      </c>
      <c r="M471" s="73">
        <v>-3276889.75999999</v>
      </c>
      <c r="N471" s="73">
        <v>-39449553.779999897</v>
      </c>
      <c r="O471" s="73">
        <v>-2974113.96</v>
      </c>
      <c r="P471" s="73">
        <v>-3200293.57</v>
      </c>
      <c r="Q471" s="73">
        <v>-3255752.02999999</v>
      </c>
      <c r="R471" s="73">
        <v>-3293902.9799999902</v>
      </c>
      <c r="S471" s="73">
        <v>-3457675.48999999</v>
      </c>
      <c r="T471" s="73">
        <v>-3807226.0599999898</v>
      </c>
      <c r="U471" s="73">
        <v>-3220667.6799999899</v>
      </c>
      <c r="V471" s="73">
        <v>-3269605.0399999898</v>
      </c>
      <c r="W471" s="73">
        <v>-3200785.2299999902</v>
      </c>
      <c r="X471" s="73">
        <v>-3261015.4399999902</v>
      </c>
      <c r="Y471" s="73">
        <v>-3231626.5399999898</v>
      </c>
      <c r="Z471" s="73">
        <v>-3276889.75999999</v>
      </c>
      <c r="AA471" s="73">
        <v>-39449553.779999897</v>
      </c>
      <c r="AB471" s="73">
        <v>-2974113.96</v>
      </c>
      <c r="AC471" s="73">
        <v>-3200293.57</v>
      </c>
      <c r="AD471" s="73">
        <v>-3255752.02999999</v>
      </c>
      <c r="AE471" s="73">
        <v>-3293902.9799999902</v>
      </c>
      <c r="AF471" s="73">
        <v>-3457675.48999999</v>
      </c>
      <c r="AG471" s="73">
        <v>-3807226.0599999898</v>
      </c>
      <c r="AH471" s="73">
        <v>-3220667.6799999899</v>
      </c>
      <c r="AI471" s="73">
        <v>-3269605.0399999898</v>
      </c>
      <c r="AJ471" s="73">
        <v>-3200785.2299999902</v>
      </c>
      <c r="AK471" s="73">
        <v>-3261015.4399999902</v>
      </c>
      <c r="AL471" s="73">
        <v>-3231626.5399999898</v>
      </c>
      <c r="AM471" s="73">
        <v>-3276889.75999999</v>
      </c>
      <c r="AN471" s="73">
        <v>-39449553.779999897</v>
      </c>
    </row>
    <row r="472" spans="1:40">
      <c r="A472" s="108" t="s">
        <v>1162</v>
      </c>
      <c r="B472" s="73">
        <v>-3116927.67992255</v>
      </c>
      <c r="C472" s="73">
        <v>-3116927.67992255</v>
      </c>
      <c r="D472" s="73">
        <v>-3116927.67992255</v>
      </c>
      <c r="E472" s="73">
        <v>-3116927.67992255</v>
      </c>
      <c r="F472" s="73">
        <v>-3116927.67992255</v>
      </c>
      <c r="G472" s="73">
        <v>-3116927.67992255</v>
      </c>
      <c r="H472" s="73">
        <v>-3116927.67992255</v>
      </c>
      <c r="I472" s="73">
        <v>-3116927.67992255</v>
      </c>
      <c r="J472" s="73">
        <v>-3116927.67992255</v>
      </c>
      <c r="K472" s="73">
        <v>-3116927.67992255</v>
      </c>
      <c r="L472" s="73">
        <v>-3116927.67992255</v>
      </c>
      <c r="M472" s="73">
        <v>-3116927.67992255</v>
      </c>
      <c r="N472" s="73">
        <v>-37403132.1590707</v>
      </c>
      <c r="O472" s="73">
        <v>-2082790.6101435199</v>
      </c>
      <c r="P472" s="73">
        <v>-2082790.6101435199</v>
      </c>
      <c r="Q472" s="73">
        <v>-2082790.6101435199</v>
      </c>
      <c r="R472" s="73">
        <v>-2082790.6101435199</v>
      </c>
      <c r="S472" s="73">
        <v>-2082790.6101435199</v>
      </c>
      <c r="T472" s="73">
        <v>-2082790.6101435199</v>
      </c>
      <c r="U472" s="73">
        <v>-2082790.6101435199</v>
      </c>
      <c r="V472" s="73">
        <v>-2082790.6101435199</v>
      </c>
      <c r="W472" s="73">
        <v>-2082790.6101435199</v>
      </c>
      <c r="X472" s="73">
        <v>-2082790.6101435199</v>
      </c>
      <c r="Y472" s="73">
        <v>-2082790.6101435199</v>
      </c>
      <c r="Z472" s="73">
        <v>-2082790.6101435199</v>
      </c>
      <c r="AA472" s="73">
        <v>-24993487.321722198</v>
      </c>
      <c r="AB472" s="73">
        <v>-945465.88357519999</v>
      </c>
      <c r="AC472" s="73">
        <v>-945465.88357519999</v>
      </c>
      <c r="AD472" s="73">
        <v>-945465.88357519999</v>
      </c>
      <c r="AE472" s="73">
        <v>-945465.88357519999</v>
      </c>
      <c r="AF472" s="73">
        <v>-945465.88357519999</v>
      </c>
      <c r="AG472" s="73">
        <v>-945465.88357519999</v>
      </c>
      <c r="AH472" s="73">
        <v>-945465.88357519999</v>
      </c>
      <c r="AI472" s="73">
        <v>-945465.88357519999</v>
      </c>
      <c r="AJ472" s="73">
        <v>-945465.88357519999</v>
      </c>
      <c r="AK472" s="73">
        <v>-945465.88357519999</v>
      </c>
      <c r="AL472" s="73">
        <v>-945465.88357519999</v>
      </c>
      <c r="AM472" s="73">
        <v>-945465.88357519999</v>
      </c>
      <c r="AN472" s="73">
        <v>-11345590.602902399</v>
      </c>
    </row>
    <row r="473" spans="1:40">
      <c r="A473" s="108" t="s">
        <v>1163</v>
      </c>
      <c r="B473" s="73">
        <v>0</v>
      </c>
      <c r="C473" s="73">
        <v>0</v>
      </c>
      <c r="D473" s="73">
        <v>0</v>
      </c>
      <c r="E473" s="73">
        <v>0</v>
      </c>
      <c r="F473" s="73">
        <v>0</v>
      </c>
      <c r="G473" s="73">
        <v>0</v>
      </c>
      <c r="H473" s="73">
        <v>0</v>
      </c>
      <c r="I473" s="73">
        <v>0</v>
      </c>
      <c r="J473" s="73">
        <v>0</v>
      </c>
      <c r="K473" s="73">
        <v>0</v>
      </c>
      <c r="L473" s="73">
        <v>0</v>
      </c>
      <c r="M473" s="73">
        <v>0</v>
      </c>
      <c r="N473" s="73">
        <v>0</v>
      </c>
      <c r="O473" s="73">
        <v>0</v>
      </c>
      <c r="P473" s="73">
        <v>0</v>
      </c>
      <c r="Q473" s="73">
        <v>0</v>
      </c>
      <c r="R473" s="73">
        <v>0</v>
      </c>
      <c r="S473" s="73">
        <v>0</v>
      </c>
      <c r="T473" s="73">
        <v>0</v>
      </c>
      <c r="U473" s="73">
        <v>0</v>
      </c>
      <c r="V473" s="73">
        <v>0</v>
      </c>
      <c r="W473" s="73">
        <v>0</v>
      </c>
      <c r="X473" s="73">
        <v>0</v>
      </c>
      <c r="Y473" s="73">
        <v>0</v>
      </c>
      <c r="Z473" s="73">
        <v>0</v>
      </c>
      <c r="AA473" s="73">
        <v>0</v>
      </c>
      <c r="AB473" s="73">
        <v>0</v>
      </c>
      <c r="AC473" s="73">
        <v>0</v>
      </c>
      <c r="AD473" s="73">
        <v>0</v>
      </c>
      <c r="AE473" s="73">
        <v>0</v>
      </c>
      <c r="AF473" s="73">
        <v>0</v>
      </c>
      <c r="AG473" s="73">
        <v>0</v>
      </c>
      <c r="AH473" s="73">
        <v>0</v>
      </c>
      <c r="AI473" s="73">
        <v>0</v>
      </c>
      <c r="AJ473" s="73">
        <v>0</v>
      </c>
      <c r="AK473" s="73">
        <v>0</v>
      </c>
      <c r="AL473" s="73">
        <v>0</v>
      </c>
      <c r="AM473" s="73">
        <v>0</v>
      </c>
      <c r="AN473" s="73">
        <v>0</v>
      </c>
    </row>
    <row r="474" spans="1:40">
      <c r="A474" s="108" t="s">
        <v>1164</v>
      </c>
      <c r="B474" s="73">
        <v>5965574.4600774301</v>
      </c>
      <c r="C474" s="73">
        <v>1740460.85007743</v>
      </c>
      <c r="D474" s="73">
        <v>1593631.2100774399</v>
      </c>
      <c r="E474" s="73">
        <v>1463934.4400774401</v>
      </c>
      <c r="F474" s="73">
        <v>1280134.9300774401</v>
      </c>
      <c r="G474" s="73">
        <v>-519178.38992255402</v>
      </c>
      <c r="H474" s="73">
        <v>1623279.7400774399</v>
      </c>
      <c r="I474" s="73">
        <v>1675246.3800774401</v>
      </c>
      <c r="J474" s="73">
        <v>2930067.0700774398</v>
      </c>
      <c r="K474" s="73">
        <v>2015202.9800774399</v>
      </c>
      <c r="L474" s="73">
        <v>2262809.8800774398</v>
      </c>
      <c r="M474" s="73">
        <v>4106875.7800774402</v>
      </c>
      <c r="N474" s="73">
        <v>26138039.330929302</v>
      </c>
      <c r="O474" s="73">
        <v>7297737.5298564704</v>
      </c>
      <c r="P474" s="73">
        <v>3072623.9198564701</v>
      </c>
      <c r="Q474" s="73">
        <v>2925794.2798564802</v>
      </c>
      <c r="R474" s="73">
        <v>2796097.5098564802</v>
      </c>
      <c r="S474" s="73">
        <v>2612297.9998564799</v>
      </c>
      <c r="T474" s="73">
        <v>812984.67985648499</v>
      </c>
      <c r="U474" s="73">
        <v>2955442.80985648</v>
      </c>
      <c r="V474" s="73">
        <v>3007409.4498564801</v>
      </c>
      <c r="W474" s="73">
        <v>4262230.1398564801</v>
      </c>
      <c r="X474" s="73">
        <v>3347366.0498564802</v>
      </c>
      <c r="Y474" s="73">
        <v>3594972.9498564801</v>
      </c>
      <c r="Z474" s="73">
        <v>5439038.84985648</v>
      </c>
      <c r="AA474" s="73">
        <v>42123996.1682778</v>
      </c>
      <c r="AB474" s="73">
        <v>8755213.2564247902</v>
      </c>
      <c r="AC474" s="73">
        <v>4530099.6464247899</v>
      </c>
      <c r="AD474" s="73">
        <v>4383270.0064247996</v>
      </c>
      <c r="AE474" s="73">
        <v>4253573.2364248</v>
      </c>
      <c r="AF474" s="73">
        <v>4069773.7264248002</v>
      </c>
      <c r="AG474" s="73">
        <v>2270460.4064247999</v>
      </c>
      <c r="AH474" s="73">
        <v>4412918.5364247998</v>
      </c>
      <c r="AI474" s="73">
        <v>4464885.1764248004</v>
      </c>
      <c r="AJ474" s="73">
        <v>5719705.8664247999</v>
      </c>
      <c r="AK474" s="73">
        <v>4804841.7764248</v>
      </c>
      <c r="AL474" s="73">
        <v>5052448.6764248004</v>
      </c>
      <c r="AM474" s="73">
        <v>6896514.5764247999</v>
      </c>
      <c r="AN474" s="73">
        <v>59613704.887097597</v>
      </c>
    </row>
    <row r="475" spans="1:40">
      <c r="A475" s="108" t="s">
        <v>1165</v>
      </c>
    </row>
    <row r="476" spans="1:40">
      <c r="A476" s="108" t="s">
        <v>1166</v>
      </c>
      <c r="B476" s="73">
        <v>0</v>
      </c>
      <c r="C476" s="73">
        <v>0</v>
      </c>
      <c r="D476" s="73">
        <v>0</v>
      </c>
      <c r="E476" s="73">
        <v>0</v>
      </c>
      <c r="F476" s="73">
        <v>0</v>
      </c>
      <c r="G476" s="73">
        <v>0</v>
      </c>
      <c r="H476" s="73">
        <v>0</v>
      </c>
      <c r="I476" s="73">
        <v>0</v>
      </c>
      <c r="J476" s="73">
        <v>0</v>
      </c>
      <c r="K476" s="73">
        <v>0</v>
      </c>
      <c r="L476" s="73">
        <v>0</v>
      </c>
      <c r="M476" s="73">
        <v>0</v>
      </c>
      <c r="N476" s="73">
        <v>0</v>
      </c>
      <c r="O476" s="73">
        <v>0</v>
      </c>
      <c r="P476" s="73">
        <v>0</v>
      </c>
      <c r="Q476" s="73">
        <v>0</v>
      </c>
      <c r="R476" s="73">
        <v>0</v>
      </c>
      <c r="S476" s="73">
        <v>0</v>
      </c>
      <c r="T476" s="73">
        <v>0</v>
      </c>
      <c r="U476" s="73">
        <v>0</v>
      </c>
      <c r="V476" s="73">
        <v>0</v>
      </c>
      <c r="W476" s="73">
        <v>0</v>
      </c>
      <c r="X476" s="73">
        <v>0</v>
      </c>
      <c r="Y476" s="73">
        <v>0</v>
      </c>
      <c r="Z476" s="73">
        <v>0</v>
      </c>
      <c r="AA476" s="73">
        <v>0</v>
      </c>
      <c r="AB476" s="73">
        <v>0</v>
      </c>
      <c r="AC476" s="73">
        <v>0</v>
      </c>
      <c r="AD476" s="73">
        <v>0</v>
      </c>
      <c r="AE476" s="73">
        <v>0</v>
      </c>
      <c r="AF476" s="73">
        <v>0</v>
      </c>
      <c r="AG476" s="73">
        <v>0</v>
      </c>
      <c r="AH476" s="73">
        <v>0</v>
      </c>
      <c r="AI476" s="73">
        <v>0</v>
      </c>
      <c r="AJ476" s="73">
        <v>0</v>
      </c>
      <c r="AK476" s="73">
        <v>0</v>
      </c>
      <c r="AL476" s="73">
        <v>0</v>
      </c>
      <c r="AM476" s="73">
        <v>0</v>
      </c>
      <c r="AN476" s="73">
        <v>0</v>
      </c>
    </row>
    <row r="477" spans="1:40">
      <c r="A477" s="108" t="s">
        <v>1167</v>
      </c>
      <c r="B477" s="73">
        <v>0</v>
      </c>
      <c r="C477" s="73">
        <v>0</v>
      </c>
      <c r="D477" s="73">
        <v>0</v>
      </c>
      <c r="E477" s="73">
        <v>0</v>
      </c>
      <c r="F477" s="73">
        <v>0</v>
      </c>
      <c r="G477" s="73">
        <v>0</v>
      </c>
      <c r="H477" s="73">
        <v>0</v>
      </c>
      <c r="I477" s="73">
        <v>0</v>
      </c>
      <c r="J477" s="73">
        <v>0</v>
      </c>
      <c r="K477" s="73">
        <v>0</v>
      </c>
      <c r="L477" s="73">
        <v>0</v>
      </c>
      <c r="M477" s="73">
        <v>0</v>
      </c>
      <c r="N477" s="73">
        <v>0</v>
      </c>
      <c r="O477" s="73">
        <v>0</v>
      </c>
      <c r="P477" s="73">
        <v>0</v>
      </c>
      <c r="Q477" s="73">
        <v>0</v>
      </c>
      <c r="R477" s="73">
        <v>0</v>
      </c>
      <c r="S477" s="73">
        <v>0</v>
      </c>
      <c r="T477" s="73">
        <v>0</v>
      </c>
      <c r="U477" s="73">
        <v>0</v>
      </c>
      <c r="V477" s="73">
        <v>0</v>
      </c>
      <c r="W477" s="73">
        <v>0</v>
      </c>
      <c r="X477" s="73">
        <v>0</v>
      </c>
      <c r="Y477" s="73">
        <v>0</v>
      </c>
      <c r="Z477" s="73">
        <v>0</v>
      </c>
      <c r="AA477" s="73">
        <v>0</v>
      </c>
      <c r="AB477" s="73">
        <v>0</v>
      </c>
      <c r="AC477" s="73">
        <v>0</v>
      </c>
      <c r="AD477" s="73">
        <v>0</v>
      </c>
      <c r="AE477" s="73">
        <v>0</v>
      </c>
      <c r="AF477" s="73">
        <v>0</v>
      </c>
      <c r="AG477" s="73">
        <v>0</v>
      </c>
      <c r="AH477" s="73">
        <v>0</v>
      </c>
      <c r="AI477" s="73">
        <v>0</v>
      </c>
      <c r="AJ477" s="73">
        <v>0</v>
      </c>
      <c r="AK477" s="73">
        <v>0</v>
      </c>
      <c r="AL477" s="73">
        <v>0</v>
      </c>
      <c r="AM477" s="73">
        <v>0</v>
      </c>
      <c r="AN477" s="73">
        <v>0</v>
      </c>
    </row>
    <row r="478" spans="1:40">
      <c r="A478" s="108" t="s">
        <v>1168</v>
      </c>
    </row>
    <row r="479" spans="1:40">
      <c r="A479" s="108" t="s">
        <v>1169</v>
      </c>
      <c r="B479" s="73">
        <v>488677.45</v>
      </c>
      <c r="C479" s="73">
        <v>537566.44999999995</v>
      </c>
      <c r="D479" s="73">
        <v>466874.45</v>
      </c>
      <c r="E479" s="73">
        <v>537566.44999999995</v>
      </c>
      <c r="F479" s="73">
        <v>369326.45</v>
      </c>
      <c r="G479" s="73">
        <v>514324.45</v>
      </c>
      <c r="H479" s="73">
        <v>528566.44999999995</v>
      </c>
      <c r="I479" s="73">
        <v>533186.44999999995</v>
      </c>
      <c r="J479" s="73">
        <v>485666.45</v>
      </c>
      <c r="K479" s="73">
        <v>537566.44999999995</v>
      </c>
      <c r="L479" s="73">
        <v>523066.45</v>
      </c>
      <c r="M479" s="73">
        <v>531107.44999999995</v>
      </c>
      <c r="N479" s="73">
        <v>6053495.4000000004</v>
      </c>
      <c r="O479" s="73">
        <v>562513.44999999995</v>
      </c>
      <c r="P479" s="73">
        <v>611402.44999999995</v>
      </c>
      <c r="Q479" s="73">
        <v>540710.44999999995</v>
      </c>
      <c r="R479" s="73">
        <v>611402.44999999995</v>
      </c>
      <c r="S479" s="73">
        <v>443162.45</v>
      </c>
      <c r="T479" s="73">
        <v>588160.44999999995</v>
      </c>
      <c r="U479" s="73">
        <v>602402.44999999995</v>
      </c>
      <c r="V479" s="73">
        <v>607022.44999999995</v>
      </c>
      <c r="W479" s="73">
        <v>559502.44999999995</v>
      </c>
      <c r="X479" s="73">
        <v>611402.44999999995</v>
      </c>
      <c r="Y479" s="73">
        <v>596902.44999999995</v>
      </c>
      <c r="Z479" s="73">
        <v>604943.44999999995</v>
      </c>
      <c r="AA479" s="73">
        <v>6939527.4000000004</v>
      </c>
      <c r="AB479" s="73">
        <v>615272.44999999902</v>
      </c>
      <c r="AC479" s="73">
        <v>664161.44999999902</v>
      </c>
      <c r="AD479" s="73">
        <v>593469.44999999995</v>
      </c>
      <c r="AE479" s="73">
        <v>664161.44999999902</v>
      </c>
      <c r="AF479" s="73">
        <v>495921.44999999902</v>
      </c>
      <c r="AG479" s="73">
        <v>640919.44999999902</v>
      </c>
      <c r="AH479" s="73">
        <v>655161.44999999995</v>
      </c>
      <c r="AI479" s="73">
        <v>659781.44999999902</v>
      </c>
      <c r="AJ479" s="73">
        <v>612261.44999999902</v>
      </c>
      <c r="AK479" s="73">
        <v>664161.44999999902</v>
      </c>
      <c r="AL479" s="73">
        <v>649661.44999999902</v>
      </c>
      <c r="AM479" s="73">
        <v>657702.44999999902</v>
      </c>
      <c r="AN479" s="73">
        <v>7572635.3999999901</v>
      </c>
    </row>
    <row r="480" spans="1:40">
      <c r="A480" s="108" t="s">
        <v>1170</v>
      </c>
      <c r="B480" s="73">
        <v>0</v>
      </c>
      <c r="C480" s="73">
        <v>0</v>
      </c>
      <c r="D480" s="73">
        <v>0</v>
      </c>
      <c r="E480" s="73">
        <v>0</v>
      </c>
      <c r="F480" s="73">
        <v>0</v>
      </c>
      <c r="G480" s="73">
        <v>0</v>
      </c>
      <c r="H480" s="73">
        <v>0</v>
      </c>
      <c r="I480" s="73">
        <v>0</v>
      </c>
      <c r="J480" s="73">
        <v>0</v>
      </c>
      <c r="K480" s="73">
        <v>0</v>
      </c>
      <c r="L480" s="73">
        <v>0</v>
      </c>
      <c r="M480" s="73">
        <v>0</v>
      </c>
      <c r="N480" s="73">
        <v>0</v>
      </c>
      <c r="O480" s="73">
        <v>0</v>
      </c>
      <c r="P480" s="73">
        <v>0</v>
      </c>
      <c r="Q480" s="73">
        <v>0</v>
      </c>
      <c r="R480" s="73">
        <v>0</v>
      </c>
      <c r="S480" s="73">
        <v>0</v>
      </c>
      <c r="T480" s="73">
        <v>0</v>
      </c>
      <c r="U480" s="73">
        <v>0</v>
      </c>
      <c r="V480" s="73">
        <v>0</v>
      </c>
      <c r="W480" s="73">
        <v>0</v>
      </c>
      <c r="X480" s="73">
        <v>0</v>
      </c>
      <c r="Y480" s="73">
        <v>0</v>
      </c>
      <c r="Z480" s="73">
        <v>0</v>
      </c>
      <c r="AA480" s="73">
        <v>0</v>
      </c>
      <c r="AB480" s="73">
        <v>0</v>
      </c>
      <c r="AC480" s="73">
        <v>0</v>
      </c>
      <c r="AD480" s="73">
        <v>0</v>
      </c>
      <c r="AE480" s="73">
        <v>0</v>
      </c>
      <c r="AF480" s="73">
        <v>0</v>
      </c>
      <c r="AG480" s="73">
        <v>0</v>
      </c>
      <c r="AH480" s="73">
        <v>0</v>
      </c>
      <c r="AI480" s="73">
        <v>0</v>
      </c>
      <c r="AJ480" s="73">
        <v>0</v>
      </c>
      <c r="AK480" s="73">
        <v>0</v>
      </c>
      <c r="AL480" s="73">
        <v>0</v>
      </c>
      <c r="AM480" s="73">
        <v>0</v>
      </c>
      <c r="AN480" s="73">
        <v>0</v>
      </c>
    </row>
    <row r="481" spans="1:40">
      <c r="A481" s="108" t="s">
        <v>1171</v>
      </c>
      <c r="B481" s="73">
        <v>488677.45</v>
      </c>
      <c r="C481" s="73">
        <v>537566.44999999995</v>
      </c>
      <c r="D481" s="73">
        <v>466874.45</v>
      </c>
      <c r="E481" s="73">
        <v>537566.44999999995</v>
      </c>
      <c r="F481" s="73">
        <v>369326.45</v>
      </c>
      <c r="G481" s="73">
        <v>514324.45</v>
      </c>
      <c r="H481" s="73">
        <v>528566.44999999995</v>
      </c>
      <c r="I481" s="73">
        <v>533186.44999999995</v>
      </c>
      <c r="J481" s="73">
        <v>485666.45</v>
      </c>
      <c r="K481" s="73">
        <v>537566.44999999995</v>
      </c>
      <c r="L481" s="73">
        <v>523066.45</v>
      </c>
      <c r="M481" s="73">
        <v>531107.44999999995</v>
      </c>
      <c r="N481" s="73">
        <v>6053495.4000000004</v>
      </c>
      <c r="O481" s="73">
        <v>562513.44999999995</v>
      </c>
      <c r="P481" s="73">
        <v>611402.44999999995</v>
      </c>
      <c r="Q481" s="73">
        <v>540710.44999999995</v>
      </c>
      <c r="R481" s="73">
        <v>611402.44999999995</v>
      </c>
      <c r="S481" s="73">
        <v>443162.45</v>
      </c>
      <c r="T481" s="73">
        <v>588160.44999999995</v>
      </c>
      <c r="U481" s="73">
        <v>602402.44999999995</v>
      </c>
      <c r="V481" s="73">
        <v>607022.44999999995</v>
      </c>
      <c r="W481" s="73">
        <v>559502.44999999995</v>
      </c>
      <c r="X481" s="73">
        <v>611402.44999999995</v>
      </c>
      <c r="Y481" s="73">
        <v>596902.44999999995</v>
      </c>
      <c r="Z481" s="73">
        <v>604943.44999999995</v>
      </c>
      <c r="AA481" s="73">
        <v>6939527.4000000004</v>
      </c>
      <c r="AB481" s="73">
        <v>615272.44999999902</v>
      </c>
      <c r="AC481" s="73">
        <v>664161.44999999902</v>
      </c>
      <c r="AD481" s="73">
        <v>593469.44999999995</v>
      </c>
      <c r="AE481" s="73">
        <v>664161.44999999902</v>
      </c>
      <c r="AF481" s="73">
        <v>495921.44999999902</v>
      </c>
      <c r="AG481" s="73">
        <v>640919.44999999902</v>
      </c>
      <c r="AH481" s="73">
        <v>655161.44999999995</v>
      </c>
      <c r="AI481" s="73">
        <v>659781.44999999902</v>
      </c>
      <c r="AJ481" s="73">
        <v>612261.44999999902</v>
      </c>
      <c r="AK481" s="73">
        <v>664161.44999999902</v>
      </c>
      <c r="AL481" s="73">
        <v>649661.44999999902</v>
      </c>
      <c r="AM481" s="73">
        <v>657702.44999999902</v>
      </c>
      <c r="AN481" s="73">
        <v>7572635.3999999901</v>
      </c>
    </row>
    <row r="482" spans="1:40">
      <c r="A482" s="108" t="s">
        <v>1172</v>
      </c>
    </row>
    <row r="483" spans="1:40">
      <c r="A483" s="108" t="s">
        <v>1173</v>
      </c>
      <c r="B483" s="73">
        <v>0</v>
      </c>
      <c r="C483" s="73">
        <v>0</v>
      </c>
      <c r="D483" s="73">
        <v>0</v>
      </c>
      <c r="E483" s="73">
        <v>0</v>
      </c>
      <c r="F483" s="73">
        <v>0</v>
      </c>
      <c r="G483" s="73">
        <v>0</v>
      </c>
      <c r="H483" s="73">
        <v>0</v>
      </c>
      <c r="I483" s="73">
        <v>0</v>
      </c>
      <c r="J483" s="73">
        <v>0</v>
      </c>
      <c r="K483" s="73">
        <v>0</v>
      </c>
      <c r="L483" s="73">
        <v>0</v>
      </c>
      <c r="M483" s="73">
        <v>0</v>
      </c>
      <c r="N483" s="73">
        <v>0</v>
      </c>
      <c r="O483" s="73">
        <v>0</v>
      </c>
      <c r="P483" s="73">
        <v>0</v>
      </c>
      <c r="Q483" s="73">
        <v>0</v>
      </c>
      <c r="R483" s="73">
        <v>0</v>
      </c>
      <c r="S483" s="73">
        <v>0</v>
      </c>
      <c r="T483" s="73">
        <v>0</v>
      </c>
      <c r="U483" s="73">
        <v>0</v>
      </c>
      <c r="V483" s="73">
        <v>0</v>
      </c>
      <c r="W483" s="73">
        <v>0</v>
      </c>
      <c r="X483" s="73">
        <v>0</v>
      </c>
      <c r="Y483" s="73">
        <v>0</v>
      </c>
      <c r="Z483" s="73">
        <v>0</v>
      </c>
      <c r="AA483" s="73">
        <v>0</v>
      </c>
      <c r="AB483" s="73">
        <v>0</v>
      </c>
      <c r="AC483" s="73">
        <v>0</v>
      </c>
      <c r="AD483" s="73">
        <v>0</v>
      </c>
      <c r="AE483" s="73">
        <v>0</v>
      </c>
      <c r="AF483" s="73">
        <v>0</v>
      </c>
      <c r="AG483" s="73">
        <v>0</v>
      </c>
      <c r="AH483" s="73">
        <v>0</v>
      </c>
      <c r="AI483" s="73">
        <v>0</v>
      </c>
      <c r="AJ483" s="73">
        <v>0</v>
      </c>
      <c r="AK483" s="73">
        <v>0</v>
      </c>
      <c r="AL483" s="73">
        <v>0</v>
      </c>
      <c r="AM483" s="73">
        <v>0</v>
      </c>
      <c r="AN483" s="73">
        <v>0</v>
      </c>
    </row>
    <row r="484" spans="1:40">
      <c r="A484" s="108" t="s">
        <v>1174</v>
      </c>
      <c r="B484" s="73">
        <v>-132147.31999999899</v>
      </c>
      <c r="C484" s="73">
        <v>-132147.31999999899</v>
      </c>
      <c r="D484" s="73">
        <v>-134177.20000000001</v>
      </c>
      <c r="E484" s="73">
        <v>-134177.20000000001</v>
      </c>
      <c r="F484" s="73">
        <v>-177493.74999999901</v>
      </c>
      <c r="G484" s="73">
        <v>-134189.68999999901</v>
      </c>
      <c r="H484" s="73">
        <v>-134189.68999999901</v>
      </c>
      <c r="I484" s="73">
        <v>-134189.68999999901</v>
      </c>
      <c r="J484" s="73">
        <v>-134183.44</v>
      </c>
      <c r="K484" s="73">
        <v>-134281.01999999999</v>
      </c>
      <c r="L484" s="73">
        <v>-177646.33</v>
      </c>
      <c r="M484" s="73">
        <v>-136750.28</v>
      </c>
      <c r="N484" s="73">
        <v>-1695572.93</v>
      </c>
      <c r="O484" s="73">
        <v>-132147.31999999899</v>
      </c>
      <c r="P484" s="73">
        <v>-132147.31999999899</v>
      </c>
      <c r="Q484" s="73">
        <v>-134177.20000000001</v>
      </c>
      <c r="R484" s="73">
        <v>-134177.20000000001</v>
      </c>
      <c r="S484" s="73">
        <v>-177493.74999999901</v>
      </c>
      <c r="T484" s="73">
        <v>-134189.68999999901</v>
      </c>
      <c r="U484" s="73">
        <v>-134189.68999999901</v>
      </c>
      <c r="V484" s="73">
        <v>-134189.68999999901</v>
      </c>
      <c r="W484" s="73">
        <v>-134183.44</v>
      </c>
      <c r="X484" s="73">
        <v>-134281.01999999999</v>
      </c>
      <c r="Y484" s="73">
        <v>-177646.33</v>
      </c>
      <c r="Z484" s="73">
        <v>-136750.28</v>
      </c>
      <c r="AA484" s="73">
        <v>-1695572.93</v>
      </c>
      <c r="AB484" s="73">
        <v>-132147.31999999899</v>
      </c>
      <c r="AC484" s="73">
        <v>-132147.31999999899</v>
      </c>
      <c r="AD484" s="73">
        <v>-134177.20000000001</v>
      </c>
      <c r="AE484" s="73">
        <v>-134177.20000000001</v>
      </c>
      <c r="AF484" s="73">
        <v>-177493.74999999901</v>
      </c>
      <c r="AG484" s="73">
        <v>-134189.68999999901</v>
      </c>
      <c r="AH484" s="73">
        <v>-134189.68999999901</v>
      </c>
      <c r="AI484" s="73">
        <v>-134189.68999999901</v>
      </c>
      <c r="AJ484" s="73">
        <v>-134183.44</v>
      </c>
      <c r="AK484" s="73">
        <v>-134281.01999999999</v>
      </c>
      <c r="AL484" s="73">
        <v>-177646.33</v>
      </c>
      <c r="AM484" s="73">
        <v>-136750.28</v>
      </c>
      <c r="AN484" s="73">
        <v>-1695572.93</v>
      </c>
    </row>
    <row r="485" spans="1:40">
      <c r="A485" s="108" t="s">
        <v>1175</v>
      </c>
      <c r="B485" s="73">
        <v>-132147.31999999899</v>
      </c>
      <c r="C485" s="73">
        <v>-132147.31999999899</v>
      </c>
      <c r="D485" s="73">
        <v>-134177.20000000001</v>
      </c>
      <c r="E485" s="73">
        <v>-134177.20000000001</v>
      </c>
      <c r="F485" s="73">
        <v>-177493.74999999901</v>
      </c>
      <c r="G485" s="73">
        <v>-134189.68999999901</v>
      </c>
      <c r="H485" s="73">
        <v>-134189.68999999901</v>
      </c>
      <c r="I485" s="73">
        <v>-134189.68999999901</v>
      </c>
      <c r="J485" s="73">
        <v>-134183.44</v>
      </c>
      <c r="K485" s="73">
        <v>-134281.01999999999</v>
      </c>
      <c r="L485" s="73">
        <v>-177646.33</v>
      </c>
      <c r="M485" s="73">
        <v>-136750.28</v>
      </c>
      <c r="N485" s="73">
        <v>-1695572.93</v>
      </c>
      <c r="O485" s="73">
        <v>-132147.31999999899</v>
      </c>
      <c r="P485" s="73">
        <v>-132147.31999999899</v>
      </c>
      <c r="Q485" s="73">
        <v>-134177.20000000001</v>
      </c>
      <c r="R485" s="73">
        <v>-134177.20000000001</v>
      </c>
      <c r="S485" s="73">
        <v>-177493.74999999901</v>
      </c>
      <c r="T485" s="73">
        <v>-134189.68999999901</v>
      </c>
      <c r="U485" s="73">
        <v>-134189.68999999901</v>
      </c>
      <c r="V485" s="73">
        <v>-134189.68999999901</v>
      </c>
      <c r="W485" s="73">
        <v>-134183.44</v>
      </c>
      <c r="X485" s="73">
        <v>-134281.01999999999</v>
      </c>
      <c r="Y485" s="73">
        <v>-177646.33</v>
      </c>
      <c r="Z485" s="73">
        <v>-136750.28</v>
      </c>
      <c r="AA485" s="73">
        <v>-1695572.93</v>
      </c>
      <c r="AB485" s="73">
        <v>-132147.31999999899</v>
      </c>
      <c r="AC485" s="73">
        <v>-132147.31999999899</v>
      </c>
      <c r="AD485" s="73">
        <v>-134177.20000000001</v>
      </c>
      <c r="AE485" s="73">
        <v>-134177.20000000001</v>
      </c>
      <c r="AF485" s="73">
        <v>-177493.74999999901</v>
      </c>
      <c r="AG485" s="73">
        <v>-134189.68999999901</v>
      </c>
      <c r="AH485" s="73">
        <v>-134189.68999999901</v>
      </c>
      <c r="AI485" s="73">
        <v>-134189.68999999901</v>
      </c>
      <c r="AJ485" s="73">
        <v>-134183.44</v>
      </c>
      <c r="AK485" s="73">
        <v>-134281.01999999999</v>
      </c>
      <c r="AL485" s="73">
        <v>-177646.33</v>
      </c>
      <c r="AM485" s="73">
        <v>-136750.28</v>
      </c>
      <c r="AN485" s="73">
        <v>-1695572.93</v>
      </c>
    </row>
    <row r="486" spans="1:40">
      <c r="A486" s="108" t="s">
        <v>1176</v>
      </c>
    </row>
    <row r="487" spans="1:40">
      <c r="A487" s="108" t="s">
        <v>1177</v>
      </c>
      <c r="B487" s="73">
        <v>391037.76333333302</v>
      </c>
      <c r="C487" s="73">
        <v>367189.813333333</v>
      </c>
      <c r="D487" s="73">
        <v>350399.46333333303</v>
      </c>
      <c r="E487" s="73">
        <v>394601.22333333298</v>
      </c>
      <c r="F487" s="73">
        <v>430736.40333333297</v>
      </c>
      <c r="G487" s="73">
        <v>432518.84333333297</v>
      </c>
      <c r="H487" s="73">
        <v>427479.02333333303</v>
      </c>
      <c r="I487" s="73">
        <v>376124.433333333</v>
      </c>
      <c r="J487" s="73">
        <v>358862.45333333302</v>
      </c>
      <c r="K487" s="73">
        <v>395826.69333333301</v>
      </c>
      <c r="L487" s="73">
        <v>369733.44333333301</v>
      </c>
      <c r="M487" s="73">
        <v>345254.92333333299</v>
      </c>
      <c r="N487" s="73">
        <v>4639764.4799999902</v>
      </c>
      <c r="O487" s="73">
        <v>391037.76333333302</v>
      </c>
      <c r="P487" s="73">
        <v>367189.813333333</v>
      </c>
      <c r="Q487" s="73">
        <v>350399.46333333303</v>
      </c>
      <c r="R487" s="73">
        <v>394601.22333333298</v>
      </c>
      <c r="S487" s="73">
        <v>430736.40333333297</v>
      </c>
      <c r="T487" s="73">
        <v>432518.84333333297</v>
      </c>
      <c r="U487" s="73">
        <v>427479.02333333303</v>
      </c>
      <c r="V487" s="73">
        <v>376124.433333333</v>
      </c>
      <c r="W487" s="73">
        <v>358862.45333333302</v>
      </c>
      <c r="X487" s="73">
        <v>395826.69333333301</v>
      </c>
      <c r="Y487" s="73">
        <v>369733.44333333301</v>
      </c>
      <c r="Z487" s="73">
        <v>345254.92333333299</v>
      </c>
      <c r="AA487" s="73">
        <v>4639764.4799999902</v>
      </c>
      <c r="AB487" s="73">
        <v>391037.76333333302</v>
      </c>
      <c r="AC487" s="73">
        <v>367189.813333333</v>
      </c>
      <c r="AD487" s="73">
        <v>350399.46333333303</v>
      </c>
      <c r="AE487" s="73">
        <v>394601.22333333298</v>
      </c>
      <c r="AF487" s="73">
        <v>430736.40333333297</v>
      </c>
      <c r="AG487" s="73">
        <v>432518.84333333297</v>
      </c>
      <c r="AH487" s="73">
        <v>427479.02333333303</v>
      </c>
      <c r="AI487" s="73">
        <v>376124.433333333</v>
      </c>
      <c r="AJ487" s="73">
        <v>358862.45333333302</v>
      </c>
      <c r="AK487" s="73">
        <v>395826.69333333301</v>
      </c>
      <c r="AL487" s="73">
        <v>369733.44333333301</v>
      </c>
      <c r="AM487" s="73">
        <v>345254.92333333299</v>
      </c>
      <c r="AN487" s="73">
        <v>4639764.4799999902</v>
      </c>
    </row>
    <row r="488" spans="1:40">
      <c r="A488" s="108" t="s">
        <v>1178</v>
      </c>
      <c r="B488" s="73">
        <v>-1464929.54</v>
      </c>
      <c r="C488" s="73">
        <v>-1469802.38</v>
      </c>
      <c r="D488" s="73">
        <v>-1514924.1</v>
      </c>
      <c r="E488" s="73">
        <v>-1518659.18</v>
      </c>
      <c r="F488" s="73">
        <v>-1619213.51</v>
      </c>
      <c r="G488" s="73">
        <v>-1521059.68</v>
      </c>
      <c r="H488" s="73">
        <v>-1533125.16</v>
      </c>
      <c r="I488" s="73">
        <v>-1534361.28</v>
      </c>
      <c r="J488" s="73">
        <v>-1524882.2</v>
      </c>
      <c r="K488" s="73">
        <v>-1530859.97999999</v>
      </c>
      <c r="L488" s="73">
        <v>-1611763.6099999901</v>
      </c>
      <c r="M488" s="73">
        <v>-1539851.17</v>
      </c>
      <c r="N488" s="73">
        <v>-18383431.789999999</v>
      </c>
      <c r="O488" s="73">
        <v>-1464929.54</v>
      </c>
      <c r="P488" s="73">
        <v>-1469802.38</v>
      </c>
      <c r="Q488" s="73">
        <v>-1514924.1</v>
      </c>
      <c r="R488" s="73">
        <v>-1518659.18</v>
      </c>
      <c r="S488" s="73">
        <v>-1619213.51</v>
      </c>
      <c r="T488" s="73">
        <v>-1521059.68</v>
      </c>
      <c r="U488" s="73">
        <v>-1533125.16</v>
      </c>
      <c r="V488" s="73">
        <v>-1534361.28</v>
      </c>
      <c r="W488" s="73">
        <v>-1524882.2</v>
      </c>
      <c r="X488" s="73">
        <v>-1530859.97999999</v>
      </c>
      <c r="Y488" s="73">
        <v>-1611763.6099999901</v>
      </c>
      <c r="Z488" s="73">
        <v>-1539851.17</v>
      </c>
      <c r="AA488" s="73">
        <v>-18383431.789999999</v>
      </c>
      <c r="AB488" s="73">
        <v>-1464929.54</v>
      </c>
      <c r="AC488" s="73">
        <v>-1469802.38</v>
      </c>
      <c r="AD488" s="73">
        <v>-1514924.1</v>
      </c>
      <c r="AE488" s="73">
        <v>-1518659.18</v>
      </c>
      <c r="AF488" s="73">
        <v>-1619213.51</v>
      </c>
      <c r="AG488" s="73">
        <v>-1521059.68</v>
      </c>
      <c r="AH488" s="73">
        <v>-1533125.16</v>
      </c>
      <c r="AI488" s="73">
        <v>-1534361.28</v>
      </c>
      <c r="AJ488" s="73">
        <v>-1524882.2</v>
      </c>
      <c r="AK488" s="73">
        <v>-1530859.97999999</v>
      </c>
      <c r="AL488" s="73">
        <v>-1611763.6099999901</v>
      </c>
      <c r="AM488" s="73">
        <v>-1539851.17</v>
      </c>
      <c r="AN488" s="73">
        <v>-18383431.789999999</v>
      </c>
    </row>
    <row r="489" spans="1:40">
      <c r="A489" s="108" t="s">
        <v>1179</v>
      </c>
      <c r="B489" s="73">
        <v>628635</v>
      </c>
      <c r="C489" s="73">
        <v>0</v>
      </c>
      <c r="D489" s="73">
        <v>0</v>
      </c>
      <c r="E489" s="73">
        <v>0</v>
      </c>
      <c r="F489" s="73">
        <v>0</v>
      </c>
      <c r="G489" s="73">
        <v>0</v>
      </c>
      <c r="H489" s="73">
        <v>0</v>
      </c>
      <c r="I489" s="73">
        <v>0</v>
      </c>
      <c r="J489" s="73">
        <v>0</v>
      </c>
      <c r="K489" s="73">
        <v>0</v>
      </c>
      <c r="L489" s="73">
        <v>0</v>
      </c>
      <c r="M489" s="73">
        <v>0</v>
      </c>
      <c r="N489" s="73">
        <v>628635</v>
      </c>
      <c r="O489" s="73">
        <v>628635</v>
      </c>
      <c r="P489" s="73">
        <v>0</v>
      </c>
      <c r="Q489" s="73">
        <v>0</v>
      </c>
      <c r="R489" s="73">
        <v>0</v>
      </c>
      <c r="S489" s="73">
        <v>0</v>
      </c>
      <c r="T489" s="73">
        <v>0</v>
      </c>
      <c r="U489" s="73">
        <v>0</v>
      </c>
      <c r="V489" s="73">
        <v>0</v>
      </c>
      <c r="W489" s="73">
        <v>0</v>
      </c>
      <c r="X489" s="73">
        <v>0</v>
      </c>
      <c r="Y489" s="73">
        <v>0</v>
      </c>
      <c r="Z489" s="73">
        <v>0</v>
      </c>
      <c r="AA489" s="73">
        <v>628635</v>
      </c>
      <c r="AB489" s="73">
        <v>628635</v>
      </c>
      <c r="AC489" s="73">
        <v>0</v>
      </c>
      <c r="AD489" s="73">
        <v>0</v>
      </c>
      <c r="AE489" s="73">
        <v>0</v>
      </c>
      <c r="AF489" s="73">
        <v>0</v>
      </c>
      <c r="AG489" s="73">
        <v>0</v>
      </c>
      <c r="AH489" s="73">
        <v>0</v>
      </c>
      <c r="AI489" s="73">
        <v>0</v>
      </c>
      <c r="AJ489" s="73">
        <v>0</v>
      </c>
      <c r="AK489" s="73">
        <v>0</v>
      </c>
      <c r="AL489" s="73">
        <v>0</v>
      </c>
      <c r="AM489" s="73">
        <v>0</v>
      </c>
      <c r="AN489" s="73">
        <v>628635</v>
      </c>
    </row>
    <row r="490" spans="1:40">
      <c r="A490" s="108" t="s">
        <v>1180</v>
      </c>
      <c r="B490" s="73">
        <v>0</v>
      </c>
      <c r="C490" s="73">
        <v>0</v>
      </c>
      <c r="D490" s="73">
        <v>0</v>
      </c>
      <c r="E490" s="73">
        <v>0</v>
      </c>
      <c r="F490" s="73">
        <v>0</v>
      </c>
      <c r="G490" s="73">
        <v>0</v>
      </c>
      <c r="H490" s="73">
        <v>99114</v>
      </c>
      <c r="I490" s="73">
        <v>0</v>
      </c>
      <c r="J490" s="73">
        <v>0</v>
      </c>
      <c r="K490" s="73">
        <v>0</v>
      </c>
      <c r="L490" s="73">
        <v>0</v>
      </c>
      <c r="M490" s="73">
        <v>0</v>
      </c>
      <c r="N490" s="73">
        <v>99114</v>
      </c>
      <c r="O490" s="73">
        <v>0</v>
      </c>
      <c r="P490" s="73">
        <v>0</v>
      </c>
      <c r="Q490" s="73">
        <v>0</v>
      </c>
      <c r="R490" s="73">
        <v>0</v>
      </c>
      <c r="S490" s="73">
        <v>0</v>
      </c>
      <c r="T490" s="73">
        <v>0</v>
      </c>
      <c r="U490" s="73">
        <v>99114</v>
      </c>
      <c r="V490" s="73">
        <v>0</v>
      </c>
      <c r="W490" s="73">
        <v>0</v>
      </c>
      <c r="X490" s="73">
        <v>0</v>
      </c>
      <c r="Y490" s="73">
        <v>0</v>
      </c>
      <c r="Z490" s="73">
        <v>0</v>
      </c>
      <c r="AA490" s="73">
        <v>99114</v>
      </c>
      <c r="AB490" s="73">
        <v>0</v>
      </c>
      <c r="AC490" s="73">
        <v>0</v>
      </c>
      <c r="AD490" s="73">
        <v>0</v>
      </c>
      <c r="AE490" s="73">
        <v>0</v>
      </c>
      <c r="AF490" s="73">
        <v>0</v>
      </c>
      <c r="AG490" s="73">
        <v>0</v>
      </c>
      <c r="AH490" s="73">
        <v>99114</v>
      </c>
      <c r="AI490" s="73">
        <v>0</v>
      </c>
      <c r="AJ490" s="73">
        <v>0</v>
      </c>
      <c r="AK490" s="73">
        <v>0</v>
      </c>
      <c r="AL490" s="73">
        <v>0</v>
      </c>
      <c r="AM490" s="73">
        <v>0</v>
      </c>
      <c r="AN490" s="73">
        <v>99114</v>
      </c>
    </row>
    <row r="491" spans="1:40">
      <c r="A491" s="108" t="s">
        <v>1181</v>
      </c>
      <c r="B491" s="73">
        <v>2083.33</v>
      </c>
      <c r="C491" s="73">
        <v>2083.33</v>
      </c>
      <c r="D491" s="73">
        <v>5704.09</v>
      </c>
      <c r="E491" s="73">
        <v>35756.400000000001</v>
      </c>
      <c r="F491" s="73">
        <v>2083.33</v>
      </c>
      <c r="G491" s="73">
        <v>2083.33</v>
      </c>
      <c r="H491" s="73">
        <v>860.55</v>
      </c>
      <c r="I491" s="73">
        <v>3241.97</v>
      </c>
      <c r="J491" s="73">
        <v>7152.39</v>
      </c>
      <c r="K491" s="73">
        <v>9099.33</v>
      </c>
      <c r="L491" s="73">
        <v>6066.17</v>
      </c>
      <c r="M491" s="73">
        <v>32027.02</v>
      </c>
      <c r="N491" s="73">
        <v>108241.24</v>
      </c>
      <c r="O491" s="73">
        <v>2083.33</v>
      </c>
      <c r="P491" s="73">
        <v>2083.33</v>
      </c>
      <c r="Q491" s="73">
        <v>5704.09</v>
      </c>
      <c r="R491" s="73">
        <v>35756.400000000001</v>
      </c>
      <c r="S491" s="73">
        <v>2083.33</v>
      </c>
      <c r="T491" s="73">
        <v>2083.33</v>
      </c>
      <c r="U491" s="73">
        <v>860.55</v>
      </c>
      <c r="V491" s="73">
        <v>3241.97</v>
      </c>
      <c r="W491" s="73">
        <v>7152.39</v>
      </c>
      <c r="X491" s="73">
        <v>9099.33</v>
      </c>
      <c r="Y491" s="73">
        <v>6066.17</v>
      </c>
      <c r="Z491" s="73">
        <v>32027.02</v>
      </c>
      <c r="AA491" s="73">
        <v>108241.24</v>
      </c>
      <c r="AB491" s="73">
        <v>2083.33</v>
      </c>
      <c r="AC491" s="73">
        <v>2083.33</v>
      </c>
      <c r="AD491" s="73">
        <v>5704.09</v>
      </c>
      <c r="AE491" s="73">
        <v>35756.400000000001</v>
      </c>
      <c r="AF491" s="73">
        <v>2083.33</v>
      </c>
      <c r="AG491" s="73">
        <v>2083.33</v>
      </c>
      <c r="AH491" s="73">
        <v>860.55</v>
      </c>
      <c r="AI491" s="73">
        <v>3241.97</v>
      </c>
      <c r="AJ491" s="73">
        <v>7152.39</v>
      </c>
      <c r="AK491" s="73">
        <v>9099.33</v>
      </c>
      <c r="AL491" s="73">
        <v>6066.17</v>
      </c>
      <c r="AM491" s="73">
        <v>32027.02</v>
      </c>
      <c r="AN491" s="73">
        <v>108241.24</v>
      </c>
    </row>
    <row r="492" spans="1:40">
      <c r="A492" s="108" t="s">
        <v>1182</v>
      </c>
      <c r="B492" s="73">
        <v>3767.51</v>
      </c>
      <c r="C492" s="73">
        <v>3767.51</v>
      </c>
      <c r="D492" s="73">
        <v>3767.51</v>
      </c>
      <c r="E492" s="73">
        <v>85163.89</v>
      </c>
      <c r="F492" s="73">
        <v>433497.51</v>
      </c>
      <c r="G492" s="73">
        <v>3767.51</v>
      </c>
      <c r="H492" s="73">
        <v>85163.89</v>
      </c>
      <c r="I492" s="73">
        <v>3767.51</v>
      </c>
      <c r="J492" s="73">
        <v>3767.51</v>
      </c>
      <c r="K492" s="73">
        <v>102703.89</v>
      </c>
      <c r="L492" s="73">
        <v>3767.51</v>
      </c>
      <c r="M492" s="73">
        <v>85163.89</v>
      </c>
      <c r="N492" s="73">
        <v>818065.64</v>
      </c>
      <c r="O492" s="73">
        <v>3767.51</v>
      </c>
      <c r="P492" s="73">
        <v>3767.51</v>
      </c>
      <c r="Q492" s="73">
        <v>3767.51</v>
      </c>
      <c r="R492" s="73">
        <v>85163.89</v>
      </c>
      <c r="S492" s="73">
        <v>433497.51</v>
      </c>
      <c r="T492" s="73">
        <v>3767.51</v>
      </c>
      <c r="U492" s="73">
        <v>85163.89</v>
      </c>
      <c r="V492" s="73">
        <v>3767.51</v>
      </c>
      <c r="W492" s="73">
        <v>3767.51</v>
      </c>
      <c r="X492" s="73">
        <v>102703.89</v>
      </c>
      <c r="Y492" s="73">
        <v>3767.51</v>
      </c>
      <c r="Z492" s="73">
        <v>85163.89</v>
      </c>
      <c r="AA492" s="73">
        <v>818065.64</v>
      </c>
      <c r="AB492" s="73">
        <v>3767.51</v>
      </c>
      <c r="AC492" s="73">
        <v>3767.51</v>
      </c>
      <c r="AD492" s="73">
        <v>3767.51</v>
      </c>
      <c r="AE492" s="73">
        <v>85163.89</v>
      </c>
      <c r="AF492" s="73">
        <v>433497.51</v>
      </c>
      <c r="AG492" s="73">
        <v>3767.51</v>
      </c>
      <c r="AH492" s="73">
        <v>85163.89</v>
      </c>
      <c r="AI492" s="73">
        <v>3767.51</v>
      </c>
      <c r="AJ492" s="73">
        <v>3767.51</v>
      </c>
      <c r="AK492" s="73">
        <v>102703.89</v>
      </c>
      <c r="AL492" s="73">
        <v>3767.51</v>
      </c>
      <c r="AM492" s="73">
        <v>85163.89</v>
      </c>
      <c r="AN492" s="73">
        <v>818065.64</v>
      </c>
    </row>
    <row r="493" spans="1:40">
      <c r="A493" s="108" t="s">
        <v>1183</v>
      </c>
      <c r="B493" s="73">
        <v>0</v>
      </c>
      <c r="C493" s="73">
        <v>0</v>
      </c>
      <c r="D493" s="73">
        <v>0</v>
      </c>
      <c r="E493" s="73">
        <v>0</v>
      </c>
      <c r="F493" s="73">
        <v>0</v>
      </c>
      <c r="G493" s="73">
        <v>0</v>
      </c>
      <c r="H493" s="73">
        <v>0</v>
      </c>
      <c r="I493" s="73">
        <v>0</v>
      </c>
      <c r="J493" s="73">
        <v>0</v>
      </c>
      <c r="K493" s="73">
        <v>0</v>
      </c>
      <c r="L493" s="73">
        <v>0</v>
      </c>
      <c r="M493" s="73">
        <v>0</v>
      </c>
      <c r="N493" s="73">
        <v>0</v>
      </c>
      <c r="O493" s="73">
        <v>0</v>
      </c>
      <c r="P493" s="73">
        <v>0</v>
      </c>
      <c r="Q493" s="73">
        <v>0</v>
      </c>
      <c r="R493" s="73">
        <v>0</v>
      </c>
      <c r="S493" s="73">
        <v>0</v>
      </c>
      <c r="T493" s="73">
        <v>0</v>
      </c>
      <c r="U493" s="73">
        <v>0</v>
      </c>
      <c r="V493" s="73">
        <v>0</v>
      </c>
      <c r="W493" s="73">
        <v>0</v>
      </c>
      <c r="X493" s="73">
        <v>0</v>
      </c>
      <c r="Y493" s="73">
        <v>0</v>
      </c>
      <c r="Z493" s="73">
        <v>0</v>
      </c>
      <c r="AA493" s="73">
        <v>0</v>
      </c>
      <c r="AB493" s="73">
        <v>0</v>
      </c>
      <c r="AC493" s="73">
        <v>0</v>
      </c>
      <c r="AD493" s="73">
        <v>0</v>
      </c>
      <c r="AE493" s="73">
        <v>0</v>
      </c>
      <c r="AF493" s="73">
        <v>0</v>
      </c>
      <c r="AG493" s="73">
        <v>0</v>
      </c>
      <c r="AH493" s="73">
        <v>0</v>
      </c>
      <c r="AI493" s="73">
        <v>0</v>
      </c>
      <c r="AJ493" s="73">
        <v>0</v>
      </c>
      <c r="AK493" s="73">
        <v>0</v>
      </c>
      <c r="AL493" s="73">
        <v>0</v>
      </c>
      <c r="AM493" s="73">
        <v>0</v>
      </c>
      <c r="AN493" s="73">
        <v>0</v>
      </c>
    </row>
    <row r="494" spans="1:40">
      <c r="A494" s="108" t="s">
        <v>1184</v>
      </c>
      <c r="B494" s="73">
        <v>0</v>
      </c>
      <c r="C494" s="73">
        <v>0</v>
      </c>
      <c r="D494" s="73">
        <v>0</v>
      </c>
      <c r="E494" s="73">
        <v>0</v>
      </c>
      <c r="F494" s="73">
        <v>0</v>
      </c>
      <c r="G494" s="73">
        <v>0</v>
      </c>
      <c r="H494" s="73">
        <v>0</v>
      </c>
      <c r="I494" s="73">
        <v>0</v>
      </c>
      <c r="J494" s="73">
        <v>0</v>
      </c>
      <c r="K494" s="73">
        <v>0</v>
      </c>
      <c r="L494" s="73">
        <v>0</v>
      </c>
      <c r="M494" s="73">
        <v>0</v>
      </c>
      <c r="N494" s="73">
        <v>0</v>
      </c>
      <c r="O494" s="73">
        <v>0</v>
      </c>
      <c r="P494" s="73">
        <v>0</v>
      </c>
      <c r="Q494" s="73">
        <v>0</v>
      </c>
      <c r="R494" s="73">
        <v>0</v>
      </c>
      <c r="S494" s="73">
        <v>0</v>
      </c>
      <c r="T494" s="73">
        <v>0</v>
      </c>
      <c r="U494" s="73">
        <v>0</v>
      </c>
      <c r="V494" s="73">
        <v>0</v>
      </c>
      <c r="W494" s="73">
        <v>0</v>
      </c>
      <c r="X494" s="73">
        <v>0</v>
      </c>
      <c r="Y494" s="73">
        <v>0</v>
      </c>
      <c r="Z494" s="73">
        <v>0</v>
      </c>
      <c r="AA494" s="73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</row>
    <row r="495" spans="1:40">
      <c r="A495" s="108" t="s">
        <v>1185</v>
      </c>
      <c r="B495" s="73">
        <v>0</v>
      </c>
      <c r="C495" s="73">
        <v>0</v>
      </c>
      <c r="D495" s="73">
        <v>0</v>
      </c>
      <c r="E495" s="73">
        <v>0</v>
      </c>
      <c r="F495" s="73">
        <v>0</v>
      </c>
      <c r="G495" s="73">
        <v>0</v>
      </c>
      <c r="H495" s="73">
        <v>0</v>
      </c>
      <c r="I495" s="73">
        <v>0</v>
      </c>
      <c r="J495" s="73">
        <v>0</v>
      </c>
      <c r="K495" s="73">
        <v>0</v>
      </c>
      <c r="L495" s="73">
        <v>0</v>
      </c>
      <c r="M495" s="73">
        <v>0</v>
      </c>
      <c r="N495" s="73">
        <v>0</v>
      </c>
      <c r="O495" s="73">
        <v>0</v>
      </c>
      <c r="P495" s="73">
        <v>0</v>
      </c>
      <c r="Q495" s="73">
        <v>0</v>
      </c>
      <c r="R495" s="73">
        <v>0</v>
      </c>
      <c r="S495" s="73">
        <v>0</v>
      </c>
      <c r="T495" s="73">
        <v>0</v>
      </c>
      <c r="U495" s="73">
        <v>0</v>
      </c>
      <c r="V495" s="73">
        <v>0</v>
      </c>
      <c r="W495" s="73">
        <v>0</v>
      </c>
      <c r="X495" s="73">
        <v>0</v>
      </c>
      <c r="Y495" s="73">
        <v>0</v>
      </c>
      <c r="Z495" s="73">
        <v>0</v>
      </c>
      <c r="AA495" s="73">
        <v>0</v>
      </c>
      <c r="AB495" s="73">
        <v>0</v>
      </c>
      <c r="AC495" s="73">
        <v>0</v>
      </c>
      <c r="AD495" s="73">
        <v>0</v>
      </c>
      <c r="AE495" s="73">
        <v>0</v>
      </c>
      <c r="AF495" s="73">
        <v>0</v>
      </c>
      <c r="AG495" s="73">
        <v>0</v>
      </c>
      <c r="AH495" s="73">
        <v>0</v>
      </c>
      <c r="AI495" s="73">
        <v>0</v>
      </c>
      <c r="AJ495" s="73">
        <v>0</v>
      </c>
      <c r="AK495" s="73">
        <v>0</v>
      </c>
      <c r="AL495" s="73">
        <v>0</v>
      </c>
      <c r="AM495" s="73">
        <v>0</v>
      </c>
      <c r="AN495" s="73">
        <v>0</v>
      </c>
    </row>
    <row r="496" spans="1:40">
      <c r="A496" s="108" t="s">
        <v>1186</v>
      </c>
      <c r="B496" s="73">
        <v>0</v>
      </c>
      <c r="C496" s="73">
        <v>0</v>
      </c>
      <c r="D496" s="73">
        <v>0</v>
      </c>
      <c r="E496" s="73">
        <v>0</v>
      </c>
      <c r="F496" s="73">
        <v>0</v>
      </c>
      <c r="G496" s="73">
        <v>0</v>
      </c>
      <c r="H496" s="73">
        <v>0</v>
      </c>
      <c r="I496" s="73">
        <v>0</v>
      </c>
      <c r="J496" s="73">
        <v>0</v>
      </c>
      <c r="K496" s="73">
        <v>0</v>
      </c>
      <c r="L496" s="73">
        <v>0</v>
      </c>
      <c r="M496" s="73">
        <v>0</v>
      </c>
      <c r="N496" s="73">
        <v>0</v>
      </c>
      <c r="O496" s="73">
        <v>0</v>
      </c>
      <c r="P496" s="73">
        <v>0</v>
      </c>
      <c r="Q496" s="73">
        <v>0</v>
      </c>
      <c r="R496" s="73">
        <v>0</v>
      </c>
      <c r="S496" s="73">
        <v>0</v>
      </c>
      <c r="T496" s="73">
        <v>0</v>
      </c>
      <c r="U496" s="73">
        <v>0</v>
      </c>
      <c r="V496" s="73">
        <v>0</v>
      </c>
      <c r="W496" s="73">
        <v>0</v>
      </c>
      <c r="X496" s="73">
        <v>0</v>
      </c>
      <c r="Y496" s="73">
        <v>0</v>
      </c>
      <c r="Z496" s="73">
        <v>0</v>
      </c>
      <c r="AA496" s="73">
        <v>0</v>
      </c>
      <c r="AB496" s="73">
        <v>0</v>
      </c>
      <c r="AC496" s="73">
        <v>0</v>
      </c>
      <c r="AD496" s="73">
        <v>0</v>
      </c>
      <c r="AE496" s="73">
        <v>0</v>
      </c>
      <c r="AF496" s="73">
        <v>0</v>
      </c>
      <c r="AG496" s="73">
        <v>0</v>
      </c>
      <c r="AH496" s="73">
        <v>0</v>
      </c>
      <c r="AI496" s="73">
        <v>0</v>
      </c>
      <c r="AJ496" s="73">
        <v>0</v>
      </c>
      <c r="AK496" s="73">
        <v>0</v>
      </c>
      <c r="AL496" s="73">
        <v>0</v>
      </c>
      <c r="AM496" s="73">
        <v>0</v>
      </c>
      <c r="AN496" s="73">
        <v>0</v>
      </c>
    </row>
    <row r="497" spans="1:40">
      <c r="A497" s="108" t="s">
        <v>1187</v>
      </c>
      <c r="B497" s="73">
        <v>0</v>
      </c>
      <c r="C497" s="73">
        <v>0</v>
      </c>
      <c r="D497" s="73">
        <v>0</v>
      </c>
      <c r="E497" s="73">
        <v>0</v>
      </c>
      <c r="F497" s="73">
        <v>0</v>
      </c>
      <c r="G497" s="73">
        <v>0</v>
      </c>
      <c r="H497" s="73">
        <v>0</v>
      </c>
      <c r="I497" s="73">
        <v>0</v>
      </c>
      <c r="J497" s="73">
        <v>0</v>
      </c>
      <c r="K497" s="73">
        <v>0</v>
      </c>
      <c r="L497" s="73">
        <v>0</v>
      </c>
      <c r="M497" s="73">
        <v>0</v>
      </c>
      <c r="N497" s="73">
        <v>0</v>
      </c>
      <c r="O497" s="73">
        <v>0</v>
      </c>
      <c r="P497" s="73">
        <v>0</v>
      </c>
      <c r="Q497" s="73">
        <v>0</v>
      </c>
      <c r="R497" s="73">
        <v>0</v>
      </c>
      <c r="S497" s="73">
        <v>0</v>
      </c>
      <c r="T497" s="73">
        <v>0</v>
      </c>
      <c r="U497" s="73">
        <v>0</v>
      </c>
      <c r="V497" s="73">
        <v>0</v>
      </c>
      <c r="W497" s="73">
        <v>0</v>
      </c>
      <c r="X497" s="73">
        <v>0</v>
      </c>
      <c r="Y497" s="73">
        <v>0</v>
      </c>
      <c r="Z497" s="73">
        <v>0</v>
      </c>
      <c r="AA497" s="73">
        <v>0</v>
      </c>
      <c r="AB497" s="73">
        <v>0</v>
      </c>
      <c r="AC497" s="73">
        <v>0</v>
      </c>
      <c r="AD497" s="73">
        <v>0</v>
      </c>
      <c r="AE497" s="73">
        <v>0</v>
      </c>
      <c r="AF497" s="73">
        <v>0</v>
      </c>
      <c r="AG497" s="73">
        <v>0</v>
      </c>
      <c r="AH497" s="73">
        <v>0</v>
      </c>
      <c r="AI497" s="73">
        <v>0</v>
      </c>
      <c r="AJ497" s="73">
        <v>0</v>
      </c>
      <c r="AK497" s="73">
        <v>0</v>
      </c>
      <c r="AL497" s="73">
        <v>0</v>
      </c>
      <c r="AM497" s="73">
        <v>0</v>
      </c>
      <c r="AN497" s="73">
        <v>0</v>
      </c>
    </row>
    <row r="498" spans="1:40">
      <c r="A498" s="108" t="s">
        <v>1188</v>
      </c>
      <c r="B498" s="73">
        <v>-439405.93666666601</v>
      </c>
      <c r="C498" s="73">
        <v>-1096761.72666666</v>
      </c>
      <c r="D498" s="73">
        <v>-1155053.0366666601</v>
      </c>
      <c r="E498" s="73">
        <v>-1003137.66666666</v>
      </c>
      <c r="F498" s="73">
        <v>-752896.26666666602</v>
      </c>
      <c r="G498" s="73">
        <v>-1082689.9966666601</v>
      </c>
      <c r="H498" s="73">
        <v>-920507.69666666596</v>
      </c>
      <c r="I498" s="73">
        <v>-1151227.3666666599</v>
      </c>
      <c r="J498" s="73">
        <v>-1155099.8466666599</v>
      </c>
      <c r="K498" s="73">
        <v>-1023230.06666666</v>
      </c>
      <c r="L498" s="73">
        <v>-1232196.4866666601</v>
      </c>
      <c r="M498" s="73">
        <v>-1077405.3366666599</v>
      </c>
      <c r="N498" s="73">
        <v>-12089611.43</v>
      </c>
      <c r="O498" s="73">
        <v>-439405.93666666601</v>
      </c>
      <c r="P498" s="73">
        <v>-1096761.72666666</v>
      </c>
      <c r="Q498" s="73">
        <v>-1155053.0366666601</v>
      </c>
      <c r="R498" s="73">
        <v>-1003137.66666666</v>
      </c>
      <c r="S498" s="73">
        <v>-752896.26666666602</v>
      </c>
      <c r="T498" s="73">
        <v>-1082689.9966666601</v>
      </c>
      <c r="U498" s="73">
        <v>-920507.69666666596</v>
      </c>
      <c r="V498" s="73">
        <v>-1151227.3666666599</v>
      </c>
      <c r="W498" s="73">
        <v>-1155099.8466666599</v>
      </c>
      <c r="X498" s="73">
        <v>-1023230.06666666</v>
      </c>
      <c r="Y498" s="73">
        <v>-1232196.4866666601</v>
      </c>
      <c r="Z498" s="73">
        <v>-1077405.3366666599</v>
      </c>
      <c r="AA498" s="73">
        <v>-12089611.43</v>
      </c>
      <c r="AB498" s="73">
        <v>-439405.93666666601</v>
      </c>
      <c r="AC498" s="73">
        <v>-1096761.72666666</v>
      </c>
      <c r="AD498" s="73">
        <v>-1155053.0366666601</v>
      </c>
      <c r="AE498" s="73">
        <v>-1003137.66666666</v>
      </c>
      <c r="AF498" s="73">
        <v>-752896.26666666602</v>
      </c>
      <c r="AG498" s="73">
        <v>-1082689.9966666601</v>
      </c>
      <c r="AH498" s="73">
        <v>-920507.69666666596</v>
      </c>
      <c r="AI498" s="73">
        <v>-1151227.3666666599</v>
      </c>
      <c r="AJ498" s="73">
        <v>-1155099.8466666599</v>
      </c>
      <c r="AK498" s="73">
        <v>-1023230.06666666</v>
      </c>
      <c r="AL498" s="73">
        <v>-1232196.4866666601</v>
      </c>
      <c r="AM498" s="73">
        <v>-1077405.3366666599</v>
      </c>
      <c r="AN498" s="73">
        <v>-12089611.43</v>
      </c>
    </row>
    <row r="499" spans="1:40">
      <c r="A499" s="108" t="s">
        <v>1189</v>
      </c>
    </row>
    <row r="500" spans="1:40">
      <c r="A500" s="108" t="s">
        <v>1190</v>
      </c>
      <c r="B500" s="73">
        <v>1447075.74</v>
      </c>
      <c r="C500" s="73">
        <v>1453007.09</v>
      </c>
      <c r="D500" s="73">
        <v>1508011.88</v>
      </c>
      <c r="E500" s="73">
        <v>1468676.84</v>
      </c>
      <c r="F500" s="73">
        <v>1452717.06</v>
      </c>
      <c r="G500" s="73">
        <v>1503751.64</v>
      </c>
      <c r="H500" s="73">
        <v>1432142.77999999</v>
      </c>
      <c r="I500" s="73">
        <v>1452751.64</v>
      </c>
      <c r="J500" s="73">
        <v>1503739</v>
      </c>
      <c r="K500" s="73">
        <v>1452814.22</v>
      </c>
      <c r="L500" s="73">
        <v>1492519</v>
      </c>
      <c r="M500" s="73">
        <v>1503739</v>
      </c>
      <c r="N500" s="73">
        <v>17670945.890000001</v>
      </c>
      <c r="O500" s="73">
        <v>1447075.74</v>
      </c>
      <c r="P500" s="73">
        <v>1453007.09</v>
      </c>
      <c r="Q500" s="73">
        <v>1508011.88</v>
      </c>
      <c r="R500" s="73">
        <v>1468676.84</v>
      </c>
      <c r="S500" s="73">
        <v>1452717.06</v>
      </c>
      <c r="T500" s="73">
        <v>1503751.64</v>
      </c>
      <c r="U500" s="73">
        <v>1432142.77999999</v>
      </c>
      <c r="V500" s="73">
        <v>1452751.64</v>
      </c>
      <c r="W500" s="73">
        <v>1503739</v>
      </c>
      <c r="X500" s="73">
        <v>1452814.22</v>
      </c>
      <c r="Y500" s="73">
        <v>1492519</v>
      </c>
      <c r="Z500" s="73">
        <v>1503739</v>
      </c>
      <c r="AA500" s="73">
        <v>17670945.890000001</v>
      </c>
      <c r="AB500" s="73">
        <v>1447075.74</v>
      </c>
      <c r="AC500" s="73">
        <v>1453007.09</v>
      </c>
      <c r="AD500" s="73">
        <v>1508011.88</v>
      </c>
      <c r="AE500" s="73">
        <v>1468676.84</v>
      </c>
      <c r="AF500" s="73">
        <v>1452717.06</v>
      </c>
      <c r="AG500" s="73">
        <v>1503751.64</v>
      </c>
      <c r="AH500" s="73">
        <v>1432142.77999999</v>
      </c>
      <c r="AI500" s="73">
        <v>1452751.64</v>
      </c>
      <c r="AJ500" s="73">
        <v>1503739</v>
      </c>
      <c r="AK500" s="73">
        <v>1452814.22</v>
      </c>
      <c r="AL500" s="73">
        <v>1492519</v>
      </c>
      <c r="AM500" s="73">
        <v>1503739</v>
      </c>
      <c r="AN500" s="73">
        <v>17670945.890000001</v>
      </c>
    </row>
    <row r="501" spans="1:40">
      <c r="A501" s="108" t="s">
        <v>1191</v>
      </c>
      <c r="B501" s="73">
        <v>-213235.53</v>
      </c>
      <c r="C501" s="73">
        <v>-213235.53</v>
      </c>
      <c r="D501" s="73">
        <v>-213235.53</v>
      </c>
      <c r="E501" s="73">
        <v>-213235.53</v>
      </c>
      <c r="F501" s="73">
        <v>-213235.53</v>
      </c>
      <c r="G501" s="73">
        <v>-213235.53</v>
      </c>
      <c r="H501" s="73">
        <v>-213235.53</v>
      </c>
      <c r="I501" s="73">
        <v>-213235.53</v>
      </c>
      <c r="J501" s="73">
        <v>-213235.53</v>
      </c>
      <c r="K501" s="73">
        <v>-213235.53</v>
      </c>
      <c r="L501" s="73">
        <v>-213235.53</v>
      </c>
      <c r="M501" s="73">
        <v>-213235.53</v>
      </c>
      <c r="N501" s="73">
        <v>-2558826.3599999901</v>
      </c>
      <c r="O501" s="73">
        <v>-213235.53</v>
      </c>
      <c r="P501" s="73">
        <v>-213235.53</v>
      </c>
      <c r="Q501" s="73">
        <v>-213235.53</v>
      </c>
      <c r="R501" s="73">
        <v>-213235.53</v>
      </c>
      <c r="S501" s="73">
        <v>-213235.53</v>
      </c>
      <c r="T501" s="73">
        <v>-213235.53</v>
      </c>
      <c r="U501" s="73">
        <v>-213235.53</v>
      </c>
      <c r="V501" s="73">
        <v>-213235.53</v>
      </c>
      <c r="W501" s="73">
        <v>-213235.53</v>
      </c>
      <c r="X501" s="73">
        <v>-213235.53</v>
      </c>
      <c r="Y501" s="73">
        <v>-213235.53</v>
      </c>
      <c r="Z501" s="73">
        <v>-213235.53</v>
      </c>
      <c r="AA501" s="73">
        <v>-2558826.3599999901</v>
      </c>
      <c r="AB501" s="73">
        <v>-213235.53</v>
      </c>
      <c r="AC501" s="73">
        <v>-213235.53</v>
      </c>
      <c r="AD501" s="73">
        <v>-213235.53</v>
      </c>
      <c r="AE501" s="73">
        <v>-213235.53</v>
      </c>
      <c r="AF501" s="73">
        <v>-213235.53</v>
      </c>
      <c r="AG501" s="73">
        <v>-213235.53</v>
      </c>
      <c r="AH501" s="73">
        <v>-213235.53</v>
      </c>
      <c r="AI501" s="73">
        <v>-213235.53</v>
      </c>
      <c r="AJ501" s="73">
        <v>-213235.53</v>
      </c>
      <c r="AK501" s="73">
        <v>-213235.53</v>
      </c>
      <c r="AL501" s="73">
        <v>-213235.53</v>
      </c>
      <c r="AM501" s="73">
        <v>-213235.53</v>
      </c>
      <c r="AN501" s="73">
        <v>-2558826.3599999901</v>
      </c>
    </row>
    <row r="502" spans="1:40">
      <c r="A502" s="108" t="s">
        <v>1192</v>
      </c>
      <c r="B502" s="73">
        <v>851035.26916683803</v>
      </c>
      <c r="C502" s="73">
        <v>851035.26916683803</v>
      </c>
      <c r="D502" s="73">
        <v>851035.26916683803</v>
      </c>
      <c r="E502" s="73">
        <v>851035.26916683803</v>
      </c>
      <c r="F502" s="73">
        <v>851035.26916683803</v>
      </c>
      <c r="G502" s="73">
        <v>851035.26916683803</v>
      </c>
      <c r="H502" s="73">
        <v>851035.26916683803</v>
      </c>
      <c r="I502" s="73">
        <v>851035.26916683803</v>
      </c>
      <c r="J502" s="73">
        <v>851035.26916683803</v>
      </c>
      <c r="K502" s="73">
        <v>851035.26916683803</v>
      </c>
      <c r="L502" s="73">
        <v>851035.26916683803</v>
      </c>
      <c r="M502" s="73">
        <v>851035.26916683803</v>
      </c>
      <c r="N502" s="73">
        <v>10212423.230002001</v>
      </c>
      <c r="O502" s="73">
        <v>851035.26916683803</v>
      </c>
      <c r="P502" s="73">
        <v>851035.26916683803</v>
      </c>
      <c r="Q502" s="73">
        <v>851035.26916683803</v>
      </c>
      <c r="R502" s="73">
        <v>851035.26916683803</v>
      </c>
      <c r="S502" s="73">
        <v>851035.26916683803</v>
      </c>
      <c r="T502" s="73">
        <v>851035.26916683803</v>
      </c>
      <c r="U502" s="73">
        <v>851035.26916683803</v>
      </c>
      <c r="V502" s="73">
        <v>851035.26916683803</v>
      </c>
      <c r="W502" s="73">
        <v>851035.26916683803</v>
      </c>
      <c r="X502" s="73">
        <v>851035.26916683803</v>
      </c>
      <c r="Y502" s="73">
        <v>851035.26916683803</v>
      </c>
      <c r="Z502" s="73">
        <v>851035.26916683803</v>
      </c>
      <c r="AA502" s="73">
        <v>10212423.230002001</v>
      </c>
      <c r="AB502" s="73">
        <v>851035.26916683803</v>
      </c>
      <c r="AC502" s="73">
        <v>851035.26916683803</v>
      </c>
      <c r="AD502" s="73">
        <v>851035.26916683803</v>
      </c>
      <c r="AE502" s="73">
        <v>851035.26916683803</v>
      </c>
      <c r="AF502" s="73">
        <v>851035.26916683803</v>
      </c>
      <c r="AG502" s="73">
        <v>851035.26916683803</v>
      </c>
      <c r="AH502" s="73">
        <v>851035.26916683803</v>
      </c>
      <c r="AI502" s="73">
        <v>851035.26916683803</v>
      </c>
      <c r="AJ502" s="73">
        <v>851035.26916683803</v>
      </c>
      <c r="AK502" s="73">
        <v>851035.26916683803</v>
      </c>
      <c r="AL502" s="73">
        <v>851035.26916683803</v>
      </c>
      <c r="AM502" s="73">
        <v>851035.26916683803</v>
      </c>
      <c r="AN502" s="73">
        <v>10212423.230002001</v>
      </c>
    </row>
    <row r="503" spans="1:40">
      <c r="A503" s="108" t="s">
        <v>1193</v>
      </c>
      <c r="B503" s="73">
        <v>2084875.47916683</v>
      </c>
      <c r="C503" s="73">
        <v>2090806.8291668301</v>
      </c>
      <c r="D503" s="73">
        <v>2145811.6191668301</v>
      </c>
      <c r="E503" s="73">
        <v>2106476.5791668301</v>
      </c>
      <c r="F503" s="73">
        <v>2090516.79916683</v>
      </c>
      <c r="G503" s="73">
        <v>2141551.3791668299</v>
      </c>
      <c r="H503" s="73">
        <v>2069942.51916683</v>
      </c>
      <c r="I503" s="73">
        <v>2090551.3791668301</v>
      </c>
      <c r="J503" s="73">
        <v>2141538.7391668302</v>
      </c>
      <c r="K503" s="73">
        <v>2090613.9591668299</v>
      </c>
      <c r="L503" s="73">
        <v>2130318.7391668302</v>
      </c>
      <c r="M503" s="73">
        <v>2141538.7391668302</v>
      </c>
      <c r="N503" s="73">
        <v>25324542.760001998</v>
      </c>
      <c r="O503" s="73">
        <v>2084875.47916683</v>
      </c>
      <c r="P503" s="73">
        <v>2090806.8291668301</v>
      </c>
      <c r="Q503" s="73">
        <v>2145811.6191668301</v>
      </c>
      <c r="R503" s="73">
        <v>2106476.5791668301</v>
      </c>
      <c r="S503" s="73">
        <v>2090516.79916683</v>
      </c>
      <c r="T503" s="73">
        <v>2141551.3791668299</v>
      </c>
      <c r="U503" s="73">
        <v>2069942.51916683</v>
      </c>
      <c r="V503" s="73">
        <v>2090551.3791668301</v>
      </c>
      <c r="W503" s="73">
        <v>2141538.7391668302</v>
      </c>
      <c r="X503" s="73">
        <v>2090613.9591668299</v>
      </c>
      <c r="Y503" s="73">
        <v>2130318.7391668302</v>
      </c>
      <c r="Z503" s="73">
        <v>2141538.7391668302</v>
      </c>
      <c r="AA503" s="73">
        <v>25324542.760001998</v>
      </c>
      <c r="AB503" s="73">
        <v>2084875.47916683</v>
      </c>
      <c r="AC503" s="73">
        <v>2090806.8291668301</v>
      </c>
      <c r="AD503" s="73">
        <v>2145811.6191668301</v>
      </c>
      <c r="AE503" s="73">
        <v>2106476.5791668301</v>
      </c>
      <c r="AF503" s="73">
        <v>2090516.79916683</v>
      </c>
      <c r="AG503" s="73">
        <v>2141551.3791668299</v>
      </c>
      <c r="AH503" s="73">
        <v>2069942.51916683</v>
      </c>
      <c r="AI503" s="73">
        <v>2090551.3791668301</v>
      </c>
      <c r="AJ503" s="73">
        <v>2141538.7391668302</v>
      </c>
      <c r="AK503" s="73">
        <v>2090613.9591668299</v>
      </c>
      <c r="AL503" s="73">
        <v>2130318.7391668302</v>
      </c>
      <c r="AM503" s="73">
        <v>2141538.7391668302</v>
      </c>
      <c r="AN503" s="73">
        <v>25324542.760001998</v>
      </c>
    </row>
    <row r="504" spans="1:40">
      <c r="A504" s="108" t="s">
        <v>1194</v>
      </c>
    </row>
    <row r="505" spans="1:40">
      <c r="A505" s="108" t="s">
        <v>1195</v>
      </c>
      <c r="B505" s="73">
        <v>0</v>
      </c>
      <c r="C505" s="73">
        <v>0</v>
      </c>
      <c r="D505" s="73">
        <v>0</v>
      </c>
      <c r="E505" s="73">
        <v>0</v>
      </c>
      <c r="F505" s="73">
        <v>0</v>
      </c>
      <c r="G505" s="73">
        <v>0</v>
      </c>
      <c r="H505" s="73">
        <v>0</v>
      </c>
      <c r="I505" s="73">
        <v>0</v>
      </c>
      <c r="J505" s="73">
        <v>0</v>
      </c>
      <c r="K505" s="73">
        <v>0</v>
      </c>
      <c r="L505" s="73">
        <v>0</v>
      </c>
      <c r="M505" s="73">
        <v>0</v>
      </c>
      <c r="N505" s="73">
        <v>0</v>
      </c>
      <c r="O505" s="73">
        <v>0</v>
      </c>
      <c r="P505" s="73">
        <v>0</v>
      </c>
      <c r="Q505" s="73">
        <v>0</v>
      </c>
      <c r="R505" s="73">
        <v>0</v>
      </c>
      <c r="S505" s="73">
        <v>0</v>
      </c>
      <c r="T505" s="73">
        <v>0</v>
      </c>
      <c r="U505" s="73">
        <v>0</v>
      </c>
      <c r="V505" s="73">
        <v>0</v>
      </c>
      <c r="W505" s="73">
        <v>0</v>
      </c>
      <c r="X505" s="73">
        <v>0</v>
      </c>
      <c r="Y505" s="73">
        <v>0</v>
      </c>
      <c r="Z505" s="73">
        <v>0</v>
      </c>
      <c r="AA505" s="73">
        <v>0</v>
      </c>
      <c r="AB505" s="73">
        <v>0</v>
      </c>
      <c r="AC505" s="73">
        <v>0</v>
      </c>
      <c r="AD505" s="73">
        <v>0</v>
      </c>
      <c r="AE505" s="73">
        <v>0</v>
      </c>
      <c r="AF505" s="73">
        <v>0</v>
      </c>
      <c r="AG505" s="73">
        <v>0</v>
      </c>
      <c r="AH505" s="73">
        <v>0</v>
      </c>
      <c r="AI505" s="73">
        <v>0</v>
      </c>
      <c r="AJ505" s="73">
        <v>0</v>
      </c>
      <c r="AK505" s="73">
        <v>0</v>
      </c>
      <c r="AL505" s="73">
        <v>0</v>
      </c>
      <c r="AM505" s="73">
        <v>0</v>
      </c>
      <c r="AN505" s="73">
        <v>0</v>
      </c>
    </row>
    <row r="506" spans="1:40">
      <c r="A506" s="108" t="s">
        <v>1196</v>
      </c>
      <c r="B506" s="73">
        <v>0</v>
      </c>
      <c r="C506" s="73">
        <v>0</v>
      </c>
      <c r="D506" s="73">
        <v>0</v>
      </c>
      <c r="E506" s="73">
        <v>0</v>
      </c>
      <c r="F506" s="73">
        <v>0</v>
      </c>
      <c r="G506" s="73">
        <v>0</v>
      </c>
      <c r="H506" s="73">
        <v>0</v>
      </c>
      <c r="I506" s="73">
        <v>0</v>
      </c>
      <c r="J506" s="73">
        <v>0</v>
      </c>
      <c r="K506" s="73">
        <v>0</v>
      </c>
      <c r="L506" s="73">
        <v>0</v>
      </c>
      <c r="M506" s="73">
        <v>0</v>
      </c>
      <c r="N506" s="73">
        <v>0</v>
      </c>
      <c r="O506" s="73">
        <v>0</v>
      </c>
      <c r="P506" s="73">
        <v>0</v>
      </c>
      <c r="Q506" s="73">
        <v>0</v>
      </c>
      <c r="R506" s="73">
        <v>0</v>
      </c>
      <c r="S506" s="73">
        <v>0</v>
      </c>
      <c r="T506" s="73">
        <v>0</v>
      </c>
      <c r="U506" s="73">
        <v>0</v>
      </c>
      <c r="V506" s="73">
        <v>0</v>
      </c>
      <c r="W506" s="73">
        <v>0</v>
      </c>
      <c r="X506" s="73">
        <v>0</v>
      </c>
      <c r="Y506" s="73">
        <v>0</v>
      </c>
      <c r="Z506" s="73">
        <v>0</v>
      </c>
      <c r="AA506" s="73">
        <v>0</v>
      </c>
      <c r="AB506" s="73">
        <v>0</v>
      </c>
      <c r="AC506" s="73">
        <v>0</v>
      </c>
      <c r="AD506" s="73">
        <v>0</v>
      </c>
      <c r="AE506" s="73">
        <v>0</v>
      </c>
      <c r="AF506" s="73">
        <v>0</v>
      </c>
      <c r="AG506" s="73">
        <v>0</v>
      </c>
      <c r="AH506" s="73">
        <v>0</v>
      </c>
      <c r="AI506" s="73">
        <v>0</v>
      </c>
      <c r="AJ506" s="73">
        <v>0</v>
      </c>
      <c r="AK506" s="73">
        <v>0</v>
      </c>
      <c r="AL506" s="73">
        <v>0</v>
      </c>
      <c r="AM506" s="73">
        <v>0</v>
      </c>
      <c r="AN506" s="73">
        <v>0</v>
      </c>
    </row>
    <row r="507" spans="1:40">
      <c r="A507" s="108" t="s">
        <v>1197</v>
      </c>
      <c r="B507" s="73">
        <v>0</v>
      </c>
      <c r="C507" s="73">
        <v>0</v>
      </c>
      <c r="D507" s="73">
        <v>0</v>
      </c>
      <c r="E507" s="73">
        <v>0</v>
      </c>
      <c r="F507" s="73">
        <v>0</v>
      </c>
      <c r="G507" s="73">
        <v>0</v>
      </c>
      <c r="H507" s="73">
        <v>0</v>
      </c>
      <c r="I507" s="73">
        <v>0</v>
      </c>
      <c r="J507" s="73">
        <v>0</v>
      </c>
      <c r="K507" s="73">
        <v>0</v>
      </c>
      <c r="L507" s="73">
        <v>0</v>
      </c>
      <c r="M507" s="73">
        <v>0</v>
      </c>
      <c r="N507" s="73">
        <v>0</v>
      </c>
      <c r="O507" s="73">
        <v>0</v>
      </c>
      <c r="P507" s="73">
        <v>0</v>
      </c>
      <c r="Q507" s="73">
        <v>0</v>
      </c>
      <c r="R507" s="73">
        <v>0</v>
      </c>
      <c r="S507" s="73">
        <v>0</v>
      </c>
      <c r="T507" s="73">
        <v>0</v>
      </c>
      <c r="U507" s="73">
        <v>0</v>
      </c>
      <c r="V507" s="73">
        <v>0</v>
      </c>
      <c r="W507" s="73">
        <v>0</v>
      </c>
      <c r="X507" s="73">
        <v>0</v>
      </c>
      <c r="Y507" s="73">
        <v>0</v>
      </c>
      <c r="Z507" s="73">
        <v>0</v>
      </c>
      <c r="AA507" s="73">
        <v>0</v>
      </c>
      <c r="AB507" s="73">
        <v>0</v>
      </c>
      <c r="AC507" s="73">
        <v>0</v>
      </c>
      <c r="AD507" s="73">
        <v>0</v>
      </c>
      <c r="AE507" s="73">
        <v>0</v>
      </c>
      <c r="AF507" s="73">
        <v>0</v>
      </c>
      <c r="AG507" s="73">
        <v>0</v>
      </c>
      <c r="AH507" s="73">
        <v>0</v>
      </c>
      <c r="AI507" s="73">
        <v>0</v>
      </c>
      <c r="AJ507" s="73">
        <v>0</v>
      </c>
      <c r="AK507" s="73">
        <v>0</v>
      </c>
      <c r="AL507" s="73">
        <v>0</v>
      </c>
      <c r="AM507" s="73">
        <v>0</v>
      </c>
      <c r="AN507" s="73">
        <v>0</v>
      </c>
    </row>
    <row r="508" spans="1:40">
      <c r="A508" s="108" t="s">
        <v>1198</v>
      </c>
      <c r="B508" s="73">
        <v>0</v>
      </c>
      <c r="C508" s="73">
        <v>0</v>
      </c>
      <c r="D508" s="73">
        <v>0</v>
      </c>
      <c r="E508" s="73">
        <v>0</v>
      </c>
      <c r="F508" s="73">
        <v>0</v>
      </c>
      <c r="G508" s="73">
        <v>0</v>
      </c>
      <c r="H508" s="73">
        <v>0</v>
      </c>
      <c r="I508" s="73">
        <v>0</v>
      </c>
      <c r="J508" s="73">
        <v>0</v>
      </c>
      <c r="K508" s="73">
        <v>0</v>
      </c>
      <c r="L508" s="73">
        <v>0</v>
      </c>
      <c r="M508" s="73">
        <v>0</v>
      </c>
      <c r="N508" s="73">
        <v>0</v>
      </c>
      <c r="O508" s="73">
        <v>0</v>
      </c>
      <c r="P508" s="73">
        <v>0</v>
      </c>
      <c r="Q508" s="73">
        <v>0</v>
      </c>
      <c r="R508" s="73">
        <v>0</v>
      </c>
      <c r="S508" s="73">
        <v>0</v>
      </c>
      <c r="T508" s="73">
        <v>0</v>
      </c>
      <c r="U508" s="73">
        <v>0</v>
      </c>
      <c r="V508" s="73">
        <v>0</v>
      </c>
      <c r="W508" s="73">
        <v>0</v>
      </c>
      <c r="X508" s="73">
        <v>0</v>
      </c>
      <c r="Y508" s="73">
        <v>0</v>
      </c>
      <c r="Z508" s="73">
        <v>0</v>
      </c>
      <c r="AA508" s="73">
        <v>0</v>
      </c>
      <c r="AB508" s="73">
        <v>0</v>
      </c>
      <c r="AC508" s="73">
        <v>0</v>
      </c>
      <c r="AD508" s="73">
        <v>0</v>
      </c>
      <c r="AE508" s="73">
        <v>0</v>
      </c>
      <c r="AF508" s="73">
        <v>0</v>
      </c>
      <c r="AG508" s="73">
        <v>0</v>
      </c>
      <c r="AH508" s="73">
        <v>0</v>
      </c>
      <c r="AI508" s="73">
        <v>0</v>
      </c>
      <c r="AJ508" s="73">
        <v>0</v>
      </c>
      <c r="AK508" s="73">
        <v>0</v>
      </c>
      <c r="AL508" s="73">
        <v>0</v>
      </c>
      <c r="AM508" s="73">
        <v>0</v>
      </c>
      <c r="AN508" s="73">
        <v>0</v>
      </c>
    </row>
    <row r="509" spans="1:40">
      <c r="A509" s="108" t="s">
        <v>1199</v>
      </c>
      <c r="B509" s="73">
        <v>22427559.443589699</v>
      </c>
      <c r="C509" s="73">
        <v>17124369.7735897</v>
      </c>
      <c r="D509" s="73">
        <v>19102503.423589699</v>
      </c>
      <c r="E509" s="73">
        <v>17411386.3135897</v>
      </c>
      <c r="F509" s="73">
        <v>17247401.433589701</v>
      </c>
      <c r="G509" s="73">
        <v>13899048.243589699</v>
      </c>
      <c r="H509" s="73">
        <v>17551514.7735897</v>
      </c>
      <c r="I509" s="73">
        <v>17161111.123589698</v>
      </c>
      <c r="J509" s="73">
        <v>20359228.073589701</v>
      </c>
      <c r="K509" s="73">
        <v>17940205.5435897</v>
      </c>
      <c r="L509" s="73">
        <v>17664154.753589701</v>
      </c>
      <c r="M509" s="73">
        <v>16906076.2035897</v>
      </c>
      <c r="N509" s="73">
        <v>214794559.10307601</v>
      </c>
      <c r="O509" s="73">
        <v>23752814.8326139</v>
      </c>
      <c r="P509" s="73">
        <v>18449625.162613899</v>
      </c>
      <c r="Q509" s="73">
        <v>20427758.812613901</v>
      </c>
      <c r="R509" s="73">
        <v>18736641.702613901</v>
      </c>
      <c r="S509" s="73">
        <v>18572656.822613899</v>
      </c>
      <c r="T509" s="73">
        <v>15224303.632613899</v>
      </c>
      <c r="U509" s="73">
        <v>18876770.162613899</v>
      </c>
      <c r="V509" s="73">
        <v>18486366.5126139</v>
      </c>
      <c r="W509" s="73">
        <v>21684483.462613899</v>
      </c>
      <c r="X509" s="73">
        <v>19265460.932613902</v>
      </c>
      <c r="Y509" s="73">
        <v>18989410.142613899</v>
      </c>
      <c r="Z509" s="73">
        <v>18231331.592613898</v>
      </c>
      <c r="AA509" s="73">
        <v>230697623.77136701</v>
      </c>
      <c r="AB509" s="73">
        <v>25927366.1369766</v>
      </c>
      <c r="AC509" s="73">
        <v>20624176.466976602</v>
      </c>
      <c r="AD509" s="73">
        <v>22602310.1169766</v>
      </c>
      <c r="AE509" s="73">
        <v>20911193.006976601</v>
      </c>
      <c r="AF509" s="73">
        <v>20747208.126976602</v>
      </c>
      <c r="AG509" s="73">
        <v>17398854.9369766</v>
      </c>
      <c r="AH509" s="73">
        <v>21051321.466976602</v>
      </c>
      <c r="AI509" s="73">
        <v>20660917.816976599</v>
      </c>
      <c r="AJ509" s="73">
        <v>23859034.766976599</v>
      </c>
      <c r="AK509" s="73">
        <v>21440012.236976601</v>
      </c>
      <c r="AL509" s="73">
        <v>21163961.446976598</v>
      </c>
      <c r="AM509" s="73">
        <v>20405882.896976601</v>
      </c>
      <c r="AN509" s="73">
        <v>256792239.42372</v>
      </c>
    </row>
    <row r="510" spans="1:40">
      <c r="A510" s="109" t="s">
        <v>1200</v>
      </c>
      <c r="B510" s="73">
        <v>58634188.805818997</v>
      </c>
      <c r="C510" s="73">
        <v>48532229.085818999</v>
      </c>
      <c r="D510" s="73">
        <v>54286768.645819001</v>
      </c>
      <c r="E510" s="73">
        <v>49538430.775819004</v>
      </c>
      <c r="F510" s="73">
        <v>53253864.165818997</v>
      </c>
      <c r="G510" s="73">
        <v>48705464.695818998</v>
      </c>
      <c r="H510" s="73">
        <v>51167621.235818997</v>
      </c>
      <c r="I510" s="73">
        <v>51475014.275819004</v>
      </c>
      <c r="J510" s="73">
        <v>55684001.825819001</v>
      </c>
      <c r="K510" s="73">
        <v>51543429.675819002</v>
      </c>
      <c r="L510" s="73">
        <v>53660264.795818999</v>
      </c>
      <c r="M510" s="73">
        <v>49041715.645819001</v>
      </c>
      <c r="N510" s="73">
        <v>625522993.62982798</v>
      </c>
      <c r="O510" s="73">
        <v>60894246.589808598</v>
      </c>
      <c r="P510" s="73">
        <v>50792286.869808599</v>
      </c>
      <c r="Q510" s="73">
        <v>56546826.429808602</v>
      </c>
      <c r="R510" s="73">
        <v>51798488.559808597</v>
      </c>
      <c r="S510" s="73">
        <v>55513921.949808598</v>
      </c>
      <c r="T510" s="73">
        <v>50965522.479808599</v>
      </c>
      <c r="U510" s="73">
        <v>53427679.019808598</v>
      </c>
      <c r="V510" s="73">
        <v>53735072.059808597</v>
      </c>
      <c r="W510" s="73">
        <v>57944059.609808601</v>
      </c>
      <c r="X510" s="73">
        <v>53803487.459808603</v>
      </c>
      <c r="Y510" s="73">
        <v>55920322.579808503</v>
      </c>
      <c r="Z510" s="73">
        <v>51301773.429808602</v>
      </c>
      <c r="AA510" s="73">
        <v>652643687.03770304</v>
      </c>
      <c r="AB510" s="73">
        <v>68006162.754760101</v>
      </c>
      <c r="AC510" s="73">
        <v>53861196.034760103</v>
      </c>
      <c r="AD510" s="73">
        <v>59615735.594760098</v>
      </c>
      <c r="AE510" s="73">
        <v>54867397.7247601</v>
      </c>
      <c r="AF510" s="73">
        <v>58582831.114760101</v>
      </c>
      <c r="AG510" s="73">
        <v>54034431.644760102</v>
      </c>
      <c r="AH510" s="73">
        <v>56496588.184760101</v>
      </c>
      <c r="AI510" s="73">
        <v>56803981.2247601</v>
      </c>
      <c r="AJ510" s="73">
        <v>61012968.774760097</v>
      </c>
      <c r="AK510" s="73">
        <v>56872396.624760099</v>
      </c>
      <c r="AL510" s="73">
        <v>58989231.744760104</v>
      </c>
      <c r="AM510" s="73">
        <v>54370682.594760098</v>
      </c>
      <c r="AN510" s="73">
        <v>693513604.01712096</v>
      </c>
    </row>
    <row r="511" spans="1:40" ht="10.8" thickBot="1">
      <c r="A511" s="119" t="s">
        <v>1201</v>
      </c>
    </row>
    <row r="512" spans="1:40">
      <c r="A512" s="109" t="s">
        <v>1202</v>
      </c>
    </row>
    <row r="513" spans="1:40">
      <c r="A513" s="108" t="s">
        <v>1203</v>
      </c>
      <c r="B513" s="73">
        <v>9971944.3699999191</v>
      </c>
      <c r="C513" s="73">
        <v>9705434.8699999191</v>
      </c>
      <c r="D513" s="73">
        <v>9466583.4399999194</v>
      </c>
      <c r="E513" s="73">
        <v>9880206.9399999194</v>
      </c>
      <c r="F513" s="73">
        <v>9977784.3699999191</v>
      </c>
      <c r="G513" s="73">
        <v>9606640.1899999194</v>
      </c>
      <c r="H513" s="73">
        <v>9394064.6899999194</v>
      </c>
      <c r="I513" s="73">
        <v>9418394.1899999194</v>
      </c>
      <c r="J513" s="73">
        <v>9130870.1899999194</v>
      </c>
      <c r="K513" s="73">
        <v>9394178.1899999194</v>
      </c>
      <c r="L513" s="73">
        <v>8730109.3699999191</v>
      </c>
      <c r="M513" s="73">
        <v>9392945.1899999194</v>
      </c>
      <c r="N513" s="73">
        <v>114069155.999999</v>
      </c>
      <c r="O513" s="73">
        <v>10087322.3699999</v>
      </c>
      <c r="P513" s="73">
        <v>9820812.8699999191</v>
      </c>
      <c r="Q513" s="73">
        <v>9581961.4399999194</v>
      </c>
      <c r="R513" s="73">
        <v>9995584.9399999194</v>
      </c>
      <c r="S513" s="73">
        <v>10093162.3699999</v>
      </c>
      <c r="T513" s="73">
        <v>9722018.1899999194</v>
      </c>
      <c r="U513" s="73">
        <v>9509442.6899999101</v>
      </c>
      <c r="V513" s="73">
        <v>9533772.1899999194</v>
      </c>
      <c r="W513" s="73">
        <v>9246248.1899999101</v>
      </c>
      <c r="X513" s="73">
        <v>9509556.1899999194</v>
      </c>
      <c r="Y513" s="73">
        <v>8845487.3699999191</v>
      </c>
      <c r="Z513" s="73">
        <v>9508323.1899999194</v>
      </c>
      <c r="AA513" s="73">
        <v>115453691.999999</v>
      </c>
      <c r="AB513" s="73">
        <v>10185616.3699999</v>
      </c>
      <c r="AC513" s="73">
        <v>9919106.8699999191</v>
      </c>
      <c r="AD513" s="73">
        <v>9680255.4399999194</v>
      </c>
      <c r="AE513" s="73">
        <v>10093878.939999901</v>
      </c>
      <c r="AF513" s="73">
        <v>10191456.3699999</v>
      </c>
      <c r="AG513" s="73">
        <v>9820312.1899999194</v>
      </c>
      <c r="AH513" s="73">
        <v>9607736.6899999101</v>
      </c>
      <c r="AI513" s="73">
        <v>9632066.1899999194</v>
      </c>
      <c r="AJ513" s="73">
        <v>9344542.1899999101</v>
      </c>
      <c r="AK513" s="73">
        <v>9607850.1899999194</v>
      </c>
      <c r="AL513" s="73">
        <v>8943781.3699999191</v>
      </c>
      <c r="AM513" s="73">
        <v>9606617.1899999194</v>
      </c>
      <c r="AN513" s="73">
        <v>116633219.999999</v>
      </c>
    </row>
    <row r="514" spans="1:40">
      <c r="A514" s="108" t="s">
        <v>1204</v>
      </c>
      <c r="B514" s="73">
        <v>0</v>
      </c>
      <c r="C514" s="73">
        <v>0</v>
      </c>
      <c r="D514" s="73">
        <v>0</v>
      </c>
      <c r="E514" s="73">
        <v>0</v>
      </c>
      <c r="F514" s="73">
        <v>0</v>
      </c>
      <c r="G514" s="73">
        <v>0</v>
      </c>
      <c r="H514" s="73">
        <v>0</v>
      </c>
      <c r="I514" s="73">
        <v>0</v>
      </c>
      <c r="J514" s="73">
        <v>0</v>
      </c>
      <c r="K514" s="73">
        <v>0</v>
      </c>
      <c r="L514" s="73">
        <v>0</v>
      </c>
      <c r="M514" s="73">
        <v>0</v>
      </c>
      <c r="N514" s="73">
        <v>0</v>
      </c>
      <c r="O514" s="73">
        <v>0</v>
      </c>
      <c r="P514" s="73">
        <v>0</v>
      </c>
      <c r="Q514" s="73">
        <v>0</v>
      </c>
      <c r="R514" s="73">
        <v>0</v>
      </c>
      <c r="S514" s="73">
        <v>0</v>
      </c>
      <c r="T514" s="73">
        <v>0</v>
      </c>
      <c r="U514" s="73">
        <v>0</v>
      </c>
      <c r="V514" s="73">
        <v>0</v>
      </c>
      <c r="W514" s="73">
        <v>0</v>
      </c>
      <c r="X514" s="73">
        <v>0</v>
      </c>
      <c r="Y514" s="73">
        <v>0</v>
      </c>
      <c r="Z514" s="73">
        <v>0</v>
      </c>
      <c r="AA514" s="73">
        <v>0</v>
      </c>
      <c r="AB514" s="73">
        <v>0</v>
      </c>
      <c r="AC514" s="73">
        <v>0</v>
      </c>
      <c r="AD514" s="73">
        <v>0</v>
      </c>
      <c r="AE514" s="73">
        <v>0</v>
      </c>
      <c r="AF514" s="73">
        <v>0</v>
      </c>
      <c r="AG514" s="73">
        <v>0</v>
      </c>
      <c r="AH514" s="73">
        <v>0</v>
      </c>
      <c r="AI514" s="73">
        <v>0</v>
      </c>
      <c r="AJ514" s="73">
        <v>0</v>
      </c>
      <c r="AK514" s="73">
        <v>0</v>
      </c>
      <c r="AL514" s="73">
        <v>0</v>
      </c>
      <c r="AM514" s="73">
        <v>0</v>
      </c>
      <c r="AN514" s="73">
        <v>0</v>
      </c>
    </row>
    <row r="515" spans="1:40">
      <c r="A515" s="108" t="s">
        <v>1205</v>
      </c>
      <c r="B515" s="73">
        <v>1707358.8043714501</v>
      </c>
      <c r="C515" s="73">
        <v>-2762510.0311361598</v>
      </c>
      <c r="D515" s="73">
        <v>-2083941.3466707401</v>
      </c>
      <c r="E515" s="73">
        <v>-1302610.8232311599</v>
      </c>
      <c r="F515" s="73">
        <v>548580.72066021804</v>
      </c>
      <c r="G515" s="73">
        <v>1269534.87504155</v>
      </c>
      <c r="H515" s="73">
        <v>1879779.5548303099</v>
      </c>
      <c r="I515" s="73">
        <v>4749087.4061170202</v>
      </c>
      <c r="J515" s="73">
        <v>1050406.39045687</v>
      </c>
      <c r="K515" s="73">
        <v>-551311.20030368899</v>
      </c>
      <c r="L515" s="73">
        <v>-2499218.1013153601</v>
      </c>
      <c r="M515" s="73">
        <v>-2005156.24882031</v>
      </c>
      <c r="N515" s="73">
        <v>-1.4551915228366801E-8</v>
      </c>
      <c r="O515" s="73">
        <v>1713945.8976274701</v>
      </c>
      <c r="P515" s="73">
        <v>-2813781.0794013301</v>
      </c>
      <c r="Q515" s="73">
        <v>-2172728.41173768</v>
      </c>
      <c r="R515" s="73">
        <v>-1373328.6217298801</v>
      </c>
      <c r="S515" s="73">
        <v>521328.19762799202</v>
      </c>
      <c r="T515" s="73">
        <v>1320642.06188658</v>
      </c>
      <c r="U515" s="73">
        <v>1941239.2435903901</v>
      </c>
      <c r="V515" s="73">
        <v>4857829.0514438897</v>
      </c>
      <c r="W515" s="73">
        <v>1098166.70816209</v>
      </c>
      <c r="X515" s="73">
        <v>-513640.711660325</v>
      </c>
      <c r="Y515" s="73">
        <v>-2554851.3854476898</v>
      </c>
      <c r="Z515" s="73">
        <v>-2024890.3952604099</v>
      </c>
      <c r="AA515" s="73">
        <v>-69.444898883375501</v>
      </c>
      <c r="AB515" s="73">
        <v>1773464.1562186901</v>
      </c>
      <c r="AC515" s="73">
        <v>-3016737.8891863301</v>
      </c>
      <c r="AD515" s="73">
        <v>-2362248.43365457</v>
      </c>
      <c r="AE515" s="73">
        <v>-1517635.94777559</v>
      </c>
      <c r="AF515" s="73">
        <v>534234.87555027998</v>
      </c>
      <c r="AG515" s="73">
        <v>1422269.75204538</v>
      </c>
      <c r="AH515" s="73">
        <v>2087902.4734950999</v>
      </c>
      <c r="AI515" s="73">
        <v>5184293.5942264805</v>
      </c>
      <c r="AJ515" s="73">
        <v>1203275.23549584</v>
      </c>
      <c r="AK515" s="73">
        <v>-516919.98620855302</v>
      </c>
      <c r="AL515" s="73">
        <v>-2684878.5650899601</v>
      </c>
      <c r="AM515" s="73">
        <v>-2106881.9730591602</v>
      </c>
      <c r="AN515" s="73">
        <v>137.29205761774199</v>
      </c>
    </row>
    <row r="516" spans="1:40">
      <c r="A516" s="108" t="s">
        <v>1206</v>
      </c>
      <c r="B516" s="73">
        <v>1.36128145792705E-9</v>
      </c>
      <c r="C516" s="73">
        <v>1.36128145792705E-9</v>
      </c>
      <c r="D516" s="73">
        <v>1.36128145792705E-9</v>
      </c>
      <c r="E516" s="73">
        <v>1.36128145792705E-9</v>
      </c>
      <c r="F516" s="73">
        <v>1.36128145792705E-9</v>
      </c>
      <c r="G516" s="73">
        <v>1.36128145792705E-9</v>
      </c>
      <c r="H516" s="73">
        <v>1.36128145792705E-9</v>
      </c>
      <c r="I516" s="73">
        <v>1.36128145792705E-9</v>
      </c>
      <c r="J516" s="73">
        <v>1.36128145792705E-9</v>
      </c>
      <c r="K516" s="73">
        <v>1.36128145792705E-9</v>
      </c>
      <c r="L516" s="73">
        <v>1.36128145792705E-9</v>
      </c>
      <c r="M516" s="73">
        <v>1.36128145792705E-9</v>
      </c>
      <c r="N516" s="73">
        <v>1.63353774951247E-8</v>
      </c>
      <c r="O516" s="73">
        <v>1.36448876888708E-9</v>
      </c>
      <c r="P516" s="73">
        <v>1.36448876888708E-9</v>
      </c>
      <c r="Q516" s="73">
        <v>1.36448876888708E-9</v>
      </c>
      <c r="R516" s="73">
        <v>1.36448876888708E-9</v>
      </c>
      <c r="S516" s="73">
        <v>1.36448876888708E-9</v>
      </c>
      <c r="T516" s="73">
        <v>1.36448876888708E-9</v>
      </c>
      <c r="U516" s="73">
        <v>1.36448876888708E-9</v>
      </c>
      <c r="V516" s="73">
        <v>1.36448876888708E-9</v>
      </c>
      <c r="W516" s="73">
        <v>1.36448876888708E-9</v>
      </c>
      <c r="X516" s="73">
        <v>1.36448876888708E-9</v>
      </c>
      <c r="Y516" s="73">
        <v>1.36448876888708E-9</v>
      </c>
      <c r="Z516" s="73">
        <v>1.36448876888708E-9</v>
      </c>
      <c r="AA516" s="73">
        <v>1.6373865226645001E-8</v>
      </c>
      <c r="AB516" s="73">
        <v>5.7870749068721503</v>
      </c>
      <c r="AC516" s="73">
        <v>5.7870749068721503</v>
      </c>
      <c r="AD516" s="73">
        <v>5.7870749068721503</v>
      </c>
      <c r="AE516" s="73">
        <v>5.7870749068721503</v>
      </c>
      <c r="AF516" s="73">
        <v>5.7870749068721503</v>
      </c>
      <c r="AG516" s="73">
        <v>5.7870749068721503</v>
      </c>
      <c r="AH516" s="73">
        <v>5.7870749068721503</v>
      </c>
      <c r="AI516" s="73">
        <v>5.7870749068721503</v>
      </c>
      <c r="AJ516" s="73">
        <v>5.7870749068721503</v>
      </c>
      <c r="AK516" s="73">
        <v>5.7870749068721503</v>
      </c>
      <c r="AL516" s="73">
        <v>5.7870749068721503</v>
      </c>
      <c r="AM516" s="73">
        <v>5.7870749068721503</v>
      </c>
      <c r="AN516" s="73">
        <v>69.444898882465793</v>
      </c>
    </row>
    <row r="517" spans="1:40">
      <c r="A517" s="108" t="s">
        <v>1207</v>
      </c>
      <c r="B517" s="73">
        <v>351625.17</v>
      </c>
      <c r="C517" s="73">
        <v>349974.17</v>
      </c>
      <c r="D517" s="73">
        <v>351209.17</v>
      </c>
      <c r="E517" s="73">
        <v>353891.17</v>
      </c>
      <c r="F517" s="73">
        <v>360845.17</v>
      </c>
      <c r="G517" s="73">
        <v>365474.17</v>
      </c>
      <c r="H517" s="73">
        <v>368929.17</v>
      </c>
      <c r="I517" s="73">
        <v>371453.17</v>
      </c>
      <c r="J517" s="73">
        <v>369200.17</v>
      </c>
      <c r="K517" s="73">
        <v>372749.17</v>
      </c>
      <c r="L517" s="73">
        <v>378817.17</v>
      </c>
      <c r="M517" s="73">
        <v>380960.17</v>
      </c>
      <c r="N517" s="73">
        <v>4375128.04</v>
      </c>
      <c r="O517" s="73">
        <v>390922.17</v>
      </c>
      <c r="P517" s="73">
        <v>389271.17</v>
      </c>
      <c r="Q517" s="73">
        <v>390506.17</v>
      </c>
      <c r="R517" s="73">
        <v>393188.17</v>
      </c>
      <c r="S517" s="73">
        <v>400142.17</v>
      </c>
      <c r="T517" s="73">
        <v>404771.17</v>
      </c>
      <c r="U517" s="73">
        <v>408226.17</v>
      </c>
      <c r="V517" s="73">
        <v>410750.17</v>
      </c>
      <c r="W517" s="73">
        <v>408497.17</v>
      </c>
      <c r="X517" s="73">
        <v>412046.17</v>
      </c>
      <c r="Y517" s="73">
        <v>418114.17</v>
      </c>
      <c r="Z517" s="73">
        <v>420257.17</v>
      </c>
      <c r="AA517" s="73">
        <v>4846692.04</v>
      </c>
      <c r="AB517" s="73">
        <v>429441.17</v>
      </c>
      <c r="AC517" s="73">
        <v>427790.17</v>
      </c>
      <c r="AD517" s="73">
        <v>429025.17</v>
      </c>
      <c r="AE517" s="73">
        <v>431707.17</v>
      </c>
      <c r="AF517" s="73">
        <v>438661.17</v>
      </c>
      <c r="AG517" s="73">
        <v>443290.17</v>
      </c>
      <c r="AH517" s="73">
        <v>446745.17</v>
      </c>
      <c r="AI517" s="73">
        <v>449269.17</v>
      </c>
      <c r="AJ517" s="73">
        <v>447016.17</v>
      </c>
      <c r="AK517" s="73">
        <v>450565.17</v>
      </c>
      <c r="AL517" s="73">
        <v>456633.17</v>
      </c>
      <c r="AM517" s="73">
        <v>458776.17</v>
      </c>
      <c r="AN517" s="73">
        <v>5308920.04</v>
      </c>
    </row>
    <row r="518" spans="1:40">
      <c r="A518" s="108" t="s">
        <v>1208</v>
      </c>
      <c r="B518" s="73">
        <v>0</v>
      </c>
      <c r="C518" s="73">
        <v>0</v>
      </c>
      <c r="D518" s="73">
        <v>0</v>
      </c>
      <c r="E518" s="73">
        <v>0</v>
      </c>
      <c r="F518" s="73">
        <v>0</v>
      </c>
      <c r="G518" s="73">
        <v>0</v>
      </c>
      <c r="H518" s="73">
        <v>0</v>
      </c>
      <c r="I518" s="73">
        <v>0</v>
      </c>
      <c r="J518" s="73">
        <v>0</v>
      </c>
      <c r="K518" s="73">
        <v>0</v>
      </c>
      <c r="L518" s="73">
        <v>0</v>
      </c>
      <c r="M518" s="73">
        <v>0</v>
      </c>
      <c r="N518" s="73">
        <v>0</v>
      </c>
      <c r="O518" s="73">
        <v>0</v>
      </c>
      <c r="P518" s="73">
        <v>0</v>
      </c>
      <c r="Q518" s="73">
        <v>0</v>
      </c>
      <c r="R518" s="73">
        <v>0</v>
      </c>
      <c r="S518" s="73">
        <v>0</v>
      </c>
      <c r="T518" s="73">
        <v>0</v>
      </c>
      <c r="U518" s="73">
        <v>0</v>
      </c>
      <c r="V518" s="73">
        <v>0</v>
      </c>
      <c r="W518" s="73">
        <v>0</v>
      </c>
      <c r="X518" s="73">
        <v>0</v>
      </c>
      <c r="Y518" s="73">
        <v>0</v>
      </c>
      <c r="Z518" s="73">
        <v>0</v>
      </c>
      <c r="AA518" s="73">
        <v>0</v>
      </c>
      <c r="AB518" s="73">
        <v>0</v>
      </c>
      <c r="AC518" s="73">
        <v>0</v>
      </c>
      <c r="AD518" s="73">
        <v>0</v>
      </c>
      <c r="AE518" s="73">
        <v>0</v>
      </c>
      <c r="AF518" s="73">
        <v>0</v>
      </c>
      <c r="AG518" s="73">
        <v>0</v>
      </c>
      <c r="AH518" s="73">
        <v>0</v>
      </c>
      <c r="AI518" s="73">
        <v>0</v>
      </c>
      <c r="AJ518" s="73">
        <v>0</v>
      </c>
      <c r="AK518" s="73">
        <v>0</v>
      </c>
      <c r="AL518" s="73">
        <v>0</v>
      </c>
      <c r="AM518" s="73">
        <v>0</v>
      </c>
      <c r="AN518" s="73">
        <v>0</v>
      </c>
    </row>
    <row r="519" spans="1:40">
      <c r="A519" s="108" t="s">
        <v>1209</v>
      </c>
      <c r="B519" s="73">
        <v>12030928.3443713</v>
      </c>
      <c r="C519" s="73">
        <v>7292899.0088637499</v>
      </c>
      <c r="D519" s="73">
        <v>7733851.2633291697</v>
      </c>
      <c r="E519" s="73">
        <v>8931487.2867687494</v>
      </c>
      <c r="F519" s="73">
        <v>10887210.260660101</v>
      </c>
      <c r="G519" s="73">
        <v>11241649.2350414</v>
      </c>
      <c r="H519" s="73">
        <v>11642773.4148302</v>
      </c>
      <c r="I519" s="73">
        <v>14538934.7661169</v>
      </c>
      <c r="J519" s="73">
        <v>10550476.7504567</v>
      </c>
      <c r="K519" s="73">
        <v>9215616.1596962307</v>
      </c>
      <c r="L519" s="73">
        <v>6609708.4386845501</v>
      </c>
      <c r="M519" s="73">
        <v>7768749.1111796098</v>
      </c>
      <c r="N519" s="73">
        <v>118444284.03999899</v>
      </c>
      <c r="O519" s="73">
        <v>12192190.437627301</v>
      </c>
      <c r="P519" s="73">
        <v>7396302.9605985796</v>
      </c>
      <c r="Q519" s="73">
        <v>7799739.1982622296</v>
      </c>
      <c r="R519" s="73">
        <v>9015444.4882700294</v>
      </c>
      <c r="S519" s="73">
        <v>11014632.737627899</v>
      </c>
      <c r="T519" s="73">
        <v>11447431.4218865</v>
      </c>
      <c r="U519" s="73">
        <v>11858908.1035903</v>
      </c>
      <c r="V519" s="73">
        <v>14802351.4114438</v>
      </c>
      <c r="W519" s="73">
        <v>10752912.068162</v>
      </c>
      <c r="X519" s="73">
        <v>9407961.6483395901</v>
      </c>
      <c r="Y519" s="73">
        <v>6708750.1545522297</v>
      </c>
      <c r="Z519" s="73">
        <v>7903689.9647394996</v>
      </c>
      <c r="AA519" s="73">
        <v>120300314.5951</v>
      </c>
      <c r="AB519" s="73">
        <v>12388527.4832935</v>
      </c>
      <c r="AC519" s="73">
        <v>7330164.93788849</v>
      </c>
      <c r="AD519" s="73">
        <v>7747037.9634202505</v>
      </c>
      <c r="AE519" s="73">
        <v>9007955.9492992293</v>
      </c>
      <c r="AF519" s="73">
        <v>11164358.2026251</v>
      </c>
      <c r="AG519" s="73">
        <v>11685877.8991202</v>
      </c>
      <c r="AH519" s="73">
        <v>12142390.1205699</v>
      </c>
      <c r="AI519" s="73">
        <v>15265634.7413013</v>
      </c>
      <c r="AJ519" s="73">
        <v>10994839.3825706</v>
      </c>
      <c r="AK519" s="73">
        <v>9541501.1608662698</v>
      </c>
      <c r="AL519" s="73">
        <v>6715541.7619848596</v>
      </c>
      <c r="AM519" s="73">
        <v>7958517.1740156598</v>
      </c>
      <c r="AN519" s="73">
        <v>121942346.77695499</v>
      </c>
    </row>
    <row r="520" spans="1:40">
      <c r="A520" s="109" t="s">
        <v>1210</v>
      </c>
    </row>
    <row r="521" spans="1:40">
      <c r="A521" s="108" t="s">
        <v>1211</v>
      </c>
      <c r="B521" s="73">
        <v>0</v>
      </c>
      <c r="C521" s="73">
        <v>0</v>
      </c>
      <c r="D521" s="73">
        <v>0</v>
      </c>
      <c r="E521" s="73">
        <v>0</v>
      </c>
      <c r="F521" s="73">
        <v>0</v>
      </c>
      <c r="G521" s="73">
        <v>0</v>
      </c>
      <c r="H521" s="73">
        <v>0</v>
      </c>
      <c r="I521" s="73">
        <v>0</v>
      </c>
      <c r="J521" s="73">
        <v>0</v>
      </c>
      <c r="K521" s="73">
        <v>0</v>
      </c>
      <c r="L521" s="73">
        <v>0</v>
      </c>
      <c r="M521" s="73">
        <v>0</v>
      </c>
      <c r="N521" s="73">
        <v>0</v>
      </c>
      <c r="O521" s="73">
        <v>0</v>
      </c>
      <c r="P521" s="73">
        <v>0</v>
      </c>
      <c r="Q521" s="73">
        <v>0</v>
      </c>
      <c r="R521" s="73">
        <v>0</v>
      </c>
      <c r="S521" s="73">
        <v>0</v>
      </c>
      <c r="T521" s="73">
        <v>0</v>
      </c>
      <c r="U521" s="73">
        <v>0</v>
      </c>
      <c r="V521" s="73">
        <v>0</v>
      </c>
      <c r="W521" s="73">
        <v>0</v>
      </c>
      <c r="X521" s="73">
        <v>0</v>
      </c>
      <c r="Y521" s="73">
        <v>0</v>
      </c>
      <c r="Z521" s="73">
        <v>0</v>
      </c>
      <c r="AA521" s="73">
        <v>0</v>
      </c>
      <c r="AB521" s="73">
        <v>0</v>
      </c>
      <c r="AC521" s="73">
        <v>0</v>
      </c>
      <c r="AD521" s="73">
        <v>0</v>
      </c>
      <c r="AE521" s="73">
        <v>0</v>
      </c>
      <c r="AF521" s="73">
        <v>0</v>
      </c>
      <c r="AG521" s="73">
        <v>0</v>
      </c>
      <c r="AH521" s="73">
        <v>0</v>
      </c>
      <c r="AI521" s="73">
        <v>0</v>
      </c>
      <c r="AJ521" s="73">
        <v>0</v>
      </c>
      <c r="AK521" s="73">
        <v>0</v>
      </c>
      <c r="AL521" s="73">
        <v>0</v>
      </c>
      <c r="AM521" s="73">
        <v>0</v>
      </c>
      <c r="AN521" s="73">
        <v>0</v>
      </c>
    </row>
    <row r="522" spans="1:40">
      <c r="A522" s="108" t="s">
        <v>1212</v>
      </c>
      <c r="B522" s="73">
        <v>0</v>
      </c>
      <c r="C522" s="73">
        <v>0</v>
      </c>
      <c r="D522" s="73">
        <v>0</v>
      </c>
      <c r="E522" s="73">
        <v>0</v>
      </c>
      <c r="F522" s="73">
        <v>0</v>
      </c>
      <c r="G522" s="73">
        <v>0</v>
      </c>
      <c r="H522" s="73">
        <v>0</v>
      </c>
      <c r="I522" s="73">
        <v>0</v>
      </c>
      <c r="J522" s="73">
        <v>0</v>
      </c>
      <c r="K522" s="73">
        <v>0</v>
      </c>
      <c r="L522" s="73">
        <v>0</v>
      </c>
      <c r="M522" s="73">
        <v>0</v>
      </c>
      <c r="N522" s="73">
        <v>0</v>
      </c>
      <c r="O522" s="73">
        <v>0</v>
      </c>
      <c r="P522" s="73">
        <v>0</v>
      </c>
      <c r="Q522" s="73">
        <v>0</v>
      </c>
      <c r="R522" s="73">
        <v>0</v>
      </c>
      <c r="S522" s="73">
        <v>0</v>
      </c>
      <c r="T522" s="73">
        <v>0</v>
      </c>
      <c r="U522" s="73">
        <v>0</v>
      </c>
      <c r="V522" s="73">
        <v>0</v>
      </c>
      <c r="W522" s="73">
        <v>0</v>
      </c>
      <c r="X522" s="73">
        <v>0</v>
      </c>
      <c r="Y522" s="73">
        <v>0</v>
      </c>
      <c r="Z522" s="73">
        <v>0</v>
      </c>
      <c r="AA522" s="73">
        <v>0</v>
      </c>
      <c r="AB522" s="73">
        <v>0</v>
      </c>
      <c r="AC522" s="73">
        <v>0</v>
      </c>
      <c r="AD522" s="73">
        <v>0</v>
      </c>
      <c r="AE522" s="73">
        <v>0</v>
      </c>
      <c r="AF522" s="73">
        <v>0</v>
      </c>
      <c r="AG522" s="73">
        <v>0</v>
      </c>
      <c r="AH522" s="73">
        <v>0</v>
      </c>
      <c r="AI522" s="73">
        <v>0</v>
      </c>
      <c r="AJ522" s="73">
        <v>0</v>
      </c>
      <c r="AK522" s="73">
        <v>0</v>
      </c>
      <c r="AL522" s="73">
        <v>0</v>
      </c>
      <c r="AM522" s="73">
        <v>0</v>
      </c>
      <c r="AN522" s="73">
        <v>0</v>
      </c>
    </row>
    <row r="523" spans="1:40">
      <c r="A523" s="108" t="s">
        <v>1213</v>
      </c>
      <c r="B523" s="73">
        <v>0</v>
      </c>
      <c r="C523" s="73">
        <v>0</v>
      </c>
      <c r="D523" s="73">
        <v>0</v>
      </c>
      <c r="E523" s="73">
        <v>0</v>
      </c>
      <c r="F523" s="73">
        <v>0</v>
      </c>
      <c r="G523" s="73">
        <v>0</v>
      </c>
      <c r="H523" s="73">
        <v>0</v>
      </c>
      <c r="I523" s="73">
        <v>0</v>
      </c>
      <c r="J523" s="73">
        <v>0</v>
      </c>
      <c r="K523" s="73">
        <v>0</v>
      </c>
      <c r="L523" s="73">
        <v>0</v>
      </c>
      <c r="M523" s="73">
        <v>0</v>
      </c>
      <c r="N523" s="73">
        <v>0</v>
      </c>
      <c r="O523" s="73">
        <v>0</v>
      </c>
      <c r="P523" s="73">
        <v>0</v>
      </c>
      <c r="Q523" s="73">
        <v>0</v>
      </c>
      <c r="R523" s="73">
        <v>0</v>
      </c>
      <c r="S523" s="73">
        <v>0</v>
      </c>
      <c r="T523" s="73">
        <v>0</v>
      </c>
      <c r="U523" s="73">
        <v>0</v>
      </c>
      <c r="V523" s="73">
        <v>0</v>
      </c>
      <c r="W523" s="73">
        <v>0</v>
      </c>
      <c r="X523" s="73">
        <v>0</v>
      </c>
      <c r="Y523" s="73">
        <v>0</v>
      </c>
      <c r="Z523" s="73">
        <v>0</v>
      </c>
      <c r="AA523" s="73">
        <v>0</v>
      </c>
      <c r="AB523" s="73">
        <v>0</v>
      </c>
      <c r="AC523" s="73">
        <v>0</v>
      </c>
      <c r="AD523" s="73">
        <v>0</v>
      </c>
      <c r="AE523" s="73">
        <v>0</v>
      </c>
      <c r="AF523" s="73">
        <v>0</v>
      </c>
      <c r="AG523" s="73">
        <v>0</v>
      </c>
      <c r="AH523" s="73">
        <v>0</v>
      </c>
      <c r="AI523" s="73">
        <v>0</v>
      </c>
      <c r="AJ523" s="73">
        <v>0</v>
      </c>
      <c r="AK523" s="73">
        <v>0</v>
      </c>
      <c r="AL523" s="73">
        <v>0</v>
      </c>
      <c r="AM523" s="73">
        <v>0</v>
      </c>
      <c r="AN523" s="73">
        <v>0</v>
      </c>
    </row>
    <row r="524" spans="1:40">
      <c r="A524" s="108" t="s">
        <v>1214</v>
      </c>
      <c r="B524" s="73">
        <v>39304.382161777903</v>
      </c>
      <c r="C524" s="73">
        <v>39305.272161777997</v>
      </c>
      <c r="D524" s="73">
        <v>43801.662161777997</v>
      </c>
      <c r="E524" s="73">
        <v>43803.322161778</v>
      </c>
      <c r="F524" s="73">
        <v>43126.902161778002</v>
      </c>
      <c r="G524" s="73">
        <v>43801.382161777998</v>
      </c>
      <c r="H524" s="73">
        <v>43802.042161777899</v>
      </c>
      <c r="I524" s="73">
        <v>43803.6521617779</v>
      </c>
      <c r="J524" s="73">
        <v>34006.792161778001</v>
      </c>
      <c r="K524" s="73">
        <v>44162.922161777999</v>
      </c>
      <c r="L524" s="73">
        <v>-16536.357838222</v>
      </c>
      <c r="M524" s="73">
        <v>-79680.467838221899</v>
      </c>
      <c r="N524" s="73">
        <v>322701.50594133598</v>
      </c>
      <c r="O524" s="73">
        <v>39304.382161777903</v>
      </c>
      <c r="P524" s="73">
        <v>39305.272161777997</v>
      </c>
      <c r="Q524" s="73">
        <v>43801.662161777997</v>
      </c>
      <c r="R524" s="73">
        <v>43803.322161778</v>
      </c>
      <c r="S524" s="73">
        <v>43126.902161778002</v>
      </c>
      <c r="T524" s="73">
        <v>43801.382161777998</v>
      </c>
      <c r="U524" s="73">
        <v>43802.042161777899</v>
      </c>
      <c r="V524" s="73">
        <v>43803.6521617779</v>
      </c>
      <c r="W524" s="73">
        <v>34006.792161778001</v>
      </c>
      <c r="X524" s="73">
        <v>44162.922161777999</v>
      </c>
      <c r="Y524" s="73">
        <v>-16536.357838222</v>
      </c>
      <c r="Z524" s="73">
        <v>-79680.467838221899</v>
      </c>
      <c r="AA524" s="73">
        <v>322701.50594133598</v>
      </c>
      <c r="AB524" s="73">
        <v>38126.589999999997</v>
      </c>
      <c r="AC524" s="73">
        <v>38127.480000000003</v>
      </c>
      <c r="AD524" s="73">
        <v>42623.87</v>
      </c>
      <c r="AE524" s="73">
        <v>42625.53</v>
      </c>
      <c r="AF524" s="73">
        <v>41949.11</v>
      </c>
      <c r="AG524" s="73">
        <v>42623.59</v>
      </c>
      <c r="AH524" s="73">
        <v>42624.249999999898</v>
      </c>
      <c r="AI524" s="73">
        <v>42625.859999999899</v>
      </c>
      <c r="AJ524" s="73">
        <v>32829</v>
      </c>
      <c r="AK524" s="73">
        <v>42985.13</v>
      </c>
      <c r="AL524" s="73">
        <v>-17714.150000000001</v>
      </c>
      <c r="AM524" s="73">
        <v>-80858.259999999893</v>
      </c>
      <c r="AN524" s="73">
        <v>308568</v>
      </c>
    </row>
    <row r="525" spans="1:40">
      <c r="A525" s="108" t="s">
        <v>1215</v>
      </c>
      <c r="B525" s="73">
        <v>0</v>
      </c>
      <c r="C525" s="73">
        <v>0</v>
      </c>
      <c r="D525" s="73">
        <v>0</v>
      </c>
      <c r="E525" s="73">
        <v>0</v>
      </c>
      <c r="F525" s="73">
        <v>0</v>
      </c>
      <c r="G525" s="73">
        <v>0</v>
      </c>
      <c r="H525" s="73">
        <v>0</v>
      </c>
      <c r="I525" s="73">
        <v>0</v>
      </c>
      <c r="J525" s="73">
        <v>0</v>
      </c>
      <c r="K525" s="73">
        <v>0</v>
      </c>
      <c r="L525" s="73">
        <v>0</v>
      </c>
      <c r="M525" s="73">
        <v>0</v>
      </c>
      <c r="N525" s="73">
        <v>0</v>
      </c>
      <c r="O525" s="73">
        <v>0</v>
      </c>
      <c r="P525" s="73">
        <v>0</v>
      </c>
      <c r="Q525" s="73">
        <v>0</v>
      </c>
      <c r="R525" s="73">
        <v>0</v>
      </c>
      <c r="S525" s="73">
        <v>0</v>
      </c>
      <c r="T525" s="73">
        <v>0</v>
      </c>
      <c r="U525" s="73">
        <v>0</v>
      </c>
      <c r="V525" s="73">
        <v>0</v>
      </c>
      <c r="W525" s="73">
        <v>0</v>
      </c>
      <c r="X525" s="73">
        <v>0</v>
      </c>
      <c r="Y525" s="73">
        <v>0</v>
      </c>
      <c r="Z525" s="73">
        <v>0</v>
      </c>
      <c r="AA525" s="73">
        <v>0</v>
      </c>
      <c r="AB525" s="73">
        <v>0</v>
      </c>
      <c r="AC525" s="73">
        <v>0</v>
      </c>
      <c r="AD525" s="73">
        <v>0</v>
      </c>
      <c r="AE525" s="73">
        <v>0</v>
      </c>
      <c r="AF525" s="73">
        <v>0</v>
      </c>
      <c r="AG525" s="73">
        <v>0</v>
      </c>
      <c r="AH525" s="73">
        <v>0</v>
      </c>
      <c r="AI525" s="73">
        <v>0</v>
      </c>
      <c r="AJ525" s="73">
        <v>0</v>
      </c>
      <c r="AK525" s="73">
        <v>0</v>
      </c>
      <c r="AL525" s="73">
        <v>0</v>
      </c>
      <c r="AM525" s="73">
        <v>0</v>
      </c>
      <c r="AN525" s="73">
        <v>0</v>
      </c>
    </row>
    <row r="526" spans="1:40">
      <c r="A526" s="108" t="s">
        <v>1216</v>
      </c>
      <c r="B526" s="73">
        <v>0</v>
      </c>
      <c r="C526" s="73">
        <v>0</v>
      </c>
      <c r="D526" s="73">
        <v>0</v>
      </c>
      <c r="E526" s="73">
        <v>0</v>
      </c>
      <c r="F526" s="73">
        <v>0</v>
      </c>
      <c r="G526" s="73">
        <v>0</v>
      </c>
      <c r="H526" s="73">
        <v>0</v>
      </c>
      <c r="I526" s="73">
        <v>0</v>
      </c>
      <c r="J526" s="73">
        <v>0</v>
      </c>
      <c r="K526" s="73">
        <v>0</v>
      </c>
      <c r="L526" s="73">
        <v>0</v>
      </c>
      <c r="M526" s="73">
        <v>0</v>
      </c>
      <c r="N526" s="73">
        <v>0</v>
      </c>
      <c r="O526" s="73">
        <v>0</v>
      </c>
      <c r="P526" s="73">
        <v>0</v>
      </c>
      <c r="Q526" s="73">
        <v>0</v>
      </c>
      <c r="R526" s="73">
        <v>0</v>
      </c>
      <c r="S526" s="73">
        <v>0</v>
      </c>
      <c r="T526" s="73">
        <v>0</v>
      </c>
      <c r="U526" s="73">
        <v>0</v>
      </c>
      <c r="V526" s="73">
        <v>0</v>
      </c>
      <c r="W526" s="73">
        <v>0</v>
      </c>
      <c r="X526" s="73">
        <v>0</v>
      </c>
      <c r="Y526" s="73">
        <v>0</v>
      </c>
      <c r="Z526" s="73">
        <v>0</v>
      </c>
      <c r="AA526" s="73">
        <v>0</v>
      </c>
      <c r="AB526" s="73">
        <v>0</v>
      </c>
      <c r="AC526" s="73">
        <v>0</v>
      </c>
      <c r="AD526" s="73">
        <v>0</v>
      </c>
      <c r="AE526" s="73">
        <v>0</v>
      </c>
      <c r="AF526" s="73">
        <v>0</v>
      </c>
      <c r="AG526" s="73">
        <v>0</v>
      </c>
      <c r="AH526" s="73">
        <v>0</v>
      </c>
      <c r="AI526" s="73">
        <v>0</v>
      </c>
      <c r="AJ526" s="73">
        <v>0</v>
      </c>
      <c r="AK526" s="73">
        <v>0</v>
      </c>
      <c r="AL526" s="73">
        <v>0</v>
      </c>
      <c r="AM526" s="73">
        <v>0</v>
      </c>
      <c r="AN526" s="73">
        <v>0</v>
      </c>
    </row>
    <row r="527" spans="1:40">
      <c r="A527" s="108" t="s">
        <v>1217</v>
      </c>
      <c r="B527" s="73">
        <v>0</v>
      </c>
      <c r="C527" s="73">
        <v>0</v>
      </c>
      <c r="D527" s="73">
        <v>0</v>
      </c>
      <c r="E527" s="73">
        <v>0</v>
      </c>
      <c r="F527" s="73">
        <v>0</v>
      </c>
      <c r="G527" s="73">
        <v>0</v>
      </c>
      <c r="H527" s="73">
        <v>0</v>
      </c>
      <c r="I527" s="73">
        <v>0</v>
      </c>
      <c r="J527" s="73">
        <v>0</v>
      </c>
      <c r="K527" s="73">
        <v>0</v>
      </c>
      <c r="L527" s="73">
        <v>0</v>
      </c>
      <c r="M527" s="73">
        <v>0</v>
      </c>
      <c r="N527" s="73">
        <v>0</v>
      </c>
      <c r="O527" s="73">
        <v>0</v>
      </c>
      <c r="P527" s="73">
        <v>0</v>
      </c>
      <c r="Q527" s="73">
        <v>0</v>
      </c>
      <c r="R527" s="73">
        <v>0</v>
      </c>
      <c r="S527" s="73">
        <v>0</v>
      </c>
      <c r="T527" s="73">
        <v>0</v>
      </c>
      <c r="U527" s="73">
        <v>0</v>
      </c>
      <c r="V527" s="73">
        <v>0</v>
      </c>
      <c r="W527" s="73">
        <v>0</v>
      </c>
      <c r="X527" s="73">
        <v>0</v>
      </c>
      <c r="Y527" s="73">
        <v>0</v>
      </c>
      <c r="Z527" s="73">
        <v>0</v>
      </c>
      <c r="AA527" s="73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</row>
    <row r="528" spans="1:40">
      <c r="A528" s="108" t="s">
        <v>1218</v>
      </c>
      <c r="B528" s="73">
        <v>0</v>
      </c>
      <c r="C528" s="73">
        <v>0</v>
      </c>
      <c r="D528" s="73">
        <v>0</v>
      </c>
      <c r="E528" s="73">
        <v>0</v>
      </c>
      <c r="F528" s="73">
        <v>0</v>
      </c>
      <c r="G528" s="73">
        <v>0</v>
      </c>
      <c r="H528" s="73">
        <v>0</v>
      </c>
      <c r="I528" s="73">
        <v>0</v>
      </c>
      <c r="J528" s="73">
        <v>0</v>
      </c>
      <c r="K528" s="73">
        <v>0</v>
      </c>
      <c r="L528" s="73">
        <v>0</v>
      </c>
      <c r="M528" s="73">
        <v>0</v>
      </c>
      <c r="N528" s="73">
        <v>0</v>
      </c>
      <c r="O528" s="73">
        <v>0</v>
      </c>
      <c r="P528" s="73">
        <v>0</v>
      </c>
      <c r="Q528" s="73">
        <v>0</v>
      </c>
      <c r="R528" s="73">
        <v>0</v>
      </c>
      <c r="S528" s="73">
        <v>0</v>
      </c>
      <c r="T528" s="73">
        <v>0</v>
      </c>
      <c r="U528" s="73">
        <v>0</v>
      </c>
      <c r="V528" s="73">
        <v>0</v>
      </c>
      <c r="W528" s="73">
        <v>0</v>
      </c>
      <c r="X528" s="73">
        <v>0</v>
      </c>
      <c r="Y528" s="73">
        <v>0</v>
      </c>
      <c r="Z528" s="73">
        <v>0</v>
      </c>
      <c r="AA528" s="73">
        <v>0</v>
      </c>
      <c r="AB528" s="73">
        <v>0</v>
      </c>
      <c r="AC528" s="73">
        <v>0</v>
      </c>
      <c r="AD528" s="73">
        <v>0</v>
      </c>
      <c r="AE528" s="73">
        <v>0</v>
      </c>
      <c r="AF528" s="73">
        <v>0</v>
      </c>
      <c r="AG528" s="73">
        <v>0</v>
      </c>
      <c r="AH528" s="73">
        <v>0</v>
      </c>
      <c r="AI528" s="73">
        <v>0</v>
      </c>
      <c r="AJ528" s="73">
        <v>0</v>
      </c>
      <c r="AK528" s="73">
        <v>0</v>
      </c>
      <c r="AL528" s="73">
        <v>0</v>
      </c>
      <c r="AM528" s="73">
        <v>0</v>
      </c>
      <c r="AN528" s="73">
        <v>0</v>
      </c>
    </row>
    <row r="529" spans="1:40">
      <c r="A529" s="108" t="s">
        <v>1219</v>
      </c>
      <c r="B529" s="73">
        <v>0</v>
      </c>
      <c r="C529" s="73">
        <v>0</v>
      </c>
      <c r="D529" s="73">
        <v>0</v>
      </c>
      <c r="E529" s="73">
        <v>0</v>
      </c>
      <c r="F529" s="73">
        <v>0</v>
      </c>
      <c r="G529" s="73">
        <v>0</v>
      </c>
      <c r="H529" s="73">
        <v>0</v>
      </c>
      <c r="I529" s="73">
        <v>0</v>
      </c>
      <c r="J529" s="73">
        <v>0</v>
      </c>
      <c r="K529" s="73">
        <v>0</v>
      </c>
      <c r="L529" s="73">
        <v>0</v>
      </c>
      <c r="M529" s="73">
        <v>0</v>
      </c>
      <c r="N529" s="73">
        <v>0</v>
      </c>
      <c r="O529" s="73">
        <v>0</v>
      </c>
      <c r="P529" s="73">
        <v>0</v>
      </c>
      <c r="Q529" s="73">
        <v>0</v>
      </c>
      <c r="R529" s="73">
        <v>0</v>
      </c>
      <c r="S529" s="73">
        <v>0</v>
      </c>
      <c r="T529" s="73">
        <v>0</v>
      </c>
      <c r="U529" s="73">
        <v>0</v>
      </c>
      <c r="V529" s="73">
        <v>0</v>
      </c>
      <c r="W529" s="73">
        <v>0</v>
      </c>
      <c r="X529" s="73">
        <v>0</v>
      </c>
      <c r="Y529" s="73">
        <v>0</v>
      </c>
      <c r="Z529" s="73">
        <v>0</v>
      </c>
      <c r="AA529" s="73">
        <v>0</v>
      </c>
      <c r="AB529" s="73">
        <v>0</v>
      </c>
      <c r="AC529" s="73">
        <v>0</v>
      </c>
      <c r="AD529" s="73">
        <v>0</v>
      </c>
      <c r="AE529" s="73">
        <v>0</v>
      </c>
      <c r="AF529" s="73">
        <v>0</v>
      </c>
      <c r="AG529" s="73">
        <v>0</v>
      </c>
      <c r="AH529" s="73">
        <v>0</v>
      </c>
      <c r="AI529" s="73">
        <v>0</v>
      </c>
      <c r="AJ529" s="73">
        <v>0</v>
      </c>
      <c r="AK529" s="73">
        <v>0</v>
      </c>
      <c r="AL529" s="73">
        <v>0</v>
      </c>
      <c r="AM529" s="73">
        <v>0</v>
      </c>
      <c r="AN529" s="73">
        <v>0</v>
      </c>
    </row>
    <row r="530" spans="1:40">
      <c r="A530" s="108" t="s">
        <v>1220</v>
      </c>
      <c r="B530" s="73">
        <v>0</v>
      </c>
      <c r="C530" s="73">
        <v>0</v>
      </c>
      <c r="D530" s="73">
        <v>0</v>
      </c>
      <c r="E530" s="73">
        <v>0</v>
      </c>
      <c r="F530" s="73">
        <v>0</v>
      </c>
      <c r="G530" s="73">
        <v>0</v>
      </c>
      <c r="H530" s="73">
        <v>0</v>
      </c>
      <c r="I530" s="73">
        <v>0</v>
      </c>
      <c r="J530" s="73">
        <v>0</v>
      </c>
      <c r="K530" s="73">
        <v>0</v>
      </c>
      <c r="L530" s="73">
        <v>0</v>
      </c>
      <c r="M530" s="73">
        <v>0</v>
      </c>
      <c r="N530" s="73">
        <v>0</v>
      </c>
      <c r="O530" s="73">
        <v>0</v>
      </c>
      <c r="P530" s="73">
        <v>0</v>
      </c>
      <c r="Q530" s="73">
        <v>0</v>
      </c>
      <c r="R530" s="73">
        <v>0</v>
      </c>
      <c r="S530" s="73">
        <v>0</v>
      </c>
      <c r="T530" s="73">
        <v>0</v>
      </c>
      <c r="U530" s="73">
        <v>0</v>
      </c>
      <c r="V530" s="73">
        <v>0</v>
      </c>
      <c r="W530" s="73">
        <v>0</v>
      </c>
      <c r="X530" s="73">
        <v>0</v>
      </c>
      <c r="Y530" s="73">
        <v>0</v>
      </c>
      <c r="Z530" s="73">
        <v>0</v>
      </c>
      <c r="AA530" s="73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</row>
    <row r="531" spans="1:40">
      <c r="A531" s="108" t="s">
        <v>1221</v>
      </c>
      <c r="B531" s="73">
        <v>0</v>
      </c>
      <c r="C531" s="73">
        <v>0</v>
      </c>
      <c r="D531" s="73">
        <v>0</v>
      </c>
      <c r="E531" s="73">
        <v>0</v>
      </c>
      <c r="F531" s="73">
        <v>0</v>
      </c>
      <c r="G531" s="73">
        <v>0</v>
      </c>
      <c r="H531" s="73">
        <v>0</v>
      </c>
      <c r="I531" s="73">
        <v>0</v>
      </c>
      <c r="J531" s="73">
        <v>0</v>
      </c>
      <c r="K531" s="73">
        <v>0</v>
      </c>
      <c r="L531" s="73">
        <v>0</v>
      </c>
      <c r="M531" s="73">
        <v>0</v>
      </c>
      <c r="N531" s="73">
        <v>0</v>
      </c>
      <c r="O531" s="73">
        <v>0</v>
      </c>
      <c r="P531" s="73">
        <v>0</v>
      </c>
      <c r="Q531" s="73">
        <v>0</v>
      </c>
      <c r="R531" s="73">
        <v>0</v>
      </c>
      <c r="S531" s="73">
        <v>0</v>
      </c>
      <c r="T531" s="73">
        <v>0</v>
      </c>
      <c r="U531" s="73">
        <v>0</v>
      </c>
      <c r="V531" s="73">
        <v>0</v>
      </c>
      <c r="W531" s="73">
        <v>0</v>
      </c>
      <c r="X531" s="73">
        <v>0</v>
      </c>
      <c r="Y531" s="73">
        <v>0</v>
      </c>
      <c r="Z531" s="73">
        <v>0</v>
      </c>
      <c r="AA531" s="73">
        <v>0</v>
      </c>
      <c r="AB531" s="73">
        <v>0</v>
      </c>
      <c r="AC531" s="73">
        <v>0</v>
      </c>
      <c r="AD531" s="73">
        <v>0</v>
      </c>
      <c r="AE531" s="73">
        <v>0</v>
      </c>
      <c r="AF531" s="73">
        <v>0</v>
      </c>
      <c r="AG531" s="73">
        <v>0</v>
      </c>
      <c r="AH531" s="73">
        <v>0</v>
      </c>
      <c r="AI531" s="73">
        <v>0</v>
      </c>
      <c r="AJ531" s="73">
        <v>0</v>
      </c>
      <c r="AK531" s="73">
        <v>0</v>
      </c>
      <c r="AL531" s="73">
        <v>0</v>
      </c>
      <c r="AM531" s="73">
        <v>0</v>
      </c>
      <c r="AN531" s="73">
        <v>0</v>
      </c>
    </row>
    <row r="532" spans="1:40">
      <c r="A532" s="108" t="s">
        <v>1222</v>
      </c>
      <c r="B532" s="73">
        <v>39304.382161777903</v>
      </c>
      <c r="C532" s="73">
        <v>39305.272161777997</v>
      </c>
      <c r="D532" s="73">
        <v>43801.662161777997</v>
      </c>
      <c r="E532" s="73">
        <v>43803.322161778</v>
      </c>
      <c r="F532" s="73">
        <v>43126.902161778002</v>
      </c>
      <c r="G532" s="73">
        <v>43801.382161777998</v>
      </c>
      <c r="H532" s="73">
        <v>43802.042161777899</v>
      </c>
      <c r="I532" s="73">
        <v>43803.6521617779</v>
      </c>
      <c r="J532" s="73">
        <v>34006.792161778001</v>
      </c>
      <c r="K532" s="73">
        <v>44162.922161777999</v>
      </c>
      <c r="L532" s="73">
        <v>-16536.357838222</v>
      </c>
      <c r="M532" s="73">
        <v>-79680.467838221899</v>
      </c>
      <c r="N532" s="73">
        <v>322701.50594133598</v>
      </c>
      <c r="O532" s="73">
        <v>39304.382161777903</v>
      </c>
      <c r="P532" s="73">
        <v>39305.272161777997</v>
      </c>
      <c r="Q532" s="73">
        <v>43801.662161777997</v>
      </c>
      <c r="R532" s="73">
        <v>43803.322161778</v>
      </c>
      <c r="S532" s="73">
        <v>43126.902161778002</v>
      </c>
      <c r="T532" s="73">
        <v>43801.382161777998</v>
      </c>
      <c r="U532" s="73">
        <v>43802.042161777899</v>
      </c>
      <c r="V532" s="73">
        <v>43803.6521617779</v>
      </c>
      <c r="W532" s="73">
        <v>34006.792161778001</v>
      </c>
      <c r="X532" s="73">
        <v>44162.922161777999</v>
      </c>
      <c r="Y532" s="73">
        <v>-16536.357838222</v>
      </c>
      <c r="Z532" s="73">
        <v>-79680.467838221899</v>
      </c>
      <c r="AA532" s="73">
        <v>322701.50594133598</v>
      </c>
      <c r="AB532" s="73">
        <v>38126.589999999997</v>
      </c>
      <c r="AC532" s="73">
        <v>38127.480000000003</v>
      </c>
      <c r="AD532" s="73">
        <v>42623.87</v>
      </c>
      <c r="AE532" s="73">
        <v>42625.53</v>
      </c>
      <c r="AF532" s="73">
        <v>41949.11</v>
      </c>
      <c r="AG532" s="73">
        <v>42623.59</v>
      </c>
      <c r="AH532" s="73">
        <v>42624.249999999898</v>
      </c>
      <c r="AI532" s="73">
        <v>42625.859999999899</v>
      </c>
      <c r="AJ532" s="73">
        <v>32829</v>
      </c>
      <c r="AK532" s="73">
        <v>42985.13</v>
      </c>
      <c r="AL532" s="73">
        <v>-17714.150000000001</v>
      </c>
      <c r="AM532" s="73">
        <v>-80858.259999999893</v>
      </c>
      <c r="AN532" s="73">
        <v>308568</v>
      </c>
    </row>
    <row r="533" spans="1:40">
      <c r="A533" s="108" t="s">
        <v>1223</v>
      </c>
      <c r="B533" s="73">
        <v>0</v>
      </c>
      <c r="C533" s="73">
        <v>0</v>
      </c>
      <c r="D533" s="73">
        <v>0</v>
      </c>
      <c r="E533" s="73">
        <v>0</v>
      </c>
      <c r="F533" s="73">
        <v>0</v>
      </c>
      <c r="G533" s="73">
        <v>0</v>
      </c>
      <c r="H533" s="73">
        <v>0</v>
      </c>
      <c r="I533" s="73">
        <v>0</v>
      </c>
      <c r="J533" s="73">
        <v>0</v>
      </c>
      <c r="K533" s="73">
        <v>0</v>
      </c>
      <c r="L533" s="73">
        <v>0</v>
      </c>
      <c r="M533" s="73">
        <v>0</v>
      </c>
      <c r="N533" s="73">
        <v>0</v>
      </c>
      <c r="O533" s="73">
        <v>0</v>
      </c>
      <c r="P533" s="73">
        <v>0</v>
      </c>
      <c r="Q533" s="73">
        <v>0</v>
      </c>
      <c r="R533" s="73">
        <v>0</v>
      </c>
      <c r="S533" s="73">
        <v>0</v>
      </c>
      <c r="T533" s="73">
        <v>0</v>
      </c>
      <c r="U533" s="73">
        <v>0</v>
      </c>
      <c r="V533" s="73">
        <v>0</v>
      </c>
      <c r="W533" s="73">
        <v>0</v>
      </c>
      <c r="X533" s="73">
        <v>0</v>
      </c>
      <c r="Y533" s="73">
        <v>0</v>
      </c>
      <c r="Z533" s="73">
        <v>0</v>
      </c>
      <c r="AA533" s="73">
        <v>0</v>
      </c>
      <c r="AB533" s="73">
        <v>0</v>
      </c>
      <c r="AC533" s="73">
        <v>0</v>
      </c>
      <c r="AD533" s="73">
        <v>0</v>
      </c>
      <c r="AE533" s="73">
        <v>0</v>
      </c>
      <c r="AF533" s="73">
        <v>0</v>
      </c>
      <c r="AG533" s="73">
        <v>0</v>
      </c>
      <c r="AH533" s="73">
        <v>0</v>
      </c>
      <c r="AI533" s="73">
        <v>0</v>
      </c>
      <c r="AJ533" s="73">
        <v>0</v>
      </c>
      <c r="AK533" s="73">
        <v>0</v>
      </c>
      <c r="AL533" s="73">
        <v>0</v>
      </c>
      <c r="AM533" s="73">
        <v>0</v>
      </c>
      <c r="AN533" s="73">
        <v>0</v>
      </c>
    </row>
    <row r="534" spans="1:40">
      <c r="A534" s="108" t="s">
        <v>1224</v>
      </c>
      <c r="B534" s="73">
        <v>0</v>
      </c>
      <c r="C534" s="73">
        <v>0</v>
      </c>
      <c r="D534" s="73">
        <v>0</v>
      </c>
      <c r="E534" s="73">
        <v>0</v>
      </c>
      <c r="F534" s="73">
        <v>0</v>
      </c>
      <c r="G534" s="73">
        <v>0</v>
      </c>
      <c r="H534" s="73">
        <v>0</v>
      </c>
      <c r="I534" s="73">
        <v>0</v>
      </c>
      <c r="J534" s="73">
        <v>0</v>
      </c>
      <c r="K534" s="73">
        <v>0</v>
      </c>
      <c r="L534" s="73">
        <v>0</v>
      </c>
      <c r="M534" s="73">
        <v>0</v>
      </c>
      <c r="N534" s="73">
        <v>0</v>
      </c>
      <c r="O534" s="73">
        <v>0</v>
      </c>
      <c r="P534" s="73">
        <v>0</v>
      </c>
      <c r="Q534" s="73">
        <v>0</v>
      </c>
      <c r="R534" s="73">
        <v>0</v>
      </c>
      <c r="S534" s="73">
        <v>0</v>
      </c>
      <c r="T534" s="73">
        <v>0</v>
      </c>
      <c r="U534" s="73">
        <v>0</v>
      </c>
      <c r="V534" s="73">
        <v>0</v>
      </c>
      <c r="W534" s="73">
        <v>0</v>
      </c>
      <c r="X534" s="73">
        <v>0</v>
      </c>
      <c r="Y534" s="73">
        <v>0</v>
      </c>
      <c r="Z534" s="73">
        <v>0</v>
      </c>
      <c r="AA534" s="73">
        <v>0</v>
      </c>
      <c r="AB534" s="73">
        <v>0</v>
      </c>
      <c r="AC534" s="73">
        <v>0</v>
      </c>
      <c r="AD534" s="73">
        <v>0</v>
      </c>
      <c r="AE534" s="73">
        <v>0</v>
      </c>
      <c r="AF534" s="73">
        <v>0</v>
      </c>
      <c r="AG534" s="73">
        <v>0</v>
      </c>
      <c r="AH534" s="73">
        <v>0</v>
      </c>
      <c r="AI534" s="73">
        <v>0</v>
      </c>
      <c r="AJ534" s="73">
        <v>0</v>
      </c>
      <c r="AK534" s="73">
        <v>0</v>
      </c>
      <c r="AL534" s="73">
        <v>0</v>
      </c>
      <c r="AM534" s="73">
        <v>0</v>
      </c>
      <c r="AN534" s="73">
        <v>0</v>
      </c>
    </row>
    <row r="535" spans="1:40">
      <c r="A535" s="108" t="s">
        <v>1225</v>
      </c>
      <c r="B535" s="73">
        <v>137812.5</v>
      </c>
      <c r="C535" s="73">
        <v>131250</v>
      </c>
      <c r="D535" s="73">
        <v>113400</v>
      </c>
      <c r="E535" s="73">
        <v>133875</v>
      </c>
      <c r="F535" s="73">
        <v>144375</v>
      </c>
      <c r="G535" s="73">
        <v>225750</v>
      </c>
      <c r="H535" s="73">
        <v>215250</v>
      </c>
      <c r="I535" s="73">
        <v>223125</v>
      </c>
      <c r="J535" s="73">
        <v>196875</v>
      </c>
      <c r="K535" s="73">
        <v>164691.71</v>
      </c>
      <c r="L535" s="73">
        <v>113400</v>
      </c>
      <c r="M535" s="73">
        <v>131302.5</v>
      </c>
      <c r="N535" s="73">
        <v>1931106.71</v>
      </c>
      <c r="O535" s="73">
        <v>137812.5</v>
      </c>
      <c r="P535" s="73">
        <v>131250</v>
      </c>
      <c r="Q535" s="73">
        <v>113400</v>
      </c>
      <c r="R535" s="73">
        <v>133875</v>
      </c>
      <c r="S535" s="73">
        <v>144375</v>
      </c>
      <c r="T535" s="73">
        <v>225750</v>
      </c>
      <c r="U535" s="73">
        <v>215250</v>
      </c>
      <c r="V535" s="73">
        <v>223125</v>
      </c>
      <c r="W535" s="73">
        <v>196875</v>
      </c>
      <c r="X535" s="73">
        <v>164691.71</v>
      </c>
      <c r="Y535" s="73">
        <v>113400</v>
      </c>
      <c r="Z535" s="73">
        <v>131302.5</v>
      </c>
      <c r="AA535" s="73">
        <v>1931106.71</v>
      </c>
      <c r="AB535" s="73">
        <v>137812.5</v>
      </c>
      <c r="AC535" s="73">
        <v>131250</v>
      </c>
      <c r="AD535" s="73">
        <v>113400</v>
      </c>
      <c r="AE535" s="73">
        <v>133875</v>
      </c>
      <c r="AF535" s="73">
        <v>144375</v>
      </c>
      <c r="AG535" s="73">
        <v>225750</v>
      </c>
      <c r="AH535" s="73">
        <v>215250</v>
      </c>
      <c r="AI535" s="73">
        <v>223125</v>
      </c>
      <c r="AJ535" s="73">
        <v>196875</v>
      </c>
      <c r="AK535" s="73">
        <v>164691.71</v>
      </c>
      <c r="AL535" s="73">
        <v>113400</v>
      </c>
      <c r="AM535" s="73">
        <v>131302.5</v>
      </c>
      <c r="AN535" s="73">
        <v>1931106.71</v>
      </c>
    </row>
    <row r="536" spans="1:40">
      <c r="A536" s="108" t="s">
        <v>1226</v>
      </c>
      <c r="B536" s="73">
        <v>523037.98</v>
      </c>
      <c r="C536" s="73">
        <v>451343.91</v>
      </c>
      <c r="D536" s="73">
        <v>446738.04</v>
      </c>
      <c r="E536" s="73">
        <v>401069.99999999901</v>
      </c>
      <c r="F536" s="73">
        <v>421120.53</v>
      </c>
      <c r="G536" s="73">
        <v>352019.09</v>
      </c>
      <c r="H536" s="73">
        <v>373828.72</v>
      </c>
      <c r="I536" s="73">
        <v>345707.239999999</v>
      </c>
      <c r="J536" s="73">
        <v>353383.41</v>
      </c>
      <c r="K536" s="73">
        <v>266674.08</v>
      </c>
      <c r="L536" s="73">
        <v>316540</v>
      </c>
      <c r="M536" s="73">
        <v>298637</v>
      </c>
      <c r="N536" s="73">
        <v>4550100</v>
      </c>
      <c r="O536" s="73">
        <v>532636.98</v>
      </c>
      <c r="P536" s="73">
        <v>460942.91</v>
      </c>
      <c r="Q536" s="73">
        <v>456337.04</v>
      </c>
      <c r="R536" s="73">
        <v>410669</v>
      </c>
      <c r="S536" s="73">
        <v>430719.53</v>
      </c>
      <c r="T536" s="73">
        <v>361618.08999999898</v>
      </c>
      <c r="U536" s="73">
        <v>383427.72</v>
      </c>
      <c r="V536" s="73">
        <v>355306.239999999</v>
      </c>
      <c r="W536" s="73">
        <v>362982.41</v>
      </c>
      <c r="X536" s="73">
        <v>276273.07999999903</v>
      </c>
      <c r="Y536" s="73">
        <v>326139</v>
      </c>
      <c r="Z536" s="73">
        <v>308236</v>
      </c>
      <c r="AA536" s="73">
        <v>4665288</v>
      </c>
      <c r="AB536" s="73">
        <v>542427.98</v>
      </c>
      <c r="AC536" s="73">
        <v>470733.91</v>
      </c>
      <c r="AD536" s="73">
        <v>466128.03999999899</v>
      </c>
      <c r="AE536" s="73">
        <v>420459.99999999901</v>
      </c>
      <c r="AF536" s="73">
        <v>440510.53</v>
      </c>
      <c r="AG536" s="73">
        <v>371409.08999999898</v>
      </c>
      <c r="AH536" s="73">
        <v>393218.72</v>
      </c>
      <c r="AI536" s="73">
        <v>365097.239999999</v>
      </c>
      <c r="AJ536" s="73">
        <v>372773.41</v>
      </c>
      <c r="AK536" s="73">
        <v>286064.08</v>
      </c>
      <c r="AL536" s="73">
        <v>335930</v>
      </c>
      <c r="AM536" s="73">
        <v>318027</v>
      </c>
      <c r="AN536" s="73">
        <v>4782780</v>
      </c>
    </row>
    <row r="537" spans="1:40">
      <c r="A537" s="108" t="s">
        <v>1227</v>
      </c>
      <c r="B537" s="73">
        <v>0</v>
      </c>
      <c r="C537" s="73">
        <v>0</v>
      </c>
      <c r="D537" s="73">
        <v>0</v>
      </c>
      <c r="E537" s="73">
        <v>0</v>
      </c>
      <c r="F537" s="73">
        <v>0</v>
      </c>
      <c r="G537" s="73">
        <v>0</v>
      </c>
      <c r="H537" s="73">
        <v>0</v>
      </c>
      <c r="I537" s="73">
        <v>0</v>
      </c>
      <c r="J537" s="73">
        <v>0</v>
      </c>
      <c r="K537" s="73">
        <v>0</v>
      </c>
      <c r="L537" s="73">
        <v>0</v>
      </c>
      <c r="M537" s="73">
        <v>0</v>
      </c>
      <c r="N537" s="73">
        <v>0</v>
      </c>
      <c r="O537" s="73">
        <v>0</v>
      </c>
      <c r="P537" s="73">
        <v>0</v>
      </c>
      <c r="Q537" s="73">
        <v>0</v>
      </c>
      <c r="R537" s="73">
        <v>0</v>
      </c>
      <c r="S537" s="73">
        <v>0</v>
      </c>
      <c r="T537" s="73">
        <v>0</v>
      </c>
      <c r="U537" s="73">
        <v>0</v>
      </c>
      <c r="V537" s="73">
        <v>0</v>
      </c>
      <c r="W537" s="73">
        <v>0</v>
      </c>
      <c r="X537" s="73">
        <v>0</v>
      </c>
      <c r="Y537" s="73">
        <v>0</v>
      </c>
      <c r="Z537" s="73">
        <v>0</v>
      </c>
      <c r="AA537" s="73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</row>
    <row r="538" spans="1:40">
      <c r="A538" s="108" t="s">
        <v>1228</v>
      </c>
      <c r="B538" s="73">
        <v>25000</v>
      </c>
      <c r="C538" s="73">
        <v>25000</v>
      </c>
      <c r="D538" s="73">
        <v>25000</v>
      </c>
      <c r="E538" s="73">
        <v>25000</v>
      </c>
      <c r="F538" s="73">
        <v>25000</v>
      </c>
      <c r="G538" s="73">
        <v>25000</v>
      </c>
      <c r="H538" s="73">
        <v>25000</v>
      </c>
      <c r="I538" s="73">
        <v>25000</v>
      </c>
      <c r="J538" s="73">
        <v>25000</v>
      </c>
      <c r="K538" s="73">
        <v>25000</v>
      </c>
      <c r="L538" s="73">
        <v>25000</v>
      </c>
      <c r="M538" s="73">
        <v>25000</v>
      </c>
      <c r="N538" s="73">
        <v>300000</v>
      </c>
      <c r="O538" s="73">
        <v>25000</v>
      </c>
      <c r="P538" s="73">
        <v>25000</v>
      </c>
      <c r="Q538" s="73">
        <v>25000</v>
      </c>
      <c r="R538" s="73">
        <v>25000</v>
      </c>
      <c r="S538" s="73">
        <v>25000</v>
      </c>
      <c r="T538" s="73">
        <v>25000</v>
      </c>
      <c r="U538" s="73">
        <v>25000</v>
      </c>
      <c r="V538" s="73">
        <v>25000</v>
      </c>
      <c r="W538" s="73">
        <v>25000</v>
      </c>
      <c r="X538" s="73">
        <v>25000</v>
      </c>
      <c r="Y538" s="73">
        <v>25000</v>
      </c>
      <c r="Z538" s="73">
        <v>25000</v>
      </c>
      <c r="AA538" s="73">
        <v>300000</v>
      </c>
      <c r="AB538" s="73">
        <v>25000</v>
      </c>
      <c r="AC538" s="73">
        <v>25000</v>
      </c>
      <c r="AD538" s="73">
        <v>25000</v>
      </c>
      <c r="AE538" s="73">
        <v>25000</v>
      </c>
      <c r="AF538" s="73">
        <v>25000</v>
      </c>
      <c r="AG538" s="73">
        <v>25000</v>
      </c>
      <c r="AH538" s="73">
        <v>25000</v>
      </c>
      <c r="AI538" s="73">
        <v>25000</v>
      </c>
      <c r="AJ538" s="73">
        <v>25000</v>
      </c>
      <c r="AK538" s="73">
        <v>25000</v>
      </c>
      <c r="AL538" s="73">
        <v>25000</v>
      </c>
      <c r="AM538" s="73">
        <v>25000</v>
      </c>
      <c r="AN538" s="73">
        <v>300000</v>
      </c>
    </row>
    <row r="539" spans="1:40">
      <c r="A539" s="108" t="s">
        <v>1229</v>
      </c>
      <c r="B539" s="73">
        <v>-230910.82</v>
      </c>
      <c r="C539" s="73">
        <v>-152654.22</v>
      </c>
      <c r="D539" s="73">
        <v>-130198.14</v>
      </c>
      <c r="E539" s="73">
        <v>-105004.86</v>
      </c>
      <c r="F539" s="73">
        <v>-135555.48000000001</v>
      </c>
      <c r="G539" s="73">
        <v>-147828.97</v>
      </c>
      <c r="H539" s="73">
        <v>-159138.26999999999</v>
      </c>
      <c r="I539" s="73">
        <v>-138891.9</v>
      </c>
      <c r="J539" s="73">
        <v>-120318.58</v>
      </c>
      <c r="K539" s="73">
        <v>-1425.35</v>
      </c>
      <c r="L539" s="73">
        <v>0</v>
      </c>
      <c r="M539" s="73">
        <v>0</v>
      </c>
      <c r="N539" s="73">
        <v>-1321926.5900000001</v>
      </c>
      <c r="O539" s="73">
        <v>-230910.82</v>
      </c>
      <c r="P539" s="73">
        <v>-152654.22</v>
      </c>
      <c r="Q539" s="73">
        <v>-130198.14</v>
      </c>
      <c r="R539" s="73">
        <v>-105004.86</v>
      </c>
      <c r="S539" s="73">
        <v>-135555.48000000001</v>
      </c>
      <c r="T539" s="73">
        <v>-147828.97</v>
      </c>
      <c r="U539" s="73">
        <v>-159138.26999999999</v>
      </c>
      <c r="V539" s="73">
        <v>-138891.9</v>
      </c>
      <c r="W539" s="73">
        <v>-120318.58</v>
      </c>
      <c r="X539" s="73">
        <v>-1425.35</v>
      </c>
      <c r="Y539" s="73">
        <v>0</v>
      </c>
      <c r="Z539" s="73">
        <v>0</v>
      </c>
      <c r="AA539" s="73">
        <v>-1321926.5900000001</v>
      </c>
      <c r="AB539" s="73">
        <v>-230910.82</v>
      </c>
      <c r="AC539" s="73">
        <v>-152654.22</v>
      </c>
      <c r="AD539" s="73">
        <v>-130198.14</v>
      </c>
      <c r="AE539" s="73">
        <v>-105004.86</v>
      </c>
      <c r="AF539" s="73">
        <v>-135555.48000000001</v>
      </c>
      <c r="AG539" s="73">
        <v>-147828.97</v>
      </c>
      <c r="AH539" s="73">
        <v>-159138.26999999999</v>
      </c>
      <c r="AI539" s="73">
        <v>-138891.9</v>
      </c>
      <c r="AJ539" s="73">
        <v>-120318.58</v>
      </c>
      <c r="AK539" s="73">
        <v>-1425.35</v>
      </c>
      <c r="AL539" s="73">
        <v>0</v>
      </c>
      <c r="AM539" s="73">
        <v>0</v>
      </c>
      <c r="AN539" s="73">
        <v>-1321926.5900000001</v>
      </c>
    </row>
    <row r="540" spans="1:40">
      <c r="A540" s="108" t="s">
        <v>1230</v>
      </c>
      <c r="B540" s="73">
        <v>0</v>
      </c>
      <c r="C540" s="73">
        <v>0</v>
      </c>
      <c r="D540" s="73">
        <v>0</v>
      </c>
      <c r="E540" s="73">
        <v>0</v>
      </c>
      <c r="F540" s="73">
        <v>0</v>
      </c>
      <c r="G540" s="73">
        <v>0</v>
      </c>
      <c r="H540" s="73">
        <v>0</v>
      </c>
      <c r="I540" s="73">
        <v>0</v>
      </c>
      <c r="J540" s="73">
        <v>0</v>
      </c>
      <c r="K540" s="73">
        <v>0</v>
      </c>
      <c r="L540" s="73">
        <v>0</v>
      </c>
      <c r="M540" s="73">
        <v>0</v>
      </c>
      <c r="N540" s="73">
        <v>0</v>
      </c>
      <c r="O540" s="73">
        <v>0</v>
      </c>
      <c r="P540" s="73">
        <v>0</v>
      </c>
      <c r="Q540" s="73">
        <v>0</v>
      </c>
      <c r="R540" s="73">
        <v>0</v>
      </c>
      <c r="S540" s="73">
        <v>0</v>
      </c>
      <c r="T540" s="73">
        <v>0</v>
      </c>
      <c r="U540" s="73">
        <v>0</v>
      </c>
      <c r="V540" s="73">
        <v>0</v>
      </c>
      <c r="W540" s="73">
        <v>0</v>
      </c>
      <c r="X540" s="73">
        <v>0</v>
      </c>
      <c r="Y540" s="73">
        <v>0</v>
      </c>
      <c r="Z540" s="73">
        <v>0</v>
      </c>
      <c r="AA540" s="73">
        <v>0</v>
      </c>
      <c r="AB540" s="73">
        <v>0</v>
      </c>
      <c r="AC540" s="73">
        <v>0</v>
      </c>
      <c r="AD540" s="73">
        <v>0</v>
      </c>
      <c r="AE540" s="73">
        <v>0</v>
      </c>
      <c r="AF540" s="73">
        <v>0</v>
      </c>
      <c r="AG540" s="73">
        <v>0</v>
      </c>
      <c r="AH540" s="73">
        <v>0</v>
      </c>
      <c r="AI540" s="73">
        <v>0</v>
      </c>
      <c r="AJ540" s="73">
        <v>0</v>
      </c>
      <c r="AK540" s="73">
        <v>0</v>
      </c>
      <c r="AL540" s="73">
        <v>0</v>
      </c>
      <c r="AM540" s="73">
        <v>0</v>
      </c>
      <c r="AN540" s="73">
        <v>0</v>
      </c>
    </row>
    <row r="541" spans="1:40">
      <c r="A541" s="108" t="s">
        <v>1231</v>
      </c>
      <c r="B541" s="73">
        <v>0</v>
      </c>
      <c r="C541" s="73">
        <v>0</v>
      </c>
      <c r="D541" s="73">
        <v>0</v>
      </c>
      <c r="E541" s="73">
        <v>0</v>
      </c>
      <c r="F541" s="73">
        <v>0</v>
      </c>
      <c r="G541" s="73">
        <v>0</v>
      </c>
      <c r="H541" s="73">
        <v>0</v>
      </c>
      <c r="I541" s="73">
        <v>0</v>
      </c>
      <c r="J541" s="73">
        <v>0</v>
      </c>
      <c r="K541" s="73">
        <v>0</v>
      </c>
      <c r="L541" s="73">
        <v>0</v>
      </c>
      <c r="M541" s="73">
        <v>0</v>
      </c>
      <c r="N541" s="73">
        <v>0</v>
      </c>
      <c r="O541" s="73">
        <v>0</v>
      </c>
      <c r="P541" s="73">
        <v>0</v>
      </c>
      <c r="Q541" s="73">
        <v>0</v>
      </c>
      <c r="R541" s="73">
        <v>0</v>
      </c>
      <c r="S541" s="73">
        <v>0</v>
      </c>
      <c r="T541" s="73">
        <v>0</v>
      </c>
      <c r="U541" s="73">
        <v>0</v>
      </c>
      <c r="V541" s="73">
        <v>0</v>
      </c>
      <c r="W541" s="73">
        <v>0</v>
      </c>
      <c r="X541" s="73">
        <v>0</v>
      </c>
      <c r="Y541" s="73">
        <v>0</v>
      </c>
      <c r="Z541" s="73">
        <v>0</v>
      </c>
      <c r="AA541" s="73">
        <v>0</v>
      </c>
      <c r="AB541" s="73">
        <v>0</v>
      </c>
      <c r="AC541" s="73">
        <v>0</v>
      </c>
      <c r="AD541" s="73">
        <v>0</v>
      </c>
      <c r="AE541" s="73">
        <v>0</v>
      </c>
      <c r="AF541" s="73">
        <v>0</v>
      </c>
      <c r="AG541" s="73">
        <v>0</v>
      </c>
      <c r="AH541" s="73">
        <v>0</v>
      </c>
      <c r="AI541" s="73">
        <v>0</v>
      </c>
      <c r="AJ541" s="73">
        <v>0</v>
      </c>
      <c r="AK541" s="73">
        <v>0</v>
      </c>
      <c r="AL541" s="73">
        <v>0</v>
      </c>
      <c r="AM541" s="73">
        <v>0</v>
      </c>
      <c r="AN541" s="73">
        <v>0</v>
      </c>
    </row>
    <row r="542" spans="1:40">
      <c r="A542" s="108" t="s">
        <v>1232</v>
      </c>
      <c r="B542" s="73">
        <v>25000</v>
      </c>
      <c r="C542" s="73">
        <v>25000</v>
      </c>
      <c r="D542" s="73">
        <v>25000</v>
      </c>
      <c r="E542" s="73">
        <v>25000</v>
      </c>
      <c r="F542" s="73">
        <v>25000</v>
      </c>
      <c r="G542" s="73">
        <v>25000</v>
      </c>
      <c r="H542" s="73">
        <v>25000</v>
      </c>
      <c r="I542" s="73">
        <v>25000</v>
      </c>
      <c r="J542" s="73">
        <v>25000</v>
      </c>
      <c r="K542" s="73">
        <v>25000</v>
      </c>
      <c r="L542" s="73">
        <v>25000</v>
      </c>
      <c r="M542" s="73">
        <v>25000</v>
      </c>
      <c r="N542" s="73">
        <v>300000</v>
      </c>
      <c r="O542" s="73">
        <v>25000</v>
      </c>
      <c r="P542" s="73">
        <v>25000</v>
      </c>
      <c r="Q542" s="73">
        <v>25000</v>
      </c>
      <c r="R542" s="73">
        <v>25000</v>
      </c>
      <c r="S542" s="73">
        <v>25000</v>
      </c>
      <c r="T542" s="73">
        <v>25000</v>
      </c>
      <c r="U542" s="73">
        <v>25000</v>
      </c>
      <c r="V542" s="73">
        <v>25000</v>
      </c>
      <c r="W542" s="73">
        <v>25000</v>
      </c>
      <c r="X542" s="73">
        <v>25000</v>
      </c>
      <c r="Y542" s="73">
        <v>25000</v>
      </c>
      <c r="Z542" s="73">
        <v>25000</v>
      </c>
      <c r="AA542" s="73">
        <v>300000</v>
      </c>
      <c r="AB542" s="73">
        <v>25000</v>
      </c>
      <c r="AC542" s="73">
        <v>25000</v>
      </c>
      <c r="AD542" s="73">
        <v>25000</v>
      </c>
      <c r="AE542" s="73">
        <v>25000</v>
      </c>
      <c r="AF542" s="73">
        <v>25000</v>
      </c>
      <c r="AG542" s="73">
        <v>25000</v>
      </c>
      <c r="AH542" s="73">
        <v>25000</v>
      </c>
      <c r="AI542" s="73">
        <v>25000</v>
      </c>
      <c r="AJ542" s="73">
        <v>25000</v>
      </c>
      <c r="AK542" s="73">
        <v>25000</v>
      </c>
      <c r="AL542" s="73">
        <v>25000</v>
      </c>
      <c r="AM542" s="73">
        <v>25000</v>
      </c>
      <c r="AN542" s="73">
        <v>300000</v>
      </c>
    </row>
    <row r="543" spans="1:40">
      <c r="A543" s="108" t="s">
        <v>1233</v>
      </c>
      <c r="B543" s="73">
        <v>0</v>
      </c>
      <c r="C543" s="73">
        <v>0</v>
      </c>
      <c r="D543" s="73">
        <v>0</v>
      </c>
      <c r="E543" s="73">
        <v>0</v>
      </c>
      <c r="F543" s="73">
        <v>0</v>
      </c>
      <c r="G543" s="73">
        <v>0</v>
      </c>
      <c r="H543" s="73">
        <v>0</v>
      </c>
      <c r="I543" s="73">
        <v>0</v>
      </c>
      <c r="J543" s="73">
        <v>0</v>
      </c>
      <c r="K543" s="73">
        <v>0</v>
      </c>
      <c r="L543" s="73">
        <v>0</v>
      </c>
      <c r="M543" s="73">
        <v>0</v>
      </c>
      <c r="N543" s="73">
        <v>0</v>
      </c>
      <c r="O543" s="73">
        <v>0</v>
      </c>
      <c r="P543" s="73">
        <v>0</v>
      </c>
      <c r="Q543" s="73">
        <v>0</v>
      </c>
      <c r="R543" s="73">
        <v>0</v>
      </c>
      <c r="S543" s="73">
        <v>0</v>
      </c>
      <c r="T543" s="73">
        <v>0</v>
      </c>
      <c r="U543" s="73">
        <v>0</v>
      </c>
      <c r="V543" s="73">
        <v>0</v>
      </c>
      <c r="W543" s="73">
        <v>0</v>
      </c>
      <c r="X543" s="73">
        <v>0</v>
      </c>
      <c r="Y543" s="73">
        <v>0</v>
      </c>
      <c r="Z543" s="73">
        <v>0</v>
      </c>
      <c r="AA543" s="73">
        <v>0</v>
      </c>
      <c r="AB543" s="73">
        <v>0</v>
      </c>
      <c r="AC543" s="73">
        <v>0</v>
      </c>
      <c r="AD543" s="73">
        <v>0</v>
      </c>
      <c r="AE543" s="73">
        <v>0</v>
      </c>
      <c r="AF543" s="73">
        <v>0</v>
      </c>
      <c r="AG543" s="73">
        <v>0</v>
      </c>
      <c r="AH543" s="73">
        <v>0</v>
      </c>
      <c r="AI543" s="73">
        <v>0</v>
      </c>
      <c r="AJ543" s="73">
        <v>0</v>
      </c>
      <c r="AK543" s="73">
        <v>0</v>
      </c>
      <c r="AL543" s="73">
        <v>0</v>
      </c>
      <c r="AM543" s="73">
        <v>0</v>
      </c>
      <c r="AN543" s="73">
        <v>0</v>
      </c>
    </row>
    <row r="544" spans="1:40">
      <c r="A544" s="108" t="s">
        <v>1234</v>
      </c>
      <c r="B544" s="73">
        <v>0</v>
      </c>
      <c r="C544" s="73">
        <v>0</v>
      </c>
      <c r="D544" s="73">
        <v>0</v>
      </c>
      <c r="E544" s="73">
        <v>0</v>
      </c>
      <c r="F544" s="73">
        <v>0</v>
      </c>
      <c r="G544" s="73">
        <v>0</v>
      </c>
      <c r="H544" s="73">
        <v>0</v>
      </c>
      <c r="I544" s="73">
        <v>0</v>
      </c>
      <c r="J544" s="73">
        <v>0</v>
      </c>
      <c r="K544" s="73">
        <v>0</v>
      </c>
      <c r="L544" s="73">
        <v>0</v>
      </c>
      <c r="M544" s="73">
        <v>0</v>
      </c>
      <c r="N544" s="73">
        <v>0</v>
      </c>
      <c r="O544" s="73">
        <v>0</v>
      </c>
      <c r="P544" s="73">
        <v>0</v>
      </c>
      <c r="Q544" s="73">
        <v>0</v>
      </c>
      <c r="R544" s="73">
        <v>0</v>
      </c>
      <c r="S544" s="73">
        <v>0</v>
      </c>
      <c r="T544" s="73">
        <v>0</v>
      </c>
      <c r="U544" s="73">
        <v>0</v>
      </c>
      <c r="V544" s="73">
        <v>0</v>
      </c>
      <c r="W544" s="73">
        <v>0</v>
      </c>
      <c r="X544" s="73">
        <v>0</v>
      </c>
      <c r="Y544" s="73">
        <v>0</v>
      </c>
      <c r="Z544" s="73">
        <v>0</v>
      </c>
      <c r="AA544" s="73">
        <v>0</v>
      </c>
      <c r="AB544" s="73">
        <v>0</v>
      </c>
      <c r="AC544" s="73">
        <v>0</v>
      </c>
      <c r="AD544" s="73">
        <v>0</v>
      </c>
      <c r="AE544" s="73">
        <v>0</v>
      </c>
      <c r="AF544" s="73">
        <v>0</v>
      </c>
      <c r="AG544" s="73">
        <v>0</v>
      </c>
      <c r="AH544" s="73">
        <v>0</v>
      </c>
      <c r="AI544" s="73">
        <v>0</v>
      </c>
      <c r="AJ544" s="73">
        <v>0</v>
      </c>
      <c r="AK544" s="73">
        <v>0</v>
      </c>
      <c r="AL544" s="73">
        <v>0</v>
      </c>
      <c r="AM544" s="73">
        <v>0</v>
      </c>
      <c r="AN544" s="73">
        <v>0</v>
      </c>
    </row>
    <row r="545" spans="1:40">
      <c r="A545" s="108" t="s">
        <v>1235</v>
      </c>
      <c r="B545" s="73">
        <v>0</v>
      </c>
      <c r="C545" s="73">
        <v>0</v>
      </c>
      <c r="D545" s="73">
        <v>0</v>
      </c>
      <c r="E545" s="73">
        <v>0</v>
      </c>
      <c r="F545" s="73">
        <v>0</v>
      </c>
      <c r="G545" s="73">
        <v>0</v>
      </c>
      <c r="H545" s="73">
        <v>0</v>
      </c>
      <c r="I545" s="73">
        <v>0</v>
      </c>
      <c r="J545" s="73">
        <v>0</v>
      </c>
      <c r="K545" s="73">
        <v>0</v>
      </c>
      <c r="L545" s="73">
        <v>0</v>
      </c>
      <c r="M545" s="73">
        <v>0</v>
      </c>
      <c r="N545" s="73">
        <v>0</v>
      </c>
      <c r="O545" s="73">
        <v>0</v>
      </c>
      <c r="P545" s="73">
        <v>0</v>
      </c>
      <c r="Q545" s="73">
        <v>0</v>
      </c>
      <c r="R545" s="73">
        <v>0</v>
      </c>
      <c r="S545" s="73">
        <v>0</v>
      </c>
      <c r="T545" s="73">
        <v>0</v>
      </c>
      <c r="U545" s="73">
        <v>0</v>
      </c>
      <c r="V545" s="73">
        <v>0</v>
      </c>
      <c r="W545" s="73">
        <v>0</v>
      </c>
      <c r="X545" s="73">
        <v>0</v>
      </c>
      <c r="Y545" s="73">
        <v>0</v>
      </c>
      <c r="Z545" s="73">
        <v>0</v>
      </c>
      <c r="AA545" s="73">
        <v>0</v>
      </c>
      <c r="AB545" s="73">
        <v>0</v>
      </c>
      <c r="AC545" s="73">
        <v>0</v>
      </c>
      <c r="AD545" s="73">
        <v>0</v>
      </c>
      <c r="AE545" s="73">
        <v>0</v>
      </c>
      <c r="AF545" s="73">
        <v>0</v>
      </c>
      <c r="AG545" s="73">
        <v>0</v>
      </c>
      <c r="AH545" s="73">
        <v>0</v>
      </c>
      <c r="AI545" s="73">
        <v>0</v>
      </c>
      <c r="AJ545" s="73">
        <v>0</v>
      </c>
      <c r="AK545" s="73">
        <v>0</v>
      </c>
      <c r="AL545" s="73">
        <v>0</v>
      </c>
      <c r="AM545" s="73">
        <v>0</v>
      </c>
      <c r="AN545" s="73">
        <v>0</v>
      </c>
    </row>
    <row r="546" spans="1:40">
      <c r="A546" s="108" t="s">
        <v>1236</v>
      </c>
      <c r="B546" s="73">
        <v>0</v>
      </c>
      <c r="C546" s="73">
        <v>0</v>
      </c>
      <c r="D546" s="73">
        <v>0</v>
      </c>
      <c r="E546" s="73">
        <v>0</v>
      </c>
      <c r="F546" s="73">
        <v>0</v>
      </c>
      <c r="G546" s="73">
        <v>0</v>
      </c>
      <c r="H546" s="73">
        <v>0</v>
      </c>
      <c r="I546" s="73">
        <v>0</v>
      </c>
      <c r="J546" s="73">
        <v>0</v>
      </c>
      <c r="K546" s="73">
        <v>0</v>
      </c>
      <c r="L546" s="73">
        <v>0</v>
      </c>
      <c r="M546" s="73">
        <v>0</v>
      </c>
      <c r="N546" s="73">
        <v>0</v>
      </c>
      <c r="O546" s="73">
        <v>0</v>
      </c>
      <c r="P546" s="73">
        <v>0</v>
      </c>
      <c r="Q546" s="73">
        <v>0</v>
      </c>
      <c r="R546" s="73">
        <v>0</v>
      </c>
      <c r="S546" s="73">
        <v>0</v>
      </c>
      <c r="T546" s="73">
        <v>0</v>
      </c>
      <c r="U546" s="73">
        <v>0</v>
      </c>
      <c r="V546" s="73">
        <v>0</v>
      </c>
      <c r="W546" s="73">
        <v>0</v>
      </c>
      <c r="X546" s="73">
        <v>0</v>
      </c>
      <c r="Y546" s="73">
        <v>0</v>
      </c>
      <c r="Z546" s="73">
        <v>0</v>
      </c>
      <c r="AA546" s="73">
        <v>0</v>
      </c>
      <c r="AB546" s="73">
        <v>0</v>
      </c>
      <c r="AC546" s="73">
        <v>0</v>
      </c>
      <c r="AD546" s="73">
        <v>0</v>
      </c>
      <c r="AE546" s="73">
        <v>0</v>
      </c>
      <c r="AF546" s="73">
        <v>0</v>
      </c>
      <c r="AG546" s="73">
        <v>0</v>
      </c>
      <c r="AH546" s="73">
        <v>0</v>
      </c>
      <c r="AI546" s="73">
        <v>0</v>
      </c>
      <c r="AJ546" s="73">
        <v>0</v>
      </c>
      <c r="AK546" s="73">
        <v>0</v>
      </c>
      <c r="AL546" s="73">
        <v>0</v>
      </c>
      <c r="AM546" s="73">
        <v>0</v>
      </c>
      <c r="AN546" s="73">
        <v>0</v>
      </c>
    </row>
    <row r="547" spans="1:40">
      <c r="A547" s="108" t="s">
        <v>1237</v>
      </c>
      <c r="B547" s="73">
        <v>479939.66</v>
      </c>
      <c r="C547" s="73">
        <v>479939.69</v>
      </c>
      <c r="D547" s="73">
        <v>479939.89999999898</v>
      </c>
      <c r="E547" s="73">
        <v>479940.13999999902</v>
      </c>
      <c r="F547" s="73">
        <v>479940.05</v>
      </c>
      <c r="G547" s="73">
        <v>479940.12</v>
      </c>
      <c r="H547" s="73">
        <v>479940.45</v>
      </c>
      <c r="I547" s="73">
        <v>479940.33999999898</v>
      </c>
      <c r="J547" s="73">
        <v>479939.82999999903</v>
      </c>
      <c r="K547" s="73">
        <v>479940.44</v>
      </c>
      <c r="L547" s="73">
        <v>479940</v>
      </c>
      <c r="M547" s="73">
        <v>479939.5</v>
      </c>
      <c r="N547" s="73">
        <v>5759280.1200000001</v>
      </c>
      <c r="O547" s="73">
        <v>489538.66</v>
      </c>
      <c r="P547" s="73">
        <v>489538.69</v>
      </c>
      <c r="Q547" s="73">
        <v>489538.9</v>
      </c>
      <c r="R547" s="73">
        <v>489539.13999999902</v>
      </c>
      <c r="S547" s="73">
        <v>489539.05</v>
      </c>
      <c r="T547" s="73">
        <v>489539.11999999901</v>
      </c>
      <c r="U547" s="73">
        <v>489539.44999999902</v>
      </c>
      <c r="V547" s="73">
        <v>489539.33999999898</v>
      </c>
      <c r="W547" s="73">
        <v>489538.82999999903</v>
      </c>
      <c r="X547" s="73">
        <v>489539.43999999901</v>
      </c>
      <c r="Y547" s="73">
        <v>489539</v>
      </c>
      <c r="Z547" s="73">
        <v>489538.5</v>
      </c>
      <c r="AA547" s="73">
        <v>5874468.1199999899</v>
      </c>
      <c r="AB547" s="73">
        <v>499329.65999999898</v>
      </c>
      <c r="AC547" s="73">
        <v>499329.68999999901</v>
      </c>
      <c r="AD547" s="73">
        <v>499329.89999999898</v>
      </c>
      <c r="AE547" s="73">
        <v>499330.13999999902</v>
      </c>
      <c r="AF547" s="73">
        <v>499330.05</v>
      </c>
      <c r="AG547" s="73">
        <v>499330.11999999901</v>
      </c>
      <c r="AH547" s="73">
        <v>499330.45</v>
      </c>
      <c r="AI547" s="73">
        <v>499330.33999999898</v>
      </c>
      <c r="AJ547" s="73">
        <v>499329.83</v>
      </c>
      <c r="AK547" s="73">
        <v>499330.44</v>
      </c>
      <c r="AL547" s="73">
        <v>499330</v>
      </c>
      <c r="AM547" s="73">
        <v>499329.5</v>
      </c>
      <c r="AN547" s="73">
        <v>5991960.1199999899</v>
      </c>
    </row>
    <row r="548" spans="1:40">
      <c r="A548" s="108" t="s">
        <v>1238</v>
      </c>
      <c r="B548" s="73">
        <v>0</v>
      </c>
      <c r="C548" s="73">
        <v>0</v>
      </c>
      <c r="D548" s="73">
        <v>0</v>
      </c>
      <c r="E548" s="73">
        <v>0</v>
      </c>
      <c r="F548" s="73">
        <v>0</v>
      </c>
      <c r="G548" s="73">
        <v>0</v>
      </c>
      <c r="H548" s="73">
        <v>0</v>
      </c>
      <c r="I548" s="73">
        <v>0</v>
      </c>
      <c r="J548" s="73">
        <v>0</v>
      </c>
      <c r="K548" s="73">
        <v>0</v>
      </c>
      <c r="L548" s="73">
        <v>0</v>
      </c>
      <c r="M548" s="73">
        <v>0</v>
      </c>
      <c r="N548" s="73">
        <v>0</v>
      </c>
      <c r="O548" s="73">
        <v>0</v>
      </c>
      <c r="P548" s="73">
        <v>0</v>
      </c>
      <c r="Q548" s="73">
        <v>0</v>
      </c>
      <c r="R548" s="73">
        <v>0</v>
      </c>
      <c r="S548" s="73">
        <v>0</v>
      </c>
      <c r="T548" s="73">
        <v>0</v>
      </c>
      <c r="U548" s="73">
        <v>0</v>
      </c>
      <c r="V548" s="73">
        <v>0</v>
      </c>
      <c r="W548" s="73">
        <v>0</v>
      </c>
      <c r="X548" s="73">
        <v>0</v>
      </c>
      <c r="Y548" s="73">
        <v>0</v>
      </c>
      <c r="Z548" s="73">
        <v>0</v>
      </c>
      <c r="AA548" s="73">
        <v>0</v>
      </c>
      <c r="AB548" s="73">
        <v>0</v>
      </c>
      <c r="AC548" s="73">
        <v>0</v>
      </c>
      <c r="AD548" s="73">
        <v>0</v>
      </c>
      <c r="AE548" s="73">
        <v>0</v>
      </c>
      <c r="AF548" s="73">
        <v>0</v>
      </c>
      <c r="AG548" s="73">
        <v>0</v>
      </c>
      <c r="AH548" s="73">
        <v>0</v>
      </c>
      <c r="AI548" s="73">
        <v>0</v>
      </c>
      <c r="AJ548" s="73">
        <v>0</v>
      </c>
      <c r="AK548" s="73">
        <v>0</v>
      </c>
      <c r="AL548" s="73">
        <v>0</v>
      </c>
      <c r="AM548" s="73">
        <v>0</v>
      </c>
      <c r="AN548" s="73">
        <v>0</v>
      </c>
    </row>
    <row r="549" spans="1:40">
      <c r="A549" s="108" t="s">
        <v>1239</v>
      </c>
      <c r="B549" s="73">
        <v>0</v>
      </c>
      <c r="C549" s="73">
        <v>0</v>
      </c>
      <c r="D549" s="73">
        <v>0</v>
      </c>
      <c r="E549" s="73">
        <v>0</v>
      </c>
      <c r="F549" s="73">
        <v>0</v>
      </c>
      <c r="G549" s="73">
        <v>0</v>
      </c>
      <c r="H549" s="73">
        <v>0</v>
      </c>
      <c r="I549" s="73">
        <v>0</v>
      </c>
      <c r="J549" s="73">
        <v>0</v>
      </c>
      <c r="K549" s="73">
        <v>0</v>
      </c>
      <c r="L549" s="73">
        <v>0</v>
      </c>
      <c r="M549" s="73">
        <v>0</v>
      </c>
      <c r="N549" s="73">
        <v>0</v>
      </c>
      <c r="O549" s="73">
        <v>0</v>
      </c>
      <c r="P549" s="73">
        <v>0</v>
      </c>
      <c r="Q549" s="73">
        <v>0</v>
      </c>
      <c r="R549" s="73">
        <v>0</v>
      </c>
      <c r="S549" s="73">
        <v>0</v>
      </c>
      <c r="T549" s="73">
        <v>0</v>
      </c>
      <c r="U549" s="73">
        <v>0</v>
      </c>
      <c r="V549" s="73">
        <v>0</v>
      </c>
      <c r="W549" s="73">
        <v>0</v>
      </c>
      <c r="X549" s="73">
        <v>0</v>
      </c>
      <c r="Y549" s="73">
        <v>0</v>
      </c>
      <c r="Z549" s="73">
        <v>0</v>
      </c>
      <c r="AA549" s="73">
        <v>0</v>
      </c>
      <c r="AB549" s="73">
        <v>0</v>
      </c>
      <c r="AC549" s="73">
        <v>0</v>
      </c>
      <c r="AD549" s="73">
        <v>0</v>
      </c>
      <c r="AE549" s="73">
        <v>0</v>
      </c>
      <c r="AF549" s="73">
        <v>0</v>
      </c>
      <c r="AG549" s="73">
        <v>0</v>
      </c>
      <c r="AH549" s="73">
        <v>0</v>
      </c>
      <c r="AI549" s="73">
        <v>0</v>
      </c>
      <c r="AJ549" s="73">
        <v>0</v>
      </c>
      <c r="AK549" s="73">
        <v>0</v>
      </c>
      <c r="AL549" s="73">
        <v>0</v>
      </c>
      <c r="AM549" s="73">
        <v>0</v>
      </c>
      <c r="AN549" s="73">
        <v>0</v>
      </c>
    </row>
    <row r="550" spans="1:40">
      <c r="A550" s="108" t="s">
        <v>1240</v>
      </c>
      <c r="B550" s="73">
        <v>519244.04216177802</v>
      </c>
      <c r="C550" s="73">
        <v>519244.96216177801</v>
      </c>
      <c r="D550" s="73">
        <v>523741.56216177798</v>
      </c>
      <c r="E550" s="73">
        <v>523743.46216177801</v>
      </c>
      <c r="F550" s="73">
        <v>523066.952161778</v>
      </c>
      <c r="G550" s="73">
        <v>523741.50216177799</v>
      </c>
      <c r="H550" s="73">
        <v>523742.49216177798</v>
      </c>
      <c r="I550" s="73">
        <v>523743.99216177798</v>
      </c>
      <c r="J550" s="73">
        <v>513946.62216177798</v>
      </c>
      <c r="K550" s="73">
        <v>524103.36216177797</v>
      </c>
      <c r="L550" s="73">
        <v>463403.642161778</v>
      </c>
      <c r="M550" s="73">
        <v>400259.03216177801</v>
      </c>
      <c r="N550" s="73">
        <v>6081981.6259413296</v>
      </c>
      <c r="O550" s="73">
        <v>528843.04216177796</v>
      </c>
      <c r="P550" s="73">
        <v>528843.96216177801</v>
      </c>
      <c r="Q550" s="73">
        <v>533340.56216177798</v>
      </c>
      <c r="R550" s="73">
        <v>533342.46216177801</v>
      </c>
      <c r="S550" s="73">
        <v>532665.952161778</v>
      </c>
      <c r="T550" s="73">
        <v>533340.502161777</v>
      </c>
      <c r="U550" s="73">
        <v>533341.49216177803</v>
      </c>
      <c r="V550" s="73">
        <v>533342.99216177699</v>
      </c>
      <c r="W550" s="73">
        <v>523545.62216177798</v>
      </c>
      <c r="X550" s="73">
        <v>533702.36216177698</v>
      </c>
      <c r="Y550" s="73">
        <v>473002.642161778</v>
      </c>
      <c r="Z550" s="73">
        <v>409858.03216177801</v>
      </c>
      <c r="AA550" s="73">
        <v>6197169.6259413296</v>
      </c>
      <c r="AB550" s="73">
        <v>537456.24999999895</v>
      </c>
      <c r="AC550" s="73">
        <v>537457.17000000004</v>
      </c>
      <c r="AD550" s="73">
        <v>541953.77</v>
      </c>
      <c r="AE550" s="73">
        <v>541955.66999999899</v>
      </c>
      <c r="AF550" s="73">
        <v>541279.16</v>
      </c>
      <c r="AG550" s="73">
        <v>541953.71</v>
      </c>
      <c r="AH550" s="73">
        <v>541954.69999999902</v>
      </c>
      <c r="AI550" s="73">
        <v>541956.19999999995</v>
      </c>
      <c r="AJ550" s="73">
        <v>532158.82999999996</v>
      </c>
      <c r="AK550" s="73">
        <v>542315.56999999995</v>
      </c>
      <c r="AL550" s="73">
        <v>481615.85</v>
      </c>
      <c r="AM550" s="73">
        <v>418471.24</v>
      </c>
      <c r="AN550" s="73">
        <v>6300528.1200000001</v>
      </c>
    </row>
    <row r="551" spans="1:40">
      <c r="A551" s="109" t="s">
        <v>1241</v>
      </c>
    </row>
    <row r="552" spans="1:40">
      <c r="A552" s="109" t="s">
        <v>1242</v>
      </c>
    </row>
    <row r="553" spans="1:40">
      <c r="A553" s="108" t="s">
        <v>1243</v>
      </c>
      <c r="B553" s="73">
        <v>0</v>
      </c>
      <c r="C553" s="73">
        <v>0</v>
      </c>
      <c r="D553" s="73">
        <v>0</v>
      </c>
      <c r="E553" s="73">
        <v>0</v>
      </c>
      <c r="F553" s="73">
        <v>0</v>
      </c>
      <c r="G553" s="73">
        <v>0</v>
      </c>
      <c r="H553" s="73">
        <v>0</v>
      </c>
      <c r="I553" s="73">
        <v>0</v>
      </c>
      <c r="J553" s="73">
        <v>0</v>
      </c>
      <c r="K553" s="73">
        <v>0</v>
      </c>
      <c r="L553" s="73">
        <v>0</v>
      </c>
      <c r="M553" s="73">
        <v>0</v>
      </c>
      <c r="N553" s="73">
        <v>0</v>
      </c>
      <c r="O553" s="73">
        <v>0</v>
      </c>
      <c r="P553" s="73">
        <v>0</v>
      </c>
      <c r="Q553" s="73">
        <v>0</v>
      </c>
      <c r="R553" s="73">
        <v>0</v>
      </c>
      <c r="S553" s="73">
        <v>0</v>
      </c>
      <c r="T553" s="73">
        <v>0</v>
      </c>
      <c r="U553" s="73">
        <v>0</v>
      </c>
      <c r="V553" s="73">
        <v>0</v>
      </c>
      <c r="W553" s="73">
        <v>0</v>
      </c>
      <c r="X553" s="73">
        <v>0</v>
      </c>
      <c r="Y553" s="73">
        <v>0</v>
      </c>
      <c r="Z553" s="73">
        <v>0</v>
      </c>
      <c r="AA553" s="73">
        <v>0</v>
      </c>
      <c r="AB553" s="73">
        <v>0</v>
      </c>
      <c r="AC553" s="73">
        <v>0</v>
      </c>
      <c r="AD553" s="73">
        <v>0</v>
      </c>
      <c r="AE553" s="73">
        <v>0</v>
      </c>
      <c r="AF553" s="73">
        <v>0</v>
      </c>
      <c r="AG553" s="73">
        <v>0</v>
      </c>
      <c r="AH553" s="73">
        <v>0</v>
      </c>
      <c r="AI553" s="73">
        <v>0</v>
      </c>
      <c r="AJ553" s="73">
        <v>0</v>
      </c>
      <c r="AK553" s="73">
        <v>0</v>
      </c>
      <c r="AL553" s="73">
        <v>0</v>
      </c>
      <c r="AM553" s="73">
        <v>0</v>
      </c>
      <c r="AN553" s="73">
        <v>0</v>
      </c>
    </row>
    <row r="554" spans="1:40">
      <c r="A554" s="108" t="s">
        <v>1244</v>
      </c>
      <c r="B554" s="73">
        <v>0</v>
      </c>
      <c r="C554" s="73">
        <v>0</v>
      </c>
      <c r="D554" s="73">
        <v>0</v>
      </c>
      <c r="E554" s="73">
        <v>0</v>
      </c>
      <c r="F554" s="73">
        <v>0</v>
      </c>
      <c r="G554" s="73">
        <v>0</v>
      </c>
      <c r="H554" s="73">
        <v>0</v>
      </c>
      <c r="I554" s="73">
        <v>0</v>
      </c>
      <c r="J554" s="73">
        <v>0</v>
      </c>
      <c r="K554" s="73">
        <v>0</v>
      </c>
      <c r="L554" s="73">
        <v>0</v>
      </c>
      <c r="M554" s="73">
        <v>0</v>
      </c>
      <c r="N554" s="73">
        <v>0</v>
      </c>
      <c r="O554" s="73">
        <v>0</v>
      </c>
      <c r="P554" s="73">
        <v>0</v>
      </c>
      <c r="Q554" s="73">
        <v>0</v>
      </c>
      <c r="R554" s="73">
        <v>0</v>
      </c>
      <c r="S554" s="73">
        <v>0</v>
      </c>
      <c r="T554" s="73">
        <v>0</v>
      </c>
      <c r="U554" s="73">
        <v>0</v>
      </c>
      <c r="V554" s="73">
        <v>0</v>
      </c>
      <c r="W554" s="73">
        <v>0</v>
      </c>
      <c r="X554" s="73">
        <v>0</v>
      </c>
      <c r="Y554" s="73">
        <v>0</v>
      </c>
      <c r="Z554" s="73">
        <v>0</v>
      </c>
      <c r="AA554" s="73">
        <v>0</v>
      </c>
      <c r="AB554" s="73">
        <v>0</v>
      </c>
      <c r="AC554" s="73">
        <v>0</v>
      </c>
      <c r="AD554" s="73">
        <v>0</v>
      </c>
      <c r="AE554" s="73">
        <v>0</v>
      </c>
      <c r="AF554" s="73">
        <v>0</v>
      </c>
      <c r="AG554" s="73">
        <v>0</v>
      </c>
      <c r="AH554" s="73">
        <v>0</v>
      </c>
      <c r="AI554" s="73">
        <v>0</v>
      </c>
      <c r="AJ554" s="73">
        <v>0</v>
      </c>
      <c r="AK554" s="73">
        <v>0</v>
      </c>
      <c r="AL554" s="73">
        <v>0</v>
      </c>
      <c r="AM554" s="73">
        <v>0</v>
      </c>
      <c r="AN554" s="73">
        <v>0</v>
      </c>
    </row>
    <row r="555" spans="1:40">
      <c r="A555" s="108" t="s">
        <v>1245</v>
      </c>
      <c r="B555" s="73">
        <v>287529</v>
      </c>
      <c r="C555" s="73">
        <v>287529</v>
      </c>
      <c r="D555" s="73">
        <v>287529</v>
      </c>
      <c r="E555" s="73">
        <v>287529</v>
      </c>
      <c r="F555" s="73">
        <v>287529</v>
      </c>
      <c r="G555" s="73">
        <v>287529</v>
      </c>
      <c r="H555" s="73">
        <v>287529</v>
      </c>
      <c r="I555" s="73">
        <v>287529</v>
      </c>
      <c r="J555" s="73">
        <v>287529</v>
      </c>
      <c r="K555" s="73">
        <v>287529</v>
      </c>
      <c r="L555" s="73">
        <v>287529</v>
      </c>
      <c r="M555" s="73">
        <v>287529</v>
      </c>
      <c r="N555" s="73">
        <v>3450348</v>
      </c>
      <c r="O555" s="73">
        <v>286537</v>
      </c>
      <c r="P555" s="73">
        <v>286537</v>
      </c>
      <c r="Q555" s="73">
        <v>286537</v>
      </c>
      <c r="R555" s="73">
        <v>286537</v>
      </c>
      <c r="S555" s="73">
        <v>286537</v>
      </c>
      <c r="T555" s="73">
        <v>286537</v>
      </c>
      <c r="U555" s="73">
        <v>286537</v>
      </c>
      <c r="V555" s="73">
        <v>286537</v>
      </c>
      <c r="W555" s="73">
        <v>286537</v>
      </c>
      <c r="X555" s="73">
        <v>286537</v>
      </c>
      <c r="Y555" s="73">
        <v>286537</v>
      </c>
      <c r="Z555" s="73">
        <v>286537</v>
      </c>
      <c r="AA555" s="73">
        <v>3438443.9999999902</v>
      </c>
      <c r="AB555" s="73">
        <v>286537</v>
      </c>
      <c r="AC555" s="73">
        <v>286537</v>
      </c>
      <c r="AD555" s="73">
        <v>286537</v>
      </c>
      <c r="AE555" s="73">
        <v>286537</v>
      </c>
      <c r="AF555" s="73">
        <v>286537</v>
      </c>
      <c r="AG555" s="73">
        <v>286537</v>
      </c>
      <c r="AH555" s="73">
        <v>286537</v>
      </c>
      <c r="AI555" s="73">
        <v>286537</v>
      </c>
      <c r="AJ555" s="73">
        <v>286537</v>
      </c>
      <c r="AK555" s="73">
        <v>286537</v>
      </c>
      <c r="AL555" s="73">
        <v>286537</v>
      </c>
      <c r="AM555" s="73">
        <v>286537</v>
      </c>
      <c r="AN555" s="73">
        <v>3438443.9999999902</v>
      </c>
    </row>
    <row r="556" spans="1:40">
      <c r="A556" s="108" t="s">
        <v>1246</v>
      </c>
      <c r="B556" s="73">
        <v>0</v>
      </c>
      <c r="C556" s="73">
        <v>0</v>
      </c>
      <c r="D556" s="73">
        <v>0</v>
      </c>
      <c r="E556" s="73">
        <v>0</v>
      </c>
      <c r="F556" s="73">
        <v>0</v>
      </c>
      <c r="G556" s="73">
        <v>0</v>
      </c>
      <c r="H556" s="73">
        <v>0</v>
      </c>
      <c r="I556" s="73">
        <v>0</v>
      </c>
      <c r="J556" s="73">
        <v>0</v>
      </c>
      <c r="K556" s="73">
        <v>0</v>
      </c>
      <c r="L556" s="73">
        <v>0</v>
      </c>
      <c r="M556" s="73">
        <v>0</v>
      </c>
      <c r="N556" s="73">
        <v>0</v>
      </c>
      <c r="O556" s="73">
        <v>0</v>
      </c>
      <c r="P556" s="73">
        <v>0</v>
      </c>
      <c r="Q556" s="73">
        <v>0</v>
      </c>
      <c r="R556" s="73">
        <v>0</v>
      </c>
      <c r="S556" s="73">
        <v>0</v>
      </c>
      <c r="T556" s="73">
        <v>0</v>
      </c>
      <c r="U556" s="73">
        <v>0</v>
      </c>
      <c r="V556" s="73">
        <v>0</v>
      </c>
      <c r="W556" s="73">
        <v>0</v>
      </c>
      <c r="X556" s="73">
        <v>0</v>
      </c>
      <c r="Y556" s="73">
        <v>0</v>
      </c>
      <c r="Z556" s="73">
        <v>0</v>
      </c>
      <c r="AA556" s="73">
        <v>0</v>
      </c>
      <c r="AB556" s="73">
        <v>0</v>
      </c>
      <c r="AC556" s="73">
        <v>0</v>
      </c>
      <c r="AD556" s="73">
        <v>0</v>
      </c>
      <c r="AE556" s="73">
        <v>0</v>
      </c>
      <c r="AF556" s="73">
        <v>0</v>
      </c>
      <c r="AG556" s="73">
        <v>0</v>
      </c>
      <c r="AH556" s="73">
        <v>0</v>
      </c>
      <c r="AI556" s="73">
        <v>0</v>
      </c>
      <c r="AJ556" s="73">
        <v>0</v>
      </c>
      <c r="AK556" s="73">
        <v>0</v>
      </c>
      <c r="AL556" s="73">
        <v>0</v>
      </c>
      <c r="AM556" s="73">
        <v>0</v>
      </c>
      <c r="AN556" s="73">
        <v>0</v>
      </c>
    </row>
    <row r="557" spans="1:40">
      <c r="A557" s="108" t="s">
        <v>1247</v>
      </c>
      <c r="B557" s="73">
        <v>0</v>
      </c>
      <c r="C557" s="73">
        <v>0</v>
      </c>
      <c r="D557" s="73">
        <v>0</v>
      </c>
      <c r="E557" s="73">
        <v>0</v>
      </c>
      <c r="F557" s="73">
        <v>0</v>
      </c>
      <c r="G557" s="73">
        <v>0</v>
      </c>
      <c r="H557" s="73">
        <v>0</v>
      </c>
      <c r="I557" s="73">
        <v>0</v>
      </c>
      <c r="J557" s="73">
        <v>0</v>
      </c>
      <c r="K557" s="73">
        <v>0</v>
      </c>
      <c r="L557" s="73">
        <v>0</v>
      </c>
      <c r="M557" s="73">
        <v>0</v>
      </c>
      <c r="N557" s="73">
        <v>0</v>
      </c>
      <c r="O557" s="73">
        <v>0</v>
      </c>
      <c r="P557" s="73">
        <v>0</v>
      </c>
      <c r="Q557" s="73">
        <v>0</v>
      </c>
      <c r="R557" s="73">
        <v>0</v>
      </c>
      <c r="S557" s="73">
        <v>0</v>
      </c>
      <c r="T557" s="73">
        <v>0</v>
      </c>
      <c r="U557" s="73">
        <v>0</v>
      </c>
      <c r="V557" s="73">
        <v>0</v>
      </c>
      <c r="W557" s="73">
        <v>0</v>
      </c>
      <c r="X557" s="73">
        <v>0</v>
      </c>
      <c r="Y557" s="73">
        <v>0</v>
      </c>
      <c r="Z557" s="73">
        <v>0</v>
      </c>
      <c r="AA557" s="73">
        <v>0</v>
      </c>
      <c r="AB557" s="73">
        <v>0</v>
      </c>
      <c r="AC557" s="73">
        <v>0</v>
      </c>
      <c r="AD557" s="73">
        <v>0</v>
      </c>
      <c r="AE557" s="73">
        <v>0</v>
      </c>
      <c r="AF557" s="73">
        <v>0</v>
      </c>
      <c r="AG557" s="73">
        <v>0</v>
      </c>
      <c r="AH557" s="73">
        <v>0</v>
      </c>
      <c r="AI557" s="73">
        <v>0</v>
      </c>
      <c r="AJ557" s="73">
        <v>0</v>
      </c>
      <c r="AK557" s="73">
        <v>0</v>
      </c>
      <c r="AL557" s="73">
        <v>0</v>
      </c>
      <c r="AM557" s="73">
        <v>0</v>
      </c>
      <c r="AN557" s="73">
        <v>0</v>
      </c>
    </row>
    <row r="558" spans="1:40">
      <c r="A558" s="108" t="s">
        <v>1248</v>
      </c>
      <c r="B558" s="73">
        <v>0</v>
      </c>
      <c r="C558" s="73">
        <v>0</v>
      </c>
      <c r="D558" s="73">
        <v>0</v>
      </c>
      <c r="E558" s="73">
        <v>0</v>
      </c>
      <c r="F558" s="73">
        <v>0</v>
      </c>
      <c r="G558" s="73">
        <v>0</v>
      </c>
      <c r="H558" s="73">
        <v>0</v>
      </c>
      <c r="I558" s="73">
        <v>0</v>
      </c>
      <c r="J558" s="73">
        <v>0</v>
      </c>
      <c r="K558" s="73">
        <v>0</v>
      </c>
      <c r="L558" s="73">
        <v>0</v>
      </c>
      <c r="M558" s="73">
        <v>0</v>
      </c>
      <c r="N558" s="73">
        <v>0</v>
      </c>
      <c r="O558" s="73">
        <v>0</v>
      </c>
      <c r="P558" s="73">
        <v>0</v>
      </c>
      <c r="Q558" s="73">
        <v>0</v>
      </c>
      <c r="R558" s="73">
        <v>0</v>
      </c>
      <c r="S558" s="73">
        <v>0</v>
      </c>
      <c r="T558" s="73">
        <v>0</v>
      </c>
      <c r="U558" s="73">
        <v>0</v>
      </c>
      <c r="V558" s="73">
        <v>0</v>
      </c>
      <c r="W558" s="73">
        <v>0</v>
      </c>
      <c r="X558" s="73">
        <v>0</v>
      </c>
      <c r="Y558" s="73">
        <v>0</v>
      </c>
      <c r="Z558" s="73">
        <v>0</v>
      </c>
      <c r="AA558" s="73">
        <v>0</v>
      </c>
      <c r="AB558" s="73">
        <v>0</v>
      </c>
      <c r="AC558" s="73">
        <v>0</v>
      </c>
      <c r="AD558" s="73">
        <v>0</v>
      </c>
      <c r="AE558" s="73">
        <v>0</v>
      </c>
      <c r="AF558" s="73">
        <v>0</v>
      </c>
      <c r="AG558" s="73">
        <v>0</v>
      </c>
      <c r="AH558" s="73">
        <v>0</v>
      </c>
      <c r="AI558" s="73">
        <v>0</v>
      </c>
      <c r="AJ558" s="73">
        <v>0</v>
      </c>
      <c r="AK558" s="73">
        <v>0</v>
      </c>
      <c r="AL558" s="73">
        <v>0</v>
      </c>
      <c r="AM558" s="73">
        <v>0</v>
      </c>
      <c r="AN558" s="73">
        <v>0</v>
      </c>
    </row>
    <row r="559" spans="1:40">
      <c r="A559" s="108" t="s">
        <v>1249</v>
      </c>
      <c r="B559" s="73">
        <v>0</v>
      </c>
      <c r="C559" s="73">
        <v>0</v>
      </c>
      <c r="D559" s="73">
        <v>0</v>
      </c>
      <c r="E559" s="73">
        <v>0</v>
      </c>
      <c r="F559" s="73">
        <v>0</v>
      </c>
      <c r="G559" s="73">
        <v>0</v>
      </c>
      <c r="H559" s="73">
        <v>0</v>
      </c>
      <c r="I559" s="73">
        <v>0</v>
      </c>
      <c r="J559" s="73">
        <v>0</v>
      </c>
      <c r="K559" s="73">
        <v>0</v>
      </c>
      <c r="L559" s="73">
        <v>0</v>
      </c>
      <c r="M559" s="73">
        <v>0</v>
      </c>
      <c r="N559" s="73">
        <v>0</v>
      </c>
      <c r="O559" s="73">
        <v>0</v>
      </c>
      <c r="P559" s="73">
        <v>0</v>
      </c>
      <c r="Q559" s="73">
        <v>0</v>
      </c>
      <c r="R559" s="73">
        <v>0</v>
      </c>
      <c r="S559" s="73">
        <v>0</v>
      </c>
      <c r="T559" s="73">
        <v>0</v>
      </c>
      <c r="U559" s="73">
        <v>0</v>
      </c>
      <c r="V559" s="73">
        <v>0</v>
      </c>
      <c r="W559" s="73">
        <v>0</v>
      </c>
      <c r="X559" s="73">
        <v>0</v>
      </c>
      <c r="Y559" s="73">
        <v>0</v>
      </c>
      <c r="Z559" s="73">
        <v>0</v>
      </c>
      <c r="AA559" s="73">
        <v>0</v>
      </c>
      <c r="AB559" s="73">
        <v>0</v>
      </c>
      <c r="AC559" s="73">
        <v>0</v>
      </c>
      <c r="AD559" s="73">
        <v>0</v>
      </c>
      <c r="AE559" s="73">
        <v>0</v>
      </c>
      <c r="AF559" s="73">
        <v>0</v>
      </c>
      <c r="AG559" s="73">
        <v>0</v>
      </c>
      <c r="AH559" s="73">
        <v>0</v>
      </c>
      <c r="AI559" s="73">
        <v>0</v>
      </c>
      <c r="AJ559" s="73">
        <v>0</v>
      </c>
      <c r="AK559" s="73">
        <v>0</v>
      </c>
      <c r="AL559" s="73">
        <v>0</v>
      </c>
      <c r="AM559" s="73">
        <v>0</v>
      </c>
      <c r="AN559" s="73">
        <v>0</v>
      </c>
    </row>
    <row r="560" spans="1:40">
      <c r="A560" s="108" t="s">
        <v>1250</v>
      </c>
      <c r="B560" s="73">
        <v>0</v>
      </c>
      <c r="C560" s="73">
        <v>0</v>
      </c>
      <c r="D560" s="73">
        <v>0</v>
      </c>
      <c r="E560" s="73">
        <v>0</v>
      </c>
      <c r="F560" s="73">
        <v>0</v>
      </c>
      <c r="G560" s="73">
        <v>0</v>
      </c>
      <c r="H560" s="73">
        <v>0</v>
      </c>
      <c r="I560" s="73">
        <v>0</v>
      </c>
      <c r="J560" s="73">
        <v>0</v>
      </c>
      <c r="K560" s="73">
        <v>0</v>
      </c>
      <c r="L560" s="73">
        <v>0</v>
      </c>
      <c r="M560" s="73">
        <v>0</v>
      </c>
      <c r="N560" s="73">
        <v>0</v>
      </c>
      <c r="O560" s="73">
        <v>0</v>
      </c>
      <c r="P560" s="73">
        <v>0</v>
      </c>
      <c r="Q560" s="73">
        <v>0</v>
      </c>
      <c r="R560" s="73">
        <v>0</v>
      </c>
      <c r="S560" s="73">
        <v>0</v>
      </c>
      <c r="T560" s="73">
        <v>0</v>
      </c>
      <c r="U560" s="73">
        <v>0</v>
      </c>
      <c r="V560" s="73">
        <v>0</v>
      </c>
      <c r="W560" s="73">
        <v>0</v>
      </c>
      <c r="X560" s="73">
        <v>0</v>
      </c>
      <c r="Y560" s="73">
        <v>0</v>
      </c>
      <c r="Z560" s="73">
        <v>0</v>
      </c>
      <c r="AA560" s="73">
        <v>0</v>
      </c>
      <c r="AB560" s="73">
        <v>0</v>
      </c>
      <c r="AC560" s="73">
        <v>0</v>
      </c>
      <c r="AD560" s="73">
        <v>0</v>
      </c>
      <c r="AE560" s="73">
        <v>0</v>
      </c>
      <c r="AF560" s="73">
        <v>0</v>
      </c>
      <c r="AG560" s="73">
        <v>0</v>
      </c>
      <c r="AH560" s="73">
        <v>0</v>
      </c>
      <c r="AI560" s="73">
        <v>0</v>
      </c>
      <c r="AJ560" s="73">
        <v>0</v>
      </c>
      <c r="AK560" s="73">
        <v>0</v>
      </c>
      <c r="AL560" s="73">
        <v>0</v>
      </c>
      <c r="AM560" s="73">
        <v>0</v>
      </c>
      <c r="AN560" s="73">
        <v>0</v>
      </c>
    </row>
    <row r="561" spans="1:40">
      <c r="A561" s="108" t="s">
        <v>1251</v>
      </c>
      <c r="B561" s="73">
        <v>1018189</v>
      </c>
      <c r="C561" s="73">
        <v>1018189</v>
      </c>
      <c r="D561" s="73">
        <v>1018189</v>
      </c>
      <c r="E561" s="73">
        <v>1018189</v>
      </c>
      <c r="F561" s="73">
        <v>1018189</v>
      </c>
      <c r="G561" s="73">
        <v>1018189</v>
      </c>
      <c r="H561" s="73">
        <v>1018189</v>
      </c>
      <c r="I561" s="73">
        <v>1018189</v>
      </c>
      <c r="J561" s="73">
        <v>1018189</v>
      </c>
      <c r="K561" s="73">
        <v>1018189</v>
      </c>
      <c r="L561" s="73">
        <v>1018189</v>
      </c>
      <c r="M561" s="73">
        <v>1018189</v>
      </c>
      <c r="N561" s="73">
        <v>12218268</v>
      </c>
      <c r="O561" s="73">
        <v>1020900</v>
      </c>
      <c r="P561" s="73">
        <v>1020900</v>
      </c>
      <c r="Q561" s="73">
        <v>1020900</v>
      </c>
      <c r="R561" s="73">
        <v>1020900</v>
      </c>
      <c r="S561" s="73">
        <v>1020900</v>
      </c>
      <c r="T561" s="73">
        <v>1020900</v>
      </c>
      <c r="U561" s="73">
        <v>1020900</v>
      </c>
      <c r="V561" s="73">
        <v>1020900</v>
      </c>
      <c r="W561" s="73">
        <v>1020900</v>
      </c>
      <c r="X561" s="73">
        <v>1020900</v>
      </c>
      <c r="Y561" s="73">
        <v>1020900</v>
      </c>
      <c r="Z561" s="73">
        <v>1020900</v>
      </c>
      <c r="AA561" s="73">
        <v>12250799.999999899</v>
      </c>
      <c r="AB561" s="73">
        <v>971992</v>
      </c>
      <c r="AC561" s="73">
        <v>971992</v>
      </c>
      <c r="AD561" s="73">
        <v>971992</v>
      </c>
      <c r="AE561" s="73">
        <v>971992</v>
      </c>
      <c r="AF561" s="73">
        <v>971992</v>
      </c>
      <c r="AG561" s="73">
        <v>971992</v>
      </c>
      <c r="AH561" s="73">
        <v>971992</v>
      </c>
      <c r="AI561" s="73">
        <v>971992</v>
      </c>
      <c r="AJ561" s="73">
        <v>971992</v>
      </c>
      <c r="AK561" s="73">
        <v>971992</v>
      </c>
      <c r="AL561" s="73">
        <v>971992</v>
      </c>
      <c r="AM561" s="73">
        <v>971992</v>
      </c>
      <c r="AN561" s="73">
        <v>11663904</v>
      </c>
    </row>
    <row r="562" spans="1:40">
      <c r="A562" s="108" t="s">
        <v>1252</v>
      </c>
      <c r="B562" s="73">
        <v>0</v>
      </c>
      <c r="C562" s="73">
        <v>0</v>
      </c>
      <c r="D562" s="73">
        <v>0</v>
      </c>
      <c r="E562" s="73">
        <v>0</v>
      </c>
      <c r="F562" s="73">
        <v>0</v>
      </c>
      <c r="G562" s="73">
        <v>0</v>
      </c>
      <c r="H562" s="73">
        <v>0</v>
      </c>
      <c r="I562" s="73">
        <v>0</v>
      </c>
      <c r="J562" s="73">
        <v>0</v>
      </c>
      <c r="K562" s="73">
        <v>0</v>
      </c>
      <c r="L562" s="73">
        <v>0</v>
      </c>
      <c r="M562" s="73">
        <v>0</v>
      </c>
      <c r="N562" s="73">
        <v>0</v>
      </c>
      <c r="O562" s="73">
        <v>0</v>
      </c>
      <c r="P562" s="73">
        <v>0</v>
      </c>
      <c r="Q562" s="73">
        <v>0</v>
      </c>
      <c r="R562" s="73">
        <v>0</v>
      </c>
      <c r="S562" s="73">
        <v>0</v>
      </c>
      <c r="T562" s="73">
        <v>0</v>
      </c>
      <c r="U562" s="73">
        <v>0</v>
      </c>
      <c r="V562" s="73">
        <v>0</v>
      </c>
      <c r="W562" s="73">
        <v>0</v>
      </c>
      <c r="X562" s="73">
        <v>0</v>
      </c>
      <c r="Y562" s="73">
        <v>0</v>
      </c>
      <c r="Z562" s="73">
        <v>0</v>
      </c>
      <c r="AA562" s="73">
        <v>0</v>
      </c>
      <c r="AB562" s="73">
        <v>0</v>
      </c>
      <c r="AC562" s="73">
        <v>0</v>
      </c>
      <c r="AD562" s="73">
        <v>0</v>
      </c>
      <c r="AE562" s="73">
        <v>0</v>
      </c>
      <c r="AF562" s="73">
        <v>0</v>
      </c>
      <c r="AG562" s="73">
        <v>0</v>
      </c>
      <c r="AH562" s="73">
        <v>0</v>
      </c>
      <c r="AI562" s="73">
        <v>0</v>
      </c>
      <c r="AJ562" s="73">
        <v>0</v>
      </c>
      <c r="AK562" s="73">
        <v>0</v>
      </c>
      <c r="AL562" s="73">
        <v>0</v>
      </c>
      <c r="AM562" s="73">
        <v>0</v>
      </c>
      <c r="AN562" s="73">
        <v>0</v>
      </c>
    </row>
    <row r="563" spans="1:40">
      <c r="A563" s="108" t="s">
        <v>1253</v>
      </c>
      <c r="B563" s="73">
        <v>0</v>
      </c>
      <c r="C563" s="73">
        <v>0</v>
      </c>
      <c r="D563" s="73">
        <v>0</v>
      </c>
      <c r="E563" s="73">
        <v>0</v>
      </c>
      <c r="F563" s="73">
        <v>0</v>
      </c>
      <c r="G563" s="73">
        <v>0</v>
      </c>
      <c r="H563" s="73">
        <v>0</v>
      </c>
      <c r="I563" s="73">
        <v>0</v>
      </c>
      <c r="J563" s="73">
        <v>0</v>
      </c>
      <c r="K563" s="73">
        <v>0</v>
      </c>
      <c r="L563" s="73">
        <v>0</v>
      </c>
      <c r="M563" s="73">
        <v>0</v>
      </c>
      <c r="N563" s="73">
        <v>0</v>
      </c>
      <c r="O563" s="73">
        <v>0</v>
      </c>
      <c r="P563" s="73">
        <v>0</v>
      </c>
      <c r="Q563" s="73">
        <v>0</v>
      </c>
      <c r="R563" s="73">
        <v>0</v>
      </c>
      <c r="S563" s="73">
        <v>0</v>
      </c>
      <c r="T563" s="73">
        <v>0</v>
      </c>
      <c r="U563" s="73">
        <v>0</v>
      </c>
      <c r="V563" s="73">
        <v>0</v>
      </c>
      <c r="W563" s="73">
        <v>0</v>
      </c>
      <c r="X563" s="73">
        <v>0</v>
      </c>
      <c r="Y563" s="73">
        <v>0</v>
      </c>
      <c r="Z563" s="73">
        <v>0</v>
      </c>
      <c r="AA563" s="73">
        <v>0</v>
      </c>
      <c r="AB563" s="73">
        <v>0</v>
      </c>
      <c r="AC563" s="73">
        <v>0</v>
      </c>
      <c r="AD563" s="73">
        <v>0</v>
      </c>
      <c r="AE563" s="73">
        <v>0</v>
      </c>
      <c r="AF563" s="73">
        <v>0</v>
      </c>
      <c r="AG563" s="73">
        <v>0</v>
      </c>
      <c r="AH563" s="73">
        <v>0</v>
      </c>
      <c r="AI563" s="73">
        <v>0</v>
      </c>
      <c r="AJ563" s="73">
        <v>0</v>
      </c>
      <c r="AK563" s="73">
        <v>0</v>
      </c>
      <c r="AL563" s="73">
        <v>0</v>
      </c>
      <c r="AM563" s="73">
        <v>0</v>
      </c>
      <c r="AN563" s="73">
        <v>0</v>
      </c>
    </row>
    <row r="564" spans="1:40">
      <c r="A564" s="108" t="s">
        <v>1254</v>
      </c>
      <c r="B564" s="73">
        <v>0</v>
      </c>
      <c r="C564" s="73">
        <v>0</v>
      </c>
      <c r="D564" s="73">
        <v>0</v>
      </c>
      <c r="E564" s="73">
        <v>0</v>
      </c>
      <c r="F564" s="73">
        <v>0</v>
      </c>
      <c r="G564" s="73">
        <v>0</v>
      </c>
      <c r="H564" s="73">
        <v>0</v>
      </c>
      <c r="I564" s="73">
        <v>0</v>
      </c>
      <c r="J564" s="73">
        <v>0</v>
      </c>
      <c r="K564" s="73">
        <v>0</v>
      </c>
      <c r="L564" s="73">
        <v>0</v>
      </c>
      <c r="M564" s="73">
        <v>0</v>
      </c>
      <c r="N564" s="73">
        <v>0</v>
      </c>
      <c r="O564" s="73">
        <v>0</v>
      </c>
      <c r="P564" s="73">
        <v>0</v>
      </c>
      <c r="Q564" s="73">
        <v>0</v>
      </c>
      <c r="R564" s="73">
        <v>0</v>
      </c>
      <c r="S564" s="73">
        <v>0</v>
      </c>
      <c r="T564" s="73">
        <v>0</v>
      </c>
      <c r="U564" s="73">
        <v>0</v>
      </c>
      <c r="V564" s="73">
        <v>0</v>
      </c>
      <c r="W564" s="73">
        <v>0</v>
      </c>
      <c r="X564" s="73">
        <v>0</v>
      </c>
      <c r="Y564" s="73">
        <v>0</v>
      </c>
      <c r="Z564" s="73">
        <v>0</v>
      </c>
      <c r="AA564" s="73">
        <v>0</v>
      </c>
      <c r="AB564" s="73">
        <v>0</v>
      </c>
      <c r="AC564" s="73">
        <v>0</v>
      </c>
      <c r="AD564" s="73">
        <v>0</v>
      </c>
      <c r="AE564" s="73">
        <v>0</v>
      </c>
      <c r="AF564" s="73">
        <v>0</v>
      </c>
      <c r="AG564" s="73">
        <v>0</v>
      </c>
      <c r="AH564" s="73">
        <v>0</v>
      </c>
      <c r="AI564" s="73">
        <v>0</v>
      </c>
      <c r="AJ564" s="73">
        <v>0</v>
      </c>
      <c r="AK564" s="73">
        <v>0</v>
      </c>
      <c r="AL564" s="73">
        <v>0</v>
      </c>
      <c r="AM564" s="73">
        <v>0</v>
      </c>
      <c r="AN564" s="73">
        <v>0</v>
      </c>
    </row>
    <row r="565" spans="1:40">
      <c r="A565" s="108" t="s">
        <v>1255</v>
      </c>
      <c r="B565" s="73">
        <v>1305717.99999999</v>
      </c>
      <c r="C565" s="73">
        <v>1305717.99999999</v>
      </c>
      <c r="D565" s="73">
        <v>1305717.99999999</v>
      </c>
      <c r="E565" s="73">
        <v>1305717.99999999</v>
      </c>
      <c r="F565" s="73">
        <v>1305717.99999999</v>
      </c>
      <c r="G565" s="73">
        <v>1305717.99999999</v>
      </c>
      <c r="H565" s="73">
        <v>1305717.99999999</v>
      </c>
      <c r="I565" s="73">
        <v>1305717.99999999</v>
      </c>
      <c r="J565" s="73">
        <v>1305717.99999999</v>
      </c>
      <c r="K565" s="73">
        <v>1305717.99999999</v>
      </c>
      <c r="L565" s="73">
        <v>1305717.99999999</v>
      </c>
      <c r="M565" s="73">
        <v>1305717.99999999</v>
      </c>
      <c r="N565" s="73">
        <v>15668616</v>
      </c>
      <c r="O565" s="73">
        <v>1307437</v>
      </c>
      <c r="P565" s="73">
        <v>1307437</v>
      </c>
      <c r="Q565" s="73">
        <v>1307437</v>
      </c>
      <c r="R565" s="73">
        <v>1307437</v>
      </c>
      <c r="S565" s="73">
        <v>1307437</v>
      </c>
      <c r="T565" s="73">
        <v>1307437</v>
      </c>
      <c r="U565" s="73">
        <v>1307437</v>
      </c>
      <c r="V565" s="73">
        <v>1307437</v>
      </c>
      <c r="W565" s="73">
        <v>1307437</v>
      </c>
      <c r="X565" s="73">
        <v>1307437</v>
      </c>
      <c r="Y565" s="73">
        <v>1307437</v>
      </c>
      <c r="Z565" s="73">
        <v>1307437</v>
      </c>
      <c r="AA565" s="73">
        <v>15689243.999999899</v>
      </c>
      <c r="AB565" s="73">
        <v>1258529</v>
      </c>
      <c r="AC565" s="73">
        <v>1258529</v>
      </c>
      <c r="AD565" s="73">
        <v>1258529</v>
      </c>
      <c r="AE565" s="73">
        <v>1258529</v>
      </c>
      <c r="AF565" s="73">
        <v>1258529</v>
      </c>
      <c r="AG565" s="73">
        <v>1258529</v>
      </c>
      <c r="AH565" s="73">
        <v>1258529</v>
      </c>
      <c r="AI565" s="73">
        <v>1258529</v>
      </c>
      <c r="AJ565" s="73">
        <v>1258529</v>
      </c>
      <c r="AK565" s="73">
        <v>1258529</v>
      </c>
      <c r="AL565" s="73">
        <v>1258529</v>
      </c>
      <c r="AM565" s="73">
        <v>1258529</v>
      </c>
      <c r="AN565" s="73">
        <v>15102348</v>
      </c>
    </row>
    <row r="566" spans="1:40">
      <c r="A566" s="109" t="s">
        <v>1256</v>
      </c>
    </row>
    <row r="567" spans="1:40">
      <c r="A567" s="108" t="s">
        <v>1257</v>
      </c>
      <c r="B567" s="73">
        <v>0</v>
      </c>
      <c r="C567" s="73">
        <v>0</v>
      </c>
      <c r="D567" s="73">
        <v>0</v>
      </c>
      <c r="E567" s="73">
        <v>0</v>
      </c>
      <c r="F567" s="73">
        <v>0</v>
      </c>
      <c r="G567" s="73">
        <v>0</v>
      </c>
      <c r="H567" s="73">
        <v>0</v>
      </c>
      <c r="I567" s="73">
        <v>0</v>
      </c>
      <c r="J567" s="73">
        <v>0</v>
      </c>
      <c r="K567" s="73">
        <v>0</v>
      </c>
      <c r="L567" s="73">
        <v>0</v>
      </c>
      <c r="M567" s="73">
        <v>0</v>
      </c>
      <c r="N567" s="73">
        <v>0</v>
      </c>
      <c r="O567" s="73">
        <v>0</v>
      </c>
      <c r="P567" s="73">
        <v>0</v>
      </c>
      <c r="Q567" s="73">
        <v>0</v>
      </c>
      <c r="R567" s="73">
        <v>0</v>
      </c>
      <c r="S567" s="73">
        <v>0</v>
      </c>
      <c r="T567" s="73">
        <v>0</v>
      </c>
      <c r="U567" s="73">
        <v>0</v>
      </c>
      <c r="V567" s="73">
        <v>0</v>
      </c>
      <c r="W567" s="73">
        <v>0</v>
      </c>
      <c r="X567" s="73">
        <v>0</v>
      </c>
      <c r="Y567" s="73">
        <v>0</v>
      </c>
      <c r="Z567" s="73">
        <v>0</v>
      </c>
      <c r="AA567" s="73">
        <v>0</v>
      </c>
      <c r="AB567" s="73">
        <v>0</v>
      </c>
      <c r="AC567" s="73">
        <v>0</v>
      </c>
      <c r="AD567" s="73">
        <v>0</v>
      </c>
      <c r="AE567" s="73">
        <v>0</v>
      </c>
      <c r="AF567" s="73">
        <v>0</v>
      </c>
      <c r="AG567" s="73">
        <v>0</v>
      </c>
      <c r="AH567" s="73">
        <v>0</v>
      </c>
      <c r="AI567" s="73">
        <v>0</v>
      </c>
      <c r="AJ567" s="73">
        <v>0</v>
      </c>
      <c r="AK567" s="73">
        <v>0</v>
      </c>
      <c r="AL567" s="73">
        <v>0</v>
      </c>
      <c r="AM567" s="73">
        <v>0</v>
      </c>
      <c r="AN567" s="73">
        <v>0</v>
      </c>
    </row>
    <row r="568" spans="1:40">
      <c r="A568" s="108" t="s">
        <v>1258</v>
      </c>
      <c r="B568" s="73">
        <v>0</v>
      </c>
      <c r="C568" s="73">
        <v>0</v>
      </c>
      <c r="D568" s="73">
        <v>0</v>
      </c>
      <c r="E568" s="73">
        <v>0</v>
      </c>
      <c r="F568" s="73">
        <v>0</v>
      </c>
      <c r="G568" s="73">
        <v>0</v>
      </c>
      <c r="H568" s="73">
        <v>0</v>
      </c>
      <c r="I568" s="73">
        <v>0</v>
      </c>
      <c r="J568" s="73">
        <v>0</v>
      </c>
      <c r="K568" s="73">
        <v>0</v>
      </c>
      <c r="L568" s="73">
        <v>0</v>
      </c>
      <c r="M568" s="73">
        <v>0</v>
      </c>
      <c r="N568" s="73">
        <v>0</v>
      </c>
      <c r="O568" s="73">
        <v>0</v>
      </c>
      <c r="P568" s="73">
        <v>0</v>
      </c>
      <c r="Q568" s="73">
        <v>0</v>
      </c>
      <c r="R568" s="73">
        <v>0</v>
      </c>
      <c r="S568" s="73">
        <v>0</v>
      </c>
      <c r="T568" s="73">
        <v>0</v>
      </c>
      <c r="U568" s="73">
        <v>0</v>
      </c>
      <c r="V568" s="73">
        <v>0</v>
      </c>
      <c r="W568" s="73">
        <v>0</v>
      </c>
      <c r="X568" s="73">
        <v>0</v>
      </c>
      <c r="Y568" s="73">
        <v>0</v>
      </c>
      <c r="Z568" s="73">
        <v>0</v>
      </c>
      <c r="AA568" s="73">
        <v>0</v>
      </c>
      <c r="AB568" s="73">
        <v>0</v>
      </c>
      <c r="AC568" s="73">
        <v>0</v>
      </c>
      <c r="AD568" s="73">
        <v>0</v>
      </c>
      <c r="AE568" s="73">
        <v>0</v>
      </c>
      <c r="AF568" s="73">
        <v>0</v>
      </c>
      <c r="AG568" s="73">
        <v>0</v>
      </c>
      <c r="AH568" s="73">
        <v>0</v>
      </c>
      <c r="AI568" s="73">
        <v>0</v>
      </c>
      <c r="AJ568" s="73">
        <v>0</v>
      </c>
      <c r="AK568" s="73">
        <v>0</v>
      </c>
      <c r="AL568" s="73">
        <v>0</v>
      </c>
      <c r="AM568" s="73">
        <v>0</v>
      </c>
      <c r="AN568" s="73">
        <v>0</v>
      </c>
    </row>
    <row r="569" spans="1:40">
      <c r="A569" s="108" t="s">
        <v>1259</v>
      </c>
      <c r="B569" s="73">
        <v>0</v>
      </c>
      <c r="C569" s="73">
        <v>0</v>
      </c>
      <c r="D569" s="73">
        <v>0</v>
      </c>
      <c r="E569" s="73">
        <v>0</v>
      </c>
      <c r="F569" s="73">
        <v>0</v>
      </c>
      <c r="G569" s="73">
        <v>0</v>
      </c>
      <c r="H569" s="73">
        <v>0</v>
      </c>
      <c r="I569" s="73">
        <v>0</v>
      </c>
      <c r="J569" s="73">
        <v>0</v>
      </c>
      <c r="K569" s="73">
        <v>0</v>
      </c>
      <c r="L569" s="73">
        <v>0</v>
      </c>
      <c r="M569" s="73">
        <v>0</v>
      </c>
      <c r="N569" s="73">
        <v>0</v>
      </c>
      <c r="O569" s="73">
        <v>0</v>
      </c>
      <c r="P569" s="73">
        <v>0</v>
      </c>
      <c r="Q569" s="73">
        <v>0</v>
      </c>
      <c r="R569" s="73">
        <v>0</v>
      </c>
      <c r="S569" s="73">
        <v>0</v>
      </c>
      <c r="T569" s="73">
        <v>0</v>
      </c>
      <c r="U569" s="73">
        <v>0</v>
      </c>
      <c r="V569" s="73">
        <v>0</v>
      </c>
      <c r="W569" s="73">
        <v>0</v>
      </c>
      <c r="X569" s="73">
        <v>0</v>
      </c>
      <c r="Y569" s="73">
        <v>0</v>
      </c>
      <c r="Z569" s="73">
        <v>0</v>
      </c>
      <c r="AA569" s="73">
        <v>0</v>
      </c>
      <c r="AB569" s="73">
        <v>0</v>
      </c>
      <c r="AC569" s="73">
        <v>0</v>
      </c>
      <c r="AD569" s="73">
        <v>0</v>
      </c>
      <c r="AE569" s="73">
        <v>0</v>
      </c>
      <c r="AF569" s="73">
        <v>0</v>
      </c>
      <c r="AG569" s="73">
        <v>0</v>
      </c>
      <c r="AH569" s="73">
        <v>0</v>
      </c>
      <c r="AI569" s="73">
        <v>0</v>
      </c>
      <c r="AJ569" s="73">
        <v>0</v>
      </c>
      <c r="AK569" s="73">
        <v>0</v>
      </c>
      <c r="AL569" s="73">
        <v>0</v>
      </c>
      <c r="AM569" s="73">
        <v>0</v>
      </c>
      <c r="AN569" s="73">
        <v>0</v>
      </c>
    </row>
    <row r="570" spans="1:40">
      <c r="A570" s="108" t="s">
        <v>1260</v>
      </c>
      <c r="B570" s="73">
        <v>1290088</v>
      </c>
      <c r="C570" s="73">
        <v>1290088</v>
      </c>
      <c r="D570" s="73">
        <v>1290088</v>
      </c>
      <c r="E570" s="73">
        <v>1290088</v>
      </c>
      <c r="F570" s="73">
        <v>1290088</v>
      </c>
      <c r="G570" s="73">
        <v>1290088</v>
      </c>
      <c r="H570" s="73">
        <v>1290088</v>
      </c>
      <c r="I570" s="73">
        <v>1290088</v>
      </c>
      <c r="J570" s="73">
        <v>1290088</v>
      </c>
      <c r="K570" s="73">
        <v>1290088</v>
      </c>
      <c r="L570" s="73">
        <v>1290088</v>
      </c>
      <c r="M570" s="73">
        <v>1290088</v>
      </c>
      <c r="N570" s="73">
        <v>15481055.999999899</v>
      </c>
      <c r="O570" s="73">
        <v>1084286</v>
      </c>
      <c r="P570" s="73">
        <v>1084286</v>
      </c>
      <c r="Q570" s="73">
        <v>1084286</v>
      </c>
      <c r="R570" s="73">
        <v>1084286</v>
      </c>
      <c r="S570" s="73">
        <v>1084286</v>
      </c>
      <c r="T570" s="73">
        <v>1084286</v>
      </c>
      <c r="U570" s="73">
        <v>1084286</v>
      </c>
      <c r="V570" s="73">
        <v>1084286</v>
      </c>
      <c r="W570" s="73">
        <v>1084286</v>
      </c>
      <c r="X570" s="73">
        <v>1084286</v>
      </c>
      <c r="Y570" s="73">
        <v>1084286</v>
      </c>
      <c r="Z570" s="73">
        <v>1084286</v>
      </c>
      <c r="AA570" s="73">
        <v>13011432</v>
      </c>
      <c r="AB570" s="73">
        <v>1084286</v>
      </c>
      <c r="AC570" s="73">
        <v>1084286</v>
      </c>
      <c r="AD570" s="73">
        <v>1084286</v>
      </c>
      <c r="AE570" s="73">
        <v>1084286</v>
      </c>
      <c r="AF570" s="73">
        <v>1084286</v>
      </c>
      <c r="AG570" s="73">
        <v>1084286</v>
      </c>
      <c r="AH570" s="73">
        <v>1084286</v>
      </c>
      <c r="AI570" s="73">
        <v>1084286</v>
      </c>
      <c r="AJ570" s="73">
        <v>1084286</v>
      </c>
      <c r="AK570" s="73">
        <v>1084286</v>
      </c>
      <c r="AL570" s="73">
        <v>1084286</v>
      </c>
      <c r="AM570" s="73">
        <v>1084286</v>
      </c>
      <c r="AN570" s="73">
        <v>13011432</v>
      </c>
    </row>
    <row r="571" spans="1:40">
      <c r="A571" s="108" t="s">
        <v>1261</v>
      </c>
      <c r="B571" s="73">
        <v>0</v>
      </c>
      <c r="C571" s="73">
        <v>0</v>
      </c>
      <c r="D571" s="73">
        <v>0</v>
      </c>
      <c r="E571" s="73">
        <v>0</v>
      </c>
      <c r="F571" s="73">
        <v>0</v>
      </c>
      <c r="G571" s="73">
        <v>0</v>
      </c>
      <c r="H571" s="73">
        <v>0</v>
      </c>
      <c r="I571" s="73">
        <v>0</v>
      </c>
      <c r="J571" s="73">
        <v>0</v>
      </c>
      <c r="K571" s="73">
        <v>0</v>
      </c>
      <c r="L571" s="73">
        <v>0</v>
      </c>
      <c r="M571" s="73">
        <v>0</v>
      </c>
      <c r="N571" s="73">
        <v>0</v>
      </c>
      <c r="O571" s="73">
        <v>0</v>
      </c>
      <c r="P571" s="73">
        <v>0</v>
      </c>
      <c r="Q571" s="73">
        <v>0</v>
      </c>
      <c r="R571" s="73">
        <v>0</v>
      </c>
      <c r="S571" s="73">
        <v>0</v>
      </c>
      <c r="T571" s="73">
        <v>0</v>
      </c>
      <c r="U571" s="73">
        <v>0</v>
      </c>
      <c r="V571" s="73">
        <v>0</v>
      </c>
      <c r="W571" s="73">
        <v>0</v>
      </c>
      <c r="X571" s="73">
        <v>0</v>
      </c>
      <c r="Y571" s="73">
        <v>0</v>
      </c>
      <c r="Z571" s="73">
        <v>0</v>
      </c>
      <c r="AA571" s="73">
        <v>0</v>
      </c>
      <c r="AB571" s="73">
        <v>0</v>
      </c>
      <c r="AC571" s="73">
        <v>0</v>
      </c>
      <c r="AD571" s="73">
        <v>0</v>
      </c>
      <c r="AE571" s="73">
        <v>0</v>
      </c>
      <c r="AF571" s="73">
        <v>0</v>
      </c>
      <c r="AG571" s="73">
        <v>0</v>
      </c>
      <c r="AH571" s="73">
        <v>0</v>
      </c>
      <c r="AI571" s="73">
        <v>0</v>
      </c>
      <c r="AJ571" s="73">
        <v>0</v>
      </c>
      <c r="AK571" s="73">
        <v>0</v>
      </c>
      <c r="AL571" s="73">
        <v>0</v>
      </c>
      <c r="AM571" s="73">
        <v>0</v>
      </c>
      <c r="AN571" s="73">
        <v>0</v>
      </c>
    </row>
    <row r="572" spans="1:40">
      <c r="A572" s="108" t="s">
        <v>1262</v>
      </c>
      <c r="B572" s="73">
        <v>0</v>
      </c>
      <c r="C572" s="73">
        <v>0</v>
      </c>
      <c r="D572" s="73">
        <v>0</v>
      </c>
      <c r="E572" s="73">
        <v>0</v>
      </c>
      <c r="F572" s="73">
        <v>0</v>
      </c>
      <c r="G572" s="73">
        <v>0</v>
      </c>
      <c r="H572" s="73">
        <v>0</v>
      </c>
      <c r="I572" s="73">
        <v>0</v>
      </c>
      <c r="J572" s="73">
        <v>0</v>
      </c>
      <c r="K572" s="73">
        <v>0</v>
      </c>
      <c r="L572" s="73">
        <v>0</v>
      </c>
      <c r="M572" s="73">
        <v>0</v>
      </c>
      <c r="N572" s="73">
        <v>0</v>
      </c>
      <c r="O572" s="73">
        <v>0</v>
      </c>
      <c r="P572" s="73">
        <v>0</v>
      </c>
      <c r="Q572" s="73">
        <v>0</v>
      </c>
      <c r="R572" s="73">
        <v>0</v>
      </c>
      <c r="S572" s="73">
        <v>0</v>
      </c>
      <c r="T572" s="73">
        <v>0</v>
      </c>
      <c r="U572" s="73">
        <v>0</v>
      </c>
      <c r="V572" s="73">
        <v>0</v>
      </c>
      <c r="W572" s="73">
        <v>0</v>
      </c>
      <c r="X572" s="73">
        <v>0</v>
      </c>
      <c r="Y572" s="73">
        <v>0</v>
      </c>
      <c r="Z572" s="73">
        <v>0</v>
      </c>
      <c r="AA572" s="73">
        <v>0</v>
      </c>
      <c r="AB572" s="73">
        <v>0</v>
      </c>
      <c r="AC572" s="73">
        <v>0</v>
      </c>
      <c r="AD572" s="73">
        <v>0</v>
      </c>
      <c r="AE572" s="73">
        <v>0</v>
      </c>
      <c r="AF572" s="73">
        <v>0</v>
      </c>
      <c r="AG572" s="73">
        <v>0</v>
      </c>
      <c r="AH572" s="73">
        <v>0</v>
      </c>
      <c r="AI572" s="73">
        <v>0</v>
      </c>
      <c r="AJ572" s="73">
        <v>0</v>
      </c>
      <c r="AK572" s="73">
        <v>0</v>
      </c>
      <c r="AL572" s="73">
        <v>0</v>
      </c>
      <c r="AM572" s="73">
        <v>0</v>
      </c>
      <c r="AN572" s="73">
        <v>0</v>
      </c>
    </row>
    <row r="573" spans="1:40">
      <c r="A573" s="108" t="s">
        <v>1263</v>
      </c>
      <c r="B573" s="73">
        <v>0</v>
      </c>
      <c r="C573" s="73">
        <v>0</v>
      </c>
      <c r="D573" s="73">
        <v>0</v>
      </c>
      <c r="E573" s="73">
        <v>0</v>
      </c>
      <c r="F573" s="73">
        <v>0</v>
      </c>
      <c r="G573" s="73">
        <v>0</v>
      </c>
      <c r="H573" s="73">
        <v>0</v>
      </c>
      <c r="I573" s="73">
        <v>0</v>
      </c>
      <c r="J573" s="73">
        <v>0</v>
      </c>
      <c r="K573" s="73">
        <v>0</v>
      </c>
      <c r="L573" s="73">
        <v>0</v>
      </c>
      <c r="M573" s="73">
        <v>0</v>
      </c>
      <c r="N573" s="73">
        <v>0</v>
      </c>
      <c r="O573" s="73">
        <v>0</v>
      </c>
      <c r="P573" s="73">
        <v>0</v>
      </c>
      <c r="Q573" s="73">
        <v>0</v>
      </c>
      <c r="R573" s="73">
        <v>0</v>
      </c>
      <c r="S573" s="73">
        <v>0</v>
      </c>
      <c r="T573" s="73">
        <v>0</v>
      </c>
      <c r="U573" s="73">
        <v>0</v>
      </c>
      <c r="V573" s="73">
        <v>0</v>
      </c>
      <c r="W573" s="73">
        <v>0</v>
      </c>
      <c r="X573" s="73">
        <v>0</v>
      </c>
      <c r="Y573" s="73">
        <v>0</v>
      </c>
      <c r="Z573" s="73">
        <v>0</v>
      </c>
      <c r="AA573" s="73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</row>
    <row r="574" spans="1:40">
      <c r="A574" s="108" t="s">
        <v>1264</v>
      </c>
      <c r="B574" s="73">
        <v>3983833</v>
      </c>
      <c r="C574" s="73">
        <v>3983833</v>
      </c>
      <c r="D574" s="73">
        <v>3983833</v>
      </c>
      <c r="E574" s="73">
        <v>3983833</v>
      </c>
      <c r="F574" s="73">
        <v>3983833</v>
      </c>
      <c r="G574" s="73">
        <v>3983833</v>
      </c>
      <c r="H574" s="73">
        <v>3983833</v>
      </c>
      <c r="I574" s="73">
        <v>3983833</v>
      </c>
      <c r="J574" s="73">
        <v>3983833</v>
      </c>
      <c r="K574" s="73">
        <v>3983833</v>
      </c>
      <c r="L574" s="73">
        <v>3983833</v>
      </c>
      <c r="M574" s="73">
        <v>3983833</v>
      </c>
      <c r="N574" s="73">
        <v>47805995.999999903</v>
      </c>
      <c r="O574" s="73">
        <v>3983833</v>
      </c>
      <c r="P574" s="73">
        <v>3983833</v>
      </c>
      <c r="Q574" s="73">
        <v>3983833</v>
      </c>
      <c r="R574" s="73">
        <v>3983833</v>
      </c>
      <c r="S574" s="73">
        <v>3983833</v>
      </c>
      <c r="T574" s="73">
        <v>3983833</v>
      </c>
      <c r="U574" s="73">
        <v>3983833</v>
      </c>
      <c r="V574" s="73">
        <v>3983833</v>
      </c>
      <c r="W574" s="73">
        <v>3983833</v>
      </c>
      <c r="X574" s="73">
        <v>3983833</v>
      </c>
      <c r="Y574" s="73">
        <v>3983833</v>
      </c>
      <c r="Z574" s="73">
        <v>3983833</v>
      </c>
      <c r="AA574" s="73">
        <v>47805995.999999903</v>
      </c>
      <c r="AB574" s="73">
        <v>3983833</v>
      </c>
      <c r="AC574" s="73">
        <v>3983833</v>
      </c>
      <c r="AD574" s="73">
        <v>3983833</v>
      </c>
      <c r="AE574" s="73">
        <v>3983833</v>
      </c>
      <c r="AF574" s="73">
        <v>3983833</v>
      </c>
      <c r="AG574" s="73">
        <v>3983833</v>
      </c>
      <c r="AH574" s="73">
        <v>3983833</v>
      </c>
      <c r="AI574" s="73">
        <v>3983833</v>
      </c>
      <c r="AJ574" s="73">
        <v>3983833</v>
      </c>
      <c r="AK574" s="73">
        <v>3983833</v>
      </c>
      <c r="AL574" s="73">
        <v>3983833</v>
      </c>
      <c r="AM574" s="73">
        <v>3983833</v>
      </c>
      <c r="AN574" s="73">
        <v>47805995.999999903</v>
      </c>
    </row>
    <row r="575" spans="1:40">
      <c r="A575" s="108" t="s">
        <v>1265</v>
      </c>
      <c r="B575" s="73">
        <v>0</v>
      </c>
      <c r="C575" s="73">
        <v>0</v>
      </c>
      <c r="D575" s="73">
        <v>0</v>
      </c>
      <c r="E575" s="73">
        <v>0</v>
      </c>
      <c r="F575" s="73">
        <v>0</v>
      </c>
      <c r="G575" s="73">
        <v>0</v>
      </c>
      <c r="H575" s="73">
        <v>0</v>
      </c>
      <c r="I575" s="73">
        <v>0</v>
      </c>
      <c r="J575" s="73">
        <v>0</v>
      </c>
      <c r="K575" s="73">
        <v>0</v>
      </c>
      <c r="L575" s="73">
        <v>0</v>
      </c>
      <c r="M575" s="73">
        <v>0</v>
      </c>
      <c r="N575" s="73">
        <v>0</v>
      </c>
      <c r="O575" s="73">
        <v>0</v>
      </c>
      <c r="P575" s="73">
        <v>0</v>
      </c>
      <c r="Q575" s="73">
        <v>0</v>
      </c>
      <c r="R575" s="73">
        <v>0</v>
      </c>
      <c r="S575" s="73">
        <v>0</v>
      </c>
      <c r="T575" s="73">
        <v>0</v>
      </c>
      <c r="U575" s="73">
        <v>0</v>
      </c>
      <c r="V575" s="73">
        <v>0</v>
      </c>
      <c r="W575" s="73">
        <v>0</v>
      </c>
      <c r="X575" s="73">
        <v>0</v>
      </c>
      <c r="Y575" s="73">
        <v>0</v>
      </c>
      <c r="Z575" s="73">
        <v>0</v>
      </c>
      <c r="AA575" s="73">
        <v>0</v>
      </c>
      <c r="AB575" s="73">
        <v>0</v>
      </c>
      <c r="AC575" s="73">
        <v>0</v>
      </c>
      <c r="AD575" s="73">
        <v>0</v>
      </c>
      <c r="AE575" s="73">
        <v>0</v>
      </c>
      <c r="AF575" s="73">
        <v>0</v>
      </c>
      <c r="AG575" s="73">
        <v>0</v>
      </c>
      <c r="AH575" s="73">
        <v>0</v>
      </c>
      <c r="AI575" s="73">
        <v>0</v>
      </c>
      <c r="AJ575" s="73">
        <v>0</v>
      </c>
      <c r="AK575" s="73">
        <v>0</v>
      </c>
      <c r="AL575" s="73">
        <v>0</v>
      </c>
      <c r="AM575" s="73">
        <v>0</v>
      </c>
      <c r="AN575" s="73">
        <v>0</v>
      </c>
    </row>
    <row r="576" spans="1:40">
      <c r="A576" s="108" t="s">
        <v>1266</v>
      </c>
      <c r="B576" s="73">
        <v>0</v>
      </c>
      <c r="C576" s="73">
        <v>0</v>
      </c>
      <c r="D576" s="73">
        <v>0</v>
      </c>
      <c r="E576" s="73">
        <v>0</v>
      </c>
      <c r="F576" s="73">
        <v>0</v>
      </c>
      <c r="G576" s="73">
        <v>0</v>
      </c>
      <c r="H576" s="73">
        <v>0</v>
      </c>
      <c r="I576" s="73">
        <v>0</v>
      </c>
      <c r="J576" s="73">
        <v>0</v>
      </c>
      <c r="K576" s="73">
        <v>0</v>
      </c>
      <c r="L576" s="73">
        <v>0</v>
      </c>
      <c r="M576" s="73">
        <v>0</v>
      </c>
      <c r="N576" s="73">
        <v>0</v>
      </c>
      <c r="O576" s="73">
        <v>0</v>
      </c>
      <c r="P576" s="73">
        <v>0</v>
      </c>
      <c r="Q576" s="73">
        <v>0</v>
      </c>
      <c r="R576" s="73">
        <v>0</v>
      </c>
      <c r="S576" s="73">
        <v>0</v>
      </c>
      <c r="T576" s="73">
        <v>0</v>
      </c>
      <c r="U576" s="73">
        <v>0</v>
      </c>
      <c r="V576" s="73">
        <v>0</v>
      </c>
      <c r="W576" s="73">
        <v>0</v>
      </c>
      <c r="X576" s="73">
        <v>0</v>
      </c>
      <c r="Y576" s="73">
        <v>0</v>
      </c>
      <c r="Z576" s="73">
        <v>0</v>
      </c>
      <c r="AA576" s="73">
        <v>0</v>
      </c>
      <c r="AB576" s="73">
        <v>0</v>
      </c>
      <c r="AC576" s="73">
        <v>0</v>
      </c>
      <c r="AD576" s="73">
        <v>0</v>
      </c>
      <c r="AE576" s="73">
        <v>0</v>
      </c>
      <c r="AF576" s="73">
        <v>0</v>
      </c>
      <c r="AG576" s="73">
        <v>0</v>
      </c>
      <c r="AH576" s="73">
        <v>0</v>
      </c>
      <c r="AI576" s="73">
        <v>0</v>
      </c>
      <c r="AJ576" s="73">
        <v>0</v>
      </c>
      <c r="AK576" s="73">
        <v>0</v>
      </c>
      <c r="AL576" s="73">
        <v>0</v>
      </c>
      <c r="AM576" s="73">
        <v>0</v>
      </c>
      <c r="AN576" s="73">
        <v>0</v>
      </c>
    </row>
    <row r="577" spans="1:40">
      <c r="A577" s="108" t="s">
        <v>1267</v>
      </c>
      <c r="B577" s="73">
        <v>5273921</v>
      </c>
      <c r="C577" s="73">
        <v>5273921</v>
      </c>
      <c r="D577" s="73">
        <v>5273921</v>
      </c>
      <c r="E577" s="73">
        <v>5273921</v>
      </c>
      <c r="F577" s="73">
        <v>5273921</v>
      </c>
      <c r="G577" s="73">
        <v>5273921</v>
      </c>
      <c r="H577" s="73">
        <v>5273921</v>
      </c>
      <c r="I577" s="73">
        <v>5273921</v>
      </c>
      <c r="J577" s="73">
        <v>5273921</v>
      </c>
      <c r="K577" s="73">
        <v>5273921</v>
      </c>
      <c r="L577" s="73">
        <v>5273921</v>
      </c>
      <c r="M577" s="73">
        <v>5273921</v>
      </c>
      <c r="N577" s="73">
        <v>63287052</v>
      </c>
      <c r="O577" s="73">
        <v>5068119</v>
      </c>
      <c r="P577" s="73">
        <v>5068119</v>
      </c>
      <c r="Q577" s="73">
        <v>5068119</v>
      </c>
      <c r="R577" s="73">
        <v>5068119</v>
      </c>
      <c r="S577" s="73">
        <v>5068119</v>
      </c>
      <c r="T577" s="73">
        <v>5068119</v>
      </c>
      <c r="U577" s="73">
        <v>5068119</v>
      </c>
      <c r="V577" s="73">
        <v>5068119</v>
      </c>
      <c r="W577" s="73">
        <v>5068119</v>
      </c>
      <c r="X577" s="73">
        <v>5068119</v>
      </c>
      <c r="Y577" s="73">
        <v>5068119</v>
      </c>
      <c r="Z577" s="73">
        <v>5068119</v>
      </c>
      <c r="AA577" s="73">
        <v>60817427.999999903</v>
      </c>
      <c r="AB577" s="73">
        <v>5068119</v>
      </c>
      <c r="AC577" s="73">
        <v>5068119</v>
      </c>
      <c r="AD577" s="73">
        <v>5068119</v>
      </c>
      <c r="AE577" s="73">
        <v>5068119</v>
      </c>
      <c r="AF577" s="73">
        <v>5068119</v>
      </c>
      <c r="AG577" s="73">
        <v>5068119</v>
      </c>
      <c r="AH577" s="73">
        <v>5068119</v>
      </c>
      <c r="AI577" s="73">
        <v>5068119</v>
      </c>
      <c r="AJ577" s="73">
        <v>5068119</v>
      </c>
      <c r="AK577" s="73">
        <v>5068119</v>
      </c>
      <c r="AL577" s="73">
        <v>5068119</v>
      </c>
      <c r="AM577" s="73">
        <v>5068119</v>
      </c>
      <c r="AN577" s="73">
        <v>60817427.999999903</v>
      </c>
    </row>
    <row r="578" spans="1:40">
      <c r="A578" s="108" t="s">
        <v>1268</v>
      </c>
      <c r="B578" s="73">
        <v>6579638.9999999898</v>
      </c>
      <c r="C578" s="73">
        <v>6579638.9999999898</v>
      </c>
      <c r="D578" s="73">
        <v>6579638.9999999898</v>
      </c>
      <c r="E578" s="73">
        <v>6579638.9999999898</v>
      </c>
      <c r="F578" s="73">
        <v>6579638.9999999898</v>
      </c>
      <c r="G578" s="73">
        <v>6579638.9999999898</v>
      </c>
      <c r="H578" s="73">
        <v>6579638.9999999898</v>
      </c>
      <c r="I578" s="73">
        <v>6579638.9999999898</v>
      </c>
      <c r="J578" s="73">
        <v>6579638.9999999898</v>
      </c>
      <c r="K578" s="73">
        <v>6579638.9999999898</v>
      </c>
      <c r="L578" s="73">
        <v>6579638.9999999898</v>
      </c>
      <c r="M578" s="73">
        <v>6579638.9999999898</v>
      </c>
      <c r="N578" s="73">
        <v>78955667.999999896</v>
      </c>
      <c r="O578" s="73">
        <v>6375556</v>
      </c>
      <c r="P578" s="73">
        <v>6375556</v>
      </c>
      <c r="Q578" s="73">
        <v>6375556</v>
      </c>
      <c r="R578" s="73">
        <v>6375556</v>
      </c>
      <c r="S578" s="73">
        <v>6375556</v>
      </c>
      <c r="T578" s="73">
        <v>6375556</v>
      </c>
      <c r="U578" s="73">
        <v>6375556</v>
      </c>
      <c r="V578" s="73">
        <v>6375556</v>
      </c>
      <c r="W578" s="73">
        <v>6375556</v>
      </c>
      <c r="X578" s="73">
        <v>6375556</v>
      </c>
      <c r="Y578" s="73">
        <v>6375556</v>
      </c>
      <c r="Z578" s="73">
        <v>6375556</v>
      </c>
      <c r="AA578" s="73">
        <v>76506671.999999896</v>
      </c>
      <c r="AB578" s="73">
        <v>6326648</v>
      </c>
      <c r="AC578" s="73">
        <v>6326648</v>
      </c>
      <c r="AD578" s="73">
        <v>6326648</v>
      </c>
      <c r="AE578" s="73">
        <v>6326648</v>
      </c>
      <c r="AF578" s="73">
        <v>6326648</v>
      </c>
      <c r="AG578" s="73">
        <v>6326648</v>
      </c>
      <c r="AH578" s="73">
        <v>6326648</v>
      </c>
      <c r="AI578" s="73">
        <v>6326648</v>
      </c>
      <c r="AJ578" s="73">
        <v>6326648</v>
      </c>
      <c r="AK578" s="73">
        <v>6326648</v>
      </c>
      <c r="AL578" s="73">
        <v>6326648</v>
      </c>
      <c r="AM578" s="73">
        <v>6326648</v>
      </c>
      <c r="AN578" s="73">
        <v>75919776</v>
      </c>
    </row>
    <row r="579" spans="1:40">
      <c r="A579" s="109" t="s">
        <v>1269</v>
      </c>
    </row>
    <row r="580" spans="1:40">
      <c r="A580" s="108" t="s">
        <v>1270</v>
      </c>
      <c r="B580" s="73">
        <v>-4.9635357552486098E-9</v>
      </c>
      <c r="C580" s="73">
        <v>-4.9635357552486098E-9</v>
      </c>
      <c r="D580" s="73">
        <v>-4.9635357552486098E-9</v>
      </c>
      <c r="E580" s="73">
        <v>-4.9635357552486098E-9</v>
      </c>
      <c r="F580" s="73">
        <v>-4.9635357552486098E-9</v>
      </c>
      <c r="G580" s="73">
        <v>-4.9635357552486098E-9</v>
      </c>
      <c r="H580" s="73">
        <v>-4.9635357552486098E-9</v>
      </c>
      <c r="I580" s="73">
        <v>-4.9635357552486098E-9</v>
      </c>
      <c r="J580" s="73">
        <v>-4.9635357552486098E-9</v>
      </c>
      <c r="K580" s="73">
        <v>-4.9635357552486098E-9</v>
      </c>
      <c r="L580" s="73">
        <v>-4.9635357552486098E-9</v>
      </c>
      <c r="M580" s="73">
        <v>-4.9635357552486098E-9</v>
      </c>
      <c r="N580" s="73">
        <v>-5.9562429062983301E-8</v>
      </c>
      <c r="O580" s="73">
        <v>6.4100165504728298E-10</v>
      </c>
      <c r="P580" s="73">
        <v>6.4100165504728298E-10</v>
      </c>
      <c r="Q580" s="73">
        <v>6.4100165504728298E-10</v>
      </c>
      <c r="R580" s="73">
        <v>6.4100165504728298E-10</v>
      </c>
      <c r="S580" s="73">
        <v>6.4100165504728298E-10</v>
      </c>
      <c r="T580" s="73">
        <v>6.4100165504728298E-10</v>
      </c>
      <c r="U580" s="73">
        <v>6.4100165504728298E-10</v>
      </c>
      <c r="V580" s="73">
        <v>6.4100165504728298E-10</v>
      </c>
      <c r="W580" s="73">
        <v>6.4100165504728298E-10</v>
      </c>
      <c r="X580" s="73">
        <v>6.4100165504728298E-10</v>
      </c>
      <c r="Y580" s="73">
        <v>6.4100165504728298E-10</v>
      </c>
      <c r="Z580" s="73">
        <v>6.4100165504728298E-10</v>
      </c>
      <c r="AA580" s="73">
        <v>7.6920198605673903E-9</v>
      </c>
      <c r="AB580" s="73">
        <v>-1.05523271876347E-10</v>
      </c>
      <c r="AC580" s="73">
        <v>-1.05523271876347E-10</v>
      </c>
      <c r="AD580" s="73">
        <v>-1.05523271876347E-10</v>
      </c>
      <c r="AE580" s="73">
        <v>-1.05523271876347E-10</v>
      </c>
      <c r="AF580" s="73">
        <v>-1.05523271876347E-10</v>
      </c>
      <c r="AG580" s="73">
        <v>-1.05523271876347E-10</v>
      </c>
      <c r="AH580" s="73">
        <v>-1.05523271876347E-10</v>
      </c>
      <c r="AI580" s="73">
        <v>-1.05523271876347E-10</v>
      </c>
      <c r="AJ580" s="73">
        <v>-1.05523271876347E-10</v>
      </c>
      <c r="AK580" s="73">
        <v>-1.05523271876347E-10</v>
      </c>
      <c r="AL580" s="73">
        <v>-1.05523271876347E-10</v>
      </c>
      <c r="AM580" s="73">
        <v>-1.05523271876347E-10</v>
      </c>
      <c r="AN580" s="73">
        <v>-1.26627926251617E-9</v>
      </c>
    </row>
    <row r="581" spans="1:40">
      <c r="A581" s="108" t="s">
        <v>1271</v>
      </c>
      <c r="B581" s="73">
        <v>2366385.9213756602</v>
      </c>
      <c r="C581" s="73">
        <v>-2750831.9010022799</v>
      </c>
      <c r="D581" s="73">
        <v>-1198407.37585127</v>
      </c>
      <c r="E581" s="73">
        <v>-318600.92175601103</v>
      </c>
      <c r="F581" s="73">
        <v>1083367.9565687899</v>
      </c>
      <c r="G581" s="73">
        <v>-907199.33942682797</v>
      </c>
      <c r="H581" s="73">
        <v>-196950.25364793901</v>
      </c>
      <c r="I581" s="73">
        <v>3117499.6880433802</v>
      </c>
      <c r="J581" s="73">
        <v>1740781.3358247101</v>
      </c>
      <c r="K581" s="73">
        <v>602937.72149391205</v>
      </c>
      <c r="L581" s="73">
        <v>-1658484.0054058901</v>
      </c>
      <c r="M581" s="73">
        <v>-1880498.8262162399</v>
      </c>
      <c r="N581" s="73">
        <v>-7.2759576141834201E-9</v>
      </c>
      <c r="O581" s="73">
        <v>1116572.1868135501</v>
      </c>
      <c r="P581" s="73">
        <v>-704927.91495505394</v>
      </c>
      <c r="Q581" s="73">
        <v>327726.787325827</v>
      </c>
      <c r="R581" s="73">
        <v>628841.21547723596</v>
      </c>
      <c r="S581" s="73">
        <v>669155.07786061405</v>
      </c>
      <c r="T581" s="73">
        <v>-1832201.25956421</v>
      </c>
      <c r="U581" s="73">
        <v>-1574860.59962296</v>
      </c>
      <c r="V581" s="73">
        <v>-369610.502006475</v>
      </c>
      <c r="W581" s="73">
        <v>972059.38808851503</v>
      </c>
      <c r="X581" s="73">
        <v>1017495.84821511</v>
      </c>
      <c r="Y581" s="73">
        <v>163097.511211531</v>
      </c>
      <c r="Z581" s="73">
        <v>-413347.73884367099</v>
      </c>
      <c r="AA581" s="73">
        <v>9.0949470177292803E-10</v>
      </c>
      <c r="AB581" s="73">
        <v>-1366014.64176414</v>
      </c>
      <c r="AC581" s="73">
        <v>-2244766.3620118299</v>
      </c>
      <c r="AD581" s="73">
        <v>-1334631.6077107301</v>
      </c>
      <c r="AE581" s="73">
        <v>-1200796.9349573101</v>
      </c>
      <c r="AF581" s="73">
        <v>-1565238.8220239901</v>
      </c>
      <c r="AG581" s="73">
        <v>1229040.4109309099</v>
      </c>
      <c r="AH581" s="73">
        <v>1341480.1174660199</v>
      </c>
      <c r="AI581" s="73">
        <v>1894303.67677914</v>
      </c>
      <c r="AJ581" s="73">
        <v>1202564.1737740501</v>
      </c>
      <c r="AK581" s="73">
        <v>901203.53692559805</v>
      </c>
      <c r="AL581" s="73">
        <v>516755.73659794498</v>
      </c>
      <c r="AM581" s="73">
        <v>626100.71599433594</v>
      </c>
      <c r="AN581" s="73">
        <v>-2.2737367544323202E-9</v>
      </c>
    </row>
    <row r="582" spans="1:40">
      <c r="A582" s="108" t="s">
        <v>1272</v>
      </c>
      <c r="B582" s="73">
        <v>0</v>
      </c>
      <c r="C582" s="73">
        <v>0</v>
      </c>
      <c r="D582" s="73">
        <v>0</v>
      </c>
      <c r="E582" s="73">
        <v>0</v>
      </c>
      <c r="F582" s="73">
        <v>0</v>
      </c>
      <c r="G582" s="73">
        <v>0</v>
      </c>
      <c r="H582" s="73">
        <v>0</v>
      </c>
      <c r="I582" s="73">
        <v>0</v>
      </c>
      <c r="J582" s="73">
        <v>0</v>
      </c>
      <c r="K582" s="73">
        <v>0</v>
      </c>
      <c r="L582" s="73">
        <v>0</v>
      </c>
      <c r="M582" s="73">
        <v>0</v>
      </c>
      <c r="N582" s="73">
        <v>0</v>
      </c>
      <c r="O582" s="73">
        <v>0</v>
      </c>
      <c r="P582" s="73">
        <v>0</v>
      </c>
      <c r="Q582" s="73">
        <v>0</v>
      </c>
      <c r="R582" s="73">
        <v>0</v>
      </c>
      <c r="S582" s="73">
        <v>0</v>
      </c>
      <c r="T582" s="73">
        <v>0</v>
      </c>
      <c r="U582" s="73">
        <v>0</v>
      </c>
      <c r="V582" s="73">
        <v>0</v>
      </c>
      <c r="W582" s="73">
        <v>0</v>
      </c>
      <c r="X582" s="73">
        <v>0</v>
      </c>
      <c r="Y582" s="73">
        <v>0</v>
      </c>
      <c r="Z582" s="73">
        <v>0</v>
      </c>
      <c r="AA582" s="73">
        <v>0</v>
      </c>
      <c r="AB582" s="73">
        <v>0</v>
      </c>
      <c r="AC582" s="73">
        <v>0</v>
      </c>
      <c r="AD582" s="73">
        <v>0</v>
      </c>
      <c r="AE582" s="73">
        <v>0</v>
      </c>
      <c r="AF582" s="73">
        <v>0</v>
      </c>
      <c r="AG582" s="73">
        <v>0</v>
      </c>
      <c r="AH582" s="73">
        <v>0</v>
      </c>
      <c r="AI582" s="73">
        <v>0</v>
      </c>
      <c r="AJ582" s="73">
        <v>0</v>
      </c>
      <c r="AK582" s="73">
        <v>0</v>
      </c>
      <c r="AL582" s="73">
        <v>0</v>
      </c>
      <c r="AM582" s="73">
        <v>0</v>
      </c>
      <c r="AN582" s="73">
        <v>0</v>
      </c>
    </row>
    <row r="583" spans="1:40">
      <c r="A583" s="108" t="s">
        <v>1273</v>
      </c>
      <c r="B583" s="73">
        <v>2366385.92137565</v>
      </c>
      <c r="C583" s="73">
        <v>-2750831.9010022799</v>
      </c>
      <c r="D583" s="73">
        <v>-1198407.37585127</v>
      </c>
      <c r="E583" s="73">
        <v>-318600.92175601597</v>
      </c>
      <c r="F583" s="73">
        <v>1083367.9565687799</v>
      </c>
      <c r="G583" s="73">
        <v>-907199.33942683297</v>
      </c>
      <c r="H583" s="73">
        <v>-196950.25364794399</v>
      </c>
      <c r="I583" s="73">
        <v>3117499.6880433699</v>
      </c>
      <c r="J583" s="73">
        <v>1740781.3358247001</v>
      </c>
      <c r="K583" s="73">
        <v>602937.72149390704</v>
      </c>
      <c r="L583" s="73">
        <v>-1658484.0054059001</v>
      </c>
      <c r="M583" s="73">
        <v>-1880498.8262162399</v>
      </c>
      <c r="N583" s="73">
        <v>-6.7302607931196597E-8</v>
      </c>
      <c r="O583" s="73">
        <v>1116572.1868135501</v>
      </c>
      <c r="P583" s="73">
        <v>-704927.91495505301</v>
      </c>
      <c r="Q583" s="73">
        <v>327726.78732582799</v>
      </c>
      <c r="R583" s="73">
        <v>628841.21547723701</v>
      </c>
      <c r="S583" s="73">
        <v>669155.07786061498</v>
      </c>
      <c r="T583" s="73">
        <v>-1832201.25956421</v>
      </c>
      <c r="U583" s="73">
        <v>-1574860.59962296</v>
      </c>
      <c r="V583" s="73">
        <v>-369610.50200647401</v>
      </c>
      <c r="W583" s="73">
        <v>972059.38808851596</v>
      </c>
      <c r="X583" s="73">
        <v>1017495.84821511</v>
      </c>
      <c r="Y583" s="73">
        <v>163097.511211531</v>
      </c>
      <c r="Z583" s="73">
        <v>-413347.73884367099</v>
      </c>
      <c r="AA583" s="73">
        <v>9.0381035988684694E-9</v>
      </c>
      <c r="AB583" s="73">
        <v>-1366014.64176414</v>
      </c>
      <c r="AC583" s="73">
        <v>-2244766.3620118299</v>
      </c>
      <c r="AD583" s="73">
        <v>-1334631.6077107301</v>
      </c>
      <c r="AE583" s="73">
        <v>-1200796.9349573101</v>
      </c>
      <c r="AF583" s="73">
        <v>-1565238.8220239901</v>
      </c>
      <c r="AG583" s="73">
        <v>1229040.4109309099</v>
      </c>
      <c r="AH583" s="73">
        <v>1341480.1174660199</v>
      </c>
      <c r="AI583" s="73">
        <v>1894303.67677914</v>
      </c>
      <c r="AJ583" s="73">
        <v>1202564.1737740501</v>
      </c>
      <c r="AK583" s="73">
        <v>901203.53692559805</v>
      </c>
      <c r="AL583" s="73">
        <v>516755.73659794498</v>
      </c>
      <c r="AM583" s="73">
        <v>626100.71599433501</v>
      </c>
      <c r="AN583" s="73">
        <v>-2.7284841053187802E-9</v>
      </c>
    </row>
    <row r="584" spans="1:40">
      <c r="A584" s="108" t="s">
        <v>1274</v>
      </c>
      <c r="B584" s="73">
        <v>10414443.699999999</v>
      </c>
      <c r="C584" s="73">
        <v>10430554.34</v>
      </c>
      <c r="D584" s="73">
        <v>9613130.0199999996</v>
      </c>
      <c r="E584" s="73">
        <v>9590114.8200000003</v>
      </c>
      <c r="F584" s="73">
        <v>10333890.380000001</v>
      </c>
      <c r="G584" s="73">
        <v>13295567.1399999</v>
      </c>
      <c r="H584" s="73">
        <v>13278305.74</v>
      </c>
      <c r="I584" s="73">
        <v>13232275.26</v>
      </c>
      <c r="J584" s="73">
        <v>10266762.619999999</v>
      </c>
      <c r="K584" s="73">
        <v>9549838.1400000006</v>
      </c>
      <c r="L584" s="73">
        <v>9595868.6199999992</v>
      </c>
      <c r="M584" s="73">
        <v>10430554.34</v>
      </c>
      <c r="N584" s="73">
        <v>130031305.12</v>
      </c>
      <c r="O584" s="73">
        <v>2867329.44</v>
      </c>
      <c r="P584" s="73">
        <v>2883440.08</v>
      </c>
      <c r="Q584" s="73">
        <v>2066015.75999999</v>
      </c>
      <c r="R584" s="73">
        <v>2043000.56</v>
      </c>
      <c r="S584" s="73">
        <v>2786776.12</v>
      </c>
      <c r="T584" s="73">
        <v>5748452.8799999999</v>
      </c>
      <c r="U584" s="73">
        <v>5731191.4800000004</v>
      </c>
      <c r="V584" s="73">
        <v>5685161</v>
      </c>
      <c r="W584" s="73">
        <v>2719648.36</v>
      </c>
      <c r="X584" s="73">
        <v>2002723.88</v>
      </c>
      <c r="Y584" s="73">
        <v>2048754.3599999901</v>
      </c>
      <c r="Z584" s="73">
        <v>2883440.08</v>
      </c>
      <c r="AA584" s="73">
        <v>39465934</v>
      </c>
      <c r="AB584" s="73">
        <v>2858237.48</v>
      </c>
      <c r="AC584" s="73">
        <v>2874695.64</v>
      </c>
      <c r="AD584" s="73">
        <v>2039638.88</v>
      </c>
      <c r="AE584" s="73">
        <v>2016127.2</v>
      </c>
      <c r="AF584" s="73">
        <v>2775946.56</v>
      </c>
      <c r="AG584" s="73">
        <v>0</v>
      </c>
      <c r="AH584" s="73">
        <v>0</v>
      </c>
      <c r="AI584" s="73">
        <v>0</v>
      </c>
      <c r="AJ584" s="73">
        <v>0</v>
      </c>
      <c r="AK584" s="73">
        <v>0</v>
      </c>
      <c r="AL584" s="73">
        <v>0</v>
      </c>
      <c r="AM584" s="73">
        <v>0</v>
      </c>
      <c r="AN584" s="73">
        <v>12564645.76</v>
      </c>
    </row>
    <row r="585" spans="1:40">
      <c r="A585" s="108" t="s">
        <v>1275</v>
      </c>
      <c r="B585" s="73">
        <v>0</v>
      </c>
      <c r="C585" s="73">
        <v>0</v>
      </c>
      <c r="D585" s="73">
        <v>0</v>
      </c>
      <c r="E585" s="73">
        <v>0</v>
      </c>
      <c r="F585" s="73">
        <v>0</v>
      </c>
      <c r="G585" s="73">
        <v>0</v>
      </c>
      <c r="H585" s="73">
        <v>0</v>
      </c>
      <c r="I585" s="73">
        <v>0</v>
      </c>
      <c r="J585" s="73">
        <v>0</v>
      </c>
      <c r="K585" s="73">
        <v>0</v>
      </c>
      <c r="L585" s="73">
        <v>0</v>
      </c>
      <c r="M585" s="73">
        <v>0</v>
      </c>
      <c r="N585" s="73">
        <v>0</v>
      </c>
      <c r="O585" s="73">
        <v>0</v>
      </c>
      <c r="P585" s="73">
        <v>0</v>
      </c>
      <c r="Q585" s="73">
        <v>0</v>
      </c>
      <c r="R585" s="73">
        <v>0</v>
      </c>
      <c r="S585" s="73">
        <v>0</v>
      </c>
      <c r="T585" s="73">
        <v>0</v>
      </c>
      <c r="U585" s="73">
        <v>0</v>
      </c>
      <c r="V585" s="73">
        <v>0</v>
      </c>
      <c r="W585" s="73">
        <v>0</v>
      </c>
      <c r="X585" s="73">
        <v>0</v>
      </c>
      <c r="Y585" s="73">
        <v>0</v>
      </c>
      <c r="Z585" s="73">
        <v>0</v>
      </c>
      <c r="AA585" s="73">
        <v>0</v>
      </c>
      <c r="AB585" s="73">
        <v>0</v>
      </c>
      <c r="AC585" s="73">
        <v>0</v>
      </c>
      <c r="AD585" s="73">
        <v>0</v>
      </c>
      <c r="AE585" s="73">
        <v>0</v>
      </c>
      <c r="AF585" s="73">
        <v>0</v>
      </c>
      <c r="AG585" s="73">
        <v>0</v>
      </c>
      <c r="AH585" s="73">
        <v>0</v>
      </c>
      <c r="AI585" s="73">
        <v>0</v>
      </c>
      <c r="AJ585" s="73">
        <v>0</v>
      </c>
      <c r="AK585" s="73">
        <v>0</v>
      </c>
      <c r="AL585" s="73">
        <v>0</v>
      </c>
      <c r="AM585" s="73">
        <v>0</v>
      </c>
      <c r="AN585" s="73">
        <v>0</v>
      </c>
    </row>
    <row r="586" spans="1:40">
      <c r="A586" s="108" t="s">
        <v>1276</v>
      </c>
      <c r="B586" s="73">
        <v>10414443.699999999</v>
      </c>
      <c r="C586" s="73">
        <v>10430554.34</v>
      </c>
      <c r="D586" s="73">
        <v>9613130.0199999996</v>
      </c>
      <c r="E586" s="73">
        <v>9590114.8200000003</v>
      </c>
      <c r="F586" s="73">
        <v>10333890.380000001</v>
      </c>
      <c r="G586" s="73">
        <v>13295567.1399999</v>
      </c>
      <c r="H586" s="73">
        <v>13278305.74</v>
      </c>
      <c r="I586" s="73">
        <v>13232275.26</v>
      </c>
      <c r="J586" s="73">
        <v>10266762.619999999</v>
      </c>
      <c r="K586" s="73">
        <v>9549838.1400000006</v>
      </c>
      <c r="L586" s="73">
        <v>9595868.6199999992</v>
      </c>
      <c r="M586" s="73">
        <v>10430554.34</v>
      </c>
      <c r="N586" s="73">
        <v>130031305.12</v>
      </c>
      <c r="O586" s="73">
        <v>2867329.44</v>
      </c>
      <c r="P586" s="73">
        <v>2883440.08</v>
      </c>
      <c r="Q586" s="73">
        <v>2066015.75999999</v>
      </c>
      <c r="R586" s="73">
        <v>2043000.56</v>
      </c>
      <c r="S586" s="73">
        <v>2786776.12</v>
      </c>
      <c r="T586" s="73">
        <v>5748452.8799999999</v>
      </c>
      <c r="U586" s="73">
        <v>5731191.4800000004</v>
      </c>
      <c r="V586" s="73">
        <v>5685161</v>
      </c>
      <c r="W586" s="73">
        <v>2719648.36</v>
      </c>
      <c r="X586" s="73">
        <v>2002723.88</v>
      </c>
      <c r="Y586" s="73">
        <v>2048754.3599999901</v>
      </c>
      <c r="Z586" s="73">
        <v>2883440.08</v>
      </c>
      <c r="AA586" s="73">
        <v>39465934</v>
      </c>
      <c r="AB586" s="73">
        <v>2858237.48</v>
      </c>
      <c r="AC586" s="73">
        <v>2874695.64</v>
      </c>
      <c r="AD586" s="73">
        <v>2039638.88</v>
      </c>
      <c r="AE586" s="73">
        <v>2016127.2</v>
      </c>
      <c r="AF586" s="73">
        <v>2775946.56</v>
      </c>
      <c r="AG586" s="73">
        <v>0</v>
      </c>
      <c r="AH586" s="73">
        <v>0</v>
      </c>
      <c r="AI586" s="73">
        <v>0</v>
      </c>
      <c r="AJ586" s="73">
        <v>0</v>
      </c>
      <c r="AK586" s="73">
        <v>0</v>
      </c>
      <c r="AL586" s="73">
        <v>0</v>
      </c>
      <c r="AM586" s="73">
        <v>0</v>
      </c>
      <c r="AN586" s="73">
        <v>12564645.76</v>
      </c>
    </row>
    <row r="587" spans="1:40">
      <c r="A587" s="108" t="s">
        <v>1277</v>
      </c>
      <c r="B587" s="73">
        <v>0</v>
      </c>
      <c r="C587" s="73">
        <v>0</v>
      </c>
      <c r="D587" s="73">
        <v>0</v>
      </c>
      <c r="E587" s="73">
        <v>0</v>
      </c>
      <c r="F587" s="73">
        <v>0</v>
      </c>
      <c r="G587" s="73">
        <v>0</v>
      </c>
      <c r="H587" s="73">
        <v>0</v>
      </c>
      <c r="I587" s="73">
        <v>0</v>
      </c>
      <c r="J587" s="73">
        <v>0</v>
      </c>
      <c r="K587" s="73">
        <v>0</v>
      </c>
      <c r="L587" s="73">
        <v>0</v>
      </c>
      <c r="M587" s="73">
        <v>0</v>
      </c>
      <c r="N587" s="73">
        <v>0</v>
      </c>
      <c r="O587" s="73">
        <v>0</v>
      </c>
      <c r="P587" s="73">
        <v>0</v>
      </c>
      <c r="Q587" s="73">
        <v>0</v>
      </c>
      <c r="R587" s="73">
        <v>0</v>
      </c>
      <c r="S587" s="73">
        <v>0</v>
      </c>
      <c r="T587" s="73">
        <v>0</v>
      </c>
      <c r="U587" s="73">
        <v>0</v>
      </c>
      <c r="V587" s="73">
        <v>0</v>
      </c>
      <c r="W587" s="73">
        <v>0</v>
      </c>
      <c r="X587" s="73">
        <v>0</v>
      </c>
      <c r="Y587" s="73">
        <v>0</v>
      </c>
      <c r="Z587" s="73">
        <v>0</v>
      </c>
      <c r="AA587" s="73">
        <v>0</v>
      </c>
      <c r="AB587" s="73">
        <v>0</v>
      </c>
      <c r="AC587" s="73">
        <v>0</v>
      </c>
      <c r="AD587" s="73">
        <v>0</v>
      </c>
      <c r="AE587" s="73">
        <v>0</v>
      </c>
      <c r="AF587" s="73">
        <v>0</v>
      </c>
      <c r="AG587" s="73">
        <v>0</v>
      </c>
      <c r="AH587" s="73">
        <v>0</v>
      </c>
      <c r="AI587" s="73">
        <v>0</v>
      </c>
      <c r="AJ587" s="73">
        <v>0</v>
      </c>
      <c r="AK587" s="73">
        <v>0</v>
      </c>
      <c r="AL587" s="73">
        <v>0</v>
      </c>
      <c r="AM587" s="73">
        <v>0</v>
      </c>
      <c r="AN587" s="73">
        <v>0</v>
      </c>
    </row>
    <row r="588" spans="1:40">
      <c r="A588" s="109" t="s">
        <v>1278</v>
      </c>
    </row>
    <row r="589" spans="1:40">
      <c r="A589" s="108" t="s">
        <v>1279</v>
      </c>
      <c r="B589" s="73">
        <v>0</v>
      </c>
      <c r="C589" s="73">
        <v>0</v>
      </c>
      <c r="D589" s="73">
        <v>0</v>
      </c>
      <c r="E589" s="73">
        <v>0</v>
      </c>
      <c r="F589" s="73">
        <v>0</v>
      </c>
      <c r="G589" s="73">
        <v>0</v>
      </c>
      <c r="H589" s="73">
        <v>0</v>
      </c>
      <c r="I589" s="73">
        <v>0</v>
      </c>
      <c r="J589" s="73">
        <v>0</v>
      </c>
      <c r="K589" s="73">
        <v>0</v>
      </c>
      <c r="L589" s="73">
        <v>0</v>
      </c>
      <c r="M589" s="73">
        <v>0</v>
      </c>
      <c r="N589" s="73">
        <v>0</v>
      </c>
      <c r="O589" s="73">
        <v>0</v>
      </c>
      <c r="P589" s="73">
        <v>0</v>
      </c>
      <c r="Q589" s="73">
        <v>0</v>
      </c>
      <c r="R589" s="73">
        <v>0</v>
      </c>
      <c r="S589" s="73">
        <v>0</v>
      </c>
      <c r="T589" s="73">
        <v>0</v>
      </c>
      <c r="U589" s="73">
        <v>0</v>
      </c>
      <c r="V589" s="73">
        <v>0</v>
      </c>
      <c r="W589" s="73">
        <v>0</v>
      </c>
      <c r="X589" s="73">
        <v>0</v>
      </c>
      <c r="Y589" s="73">
        <v>0</v>
      </c>
      <c r="Z589" s="73">
        <v>0</v>
      </c>
      <c r="AA589" s="73">
        <v>0</v>
      </c>
      <c r="AB589" s="73">
        <v>0</v>
      </c>
      <c r="AC589" s="73">
        <v>0</v>
      </c>
      <c r="AD589" s="73">
        <v>0</v>
      </c>
      <c r="AE589" s="73">
        <v>0</v>
      </c>
      <c r="AF589" s="73">
        <v>0</v>
      </c>
      <c r="AG589" s="73">
        <v>0</v>
      </c>
      <c r="AH589" s="73">
        <v>0</v>
      </c>
      <c r="AI589" s="73">
        <v>0</v>
      </c>
      <c r="AJ589" s="73">
        <v>0</v>
      </c>
      <c r="AK589" s="73">
        <v>0</v>
      </c>
      <c r="AL589" s="73">
        <v>0</v>
      </c>
      <c r="AM589" s="73">
        <v>0</v>
      </c>
      <c r="AN589" s="73">
        <v>0</v>
      </c>
    </row>
    <row r="590" spans="1:40">
      <c r="A590" s="108" t="s">
        <v>1280</v>
      </c>
      <c r="B590" s="73">
        <v>0</v>
      </c>
      <c r="C590" s="73">
        <v>0</v>
      </c>
      <c r="D590" s="73">
        <v>0</v>
      </c>
      <c r="E590" s="73">
        <v>0</v>
      </c>
      <c r="F590" s="73">
        <v>0</v>
      </c>
      <c r="G590" s="73">
        <v>0</v>
      </c>
      <c r="H590" s="73">
        <v>0</v>
      </c>
      <c r="I590" s="73">
        <v>0</v>
      </c>
      <c r="J590" s="73">
        <v>0</v>
      </c>
      <c r="K590" s="73">
        <v>0</v>
      </c>
      <c r="L590" s="73">
        <v>0</v>
      </c>
      <c r="M590" s="73">
        <v>0</v>
      </c>
      <c r="N590" s="73">
        <v>0</v>
      </c>
      <c r="O590" s="73">
        <v>0</v>
      </c>
      <c r="P590" s="73">
        <v>0</v>
      </c>
      <c r="Q590" s="73">
        <v>0</v>
      </c>
      <c r="R590" s="73">
        <v>0</v>
      </c>
      <c r="S590" s="73">
        <v>0</v>
      </c>
      <c r="T590" s="73">
        <v>0</v>
      </c>
      <c r="U590" s="73">
        <v>0</v>
      </c>
      <c r="V590" s="73">
        <v>0</v>
      </c>
      <c r="W590" s="73">
        <v>0</v>
      </c>
      <c r="X590" s="73">
        <v>0</v>
      </c>
      <c r="Y590" s="73">
        <v>0</v>
      </c>
      <c r="Z590" s="73">
        <v>0</v>
      </c>
      <c r="AA590" s="73">
        <v>0</v>
      </c>
      <c r="AB590" s="73">
        <v>0</v>
      </c>
      <c r="AC590" s="73">
        <v>0</v>
      </c>
      <c r="AD590" s="73">
        <v>0</v>
      </c>
      <c r="AE590" s="73">
        <v>0</v>
      </c>
      <c r="AF590" s="73">
        <v>0</v>
      </c>
      <c r="AG590" s="73">
        <v>0</v>
      </c>
      <c r="AH590" s="73">
        <v>0</v>
      </c>
      <c r="AI590" s="73">
        <v>0</v>
      </c>
      <c r="AJ590" s="73">
        <v>0</v>
      </c>
      <c r="AK590" s="73">
        <v>0</v>
      </c>
      <c r="AL590" s="73">
        <v>0</v>
      </c>
      <c r="AM590" s="73">
        <v>0</v>
      </c>
      <c r="AN590" s="73">
        <v>0</v>
      </c>
    </row>
    <row r="591" spans="1:40">
      <c r="A591" s="108" t="s">
        <v>1281</v>
      </c>
      <c r="B591" s="73">
        <v>0</v>
      </c>
      <c r="C591" s="73">
        <v>0</v>
      </c>
      <c r="D591" s="73">
        <v>0</v>
      </c>
      <c r="E591" s="73">
        <v>0</v>
      </c>
      <c r="F591" s="73">
        <v>0</v>
      </c>
      <c r="G591" s="73">
        <v>0</v>
      </c>
      <c r="H591" s="73">
        <v>0</v>
      </c>
      <c r="I591" s="73">
        <v>0</v>
      </c>
      <c r="J591" s="73">
        <v>0</v>
      </c>
      <c r="K591" s="73">
        <v>0</v>
      </c>
      <c r="L591" s="73">
        <v>0</v>
      </c>
      <c r="M591" s="73">
        <v>0</v>
      </c>
      <c r="N591" s="73">
        <v>0</v>
      </c>
      <c r="O591" s="73">
        <v>0</v>
      </c>
      <c r="P591" s="73">
        <v>0</v>
      </c>
      <c r="Q591" s="73">
        <v>0</v>
      </c>
      <c r="R591" s="73">
        <v>0</v>
      </c>
      <c r="S591" s="73">
        <v>0</v>
      </c>
      <c r="T591" s="73">
        <v>0</v>
      </c>
      <c r="U591" s="73">
        <v>0</v>
      </c>
      <c r="V591" s="73">
        <v>0</v>
      </c>
      <c r="W591" s="73">
        <v>0</v>
      </c>
      <c r="X591" s="73">
        <v>0</v>
      </c>
      <c r="Y591" s="73">
        <v>0</v>
      </c>
      <c r="Z591" s="73">
        <v>0</v>
      </c>
      <c r="AA591" s="73">
        <v>0</v>
      </c>
      <c r="AB591" s="73">
        <v>0</v>
      </c>
      <c r="AC591" s="73">
        <v>0</v>
      </c>
      <c r="AD591" s="73">
        <v>0</v>
      </c>
      <c r="AE591" s="73">
        <v>0</v>
      </c>
      <c r="AF591" s="73">
        <v>0</v>
      </c>
      <c r="AG591" s="73">
        <v>0</v>
      </c>
      <c r="AH591" s="73">
        <v>0</v>
      </c>
      <c r="AI591" s="73">
        <v>0</v>
      </c>
      <c r="AJ591" s="73">
        <v>0</v>
      </c>
      <c r="AK591" s="73">
        <v>0</v>
      </c>
      <c r="AL591" s="73">
        <v>0</v>
      </c>
      <c r="AM591" s="73">
        <v>0</v>
      </c>
      <c r="AN591" s="73">
        <v>0</v>
      </c>
    </row>
    <row r="592" spans="1:40">
      <c r="A592" s="108" t="s">
        <v>1282</v>
      </c>
      <c r="B592" s="73">
        <v>636361.84366106999</v>
      </c>
      <c r="C592" s="73">
        <v>566337.86061880295</v>
      </c>
      <c r="D592" s="73">
        <v>616104.59002085798</v>
      </c>
      <c r="E592" s="73">
        <v>472731.00183010299</v>
      </c>
      <c r="F592" s="73">
        <v>443453.97011011897</v>
      </c>
      <c r="G592" s="73">
        <v>424517.20318619901</v>
      </c>
      <c r="H592" s="73">
        <v>463680.00236431003</v>
      </c>
      <c r="I592" s="73">
        <v>498144.87638907402</v>
      </c>
      <c r="J592" s="73">
        <v>481132.34443810902</v>
      </c>
      <c r="K592" s="73">
        <v>481870.51815674</v>
      </c>
      <c r="L592" s="73">
        <v>503490.238304967</v>
      </c>
      <c r="M592" s="73">
        <v>612361.35003153596</v>
      </c>
      <c r="N592" s="73">
        <v>6200185.7991118897</v>
      </c>
      <c r="O592" s="73">
        <v>632323.61167207395</v>
      </c>
      <c r="P592" s="73">
        <v>571086.44043036597</v>
      </c>
      <c r="Q592" s="73">
        <v>589364.11983287195</v>
      </c>
      <c r="R592" s="73">
        <v>429493.90613010002</v>
      </c>
      <c r="S592" s="73">
        <v>466370.87115411903</v>
      </c>
      <c r="T592" s="73">
        <v>450919.47127108701</v>
      </c>
      <c r="U592" s="73">
        <v>475710.05686567101</v>
      </c>
      <c r="V592" s="73">
        <v>492272.99960638297</v>
      </c>
      <c r="W592" s="73">
        <v>476425.31707493798</v>
      </c>
      <c r="X592" s="73">
        <v>534151.40123273095</v>
      </c>
      <c r="Y592" s="73">
        <v>549763.75346925994</v>
      </c>
      <c r="Z592" s="73">
        <v>629221.30396527704</v>
      </c>
      <c r="AA592" s="73">
        <v>6297103.2527048802</v>
      </c>
      <c r="AB592" s="73">
        <v>629701.478562259</v>
      </c>
      <c r="AC592" s="73">
        <v>545681.13909299602</v>
      </c>
      <c r="AD592" s="73">
        <v>580947.06194173999</v>
      </c>
      <c r="AE592" s="73">
        <v>474094.35143996897</v>
      </c>
      <c r="AF592" s="73">
        <v>460523.52984044602</v>
      </c>
      <c r="AG592" s="73">
        <v>452007.59052472899</v>
      </c>
      <c r="AH592" s="73">
        <v>469691.71284920903</v>
      </c>
      <c r="AI592" s="73">
        <v>482724.15601380798</v>
      </c>
      <c r="AJ592" s="73">
        <v>462175.60266473901</v>
      </c>
      <c r="AK592" s="73">
        <v>483890.35726451903</v>
      </c>
      <c r="AL592" s="73">
        <v>488028.12336450903</v>
      </c>
      <c r="AM592" s="73">
        <v>564490.95935285103</v>
      </c>
      <c r="AN592" s="73">
        <v>6093956.0629117796</v>
      </c>
    </row>
    <row r="593" spans="1:40">
      <c r="A593" s="108" t="s">
        <v>1283</v>
      </c>
      <c r="B593" s="73">
        <v>636361.84366106999</v>
      </c>
      <c r="C593" s="73">
        <v>566337.86061880295</v>
      </c>
      <c r="D593" s="73">
        <v>616104.59002085798</v>
      </c>
      <c r="E593" s="73">
        <v>472731.00183010299</v>
      </c>
      <c r="F593" s="73">
        <v>443453.97011011897</v>
      </c>
      <c r="G593" s="73">
        <v>424517.20318619901</v>
      </c>
      <c r="H593" s="73">
        <v>463680.00236431003</v>
      </c>
      <c r="I593" s="73">
        <v>498144.87638907402</v>
      </c>
      <c r="J593" s="73">
        <v>481132.34443810902</v>
      </c>
      <c r="K593" s="73">
        <v>481870.51815674</v>
      </c>
      <c r="L593" s="73">
        <v>503490.238304967</v>
      </c>
      <c r="M593" s="73">
        <v>612361.35003153596</v>
      </c>
      <c r="N593" s="73">
        <v>6200185.7991118897</v>
      </c>
      <c r="O593" s="73">
        <v>632323.61167207395</v>
      </c>
      <c r="P593" s="73">
        <v>571086.44043036597</v>
      </c>
      <c r="Q593" s="73">
        <v>589364.11983287195</v>
      </c>
      <c r="R593" s="73">
        <v>429493.90613010002</v>
      </c>
      <c r="S593" s="73">
        <v>466370.87115411903</v>
      </c>
      <c r="T593" s="73">
        <v>450919.47127108701</v>
      </c>
      <c r="U593" s="73">
        <v>475710.05686567101</v>
      </c>
      <c r="V593" s="73">
        <v>492272.99960638297</v>
      </c>
      <c r="W593" s="73">
        <v>476425.31707493798</v>
      </c>
      <c r="X593" s="73">
        <v>534151.40123273095</v>
      </c>
      <c r="Y593" s="73">
        <v>549763.75346925994</v>
      </c>
      <c r="Z593" s="73">
        <v>629221.30396527704</v>
      </c>
      <c r="AA593" s="73">
        <v>6297103.2527048802</v>
      </c>
      <c r="AB593" s="73">
        <v>629701.478562259</v>
      </c>
      <c r="AC593" s="73">
        <v>545681.13909299602</v>
      </c>
      <c r="AD593" s="73">
        <v>580947.06194173999</v>
      </c>
      <c r="AE593" s="73">
        <v>474094.35143996897</v>
      </c>
      <c r="AF593" s="73">
        <v>460523.52984044602</v>
      </c>
      <c r="AG593" s="73">
        <v>452007.59052472899</v>
      </c>
      <c r="AH593" s="73">
        <v>469691.71284920903</v>
      </c>
      <c r="AI593" s="73">
        <v>482724.15601380798</v>
      </c>
      <c r="AJ593" s="73">
        <v>462175.60266473901</v>
      </c>
      <c r="AK593" s="73">
        <v>483890.35726451903</v>
      </c>
      <c r="AL593" s="73">
        <v>488028.12336450903</v>
      </c>
      <c r="AM593" s="73">
        <v>564490.95935285103</v>
      </c>
      <c r="AN593" s="73">
        <v>6093956.0629117796</v>
      </c>
    </row>
    <row r="594" spans="1:40">
      <c r="A594" s="108" t="s">
        <v>1284</v>
      </c>
      <c r="B594" s="73">
        <v>0</v>
      </c>
      <c r="C594" s="73">
        <v>0</v>
      </c>
      <c r="D594" s="73">
        <v>0</v>
      </c>
      <c r="E594" s="73">
        <v>0</v>
      </c>
      <c r="F594" s="73">
        <v>0</v>
      </c>
      <c r="G594" s="73">
        <v>0</v>
      </c>
      <c r="H594" s="73">
        <v>0</v>
      </c>
      <c r="I594" s="73">
        <v>0</v>
      </c>
      <c r="J594" s="73">
        <v>0</v>
      </c>
      <c r="K594" s="73">
        <v>0</v>
      </c>
      <c r="L594" s="73">
        <v>0</v>
      </c>
      <c r="M594" s="73">
        <v>0</v>
      </c>
      <c r="N594" s="73">
        <v>0</v>
      </c>
      <c r="O594" s="73">
        <v>0</v>
      </c>
      <c r="P594" s="73">
        <v>0</v>
      </c>
      <c r="Q594" s="73">
        <v>0</v>
      </c>
      <c r="R594" s="73">
        <v>0</v>
      </c>
      <c r="S594" s="73">
        <v>0</v>
      </c>
      <c r="T594" s="73">
        <v>0</v>
      </c>
      <c r="U594" s="73">
        <v>0</v>
      </c>
      <c r="V594" s="73">
        <v>0</v>
      </c>
      <c r="W594" s="73">
        <v>0</v>
      </c>
      <c r="X594" s="73">
        <v>0</v>
      </c>
      <c r="Y594" s="73">
        <v>0</v>
      </c>
      <c r="Z594" s="73">
        <v>0</v>
      </c>
      <c r="AA594" s="73">
        <v>0</v>
      </c>
      <c r="AB594" s="73">
        <v>0</v>
      </c>
      <c r="AC594" s="73">
        <v>0</v>
      </c>
      <c r="AD594" s="73">
        <v>0</v>
      </c>
      <c r="AE594" s="73">
        <v>0</v>
      </c>
      <c r="AF594" s="73">
        <v>0</v>
      </c>
      <c r="AG594" s="73">
        <v>0</v>
      </c>
      <c r="AH594" s="73">
        <v>0</v>
      </c>
      <c r="AI594" s="73">
        <v>0</v>
      </c>
      <c r="AJ594" s="73">
        <v>0</v>
      </c>
      <c r="AK594" s="73">
        <v>0</v>
      </c>
      <c r="AL594" s="73">
        <v>0</v>
      </c>
      <c r="AM594" s="73">
        <v>0</v>
      </c>
      <c r="AN594" s="73">
        <v>0</v>
      </c>
    </row>
    <row r="595" spans="1:40">
      <c r="A595" s="108" t="s">
        <v>1285</v>
      </c>
      <c r="B595" s="73">
        <v>0</v>
      </c>
      <c r="C595" s="73">
        <v>0</v>
      </c>
      <c r="D595" s="73">
        <v>0</v>
      </c>
      <c r="E595" s="73">
        <v>0</v>
      </c>
      <c r="F595" s="73">
        <v>0</v>
      </c>
      <c r="G595" s="73">
        <v>0</v>
      </c>
      <c r="H595" s="73">
        <v>0</v>
      </c>
      <c r="I595" s="73">
        <v>0</v>
      </c>
      <c r="J595" s="73">
        <v>0</v>
      </c>
      <c r="K595" s="73">
        <v>0</v>
      </c>
      <c r="L595" s="73">
        <v>0</v>
      </c>
      <c r="M595" s="73">
        <v>0</v>
      </c>
      <c r="N595" s="73">
        <v>0</v>
      </c>
      <c r="O595" s="73">
        <v>0</v>
      </c>
      <c r="P595" s="73">
        <v>0</v>
      </c>
      <c r="Q595" s="73">
        <v>0</v>
      </c>
      <c r="R595" s="73">
        <v>0</v>
      </c>
      <c r="S595" s="73">
        <v>0</v>
      </c>
      <c r="T595" s="73">
        <v>0</v>
      </c>
      <c r="U595" s="73">
        <v>0</v>
      </c>
      <c r="V595" s="73">
        <v>0</v>
      </c>
      <c r="W595" s="73">
        <v>0</v>
      </c>
      <c r="X595" s="73">
        <v>0</v>
      </c>
      <c r="Y595" s="73">
        <v>0</v>
      </c>
      <c r="Z595" s="73">
        <v>0</v>
      </c>
      <c r="AA595" s="73">
        <v>0</v>
      </c>
      <c r="AB595" s="73">
        <v>0</v>
      </c>
      <c r="AC595" s="73">
        <v>0</v>
      </c>
      <c r="AD595" s="73">
        <v>0</v>
      </c>
      <c r="AE595" s="73">
        <v>0</v>
      </c>
      <c r="AF595" s="73">
        <v>0</v>
      </c>
      <c r="AG595" s="73">
        <v>0</v>
      </c>
      <c r="AH595" s="73">
        <v>0</v>
      </c>
      <c r="AI595" s="73">
        <v>0</v>
      </c>
      <c r="AJ595" s="73">
        <v>0</v>
      </c>
      <c r="AK595" s="73">
        <v>0</v>
      </c>
      <c r="AL595" s="73">
        <v>0</v>
      </c>
      <c r="AM595" s="73">
        <v>0</v>
      </c>
      <c r="AN595" s="73">
        <v>0</v>
      </c>
    </row>
    <row r="596" spans="1:40">
      <c r="A596" s="108" t="s">
        <v>1286</v>
      </c>
      <c r="B596" s="73">
        <v>0</v>
      </c>
      <c r="C596" s="73">
        <v>0</v>
      </c>
      <c r="D596" s="73">
        <v>0</v>
      </c>
      <c r="E596" s="73">
        <v>0</v>
      </c>
      <c r="F596" s="73">
        <v>0</v>
      </c>
      <c r="G596" s="73">
        <v>0</v>
      </c>
      <c r="H596" s="73">
        <v>0</v>
      </c>
      <c r="I596" s="73">
        <v>0</v>
      </c>
      <c r="J596" s="73">
        <v>0</v>
      </c>
      <c r="K596" s="73">
        <v>0</v>
      </c>
      <c r="L596" s="73">
        <v>0</v>
      </c>
      <c r="M596" s="73">
        <v>0</v>
      </c>
      <c r="N596" s="73">
        <v>0</v>
      </c>
      <c r="O596" s="73">
        <v>0</v>
      </c>
      <c r="P596" s="73">
        <v>0</v>
      </c>
      <c r="Q596" s="73">
        <v>0</v>
      </c>
      <c r="R596" s="73">
        <v>0</v>
      </c>
      <c r="S596" s="73">
        <v>0</v>
      </c>
      <c r="T596" s="73">
        <v>0</v>
      </c>
      <c r="U596" s="73">
        <v>0</v>
      </c>
      <c r="V596" s="73">
        <v>0</v>
      </c>
      <c r="W596" s="73">
        <v>0</v>
      </c>
      <c r="X596" s="73">
        <v>0</v>
      </c>
      <c r="Y596" s="73">
        <v>0</v>
      </c>
      <c r="Z596" s="73">
        <v>0</v>
      </c>
      <c r="AA596" s="73">
        <v>0</v>
      </c>
      <c r="AB596" s="73">
        <v>0</v>
      </c>
      <c r="AC596" s="73">
        <v>0</v>
      </c>
      <c r="AD596" s="73">
        <v>0</v>
      </c>
      <c r="AE596" s="73">
        <v>0</v>
      </c>
      <c r="AF596" s="73">
        <v>0</v>
      </c>
      <c r="AG596" s="73">
        <v>0</v>
      </c>
      <c r="AH596" s="73">
        <v>0</v>
      </c>
      <c r="AI596" s="73">
        <v>0</v>
      </c>
      <c r="AJ596" s="73">
        <v>0</v>
      </c>
      <c r="AK596" s="73">
        <v>0</v>
      </c>
      <c r="AL596" s="73">
        <v>0</v>
      </c>
      <c r="AM596" s="73">
        <v>0</v>
      </c>
      <c r="AN596" s="73">
        <v>0</v>
      </c>
    </row>
    <row r="597" spans="1:40">
      <c r="A597" s="108" t="s">
        <v>1287</v>
      </c>
      <c r="B597" s="73">
        <v>0</v>
      </c>
      <c r="C597" s="73">
        <v>0</v>
      </c>
      <c r="D597" s="73">
        <v>0</v>
      </c>
      <c r="E597" s="73">
        <v>0</v>
      </c>
      <c r="F597" s="73">
        <v>0</v>
      </c>
      <c r="G597" s="73">
        <v>0</v>
      </c>
      <c r="H597" s="73">
        <v>0</v>
      </c>
      <c r="I597" s="73">
        <v>0</v>
      </c>
      <c r="J597" s="73">
        <v>0</v>
      </c>
      <c r="K597" s="73">
        <v>0</v>
      </c>
      <c r="L597" s="73">
        <v>0</v>
      </c>
      <c r="M597" s="73">
        <v>0</v>
      </c>
      <c r="N597" s="73">
        <v>0</v>
      </c>
      <c r="O597" s="73">
        <v>0</v>
      </c>
      <c r="P597" s="73">
        <v>0</v>
      </c>
      <c r="Q597" s="73">
        <v>0</v>
      </c>
      <c r="R597" s="73">
        <v>0</v>
      </c>
      <c r="S597" s="73">
        <v>0</v>
      </c>
      <c r="T597" s="73">
        <v>0</v>
      </c>
      <c r="U597" s="73">
        <v>0</v>
      </c>
      <c r="V597" s="73">
        <v>0</v>
      </c>
      <c r="W597" s="73">
        <v>0</v>
      </c>
      <c r="X597" s="73">
        <v>0</v>
      </c>
      <c r="Y597" s="73">
        <v>0</v>
      </c>
      <c r="Z597" s="73">
        <v>0</v>
      </c>
      <c r="AA597" s="73">
        <v>0</v>
      </c>
      <c r="AB597" s="73">
        <v>0</v>
      </c>
      <c r="AC597" s="73">
        <v>0</v>
      </c>
      <c r="AD597" s="73">
        <v>0</v>
      </c>
      <c r="AE597" s="73">
        <v>0</v>
      </c>
      <c r="AF597" s="73">
        <v>0</v>
      </c>
      <c r="AG597" s="73">
        <v>0</v>
      </c>
      <c r="AH597" s="73">
        <v>0</v>
      </c>
      <c r="AI597" s="73">
        <v>0</v>
      </c>
      <c r="AJ597" s="73">
        <v>0</v>
      </c>
      <c r="AK597" s="73">
        <v>0</v>
      </c>
      <c r="AL597" s="73">
        <v>0</v>
      </c>
      <c r="AM597" s="73">
        <v>0</v>
      </c>
      <c r="AN597" s="73">
        <v>0</v>
      </c>
    </row>
    <row r="598" spans="1:40">
      <c r="A598" s="108" t="s">
        <v>1288</v>
      </c>
      <c r="B598" s="73">
        <v>0</v>
      </c>
      <c r="C598" s="73">
        <v>0</v>
      </c>
      <c r="D598" s="73">
        <v>0</v>
      </c>
      <c r="E598" s="73">
        <v>0</v>
      </c>
      <c r="F598" s="73">
        <v>0</v>
      </c>
      <c r="G598" s="73">
        <v>0</v>
      </c>
      <c r="H598" s="73">
        <v>0</v>
      </c>
      <c r="I598" s="73">
        <v>0</v>
      </c>
      <c r="J598" s="73">
        <v>0</v>
      </c>
      <c r="K598" s="73">
        <v>0</v>
      </c>
      <c r="L598" s="73">
        <v>0</v>
      </c>
      <c r="M598" s="73">
        <v>0</v>
      </c>
      <c r="N598" s="73">
        <v>0</v>
      </c>
      <c r="O598" s="73">
        <v>0</v>
      </c>
      <c r="P598" s="73">
        <v>0</v>
      </c>
      <c r="Q598" s="73">
        <v>0</v>
      </c>
      <c r="R598" s="73">
        <v>0</v>
      </c>
      <c r="S598" s="73">
        <v>0</v>
      </c>
      <c r="T598" s="73">
        <v>0</v>
      </c>
      <c r="U598" s="73">
        <v>0</v>
      </c>
      <c r="V598" s="73">
        <v>0</v>
      </c>
      <c r="W598" s="73">
        <v>0</v>
      </c>
      <c r="X598" s="73">
        <v>0</v>
      </c>
      <c r="Y598" s="73">
        <v>0</v>
      </c>
      <c r="Z598" s="73">
        <v>0</v>
      </c>
      <c r="AA598" s="73">
        <v>0</v>
      </c>
      <c r="AB598" s="73">
        <v>0</v>
      </c>
      <c r="AC598" s="73">
        <v>0</v>
      </c>
      <c r="AD598" s="73">
        <v>0</v>
      </c>
      <c r="AE598" s="73">
        <v>0</v>
      </c>
      <c r="AF598" s="73">
        <v>0</v>
      </c>
      <c r="AG598" s="73">
        <v>0</v>
      </c>
      <c r="AH598" s="73">
        <v>0</v>
      </c>
      <c r="AI598" s="73">
        <v>0</v>
      </c>
      <c r="AJ598" s="73">
        <v>0</v>
      </c>
      <c r="AK598" s="73">
        <v>0</v>
      </c>
      <c r="AL598" s="73">
        <v>0</v>
      </c>
      <c r="AM598" s="73">
        <v>0</v>
      </c>
      <c r="AN598" s="73">
        <v>0</v>
      </c>
    </row>
    <row r="599" spans="1:40">
      <c r="A599" s="108" t="s">
        <v>1289</v>
      </c>
      <c r="B599" s="73">
        <v>132800904.14</v>
      </c>
      <c r="C599" s="73">
        <v>115632457.06999999</v>
      </c>
      <c r="D599" s="73">
        <v>112879733.25</v>
      </c>
      <c r="E599" s="73">
        <v>108533670.7</v>
      </c>
      <c r="F599" s="73">
        <v>126482130.76000001</v>
      </c>
      <c r="G599" s="73">
        <v>134688308.47999999</v>
      </c>
      <c r="H599" s="73">
        <v>141009442.24000001</v>
      </c>
      <c r="I599" s="73">
        <v>136553777.88</v>
      </c>
      <c r="J599" s="73">
        <v>132259320.25</v>
      </c>
      <c r="K599" s="73">
        <v>118078105.86</v>
      </c>
      <c r="L599" s="73">
        <v>110045261.73</v>
      </c>
      <c r="M599" s="73">
        <v>128888014.33</v>
      </c>
      <c r="N599" s="73">
        <v>1497851126.6900001</v>
      </c>
      <c r="O599" s="73">
        <v>129023857.31999999</v>
      </c>
      <c r="P599" s="73">
        <v>113861600.02</v>
      </c>
      <c r="Q599" s="73">
        <v>113660503.25</v>
      </c>
      <c r="R599" s="73">
        <v>106058573.58</v>
      </c>
      <c r="S599" s="73">
        <v>121245140.81999999</v>
      </c>
      <c r="T599" s="73">
        <v>130120375.86999901</v>
      </c>
      <c r="U599" s="73">
        <v>136613474.66999999</v>
      </c>
      <c r="V599" s="73">
        <v>134191042.23999999</v>
      </c>
      <c r="W599" s="73">
        <v>130452927.45999999</v>
      </c>
      <c r="X599" s="73">
        <v>111528695.15000001</v>
      </c>
      <c r="Y599" s="73">
        <v>106526062.45</v>
      </c>
      <c r="Z599" s="73">
        <v>124763396.78</v>
      </c>
      <c r="AA599" s="73">
        <v>1458045649.6099999</v>
      </c>
      <c r="AB599" s="73">
        <v>125547812.559999</v>
      </c>
      <c r="AC599" s="73">
        <v>110379031.79000001</v>
      </c>
      <c r="AD599" s="73">
        <v>106766184.81</v>
      </c>
      <c r="AE599" s="73">
        <v>103637437.3</v>
      </c>
      <c r="AF599" s="73">
        <v>114057394.98</v>
      </c>
      <c r="AG599" s="73">
        <v>123207702.22999901</v>
      </c>
      <c r="AH599" s="73">
        <v>131481407.81999999</v>
      </c>
      <c r="AI599" s="73">
        <v>130346195.05</v>
      </c>
      <c r="AJ599" s="73">
        <v>125738526.39</v>
      </c>
      <c r="AK599" s="73">
        <v>111872900.279999</v>
      </c>
      <c r="AL599" s="73">
        <v>104251037</v>
      </c>
      <c r="AM599" s="73">
        <v>119509525.91</v>
      </c>
      <c r="AN599" s="73">
        <v>1406795156.1199999</v>
      </c>
    </row>
    <row r="600" spans="1:40">
      <c r="A600" s="108" t="s">
        <v>1290</v>
      </c>
      <c r="B600" s="73">
        <v>0</v>
      </c>
      <c r="C600" s="73">
        <v>0</v>
      </c>
      <c r="D600" s="73">
        <v>0</v>
      </c>
      <c r="E600" s="73">
        <v>0</v>
      </c>
      <c r="F600" s="73">
        <v>0</v>
      </c>
      <c r="G600" s="73">
        <v>0</v>
      </c>
      <c r="H600" s="73">
        <v>0</v>
      </c>
      <c r="I600" s="73">
        <v>0</v>
      </c>
      <c r="J600" s="73">
        <v>0</v>
      </c>
      <c r="K600" s="73">
        <v>0</v>
      </c>
      <c r="L600" s="73">
        <v>0</v>
      </c>
      <c r="M600" s="73">
        <v>0</v>
      </c>
      <c r="N600" s="73">
        <v>0</v>
      </c>
      <c r="O600" s="73">
        <v>0</v>
      </c>
      <c r="P600" s="73">
        <v>0</v>
      </c>
      <c r="Q600" s="73">
        <v>0</v>
      </c>
      <c r="R600" s="73">
        <v>0</v>
      </c>
      <c r="S600" s="73">
        <v>0</v>
      </c>
      <c r="T600" s="73">
        <v>0</v>
      </c>
      <c r="U600" s="73">
        <v>0</v>
      </c>
      <c r="V600" s="73">
        <v>0</v>
      </c>
      <c r="W600" s="73">
        <v>0</v>
      </c>
      <c r="X600" s="73">
        <v>0</v>
      </c>
      <c r="Y600" s="73">
        <v>0</v>
      </c>
      <c r="Z600" s="73">
        <v>0</v>
      </c>
      <c r="AA600" s="73">
        <v>0</v>
      </c>
      <c r="AB600" s="73">
        <v>0</v>
      </c>
      <c r="AC600" s="73">
        <v>0</v>
      </c>
      <c r="AD600" s="73">
        <v>0</v>
      </c>
      <c r="AE600" s="73">
        <v>0</v>
      </c>
      <c r="AF600" s="73">
        <v>0</v>
      </c>
      <c r="AG600" s="73">
        <v>0</v>
      </c>
      <c r="AH600" s="73">
        <v>0</v>
      </c>
      <c r="AI600" s="73">
        <v>0</v>
      </c>
      <c r="AJ600" s="73">
        <v>0</v>
      </c>
      <c r="AK600" s="73">
        <v>0</v>
      </c>
      <c r="AL600" s="73">
        <v>0</v>
      </c>
      <c r="AM600" s="73">
        <v>0</v>
      </c>
      <c r="AN600" s="73">
        <v>0</v>
      </c>
    </row>
    <row r="601" spans="1:40">
      <c r="A601" s="108" t="s">
        <v>1291</v>
      </c>
      <c r="B601" s="73">
        <v>0</v>
      </c>
      <c r="C601" s="73">
        <v>0</v>
      </c>
      <c r="D601" s="73">
        <v>0</v>
      </c>
      <c r="E601" s="73">
        <v>0</v>
      </c>
      <c r="F601" s="73">
        <v>0</v>
      </c>
      <c r="G601" s="73">
        <v>0</v>
      </c>
      <c r="H601" s="73">
        <v>0</v>
      </c>
      <c r="I601" s="73">
        <v>0</v>
      </c>
      <c r="J601" s="73">
        <v>0</v>
      </c>
      <c r="K601" s="73">
        <v>0</v>
      </c>
      <c r="L601" s="73">
        <v>0</v>
      </c>
      <c r="M601" s="73">
        <v>0</v>
      </c>
      <c r="N601" s="73">
        <v>0</v>
      </c>
      <c r="O601" s="73">
        <v>0</v>
      </c>
      <c r="P601" s="73">
        <v>0</v>
      </c>
      <c r="Q601" s="73">
        <v>0</v>
      </c>
      <c r="R601" s="73">
        <v>0</v>
      </c>
      <c r="S601" s="73">
        <v>0</v>
      </c>
      <c r="T601" s="73">
        <v>0</v>
      </c>
      <c r="U601" s="73">
        <v>0</v>
      </c>
      <c r="V601" s="73">
        <v>0</v>
      </c>
      <c r="W601" s="73">
        <v>0</v>
      </c>
      <c r="X601" s="73">
        <v>0</v>
      </c>
      <c r="Y601" s="73">
        <v>0</v>
      </c>
      <c r="Z601" s="73">
        <v>0</v>
      </c>
      <c r="AA601" s="73">
        <v>0</v>
      </c>
      <c r="AB601" s="73">
        <v>0</v>
      </c>
      <c r="AC601" s="73">
        <v>0</v>
      </c>
      <c r="AD601" s="73">
        <v>0</v>
      </c>
      <c r="AE601" s="73">
        <v>0</v>
      </c>
      <c r="AF601" s="73">
        <v>0</v>
      </c>
      <c r="AG601" s="73">
        <v>0</v>
      </c>
      <c r="AH601" s="73">
        <v>0</v>
      </c>
      <c r="AI601" s="73">
        <v>0</v>
      </c>
      <c r="AJ601" s="73">
        <v>0</v>
      </c>
      <c r="AK601" s="73">
        <v>0</v>
      </c>
      <c r="AL601" s="73">
        <v>0</v>
      </c>
      <c r="AM601" s="73">
        <v>0</v>
      </c>
      <c r="AN601" s="73">
        <v>0</v>
      </c>
    </row>
    <row r="602" spans="1:40">
      <c r="A602" s="108" t="s">
        <v>1292</v>
      </c>
      <c r="B602" s="73">
        <v>0</v>
      </c>
      <c r="C602" s="73">
        <v>0</v>
      </c>
      <c r="D602" s="73">
        <v>0</v>
      </c>
      <c r="E602" s="73">
        <v>0</v>
      </c>
      <c r="F602" s="73">
        <v>0</v>
      </c>
      <c r="G602" s="73">
        <v>0</v>
      </c>
      <c r="H602" s="73">
        <v>0</v>
      </c>
      <c r="I602" s="73">
        <v>0</v>
      </c>
      <c r="J602" s="73">
        <v>0</v>
      </c>
      <c r="K602" s="73">
        <v>0</v>
      </c>
      <c r="L602" s="73">
        <v>0</v>
      </c>
      <c r="M602" s="73">
        <v>0</v>
      </c>
      <c r="N602" s="73">
        <v>0</v>
      </c>
      <c r="O602" s="73">
        <v>0</v>
      </c>
      <c r="P602" s="73">
        <v>0</v>
      </c>
      <c r="Q602" s="73">
        <v>0</v>
      </c>
      <c r="R602" s="73">
        <v>0</v>
      </c>
      <c r="S602" s="73">
        <v>0</v>
      </c>
      <c r="T602" s="73">
        <v>0</v>
      </c>
      <c r="U602" s="73">
        <v>0</v>
      </c>
      <c r="V602" s="73">
        <v>0</v>
      </c>
      <c r="W602" s="73">
        <v>0</v>
      </c>
      <c r="X602" s="73">
        <v>0</v>
      </c>
      <c r="Y602" s="73">
        <v>0</v>
      </c>
      <c r="Z602" s="73">
        <v>0</v>
      </c>
      <c r="AA602" s="73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</row>
    <row r="603" spans="1:40">
      <c r="A603" s="108" t="s">
        <v>1293</v>
      </c>
      <c r="B603" s="73">
        <v>11671837.779999999</v>
      </c>
      <c r="C603" s="73">
        <v>9896675.5899999999</v>
      </c>
      <c r="D603" s="73">
        <v>9900743.3699999992</v>
      </c>
      <c r="E603" s="73">
        <v>12248086.929999899</v>
      </c>
      <c r="F603" s="73">
        <v>15946086.1399999</v>
      </c>
      <c r="G603" s="73">
        <v>18112206.719999999</v>
      </c>
      <c r="H603" s="73">
        <v>17119436.780000001</v>
      </c>
      <c r="I603" s="73">
        <v>14779509.529999999</v>
      </c>
      <c r="J603" s="73">
        <v>12811703.43</v>
      </c>
      <c r="K603" s="73">
        <v>11996246.24</v>
      </c>
      <c r="L603" s="73">
        <v>11693866.849999901</v>
      </c>
      <c r="M603" s="73">
        <v>11236578.33</v>
      </c>
      <c r="N603" s="73">
        <v>157412977.69</v>
      </c>
      <c r="O603" s="73">
        <v>9967950.8300000001</v>
      </c>
      <c r="P603" s="73">
        <v>8192624.8200000003</v>
      </c>
      <c r="Q603" s="73">
        <v>8413757.5800000001</v>
      </c>
      <c r="R603" s="73">
        <v>10293051.77</v>
      </c>
      <c r="S603" s="73">
        <v>11288387.42</v>
      </c>
      <c r="T603" s="73">
        <v>11739460.6</v>
      </c>
      <c r="U603" s="73">
        <v>12774238.01</v>
      </c>
      <c r="V603" s="73">
        <v>13306879.26</v>
      </c>
      <c r="W603" s="73">
        <v>11221778.51</v>
      </c>
      <c r="X603" s="73">
        <v>11674209.6499999</v>
      </c>
      <c r="Y603" s="73">
        <v>10401182.82</v>
      </c>
      <c r="Z603" s="73">
        <v>9499435.6300000008</v>
      </c>
      <c r="AA603" s="73">
        <v>128772956.89999899</v>
      </c>
      <c r="AB603" s="73">
        <v>9650774.3499999996</v>
      </c>
      <c r="AC603" s="73">
        <v>8665553.9900000002</v>
      </c>
      <c r="AD603" s="73">
        <v>9397204.4499999993</v>
      </c>
      <c r="AE603" s="73">
        <v>9421220.1399999894</v>
      </c>
      <c r="AF603" s="73">
        <v>11276127.85</v>
      </c>
      <c r="AG603" s="73">
        <v>9685552.4399999995</v>
      </c>
      <c r="AH603" s="73">
        <v>10306193.109999999</v>
      </c>
      <c r="AI603" s="73">
        <v>10366006.869999999</v>
      </c>
      <c r="AJ603" s="73">
        <v>9657576.4900000002</v>
      </c>
      <c r="AK603" s="73">
        <v>8856975.1299999896</v>
      </c>
      <c r="AL603" s="73">
        <v>8027357.2199999997</v>
      </c>
      <c r="AM603" s="73">
        <v>8918184.0199999996</v>
      </c>
      <c r="AN603" s="73">
        <v>114228726.06</v>
      </c>
    </row>
    <row r="604" spans="1:40">
      <c r="A604" s="108" t="s">
        <v>1294</v>
      </c>
      <c r="B604" s="73">
        <v>25548292.995215401</v>
      </c>
      <c r="C604" s="73">
        <v>-23370822.9149299</v>
      </c>
      <c r="D604" s="73">
        <v>-15664024.417295501</v>
      </c>
      <c r="E604" s="73">
        <v>1913971.6123454601</v>
      </c>
      <c r="F604" s="73">
        <v>6495988.2021815302</v>
      </c>
      <c r="G604" s="73">
        <v>6728159.2850690996</v>
      </c>
      <c r="H604" s="73">
        <v>5592561.0398941496</v>
      </c>
      <c r="I604" s="73">
        <v>50700854.396574698</v>
      </c>
      <c r="J604" s="73">
        <v>3626898.6277984502</v>
      </c>
      <c r="K604" s="73">
        <v>-2423334.8798038098</v>
      </c>
      <c r="L604" s="73">
        <v>-18272429.274276</v>
      </c>
      <c r="M604" s="73">
        <v>-25072936.980500001</v>
      </c>
      <c r="N604" s="73">
        <v>15803177.692273401</v>
      </c>
      <c r="O604" s="73">
        <v>24264439.901909798</v>
      </c>
      <c r="P604" s="73">
        <v>-23756038.105934002</v>
      </c>
      <c r="Q604" s="73">
        <v>-14735324.7780998</v>
      </c>
      <c r="R604" s="73">
        <v>2527757.9900520602</v>
      </c>
      <c r="S604" s="73">
        <v>6070614.3252721597</v>
      </c>
      <c r="T604" s="73">
        <v>6603222.2485697502</v>
      </c>
      <c r="U604" s="73">
        <v>4621901.3656145697</v>
      </c>
      <c r="V604" s="73">
        <v>46807472.820536703</v>
      </c>
      <c r="W604" s="73">
        <v>620648.86747363198</v>
      </c>
      <c r="X604" s="73">
        <v>-6392796.8043417903</v>
      </c>
      <c r="Y604" s="73">
        <v>-21869844.785984099</v>
      </c>
      <c r="Z604" s="73">
        <v>-24762052.8961084</v>
      </c>
      <c r="AA604" s="73">
        <v>0.14896059292368499</v>
      </c>
      <c r="AB604" s="73">
        <v>20722545.774830502</v>
      </c>
      <c r="AC604" s="73">
        <v>-25186939.178339399</v>
      </c>
      <c r="AD604" s="73">
        <v>-18143478.024675801</v>
      </c>
      <c r="AE604" s="73">
        <v>-1028489.74081719</v>
      </c>
      <c r="AF604" s="73">
        <v>5889780.9949227003</v>
      </c>
      <c r="AG604" s="73">
        <v>6684532.5634769602</v>
      </c>
      <c r="AH604" s="73">
        <v>5134416.1051341696</v>
      </c>
      <c r="AI604" s="73">
        <v>46018699.96001</v>
      </c>
      <c r="AJ604" s="73">
        <v>1636338.16810545</v>
      </c>
      <c r="AK604" s="73">
        <v>-4723869.8715727301</v>
      </c>
      <c r="AL604" s="73">
        <v>-14364305.4402036</v>
      </c>
      <c r="AM604" s="73">
        <v>-22639231.6555891</v>
      </c>
      <c r="AN604" s="73">
        <v>-0.34471814069547602</v>
      </c>
    </row>
    <row r="605" spans="1:40">
      <c r="A605" s="108" t="s">
        <v>1295</v>
      </c>
      <c r="B605" s="73">
        <v>6333479.3976371996</v>
      </c>
      <c r="C605" s="73">
        <v>6333479.3976371996</v>
      </c>
      <c r="D605" s="73">
        <v>6333479.3976371996</v>
      </c>
      <c r="E605" s="73">
        <v>6333479.3976371996</v>
      </c>
      <c r="F605" s="73">
        <v>6333479.3976371996</v>
      </c>
      <c r="G605" s="73">
        <v>6333479.3976371996</v>
      </c>
      <c r="H605" s="73">
        <v>6333479.3976371996</v>
      </c>
      <c r="I605" s="73">
        <v>6333479.3976371996</v>
      </c>
      <c r="J605" s="73">
        <v>6333479.3976371996</v>
      </c>
      <c r="K605" s="73">
        <v>6333479.3976371996</v>
      </c>
      <c r="L605" s="73">
        <v>6333479.3976371996</v>
      </c>
      <c r="M605" s="73">
        <v>6333479.3976371996</v>
      </c>
      <c r="N605" s="73">
        <v>76001752.771646395</v>
      </c>
      <c r="O605" s="73">
        <v>6339823.3711146004</v>
      </c>
      <c r="P605" s="73">
        <v>6339823.3711146004</v>
      </c>
      <c r="Q605" s="73">
        <v>6339823.3711146004</v>
      </c>
      <c r="R605" s="73">
        <v>6339823.3711146004</v>
      </c>
      <c r="S605" s="73">
        <v>6339823.3711146004</v>
      </c>
      <c r="T605" s="73">
        <v>6339823.3711146004</v>
      </c>
      <c r="U605" s="73">
        <v>6339823.3711146004</v>
      </c>
      <c r="V605" s="73">
        <v>6339823.3711146004</v>
      </c>
      <c r="W605" s="73">
        <v>6339823.3711146004</v>
      </c>
      <c r="X605" s="73">
        <v>6339823.3711146004</v>
      </c>
      <c r="Y605" s="73">
        <v>6339823.3711146004</v>
      </c>
      <c r="Z605" s="73">
        <v>6339823.3711146004</v>
      </c>
      <c r="AA605" s="73">
        <v>76077880.453375205</v>
      </c>
      <c r="AB605" s="73">
        <v>6339823.3711146004</v>
      </c>
      <c r="AC605" s="73">
        <v>6339823.3711146004</v>
      </c>
      <c r="AD605" s="73">
        <v>6339823.3711146004</v>
      </c>
      <c r="AE605" s="73">
        <v>6339823.3711146004</v>
      </c>
      <c r="AF605" s="73">
        <v>6339823.3711146004</v>
      </c>
      <c r="AG605" s="73">
        <v>6339823.3711146004</v>
      </c>
      <c r="AH605" s="73">
        <v>6339823.3711146004</v>
      </c>
      <c r="AI605" s="73">
        <v>6339823.3711146004</v>
      </c>
      <c r="AJ605" s="73">
        <v>6339823.3711146004</v>
      </c>
      <c r="AK605" s="73">
        <v>6339823.3711146004</v>
      </c>
      <c r="AL605" s="73">
        <v>6339823.3711146004</v>
      </c>
      <c r="AM605" s="73">
        <v>6339823.3711146004</v>
      </c>
      <c r="AN605" s="73">
        <v>76077880.453375205</v>
      </c>
    </row>
    <row r="606" spans="1:40">
      <c r="A606" s="108" t="s">
        <v>1296</v>
      </c>
      <c r="B606" s="73">
        <v>0</v>
      </c>
      <c r="C606" s="73">
        <v>0</v>
      </c>
      <c r="D606" s="73">
        <v>0</v>
      </c>
      <c r="E606" s="73">
        <v>0</v>
      </c>
      <c r="F606" s="73">
        <v>0</v>
      </c>
      <c r="G606" s="73">
        <v>0</v>
      </c>
      <c r="H606" s="73">
        <v>0</v>
      </c>
      <c r="I606" s="73">
        <v>0</v>
      </c>
      <c r="J606" s="73">
        <v>0</v>
      </c>
      <c r="K606" s="73">
        <v>0</v>
      </c>
      <c r="L606" s="73">
        <v>0</v>
      </c>
      <c r="M606" s="73">
        <v>0</v>
      </c>
      <c r="N606" s="73">
        <v>0</v>
      </c>
      <c r="O606" s="73">
        <v>0</v>
      </c>
      <c r="P606" s="73">
        <v>0</v>
      </c>
      <c r="Q606" s="73">
        <v>0</v>
      </c>
      <c r="R606" s="73">
        <v>0</v>
      </c>
      <c r="S606" s="73">
        <v>0</v>
      </c>
      <c r="T606" s="73">
        <v>0</v>
      </c>
      <c r="U606" s="73">
        <v>0</v>
      </c>
      <c r="V606" s="73">
        <v>0</v>
      </c>
      <c r="W606" s="73">
        <v>0</v>
      </c>
      <c r="X606" s="73">
        <v>0</v>
      </c>
      <c r="Y606" s="73">
        <v>0</v>
      </c>
      <c r="Z606" s="73">
        <v>0</v>
      </c>
      <c r="AA606" s="73">
        <v>0</v>
      </c>
      <c r="AB606" s="73">
        <v>0</v>
      </c>
      <c r="AC606" s="73">
        <v>0</v>
      </c>
      <c r="AD606" s="73">
        <v>0</v>
      </c>
      <c r="AE606" s="73">
        <v>0</v>
      </c>
      <c r="AF606" s="73">
        <v>0</v>
      </c>
      <c r="AG606" s="73">
        <v>0</v>
      </c>
      <c r="AH606" s="73">
        <v>0</v>
      </c>
      <c r="AI606" s="73">
        <v>0</v>
      </c>
      <c r="AJ606" s="73">
        <v>0</v>
      </c>
      <c r="AK606" s="73">
        <v>0</v>
      </c>
      <c r="AL606" s="73">
        <v>0</v>
      </c>
      <c r="AM606" s="73">
        <v>0</v>
      </c>
      <c r="AN606" s="73">
        <v>0</v>
      </c>
    </row>
    <row r="607" spans="1:40">
      <c r="A607" s="108" t="s">
        <v>1297</v>
      </c>
      <c r="B607" s="73">
        <v>0</v>
      </c>
      <c r="C607" s="73">
        <v>0</v>
      </c>
      <c r="D607" s="73">
        <v>0</v>
      </c>
      <c r="E607" s="73">
        <v>0</v>
      </c>
      <c r="F607" s="73">
        <v>0</v>
      </c>
      <c r="G607" s="73">
        <v>0</v>
      </c>
      <c r="H607" s="73">
        <v>0</v>
      </c>
      <c r="I607" s="73">
        <v>0</v>
      </c>
      <c r="J607" s="73">
        <v>0</v>
      </c>
      <c r="K607" s="73">
        <v>0</v>
      </c>
      <c r="L607" s="73">
        <v>0</v>
      </c>
      <c r="M607" s="73">
        <v>0</v>
      </c>
      <c r="N607" s="73">
        <v>0</v>
      </c>
      <c r="O607" s="73">
        <v>0</v>
      </c>
      <c r="P607" s="73">
        <v>0</v>
      </c>
      <c r="Q607" s="73">
        <v>0</v>
      </c>
      <c r="R607" s="73">
        <v>0</v>
      </c>
      <c r="S607" s="73">
        <v>0</v>
      </c>
      <c r="T607" s="73">
        <v>0</v>
      </c>
      <c r="U607" s="73">
        <v>0</v>
      </c>
      <c r="V607" s="73">
        <v>0</v>
      </c>
      <c r="W607" s="73">
        <v>0</v>
      </c>
      <c r="X607" s="73">
        <v>0</v>
      </c>
      <c r="Y607" s="73">
        <v>0</v>
      </c>
      <c r="Z607" s="73">
        <v>0</v>
      </c>
      <c r="AA607" s="73">
        <v>0</v>
      </c>
      <c r="AB607" s="73">
        <v>0</v>
      </c>
      <c r="AC607" s="73">
        <v>0</v>
      </c>
      <c r="AD607" s="73">
        <v>0</v>
      </c>
      <c r="AE607" s="73">
        <v>0</v>
      </c>
      <c r="AF607" s="73">
        <v>0</v>
      </c>
      <c r="AG607" s="73">
        <v>0</v>
      </c>
      <c r="AH607" s="73">
        <v>0</v>
      </c>
      <c r="AI607" s="73">
        <v>0</v>
      </c>
      <c r="AJ607" s="73">
        <v>0</v>
      </c>
      <c r="AK607" s="73">
        <v>0</v>
      </c>
      <c r="AL607" s="73">
        <v>0</v>
      </c>
      <c r="AM607" s="73">
        <v>0</v>
      </c>
      <c r="AN607" s="73">
        <v>0</v>
      </c>
    </row>
    <row r="608" spans="1:40">
      <c r="A608" s="108" t="s">
        <v>1298</v>
      </c>
      <c r="B608" s="73">
        <v>0</v>
      </c>
      <c r="C608" s="73">
        <v>0</v>
      </c>
      <c r="D608" s="73">
        <v>0</v>
      </c>
      <c r="E608" s="73">
        <v>0</v>
      </c>
      <c r="F608" s="73">
        <v>0</v>
      </c>
      <c r="G608" s="73">
        <v>0</v>
      </c>
      <c r="H608" s="73">
        <v>0</v>
      </c>
      <c r="I608" s="73">
        <v>0</v>
      </c>
      <c r="J608" s="73">
        <v>0</v>
      </c>
      <c r="K608" s="73">
        <v>0</v>
      </c>
      <c r="L608" s="73">
        <v>0</v>
      </c>
      <c r="M608" s="73">
        <v>0</v>
      </c>
      <c r="N608" s="73">
        <v>0</v>
      </c>
      <c r="O608" s="73">
        <v>0</v>
      </c>
      <c r="P608" s="73">
        <v>0</v>
      </c>
      <c r="Q608" s="73">
        <v>0</v>
      </c>
      <c r="R608" s="73">
        <v>0</v>
      </c>
      <c r="S608" s="73">
        <v>0</v>
      </c>
      <c r="T608" s="73">
        <v>0</v>
      </c>
      <c r="U608" s="73">
        <v>0</v>
      </c>
      <c r="V608" s="73">
        <v>0</v>
      </c>
      <c r="W608" s="73">
        <v>0</v>
      </c>
      <c r="X608" s="73">
        <v>0</v>
      </c>
      <c r="Y608" s="73">
        <v>0</v>
      </c>
      <c r="Z608" s="73">
        <v>0</v>
      </c>
      <c r="AA608" s="73">
        <v>0</v>
      </c>
      <c r="AB608" s="73">
        <v>0</v>
      </c>
      <c r="AC608" s="73">
        <v>0</v>
      </c>
      <c r="AD608" s="73">
        <v>0</v>
      </c>
      <c r="AE608" s="73">
        <v>0</v>
      </c>
      <c r="AF608" s="73">
        <v>0</v>
      </c>
      <c r="AG608" s="73">
        <v>0</v>
      </c>
      <c r="AH608" s="73">
        <v>0</v>
      </c>
      <c r="AI608" s="73">
        <v>0</v>
      </c>
      <c r="AJ608" s="73">
        <v>0</v>
      </c>
      <c r="AK608" s="73">
        <v>0</v>
      </c>
      <c r="AL608" s="73">
        <v>0</v>
      </c>
      <c r="AM608" s="73">
        <v>0</v>
      </c>
      <c r="AN608" s="73">
        <v>0</v>
      </c>
    </row>
    <row r="609" spans="1:40">
      <c r="A609" s="108" t="s">
        <v>1299</v>
      </c>
      <c r="B609" s="73">
        <v>5576383.21</v>
      </c>
      <c r="C609" s="73">
        <v>4011587.47</v>
      </c>
      <c r="D609" s="73">
        <v>9666392.5399999991</v>
      </c>
      <c r="E609" s="73">
        <v>6179840.1799999997</v>
      </c>
      <c r="F609" s="73">
        <v>8819494.9399999995</v>
      </c>
      <c r="G609" s="73">
        <v>9532164.6199999992</v>
      </c>
      <c r="H609" s="73">
        <v>14918590.849999901</v>
      </c>
      <c r="I609" s="73">
        <v>21156870.030000001</v>
      </c>
      <c r="J609" s="73">
        <v>17099196.669999901</v>
      </c>
      <c r="K609" s="73">
        <v>13315042.699999999</v>
      </c>
      <c r="L609" s="73">
        <v>7239552.1799999997</v>
      </c>
      <c r="M609" s="73">
        <v>3496446.96</v>
      </c>
      <c r="N609" s="73">
        <v>121011562.34999999</v>
      </c>
      <c r="O609" s="73">
        <v>6311320.7800000003</v>
      </c>
      <c r="P609" s="73">
        <v>4349404.99</v>
      </c>
      <c r="Q609" s="73">
        <v>4862191.16</v>
      </c>
      <c r="R609" s="73">
        <v>5039601.68</v>
      </c>
      <c r="S609" s="73">
        <v>13518226.08</v>
      </c>
      <c r="T609" s="73">
        <v>15583061.09</v>
      </c>
      <c r="U609" s="73">
        <v>19285200.839999899</v>
      </c>
      <c r="V609" s="73">
        <v>22149230.469999999</v>
      </c>
      <c r="W609" s="73">
        <v>18530791.199999999</v>
      </c>
      <c r="X609" s="73">
        <v>20243452.300000001</v>
      </c>
      <c r="Y609" s="73">
        <v>11746712.27</v>
      </c>
      <c r="Z609" s="73">
        <v>5258108.5599999996</v>
      </c>
      <c r="AA609" s="73">
        <v>146877301.41999999</v>
      </c>
      <c r="AB609" s="73">
        <v>6272379.7000000002</v>
      </c>
      <c r="AC609" s="73">
        <v>4007192.75</v>
      </c>
      <c r="AD609" s="73">
        <v>8688162.2300000004</v>
      </c>
      <c r="AE609" s="73">
        <v>5955970.6399999997</v>
      </c>
      <c r="AF609" s="73">
        <v>14343028.7099999</v>
      </c>
      <c r="AG609" s="73">
        <v>17968877.059999999</v>
      </c>
      <c r="AH609" s="73">
        <v>19637064.370000001</v>
      </c>
      <c r="AI609" s="73">
        <v>21289464.829999998</v>
      </c>
      <c r="AJ609" s="73">
        <v>17732063.300000001</v>
      </c>
      <c r="AK609" s="73">
        <v>15785682.439999999</v>
      </c>
      <c r="AL609" s="73">
        <v>4819984.8199999901</v>
      </c>
      <c r="AM609" s="73">
        <v>4782938.5</v>
      </c>
      <c r="AN609" s="73">
        <v>141282809.34999999</v>
      </c>
    </row>
    <row r="610" spans="1:40">
      <c r="A610" s="108" t="s">
        <v>1300</v>
      </c>
      <c r="B610" s="73">
        <v>0</v>
      </c>
      <c r="C610" s="73">
        <v>0</v>
      </c>
      <c r="D610" s="73">
        <v>0</v>
      </c>
      <c r="E610" s="73">
        <v>0</v>
      </c>
      <c r="F610" s="73">
        <v>0</v>
      </c>
      <c r="G610" s="73">
        <v>0</v>
      </c>
      <c r="H610" s="73">
        <v>0</v>
      </c>
      <c r="I610" s="73">
        <v>0</v>
      </c>
      <c r="J610" s="73">
        <v>0</v>
      </c>
      <c r="K610" s="73">
        <v>0</v>
      </c>
      <c r="L610" s="73">
        <v>0</v>
      </c>
      <c r="M610" s="73">
        <v>0</v>
      </c>
      <c r="N610" s="73">
        <v>0</v>
      </c>
      <c r="O610" s="73">
        <v>0</v>
      </c>
      <c r="P610" s="73">
        <v>0</v>
      </c>
      <c r="Q610" s="73">
        <v>0</v>
      </c>
      <c r="R610" s="73">
        <v>0</v>
      </c>
      <c r="S610" s="73">
        <v>0</v>
      </c>
      <c r="T610" s="73">
        <v>0</v>
      </c>
      <c r="U610" s="73">
        <v>0</v>
      </c>
      <c r="V610" s="73">
        <v>0</v>
      </c>
      <c r="W610" s="73">
        <v>0</v>
      </c>
      <c r="X610" s="73">
        <v>0</v>
      </c>
      <c r="Y610" s="73">
        <v>0</v>
      </c>
      <c r="Z610" s="73">
        <v>0</v>
      </c>
      <c r="AA610" s="73">
        <v>0</v>
      </c>
      <c r="AB610" s="73">
        <v>0</v>
      </c>
      <c r="AC610" s="73">
        <v>0</v>
      </c>
      <c r="AD610" s="73">
        <v>0</v>
      </c>
      <c r="AE610" s="73">
        <v>0</v>
      </c>
      <c r="AF610" s="73">
        <v>0</v>
      </c>
      <c r="AG610" s="73">
        <v>0</v>
      </c>
      <c r="AH610" s="73">
        <v>0</v>
      </c>
      <c r="AI610" s="73">
        <v>0</v>
      </c>
      <c r="AJ610" s="73">
        <v>0</v>
      </c>
      <c r="AK610" s="73">
        <v>0</v>
      </c>
      <c r="AL610" s="73">
        <v>0</v>
      </c>
      <c r="AM610" s="73">
        <v>0</v>
      </c>
      <c r="AN610" s="73">
        <v>0</v>
      </c>
    </row>
    <row r="611" spans="1:40">
      <c r="A611" s="108" t="s">
        <v>1301</v>
      </c>
      <c r="B611" s="73">
        <v>-636361.84366106999</v>
      </c>
      <c r="C611" s="73">
        <v>-566337.86061880295</v>
      </c>
      <c r="D611" s="73">
        <v>-616104.59002085798</v>
      </c>
      <c r="E611" s="73">
        <v>-472731.00183010299</v>
      </c>
      <c r="F611" s="73">
        <v>-443453.97011011897</v>
      </c>
      <c r="G611" s="73">
        <v>-424517.20318619901</v>
      </c>
      <c r="H611" s="73">
        <v>-463680.00236431003</v>
      </c>
      <c r="I611" s="73">
        <v>-498144.87638907402</v>
      </c>
      <c r="J611" s="73">
        <v>-481132.34443810902</v>
      </c>
      <c r="K611" s="73">
        <v>-481870.51815674</v>
      </c>
      <c r="L611" s="73">
        <v>-503490.238304967</v>
      </c>
      <c r="M611" s="73">
        <v>-612361.35003153596</v>
      </c>
      <c r="N611" s="73">
        <v>-6200185.7991118897</v>
      </c>
      <c r="O611" s="73">
        <v>-632323.61167207395</v>
      </c>
      <c r="P611" s="73">
        <v>-571086.44043036597</v>
      </c>
      <c r="Q611" s="73">
        <v>-589364.11983287195</v>
      </c>
      <c r="R611" s="73">
        <v>-429493.90613010002</v>
      </c>
      <c r="S611" s="73">
        <v>-466370.87115411903</v>
      </c>
      <c r="T611" s="73">
        <v>-450919.47127108701</v>
      </c>
      <c r="U611" s="73">
        <v>-475710.05686567101</v>
      </c>
      <c r="V611" s="73">
        <v>-492272.99960638297</v>
      </c>
      <c r="W611" s="73">
        <v>-476425.31707493798</v>
      </c>
      <c r="X611" s="73">
        <v>-534151.40123273095</v>
      </c>
      <c r="Y611" s="73">
        <v>-549763.75346925994</v>
      </c>
      <c r="Z611" s="73">
        <v>-629221.30396527704</v>
      </c>
      <c r="AA611" s="73">
        <v>-6297103.2527048802</v>
      </c>
      <c r="AB611" s="73">
        <v>-629701.478562259</v>
      </c>
      <c r="AC611" s="73">
        <v>-545681.13909299602</v>
      </c>
      <c r="AD611" s="73">
        <v>-580947.06194173999</v>
      </c>
      <c r="AE611" s="73">
        <v>-474094.35143996897</v>
      </c>
      <c r="AF611" s="73">
        <v>-460523.52984044602</v>
      </c>
      <c r="AG611" s="73">
        <v>-452007.59052472899</v>
      </c>
      <c r="AH611" s="73">
        <v>-469691.71284920903</v>
      </c>
      <c r="AI611" s="73">
        <v>-482724.15601380798</v>
      </c>
      <c r="AJ611" s="73">
        <v>-462175.60266473901</v>
      </c>
      <c r="AK611" s="73">
        <v>-483890.35726451903</v>
      </c>
      <c r="AL611" s="73">
        <v>-488028.12336450903</v>
      </c>
      <c r="AM611" s="73">
        <v>-564490.95935285103</v>
      </c>
      <c r="AN611" s="73">
        <v>-6093956.0629117796</v>
      </c>
    </row>
    <row r="612" spans="1:40">
      <c r="A612" s="108" t="s">
        <v>1302</v>
      </c>
      <c r="B612" s="73">
        <v>181294535.67919099</v>
      </c>
      <c r="C612" s="73">
        <v>111937038.752088</v>
      </c>
      <c r="D612" s="73">
        <v>122500219.55032</v>
      </c>
      <c r="E612" s="73">
        <v>134736317.81815201</v>
      </c>
      <c r="F612" s="73">
        <v>163633725.469708</v>
      </c>
      <c r="G612" s="73">
        <v>174969801.29951999</v>
      </c>
      <c r="H612" s="73">
        <v>184509830.30516699</v>
      </c>
      <c r="I612" s="73">
        <v>229026346.357822</v>
      </c>
      <c r="J612" s="73">
        <v>171649466.03099701</v>
      </c>
      <c r="K612" s="73">
        <v>146817668.799676</v>
      </c>
      <c r="L612" s="73">
        <v>116536240.64505599</v>
      </c>
      <c r="M612" s="73">
        <v>124269220.687105</v>
      </c>
      <c r="N612" s="73">
        <v>1861880411.3947999</v>
      </c>
      <c r="O612" s="73">
        <v>175275068.59135199</v>
      </c>
      <c r="P612" s="73">
        <v>108416328.65475</v>
      </c>
      <c r="Q612" s="73">
        <v>117951586.463181</v>
      </c>
      <c r="R612" s="73">
        <v>129829314.485036</v>
      </c>
      <c r="S612" s="73">
        <v>157995821.14523199</v>
      </c>
      <c r="T612" s="73">
        <v>169935023.708413</v>
      </c>
      <c r="U612" s="73">
        <v>179158928.19986299</v>
      </c>
      <c r="V612" s="73">
        <v>222302175.16204399</v>
      </c>
      <c r="W612" s="73">
        <v>166689544.09151301</v>
      </c>
      <c r="X612" s="73">
        <v>142859232.26554</v>
      </c>
      <c r="Y612" s="73">
        <v>112594172.37166101</v>
      </c>
      <c r="Z612" s="73">
        <v>120469490.14104</v>
      </c>
      <c r="AA612" s="73">
        <v>1803476685.2796299</v>
      </c>
      <c r="AB612" s="73">
        <v>167903634.27738199</v>
      </c>
      <c r="AC612" s="73">
        <v>103658981.583682</v>
      </c>
      <c r="AD612" s="73">
        <v>112466949.774497</v>
      </c>
      <c r="AE612" s="73">
        <v>123851867.35885701</v>
      </c>
      <c r="AF612" s="73">
        <v>151445632.376196</v>
      </c>
      <c r="AG612" s="73">
        <v>163434480.07406601</v>
      </c>
      <c r="AH612" s="73">
        <v>172429213.06339899</v>
      </c>
      <c r="AI612" s="73">
        <v>213877465.92511001</v>
      </c>
      <c r="AJ612" s="73">
        <v>160642152.11655501</v>
      </c>
      <c r="AK612" s="73">
        <v>137647620.992277</v>
      </c>
      <c r="AL612" s="73">
        <v>108585868.847546</v>
      </c>
      <c r="AM612" s="73">
        <v>116346749.18617199</v>
      </c>
      <c r="AN612" s="73">
        <v>1732290615.5757401</v>
      </c>
    </row>
    <row r="613" spans="1:40">
      <c r="A613" s="108" t="s">
        <v>1303</v>
      </c>
      <c r="B613" s="73">
        <v>194711727.14422801</v>
      </c>
      <c r="C613" s="73">
        <v>120183099.051704</v>
      </c>
      <c r="D613" s="73">
        <v>131531046.78449</v>
      </c>
      <c r="E613" s="73">
        <v>144480562.71822599</v>
      </c>
      <c r="F613" s="73">
        <v>175494437.77638701</v>
      </c>
      <c r="G613" s="73">
        <v>187782686.30327901</v>
      </c>
      <c r="H613" s="73">
        <v>198054865.793883</v>
      </c>
      <c r="I613" s="73">
        <v>245874266.182255</v>
      </c>
      <c r="J613" s="73">
        <v>184138142.33126</v>
      </c>
      <c r="K613" s="73">
        <v>157452315.17932701</v>
      </c>
      <c r="L613" s="73">
        <v>124977115.49795499</v>
      </c>
      <c r="M613" s="73">
        <v>133431637.55091999</v>
      </c>
      <c r="N613" s="73">
        <v>1998111902.31392</v>
      </c>
      <c r="O613" s="73">
        <v>179891293.82983801</v>
      </c>
      <c r="P613" s="73">
        <v>111165927.260225</v>
      </c>
      <c r="Q613" s="73">
        <v>120934693.13034</v>
      </c>
      <c r="R613" s="73">
        <v>132930650.16664299</v>
      </c>
      <c r="S613" s="73">
        <v>161918123.21424699</v>
      </c>
      <c r="T613" s="73">
        <v>174302194.80012</v>
      </c>
      <c r="U613" s="73">
        <v>183790969.137106</v>
      </c>
      <c r="V613" s="73">
        <v>228109998.65964401</v>
      </c>
      <c r="W613" s="73">
        <v>170857677.15667599</v>
      </c>
      <c r="X613" s="73">
        <v>146413603.39498699</v>
      </c>
      <c r="Y613" s="73">
        <v>115355787.996342</v>
      </c>
      <c r="Z613" s="73">
        <v>123568803.786162</v>
      </c>
      <c r="AA613" s="73">
        <v>1849239722.53233</v>
      </c>
      <c r="AB613" s="73">
        <v>170025558.59417999</v>
      </c>
      <c r="AC613" s="73">
        <v>104834592.000763</v>
      </c>
      <c r="AD613" s="73">
        <v>113752904.10872801</v>
      </c>
      <c r="AE613" s="73">
        <v>125141291.97533999</v>
      </c>
      <c r="AF613" s="73">
        <v>153116863.64401299</v>
      </c>
      <c r="AG613" s="73">
        <v>165115528.07552201</v>
      </c>
      <c r="AH613" s="73">
        <v>174240384.89371401</v>
      </c>
      <c r="AI613" s="73">
        <v>216254493.75790301</v>
      </c>
      <c r="AJ613" s="73">
        <v>162306891.89299399</v>
      </c>
      <c r="AK613" s="73">
        <v>139032714.88646701</v>
      </c>
      <c r="AL613" s="73">
        <v>109590652.707508</v>
      </c>
      <c r="AM613" s="73">
        <v>117537340.86151899</v>
      </c>
      <c r="AN613" s="73">
        <v>1750949217.3986499</v>
      </c>
    </row>
    <row r="614" spans="1:40">
      <c r="A614" s="108" t="s">
        <v>1304</v>
      </c>
    </row>
    <row r="615" spans="1:40">
      <c r="A615" s="108" t="s">
        <v>1305</v>
      </c>
      <c r="B615" s="73">
        <v>213841538.530761</v>
      </c>
      <c r="C615" s="73">
        <v>134574882.02272999</v>
      </c>
      <c r="D615" s="73">
        <v>146368278.609981</v>
      </c>
      <c r="E615" s="73">
        <v>160515432.46715701</v>
      </c>
      <c r="F615" s="73">
        <v>193484353.989209</v>
      </c>
      <c r="G615" s="73">
        <v>206127716.04048201</v>
      </c>
      <c r="H615" s="73">
        <v>216801020.70087501</v>
      </c>
      <c r="I615" s="73">
        <v>267516583.940534</v>
      </c>
      <c r="J615" s="73">
        <v>201782204.70387799</v>
      </c>
      <c r="K615" s="73">
        <v>173771673.70118499</v>
      </c>
      <c r="L615" s="73">
        <v>138629866.57880101</v>
      </c>
      <c r="M615" s="73">
        <v>148180284.694262</v>
      </c>
      <c r="N615" s="73">
        <v>2201593835.9798598</v>
      </c>
      <c r="O615" s="73">
        <v>198987883.309627</v>
      </c>
      <c r="P615" s="73">
        <v>125466630.18298499</v>
      </c>
      <c r="Q615" s="73">
        <v>135643328.890764</v>
      </c>
      <c r="R615" s="73">
        <v>148854993.117075</v>
      </c>
      <c r="S615" s="73">
        <v>179840977.904037</v>
      </c>
      <c r="T615" s="73">
        <v>192658522.724168</v>
      </c>
      <c r="U615" s="73">
        <v>202558774.732858</v>
      </c>
      <c r="V615" s="73">
        <v>249821249.06325001</v>
      </c>
      <c r="W615" s="73">
        <v>188509690.847</v>
      </c>
      <c r="X615" s="73">
        <v>162730823.405489</v>
      </c>
      <c r="Y615" s="73">
        <v>128913096.793056</v>
      </c>
      <c r="Z615" s="73">
        <v>138257907.78306299</v>
      </c>
      <c r="AA615" s="73">
        <v>2052243878.75337</v>
      </c>
      <c r="AB615" s="73">
        <v>189278190.327474</v>
      </c>
      <c r="AC615" s="73">
        <v>119028862.108651</v>
      </c>
      <c r="AD615" s="73">
        <v>128368543.84214801</v>
      </c>
      <c r="AE615" s="73">
        <v>141017851.594639</v>
      </c>
      <c r="AF615" s="73">
        <v>171149149.00663799</v>
      </c>
      <c r="AG615" s="73">
        <v>183670007.68464199</v>
      </c>
      <c r="AH615" s="73">
        <v>193251377.714284</v>
      </c>
      <c r="AI615" s="73">
        <v>238388732.69920501</v>
      </c>
      <c r="AJ615" s="73">
        <v>180160538.105564</v>
      </c>
      <c r="AK615" s="73">
        <v>155443179.61733299</v>
      </c>
      <c r="AL615" s="73">
        <v>123114458.319493</v>
      </c>
      <c r="AM615" s="73">
        <v>132240977.275535</v>
      </c>
      <c r="AN615" s="73">
        <v>1955111868.29561</v>
      </c>
    </row>
    <row r="616" spans="1:40">
      <c r="A616" s="108" t="s">
        <v>1306</v>
      </c>
      <c r="B616" s="73">
        <v>272475727.33657998</v>
      </c>
      <c r="C616" s="73">
        <v>183107111.108549</v>
      </c>
      <c r="D616" s="73">
        <v>200655047.25580001</v>
      </c>
      <c r="E616" s="73">
        <v>210053863.24297601</v>
      </c>
      <c r="F616" s="73">
        <v>246738218.15502799</v>
      </c>
      <c r="G616" s="73">
        <v>254833180.736301</v>
      </c>
      <c r="H616" s="73">
        <v>267968641.936694</v>
      </c>
      <c r="I616" s="73">
        <v>318991598.216353</v>
      </c>
      <c r="J616" s="73">
        <v>257466206.529697</v>
      </c>
      <c r="K616" s="73">
        <v>225315103.377004</v>
      </c>
      <c r="L616" s="73">
        <v>192290131.37461999</v>
      </c>
      <c r="M616" s="73">
        <v>197222000.34008101</v>
      </c>
      <c r="N616" s="73">
        <v>2827116829.6096802</v>
      </c>
      <c r="O616" s="73">
        <v>259882129.89943501</v>
      </c>
      <c r="P616" s="73">
        <v>176258917.05279401</v>
      </c>
      <c r="Q616" s="73">
        <v>192190155.320573</v>
      </c>
      <c r="R616" s="73">
        <v>200653481.676884</v>
      </c>
      <c r="S616" s="73">
        <v>235354899.853845</v>
      </c>
      <c r="T616" s="73">
        <v>243624045.20397699</v>
      </c>
      <c r="U616" s="73">
        <v>255986453.752666</v>
      </c>
      <c r="V616" s="73">
        <v>303556321.12305897</v>
      </c>
      <c r="W616" s="73">
        <v>246453750.45680901</v>
      </c>
      <c r="X616" s="73">
        <v>216534310.86529699</v>
      </c>
      <c r="Y616" s="73">
        <v>184833419.37286401</v>
      </c>
      <c r="Z616" s="73">
        <v>189559681.212872</v>
      </c>
      <c r="AA616" s="73">
        <v>2704887565.79108</v>
      </c>
      <c r="AB616" s="73">
        <v>257284353.082234</v>
      </c>
      <c r="AC616" s="73">
        <v>172890058.14341101</v>
      </c>
      <c r="AD616" s="73">
        <v>187984279.43690801</v>
      </c>
      <c r="AE616" s="73">
        <v>195885249.319399</v>
      </c>
      <c r="AF616" s="73">
        <v>229731980.121398</v>
      </c>
      <c r="AG616" s="73">
        <v>237704439.329402</v>
      </c>
      <c r="AH616" s="73">
        <v>249747965.89904401</v>
      </c>
      <c r="AI616" s="73">
        <v>295192713.92396498</v>
      </c>
      <c r="AJ616" s="73">
        <v>241173506.88032401</v>
      </c>
      <c r="AK616" s="73">
        <v>212315576.242093</v>
      </c>
      <c r="AL616" s="73">
        <v>182103690.064253</v>
      </c>
      <c r="AM616" s="73">
        <v>186611659.87029499</v>
      </c>
      <c r="AN616" s="73">
        <v>2648625472.3127298</v>
      </c>
    </row>
    <row r="617" spans="1:40">
      <c r="A617" s="108" t="s">
        <v>1307</v>
      </c>
    </row>
    <row r="618" spans="1:40" ht="10.8" thickBot="1">
      <c r="A618" s="119" t="s">
        <v>1308</v>
      </c>
    </row>
    <row r="619" spans="1:40">
      <c r="A619" s="109" t="s">
        <v>1309</v>
      </c>
    </row>
    <row r="620" spans="1:40">
      <c r="A620" s="108" t="s">
        <v>1310</v>
      </c>
      <c r="B620" s="73">
        <v>88016042.392567605</v>
      </c>
      <c r="C620" s="73">
        <v>88179607.320597604</v>
      </c>
      <c r="D620" s="73">
        <v>88273094.477762207</v>
      </c>
      <c r="E620" s="73">
        <v>89103782.8972141</v>
      </c>
      <c r="F620" s="73">
        <v>89264362.412003905</v>
      </c>
      <c r="G620" s="73">
        <v>89460260.578968599</v>
      </c>
      <c r="H620" s="73">
        <v>90004900.637293294</v>
      </c>
      <c r="I620" s="73">
        <v>90131367.597293898</v>
      </c>
      <c r="J620" s="73">
        <v>90244645.285624593</v>
      </c>
      <c r="K620" s="73">
        <v>90801008.563815802</v>
      </c>
      <c r="L620" s="73">
        <v>90922037.759316802</v>
      </c>
      <c r="M620" s="73">
        <v>90959217.825669199</v>
      </c>
      <c r="N620" s="73">
        <v>1075360327.7481201</v>
      </c>
      <c r="O620" s="73">
        <v>94847737.043867797</v>
      </c>
      <c r="P620" s="73">
        <v>94940107.246694997</v>
      </c>
      <c r="Q620" s="73">
        <v>95022270.230511501</v>
      </c>
      <c r="R620" s="73">
        <v>95352086.184172407</v>
      </c>
      <c r="S620" s="73">
        <v>95479019.538176</v>
      </c>
      <c r="T620" s="73">
        <v>95638173.194676593</v>
      </c>
      <c r="U620" s="73">
        <v>96512797.1178689</v>
      </c>
      <c r="V620" s="73">
        <v>96940203.493958503</v>
      </c>
      <c r="W620" s="73">
        <v>97138637.295731694</v>
      </c>
      <c r="X620" s="73">
        <v>97506862.780220002</v>
      </c>
      <c r="Y620" s="73">
        <v>97389231.055146098</v>
      </c>
      <c r="Z620" s="73">
        <v>96814442.929158702</v>
      </c>
      <c r="AA620" s="73">
        <v>1153581568.1101799</v>
      </c>
      <c r="AB620" s="73">
        <v>98615111.365142494</v>
      </c>
      <c r="AC620" s="73">
        <v>98654062.654520705</v>
      </c>
      <c r="AD620" s="73">
        <v>98765238.340456396</v>
      </c>
      <c r="AE620" s="73">
        <v>99741023.169604599</v>
      </c>
      <c r="AF620" s="73">
        <v>99726359.809322506</v>
      </c>
      <c r="AG620" s="73">
        <v>99640481.420891106</v>
      </c>
      <c r="AH620" s="73">
        <v>101024466.952595</v>
      </c>
      <c r="AI620" s="73">
        <v>101488233.208564</v>
      </c>
      <c r="AJ620" s="73">
        <v>101308250.49462999</v>
      </c>
      <c r="AK620" s="73">
        <v>101693716.672856</v>
      </c>
      <c r="AL620" s="73">
        <v>101982322.44379801</v>
      </c>
      <c r="AM620" s="73">
        <v>102120809.545857</v>
      </c>
      <c r="AN620" s="73">
        <v>1204760076.0782399</v>
      </c>
    </row>
    <row r="621" spans="1:40">
      <c r="A621" s="108" t="s">
        <v>1311</v>
      </c>
      <c r="B621" s="73">
        <v>-43762.818514151702</v>
      </c>
      <c r="C621" s="73">
        <v>-44987.924906312597</v>
      </c>
      <c r="D621" s="73">
        <v>-46213.031298473397</v>
      </c>
      <c r="E621" s="73">
        <v>-47438.137690634197</v>
      </c>
      <c r="F621" s="73">
        <v>-48663.244082794998</v>
      </c>
      <c r="G621" s="73">
        <v>-49888.350474955798</v>
      </c>
      <c r="H621" s="73">
        <v>-51113.4568671167</v>
      </c>
      <c r="I621" s="73">
        <v>-52338.5632592775</v>
      </c>
      <c r="J621" s="73">
        <v>-53563.6696514383</v>
      </c>
      <c r="K621" s="73">
        <v>-54788.7760435991</v>
      </c>
      <c r="L621" s="73">
        <v>-56013.882435759901</v>
      </c>
      <c r="M621" s="73">
        <v>-57238.988827920803</v>
      </c>
      <c r="N621" s="73">
        <v>-606010.84405243502</v>
      </c>
      <c r="O621" s="73">
        <v>-58464.095214825204</v>
      </c>
      <c r="P621" s="73">
        <v>-59615.081098242299</v>
      </c>
      <c r="Q621" s="73">
        <v>-60766.066981659402</v>
      </c>
      <c r="R621" s="73">
        <v>-61917.052865076497</v>
      </c>
      <c r="S621" s="73">
        <v>-63068.0387484936</v>
      </c>
      <c r="T621" s="73">
        <v>-64219.024631910703</v>
      </c>
      <c r="U621" s="73">
        <v>-65370.010515327798</v>
      </c>
      <c r="V621" s="73">
        <v>-66520.996398744901</v>
      </c>
      <c r="W621" s="73">
        <v>-67671.982282162004</v>
      </c>
      <c r="X621" s="73">
        <v>-68822.968165579106</v>
      </c>
      <c r="Y621" s="73">
        <v>-69973.954048996195</v>
      </c>
      <c r="Z621" s="73">
        <v>-71124.939932413297</v>
      </c>
      <c r="AA621" s="73">
        <v>-777534.21088343102</v>
      </c>
      <c r="AB621" s="73">
        <v>-72275.925818409101</v>
      </c>
      <c r="AC621" s="73">
        <v>-73406.157961113393</v>
      </c>
      <c r="AD621" s="73">
        <v>-74536.390103817699</v>
      </c>
      <c r="AE621" s="73">
        <v>-75666.622246521903</v>
      </c>
      <c r="AF621" s="73">
        <v>-76796.854389226195</v>
      </c>
      <c r="AG621" s="73">
        <v>-77927.086531930501</v>
      </c>
      <c r="AH621" s="73">
        <v>-79057.318674634793</v>
      </c>
      <c r="AI621" s="73">
        <v>-80187.550817339099</v>
      </c>
      <c r="AJ621" s="73">
        <v>-81317.782960043303</v>
      </c>
      <c r="AK621" s="73">
        <v>-82448.015102747595</v>
      </c>
      <c r="AL621" s="73">
        <v>-83578.247245451901</v>
      </c>
      <c r="AM621" s="73">
        <v>-84708.479388156207</v>
      </c>
      <c r="AN621" s="73">
        <v>-941906.43123939203</v>
      </c>
    </row>
    <row r="622" spans="1:40">
      <c r="A622" s="108" t="s">
        <v>1312</v>
      </c>
      <c r="B622" s="73">
        <v>87972279.574053407</v>
      </c>
      <c r="C622" s="73">
        <v>88134619.395691305</v>
      </c>
      <c r="D622" s="73">
        <v>88226881.446463704</v>
      </c>
      <c r="E622" s="73">
        <v>89056344.759523496</v>
      </c>
      <c r="F622" s="73">
        <v>89215699.167921096</v>
      </c>
      <c r="G622" s="73">
        <v>89410372.228493601</v>
      </c>
      <c r="H622" s="73">
        <v>89953787.180426195</v>
      </c>
      <c r="I622" s="73">
        <v>90079029.034034595</v>
      </c>
      <c r="J622" s="73">
        <v>90191081.615973204</v>
      </c>
      <c r="K622" s="73">
        <v>90746219.787772194</v>
      </c>
      <c r="L622" s="73">
        <v>90866023.876881093</v>
      </c>
      <c r="M622" s="73">
        <v>90901978.8368413</v>
      </c>
      <c r="N622" s="73">
        <v>1074754316.9040699</v>
      </c>
      <c r="O622" s="73">
        <v>94789272.948652893</v>
      </c>
      <c r="P622" s="73">
        <v>94880492.165596694</v>
      </c>
      <c r="Q622" s="73">
        <v>94961504.163529903</v>
      </c>
      <c r="R622" s="73">
        <v>95290169.131307393</v>
      </c>
      <c r="S622" s="73">
        <v>95415951.499427497</v>
      </c>
      <c r="T622" s="73">
        <v>95573954.170044705</v>
      </c>
      <c r="U622" s="73">
        <v>96447427.107353598</v>
      </c>
      <c r="V622" s="73">
        <v>96873682.497559696</v>
      </c>
      <c r="W622" s="73">
        <v>97070965.313449502</v>
      </c>
      <c r="X622" s="73">
        <v>97438039.812054396</v>
      </c>
      <c r="Y622" s="73">
        <v>97319257.101097107</v>
      </c>
      <c r="Z622" s="73">
        <v>96743317.989226297</v>
      </c>
      <c r="AA622" s="73">
        <v>1152804033.8993001</v>
      </c>
      <c r="AB622" s="73">
        <v>98542835.439324096</v>
      </c>
      <c r="AC622" s="73">
        <v>98580656.496559501</v>
      </c>
      <c r="AD622" s="73">
        <v>98690701.950352594</v>
      </c>
      <c r="AE622" s="73">
        <v>99665356.547358006</v>
      </c>
      <c r="AF622" s="73">
        <v>99649562.954933301</v>
      </c>
      <c r="AG622" s="73">
        <v>99562554.334359199</v>
      </c>
      <c r="AH622" s="73">
        <v>100945409.63392</v>
      </c>
      <c r="AI622" s="73">
        <v>101408045.657746</v>
      </c>
      <c r="AJ622" s="73">
        <v>101226932.71167</v>
      </c>
      <c r="AK622" s="73">
        <v>101611268.65775301</v>
      </c>
      <c r="AL622" s="73">
        <v>101898744.19655199</v>
      </c>
      <c r="AM622" s="73">
        <v>102036101.066469</v>
      </c>
      <c r="AN622" s="73">
        <v>1203818169.6470001</v>
      </c>
    </row>
    <row r="623" spans="1:40">
      <c r="A623" s="108" t="s">
        <v>1313</v>
      </c>
      <c r="B623" s="73">
        <v>0</v>
      </c>
      <c r="C623" s="73">
        <v>0</v>
      </c>
      <c r="D623" s="73">
        <v>0</v>
      </c>
      <c r="E623" s="73">
        <v>0</v>
      </c>
      <c r="F623" s="73">
        <v>0</v>
      </c>
      <c r="G623" s="73">
        <v>0</v>
      </c>
      <c r="H623" s="73">
        <v>0</v>
      </c>
      <c r="I623" s="73">
        <v>0</v>
      </c>
      <c r="J623" s="73">
        <v>0</v>
      </c>
      <c r="K623" s="73">
        <v>0</v>
      </c>
      <c r="L623" s="73">
        <v>0</v>
      </c>
      <c r="M623" s="73">
        <v>0</v>
      </c>
      <c r="N623" s="73">
        <v>0</v>
      </c>
      <c r="O623" s="73">
        <v>0</v>
      </c>
      <c r="P623" s="73">
        <v>0</v>
      </c>
      <c r="Q623" s="73">
        <v>0</v>
      </c>
      <c r="R623" s="73">
        <v>0</v>
      </c>
      <c r="S623" s="73">
        <v>0</v>
      </c>
      <c r="T623" s="73">
        <v>0</v>
      </c>
      <c r="U623" s="73">
        <v>0</v>
      </c>
      <c r="V623" s="73">
        <v>0</v>
      </c>
      <c r="W623" s="73">
        <v>0</v>
      </c>
      <c r="X623" s="73">
        <v>0</v>
      </c>
      <c r="Y623" s="73">
        <v>0</v>
      </c>
      <c r="Z623" s="73">
        <v>0</v>
      </c>
      <c r="AA623" s="73">
        <v>0</v>
      </c>
      <c r="AB623" s="73">
        <v>0</v>
      </c>
      <c r="AC623" s="73">
        <v>0</v>
      </c>
      <c r="AD623" s="73">
        <v>0</v>
      </c>
      <c r="AE623" s="73">
        <v>0</v>
      </c>
      <c r="AF623" s="73">
        <v>0</v>
      </c>
      <c r="AG623" s="73">
        <v>0</v>
      </c>
      <c r="AH623" s="73">
        <v>0</v>
      </c>
      <c r="AI623" s="73">
        <v>0</v>
      </c>
      <c r="AJ623" s="73">
        <v>0</v>
      </c>
      <c r="AK623" s="73">
        <v>0</v>
      </c>
      <c r="AL623" s="73">
        <v>0</v>
      </c>
      <c r="AM623" s="73">
        <v>0</v>
      </c>
      <c r="AN623" s="73">
        <v>0</v>
      </c>
    </row>
    <row r="624" spans="1:40">
      <c r="A624" s="108" t="s">
        <v>1314</v>
      </c>
      <c r="B624" s="73">
        <v>87972279.574053407</v>
      </c>
      <c r="C624" s="73">
        <v>88134619.395691305</v>
      </c>
      <c r="D624" s="73">
        <v>88226881.446463704</v>
      </c>
      <c r="E624" s="73">
        <v>89056344.759523496</v>
      </c>
      <c r="F624" s="73">
        <v>89215699.167921096</v>
      </c>
      <c r="G624" s="73">
        <v>89410372.228493601</v>
      </c>
      <c r="H624" s="73">
        <v>89953787.180426195</v>
      </c>
      <c r="I624" s="73">
        <v>90079029.034034595</v>
      </c>
      <c r="J624" s="73">
        <v>90191081.615973204</v>
      </c>
      <c r="K624" s="73">
        <v>90746219.787772194</v>
      </c>
      <c r="L624" s="73">
        <v>90866023.876881093</v>
      </c>
      <c r="M624" s="73">
        <v>90901978.8368413</v>
      </c>
      <c r="N624" s="73">
        <v>1074754316.9040699</v>
      </c>
      <c r="O624" s="73">
        <v>94789272.948652893</v>
      </c>
      <c r="P624" s="73">
        <v>94880492.165596694</v>
      </c>
      <c r="Q624" s="73">
        <v>94961504.163529903</v>
      </c>
      <c r="R624" s="73">
        <v>95290169.131307393</v>
      </c>
      <c r="S624" s="73">
        <v>95415951.499427497</v>
      </c>
      <c r="T624" s="73">
        <v>95573954.170044705</v>
      </c>
      <c r="U624" s="73">
        <v>96447427.107353598</v>
      </c>
      <c r="V624" s="73">
        <v>96873682.497559696</v>
      </c>
      <c r="W624" s="73">
        <v>97070965.313449502</v>
      </c>
      <c r="X624" s="73">
        <v>97438039.812054396</v>
      </c>
      <c r="Y624" s="73">
        <v>97319257.101097107</v>
      </c>
      <c r="Z624" s="73">
        <v>96743317.989226297</v>
      </c>
      <c r="AA624" s="73">
        <v>1152804033.8993001</v>
      </c>
      <c r="AB624" s="73">
        <v>98542835.439324096</v>
      </c>
      <c r="AC624" s="73">
        <v>98580656.496559501</v>
      </c>
      <c r="AD624" s="73">
        <v>98690701.950352594</v>
      </c>
      <c r="AE624" s="73">
        <v>99665356.547358006</v>
      </c>
      <c r="AF624" s="73">
        <v>99649562.954933301</v>
      </c>
      <c r="AG624" s="73">
        <v>99562554.334359199</v>
      </c>
      <c r="AH624" s="73">
        <v>100945409.63392</v>
      </c>
      <c r="AI624" s="73">
        <v>101408045.657746</v>
      </c>
      <c r="AJ624" s="73">
        <v>101226932.71167</v>
      </c>
      <c r="AK624" s="73">
        <v>101611268.65775301</v>
      </c>
      <c r="AL624" s="73">
        <v>101898744.19655199</v>
      </c>
      <c r="AM624" s="73">
        <v>102036101.066469</v>
      </c>
      <c r="AN624" s="73">
        <v>1203818169.6470001</v>
      </c>
    </row>
    <row r="625" spans="1:40">
      <c r="A625" s="109" t="s">
        <v>1315</v>
      </c>
    </row>
    <row r="626" spans="1:40">
      <c r="A626" s="108" t="s">
        <v>1316</v>
      </c>
      <c r="B626" s="73">
        <v>0</v>
      </c>
      <c r="C626" s="73">
        <v>0</v>
      </c>
      <c r="D626" s="73">
        <v>0</v>
      </c>
      <c r="E626" s="73">
        <v>0</v>
      </c>
      <c r="F626" s="73">
        <v>0</v>
      </c>
      <c r="G626" s="73">
        <v>0</v>
      </c>
      <c r="H626" s="73">
        <v>0</v>
      </c>
      <c r="I626" s="73">
        <v>0</v>
      </c>
      <c r="J626" s="73">
        <v>0</v>
      </c>
      <c r="K626" s="73">
        <v>0</v>
      </c>
      <c r="L626" s="73">
        <v>0</v>
      </c>
      <c r="M626" s="73">
        <v>0</v>
      </c>
      <c r="N626" s="73">
        <v>0</v>
      </c>
      <c r="O626" s="73">
        <v>0</v>
      </c>
      <c r="P626" s="73">
        <v>0</v>
      </c>
      <c r="Q626" s="73">
        <v>0</v>
      </c>
      <c r="R626" s="73">
        <v>0</v>
      </c>
      <c r="S626" s="73">
        <v>0</v>
      </c>
      <c r="T626" s="73">
        <v>0</v>
      </c>
      <c r="U626" s="73">
        <v>0</v>
      </c>
      <c r="V626" s="73">
        <v>0</v>
      </c>
      <c r="W626" s="73">
        <v>0</v>
      </c>
      <c r="X626" s="73">
        <v>0</v>
      </c>
      <c r="Y626" s="73">
        <v>0</v>
      </c>
      <c r="Z626" s="73">
        <v>0</v>
      </c>
      <c r="AA626" s="73">
        <v>0</v>
      </c>
      <c r="AB626" s="73">
        <v>0</v>
      </c>
      <c r="AC626" s="73">
        <v>0</v>
      </c>
      <c r="AD626" s="73">
        <v>0</v>
      </c>
      <c r="AE626" s="73">
        <v>0</v>
      </c>
      <c r="AF626" s="73">
        <v>0</v>
      </c>
      <c r="AG626" s="73">
        <v>0</v>
      </c>
      <c r="AH626" s="73">
        <v>0</v>
      </c>
      <c r="AI626" s="73">
        <v>0</v>
      </c>
      <c r="AJ626" s="73">
        <v>0</v>
      </c>
      <c r="AK626" s="73">
        <v>0</v>
      </c>
      <c r="AL626" s="73">
        <v>0</v>
      </c>
      <c r="AM626" s="73">
        <v>0</v>
      </c>
      <c r="AN626" s="73">
        <v>0</v>
      </c>
    </row>
    <row r="627" spans="1:40">
      <c r="A627" s="108" t="s">
        <v>1317</v>
      </c>
      <c r="B627" s="73">
        <v>0</v>
      </c>
      <c r="C627" s="73">
        <v>0</v>
      </c>
      <c r="D627" s="73">
        <v>0</v>
      </c>
      <c r="E627" s="73">
        <v>0</v>
      </c>
      <c r="F627" s="73">
        <v>0</v>
      </c>
      <c r="G627" s="73">
        <v>0</v>
      </c>
      <c r="H627" s="73">
        <v>0</v>
      </c>
      <c r="I627" s="73">
        <v>0</v>
      </c>
      <c r="J627" s="73">
        <v>0</v>
      </c>
      <c r="K627" s="73">
        <v>0</v>
      </c>
      <c r="L627" s="73">
        <v>0</v>
      </c>
      <c r="M627" s="73">
        <v>0</v>
      </c>
      <c r="N627" s="73">
        <v>0</v>
      </c>
      <c r="O627" s="73">
        <v>0</v>
      </c>
      <c r="P627" s="73">
        <v>0</v>
      </c>
      <c r="Q627" s="73">
        <v>0</v>
      </c>
      <c r="R627" s="73">
        <v>0</v>
      </c>
      <c r="S627" s="73">
        <v>0</v>
      </c>
      <c r="T627" s="73">
        <v>0</v>
      </c>
      <c r="U627" s="73">
        <v>0</v>
      </c>
      <c r="V627" s="73">
        <v>0</v>
      </c>
      <c r="W627" s="73">
        <v>0</v>
      </c>
      <c r="X627" s="73">
        <v>0</v>
      </c>
      <c r="Y627" s="73">
        <v>0</v>
      </c>
      <c r="Z627" s="73">
        <v>0</v>
      </c>
      <c r="AA627" s="73">
        <v>0</v>
      </c>
      <c r="AB627" s="73">
        <v>0</v>
      </c>
      <c r="AC627" s="73">
        <v>0</v>
      </c>
      <c r="AD627" s="73">
        <v>0</v>
      </c>
      <c r="AE627" s="73">
        <v>0</v>
      </c>
      <c r="AF627" s="73">
        <v>0</v>
      </c>
      <c r="AG627" s="73">
        <v>0</v>
      </c>
      <c r="AH627" s="73">
        <v>0</v>
      </c>
      <c r="AI627" s="73">
        <v>0</v>
      </c>
      <c r="AJ627" s="73">
        <v>0</v>
      </c>
      <c r="AK627" s="73">
        <v>0</v>
      </c>
      <c r="AL627" s="73">
        <v>0</v>
      </c>
      <c r="AM627" s="73">
        <v>0</v>
      </c>
      <c r="AN627" s="73">
        <v>0</v>
      </c>
    </row>
    <row r="628" spans="1:40">
      <c r="A628" s="108" t="s">
        <v>1318</v>
      </c>
      <c r="B628" s="73">
        <v>0</v>
      </c>
      <c r="C628" s="73">
        <v>0</v>
      </c>
      <c r="D628" s="73">
        <v>0</v>
      </c>
      <c r="E628" s="73">
        <v>0</v>
      </c>
      <c r="F628" s="73">
        <v>0</v>
      </c>
      <c r="G628" s="73">
        <v>0</v>
      </c>
      <c r="H628" s="73">
        <v>0</v>
      </c>
      <c r="I628" s="73">
        <v>0</v>
      </c>
      <c r="J628" s="73">
        <v>0</v>
      </c>
      <c r="K628" s="73">
        <v>0</v>
      </c>
      <c r="L628" s="73">
        <v>0</v>
      </c>
      <c r="M628" s="73">
        <v>0</v>
      </c>
      <c r="N628" s="73">
        <v>0</v>
      </c>
      <c r="O628" s="73">
        <v>0</v>
      </c>
      <c r="P628" s="73">
        <v>0</v>
      </c>
      <c r="Q628" s="73">
        <v>0</v>
      </c>
      <c r="R628" s="73">
        <v>0</v>
      </c>
      <c r="S628" s="73">
        <v>0</v>
      </c>
      <c r="T628" s="73">
        <v>0</v>
      </c>
      <c r="U628" s="73">
        <v>0</v>
      </c>
      <c r="V628" s="73">
        <v>0</v>
      </c>
      <c r="W628" s="73">
        <v>0</v>
      </c>
      <c r="X628" s="73">
        <v>0</v>
      </c>
      <c r="Y628" s="73">
        <v>0</v>
      </c>
      <c r="Z628" s="73">
        <v>0</v>
      </c>
      <c r="AA628" s="73">
        <v>0</v>
      </c>
      <c r="AB628" s="73">
        <v>0</v>
      </c>
      <c r="AC628" s="73">
        <v>0</v>
      </c>
      <c r="AD628" s="73">
        <v>0</v>
      </c>
      <c r="AE628" s="73">
        <v>0</v>
      </c>
      <c r="AF628" s="73">
        <v>0</v>
      </c>
      <c r="AG628" s="73">
        <v>0</v>
      </c>
      <c r="AH628" s="73">
        <v>0</v>
      </c>
      <c r="AI628" s="73">
        <v>0</v>
      </c>
      <c r="AJ628" s="73">
        <v>0</v>
      </c>
      <c r="AK628" s="73">
        <v>0</v>
      </c>
      <c r="AL628" s="73">
        <v>0</v>
      </c>
      <c r="AM628" s="73">
        <v>0</v>
      </c>
      <c r="AN628" s="73">
        <v>0</v>
      </c>
    </row>
    <row r="629" spans="1:40">
      <c r="A629" s="109" t="s">
        <v>1319</v>
      </c>
    </row>
    <row r="630" spans="1:40">
      <c r="A630" s="108" t="s">
        <v>1320</v>
      </c>
    </row>
    <row r="631" spans="1:40">
      <c r="A631" s="108" t="s">
        <v>1321</v>
      </c>
      <c r="B631" s="73">
        <v>0</v>
      </c>
      <c r="C631" s="73">
        <v>0</v>
      </c>
      <c r="D631" s="73">
        <v>0</v>
      </c>
      <c r="E631" s="73">
        <v>0</v>
      </c>
      <c r="F631" s="73">
        <v>0</v>
      </c>
      <c r="G631" s="73">
        <v>0</v>
      </c>
      <c r="H631" s="73">
        <v>0</v>
      </c>
      <c r="I631" s="73">
        <v>0</v>
      </c>
      <c r="J631" s="73">
        <v>0</v>
      </c>
      <c r="K631" s="73">
        <v>0</v>
      </c>
      <c r="L631" s="73">
        <v>0</v>
      </c>
      <c r="M631" s="73">
        <v>0</v>
      </c>
      <c r="N631" s="73">
        <v>0</v>
      </c>
      <c r="O631" s="73">
        <v>0</v>
      </c>
      <c r="P631" s="73">
        <v>0</v>
      </c>
      <c r="Q631" s="73">
        <v>0</v>
      </c>
      <c r="R631" s="73">
        <v>0</v>
      </c>
      <c r="S631" s="73">
        <v>0</v>
      </c>
      <c r="T631" s="73">
        <v>0</v>
      </c>
      <c r="U631" s="73">
        <v>0</v>
      </c>
      <c r="V631" s="73">
        <v>0</v>
      </c>
      <c r="W631" s="73">
        <v>0</v>
      </c>
      <c r="X631" s="73">
        <v>0</v>
      </c>
      <c r="Y631" s="73">
        <v>0</v>
      </c>
      <c r="Z631" s="73">
        <v>0</v>
      </c>
      <c r="AA631" s="73">
        <v>0</v>
      </c>
      <c r="AB631" s="73">
        <v>0</v>
      </c>
      <c r="AC631" s="73">
        <v>0</v>
      </c>
      <c r="AD631" s="73">
        <v>0</v>
      </c>
      <c r="AE631" s="73">
        <v>0</v>
      </c>
      <c r="AF631" s="73">
        <v>0</v>
      </c>
      <c r="AG631" s="73">
        <v>0</v>
      </c>
      <c r="AH631" s="73">
        <v>0</v>
      </c>
      <c r="AI631" s="73">
        <v>0</v>
      </c>
      <c r="AJ631" s="73">
        <v>0</v>
      </c>
      <c r="AK631" s="73">
        <v>0</v>
      </c>
      <c r="AL631" s="73">
        <v>0</v>
      </c>
      <c r="AM631" s="73">
        <v>0</v>
      </c>
      <c r="AN631" s="73">
        <v>0</v>
      </c>
    </row>
    <row r="632" spans="1:40">
      <c r="A632" s="108" t="s">
        <v>1322</v>
      </c>
      <c r="B632" s="73">
        <v>0</v>
      </c>
      <c r="C632" s="73">
        <v>0</v>
      </c>
      <c r="D632" s="73">
        <v>0</v>
      </c>
      <c r="E632" s="73">
        <v>0</v>
      </c>
      <c r="F632" s="73">
        <v>0</v>
      </c>
      <c r="G632" s="73">
        <v>0</v>
      </c>
      <c r="H632" s="73">
        <v>0</v>
      </c>
      <c r="I632" s="73">
        <v>0</v>
      </c>
      <c r="J632" s="73">
        <v>0</v>
      </c>
      <c r="K632" s="73">
        <v>0</v>
      </c>
      <c r="L632" s="73">
        <v>0</v>
      </c>
      <c r="M632" s="73">
        <v>0</v>
      </c>
      <c r="N632" s="73">
        <v>0</v>
      </c>
      <c r="O632" s="73">
        <v>0</v>
      </c>
      <c r="P632" s="73">
        <v>0</v>
      </c>
      <c r="Q632" s="73">
        <v>0</v>
      </c>
      <c r="R632" s="73">
        <v>0</v>
      </c>
      <c r="S632" s="73">
        <v>0</v>
      </c>
      <c r="T632" s="73">
        <v>0</v>
      </c>
      <c r="U632" s="73">
        <v>0</v>
      </c>
      <c r="V632" s="73">
        <v>0</v>
      </c>
      <c r="W632" s="73">
        <v>0</v>
      </c>
      <c r="X632" s="73">
        <v>0</v>
      </c>
      <c r="Y632" s="73">
        <v>0</v>
      </c>
      <c r="Z632" s="73">
        <v>0</v>
      </c>
      <c r="AA632" s="73">
        <v>0</v>
      </c>
      <c r="AB632" s="73">
        <v>0</v>
      </c>
      <c r="AC632" s="73">
        <v>0</v>
      </c>
      <c r="AD632" s="73">
        <v>0</v>
      </c>
      <c r="AE632" s="73">
        <v>0</v>
      </c>
      <c r="AF632" s="73">
        <v>0</v>
      </c>
      <c r="AG632" s="73">
        <v>0</v>
      </c>
      <c r="AH632" s="73">
        <v>0</v>
      </c>
      <c r="AI632" s="73">
        <v>0</v>
      </c>
      <c r="AJ632" s="73">
        <v>0</v>
      </c>
      <c r="AK632" s="73">
        <v>0</v>
      </c>
      <c r="AL632" s="73">
        <v>0</v>
      </c>
      <c r="AM632" s="73">
        <v>0</v>
      </c>
      <c r="AN632" s="73">
        <v>0</v>
      </c>
    </row>
    <row r="633" spans="1:40">
      <c r="A633" s="108" t="s">
        <v>1323</v>
      </c>
      <c r="B633" s="73">
        <v>0</v>
      </c>
      <c r="C633" s="73">
        <v>0</v>
      </c>
      <c r="D633" s="73">
        <v>0</v>
      </c>
      <c r="E633" s="73">
        <v>0</v>
      </c>
      <c r="F633" s="73">
        <v>0</v>
      </c>
      <c r="G633" s="73">
        <v>0</v>
      </c>
      <c r="H633" s="73">
        <v>0</v>
      </c>
      <c r="I633" s="73">
        <v>0</v>
      </c>
      <c r="J633" s="73">
        <v>0</v>
      </c>
      <c r="K633" s="73">
        <v>0</v>
      </c>
      <c r="L633" s="73">
        <v>0</v>
      </c>
      <c r="M633" s="73">
        <v>0</v>
      </c>
      <c r="N633" s="73">
        <v>0</v>
      </c>
      <c r="O633" s="73">
        <v>0</v>
      </c>
      <c r="P633" s="73">
        <v>0</v>
      </c>
      <c r="Q633" s="73">
        <v>0</v>
      </c>
      <c r="R633" s="73">
        <v>0</v>
      </c>
      <c r="S633" s="73">
        <v>0</v>
      </c>
      <c r="T633" s="73">
        <v>0</v>
      </c>
      <c r="U633" s="73">
        <v>0</v>
      </c>
      <c r="V633" s="73">
        <v>0</v>
      </c>
      <c r="W633" s="73">
        <v>0</v>
      </c>
      <c r="X633" s="73">
        <v>0</v>
      </c>
      <c r="Y633" s="73">
        <v>0</v>
      </c>
      <c r="Z633" s="73">
        <v>0</v>
      </c>
      <c r="AA633" s="73">
        <v>0</v>
      </c>
      <c r="AB633" s="73">
        <v>0</v>
      </c>
      <c r="AC633" s="73">
        <v>0</v>
      </c>
      <c r="AD633" s="73">
        <v>0</v>
      </c>
      <c r="AE633" s="73">
        <v>0</v>
      </c>
      <c r="AF633" s="73">
        <v>0</v>
      </c>
      <c r="AG633" s="73">
        <v>0</v>
      </c>
      <c r="AH633" s="73">
        <v>0</v>
      </c>
      <c r="AI633" s="73">
        <v>0</v>
      </c>
      <c r="AJ633" s="73">
        <v>0</v>
      </c>
      <c r="AK633" s="73">
        <v>0</v>
      </c>
      <c r="AL633" s="73">
        <v>0</v>
      </c>
      <c r="AM633" s="73">
        <v>0</v>
      </c>
      <c r="AN633" s="73">
        <v>0</v>
      </c>
    </row>
    <row r="634" spans="1:40">
      <c r="A634" s="108" t="s">
        <v>1324</v>
      </c>
      <c r="B634" s="73">
        <v>0</v>
      </c>
      <c r="C634" s="73">
        <v>0</v>
      </c>
      <c r="D634" s="73">
        <v>0</v>
      </c>
      <c r="E634" s="73">
        <v>0</v>
      </c>
      <c r="F634" s="73">
        <v>0</v>
      </c>
      <c r="G634" s="73">
        <v>0</v>
      </c>
      <c r="H634" s="73">
        <v>0</v>
      </c>
      <c r="I634" s="73">
        <v>0</v>
      </c>
      <c r="J634" s="73">
        <v>0</v>
      </c>
      <c r="K634" s="73">
        <v>0</v>
      </c>
      <c r="L634" s="73">
        <v>0</v>
      </c>
      <c r="M634" s="73">
        <v>0</v>
      </c>
      <c r="N634" s="73">
        <v>0</v>
      </c>
      <c r="O634" s="73">
        <v>0</v>
      </c>
      <c r="P634" s="73">
        <v>0</v>
      </c>
      <c r="Q634" s="73">
        <v>0</v>
      </c>
      <c r="R634" s="73">
        <v>0</v>
      </c>
      <c r="S634" s="73">
        <v>0</v>
      </c>
      <c r="T634" s="73">
        <v>0</v>
      </c>
      <c r="U634" s="73">
        <v>0</v>
      </c>
      <c r="V634" s="73">
        <v>0</v>
      </c>
      <c r="W634" s="73">
        <v>0</v>
      </c>
      <c r="X634" s="73">
        <v>0</v>
      </c>
      <c r="Y634" s="73">
        <v>0</v>
      </c>
      <c r="Z634" s="73">
        <v>0</v>
      </c>
      <c r="AA634" s="73">
        <v>0</v>
      </c>
      <c r="AB634" s="73">
        <v>0</v>
      </c>
      <c r="AC634" s="73">
        <v>0</v>
      </c>
      <c r="AD634" s="73">
        <v>0</v>
      </c>
      <c r="AE634" s="73">
        <v>0</v>
      </c>
      <c r="AF634" s="73">
        <v>0</v>
      </c>
      <c r="AG634" s="73">
        <v>0</v>
      </c>
      <c r="AH634" s="73">
        <v>0</v>
      </c>
      <c r="AI634" s="73">
        <v>0</v>
      </c>
      <c r="AJ634" s="73">
        <v>0</v>
      </c>
      <c r="AK634" s="73">
        <v>0</v>
      </c>
      <c r="AL634" s="73">
        <v>0</v>
      </c>
      <c r="AM634" s="73">
        <v>0</v>
      </c>
      <c r="AN634" s="73">
        <v>0</v>
      </c>
    </row>
    <row r="635" spans="1:40">
      <c r="A635" s="108" t="s">
        <v>1325</v>
      </c>
    </row>
    <row r="636" spans="1:40">
      <c r="A636" s="108" t="s">
        <v>1326</v>
      </c>
      <c r="B636" s="73">
        <v>0</v>
      </c>
      <c r="C636" s="73">
        <v>0</v>
      </c>
      <c r="D636" s="73">
        <v>0</v>
      </c>
      <c r="E636" s="73">
        <v>0</v>
      </c>
      <c r="F636" s="73">
        <v>0</v>
      </c>
      <c r="G636" s="73">
        <v>0</v>
      </c>
      <c r="H636" s="73">
        <v>0</v>
      </c>
      <c r="I636" s="73">
        <v>0</v>
      </c>
      <c r="J636" s="73">
        <v>0</v>
      </c>
      <c r="K636" s="73">
        <v>0</v>
      </c>
      <c r="L636" s="73">
        <v>0</v>
      </c>
      <c r="M636" s="73">
        <v>0</v>
      </c>
      <c r="N636" s="73">
        <v>0</v>
      </c>
      <c r="O636" s="73">
        <v>0</v>
      </c>
      <c r="P636" s="73">
        <v>0</v>
      </c>
      <c r="Q636" s="73">
        <v>0</v>
      </c>
      <c r="R636" s="73">
        <v>0</v>
      </c>
      <c r="S636" s="73">
        <v>0</v>
      </c>
      <c r="T636" s="73">
        <v>0</v>
      </c>
      <c r="U636" s="73">
        <v>0</v>
      </c>
      <c r="V636" s="73">
        <v>0</v>
      </c>
      <c r="W636" s="73">
        <v>0</v>
      </c>
      <c r="X636" s="73">
        <v>0</v>
      </c>
      <c r="Y636" s="73">
        <v>0</v>
      </c>
      <c r="Z636" s="73">
        <v>0</v>
      </c>
      <c r="AA636" s="73">
        <v>0</v>
      </c>
      <c r="AB636" s="73">
        <v>0</v>
      </c>
      <c r="AC636" s="73">
        <v>0</v>
      </c>
      <c r="AD636" s="73">
        <v>0</v>
      </c>
      <c r="AE636" s="73">
        <v>0</v>
      </c>
      <c r="AF636" s="73">
        <v>0</v>
      </c>
      <c r="AG636" s="73">
        <v>0</v>
      </c>
      <c r="AH636" s="73">
        <v>0</v>
      </c>
      <c r="AI636" s="73">
        <v>0</v>
      </c>
      <c r="AJ636" s="73">
        <v>0</v>
      </c>
      <c r="AK636" s="73">
        <v>0</v>
      </c>
      <c r="AL636" s="73">
        <v>0</v>
      </c>
      <c r="AM636" s="73">
        <v>0</v>
      </c>
      <c r="AN636" s="73">
        <v>0</v>
      </c>
    </row>
    <row r="637" spans="1:40">
      <c r="A637" s="108" t="s">
        <v>1327</v>
      </c>
      <c r="B637" s="73">
        <v>0</v>
      </c>
      <c r="C637" s="73">
        <v>0</v>
      </c>
      <c r="D637" s="73">
        <v>0</v>
      </c>
      <c r="E637" s="73">
        <v>0</v>
      </c>
      <c r="F637" s="73">
        <v>0</v>
      </c>
      <c r="G637" s="73">
        <v>0</v>
      </c>
      <c r="H637" s="73">
        <v>0</v>
      </c>
      <c r="I637" s="73">
        <v>0</v>
      </c>
      <c r="J637" s="73">
        <v>0</v>
      </c>
      <c r="K637" s="73">
        <v>0</v>
      </c>
      <c r="L637" s="73">
        <v>0</v>
      </c>
      <c r="M637" s="73">
        <v>0</v>
      </c>
      <c r="N637" s="73">
        <v>0</v>
      </c>
      <c r="O637" s="73">
        <v>0</v>
      </c>
      <c r="P637" s="73">
        <v>0</v>
      </c>
      <c r="Q637" s="73">
        <v>0</v>
      </c>
      <c r="R637" s="73">
        <v>0</v>
      </c>
      <c r="S637" s="73">
        <v>0</v>
      </c>
      <c r="T637" s="73">
        <v>0</v>
      </c>
      <c r="U637" s="73">
        <v>0</v>
      </c>
      <c r="V637" s="73">
        <v>0</v>
      </c>
      <c r="W637" s="73">
        <v>0</v>
      </c>
      <c r="X637" s="73">
        <v>0</v>
      </c>
      <c r="Y637" s="73">
        <v>0</v>
      </c>
      <c r="Z637" s="73">
        <v>0</v>
      </c>
      <c r="AA637" s="73">
        <v>0</v>
      </c>
      <c r="AB637" s="73">
        <v>0</v>
      </c>
      <c r="AC637" s="73">
        <v>0</v>
      </c>
      <c r="AD637" s="73">
        <v>0</v>
      </c>
      <c r="AE637" s="73">
        <v>0</v>
      </c>
      <c r="AF637" s="73">
        <v>0</v>
      </c>
      <c r="AG637" s="73">
        <v>0</v>
      </c>
      <c r="AH637" s="73">
        <v>0</v>
      </c>
      <c r="AI637" s="73">
        <v>0</v>
      </c>
      <c r="AJ637" s="73">
        <v>0</v>
      </c>
      <c r="AK637" s="73">
        <v>0</v>
      </c>
      <c r="AL637" s="73">
        <v>0</v>
      </c>
      <c r="AM637" s="73">
        <v>0</v>
      </c>
      <c r="AN637" s="73">
        <v>0</v>
      </c>
    </row>
    <row r="638" spans="1:40">
      <c r="A638" s="108" t="s">
        <v>1328</v>
      </c>
    </row>
    <row r="639" spans="1:40">
      <c r="A639" s="108" t="s">
        <v>1329</v>
      </c>
      <c r="B639" s="73">
        <v>0</v>
      </c>
      <c r="C639" s="73">
        <v>0</v>
      </c>
      <c r="D639" s="73">
        <v>1570338.8199999901</v>
      </c>
      <c r="E639" s="73">
        <v>0</v>
      </c>
      <c r="F639" s="73">
        <v>0</v>
      </c>
      <c r="G639" s="73">
        <v>1570338.8199999901</v>
      </c>
      <c r="H639" s="73">
        <v>0</v>
      </c>
      <c r="I639" s="73">
        <v>0</v>
      </c>
      <c r="J639" s="73">
        <v>1570338.8199999901</v>
      </c>
      <c r="K639" s="73">
        <v>0</v>
      </c>
      <c r="L639" s="73">
        <v>0</v>
      </c>
      <c r="M639" s="73">
        <v>1570338.8199999901</v>
      </c>
      <c r="N639" s="73">
        <v>6281355.27999999</v>
      </c>
      <c r="O639" s="73">
        <v>0</v>
      </c>
      <c r="P639" s="73">
        <v>0</v>
      </c>
      <c r="Q639" s="73">
        <v>1570338.8199999901</v>
      </c>
      <c r="R639" s="73">
        <v>0</v>
      </c>
      <c r="S639" s="73">
        <v>0</v>
      </c>
      <c r="T639" s="73">
        <v>1570338.8199999901</v>
      </c>
      <c r="U639" s="73">
        <v>0</v>
      </c>
      <c r="V639" s="73">
        <v>0</v>
      </c>
      <c r="W639" s="73">
        <v>1570338.8199999901</v>
      </c>
      <c r="X639" s="73">
        <v>0</v>
      </c>
      <c r="Y639" s="73">
        <v>0</v>
      </c>
      <c r="Z639" s="73">
        <v>1570338.8199999901</v>
      </c>
      <c r="AA639" s="73">
        <v>6281355.27999999</v>
      </c>
      <c r="AB639" s="73">
        <v>0</v>
      </c>
      <c r="AC639" s="73">
        <v>0</v>
      </c>
      <c r="AD639" s="73">
        <v>1570338.8199999901</v>
      </c>
      <c r="AE639" s="73">
        <v>0</v>
      </c>
      <c r="AF639" s="73">
        <v>0</v>
      </c>
      <c r="AG639" s="73">
        <v>1570338.8199999901</v>
      </c>
      <c r="AH639" s="73">
        <v>0</v>
      </c>
      <c r="AI639" s="73">
        <v>0</v>
      </c>
      <c r="AJ639" s="73">
        <v>861366</v>
      </c>
      <c r="AK639" s="73">
        <v>0</v>
      </c>
      <c r="AL639" s="73">
        <v>0</v>
      </c>
      <c r="AM639" s="73">
        <v>0</v>
      </c>
      <c r="AN639" s="73">
        <v>4002043.6399999899</v>
      </c>
    </row>
    <row r="640" spans="1:40">
      <c r="A640" s="109" t="s">
        <v>1330</v>
      </c>
      <c r="B640" s="73">
        <v>0</v>
      </c>
      <c r="C640" s="73">
        <v>0</v>
      </c>
      <c r="D640" s="73">
        <v>1570338.8199999901</v>
      </c>
      <c r="E640" s="73">
        <v>0</v>
      </c>
      <c r="F640" s="73">
        <v>0</v>
      </c>
      <c r="G640" s="73">
        <v>1570338.8199999901</v>
      </c>
      <c r="H640" s="73">
        <v>0</v>
      </c>
      <c r="I640" s="73">
        <v>0</v>
      </c>
      <c r="J640" s="73">
        <v>1570338.8199999901</v>
      </c>
      <c r="K640" s="73">
        <v>0</v>
      </c>
      <c r="L640" s="73">
        <v>0</v>
      </c>
      <c r="M640" s="73">
        <v>1570338.8199999901</v>
      </c>
      <c r="N640" s="73">
        <v>6281355.27999999</v>
      </c>
      <c r="O640" s="73">
        <v>0</v>
      </c>
      <c r="P640" s="73">
        <v>0</v>
      </c>
      <c r="Q640" s="73">
        <v>1570338.8199999901</v>
      </c>
      <c r="R640" s="73">
        <v>0</v>
      </c>
      <c r="S640" s="73">
        <v>0</v>
      </c>
      <c r="T640" s="73">
        <v>1570338.8199999901</v>
      </c>
      <c r="U640" s="73">
        <v>0</v>
      </c>
      <c r="V640" s="73">
        <v>0</v>
      </c>
      <c r="W640" s="73">
        <v>1570338.8199999901</v>
      </c>
      <c r="X640" s="73">
        <v>0</v>
      </c>
      <c r="Y640" s="73">
        <v>0</v>
      </c>
      <c r="Z640" s="73">
        <v>1570338.8199999901</v>
      </c>
      <c r="AA640" s="73">
        <v>6281355.27999999</v>
      </c>
      <c r="AB640" s="73">
        <v>0</v>
      </c>
      <c r="AC640" s="73">
        <v>0</v>
      </c>
      <c r="AD640" s="73">
        <v>1570338.8199999901</v>
      </c>
      <c r="AE640" s="73">
        <v>0</v>
      </c>
      <c r="AF640" s="73">
        <v>0</v>
      </c>
      <c r="AG640" s="73">
        <v>1570338.8199999901</v>
      </c>
      <c r="AH640" s="73">
        <v>0</v>
      </c>
      <c r="AI640" s="73">
        <v>0</v>
      </c>
      <c r="AJ640" s="73">
        <v>861366</v>
      </c>
      <c r="AK640" s="73">
        <v>0</v>
      </c>
      <c r="AL640" s="73">
        <v>0</v>
      </c>
      <c r="AM640" s="73">
        <v>0</v>
      </c>
      <c r="AN640" s="73">
        <v>4002043.6399999899</v>
      </c>
    </row>
    <row r="641" spans="1:40">
      <c r="A641" s="108" t="s">
        <v>1331</v>
      </c>
    </row>
    <row r="642" spans="1:40">
      <c r="A642" s="108" t="s">
        <v>1332</v>
      </c>
      <c r="B642" s="73">
        <v>0</v>
      </c>
      <c r="C642" s="73">
        <v>0</v>
      </c>
      <c r="D642" s="73">
        <v>0</v>
      </c>
      <c r="E642" s="73">
        <v>0</v>
      </c>
      <c r="F642" s="73">
        <v>0</v>
      </c>
      <c r="G642" s="73">
        <v>0</v>
      </c>
      <c r="H642" s="73">
        <v>0</v>
      </c>
      <c r="I642" s="73">
        <v>0</v>
      </c>
      <c r="J642" s="73">
        <v>0</v>
      </c>
      <c r="K642" s="73">
        <v>0</v>
      </c>
      <c r="L642" s="73">
        <v>0</v>
      </c>
      <c r="M642" s="73">
        <v>0</v>
      </c>
      <c r="N642" s="73">
        <v>0</v>
      </c>
      <c r="O642" s="73">
        <v>0</v>
      </c>
      <c r="P642" s="73">
        <v>0</v>
      </c>
      <c r="Q642" s="73">
        <v>0</v>
      </c>
      <c r="R642" s="73">
        <v>0</v>
      </c>
      <c r="S642" s="73">
        <v>0</v>
      </c>
      <c r="T642" s="73">
        <v>0</v>
      </c>
      <c r="U642" s="73">
        <v>0</v>
      </c>
      <c r="V642" s="73">
        <v>0</v>
      </c>
      <c r="W642" s="73">
        <v>0</v>
      </c>
      <c r="X642" s="73">
        <v>0</v>
      </c>
      <c r="Y642" s="73">
        <v>0</v>
      </c>
      <c r="Z642" s="73">
        <v>0</v>
      </c>
      <c r="AA642" s="73">
        <v>0</v>
      </c>
      <c r="AB642" s="73">
        <v>0</v>
      </c>
      <c r="AC642" s="73">
        <v>0</v>
      </c>
      <c r="AD642" s="73">
        <v>0</v>
      </c>
      <c r="AE642" s="73">
        <v>0</v>
      </c>
      <c r="AF642" s="73">
        <v>0</v>
      </c>
      <c r="AG642" s="73">
        <v>0</v>
      </c>
      <c r="AH642" s="73">
        <v>0</v>
      </c>
      <c r="AI642" s="73">
        <v>0</v>
      </c>
      <c r="AJ642" s="73">
        <v>0</v>
      </c>
      <c r="AK642" s="73">
        <v>0</v>
      </c>
      <c r="AL642" s="73">
        <v>0</v>
      </c>
      <c r="AM642" s="73">
        <v>0</v>
      </c>
      <c r="AN642" s="73">
        <v>0</v>
      </c>
    </row>
    <row r="643" spans="1:40">
      <c r="A643" s="108" t="s">
        <v>1333</v>
      </c>
      <c r="B643" s="73">
        <v>0</v>
      </c>
      <c r="C643" s="73">
        <v>0</v>
      </c>
      <c r="D643" s="73">
        <v>0</v>
      </c>
      <c r="E643" s="73">
        <v>0</v>
      </c>
      <c r="F643" s="73">
        <v>0</v>
      </c>
      <c r="G643" s="73">
        <v>0</v>
      </c>
      <c r="H643" s="73">
        <v>0</v>
      </c>
      <c r="I643" s="73">
        <v>0</v>
      </c>
      <c r="J643" s="73">
        <v>0</v>
      </c>
      <c r="K643" s="73">
        <v>0</v>
      </c>
      <c r="L643" s="73">
        <v>0</v>
      </c>
      <c r="M643" s="73">
        <v>0</v>
      </c>
      <c r="N643" s="73">
        <v>0</v>
      </c>
      <c r="O643" s="73">
        <v>0</v>
      </c>
      <c r="P643" s="73">
        <v>0</v>
      </c>
      <c r="Q643" s="73">
        <v>0</v>
      </c>
      <c r="R643" s="73">
        <v>0</v>
      </c>
      <c r="S643" s="73">
        <v>0</v>
      </c>
      <c r="T643" s="73">
        <v>0</v>
      </c>
      <c r="U643" s="73">
        <v>0</v>
      </c>
      <c r="V643" s="73">
        <v>0</v>
      </c>
      <c r="W643" s="73">
        <v>0</v>
      </c>
      <c r="X643" s="73">
        <v>0</v>
      </c>
      <c r="Y643" s="73">
        <v>0</v>
      </c>
      <c r="Z643" s="73">
        <v>0</v>
      </c>
      <c r="AA643" s="73">
        <v>0</v>
      </c>
      <c r="AB643" s="73">
        <v>0</v>
      </c>
      <c r="AC643" s="73">
        <v>0</v>
      </c>
      <c r="AD643" s="73">
        <v>0</v>
      </c>
      <c r="AE643" s="73">
        <v>0</v>
      </c>
      <c r="AF643" s="73">
        <v>0</v>
      </c>
      <c r="AG643" s="73">
        <v>0</v>
      </c>
      <c r="AH643" s="73">
        <v>0</v>
      </c>
      <c r="AI643" s="73">
        <v>0</v>
      </c>
      <c r="AJ643" s="73">
        <v>0</v>
      </c>
      <c r="AK643" s="73">
        <v>0</v>
      </c>
      <c r="AL643" s="73">
        <v>0</v>
      </c>
      <c r="AM643" s="73">
        <v>0</v>
      </c>
      <c r="AN643" s="73">
        <v>0</v>
      </c>
    </row>
    <row r="644" spans="1:40">
      <c r="A644" s="108" t="s">
        <v>1334</v>
      </c>
      <c r="B644" s="73">
        <v>5913109.3641590197</v>
      </c>
      <c r="C644" s="73">
        <v>-4011193.1215371401</v>
      </c>
      <c r="D644" s="73">
        <v>-2953319.3685087599</v>
      </c>
      <c r="E644" s="73">
        <v>-1705918.23876927</v>
      </c>
      <c r="F644" s="73">
        <v>1855598.0788416399</v>
      </c>
      <c r="G644" s="73">
        <v>3004862.61351076</v>
      </c>
      <c r="H644" s="73">
        <v>3905699.4260472101</v>
      </c>
      <c r="I644" s="73">
        <v>9619368.2623763308</v>
      </c>
      <c r="J644" s="73">
        <v>1286613.3346935101</v>
      </c>
      <c r="K644" s="73">
        <v>-2812762.0002831202</v>
      </c>
      <c r="L644" s="73">
        <v>-7387293.7243298199</v>
      </c>
      <c r="M644" s="73">
        <v>-6714764.6262003798</v>
      </c>
      <c r="N644" s="73">
        <v>-3.6379788070917103E-8</v>
      </c>
      <c r="O644" s="73">
        <v>6809499.4464822598</v>
      </c>
      <c r="P644" s="73">
        <v>-6144447.7744046804</v>
      </c>
      <c r="Q644" s="73">
        <v>-4712397.9186732601</v>
      </c>
      <c r="R644" s="73">
        <v>-2876115.8678267198</v>
      </c>
      <c r="S644" s="73">
        <v>2043532.1996126899</v>
      </c>
      <c r="T644" s="73">
        <v>3910862.0951166302</v>
      </c>
      <c r="U644" s="73">
        <v>5265869.38696816</v>
      </c>
      <c r="V644" s="73">
        <v>13006128.0788262</v>
      </c>
      <c r="W644" s="73">
        <v>2112726.5611808202</v>
      </c>
      <c r="X644" s="73">
        <v>-2780207.12228075</v>
      </c>
      <c r="Y644" s="73">
        <v>-8868438.5023748707</v>
      </c>
      <c r="Z644" s="73">
        <v>-7767010.5826264899</v>
      </c>
      <c r="AA644" s="73">
        <v>3.6379788070917103E-8</v>
      </c>
      <c r="AB644" s="73">
        <v>7406617.7010302301</v>
      </c>
      <c r="AC644" s="73">
        <v>-7797925.9351495299</v>
      </c>
      <c r="AD644" s="73">
        <v>-6097970.3739963397</v>
      </c>
      <c r="AE644" s="73">
        <v>-3838262.1254724101</v>
      </c>
      <c r="AF644" s="73">
        <v>2190394.9316162802</v>
      </c>
      <c r="AG644" s="73">
        <v>4612730.0475481302</v>
      </c>
      <c r="AH644" s="73">
        <v>6340866.2895516902</v>
      </c>
      <c r="AI644" s="73">
        <v>15575185.705872901</v>
      </c>
      <c r="AJ644" s="73">
        <v>2861121.7589901998</v>
      </c>
      <c r="AK644" s="73">
        <v>-2838761.5981155802</v>
      </c>
      <c r="AL644" s="73">
        <v>-9925227.9520444497</v>
      </c>
      <c r="AM644" s="73">
        <v>-8488768.4498310406</v>
      </c>
      <c r="AN644" s="73">
        <v>1.4551915228366799E-7</v>
      </c>
    </row>
    <row r="645" spans="1:40">
      <c r="A645" s="108" t="s">
        <v>1335</v>
      </c>
      <c r="B645" s="73">
        <v>213287.34724999999</v>
      </c>
      <c r="C645" s="73">
        <v>213287.34724999999</v>
      </c>
      <c r="D645" s="73">
        <v>213287.34724999999</v>
      </c>
      <c r="E645" s="73">
        <v>213287.34724999999</v>
      </c>
      <c r="F645" s="73">
        <v>213287.34724999999</v>
      </c>
      <c r="G645" s="73">
        <v>213287.34724999999</v>
      </c>
      <c r="H645" s="73">
        <v>213287.34724999999</v>
      </c>
      <c r="I645" s="73">
        <v>213287.34724999999</v>
      </c>
      <c r="J645" s="73">
        <v>144305</v>
      </c>
      <c r="K645" s="73">
        <v>0</v>
      </c>
      <c r="L645" s="73">
        <v>0</v>
      </c>
      <c r="M645" s="73">
        <v>0</v>
      </c>
      <c r="N645" s="73">
        <v>1850603.7779999999</v>
      </c>
      <c r="O645" s="73">
        <v>0</v>
      </c>
      <c r="P645" s="73">
        <v>0</v>
      </c>
      <c r="Q645" s="73">
        <v>0</v>
      </c>
      <c r="R645" s="73">
        <v>0</v>
      </c>
      <c r="S645" s="73">
        <v>0</v>
      </c>
      <c r="T645" s="73">
        <v>0</v>
      </c>
      <c r="U645" s="73">
        <v>0</v>
      </c>
      <c r="V645" s="73">
        <v>0</v>
      </c>
      <c r="W645" s="73">
        <v>0</v>
      </c>
      <c r="X645" s="73">
        <v>0</v>
      </c>
      <c r="Y645" s="73">
        <v>0</v>
      </c>
      <c r="Z645" s="73">
        <v>0</v>
      </c>
      <c r="AA645" s="73">
        <v>0</v>
      </c>
      <c r="AB645" s="73">
        <v>0</v>
      </c>
      <c r="AC645" s="73">
        <v>0</v>
      </c>
      <c r="AD645" s="73">
        <v>0</v>
      </c>
      <c r="AE645" s="73">
        <v>0</v>
      </c>
      <c r="AF645" s="73">
        <v>0</v>
      </c>
      <c r="AG645" s="73">
        <v>0</v>
      </c>
      <c r="AH645" s="73">
        <v>0</v>
      </c>
      <c r="AI645" s="73">
        <v>0</v>
      </c>
      <c r="AJ645" s="73">
        <v>0</v>
      </c>
      <c r="AK645" s="73">
        <v>0</v>
      </c>
      <c r="AL645" s="73">
        <v>0</v>
      </c>
      <c r="AM645" s="73">
        <v>0</v>
      </c>
      <c r="AN645" s="73">
        <v>0</v>
      </c>
    </row>
    <row r="646" spans="1:40">
      <c r="A646" s="108" t="s">
        <v>1336</v>
      </c>
      <c r="B646" s="73">
        <v>89506</v>
      </c>
      <c r="C646" s="73">
        <v>89506</v>
      </c>
      <c r="D646" s="73">
        <v>89506</v>
      </c>
      <c r="E646" s="73">
        <v>89506</v>
      </c>
      <c r="F646" s="73">
        <v>89506</v>
      </c>
      <c r="G646" s="73">
        <v>89506</v>
      </c>
      <c r="H646" s="73">
        <v>89506</v>
      </c>
      <c r="I646" s="73">
        <v>89506</v>
      </c>
      <c r="J646" s="73">
        <v>89506</v>
      </c>
      <c r="K646" s="73">
        <v>89506</v>
      </c>
      <c r="L646" s="73">
        <v>89506</v>
      </c>
      <c r="M646" s="73">
        <v>89506</v>
      </c>
      <c r="N646" s="73">
        <v>1074072</v>
      </c>
      <c r="O646" s="73">
        <v>89506</v>
      </c>
      <c r="P646" s="73">
        <v>89506</v>
      </c>
      <c r="Q646" s="73">
        <v>89506</v>
      </c>
      <c r="R646" s="73">
        <v>89506</v>
      </c>
      <c r="S646" s="73">
        <v>89506</v>
      </c>
      <c r="T646" s="73">
        <v>89506</v>
      </c>
      <c r="U646" s="73">
        <v>89506</v>
      </c>
      <c r="V646" s="73">
        <v>89506</v>
      </c>
      <c r="W646" s="73">
        <v>89506</v>
      </c>
      <c r="X646" s="73">
        <v>89506</v>
      </c>
      <c r="Y646" s="73">
        <v>89506</v>
      </c>
      <c r="Z646" s="73">
        <v>89506</v>
      </c>
      <c r="AA646" s="73">
        <v>1074072</v>
      </c>
      <c r="AB646" s="73">
        <v>89506</v>
      </c>
      <c r="AC646" s="73">
        <v>89506</v>
      </c>
      <c r="AD646" s="73">
        <v>89506</v>
      </c>
      <c r="AE646" s="73">
        <v>89506</v>
      </c>
      <c r="AF646" s="73">
        <v>89506</v>
      </c>
      <c r="AG646" s="73">
        <v>89506</v>
      </c>
      <c r="AH646" s="73">
        <v>89506</v>
      </c>
      <c r="AI646" s="73">
        <v>89506</v>
      </c>
      <c r="AJ646" s="73">
        <v>89506</v>
      </c>
      <c r="AK646" s="73">
        <v>89506</v>
      </c>
      <c r="AL646" s="73">
        <v>89506</v>
      </c>
      <c r="AM646" s="73">
        <v>89506</v>
      </c>
      <c r="AN646" s="73">
        <v>1074072</v>
      </c>
    </row>
    <row r="647" spans="1:40">
      <c r="A647" s="108" t="s">
        <v>1337</v>
      </c>
      <c r="B647" s="73">
        <v>0</v>
      </c>
      <c r="C647" s="73">
        <v>0</v>
      </c>
      <c r="D647" s="73">
        <v>0</v>
      </c>
      <c r="E647" s="73">
        <v>0</v>
      </c>
      <c r="F647" s="73">
        <v>0</v>
      </c>
      <c r="G647" s="73">
        <v>0</v>
      </c>
      <c r="H647" s="73">
        <v>0</v>
      </c>
      <c r="I647" s="73">
        <v>0</v>
      </c>
      <c r="J647" s="73">
        <v>0</v>
      </c>
      <c r="K647" s="73">
        <v>0</v>
      </c>
      <c r="L647" s="73">
        <v>0</v>
      </c>
      <c r="M647" s="73">
        <v>0</v>
      </c>
      <c r="N647" s="73">
        <v>0</v>
      </c>
      <c r="O647" s="73">
        <v>0</v>
      </c>
      <c r="P647" s="73">
        <v>0</v>
      </c>
      <c r="Q647" s="73">
        <v>0</v>
      </c>
      <c r="R647" s="73">
        <v>0</v>
      </c>
      <c r="S647" s="73">
        <v>0</v>
      </c>
      <c r="T647" s="73">
        <v>0</v>
      </c>
      <c r="U647" s="73">
        <v>0</v>
      </c>
      <c r="V647" s="73">
        <v>0</v>
      </c>
      <c r="W647" s="73">
        <v>0</v>
      </c>
      <c r="X647" s="73">
        <v>0</v>
      </c>
      <c r="Y647" s="73">
        <v>0</v>
      </c>
      <c r="Z647" s="73">
        <v>0</v>
      </c>
      <c r="AA647" s="73">
        <v>0</v>
      </c>
      <c r="AB647" s="73">
        <v>0</v>
      </c>
      <c r="AC647" s="73">
        <v>0</v>
      </c>
      <c r="AD647" s="73">
        <v>0</v>
      </c>
      <c r="AE647" s="73">
        <v>0</v>
      </c>
      <c r="AF647" s="73">
        <v>0</v>
      </c>
      <c r="AG647" s="73">
        <v>0</v>
      </c>
      <c r="AH647" s="73">
        <v>0</v>
      </c>
      <c r="AI647" s="73">
        <v>0</v>
      </c>
      <c r="AJ647" s="73">
        <v>0</v>
      </c>
      <c r="AK647" s="73">
        <v>0</v>
      </c>
      <c r="AL647" s="73">
        <v>0</v>
      </c>
      <c r="AM647" s="73">
        <v>0</v>
      </c>
      <c r="AN647" s="73">
        <v>0</v>
      </c>
    </row>
    <row r="648" spans="1:40">
      <c r="A648" s="108" t="s">
        <v>1338</v>
      </c>
      <c r="B648" s="73">
        <v>48418.384375000001</v>
      </c>
      <c r="C648" s="73">
        <v>48418.384375000001</v>
      </c>
      <c r="D648" s="73">
        <v>48418.384375000001</v>
      </c>
      <c r="E648" s="73">
        <v>48418.384375000001</v>
      </c>
      <c r="F648" s="73">
        <v>48418.384375000001</v>
      </c>
      <c r="G648" s="73">
        <v>48418.384375000001</v>
      </c>
      <c r="H648" s="73">
        <v>48418.384375000001</v>
      </c>
      <c r="I648" s="73">
        <v>48418.384375000001</v>
      </c>
      <c r="J648" s="73">
        <v>48418.384375000001</v>
      </c>
      <c r="K648" s="73">
        <v>48418.384375000001</v>
      </c>
      <c r="L648" s="73">
        <v>48418.384375000001</v>
      </c>
      <c r="M648" s="73">
        <v>48418.384375000001</v>
      </c>
      <c r="N648" s="73">
        <v>581020.61250000005</v>
      </c>
      <c r="O648" s="73">
        <v>0</v>
      </c>
      <c r="P648" s="73">
        <v>0</v>
      </c>
      <c r="Q648" s="73">
        <v>0</v>
      </c>
      <c r="R648" s="73">
        <v>0</v>
      </c>
      <c r="S648" s="73">
        <v>0</v>
      </c>
      <c r="T648" s="73">
        <v>0</v>
      </c>
      <c r="U648" s="73">
        <v>0</v>
      </c>
      <c r="V648" s="73">
        <v>0</v>
      </c>
      <c r="W648" s="73">
        <v>0</v>
      </c>
      <c r="X648" s="73">
        <v>0</v>
      </c>
      <c r="Y648" s="73">
        <v>0</v>
      </c>
      <c r="Z648" s="73">
        <v>0</v>
      </c>
      <c r="AA648" s="73">
        <v>0</v>
      </c>
      <c r="AB648" s="73">
        <v>0</v>
      </c>
      <c r="AC648" s="73">
        <v>0</v>
      </c>
      <c r="AD648" s="73">
        <v>0</v>
      </c>
      <c r="AE648" s="73">
        <v>0</v>
      </c>
      <c r="AF648" s="73">
        <v>0</v>
      </c>
      <c r="AG648" s="73">
        <v>0</v>
      </c>
      <c r="AH648" s="73">
        <v>0</v>
      </c>
      <c r="AI648" s="73">
        <v>0</v>
      </c>
      <c r="AJ648" s="73">
        <v>0</v>
      </c>
      <c r="AK648" s="73">
        <v>0</v>
      </c>
      <c r="AL648" s="73">
        <v>0</v>
      </c>
      <c r="AM648" s="73">
        <v>0</v>
      </c>
      <c r="AN648" s="73">
        <v>0</v>
      </c>
    </row>
    <row r="649" spans="1:40">
      <c r="A649" s="108" t="s">
        <v>1339</v>
      </c>
      <c r="B649" s="73">
        <v>0</v>
      </c>
      <c r="C649" s="73">
        <v>0</v>
      </c>
      <c r="D649" s="73">
        <v>0</v>
      </c>
      <c r="E649" s="73">
        <v>0</v>
      </c>
      <c r="F649" s="73">
        <v>0</v>
      </c>
      <c r="G649" s="73">
        <v>0</v>
      </c>
      <c r="H649" s="73">
        <v>0</v>
      </c>
      <c r="I649" s="73">
        <v>0</v>
      </c>
      <c r="J649" s="73">
        <v>0</v>
      </c>
      <c r="K649" s="73">
        <v>0</v>
      </c>
      <c r="L649" s="73">
        <v>0</v>
      </c>
      <c r="M649" s="73">
        <v>0</v>
      </c>
      <c r="N649" s="73">
        <v>0</v>
      </c>
      <c r="O649" s="73">
        <v>0</v>
      </c>
      <c r="P649" s="73">
        <v>0</v>
      </c>
      <c r="Q649" s="73">
        <v>0</v>
      </c>
      <c r="R649" s="73">
        <v>0</v>
      </c>
      <c r="S649" s="73">
        <v>0</v>
      </c>
      <c r="T649" s="73">
        <v>0</v>
      </c>
      <c r="U649" s="73">
        <v>0</v>
      </c>
      <c r="V649" s="73">
        <v>0</v>
      </c>
      <c r="W649" s="73">
        <v>0</v>
      </c>
      <c r="X649" s="73">
        <v>0</v>
      </c>
      <c r="Y649" s="73">
        <v>0</v>
      </c>
      <c r="Z649" s="73">
        <v>0</v>
      </c>
      <c r="AA649" s="73">
        <v>0</v>
      </c>
      <c r="AB649" s="73">
        <v>0</v>
      </c>
      <c r="AC649" s="73">
        <v>0</v>
      </c>
      <c r="AD649" s="73">
        <v>0</v>
      </c>
      <c r="AE649" s="73">
        <v>0</v>
      </c>
      <c r="AF649" s="73">
        <v>0</v>
      </c>
      <c r="AG649" s="73">
        <v>0</v>
      </c>
      <c r="AH649" s="73">
        <v>0</v>
      </c>
      <c r="AI649" s="73">
        <v>0</v>
      </c>
      <c r="AJ649" s="73">
        <v>0</v>
      </c>
      <c r="AK649" s="73">
        <v>0</v>
      </c>
      <c r="AL649" s="73">
        <v>0</v>
      </c>
      <c r="AM649" s="73">
        <v>0</v>
      </c>
      <c r="AN649" s="73">
        <v>0</v>
      </c>
    </row>
    <row r="650" spans="1:40">
      <c r="A650" s="108" t="s">
        <v>1340</v>
      </c>
      <c r="B650" s="73">
        <v>147125.720324797</v>
      </c>
      <c r="C650" s="73">
        <v>-253710.70540185901</v>
      </c>
      <c r="D650" s="73">
        <v>-192174.89290034401</v>
      </c>
      <c r="E650" s="73">
        <v>-120143.16900738901</v>
      </c>
      <c r="F650" s="73">
        <v>47583.717166806899</v>
      </c>
      <c r="G650" s="73">
        <v>113977.088166999</v>
      </c>
      <c r="H650" s="73">
        <v>169984.731879889</v>
      </c>
      <c r="I650" s="73">
        <v>428760.60016197601</v>
      </c>
      <c r="J650" s="73">
        <v>97381.657362074504</v>
      </c>
      <c r="K650" s="73">
        <v>-45696.672588984999</v>
      </c>
      <c r="L650" s="73">
        <v>-219164.028060563</v>
      </c>
      <c r="M650" s="73">
        <v>-173924.04710340299</v>
      </c>
      <c r="N650" s="73">
        <v>-6.8212102632969597E-10</v>
      </c>
      <c r="O650" s="73">
        <v>145039.07254220801</v>
      </c>
      <c r="P650" s="73">
        <v>-253587.55066168701</v>
      </c>
      <c r="Q650" s="73">
        <v>-196253.70751827501</v>
      </c>
      <c r="R650" s="73">
        <v>-124119.71688159399</v>
      </c>
      <c r="S650" s="73">
        <v>44536.775654979603</v>
      </c>
      <c r="T650" s="73">
        <v>116611.291089391</v>
      </c>
      <c r="U650" s="73">
        <v>172475.96090962901</v>
      </c>
      <c r="V650" s="73">
        <v>431204.917778156</v>
      </c>
      <c r="W650" s="73">
        <v>99843.120314680506</v>
      </c>
      <c r="X650" s="73">
        <v>-41812.7814737757</v>
      </c>
      <c r="Y650" s="73">
        <v>-220725.21091428501</v>
      </c>
      <c r="Z650" s="73">
        <v>-173212.170839425</v>
      </c>
      <c r="AA650" s="73">
        <v>1.70530256582424E-9</v>
      </c>
      <c r="AB650" s="73">
        <v>141762.361973127</v>
      </c>
      <c r="AC650" s="73">
        <v>-256308.64963853901</v>
      </c>
      <c r="AD650" s="73">
        <v>-200674.68809399201</v>
      </c>
      <c r="AE650" s="73">
        <v>-129189.67633088</v>
      </c>
      <c r="AF650" s="73">
        <v>42615.738404112599</v>
      </c>
      <c r="AG650" s="73">
        <v>117793.280674116</v>
      </c>
      <c r="AH650" s="73">
        <v>174538.08424482701</v>
      </c>
      <c r="AI650" s="73">
        <v>432759.65694205102</v>
      </c>
      <c r="AJ650" s="73">
        <v>103051.139377049</v>
      </c>
      <c r="AK650" s="73">
        <v>-38942.700383311203</v>
      </c>
      <c r="AL650" s="73">
        <v>-218114.041093951</v>
      </c>
      <c r="AM650" s="73">
        <v>-169290.506074606</v>
      </c>
      <c r="AN650" s="73">
        <v>3.1832314562052401E-9</v>
      </c>
    </row>
    <row r="651" spans="1:40">
      <c r="A651" s="108" t="s">
        <v>1341</v>
      </c>
      <c r="B651" s="73">
        <v>0</v>
      </c>
      <c r="C651" s="73">
        <v>0</v>
      </c>
      <c r="D651" s="73">
        <v>0</v>
      </c>
      <c r="E651" s="73">
        <v>0</v>
      </c>
      <c r="F651" s="73">
        <v>0</v>
      </c>
      <c r="G651" s="73">
        <v>0</v>
      </c>
      <c r="H651" s="73">
        <v>0</v>
      </c>
      <c r="I651" s="73">
        <v>0</v>
      </c>
      <c r="J651" s="73">
        <v>0</v>
      </c>
      <c r="K651" s="73">
        <v>0</v>
      </c>
      <c r="L651" s="73">
        <v>0</v>
      </c>
      <c r="M651" s="73">
        <v>0</v>
      </c>
      <c r="N651" s="73">
        <v>0</v>
      </c>
      <c r="O651" s="73">
        <v>0</v>
      </c>
      <c r="P651" s="73">
        <v>0</v>
      </c>
      <c r="Q651" s="73">
        <v>0</v>
      </c>
      <c r="R651" s="73">
        <v>0</v>
      </c>
      <c r="S651" s="73">
        <v>0</v>
      </c>
      <c r="T651" s="73">
        <v>0</v>
      </c>
      <c r="U651" s="73">
        <v>0</v>
      </c>
      <c r="V651" s="73">
        <v>0</v>
      </c>
      <c r="W651" s="73">
        <v>0</v>
      </c>
      <c r="X651" s="73">
        <v>0</v>
      </c>
      <c r="Y651" s="73">
        <v>0</v>
      </c>
      <c r="Z651" s="73">
        <v>0</v>
      </c>
      <c r="AA651" s="73">
        <v>0</v>
      </c>
      <c r="AB651" s="73">
        <v>0</v>
      </c>
      <c r="AC651" s="73">
        <v>0</v>
      </c>
      <c r="AD651" s="73">
        <v>0</v>
      </c>
      <c r="AE651" s="73">
        <v>0</v>
      </c>
      <c r="AF651" s="73">
        <v>0</v>
      </c>
      <c r="AG651" s="73">
        <v>0</v>
      </c>
      <c r="AH651" s="73">
        <v>0</v>
      </c>
      <c r="AI651" s="73">
        <v>0</v>
      </c>
      <c r="AJ651" s="73">
        <v>0</v>
      </c>
      <c r="AK651" s="73">
        <v>0</v>
      </c>
      <c r="AL651" s="73">
        <v>0</v>
      </c>
      <c r="AM651" s="73">
        <v>0</v>
      </c>
      <c r="AN651" s="73">
        <v>0</v>
      </c>
    </row>
    <row r="652" spans="1:40">
      <c r="A652" s="108" t="s">
        <v>1342</v>
      </c>
      <c r="B652" s="73">
        <v>545945.02617801004</v>
      </c>
      <c r="C652" s="73">
        <v>545945.02617801004</v>
      </c>
      <c r="D652" s="73">
        <v>545945.02617801004</v>
      </c>
      <c r="E652" s="73">
        <v>545945.02617801004</v>
      </c>
      <c r="F652" s="73">
        <v>545945.02617801004</v>
      </c>
      <c r="G652" s="73">
        <v>545945.02617801004</v>
      </c>
      <c r="H652" s="73">
        <v>545945.02617801004</v>
      </c>
      <c r="I652" s="73">
        <v>545945.02617801004</v>
      </c>
      <c r="J652" s="73">
        <v>545945.02617801004</v>
      </c>
      <c r="K652" s="73">
        <v>545945.02617801004</v>
      </c>
      <c r="L652" s="73">
        <v>545945.02617801004</v>
      </c>
      <c r="M652" s="73">
        <v>545945.02617801004</v>
      </c>
      <c r="N652" s="73">
        <v>6551340.3141361196</v>
      </c>
      <c r="O652" s="73">
        <v>545945.02617801004</v>
      </c>
      <c r="P652" s="73">
        <v>545945.02617801004</v>
      </c>
      <c r="Q652" s="73">
        <v>545945.02617801004</v>
      </c>
      <c r="R652" s="73">
        <v>545945.02617801004</v>
      </c>
      <c r="S652" s="73">
        <v>545945.02617801004</v>
      </c>
      <c r="T652" s="73">
        <v>545945.02617801004</v>
      </c>
      <c r="U652" s="73">
        <v>545945.02617801004</v>
      </c>
      <c r="V652" s="73">
        <v>545945.02617801004</v>
      </c>
      <c r="W652" s="73">
        <v>545945.02617801004</v>
      </c>
      <c r="X652" s="73">
        <v>545945.02617801004</v>
      </c>
      <c r="Y652" s="73">
        <v>545945.02617801004</v>
      </c>
      <c r="Z652" s="73">
        <v>545945.02617801004</v>
      </c>
      <c r="AA652" s="73">
        <v>6551340.3141361196</v>
      </c>
      <c r="AB652" s="73">
        <v>545945.02617801004</v>
      </c>
      <c r="AC652" s="73">
        <v>545945.02617801004</v>
      </c>
      <c r="AD652" s="73">
        <v>545945.02617801004</v>
      </c>
      <c r="AE652" s="73">
        <v>545945.02617801004</v>
      </c>
      <c r="AF652" s="73">
        <v>545945.02617801004</v>
      </c>
      <c r="AG652" s="73">
        <v>545945.02617801004</v>
      </c>
      <c r="AH652" s="73">
        <v>545945.02617801004</v>
      </c>
      <c r="AI652" s="73">
        <v>545945.02617801004</v>
      </c>
      <c r="AJ652" s="73">
        <v>545945.02617801004</v>
      </c>
      <c r="AK652" s="73">
        <v>545945.02617801004</v>
      </c>
      <c r="AL652" s="73">
        <v>545945.02617801004</v>
      </c>
      <c r="AM652" s="73">
        <v>545945.02617801004</v>
      </c>
      <c r="AN652" s="73">
        <v>6551340.3141361196</v>
      </c>
    </row>
    <row r="653" spans="1:40">
      <c r="A653" s="108" t="s">
        <v>1343</v>
      </c>
      <c r="B653" s="73">
        <v>0</v>
      </c>
      <c r="C653" s="73">
        <v>0</v>
      </c>
      <c r="D653" s="73">
        <v>0</v>
      </c>
      <c r="E653" s="73">
        <v>0</v>
      </c>
      <c r="F653" s="73">
        <v>0</v>
      </c>
      <c r="G653" s="73">
        <v>0</v>
      </c>
      <c r="H653" s="73">
        <v>0</v>
      </c>
      <c r="I653" s="73">
        <v>0</v>
      </c>
      <c r="J653" s="73">
        <v>0</v>
      </c>
      <c r="K653" s="73">
        <v>0</v>
      </c>
      <c r="L653" s="73">
        <v>0</v>
      </c>
      <c r="M653" s="73">
        <v>0</v>
      </c>
      <c r="N653" s="73">
        <v>0</v>
      </c>
      <c r="O653" s="73">
        <v>0</v>
      </c>
      <c r="P653" s="73">
        <v>0</v>
      </c>
      <c r="Q653" s="73">
        <v>0</v>
      </c>
      <c r="R653" s="73">
        <v>0</v>
      </c>
      <c r="S653" s="73">
        <v>0</v>
      </c>
      <c r="T653" s="73">
        <v>0</v>
      </c>
      <c r="U653" s="73">
        <v>0</v>
      </c>
      <c r="V653" s="73">
        <v>0</v>
      </c>
      <c r="W653" s="73">
        <v>0</v>
      </c>
      <c r="X653" s="73">
        <v>0</v>
      </c>
      <c r="Y653" s="73">
        <v>0</v>
      </c>
      <c r="Z653" s="73">
        <v>0</v>
      </c>
      <c r="AA653" s="73">
        <v>0</v>
      </c>
      <c r="AB653" s="73">
        <v>0</v>
      </c>
      <c r="AC653" s="73">
        <v>0</v>
      </c>
      <c r="AD653" s="73">
        <v>0</v>
      </c>
      <c r="AE653" s="73">
        <v>0</v>
      </c>
      <c r="AF653" s="73">
        <v>0</v>
      </c>
      <c r="AG653" s="73">
        <v>0</v>
      </c>
      <c r="AH653" s="73">
        <v>0</v>
      </c>
      <c r="AI653" s="73">
        <v>0</v>
      </c>
      <c r="AJ653" s="73">
        <v>0</v>
      </c>
      <c r="AK653" s="73">
        <v>0</v>
      </c>
      <c r="AL653" s="73">
        <v>0</v>
      </c>
      <c r="AM653" s="73">
        <v>0</v>
      </c>
      <c r="AN653" s="73">
        <v>0</v>
      </c>
    </row>
    <row r="654" spans="1:40">
      <c r="A654" s="108" t="s">
        <v>1344</v>
      </c>
      <c r="B654" s="73">
        <v>0</v>
      </c>
      <c r="C654" s="73">
        <v>0</v>
      </c>
      <c r="D654" s="73">
        <v>0</v>
      </c>
      <c r="E654" s="73">
        <v>0</v>
      </c>
      <c r="F654" s="73">
        <v>0</v>
      </c>
      <c r="G654" s="73">
        <v>0</v>
      </c>
      <c r="H654" s="73">
        <v>0</v>
      </c>
      <c r="I654" s="73">
        <v>0</v>
      </c>
      <c r="J654" s="73">
        <v>0</v>
      </c>
      <c r="K654" s="73">
        <v>0</v>
      </c>
      <c r="L654" s="73">
        <v>0</v>
      </c>
      <c r="M654" s="73">
        <v>0</v>
      </c>
      <c r="N654" s="73">
        <v>0</v>
      </c>
      <c r="O654" s="73">
        <v>0</v>
      </c>
      <c r="P654" s="73">
        <v>0</v>
      </c>
      <c r="Q654" s="73">
        <v>0</v>
      </c>
      <c r="R654" s="73">
        <v>0</v>
      </c>
      <c r="S654" s="73">
        <v>0</v>
      </c>
      <c r="T654" s="73">
        <v>0</v>
      </c>
      <c r="U654" s="73">
        <v>0</v>
      </c>
      <c r="V654" s="73">
        <v>0</v>
      </c>
      <c r="W654" s="73">
        <v>0</v>
      </c>
      <c r="X654" s="73">
        <v>0</v>
      </c>
      <c r="Y654" s="73">
        <v>0</v>
      </c>
      <c r="Z654" s="73">
        <v>0</v>
      </c>
      <c r="AA654" s="73">
        <v>0</v>
      </c>
      <c r="AB654" s="73">
        <v>0</v>
      </c>
      <c r="AC654" s="73">
        <v>0</v>
      </c>
      <c r="AD654" s="73">
        <v>0</v>
      </c>
      <c r="AE654" s="73">
        <v>0</v>
      </c>
      <c r="AF654" s="73">
        <v>0</v>
      </c>
      <c r="AG654" s="73">
        <v>0</v>
      </c>
      <c r="AH654" s="73">
        <v>0</v>
      </c>
      <c r="AI654" s="73">
        <v>0</v>
      </c>
      <c r="AJ654" s="73">
        <v>0</v>
      </c>
      <c r="AK654" s="73">
        <v>0</v>
      </c>
      <c r="AL654" s="73">
        <v>0</v>
      </c>
      <c r="AM654" s="73">
        <v>0</v>
      </c>
      <c r="AN654" s="73">
        <v>0</v>
      </c>
    </row>
    <row r="655" spans="1:40">
      <c r="A655" s="108" t="s">
        <v>1345</v>
      </c>
      <c r="B655" s="73">
        <v>19475.434583333299</v>
      </c>
      <c r="C655" s="73">
        <v>19475.434583333299</v>
      </c>
      <c r="D655" s="73">
        <v>19475.434583333299</v>
      </c>
      <c r="E655" s="73">
        <v>19475.434583333299</v>
      </c>
      <c r="F655" s="73">
        <v>19475.434583333299</v>
      </c>
      <c r="G655" s="73">
        <v>19475.434583333299</v>
      </c>
      <c r="H655" s="73">
        <v>19475.434583333299</v>
      </c>
      <c r="I655" s="73">
        <v>19475.434583333299</v>
      </c>
      <c r="J655" s="73">
        <v>19475.434583333299</v>
      </c>
      <c r="K655" s="73">
        <v>19475.434583333299</v>
      </c>
      <c r="L655" s="73">
        <v>19475.434583333299</v>
      </c>
      <c r="M655" s="73">
        <v>19475.434583333299</v>
      </c>
      <c r="N655" s="73">
        <v>233705.21499999901</v>
      </c>
      <c r="O655" s="73">
        <v>0</v>
      </c>
      <c r="P655" s="73">
        <v>0</v>
      </c>
      <c r="Q655" s="73">
        <v>0</v>
      </c>
      <c r="R655" s="73">
        <v>0</v>
      </c>
      <c r="S655" s="73">
        <v>0</v>
      </c>
      <c r="T655" s="73">
        <v>0</v>
      </c>
      <c r="U655" s="73">
        <v>0</v>
      </c>
      <c r="V655" s="73">
        <v>0</v>
      </c>
      <c r="W655" s="73">
        <v>0</v>
      </c>
      <c r="X655" s="73">
        <v>0</v>
      </c>
      <c r="Y655" s="73">
        <v>0</v>
      </c>
      <c r="Z655" s="73">
        <v>0</v>
      </c>
      <c r="AA655" s="73">
        <v>0</v>
      </c>
      <c r="AB655" s="73">
        <v>0</v>
      </c>
      <c r="AC655" s="73">
        <v>0</v>
      </c>
      <c r="AD655" s="73">
        <v>0</v>
      </c>
      <c r="AE655" s="73">
        <v>0</v>
      </c>
      <c r="AF655" s="73">
        <v>0</v>
      </c>
      <c r="AG655" s="73">
        <v>0</v>
      </c>
      <c r="AH655" s="73">
        <v>0</v>
      </c>
      <c r="AI655" s="73">
        <v>0</v>
      </c>
      <c r="AJ655" s="73">
        <v>0</v>
      </c>
      <c r="AK655" s="73">
        <v>0</v>
      </c>
      <c r="AL655" s="73">
        <v>0</v>
      </c>
      <c r="AM655" s="73">
        <v>0</v>
      </c>
      <c r="AN655" s="73">
        <v>0</v>
      </c>
    </row>
    <row r="656" spans="1:40">
      <c r="A656" s="108" t="s">
        <v>1346</v>
      </c>
      <c r="B656" s="73">
        <v>0</v>
      </c>
      <c r="C656" s="73">
        <v>0</v>
      </c>
      <c r="D656" s="73">
        <v>0</v>
      </c>
      <c r="E656" s="73">
        <v>0</v>
      </c>
      <c r="F656" s="73">
        <v>0</v>
      </c>
      <c r="G656" s="73">
        <v>0</v>
      </c>
      <c r="H656" s="73">
        <v>0</v>
      </c>
      <c r="I656" s="73">
        <v>0</v>
      </c>
      <c r="J656" s="73">
        <v>0</v>
      </c>
      <c r="K656" s="73">
        <v>0</v>
      </c>
      <c r="L656" s="73">
        <v>0</v>
      </c>
      <c r="M656" s="73">
        <v>0</v>
      </c>
      <c r="N656" s="73">
        <v>0</v>
      </c>
      <c r="O656" s="73">
        <v>0</v>
      </c>
      <c r="P656" s="73">
        <v>0</v>
      </c>
      <c r="Q656" s="73">
        <v>0</v>
      </c>
      <c r="R656" s="73">
        <v>0</v>
      </c>
      <c r="S656" s="73">
        <v>0</v>
      </c>
      <c r="T656" s="73">
        <v>0</v>
      </c>
      <c r="U656" s="73">
        <v>0</v>
      </c>
      <c r="V656" s="73">
        <v>0</v>
      </c>
      <c r="W656" s="73">
        <v>0</v>
      </c>
      <c r="X656" s="73">
        <v>0</v>
      </c>
      <c r="Y656" s="73">
        <v>0</v>
      </c>
      <c r="Z656" s="73">
        <v>0</v>
      </c>
      <c r="AA656" s="73">
        <v>0</v>
      </c>
      <c r="AB656" s="73">
        <v>0</v>
      </c>
      <c r="AC656" s="73">
        <v>0</v>
      </c>
      <c r="AD656" s="73">
        <v>0</v>
      </c>
      <c r="AE656" s="73">
        <v>0</v>
      </c>
      <c r="AF656" s="73">
        <v>0</v>
      </c>
      <c r="AG656" s="73">
        <v>0</v>
      </c>
      <c r="AH656" s="73">
        <v>0</v>
      </c>
      <c r="AI656" s="73">
        <v>0</v>
      </c>
      <c r="AJ656" s="73">
        <v>0</v>
      </c>
      <c r="AK656" s="73">
        <v>0</v>
      </c>
      <c r="AL656" s="73">
        <v>0</v>
      </c>
      <c r="AM656" s="73">
        <v>0</v>
      </c>
      <c r="AN656" s="73">
        <v>0</v>
      </c>
    </row>
    <row r="657" spans="1:40">
      <c r="A657" s="108" t="s">
        <v>1347</v>
      </c>
      <c r="B657" s="73">
        <v>0</v>
      </c>
      <c r="C657" s="73">
        <v>0</v>
      </c>
      <c r="D657" s="73">
        <v>0</v>
      </c>
      <c r="E657" s="73">
        <v>0</v>
      </c>
      <c r="F657" s="73">
        <v>0</v>
      </c>
      <c r="G657" s="73">
        <v>0</v>
      </c>
      <c r="H657" s="73">
        <v>0</v>
      </c>
      <c r="I657" s="73">
        <v>0</v>
      </c>
      <c r="J657" s="73">
        <v>0</v>
      </c>
      <c r="K657" s="73">
        <v>0</v>
      </c>
      <c r="L657" s="73">
        <v>0</v>
      </c>
      <c r="M657" s="73">
        <v>0</v>
      </c>
      <c r="N657" s="73">
        <v>0</v>
      </c>
      <c r="O657" s="73">
        <v>0</v>
      </c>
      <c r="P657" s="73">
        <v>0</v>
      </c>
      <c r="Q657" s="73">
        <v>0</v>
      </c>
      <c r="R657" s="73">
        <v>0</v>
      </c>
      <c r="S657" s="73">
        <v>0</v>
      </c>
      <c r="T657" s="73">
        <v>0</v>
      </c>
      <c r="U657" s="73">
        <v>0</v>
      </c>
      <c r="V657" s="73">
        <v>0</v>
      </c>
      <c r="W657" s="73">
        <v>0</v>
      </c>
      <c r="X657" s="73">
        <v>0</v>
      </c>
      <c r="Y657" s="73">
        <v>0</v>
      </c>
      <c r="Z657" s="73">
        <v>0</v>
      </c>
      <c r="AA657" s="73">
        <v>0</v>
      </c>
      <c r="AB657" s="73">
        <v>0</v>
      </c>
      <c r="AC657" s="73">
        <v>0</v>
      </c>
      <c r="AD657" s="73">
        <v>0</v>
      </c>
      <c r="AE657" s="73">
        <v>0</v>
      </c>
      <c r="AF657" s="73">
        <v>0</v>
      </c>
      <c r="AG657" s="73">
        <v>0</v>
      </c>
      <c r="AH657" s="73">
        <v>0</v>
      </c>
      <c r="AI657" s="73">
        <v>0</v>
      </c>
      <c r="AJ657" s="73">
        <v>0</v>
      </c>
      <c r="AK657" s="73">
        <v>0</v>
      </c>
      <c r="AL657" s="73">
        <v>0</v>
      </c>
      <c r="AM657" s="73">
        <v>0</v>
      </c>
      <c r="AN657" s="73">
        <v>0</v>
      </c>
    </row>
    <row r="658" spans="1:40">
      <c r="A658" s="108" t="s">
        <v>1348</v>
      </c>
      <c r="B658" s="73">
        <v>0</v>
      </c>
      <c r="C658" s="73">
        <v>0</v>
      </c>
      <c r="D658" s="73">
        <v>0</v>
      </c>
      <c r="E658" s="73">
        <v>0</v>
      </c>
      <c r="F658" s="73">
        <v>0</v>
      </c>
      <c r="G658" s="73">
        <v>0</v>
      </c>
      <c r="H658" s="73">
        <v>0</v>
      </c>
      <c r="I658" s="73">
        <v>0</v>
      </c>
      <c r="J658" s="73">
        <v>0</v>
      </c>
      <c r="K658" s="73">
        <v>0</v>
      </c>
      <c r="L658" s="73">
        <v>0</v>
      </c>
      <c r="M658" s="73">
        <v>0</v>
      </c>
      <c r="N658" s="73">
        <v>0</v>
      </c>
      <c r="O658" s="73">
        <v>0</v>
      </c>
      <c r="P658" s="73">
        <v>0</v>
      </c>
      <c r="Q658" s="73">
        <v>0</v>
      </c>
      <c r="R658" s="73">
        <v>0</v>
      </c>
      <c r="S658" s="73">
        <v>0</v>
      </c>
      <c r="T658" s="73">
        <v>0</v>
      </c>
      <c r="U658" s="73">
        <v>0</v>
      </c>
      <c r="V658" s="73">
        <v>0</v>
      </c>
      <c r="W658" s="73">
        <v>0</v>
      </c>
      <c r="X658" s="73">
        <v>0</v>
      </c>
      <c r="Y658" s="73">
        <v>0</v>
      </c>
      <c r="Z658" s="73">
        <v>0</v>
      </c>
      <c r="AA658" s="73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</row>
    <row r="659" spans="1:40">
      <c r="A659" s="108" t="s">
        <v>1349</v>
      </c>
      <c r="B659" s="73">
        <v>401760</v>
      </c>
      <c r="C659" s="73">
        <v>401760</v>
      </c>
      <c r="D659" s="73">
        <v>401760</v>
      </c>
      <c r="E659" s="73">
        <v>401760</v>
      </c>
      <c r="F659" s="73">
        <v>401760</v>
      </c>
      <c r="G659" s="73">
        <v>401760</v>
      </c>
      <c r="H659" s="73">
        <v>401760</v>
      </c>
      <c r="I659" s="73">
        <v>401760</v>
      </c>
      <c r="J659" s="73">
        <v>401760</v>
      </c>
      <c r="K659" s="73">
        <v>401760</v>
      </c>
      <c r="L659" s="73">
        <v>401760</v>
      </c>
      <c r="M659" s="73">
        <v>401760</v>
      </c>
      <c r="N659" s="73">
        <v>4821120</v>
      </c>
      <c r="O659" s="73">
        <v>401760</v>
      </c>
      <c r="P659" s="73">
        <v>401760</v>
      </c>
      <c r="Q659" s="73">
        <v>401760</v>
      </c>
      <c r="R659" s="73">
        <v>401760</v>
      </c>
      <c r="S659" s="73">
        <v>401760</v>
      </c>
      <c r="T659" s="73">
        <v>401760</v>
      </c>
      <c r="U659" s="73">
        <v>401760</v>
      </c>
      <c r="V659" s="73">
        <v>401760</v>
      </c>
      <c r="W659" s="73">
        <v>401760</v>
      </c>
      <c r="X659" s="73">
        <v>401760</v>
      </c>
      <c r="Y659" s="73">
        <v>401760</v>
      </c>
      <c r="Z659" s="73">
        <v>401760</v>
      </c>
      <c r="AA659" s="73">
        <v>4821120</v>
      </c>
      <c r="AB659" s="73">
        <v>401760</v>
      </c>
      <c r="AC659" s="73">
        <v>401760</v>
      </c>
      <c r="AD659" s="73">
        <v>401760</v>
      </c>
      <c r="AE659" s="73">
        <v>401760</v>
      </c>
      <c r="AF659" s="73">
        <v>401760</v>
      </c>
      <c r="AG659" s="73">
        <v>401760</v>
      </c>
      <c r="AH659" s="73">
        <v>401760</v>
      </c>
      <c r="AI659" s="73">
        <v>401760</v>
      </c>
      <c r="AJ659" s="73">
        <v>401760</v>
      </c>
      <c r="AK659" s="73">
        <v>401760</v>
      </c>
      <c r="AL659" s="73">
        <v>401760</v>
      </c>
      <c r="AM659" s="73">
        <v>401760</v>
      </c>
      <c r="AN659" s="73">
        <v>4821120</v>
      </c>
    </row>
    <row r="660" spans="1:40">
      <c r="A660" s="108" t="s">
        <v>1350</v>
      </c>
      <c r="B660" s="73">
        <v>0</v>
      </c>
      <c r="C660" s="73">
        <v>0</v>
      </c>
      <c r="D660" s="73">
        <v>0</v>
      </c>
      <c r="E660" s="73">
        <v>0</v>
      </c>
      <c r="F660" s="73">
        <v>0</v>
      </c>
      <c r="G660" s="73">
        <v>0</v>
      </c>
      <c r="H660" s="73">
        <v>0</v>
      </c>
      <c r="I660" s="73">
        <v>0</v>
      </c>
      <c r="J660" s="73">
        <v>0</v>
      </c>
      <c r="K660" s="73">
        <v>0</v>
      </c>
      <c r="L660" s="73">
        <v>0</v>
      </c>
      <c r="M660" s="73">
        <v>0</v>
      </c>
      <c r="N660" s="73">
        <v>0</v>
      </c>
      <c r="O660" s="73">
        <v>0</v>
      </c>
      <c r="P660" s="73">
        <v>0</v>
      </c>
      <c r="Q660" s="73">
        <v>0</v>
      </c>
      <c r="R660" s="73">
        <v>0</v>
      </c>
      <c r="S660" s="73">
        <v>0</v>
      </c>
      <c r="T660" s="73">
        <v>0</v>
      </c>
      <c r="U660" s="73">
        <v>0</v>
      </c>
      <c r="V660" s="73">
        <v>0</v>
      </c>
      <c r="W660" s="73">
        <v>0</v>
      </c>
      <c r="X660" s="73">
        <v>0</v>
      </c>
      <c r="Y660" s="73">
        <v>0</v>
      </c>
      <c r="Z660" s="73">
        <v>0</v>
      </c>
      <c r="AA660" s="73">
        <v>0</v>
      </c>
      <c r="AB660" s="73">
        <v>0</v>
      </c>
      <c r="AC660" s="73">
        <v>0</v>
      </c>
      <c r="AD660" s="73">
        <v>0</v>
      </c>
      <c r="AE660" s="73">
        <v>0</v>
      </c>
      <c r="AF660" s="73">
        <v>0</v>
      </c>
      <c r="AG660" s="73">
        <v>0</v>
      </c>
      <c r="AH660" s="73">
        <v>0</v>
      </c>
      <c r="AI660" s="73">
        <v>0</v>
      </c>
      <c r="AJ660" s="73">
        <v>0</v>
      </c>
      <c r="AK660" s="73">
        <v>0</v>
      </c>
      <c r="AL660" s="73">
        <v>0</v>
      </c>
      <c r="AM660" s="73">
        <v>0</v>
      </c>
      <c r="AN660" s="73">
        <v>0</v>
      </c>
    </row>
    <row r="661" spans="1:40">
      <c r="A661" s="108" t="s">
        <v>1351</v>
      </c>
      <c r="B661" s="73">
        <v>0</v>
      </c>
      <c r="C661" s="73">
        <v>0</v>
      </c>
      <c r="D661" s="73">
        <v>0</v>
      </c>
      <c r="E661" s="73">
        <v>0</v>
      </c>
      <c r="F661" s="73">
        <v>0</v>
      </c>
      <c r="G661" s="73">
        <v>0</v>
      </c>
      <c r="H661" s="73">
        <v>0</v>
      </c>
      <c r="I661" s="73">
        <v>0</v>
      </c>
      <c r="J661" s="73">
        <v>0</v>
      </c>
      <c r="K661" s="73">
        <v>0</v>
      </c>
      <c r="L661" s="73">
        <v>0</v>
      </c>
      <c r="M661" s="73">
        <v>0</v>
      </c>
      <c r="N661" s="73">
        <v>0</v>
      </c>
      <c r="O661" s="73">
        <v>0</v>
      </c>
      <c r="P661" s="73">
        <v>0</v>
      </c>
      <c r="Q661" s="73">
        <v>0</v>
      </c>
      <c r="R661" s="73">
        <v>0</v>
      </c>
      <c r="S661" s="73">
        <v>0</v>
      </c>
      <c r="T661" s="73">
        <v>0</v>
      </c>
      <c r="U661" s="73">
        <v>0</v>
      </c>
      <c r="V661" s="73">
        <v>0</v>
      </c>
      <c r="W661" s="73">
        <v>0</v>
      </c>
      <c r="X661" s="73">
        <v>0</v>
      </c>
      <c r="Y661" s="73">
        <v>0</v>
      </c>
      <c r="Z661" s="73">
        <v>0</v>
      </c>
      <c r="AA661" s="73">
        <v>0</v>
      </c>
      <c r="AB661" s="73">
        <v>0</v>
      </c>
      <c r="AC661" s="73">
        <v>0</v>
      </c>
      <c r="AD661" s="73">
        <v>0</v>
      </c>
      <c r="AE661" s="73">
        <v>0</v>
      </c>
      <c r="AF661" s="73">
        <v>0</v>
      </c>
      <c r="AG661" s="73">
        <v>0</v>
      </c>
      <c r="AH661" s="73">
        <v>0</v>
      </c>
      <c r="AI661" s="73">
        <v>0</v>
      </c>
      <c r="AJ661" s="73">
        <v>0</v>
      </c>
      <c r="AK661" s="73">
        <v>0</v>
      </c>
      <c r="AL661" s="73">
        <v>0</v>
      </c>
      <c r="AM661" s="73">
        <v>0</v>
      </c>
      <c r="AN661" s="73">
        <v>0</v>
      </c>
    </row>
    <row r="662" spans="1:40">
      <c r="A662" s="108" t="s">
        <v>1352</v>
      </c>
      <c r="B662" s="73">
        <v>459444.44399999903</v>
      </c>
      <c r="C662" s="73">
        <v>459444.44399999903</v>
      </c>
      <c r="D662" s="73">
        <v>459444.44399999903</v>
      </c>
      <c r="E662" s="73">
        <v>459444.44399999903</v>
      </c>
      <c r="F662" s="73">
        <v>459444.44399999903</v>
      </c>
      <c r="G662" s="73">
        <v>459444.44399999903</v>
      </c>
      <c r="H662" s="73">
        <v>459444.44399999903</v>
      </c>
      <c r="I662" s="73">
        <v>459444.44399999903</v>
      </c>
      <c r="J662" s="73">
        <v>459444.44399999903</v>
      </c>
      <c r="K662" s="73">
        <v>459444.44399999903</v>
      </c>
      <c r="L662" s="73">
        <v>459444.44399999903</v>
      </c>
      <c r="M662" s="73">
        <v>459444.44399999903</v>
      </c>
      <c r="N662" s="73">
        <v>5513333.3279999904</v>
      </c>
      <c r="O662" s="73">
        <v>459444.44399999903</v>
      </c>
      <c r="P662" s="73">
        <v>459444.44399999903</v>
      </c>
      <c r="Q662" s="73">
        <v>459444.44399999903</v>
      </c>
      <c r="R662" s="73">
        <v>459444.44399999903</v>
      </c>
      <c r="S662" s="73">
        <v>459444.44399999903</v>
      </c>
      <c r="T662" s="73">
        <v>459444.44399999903</v>
      </c>
      <c r="U662" s="73">
        <v>459444.44399999903</v>
      </c>
      <c r="V662" s="73">
        <v>459444.44399999903</v>
      </c>
      <c r="W662" s="73">
        <v>459444.44399999903</v>
      </c>
      <c r="X662" s="73">
        <v>459444.44399999903</v>
      </c>
      <c r="Y662" s="73">
        <v>459444.44399999903</v>
      </c>
      <c r="Z662" s="73">
        <v>459444.44399999903</v>
      </c>
      <c r="AA662" s="73">
        <v>5513333.3279999904</v>
      </c>
      <c r="AB662" s="73">
        <v>459444.44399999903</v>
      </c>
      <c r="AC662" s="73">
        <v>459444.44399999903</v>
      </c>
      <c r="AD662" s="73">
        <v>459444.44399999903</v>
      </c>
      <c r="AE662" s="73">
        <v>459444.44399999903</v>
      </c>
      <c r="AF662" s="73">
        <v>459444.44399999903</v>
      </c>
      <c r="AG662" s="73">
        <v>459444.44399999903</v>
      </c>
      <c r="AH662" s="73">
        <v>459444.44399999903</v>
      </c>
      <c r="AI662" s="73">
        <v>459444.44399999903</v>
      </c>
      <c r="AJ662" s="73">
        <v>459444.44399999903</v>
      </c>
      <c r="AK662" s="73">
        <v>459444.44399999903</v>
      </c>
      <c r="AL662" s="73">
        <v>459444.44399999903</v>
      </c>
      <c r="AM662" s="73">
        <v>459444.44399999903</v>
      </c>
      <c r="AN662" s="73">
        <v>5513333.3279999904</v>
      </c>
    </row>
    <row r="663" spans="1:40">
      <c r="A663" s="108" t="s">
        <v>1353</v>
      </c>
      <c r="B663" s="73">
        <v>0</v>
      </c>
      <c r="C663" s="73">
        <v>0</v>
      </c>
      <c r="D663" s="73">
        <v>0</v>
      </c>
      <c r="E663" s="73">
        <v>0</v>
      </c>
      <c r="F663" s="73">
        <v>0</v>
      </c>
      <c r="G663" s="73">
        <v>0</v>
      </c>
      <c r="H663" s="73">
        <v>0</v>
      </c>
      <c r="I663" s="73">
        <v>0</v>
      </c>
      <c r="J663" s="73">
        <v>0</v>
      </c>
      <c r="K663" s="73">
        <v>0</v>
      </c>
      <c r="L663" s="73">
        <v>0</v>
      </c>
      <c r="M663" s="73">
        <v>0</v>
      </c>
      <c r="N663" s="73">
        <v>0</v>
      </c>
      <c r="O663" s="73">
        <v>0</v>
      </c>
      <c r="P663" s="73">
        <v>0</v>
      </c>
      <c r="Q663" s="73">
        <v>0</v>
      </c>
      <c r="R663" s="73">
        <v>0</v>
      </c>
      <c r="S663" s="73">
        <v>0</v>
      </c>
      <c r="T663" s="73">
        <v>0</v>
      </c>
      <c r="U663" s="73">
        <v>0</v>
      </c>
      <c r="V663" s="73">
        <v>0</v>
      </c>
      <c r="W663" s="73">
        <v>0</v>
      </c>
      <c r="X663" s="73">
        <v>0</v>
      </c>
      <c r="Y663" s="73">
        <v>0</v>
      </c>
      <c r="Z663" s="73">
        <v>0</v>
      </c>
      <c r="AA663" s="73">
        <v>0</v>
      </c>
      <c r="AB663" s="73">
        <v>0</v>
      </c>
      <c r="AC663" s="73">
        <v>0</v>
      </c>
      <c r="AD663" s="73">
        <v>0</v>
      </c>
      <c r="AE663" s="73">
        <v>0</v>
      </c>
      <c r="AF663" s="73">
        <v>0</v>
      </c>
      <c r="AG663" s="73">
        <v>0</v>
      </c>
      <c r="AH663" s="73">
        <v>0</v>
      </c>
      <c r="AI663" s="73">
        <v>0</v>
      </c>
      <c r="AJ663" s="73">
        <v>0</v>
      </c>
      <c r="AK663" s="73">
        <v>0</v>
      </c>
      <c r="AL663" s="73">
        <v>0</v>
      </c>
      <c r="AM663" s="73">
        <v>0</v>
      </c>
      <c r="AN663" s="73">
        <v>0</v>
      </c>
    </row>
    <row r="664" spans="1:40">
      <c r="A664" s="108" t="s">
        <v>1354</v>
      </c>
      <c r="B664" s="73">
        <v>47271.890776666703</v>
      </c>
      <c r="C664" s="73">
        <v>47271.890776666703</v>
      </c>
      <c r="D664" s="73">
        <v>47271.890776666703</v>
      </c>
      <c r="E664" s="73">
        <v>47271.890776666703</v>
      </c>
      <c r="F664" s="73">
        <v>47271.890776666703</v>
      </c>
      <c r="G664" s="73">
        <v>47271.890776666703</v>
      </c>
      <c r="H664" s="73">
        <v>47271.890776666703</v>
      </c>
      <c r="I664" s="73">
        <v>47271.890776666703</v>
      </c>
      <c r="J664" s="73">
        <v>47271.890776666703</v>
      </c>
      <c r="K664" s="73">
        <v>47271.890776666703</v>
      </c>
      <c r="L664" s="73">
        <v>47271.890776666703</v>
      </c>
      <c r="M664" s="73">
        <v>47271.890776666703</v>
      </c>
      <c r="N664" s="73">
        <v>567262.68932</v>
      </c>
      <c r="O664" s="73">
        <v>47271.890776666703</v>
      </c>
      <c r="P664" s="73">
        <v>47271.890776666703</v>
      </c>
      <c r="Q664" s="73">
        <v>47271.890776666703</v>
      </c>
      <c r="R664" s="73">
        <v>47271.890776666703</v>
      </c>
      <c r="S664" s="73">
        <v>47271.890776666703</v>
      </c>
      <c r="T664" s="73">
        <v>47271.890776666703</v>
      </c>
      <c r="U664" s="73">
        <v>47271.890776666703</v>
      </c>
      <c r="V664" s="73">
        <v>47271.890776666703</v>
      </c>
      <c r="W664" s="73">
        <v>47271.890776666703</v>
      </c>
      <c r="X664" s="73">
        <v>47271.890776666703</v>
      </c>
      <c r="Y664" s="73">
        <v>47271.890776666703</v>
      </c>
      <c r="Z664" s="73">
        <v>47271.890776666703</v>
      </c>
      <c r="AA664" s="73">
        <v>567262.68932</v>
      </c>
      <c r="AB664" s="73">
        <v>47271.890776666703</v>
      </c>
      <c r="AC664" s="73">
        <v>47271.890776666703</v>
      </c>
      <c r="AD664" s="73">
        <v>47271.890776666703</v>
      </c>
      <c r="AE664" s="73">
        <v>47271.890776666703</v>
      </c>
      <c r="AF664" s="73">
        <v>47271.890776666703</v>
      </c>
      <c r="AG664" s="73">
        <v>47271.890776666703</v>
      </c>
      <c r="AH664" s="73">
        <v>47271.890776666703</v>
      </c>
      <c r="AI664" s="73">
        <v>47271.890776666703</v>
      </c>
      <c r="AJ664" s="73">
        <v>47271.890776666703</v>
      </c>
      <c r="AK664" s="73">
        <v>47271.890776666703</v>
      </c>
      <c r="AL664" s="73">
        <v>47271.890776666703</v>
      </c>
      <c r="AM664" s="73">
        <v>47271.890776666703</v>
      </c>
      <c r="AN664" s="73">
        <v>567262.68932</v>
      </c>
    </row>
    <row r="665" spans="1:40">
      <c r="A665" s="108" t="s">
        <v>1355</v>
      </c>
      <c r="B665" s="73">
        <v>0</v>
      </c>
      <c r="C665" s="73">
        <v>0</v>
      </c>
      <c r="D665" s="73">
        <v>0</v>
      </c>
      <c r="E665" s="73">
        <v>0</v>
      </c>
      <c r="F665" s="73">
        <v>0</v>
      </c>
      <c r="G665" s="73">
        <v>0</v>
      </c>
      <c r="H665" s="73">
        <v>0</v>
      </c>
      <c r="I665" s="73">
        <v>0</v>
      </c>
      <c r="J665" s="73">
        <v>0</v>
      </c>
      <c r="K665" s="73">
        <v>0</v>
      </c>
      <c r="L665" s="73">
        <v>0</v>
      </c>
      <c r="M665" s="73">
        <v>0</v>
      </c>
      <c r="N665" s="73">
        <v>0</v>
      </c>
      <c r="O665" s="73">
        <v>0</v>
      </c>
      <c r="P665" s="73">
        <v>0</v>
      </c>
      <c r="Q665" s="73">
        <v>0</v>
      </c>
      <c r="R665" s="73">
        <v>0</v>
      </c>
      <c r="S665" s="73">
        <v>0</v>
      </c>
      <c r="T665" s="73">
        <v>0</v>
      </c>
      <c r="U665" s="73">
        <v>0</v>
      </c>
      <c r="V665" s="73">
        <v>0</v>
      </c>
      <c r="W665" s="73">
        <v>0</v>
      </c>
      <c r="X665" s="73">
        <v>0</v>
      </c>
      <c r="Y665" s="73">
        <v>0</v>
      </c>
      <c r="Z665" s="73">
        <v>0</v>
      </c>
      <c r="AA665" s="73">
        <v>0</v>
      </c>
      <c r="AB665" s="73">
        <v>0</v>
      </c>
      <c r="AC665" s="73">
        <v>0</v>
      </c>
      <c r="AD665" s="73">
        <v>0</v>
      </c>
      <c r="AE665" s="73">
        <v>0</v>
      </c>
      <c r="AF665" s="73">
        <v>0</v>
      </c>
      <c r="AG665" s="73">
        <v>0</v>
      </c>
      <c r="AH665" s="73">
        <v>0</v>
      </c>
      <c r="AI665" s="73">
        <v>0</v>
      </c>
      <c r="AJ665" s="73">
        <v>0</v>
      </c>
      <c r="AK665" s="73">
        <v>0</v>
      </c>
      <c r="AL665" s="73">
        <v>0</v>
      </c>
      <c r="AM665" s="73">
        <v>0</v>
      </c>
      <c r="AN665" s="73">
        <v>0</v>
      </c>
    </row>
    <row r="666" spans="1:40">
      <c r="A666" s="108" t="s">
        <v>1356</v>
      </c>
      <c r="B666" s="73">
        <v>0</v>
      </c>
      <c r="C666" s="73">
        <v>0</v>
      </c>
      <c r="D666" s="73">
        <v>0</v>
      </c>
      <c r="E666" s="73">
        <v>0</v>
      </c>
      <c r="F666" s="73">
        <v>0</v>
      </c>
      <c r="G666" s="73">
        <v>0</v>
      </c>
      <c r="H666" s="73">
        <v>0</v>
      </c>
      <c r="I666" s="73">
        <v>0</v>
      </c>
      <c r="J666" s="73">
        <v>0</v>
      </c>
      <c r="K666" s="73">
        <v>0</v>
      </c>
      <c r="L666" s="73">
        <v>0</v>
      </c>
      <c r="M666" s="73">
        <v>0</v>
      </c>
      <c r="N666" s="73">
        <v>0</v>
      </c>
      <c r="O666" s="73">
        <v>0</v>
      </c>
      <c r="P666" s="73">
        <v>0</v>
      </c>
      <c r="Q666" s="73">
        <v>0</v>
      </c>
      <c r="R666" s="73">
        <v>0</v>
      </c>
      <c r="S666" s="73">
        <v>0</v>
      </c>
      <c r="T666" s="73">
        <v>0</v>
      </c>
      <c r="U666" s="73">
        <v>0</v>
      </c>
      <c r="V666" s="73">
        <v>0</v>
      </c>
      <c r="W666" s="73">
        <v>0</v>
      </c>
      <c r="X666" s="73">
        <v>0</v>
      </c>
      <c r="Y666" s="73">
        <v>0</v>
      </c>
      <c r="Z666" s="73">
        <v>0</v>
      </c>
      <c r="AA666" s="73">
        <v>0</v>
      </c>
      <c r="AB666" s="73">
        <v>0</v>
      </c>
      <c r="AC666" s="73">
        <v>0</v>
      </c>
      <c r="AD666" s="73">
        <v>0</v>
      </c>
      <c r="AE666" s="73">
        <v>0</v>
      </c>
      <c r="AF666" s="73">
        <v>0</v>
      </c>
      <c r="AG666" s="73">
        <v>0</v>
      </c>
      <c r="AH666" s="73">
        <v>0</v>
      </c>
      <c r="AI666" s="73">
        <v>0</v>
      </c>
      <c r="AJ666" s="73">
        <v>0</v>
      </c>
      <c r="AK666" s="73">
        <v>0</v>
      </c>
      <c r="AL666" s="73">
        <v>0</v>
      </c>
      <c r="AM666" s="73">
        <v>0</v>
      </c>
      <c r="AN666" s="73">
        <v>0</v>
      </c>
    </row>
    <row r="667" spans="1:40">
      <c r="A667" s="108" t="s">
        <v>1357</v>
      </c>
      <c r="B667" s="73">
        <v>317982.89999999898</v>
      </c>
      <c r="C667" s="73">
        <v>317982.89999999898</v>
      </c>
      <c r="D667" s="73">
        <v>317982.89999999898</v>
      </c>
      <c r="E667" s="73">
        <v>317982.89999999898</v>
      </c>
      <c r="F667" s="73">
        <v>317982.89999999898</v>
      </c>
      <c r="G667" s="73">
        <v>317982.89999999898</v>
      </c>
      <c r="H667" s="73">
        <v>317982.89999999898</v>
      </c>
      <c r="I667" s="73">
        <v>317982.89999999898</v>
      </c>
      <c r="J667" s="73">
        <v>317982.89999999898</v>
      </c>
      <c r="K667" s="73">
        <v>317982.89999999898</v>
      </c>
      <c r="L667" s="73">
        <v>317982.89999999898</v>
      </c>
      <c r="M667" s="73">
        <v>317982.89999999898</v>
      </c>
      <c r="N667" s="73">
        <v>3815794.8</v>
      </c>
      <c r="O667" s="73">
        <v>317982.89999999898</v>
      </c>
      <c r="P667" s="73">
        <v>317982.89999999898</v>
      </c>
      <c r="Q667" s="73">
        <v>317982.89999999898</v>
      </c>
      <c r="R667" s="73">
        <v>317982.89999999898</v>
      </c>
      <c r="S667" s="73">
        <v>317982.89999999898</v>
      </c>
      <c r="T667" s="73">
        <v>317982.89999999898</v>
      </c>
      <c r="U667" s="73">
        <v>317982.89999999898</v>
      </c>
      <c r="V667" s="73">
        <v>317982.89999999898</v>
      </c>
      <c r="W667" s="73">
        <v>317982.89999999898</v>
      </c>
      <c r="X667" s="73">
        <v>317982.89999999898</v>
      </c>
      <c r="Y667" s="73">
        <v>317982.89999999898</v>
      </c>
      <c r="Z667" s="73">
        <v>317982.89999999898</v>
      </c>
      <c r="AA667" s="73">
        <v>3815794.8</v>
      </c>
      <c r="AB667" s="73">
        <v>317982.89999999898</v>
      </c>
      <c r="AC667" s="73">
        <v>317982.89999999898</v>
      </c>
      <c r="AD667" s="73">
        <v>317982.89999999898</v>
      </c>
      <c r="AE667" s="73">
        <v>317982.89999999898</v>
      </c>
      <c r="AF667" s="73">
        <v>317982.89999999898</v>
      </c>
      <c r="AG667" s="73">
        <v>317982.89999999898</v>
      </c>
      <c r="AH667" s="73">
        <v>317982.89999999898</v>
      </c>
      <c r="AI667" s="73">
        <v>317982.89999999898</v>
      </c>
      <c r="AJ667" s="73">
        <v>317982.89999999898</v>
      </c>
      <c r="AK667" s="73">
        <v>317982.89999999898</v>
      </c>
      <c r="AL667" s="73">
        <v>317982.89999999898</v>
      </c>
      <c r="AM667" s="73">
        <v>317982.89999999898</v>
      </c>
      <c r="AN667" s="73">
        <v>3815794.8</v>
      </c>
    </row>
    <row r="668" spans="1:40">
      <c r="A668" s="108" t="s">
        <v>1358</v>
      </c>
      <c r="B668" s="73">
        <v>0</v>
      </c>
      <c r="C668" s="73">
        <v>0</v>
      </c>
      <c r="D668" s="73">
        <v>0</v>
      </c>
      <c r="E668" s="73">
        <v>0</v>
      </c>
      <c r="F668" s="73">
        <v>0</v>
      </c>
      <c r="G668" s="73">
        <v>0</v>
      </c>
      <c r="H668" s="73">
        <v>0</v>
      </c>
      <c r="I668" s="73">
        <v>0</v>
      </c>
      <c r="J668" s="73">
        <v>0</v>
      </c>
      <c r="K668" s="73">
        <v>0</v>
      </c>
      <c r="L668" s="73">
        <v>0</v>
      </c>
      <c r="M668" s="73">
        <v>0</v>
      </c>
      <c r="N668" s="73">
        <v>0</v>
      </c>
      <c r="O668" s="73">
        <v>0</v>
      </c>
      <c r="P668" s="73">
        <v>0</v>
      </c>
      <c r="Q668" s="73">
        <v>0</v>
      </c>
      <c r="R668" s="73">
        <v>0</v>
      </c>
      <c r="S668" s="73">
        <v>0</v>
      </c>
      <c r="T668" s="73">
        <v>0</v>
      </c>
      <c r="U668" s="73">
        <v>0</v>
      </c>
      <c r="V668" s="73">
        <v>0</v>
      </c>
      <c r="W668" s="73">
        <v>0</v>
      </c>
      <c r="X668" s="73">
        <v>0</v>
      </c>
      <c r="Y668" s="73">
        <v>0</v>
      </c>
      <c r="Z668" s="73">
        <v>0</v>
      </c>
      <c r="AA668" s="73">
        <v>0</v>
      </c>
      <c r="AB668" s="73">
        <v>0</v>
      </c>
      <c r="AC668" s="73">
        <v>0</v>
      </c>
      <c r="AD668" s="73">
        <v>0</v>
      </c>
      <c r="AE668" s="73">
        <v>0</v>
      </c>
      <c r="AF668" s="73">
        <v>0</v>
      </c>
      <c r="AG668" s="73">
        <v>0</v>
      </c>
      <c r="AH668" s="73">
        <v>0</v>
      </c>
      <c r="AI668" s="73">
        <v>0</v>
      </c>
      <c r="AJ668" s="73">
        <v>0</v>
      </c>
      <c r="AK668" s="73">
        <v>0</v>
      </c>
      <c r="AL668" s="73">
        <v>0</v>
      </c>
      <c r="AM668" s="73">
        <v>0</v>
      </c>
      <c r="AN668" s="73">
        <v>0</v>
      </c>
    </row>
    <row r="669" spans="1:40">
      <c r="A669" s="108" t="s">
        <v>1359</v>
      </c>
      <c r="B669" s="73">
        <v>8203326.5116468202</v>
      </c>
      <c r="C669" s="73">
        <v>-2121812.3997759898</v>
      </c>
      <c r="D669" s="73">
        <v>-1002402.83424609</v>
      </c>
      <c r="E669" s="73">
        <v>317030.019386345</v>
      </c>
      <c r="F669" s="73">
        <v>4046273.2231714502</v>
      </c>
      <c r="G669" s="73">
        <v>5261931.1288407696</v>
      </c>
      <c r="H669" s="73">
        <v>6218775.5850901101</v>
      </c>
      <c r="I669" s="73">
        <v>12191220.2897013</v>
      </c>
      <c r="J669" s="73">
        <v>3458104.0719686002</v>
      </c>
      <c r="K669" s="73">
        <v>-928654.59295910201</v>
      </c>
      <c r="L669" s="73">
        <v>-5676653.6724773701</v>
      </c>
      <c r="M669" s="73">
        <v>-4958884.5933907796</v>
      </c>
      <c r="N669" s="73">
        <v>25008252.736956</v>
      </c>
      <c r="O669" s="73">
        <v>8816448.7799791507</v>
      </c>
      <c r="P669" s="73">
        <v>-4536125.06411169</v>
      </c>
      <c r="Q669" s="73">
        <v>-3046741.3652368598</v>
      </c>
      <c r="R669" s="73">
        <v>-1138325.3237536401</v>
      </c>
      <c r="S669" s="73">
        <v>3949979.23622235</v>
      </c>
      <c r="T669" s="73">
        <v>5889383.6471606996</v>
      </c>
      <c r="U669" s="73">
        <v>7300255.6088324701</v>
      </c>
      <c r="V669" s="73">
        <v>15299243.257559</v>
      </c>
      <c r="W669" s="73">
        <v>4074479.9424501802</v>
      </c>
      <c r="X669" s="73">
        <v>-960109.64279985195</v>
      </c>
      <c r="Y669" s="73">
        <v>-7227253.4523344804</v>
      </c>
      <c r="Z669" s="73">
        <v>-6078312.4925112398</v>
      </c>
      <c r="AA669" s="73">
        <v>22342923.131456099</v>
      </c>
      <c r="AB669" s="73">
        <v>9410290.3239580393</v>
      </c>
      <c r="AC669" s="73">
        <v>-6192324.3238334004</v>
      </c>
      <c r="AD669" s="73">
        <v>-4436734.8011356499</v>
      </c>
      <c r="AE669" s="73">
        <v>-2105541.54084861</v>
      </c>
      <c r="AF669" s="73">
        <v>4094920.9309750702</v>
      </c>
      <c r="AG669" s="73">
        <v>6592433.5891769202</v>
      </c>
      <c r="AH669" s="73">
        <v>8377314.6347511997</v>
      </c>
      <c r="AI669" s="73">
        <v>17869855.6237696</v>
      </c>
      <c r="AJ669" s="73">
        <v>4826083.1593219303</v>
      </c>
      <c r="AK669" s="73">
        <v>-1015794.03754421</v>
      </c>
      <c r="AL669" s="73">
        <v>-8281431.73218372</v>
      </c>
      <c r="AM669" s="73">
        <v>-6796148.6949509699</v>
      </c>
      <c r="AN669" s="73">
        <v>22342923.1314562</v>
      </c>
    </row>
    <row r="670" spans="1:40">
      <c r="A670" s="108" t="s">
        <v>1360</v>
      </c>
    </row>
    <row r="671" spans="1:40">
      <c r="A671" s="108" t="s">
        <v>1361</v>
      </c>
      <c r="B671" s="73">
        <v>24231361.526878498</v>
      </c>
      <c r="C671" s="73">
        <v>-24687754.383266799</v>
      </c>
      <c r="D671" s="73">
        <v>-16980955.885632399</v>
      </c>
      <c r="E671" s="73">
        <v>597040.14400858397</v>
      </c>
      <c r="F671" s="73">
        <v>5179056.73384465</v>
      </c>
      <c r="G671" s="73">
        <v>5411227.8167322204</v>
      </c>
      <c r="H671" s="73">
        <v>4275629.5715572704</v>
      </c>
      <c r="I671" s="73">
        <v>49383922.928237803</v>
      </c>
      <c r="J671" s="73">
        <v>2309967.15946157</v>
      </c>
      <c r="K671" s="73">
        <v>-3740266.34814069</v>
      </c>
      <c r="L671" s="73">
        <v>-19589360.742612898</v>
      </c>
      <c r="M671" s="73">
        <v>-26389868.4488369</v>
      </c>
      <c r="N671" s="73">
        <v>7.2230865043820799E-2</v>
      </c>
      <c r="O671" s="73">
        <v>24264439.9079291</v>
      </c>
      <c r="P671" s="73">
        <v>-23756038.0999148</v>
      </c>
      <c r="Q671" s="73">
        <v>-14735324.7720805</v>
      </c>
      <c r="R671" s="73">
        <v>2527757.9960713</v>
      </c>
      <c r="S671" s="73">
        <v>6070614.3312913999</v>
      </c>
      <c r="T671" s="73">
        <v>6603222.2545889895</v>
      </c>
      <c r="U671" s="73">
        <v>4621901.3716337997</v>
      </c>
      <c r="V671" s="73">
        <v>46807472.8265559</v>
      </c>
      <c r="W671" s="73">
        <v>620648.87349287095</v>
      </c>
      <c r="X671" s="73">
        <v>-6392796.79832255</v>
      </c>
      <c r="Y671" s="73">
        <v>-21869844.779964801</v>
      </c>
      <c r="Z671" s="73">
        <v>-24762052.890089098</v>
      </c>
      <c r="AA671" s="73">
        <v>0.221191468881443</v>
      </c>
      <c r="AB671" s="73">
        <v>20722545.7932631</v>
      </c>
      <c r="AC671" s="73">
        <v>-25186939.1599067</v>
      </c>
      <c r="AD671" s="73">
        <v>-18143478.006243199</v>
      </c>
      <c r="AE671" s="73">
        <v>-1028489.7223845701</v>
      </c>
      <c r="AF671" s="73">
        <v>5889781.0133553203</v>
      </c>
      <c r="AG671" s="73">
        <v>6684532.5819095802</v>
      </c>
      <c r="AH671" s="73">
        <v>5134416.1235667998</v>
      </c>
      <c r="AI671" s="73">
        <v>46018699.978442602</v>
      </c>
      <c r="AJ671" s="73">
        <v>1636338.18653807</v>
      </c>
      <c r="AK671" s="73">
        <v>-4723869.8531401101</v>
      </c>
      <c r="AL671" s="73">
        <v>-14364305.421770999</v>
      </c>
      <c r="AM671" s="73">
        <v>-22639231.637156401</v>
      </c>
      <c r="AN671" s="73">
        <v>-0.12352668272797</v>
      </c>
    </row>
    <row r="672" spans="1:40">
      <c r="A672" s="108" t="s">
        <v>1362</v>
      </c>
      <c r="B672" s="73">
        <v>0</v>
      </c>
      <c r="C672" s="73">
        <v>0</v>
      </c>
      <c r="D672" s="73">
        <v>0</v>
      </c>
      <c r="E672" s="73">
        <v>0</v>
      </c>
      <c r="F672" s="73">
        <v>0</v>
      </c>
      <c r="G672" s="73">
        <v>0</v>
      </c>
      <c r="H672" s="73">
        <v>0</v>
      </c>
      <c r="I672" s="73">
        <v>0</v>
      </c>
      <c r="J672" s="73">
        <v>0</v>
      </c>
      <c r="K672" s="73">
        <v>0</v>
      </c>
      <c r="L672" s="73">
        <v>0</v>
      </c>
      <c r="M672" s="73">
        <v>0</v>
      </c>
      <c r="N672" s="73">
        <v>0</v>
      </c>
      <c r="O672" s="73">
        <v>0</v>
      </c>
      <c r="P672" s="73">
        <v>0</v>
      </c>
      <c r="Q672" s="73">
        <v>0</v>
      </c>
      <c r="R672" s="73">
        <v>0</v>
      </c>
      <c r="S672" s="73">
        <v>0</v>
      </c>
      <c r="T672" s="73">
        <v>0</v>
      </c>
      <c r="U672" s="73">
        <v>0</v>
      </c>
      <c r="V672" s="73">
        <v>0</v>
      </c>
      <c r="W672" s="73">
        <v>0</v>
      </c>
      <c r="X672" s="73">
        <v>0</v>
      </c>
      <c r="Y672" s="73">
        <v>0</v>
      </c>
      <c r="Z672" s="73">
        <v>0</v>
      </c>
      <c r="AA672" s="73">
        <v>0</v>
      </c>
      <c r="AB672" s="73">
        <v>0</v>
      </c>
      <c r="AC672" s="73">
        <v>0</v>
      </c>
      <c r="AD672" s="73">
        <v>0</v>
      </c>
      <c r="AE672" s="73">
        <v>0</v>
      </c>
      <c r="AF672" s="73">
        <v>0</v>
      </c>
      <c r="AG672" s="73">
        <v>0</v>
      </c>
      <c r="AH672" s="73">
        <v>0</v>
      </c>
      <c r="AI672" s="73">
        <v>0</v>
      </c>
      <c r="AJ672" s="73">
        <v>0</v>
      </c>
      <c r="AK672" s="73">
        <v>0</v>
      </c>
      <c r="AL672" s="73">
        <v>0</v>
      </c>
      <c r="AM672" s="73">
        <v>0</v>
      </c>
      <c r="AN672" s="73">
        <v>0</v>
      </c>
    </row>
    <row r="673" spans="1:40">
      <c r="A673" s="108" t="s">
        <v>1363</v>
      </c>
      <c r="B673" s="73">
        <v>2.93098878501041E-11</v>
      </c>
      <c r="C673" s="73">
        <v>2.93098878501041E-11</v>
      </c>
      <c r="D673" s="73">
        <v>2.93098878501041E-11</v>
      </c>
      <c r="E673" s="73">
        <v>2.93098878501041E-11</v>
      </c>
      <c r="F673" s="73">
        <v>2.93098878501041E-11</v>
      </c>
      <c r="G673" s="73">
        <v>2.93098878501041E-11</v>
      </c>
      <c r="H673" s="73">
        <v>2.93098878501041E-11</v>
      </c>
      <c r="I673" s="73">
        <v>2.93098878501041E-11</v>
      </c>
      <c r="J673" s="73">
        <v>2.93098878501041E-11</v>
      </c>
      <c r="K673" s="73">
        <v>2.93098878501041E-11</v>
      </c>
      <c r="L673" s="73">
        <v>2.93098878501041E-11</v>
      </c>
      <c r="M673" s="73">
        <v>2.93098878501041E-11</v>
      </c>
      <c r="N673" s="73">
        <v>3.5171865420124902E-10</v>
      </c>
      <c r="O673" s="73">
        <v>3.7821597705563597E-11</v>
      </c>
      <c r="P673" s="73">
        <v>3.7821597705563597E-11</v>
      </c>
      <c r="Q673" s="73">
        <v>3.7821597705563597E-11</v>
      </c>
      <c r="R673" s="73">
        <v>3.7821597705563597E-11</v>
      </c>
      <c r="S673" s="73">
        <v>3.7821597705563597E-11</v>
      </c>
      <c r="T673" s="73">
        <v>3.7821597705563597E-11</v>
      </c>
      <c r="U673" s="73">
        <v>3.7821597705563597E-11</v>
      </c>
      <c r="V673" s="73">
        <v>3.7821597705563597E-11</v>
      </c>
      <c r="W673" s="73">
        <v>3.7821597705563597E-11</v>
      </c>
      <c r="X673" s="73">
        <v>3.7821597705563597E-11</v>
      </c>
      <c r="Y673" s="73">
        <v>3.7821597705563597E-11</v>
      </c>
      <c r="Z673" s="73">
        <v>3.7821597705563597E-11</v>
      </c>
      <c r="AA673" s="73">
        <v>4.5385917246676301E-10</v>
      </c>
      <c r="AB673" s="73">
        <v>-1.52365774318418E-10</v>
      </c>
      <c r="AC673" s="73">
        <v>-1.52365774318418E-10</v>
      </c>
      <c r="AD673" s="73">
        <v>-1.52365774318418E-10</v>
      </c>
      <c r="AE673" s="73">
        <v>-1.52365774318418E-10</v>
      </c>
      <c r="AF673" s="73">
        <v>-1.52365774318418E-10</v>
      </c>
      <c r="AG673" s="73">
        <v>-1.52365774318418E-10</v>
      </c>
      <c r="AH673" s="73">
        <v>-1.52365774318418E-10</v>
      </c>
      <c r="AI673" s="73">
        <v>-1.52365774318418E-10</v>
      </c>
      <c r="AJ673" s="73">
        <v>-1.52365774318418E-10</v>
      </c>
      <c r="AK673" s="73">
        <v>-1.52365774318418E-10</v>
      </c>
      <c r="AL673" s="73">
        <v>-1.52365774318418E-10</v>
      </c>
      <c r="AM673" s="73">
        <v>-1.52365774318418E-10</v>
      </c>
      <c r="AN673" s="73">
        <v>-1.8283892918210101E-9</v>
      </c>
    </row>
    <row r="674" spans="1:40">
      <c r="A674" s="108" t="s">
        <v>1364</v>
      </c>
      <c r="B674" s="73">
        <v>24231361.526878498</v>
      </c>
      <c r="C674" s="73">
        <v>-24687754.383266799</v>
      </c>
      <c r="D674" s="73">
        <v>-16980955.885632399</v>
      </c>
      <c r="E674" s="73">
        <v>597040.14400858397</v>
      </c>
      <c r="F674" s="73">
        <v>5179056.73384465</v>
      </c>
      <c r="G674" s="73">
        <v>5411227.8167322204</v>
      </c>
      <c r="H674" s="73">
        <v>4275629.5715572704</v>
      </c>
      <c r="I674" s="73">
        <v>49383922.928237803</v>
      </c>
      <c r="J674" s="73">
        <v>2309967.15946157</v>
      </c>
      <c r="K674" s="73">
        <v>-3740266.34814069</v>
      </c>
      <c r="L674" s="73">
        <v>-19589360.742612898</v>
      </c>
      <c r="M674" s="73">
        <v>-26389868.4488369</v>
      </c>
      <c r="N674" s="73">
        <v>7.2230865043820799E-2</v>
      </c>
      <c r="O674" s="73">
        <v>24264439.9079291</v>
      </c>
      <c r="P674" s="73">
        <v>-23756038.0999148</v>
      </c>
      <c r="Q674" s="73">
        <v>-14735324.7720805</v>
      </c>
      <c r="R674" s="73">
        <v>2527757.9960713</v>
      </c>
      <c r="S674" s="73">
        <v>6070614.3312913999</v>
      </c>
      <c r="T674" s="73">
        <v>6603222.2545889895</v>
      </c>
      <c r="U674" s="73">
        <v>4621901.3716337997</v>
      </c>
      <c r="V674" s="73">
        <v>46807472.8265559</v>
      </c>
      <c r="W674" s="73">
        <v>620648.87349287095</v>
      </c>
      <c r="X674" s="73">
        <v>-6392796.79832255</v>
      </c>
      <c r="Y674" s="73">
        <v>-21869844.779964801</v>
      </c>
      <c r="Z674" s="73">
        <v>-24762052.890089098</v>
      </c>
      <c r="AA674" s="73">
        <v>0.221191468881443</v>
      </c>
      <c r="AB674" s="73">
        <v>20722545.7932631</v>
      </c>
      <c r="AC674" s="73">
        <v>-25186939.1599067</v>
      </c>
      <c r="AD674" s="73">
        <v>-18143478.006243199</v>
      </c>
      <c r="AE674" s="73">
        <v>-1028489.7223845701</v>
      </c>
      <c r="AF674" s="73">
        <v>5889781.0133553203</v>
      </c>
      <c r="AG674" s="73">
        <v>6684532.5819095802</v>
      </c>
      <c r="AH674" s="73">
        <v>5134416.1235667998</v>
      </c>
      <c r="AI674" s="73">
        <v>46018699.978442602</v>
      </c>
      <c r="AJ674" s="73">
        <v>1636338.18653807</v>
      </c>
      <c r="AK674" s="73">
        <v>-4723869.8531401101</v>
      </c>
      <c r="AL674" s="73">
        <v>-14364305.421770999</v>
      </c>
      <c r="AM674" s="73">
        <v>-22639231.637156401</v>
      </c>
      <c r="AN674" s="73">
        <v>-0.12352668272797</v>
      </c>
    </row>
    <row r="675" spans="1:40">
      <c r="A675" s="108" t="s">
        <v>1365</v>
      </c>
      <c r="B675" s="73">
        <v>120406967.612578</v>
      </c>
      <c r="C675" s="73">
        <v>61325052.612648502</v>
      </c>
      <c r="D675" s="73">
        <v>71813861.546585202</v>
      </c>
      <c r="E675" s="73">
        <v>89970414.922918394</v>
      </c>
      <c r="F675" s="73">
        <v>98441029.124937296</v>
      </c>
      <c r="G675" s="73">
        <v>101653869.994066</v>
      </c>
      <c r="H675" s="73">
        <v>100448192.337073</v>
      </c>
      <c r="I675" s="73">
        <v>151654172.251973</v>
      </c>
      <c r="J675" s="73">
        <v>97529491.667403296</v>
      </c>
      <c r="K675" s="73">
        <v>86077298.846672401</v>
      </c>
      <c r="L675" s="73">
        <v>65600009.4617908</v>
      </c>
      <c r="M675" s="73">
        <v>61123564.6146136</v>
      </c>
      <c r="N675" s="73">
        <v>1106043924.9932599</v>
      </c>
      <c r="O675" s="73">
        <v>127870161.63656101</v>
      </c>
      <c r="P675" s="73">
        <v>66588329.001570202</v>
      </c>
      <c r="Q675" s="73">
        <v>78749776.846212402</v>
      </c>
      <c r="R675" s="73">
        <v>96679601.803625003</v>
      </c>
      <c r="S675" s="73">
        <v>105436545.06694099</v>
      </c>
      <c r="T675" s="73">
        <v>109636898.891794</v>
      </c>
      <c r="U675" s="73">
        <v>108369584.087819</v>
      </c>
      <c r="V675" s="73">
        <v>158980398.58167401</v>
      </c>
      <c r="W675" s="73">
        <v>103336432.94939201</v>
      </c>
      <c r="X675" s="73">
        <v>90085133.370931998</v>
      </c>
      <c r="Y675" s="73">
        <v>68222158.868797705</v>
      </c>
      <c r="Z675" s="73">
        <v>67473291.426625907</v>
      </c>
      <c r="AA675" s="73">
        <v>1181428312.53194</v>
      </c>
      <c r="AB675" s="73">
        <v>128675671.556545</v>
      </c>
      <c r="AC675" s="73">
        <v>67201393.012819394</v>
      </c>
      <c r="AD675" s="73">
        <v>77680827.962973595</v>
      </c>
      <c r="AE675" s="73">
        <v>96531325.284124807</v>
      </c>
      <c r="AF675" s="73">
        <v>109634264.89926299</v>
      </c>
      <c r="AG675" s="73">
        <v>114409859.325445</v>
      </c>
      <c r="AH675" s="73">
        <v>114457140.39223801</v>
      </c>
      <c r="AI675" s="73">
        <v>165296601.25995901</v>
      </c>
      <c r="AJ675" s="73">
        <v>108550720.05753</v>
      </c>
      <c r="AK675" s="73">
        <v>95871604.767069504</v>
      </c>
      <c r="AL675" s="73">
        <v>79253007.0425978</v>
      </c>
      <c r="AM675" s="73">
        <v>72600720.734361902</v>
      </c>
      <c r="AN675" s="73">
        <v>1230163136.29493</v>
      </c>
    </row>
    <row r="676" spans="1:40">
      <c r="A676" s="109" t="s">
        <v>1366</v>
      </c>
    </row>
    <row r="677" spans="1:40">
      <c r="A677" s="108" t="s">
        <v>1367</v>
      </c>
      <c r="B677" s="73">
        <v>0</v>
      </c>
      <c r="C677" s="73">
        <v>0</v>
      </c>
      <c r="D677" s="73">
        <v>0</v>
      </c>
      <c r="E677" s="73">
        <v>0</v>
      </c>
      <c r="F677" s="73">
        <v>0</v>
      </c>
      <c r="G677" s="73">
        <v>0</v>
      </c>
      <c r="H677" s="73">
        <v>0</v>
      </c>
      <c r="I677" s="73">
        <v>0</v>
      </c>
      <c r="J677" s="73">
        <v>0</v>
      </c>
      <c r="K677" s="73">
        <v>0</v>
      </c>
      <c r="L677" s="73">
        <v>0</v>
      </c>
      <c r="M677" s="73">
        <v>0</v>
      </c>
      <c r="N677" s="73">
        <v>0</v>
      </c>
      <c r="O677" s="73">
        <v>0</v>
      </c>
      <c r="P677" s="73">
        <v>0</v>
      </c>
      <c r="Q677" s="73">
        <v>0</v>
      </c>
      <c r="R677" s="73">
        <v>0</v>
      </c>
      <c r="S677" s="73">
        <v>0</v>
      </c>
      <c r="T677" s="73">
        <v>0</v>
      </c>
      <c r="U677" s="73">
        <v>0</v>
      </c>
      <c r="V677" s="73">
        <v>0</v>
      </c>
      <c r="W677" s="73">
        <v>0</v>
      </c>
      <c r="X677" s="73">
        <v>0</v>
      </c>
      <c r="Y677" s="73">
        <v>0</v>
      </c>
      <c r="Z677" s="73">
        <v>0</v>
      </c>
      <c r="AA677" s="73">
        <v>0</v>
      </c>
      <c r="AB677" s="73">
        <v>0</v>
      </c>
      <c r="AC677" s="73">
        <v>0</v>
      </c>
      <c r="AD677" s="73">
        <v>0</v>
      </c>
      <c r="AE677" s="73">
        <v>0</v>
      </c>
      <c r="AF677" s="73">
        <v>0</v>
      </c>
      <c r="AG677" s="73">
        <v>0</v>
      </c>
      <c r="AH677" s="73">
        <v>0</v>
      </c>
      <c r="AI677" s="73">
        <v>0</v>
      </c>
      <c r="AJ677" s="73">
        <v>0</v>
      </c>
      <c r="AK677" s="73">
        <v>0</v>
      </c>
      <c r="AL677" s="73">
        <v>0</v>
      </c>
      <c r="AM677" s="73">
        <v>0</v>
      </c>
      <c r="AN677" s="73">
        <v>0</v>
      </c>
    </row>
    <row r="678" spans="1:40">
      <c r="A678" s="108" t="s">
        <v>1368</v>
      </c>
      <c r="B678" s="73">
        <v>0</v>
      </c>
      <c r="C678" s="73">
        <v>0</v>
      </c>
      <c r="D678" s="73">
        <v>0</v>
      </c>
      <c r="E678" s="73">
        <v>0</v>
      </c>
      <c r="F678" s="73">
        <v>0</v>
      </c>
      <c r="G678" s="73">
        <v>0</v>
      </c>
      <c r="H678" s="73">
        <v>0</v>
      </c>
      <c r="I678" s="73">
        <v>0</v>
      </c>
      <c r="J678" s="73">
        <v>0</v>
      </c>
      <c r="K678" s="73">
        <v>0</v>
      </c>
      <c r="L678" s="73">
        <v>0</v>
      </c>
      <c r="M678" s="73">
        <v>0</v>
      </c>
      <c r="N678" s="73">
        <v>0</v>
      </c>
      <c r="O678" s="73">
        <v>0</v>
      </c>
      <c r="P678" s="73">
        <v>0</v>
      </c>
      <c r="Q678" s="73">
        <v>0</v>
      </c>
      <c r="R678" s="73">
        <v>0</v>
      </c>
      <c r="S678" s="73">
        <v>0</v>
      </c>
      <c r="T678" s="73">
        <v>0</v>
      </c>
      <c r="U678" s="73">
        <v>0</v>
      </c>
      <c r="V678" s="73">
        <v>0</v>
      </c>
      <c r="W678" s="73">
        <v>0</v>
      </c>
      <c r="X678" s="73">
        <v>0</v>
      </c>
      <c r="Y678" s="73">
        <v>0</v>
      </c>
      <c r="Z678" s="73">
        <v>0</v>
      </c>
      <c r="AA678" s="73">
        <v>0</v>
      </c>
      <c r="AB678" s="73">
        <v>0</v>
      </c>
      <c r="AC678" s="73">
        <v>0</v>
      </c>
      <c r="AD678" s="73">
        <v>0</v>
      </c>
      <c r="AE678" s="73">
        <v>0</v>
      </c>
      <c r="AF678" s="73">
        <v>0</v>
      </c>
      <c r="AG678" s="73">
        <v>0</v>
      </c>
      <c r="AH678" s="73">
        <v>0</v>
      </c>
      <c r="AI678" s="73">
        <v>0</v>
      </c>
      <c r="AJ678" s="73">
        <v>0</v>
      </c>
      <c r="AK678" s="73">
        <v>0</v>
      </c>
      <c r="AL678" s="73">
        <v>0</v>
      </c>
      <c r="AM678" s="73">
        <v>0</v>
      </c>
      <c r="AN678" s="73">
        <v>0</v>
      </c>
    </row>
    <row r="679" spans="1:40">
      <c r="A679" s="108" t="s">
        <v>1369</v>
      </c>
      <c r="B679" s="73">
        <v>0</v>
      </c>
      <c r="C679" s="73">
        <v>0</v>
      </c>
      <c r="D679" s="73">
        <v>0</v>
      </c>
      <c r="E679" s="73">
        <v>0</v>
      </c>
      <c r="F679" s="73">
        <v>0</v>
      </c>
      <c r="G679" s="73">
        <v>0</v>
      </c>
      <c r="H679" s="73">
        <v>0</v>
      </c>
      <c r="I679" s="73">
        <v>0</v>
      </c>
      <c r="J679" s="73">
        <v>0</v>
      </c>
      <c r="K679" s="73">
        <v>0</v>
      </c>
      <c r="L679" s="73">
        <v>0</v>
      </c>
      <c r="M679" s="73">
        <v>0</v>
      </c>
      <c r="N679" s="73">
        <v>0</v>
      </c>
      <c r="O679" s="73">
        <v>0</v>
      </c>
      <c r="P679" s="73">
        <v>0</v>
      </c>
      <c r="Q679" s="73">
        <v>0</v>
      </c>
      <c r="R679" s="73">
        <v>0</v>
      </c>
      <c r="S679" s="73">
        <v>0</v>
      </c>
      <c r="T679" s="73">
        <v>0</v>
      </c>
      <c r="U679" s="73">
        <v>0</v>
      </c>
      <c r="V679" s="73">
        <v>0</v>
      </c>
      <c r="W679" s="73">
        <v>0</v>
      </c>
      <c r="X679" s="73">
        <v>0</v>
      </c>
      <c r="Y679" s="73">
        <v>0</v>
      </c>
      <c r="Z679" s="73">
        <v>0</v>
      </c>
      <c r="AA679" s="73">
        <v>0</v>
      </c>
      <c r="AB679" s="73">
        <v>0</v>
      </c>
      <c r="AC679" s="73">
        <v>0</v>
      </c>
      <c r="AD679" s="73">
        <v>0</v>
      </c>
      <c r="AE679" s="73">
        <v>0</v>
      </c>
      <c r="AF679" s="73">
        <v>0</v>
      </c>
      <c r="AG679" s="73">
        <v>0</v>
      </c>
      <c r="AH679" s="73">
        <v>0</v>
      </c>
      <c r="AI679" s="73">
        <v>0</v>
      </c>
      <c r="AJ679" s="73">
        <v>0</v>
      </c>
      <c r="AK679" s="73">
        <v>0</v>
      </c>
      <c r="AL679" s="73">
        <v>0</v>
      </c>
      <c r="AM679" s="73">
        <v>0</v>
      </c>
      <c r="AN679" s="73">
        <v>0</v>
      </c>
    </row>
    <row r="680" spans="1:40">
      <c r="A680" s="108" t="s">
        <v>1370</v>
      </c>
      <c r="B680" s="73">
        <v>0</v>
      </c>
      <c r="C680" s="73">
        <v>0</v>
      </c>
      <c r="D680" s="73">
        <v>0</v>
      </c>
      <c r="E680" s="73">
        <v>0</v>
      </c>
      <c r="F680" s="73">
        <v>0</v>
      </c>
      <c r="G680" s="73">
        <v>0</v>
      </c>
      <c r="H680" s="73">
        <v>0</v>
      </c>
      <c r="I680" s="73">
        <v>0</v>
      </c>
      <c r="J680" s="73">
        <v>0</v>
      </c>
      <c r="K680" s="73">
        <v>0</v>
      </c>
      <c r="L680" s="73">
        <v>0</v>
      </c>
      <c r="M680" s="73">
        <v>0</v>
      </c>
      <c r="N680" s="73">
        <v>0</v>
      </c>
      <c r="O680" s="73">
        <v>0</v>
      </c>
      <c r="P680" s="73">
        <v>0</v>
      </c>
      <c r="Q680" s="73">
        <v>0</v>
      </c>
      <c r="R680" s="73">
        <v>0</v>
      </c>
      <c r="S680" s="73">
        <v>0</v>
      </c>
      <c r="T680" s="73">
        <v>0</v>
      </c>
      <c r="U680" s="73">
        <v>0</v>
      </c>
      <c r="V680" s="73">
        <v>0</v>
      </c>
      <c r="W680" s="73">
        <v>0</v>
      </c>
      <c r="X680" s="73">
        <v>0</v>
      </c>
      <c r="Y680" s="73">
        <v>0</v>
      </c>
      <c r="Z680" s="73">
        <v>0</v>
      </c>
      <c r="AA680" s="73">
        <v>0</v>
      </c>
      <c r="AB680" s="73">
        <v>0</v>
      </c>
      <c r="AC680" s="73">
        <v>0</v>
      </c>
      <c r="AD680" s="73">
        <v>0</v>
      </c>
      <c r="AE680" s="73">
        <v>0</v>
      </c>
      <c r="AF680" s="73">
        <v>0</v>
      </c>
      <c r="AG680" s="73">
        <v>0</v>
      </c>
      <c r="AH680" s="73">
        <v>0</v>
      </c>
      <c r="AI680" s="73">
        <v>0</v>
      </c>
      <c r="AJ680" s="73">
        <v>0</v>
      </c>
      <c r="AK680" s="73">
        <v>0</v>
      </c>
      <c r="AL680" s="73">
        <v>0</v>
      </c>
      <c r="AM680" s="73">
        <v>0</v>
      </c>
      <c r="AN680" s="73">
        <v>0</v>
      </c>
    </row>
    <row r="681" spans="1:40">
      <c r="A681" s="108" t="s">
        <v>1371</v>
      </c>
      <c r="B681" s="73">
        <v>0</v>
      </c>
      <c r="C681" s="73">
        <v>0</v>
      </c>
      <c r="D681" s="73">
        <v>0</v>
      </c>
      <c r="E681" s="73">
        <v>0</v>
      </c>
      <c r="F681" s="73">
        <v>0</v>
      </c>
      <c r="G681" s="73">
        <v>0</v>
      </c>
      <c r="H681" s="73">
        <v>0</v>
      </c>
      <c r="I681" s="73">
        <v>0</v>
      </c>
      <c r="J681" s="73">
        <v>0</v>
      </c>
      <c r="K681" s="73">
        <v>0</v>
      </c>
      <c r="L681" s="73">
        <v>0</v>
      </c>
      <c r="M681" s="73">
        <v>0</v>
      </c>
      <c r="N681" s="73">
        <v>0</v>
      </c>
      <c r="O681" s="73">
        <v>0</v>
      </c>
      <c r="P681" s="73">
        <v>0</v>
      </c>
      <c r="Q681" s="73">
        <v>0</v>
      </c>
      <c r="R681" s="73">
        <v>0</v>
      </c>
      <c r="S681" s="73">
        <v>0</v>
      </c>
      <c r="T681" s="73">
        <v>0</v>
      </c>
      <c r="U681" s="73">
        <v>0</v>
      </c>
      <c r="V681" s="73">
        <v>0</v>
      </c>
      <c r="W681" s="73">
        <v>0</v>
      </c>
      <c r="X681" s="73">
        <v>0</v>
      </c>
      <c r="Y681" s="73">
        <v>0</v>
      </c>
      <c r="Z681" s="73">
        <v>0</v>
      </c>
      <c r="AA681" s="73">
        <v>0</v>
      </c>
      <c r="AB681" s="73">
        <v>0</v>
      </c>
      <c r="AC681" s="73">
        <v>0</v>
      </c>
      <c r="AD681" s="73">
        <v>0</v>
      </c>
      <c r="AE681" s="73">
        <v>0</v>
      </c>
      <c r="AF681" s="73">
        <v>0</v>
      </c>
      <c r="AG681" s="73">
        <v>0</v>
      </c>
      <c r="AH681" s="73">
        <v>0</v>
      </c>
      <c r="AI681" s="73">
        <v>0</v>
      </c>
      <c r="AJ681" s="73">
        <v>0</v>
      </c>
      <c r="AK681" s="73">
        <v>0</v>
      </c>
      <c r="AL681" s="73">
        <v>0</v>
      </c>
      <c r="AM681" s="73">
        <v>0</v>
      </c>
      <c r="AN681" s="73">
        <v>0</v>
      </c>
    </row>
    <row r="682" spans="1:40">
      <c r="A682" s="109" t="s">
        <v>1372</v>
      </c>
      <c r="B682" s="73">
        <v>0</v>
      </c>
      <c r="C682" s="73">
        <v>0</v>
      </c>
      <c r="D682" s="73">
        <v>0</v>
      </c>
      <c r="E682" s="73">
        <v>0</v>
      </c>
      <c r="F682" s="73">
        <v>0</v>
      </c>
      <c r="G682" s="73">
        <v>0</v>
      </c>
      <c r="H682" s="73">
        <v>0</v>
      </c>
      <c r="I682" s="73">
        <v>0</v>
      </c>
      <c r="J682" s="73">
        <v>0</v>
      </c>
      <c r="K682" s="73">
        <v>0</v>
      </c>
      <c r="L682" s="73">
        <v>0</v>
      </c>
      <c r="M682" s="73">
        <v>0</v>
      </c>
      <c r="N682" s="73">
        <v>0</v>
      </c>
      <c r="O682" s="73">
        <v>0</v>
      </c>
      <c r="P682" s="73">
        <v>0</v>
      </c>
      <c r="Q682" s="73">
        <v>0</v>
      </c>
      <c r="R682" s="73">
        <v>0</v>
      </c>
      <c r="S682" s="73">
        <v>0</v>
      </c>
      <c r="T682" s="73">
        <v>0</v>
      </c>
      <c r="U682" s="73">
        <v>0</v>
      </c>
      <c r="V682" s="73">
        <v>0</v>
      </c>
      <c r="W682" s="73">
        <v>0</v>
      </c>
      <c r="X682" s="73">
        <v>0</v>
      </c>
      <c r="Y682" s="73">
        <v>0</v>
      </c>
      <c r="Z682" s="73">
        <v>0</v>
      </c>
      <c r="AA682" s="73">
        <v>0</v>
      </c>
      <c r="AB682" s="73">
        <v>0</v>
      </c>
      <c r="AC682" s="73">
        <v>0</v>
      </c>
      <c r="AD682" s="73">
        <v>0</v>
      </c>
      <c r="AE682" s="73">
        <v>0</v>
      </c>
      <c r="AF682" s="73">
        <v>0</v>
      </c>
      <c r="AG682" s="73">
        <v>0</v>
      </c>
      <c r="AH682" s="73">
        <v>0</v>
      </c>
      <c r="AI682" s="73">
        <v>0</v>
      </c>
      <c r="AJ682" s="73">
        <v>0</v>
      </c>
      <c r="AK682" s="73">
        <v>0</v>
      </c>
      <c r="AL682" s="73">
        <v>0</v>
      </c>
      <c r="AM682" s="73">
        <v>0</v>
      </c>
      <c r="AN682" s="73">
        <v>0</v>
      </c>
    </row>
    <row r="683" spans="1:40">
      <c r="A683" s="108" t="s">
        <v>1373</v>
      </c>
    </row>
    <row r="684" spans="1:40">
      <c r="A684" s="109" t="s">
        <v>1374</v>
      </c>
      <c r="B684" s="73">
        <v>120406967.612578</v>
      </c>
      <c r="C684" s="73">
        <v>61325052.612648502</v>
      </c>
      <c r="D684" s="73">
        <v>71813861.546585202</v>
      </c>
      <c r="E684" s="73">
        <v>89970414.922918394</v>
      </c>
      <c r="F684" s="73">
        <v>98441029.124937296</v>
      </c>
      <c r="G684" s="73">
        <v>101653869.994066</v>
      </c>
      <c r="H684" s="73">
        <v>100448192.337073</v>
      </c>
      <c r="I684" s="73">
        <v>151654172.251973</v>
      </c>
      <c r="J684" s="73">
        <v>97529491.667403296</v>
      </c>
      <c r="K684" s="73">
        <v>86077298.846672401</v>
      </c>
      <c r="L684" s="73">
        <v>65600009.4617908</v>
      </c>
      <c r="M684" s="73">
        <v>61123564.6146136</v>
      </c>
      <c r="N684" s="73">
        <v>1106043924.9932599</v>
      </c>
      <c r="O684" s="73">
        <v>127870161.63656101</v>
      </c>
      <c r="P684" s="73">
        <v>66588329.001570202</v>
      </c>
      <c r="Q684" s="73">
        <v>78749776.846212402</v>
      </c>
      <c r="R684" s="73">
        <v>96679601.803625003</v>
      </c>
      <c r="S684" s="73">
        <v>105436545.06694099</v>
      </c>
      <c r="T684" s="73">
        <v>109636898.891794</v>
      </c>
      <c r="U684" s="73">
        <v>108369584.087819</v>
      </c>
      <c r="V684" s="73">
        <v>158980398.58167401</v>
      </c>
      <c r="W684" s="73">
        <v>103336432.94939201</v>
      </c>
      <c r="X684" s="73">
        <v>90085133.370931998</v>
      </c>
      <c r="Y684" s="73">
        <v>68222158.868797705</v>
      </c>
      <c r="Z684" s="73">
        <v>67473291.426625907</v>
      </c>
      <c r="AA684" s="73">
        <v>1181428312.53194</v>
      </c>
      <c r="AB684" s="73">
        <v>128675671.556545</v>
      </c>
      <c r="AC684" s="73">
        <v>67201393.012819394</v>
      </c>
      <c r="AD684" s="73">
        <v>77680827.962973595</v>
      </c>
      <c r="AE684" s="73">
        <v>96531325.284124807</v>
      </c>
      <c r="AF684" s="73">
        <v>109634264.89926299</v>
      </c>
      <c r="AG684" s="73">
        <v>114409859.325445</v>
      </c>
      <c r="AH684" s="73">
        <v>114457140.39223801</v>
      </c>
      <c r="AI684" s="73">
        <v>165296601.25995901</v>
      </c>
      <c r="AJ684" s="73">
        <v>108550720.05753</v>
      </c>
      <c r="AK684" s="73">
        <v>95871604.767069504</v>
      </c>
      <c r="AL684" s="73">
        <v>79253007.0425978</v>
      </c>
      <c r="AM684" s="73">
        <v>72600720.734361902</v>
      </c>
      <c r="AN684" s="73">
        <v>1230163136.29493</v>
      </c>
    </row>
    <row r="685" spans="1:40">
      <c r="A685" s="108" t="s">
        <v>1375</v>
      </c>
    </row>
    <row r="686" spans="1:40" ht="10.8" thickBot="1">
      <c r="A686" s="119" t="s">
        <v>1376</v>
      </c>
    </row>
    <row r="687" spans="1:40">
      <c r="A687" s="108" t="s">
        <v>1377</v>
      </c>
      <c r="B687" s="73">
        <v>0</v>
      </c>
      <c r="C687" s="73">
        <v>0</v>
      </c>
      <c r="D687" s="73">
        <v>0</v>
      </c>
      <c r="E687" s="73">
        <v>0</v>
      </c>
      <c r="F687" s="73">
        <v>0</v>
      </c>
      <c r="G687" s="73">
        <v>0</v>
      </c>
      <c r="H687" s="73">
        <v>0</v>
      </c>
      <c r="I687" s="73">
        <v>0</v>
      </c>
      <c r="J687" s="73">
        <v>0</v>
      </c>
      <c r="K687" s="73">
        <v>0</v>
      </c>
      <c r="L687" s="73">
        <v>0</v>
      </c>
      <c r="M687" s="73">
        <v>0</v>
      </c>
      <c r="N687" s="73">
        <v>0</v>
      </c>
      <c r="O687" s="73">
        <v>0</v>
      </c>
      <c r="P687" s="73">
        <v>0</v>
      </c>
      <c r="Q687" s="73">
        <v>0</v>
      </c>
      <c r="R687" s="73">
        <v>0</v>
      </c>
      <c r="S687" s="73">
        <v>0</v>
      </c>
      <c r="T687" s="73">
        <v>0</v>
      </c>
      <c r="U687" s="73">
        <v>0</v>
      </c>
      <c r="V687" s="73">
        <v>0</v>
      </c>
      <c r="W687" s="73">
        <v>0</v>
      </c>
      <c r="X687" s="73">
        <v>0</v>
      </c>
      <c r="Y687" s="73">
        <v>0</v>
      </c>
      <c r="Z687" s="73">
        <v>0</v>
      </c>
      <c r="AA687" s="73">
        <v>0</v>
      </c>
      <c r="AB687" s="73">
        <v>0</v>
      </c>
      <c r="AC687" s="73">
        <v>0</v>
      </c>
      <c r="AD687" s="73">
        <v>0</v>
      </c>
      <c r="AE687" s="73">
        <v>0</v>
      </c>
      <c r="AF687" s="73">
        <v>0</v>
      </c>
      <c r="AG687" s="73">
        <v>0</v>
      </c>
      <c r="AH687" s="73">
        <v>0</v>
      </c>
      <c r="AI687" s="73">
        <v>0</v>
      </c>
      <c r="AJ687" s="73">
        <v>0</v>
      </c>
      <c r="AK687" s="73">
        <v>0</v>
      </c>
      <c r="AL687" s="73">
        <v>0</v>
      </c>
      <c r="AM687" s="73">
        <v>0</v>
      </c>
      <c r="AN687" s="73">
        <v>0</v>
      </c>
    </row>
    <row r="688" spans="1:40">
      <c r="A688" s="108" t="s">
        <v>1378</v>
      </c>
      <c r="B688" s="73">
        <v>129795.999999999</v>
      </c>
      <c r="C688" s="73">
        <v>129795.999999999</v>
      </c>
      <c r="D688" s="73">
        <v>129795.999999999</v>
      </c>
      <c r="E688" s="73">
        <v>129795.999999999</v>
      </c>
      <c r="F688" s="73">
        <v>129795.999999999</v>
      </c>
      <c r="G688" s="73">
        <v>129795.999999999</v>
      </c>
      <c r="H688" s="73">
        <v>129795.999999999</v>
      </c>
      <c r="I688" s="73">
        <v>129795.999999999</v>
      </c>
      <c r="J688" s="73">
        <v>129795.999999999</v>
      </c>
      <c r="K688" s="73">
        <v>129795.999999999</v>
      </c>
      <c r="L688" s="73">
        <v>129795.999999999</v>
      </c>
      <c r="M688" s="73">
        <v>129795.999999999</v>
      </c>
      <c r="N688" s="73">
        <v>1557552</v>
      </c>
      <c r="O688" s="73">
        <v>129795.999999999</v>
      </c>
      <c r="P688" s="73">
        <v>129795.999999999</v>
      </c>
      <c r="Q688" s="73">
        <v>129795.999999999</v>
      </c>
      <c r="R688" s="73">
        <v>129795.999999999</v>
      </c>
      <c r="S688" s="73">
        <v>129795.999999999</v>
      </c>
      <c r="T688" s="73">
        <v>129795.999999999</v>
      </c>
      <c r="U688" s="73">
        <v>129795.999999999</v>
      </c>
      <c r="V688" s="73">
        <v>129795.999999999</v>
      </c>
      <c r="W688" s="73">
        <v>129795.999999999</v>
      </c>
      <c r="X688" s="73">
        <v>129795.999999999</v>
      </c>
      <c r="Y688" s="73">
        <v>129795.999999999</v>
      </c>
      <c r="Z688" s="73">
        <v>129795.999999999</v>
      </c>
      <c r="AA688" s="73">
        <v>1557552</v>
      </c>
      <c r="AB688" s="73">
        <v>129795.999999999</v>
      </c>
      <c r="AC688" s="73">
        <v>129795.999999999</v>
      </c>
      <c r="AD688" s="73">
        <v>129795.999999999</v>
      </c>
      <c r="AE688" s="73">
        <v>129795.999999999</v>
      </c>
      <c r="AF688" s="73">
        <v>129795.999999999</v>
      </c>
      <c r="AG688" s="73">
        <v>129795.999999999</v>
      </c>
      <c r="AH688" s="73">
        <v>129795.999999999</v>
      </c>
      <c r="AI688" s="73">
        <v>129795.999999999</v>
      </c>
      <c r="AJ688" s="73">
        <v>129795.999999999</v>
      </c>
      <c r="AK688" s="73">
        <v>129795.999999999</v>
      </c>
      <c r="AL688" s="73">
        <v>129795.999999999</v>
      </c>
      <c r="AM688" s="73">
        <v>129795.999999999</v>
      </c>
      <c r="AN688" s="73">
        <v>1557552</v>
      </c>
    </row>
    <row r="689" spans="1:40">
      <c r="A689" s="108" t="s">
        <v>1379</v>
      </c>
      <c r="B689" s="73">
        <v>0</v>
      </c>
      <c r="C689" s="73">
        <v>0</v>
      </c>
      <c r="D689" s="73">
        <v>0</v>
      </c>
      <c r="E689" s="73">
        <v>0</v>
      </c>
      <c r="F689" s="73">
        <v>0</v>
      </c>
      <c r="G689" s="73">
        <v>0</v>
      </c>
      <c r="H689" s="73">
        <v>0</v>
      </c>
      <c r="I689" s="73">
        <v>0</v>
      </c>
      <c r="J689" s="73">
        <v>0</v>
      </c>
      <c r="K689" s="73">
        <v>0</v>
      </c>
      <c r="L689" s="73">
        <v>0</v>
      </c>
      <c r="M689" s="73">
        <v>0</v>
      </c>
      <c r="N689" s="73">
        <v>0</v>
      </c>
      <c r="O689" s="73">
        <v>0</v>
      </c>
      <c r="P689" s="73">
        <v>0</v>
      </c>
      <c r="Q689" s="73">
        <v>0</v>
      </c>
      <c r="R689" s="73">
        <v>0</v>
      </c>
      <c r="S689" s="73">
        <v>0</v>
      </c>
      <c r="T689" s="73">
        <v>0</v>
      </c>
      <c r="U689" s="73">
        <v>0</v>
      </c>
      <c r="V689" s="73">
        <v>0</v>
      </c>
      <c r="W689" s="73">
        <v>0</v>
      </c>
      <c r="X689" s="73">
        <v>0</v>
      </c>
      <c r="Y689" s="73">
        <v>0</v>
      </c>
      <c r="Z689" s="73">
        <v>0</v>
      </c>
      <c r="AA689" s="73">
        <v>0</v>
      </c>
      <c r="AB689" s="73">
        <v>0</v>
      </c>
      <c r="AC689" s="73">
        <v>0</v>
      </c>
      <c r="AD689" s="73">
        <v>0</v>
      </c>
      <c r="AE689" s="73">
        <v>0</v>
      </c>
      <c r="AF689" s="73">
        <v>0</v>
      </c>
      <c r="AG689" s="73">
        <v>0</v>
      </c>
      <c r="AH689" s="73">
        <v>0</v>
      </c>
      <c r="AI689" s="73">
        <v>0</v>
      </c>
      <c r="AJ689" s="73">
        <v>0</v>
      </c>
      <c r="AK689" s="73">
        <v>0</v>
      </c>
      <c r="AL689" s="73">
        <v>0</v>
      </c>
      <c r="AM689" s="73">
        <v>0</v>
      </c>
      <c r="AN689" s="73">
        <v>0</v>
      </c>
    </row>
    <row r="690" spans="1:40">
      <c r="A690" s="108" t="s">
        <v>1380</v>
      </c>
      <c r="B690" s="73">
        <v>17047149.252494499</v>
      </c>
      <c r="C690" s="73">
        <v>17047149.252494499</v>
      </c>
      <c r="D690" s="73">
        <v>17047149.252494499</v>
      </c>
      <c r="E690" s="73">
        <v>17047149.252494499</v>
      </c>
      <c r="F690" s="73">
        <v>17047149.252494499</v>
      </c>
      <c r="G690" s="73">
        <v>17047149.252494499</v>
      </c>
      <c r="H690" s="73">
        <v>17047149.252494499</v>
      </c>
      <c r="I690" s="73">
        <v>17047149.252494499</v>
      </c>
      <c r="J690" s="73">
        <v>17047149.252494499</v>
      </c>
      <c r="K690" s="73">
        <v>17047149.252494499</v>
      </c>
      <c r="L690" s="73">
        <v>17047149.252494499</v>
      </c>
      <c r="M690" s="73">
        <v>17047149.252494499</v>
      </c>
      <c r="N690" s="73">
        <v>204565791.029935</v>
      </c>
      <c r="O690" s="73">
        <v>19022617.884772699</v>
      </c>
      <c r="P690" s="73">
        <v>19022617.884772699</v>
      </c>
      <c r="Q690" s="73">
        <v>19022617.884772699</v>
      </c>
      <c r="R690" s="73">
        <v>19022617.884772699</v>
      </c>
      <c r="S690" s="73">
        <v>19022617.884772699</v>
      </c>
      <c r="T690" s="73">
        <v>19022617.884772699</v>
      </c>
      <c r="U690" s="73">
        <v>19022617.884772699</v>
      </c>
      <c r="V690" s="73">
        <v>19022617.884772699</v>
      </c>
      <c r="W690" s="73">
        <v>19022617.884772699</v>
      </c>
      <c r="X690" s="73">
        <v>19022617.884772699</v>
      </c>
      <c r="Y690" s="73">
        <v>19022617.884772699</v>
      </c>
      <c r="Z690" s="73">
        <v>19022617.884772699</v>
      </c>
      <c r="AA690" s="73">
        <v>228271414.61727199</v>
      </c>
      <c r="AB690" s="73">
        <v>20343678.1158791</v>
      </c>
      <c r="AC690" s="73">
        <v>20343678.1158791</v>
      </c>
      <c r="AD690" s="73">
        <v>20343678.1158791</v>
      </c>
      <c r="AE690" s="73">
        <v>20343678.1158791</v>
      </c>
      <c r="AF690" s="73">
        <v>20343678.1158791</v>
      </c>
      <c r="AG690" s="73">
        <v>20343678.1158791</v>
      </c>
      <c r="AH690" s="73">
        <v>20343678.1158791</v>
      </c>
      <c r="AI690" s="73">
        <v>20343678.1158791</v>
      </c>
      <c r="AJ690" s="73">
        <v>20343678.1158791</v>
      </c>
      <c r="AK690" s="73">
        <v>20343678.1158791</v>
      </c>
      <c r="AL690" s="73">
        <v>20343678.1158791</v>
      </c>
      <c r="AM690" s="73">
        <v>20343678.1158791</v>
      </c>
      <c r="AN690" s="73">
        <v>244124137.390549</v>
      </c>
    </row>
    <row r="691" spans="1:40">
      <c r="A691" s="108" t="s">
        <v>1381</v>
      </c>
      <c r="B691" s="73">
        <v>0</v>
      </c>
      <c r="C691" s="73">
        <v>0</v>
      </c>
      <c r="D691" s="73">
        <v>0</v>
      </c>
      <c r="E691" s="73">
        <v>0</v>
      </c>
      <c r="F691" s="73">
        <v>0</v>
      </c>
      <c r="G691" s="73">
        <v>0</v>
      </c>
      <c r="H691" s="73">
        <v>0</v>
      </c>
      <c r="I691" s="73">
        <v>0</v>
      </c>
      <c r="J691" s="73">
        <v>0</v>
      </c>
      <c r="K691" s="73">
        <v>0</v>
      </c>
      <c r="L691" s="73">
        <v>0</v>
      </c>
      <c r="M691" s="73">
        <v>0</v>
      </c>
      <c r="N691" s="73">
        <v>0</v>
      </c>
      <c r="O691" s="73">
        <v>0</v>
      </c>
      <c r="P691" s="73">
        <v>0</v>
      </c>
      <c r="Q691" s="73">
        <v>0</v>
      </c>
      <c r="R691" s="73">
        <v>0</v>
      </c>
      <c r="S691" s="73">
        <v>0</v>
      </c>
      <c r="T691" s="73">
        <v>0</v>
      </c>
      <c r="U691" s="73">
        <v>0</v>
      </c>
      <c r="V691" s="73">
        <v>0</v>
      </c>
      <c r="W691" s="73">
        <v>0</v>
      </c>
      <c r="X691" s="73">
        <v>0</v>
      </c>
      <c r="Y691" s="73">
        <v>0</v>
      </c>
      <c r="Z691" s="73">
        <v>0</v>
      </c>
      <c r="AA691" s="73">
        <v>0</v>
      </c>
      <c r="AB691" s="73">
        <v>0</v>
      </c>
      <c r="AC691" s="73">
        <v>0</v>
      </c>
      <c r="AD691" s="73">
        <v>0</v>
      </c>
      <c r="AE691" s="73">
        <v>0</v>
      </c>
      <c r="AF691" s="73">
        <v>0</v>
      </c>
      <c r="AG691" s="73">
        <v>0</v>
      </c>
      <c r="AH691" s="73">
        <v>0</v>
      </c>
      <c r="AI691" s="73">
        <v>0</v>
      </c>
      <c r="AJ691" s="73">
        <v>0</v>
      </c>
      <c r="AK691" s="73">
        <v>0</v>
      </c>
      <c r="AL691" s="73">
        <v>0</v>
      </c>
      <c r="AM691" s="73">
        <v>0</v>
      </c>
      <c r="AN691" s="73">
        <v>0</v>
      </c>
    </row>
    <row r="692" spans="1:40">
      <c r="A692" s="108" t="s">
        <v>1382</v>
      </c>
      <c r="B692" s="73">
        <v>0</v>
      </c>
      <c r="C692" s="73">
        <v>0</v>
      </c>
      <c r="D692" s="73">
        <v>0</v>
      </c>
      <c r="E692" s="73">
        <v>0</v>
      </c>
      <c r="F692" s="73">
        <v>0</v>
      </c>
      <c r="G692" s="73">
        <v>0</v>
      </c>
      <c r="H692" s="73">
        <v>0</v>
      </c>
      <c r="I692" s="73">
        <v>0</v>
      </c>
      <c r="J692" s="73">
        <v>0</v>
      </c>
      <c r="K692" s="73">
        <v>0</v>
      </c>
      <c r="L692" s="73">
        <v>0</v>
      </c>
      <c r="M692" s="73">
        <v>0</v>
      </c>
      <c r="N692" s="73">
        <v>0</v>
      </c>
      <c r="O692" s="73">
        <v>0</v>
      </c>
      <c r="P692" s="73">
        <v>0</v>
      </c>
      <c r="Q692" s="73">
        <v>0</v>
      </c>
      <c r="R692" s="73">
        <v>0</v>
      </c>
      <c r="S692" s="73">
        <v>0</v>
      </c>
      <c r="T692" s="73">
        <v>0</v>
      </c>
      <c r="U692" s="73">
        <v>0</v>
      </c>
      <c r="V692" s="73">
        <v>0</v>
      </c>
      <c r="W692" s="73">
        <v>0</v>
      </c>
      <c r="X692" s="73">
        <v>0</v>
      </c>
      <c r="Y692" s="73">
        <v>0</v>
      </c>
      <c r="Z692" s="73">
        <v>0</v>
      </c>
      <c r="AA692" s="73">
        <v>0</v>
      </c>
      <c r="AB692" s="73">
        <v>0</v>
      </c>
      <c r="AC692" s="73">
        <v>0</v>
      </c>
      <c r="AD692" s="73">
        <v>0</v>
      </c>
      <c r="AE692" s="73">
        <v>0</v>
      </c>
      <c r="AF692" s="73">
        <v>0</v>
      </c>
      <c r="AG692" s="73">
        <v>0</v>
      </c>
      <c r="AH692" s="73">
        <v>0</v>
      </c>
      <c r="AI692" s="73">
        <v>0</v>
      </c>
      <c r="AJ692" s="73">
        <v>0</v>
      </c>
      <c r="AK692" s="73">
        <v>0</v>
      </c>
      <c r="AL692" s="73">
        <v>0</v>
      </c>
      <c r="AM692" s="73">
        <v>0</v>
      </c>
      <c r="AN692" s="73">
        <v>0</v>
      </c>
    </row>
    <row r="693" spans="1:40">
      <c r="A693" s="108" t="s">
        <v>1383</v>
      </c>
      <c r="B693" s="73">
        <v>312</v>
      </c>
      <c r="C693" s="73">
        <v>312</v>
      </c>
      <c r="D693" s="73">
        <v>312</v>
      </c>
      <c r="E693" s="73">
        <v>312</v>
      </c>
      <c r="F693" s="73">
        <v>312</v>
      </c>
      <c r="G693" s="73">
        <v>312</v>
      </c>
      <c r="H693" s="73">
        <v>312</v>
      </c>
      <c r="I693" s="73">
        <v>312</v>
      </c>
      <c r="J693" s="73">
        <v>312</v>
      </c>
      <c r="K693" s="73">
        <v>312</v>
      </c>
      <c r="L693" s="73">
        <v>312</v>
      </c>
      <c r="M693" s="73">
        <v>312</v>
      </c>
      <c r="N693" s="73">
        <v>3743.99999999999</v>
      </c>
      <c r="O693" s="73">
        <v>312</v>
      </c>
      <c r="P693" s="73">
        <v>312</v>
      </c>
      <c r="Q693" s="73">
        <v>312</v>
      </c>
      <c r="R693" s="73">
        <v>312</v>
      </c>
      <c r="S693" s="73">
        <v>312</v>
      </c>
      <c r="T693" s="73">
        <v>312</v>
      </c>
      <c r="U693" s="73">
        <v>312</v>
      </c>
      <c r="V693" s="73">
        <v>312</v>
      </c>
      <c r="W693" s="73">
        <v>312</v>
      </c>
      <c r="X693" s="73">
        <v>312</v>
      </c>
      <c r="Y693" s="73">
        <v>312</v>
      </c>
      <c r="Z693" s="73">
        <v>312</v>
      </c>
      <c r="AA693" s="73">
        <v>3743.99999999999</v>
      </c>
      <c r="AB693" s="73">
        <v>312</v>
      </c>
      <c r="AC693" s="73">
        <v>312</v>
      </c>
      <c r="AD693" s="73">
        <v>312</v>
      </c>
      <c r="AE693" s="73">
        <v>312</v>
      </c>
      <c r="AF693" s="73">
        <v>312</v>
      </c>
      <c r="AG693" s="73">
        <v>312</v>
      </c>
      <c r="AH693" s="73">
        <v>312</v>
      </c>
      <c r="AI693" s="73">
        <v>312</v>
      </c>
      <c r="AJ693" s="73">
        <v>312</v>
      </c>
      <c r="AK693" s="73">
        <v>312</v>
      </c>
      <c r="AL693" s="73">
        <v>312</v>
      </c>
      <c r="AM693" s="73">
        <v>312</v>
      </c>
      <c r="AN693" s="73">
        <v>3743.99999999999</v>
      </c>
    </row>
    <row r="694" spans="1:40">
      <c r="A694" s="108" t="s">
        <v>1384</v>
      </c>
      <c r="B694" s="73">
        <v>0</v>
      </c>
      <c r="C694" s="73">
        <v>0</v>
      </c>
      <c r="D694" s="73">
        <v>0</v>
      </c>
      <c r="E694" s="73">
        <v>0</v>
      </c>
      <c r="F694" s="73">
        <v>0</v>
      </c>
      <c r="G694" s="73">
        <v>0</v>
      </c>
      <c r="H694" s="73">
        <v>0</v>
      </c>
      <c r="I694" s="73">
        <v>0</v>
      </c>
      <c r="J694" s="73">
        <v>0</v>
      </c>
      <c r="K694" s="73">
        <v>0</v>
      </c>
      <c r="L694" s="73">
        <v>0</v>
      </c>
      <c r="M694" s="73">
        <v>0</v>
      </c>
      <c r="N694" s="73">
        <v>0</v>
      </c>
      <c r="O694" s="73">
        <v>0</v>
      </c>
      <c r="P694" s="73">
        <v>0</v>
      </c>
      <c r="Q694" s="73">
        <v>0</v>
      </c>
      <c r="R694" s="73">
        <v>0</v>
      </c>
      <c r="S694" s="73">
        <v>0</v>
      </c>
      <c r="T694" s="73">
        <v>0</v>
      </c>
      <c r="U694" s="73">
        <v>0</v>
      </c>
      <c r="V694" s="73">
        <v>0</v>
      </c>
      <c r="W694" s="73">
        <v>0</v>
      </c>
      <c r="X694" s="73">
        <v>0</v>
      </c>
      <c r="Y694" s="73">
        <v>0</v>
      </c>
      <c r="Z694" s="73">
        <v>0</v>
      </c>
      <c r="AA694" s="73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</row>
    <row r="695" spans="1:40">
      <c r="A695" s="108" t="s">
        <v>1385</v>
      </c>
      <c r="B695" s="73">
        <v>13743467.069129201</v>
      </c>
      <c r="C695" s="73">
        <v>8710645.0066855401</v>
      </c>
      <c r="D695" s="73">
        <v>8985304.4266470093</v>
      </c>
      <c r="E695" s="73">
        <v>9693618.2777864002</v>
      </c>
      <c r="F695" s="73">
        <v>11667887.123706101</v>
      </c>
      <c r="G695" s="73">
        <v>12520721.4274555</v>
      </c>
      <c r="H695" s="73">
        <v>13165470.906847799</v>
      </c>
      <c r="I695" s="73">
        <v>16320813.188720601</v>
      </c>
      <c r="J695" s="73">
        <v>12315209.224825</v>
      </c>
      <c r="K695" s="73">
        <v>10712831.664315</v>
      </c>
      <c r="L695" s="73">
        <v>8649668.4829343501</v>
      </c>
      <c r="M695" s="73">
        <v>9547830.6431922596</v>
      </c>
      <c r="N695" s="73">
        <v>136033467.44224501</v>
      </c>
      <c r="O695" s="73">
        <v>13574045.359337499</v>
      </c>
      <c r="P695" s="73">
        <v>8626048.6393970698</v>
      </c>
      <c r="Q695" s="73">
        <v>8842376.4817025494</v>
      </c>
      <c r="R695" s="73">
        <v>9541911.3503335491</v>
      </c>
      <c r="S695" s="73">
        <v>11503766.493758099</v>
      </c>
      <c r="T695" s="73">
        <v>12415920.072276199</v>
      </c>
      <c r="U695" s="73">
        <v>13050393.9920762</v>
      </c>
      <c r="V695" s="73">
        <v>16170663.319424501</v>
      </c>
      <c r="W695" s="73">
        <v>12209303.0258683</v>
      </c>
      <c r="X695" s="73">
        <v>10646575.353121201</v>
      </c>
      <c r="Y695" s="73">
        <v>8538243.9504672494</v>
      </c>
      <c r="Z695" s="73">
        <v>9458975.1169301402</v>
      </c>
      <c r="AA695" s="73">
        <v>134578223.15469199</v>
      </c>
      <c r="AB695" s="73">
        <v>13484274.806882299</v>
      </c>
      <c r="AC695" s="73">
        <v>8558435.9273140095</v>
      </c>
      <c r="AD695" s="73">
        <v>8747956.7502548601</v>
      </c>
      <c r="AE695" s="73">
        <v>9440738.86531079</v>
      </c>
      <c r="AF695" s="73">
        <v>11433741.0829338</v>
      </c>
      <c r="AG695" s="73">
        <v>12379146.881821999</v>
      </c>
      <c r="AH695" s="73">
        <v>13019700.198248699</v>
      </c>
      <c r="AI695" s="73">
        <v>16124955.760871699</v>
      </c>
      <c r="AJ695" s="73">
        <v>12196517.7609357</v>
      </c>
      <c r="AK695" s="73">
        <v>10634719.8600774</v>
      </c>
      <c r="AL695" s="73">
        <v>8538056.7361776996</v>
      </c>
      <c r="AM695" s="73">
        <v>9473416.4700825904</v>
      </c>
      <c r="AN695" s="73">
        <v>134031661.10091101</v>
      </c>
    </row>
    <row r="696" spans="1:40">
      <c r="A696" s="108" t="s">
        <v>1386</v>
      </c>
      <c r="B696" s="73">
        <v>399383.64179656497</v>
      </c>
      <c r="C696" s="73">
        <v>328969.51700419502</v>
      </c>
      <c r="D696" s="73">
        <v>343103.56653145299</v>
      </c>
      <c r="E696" s="73">
        <v>356058.94900321402</v>
      </c>
      <c r="F696" s="73">
        <v>380325.499576198</v>
      </c>
      <c r="G696" s="73">
        <v>366487.69654007797</v>
      </c>
      <c r="H696" s="73">
        <v>374730.54386506602</v>
      </c>
      <c r="I696" s="73">
        <v>421456.003027172</v>
      </c>
      <c r="J696" s="73">
        <v>334201.833062038</v>
      </c>
      <c r="K696" s="73">
        <v>313473.15993018099</v>
      </c>
      <c r="L696" s="73">
        <v>284467.67383908201</v>
      </c>
      <c r="M696" s="73">
        <v>288783.37078694499</v>
      </c>
      <c r="N696" s="73">
        <v>4191441.4549621898</v>
      </c>
      <c r="O696" s="73">
        <v>410334.332870688</v>
      </c>
      <c r="P696" s="73">
        <v>340477.89697142498</v>
      </c>
      <c r="Q696" s="73">
        <v>354600.70905947301</v>
      </c>
      <c r="R696" s="73">
        <v>367546.52336565102</v>
      </c>
      <c r="S696" s="73">
        <v>391488.55210051499</v>
      </c>
      <c r="T696" s="73">
        <v>377578.85345050198</v>
      </c>
      <c r="U696" s="73">
        <v>385690.29338566901</v>
      </c>
      <c r="V696" s="73">
        <v>432315.54655566998</v>
      </c>
      <c r="W696" s="73">
        <v>345189.376723814</v>
      </c>
      <c r="X696" s="73">
        <v>324763.95709146501</v>
      </c>
      <c r="Y696" s="73">
        <v>295703.93859088398</v>
      </c>
      <c r="Z696" s="73">
        <v>299874.55553364102</v>
      </c>
      <c r="AA696" s="73">
        <v>4325564.5356994001</v>
      </c>
      <c r="AB696" s="73">
        <v>406159.447808308</v>
      </c>
      <c r="AC696" s="73">
        <v>336332.93704362999</v>
      </c>
      <c r="AD696" s="73">
        <v>350496.82928834902</v>
      </c>
      <c r="AE696" s="73">
        <v>363409.853337434</v>
      </c>
      <c r="AF696" s="73">
        <v>387426.45975350199</v>
      </c>
      <c r="AG696" s="73">
        <v>373449.980857205</v>
      </c>
      <c r="AH696" s="73">
        <v>381532.794738981</v>
      </c>
      <c r="AI696" s="73">
        <v>428139.898544561</v>
      </c>
      <c r="AJ696" s="73">
        <v>340956.71439282002</v>
      </c>
      <c r="AK696" s="73">
        <v>320468.94355899002</v>
      </c>
      <c r="AL696" s="73">
        <v>291360.24938659399</v>
      </c>
      <c r="AM696" s="73">
        <v>295610.63634870702</v>
      </c>
      <c r="AN696" s="73">
        <v>4275344.7450590804</v>
      </c>
    </row>
    <row r="697" spans="1:40">
      <c r="A697" s="108" t="s">
        <v>1387</v>
      </c>
      <c r="B697" s="73">
        <v>0</v>
      </c>
      <c r="C697" s="73">
        <v>0</v>
      </c>
      <c r="D697" s="73">
        <v>0</v>
      </c>
      <c r="E697" s="73">
        <v>0</v>
      </c>
      <c r="F697" s="73">
        <v>0</v>
      </c>
      <c r="G697" s="73">
        <v>0</v>
      </c>
      <c r="H697" s="73">
        <v>0</v>
      </c>
      <c r="I697" s="73">
        <v>0</v>
      </c>
      <c r="J697" s="73">
        <v>0</v>
      </c>
      <c r="K697" s="73">
        <v>0</v>
      </c>
      <c r="L697" s="73">
        <v>0</v>
      </c>
      <c r="M697" s="73">
        <v>0</v>
      </c>
      <c r="N697" s="73">
        <v>0</v>
      </c>
      <c r="O697" s="73">
        <v>0</v>
      </c>
      <c r="P697" s="73">
        <v>0</v>
      </c>
      <c r="Q697" s="73">
        <v>0</v>
      </c>
      <c r="R697" s="73">
        <v>0</v>
      </c>
      <c r="S697" s="73">
        <v>0</v>
      </c>
      <c r="T697" s="73">
        <v>0</v>
      </c>
      <c r="U697" s="73">
        <v>0</v>
      </c>
      <c r="V697" s="73">
        <v>0</v>
      </c>
      <c r="W697" s="73">
        <v>0</v>
      </c>
      <c r="X697" s="73">
        <v>0</v>
      </c>
      <c r="Y697" s="73">
        <v>0</v>
      </c>
      <c r="Z697" s="73">
        <v>0</v>
      </c>
      <c r="AA697" s="73">
        <v>0</v>
      </c>
      <c r="AB697" s="73">
        <v>0</v>
      </c>
      <c r="AC697" s="73">
        <v>0</v>
      </c>
      <c r="AD697" s="73">
        <v>0</v>
      </c>
      <c r="AE697" s="73">
        <v>0</v>
      </c>
      <c r="AF697" s="73">
        <v>0</v>
      </c>
      <c r="AG697" s="73">
        <v>0</v>
      </c>
      <c r="AH697" s="73">
        <v>0</v>
      </c>
      <c r="AI697" s="73">
        <v>0</v>
      </c>
      <c r="AJ697" s="73">
        <v>0</v>
      </c>
      <c r="AK697" s="73">
        <v>0</v>
      </c>
      <c r="AL697" s="73">
        <v>0</v>
      </c>
      <c r="AM697" s="73">
        <v>0</v>
      </c>
      <c r="AN697" s="73">
        <v>0</v>
      </c>
    </row>
    <row r="698" spans="1:40">
      <c r="A698" s="108" t="s">
        <v>1388</v>
      </c>
      <c r="B698" s="73">
        <v>0</v>
      </c>
      <c r="C698" s="73">
        <v>0</v>
      </c>
      <c r="D698" s="73">
        <v>0</v>
      </c>
      <c r="E698" s="73">
        <v>0</v>
      </c>
      <c r="F698" s="73">
        <v>0</v>
      </c>
      <c r="G698" s="73">
        <v>0</v>
      </c>
      <c r="H698" s="73">
        <v>0</v>
      </c>
      <c r="I698" s="73">
        <v>0</v>
      </c>
      <c r="J698" s="73">
        <v>0</v>
      </c>
      <c r="K698" s="73">
        <v>0</v>
      </c>
      <c r="L698" s="73">
        <v>0</v>
      </c>
      <c r="M698" s="73">
        <v>0</v>
      </c>
      <c r="N698" s="73">
        <v>0</v>
      </c>
      <c r="O698" s="73">
        <v>0</v>
      </c>
      <c r="P698" s="73">
        <v>0</v>
      </c>
      <c r="Q698" s="73">
        <v>0</v>
      </c>
      <c r="R698" s="73">
        <v>0</v>
      </c>
      <c r="S698" s="73">
        <v>0</v>
      </c>
      <c r="T698" s="73">
        <v>0</v>
      </c>
      <c r="U698" s="73">
        <v>0</v>
      </c>
      <c r="V698" s="73">
        <v>0</v>
      </c>
      <c r="W698" s="73">
        <v>0</v>
      </c>
      <c r="X698" s="73">
        <v>0</v>
      </c>
      <c r="Y698" s="73">
        <v>0</v>
      </c>
      <c r="Z698" s="73">
        <v>0</v>
      </c>
      <c r="AA698" s="73">
        <v>0</v>
      </c>
      <c r="AB698" s="73">
        <v>0</v>
      </c>
      <c r="AC698" s="73">
        <v>0</v>
      </c>
      <c r="AD698" s="73">
        <v>0</v>
      </c>
      <c r="AE698" s="73">
        <v>0</v>
      </c>
      <c r="AF698" s="73">
        <v>0</v>
      </c>
      <c r="AG698" s="73">
        <v>0</v>
      </c>
      <c r="AH698" s="73">
        <v>0</v>
      </c>
      <c r="AI698" s="73">
        <v>0</v>
      </c>
      <c r="AJ698" s="73">
        <v>0</v>
      </c>
      <c r="AK698" s="73">
        <v>0</v>
      </c>
      <c r="AL698" s="73">
        <v>0</v>
      </c>
      <c r="AM698" s="73">
        <v>0</v>
      </c>
      <c r="AN698" s="73">
        <v>0</v>
      </c>
    </row>
    <row r="699" spans="1:40">
      <c r="A699" s="108" t="s">
        <v>1389</v>
      </c>
      <c r="B699" s="73">
        <v>0</v>
      </c>
      <c r="C699" s="73">
        <v>0</v>
      </c>
      <c r="D699" s="73">
        <v>0</v>
      </c>
      <c r="E699" s="73">
        <v>0</v>
      </c>
      <c r="F699" s="73">
        <v>0</v>
      </c>
      <c r="G699" s="73">
        <v>0</v>
      </c>
      <c r="H699" s="73">
        <v>0</v>
      </c>
      <c r="I699" s="73">
        <v>0</v>
      </c>
      <c r="J699" s="73">
        <v>0</v>
      </c>
      <c r="K699" s="73">
        <v>0</v>
      </c>
      <c r="L699" s="73">
        <v>0</v>
      </c>
      <c r="M699" s="73">
        <v>0</v>
      </c>
      <c r="N699" s="73">
        <v>0</v>
      </c>
      <c r="O699" s="73">
        <v>0</v>
      </c>
      <c r="P699" s="73">
        <v>0</v>
      </c>
      <c r="Q699" s="73">
        <v>0</v>
      </c>
      <c r="R699" s="73">
        <v>0</v>
      </c>
      <c r="S699" s="73">
        <v>0</v>
      </c>
      <c r="T699" s="73">
        <v>0</v>
      </c>
      <c r="U699" s="73">
        <v>0</v>
      </c>
      <c r="V699" s="73">
        <v>0</v>
      </c>
      <c r="W699" s="73">
        <v>0</v>
      </c>
      <c r="X699" s="73">
        <v>0</v>
      </c>
      <c r="Y699" s="73">
        <v>0</v>
      </c>
      <c r="Z699" s="73">
        <v>0</v>
      </c>
      <c r="AA699" s="73">
        <v>0</v>
      </c>
      <c r="AB699" s="73">
        <v>0</v>
      </c>
      <c r="AC699" s="73">
        <v>0</v>
      </c>
      <c r="AD699" s="73">
        <v>0</v>
      </c>
      <c r="AE699" s="73">
        <v>0</v>
      </c>
      <c r="AF699" s="73">
        <v>0</v>
      </c>
      <c r="AG699" s="73">
        <v>0</v>
      </c>
      <c r="AH699" s="73">
        <v>0</v>
      </c>
      <c r="AI699" s="73">
        <v>0</v>
      </c>
      <c r="AJ699" s="73">
        <v>0</v>
      </c>
      <c r="AK699" s="73">
        <v>0</v>
      </c>
      <c r="AL699" s="73">
        <v>0</v>
      </c>
      <c r="AM699" s="73">
        <v>0</v>
      </c>
      <c r="AN699" s="73">
        <v>0</v>
      </c>
    </row>
    <row r="700" spans="1:40">
      <c r="A700" s="108" t="s">
        <v>1390</v>
      </c>
      <c r="B700" s="73">
        <v>0</v>
      </c>
      <c r="C700" s="73">
        <v>0</v>
      </c>
      <c r="D700" s="73">
        <v>0</v>
      </c>
      <c r="E700" s="73">
        <v>0</v>
      </c>
      <c r="F700" s="73">
        <v>0</v>
      </c>
      <c r="G700" s="73">
        <v>0</v>
      </c>
      <c r="H700" s="73">
        <v>0</v>
      </c>
      <c r="I700" s="73">
        <v>0</v>
      </c>
      <c r="J700" s="73">
        <v>0</v>
      </c>
      <c r="K700" s="73">
        <v>0</v>
      </c>
      <c r="L700" s="73">
        <v>0</v>
      </c>
      <c r="M700" s="73">
        <v>0</v>
      </c>
      <c r="N700" s="73">
        <v>0</v>
      </c>
      <c r="O700" s="73">
        <v>0</v>
      </c>
      <c r="P700" s="73">
        <v>0</v>
      </c>
      <c r="Q700" s="73">
        <v>0</v>
      </c>
      <c r="R700" s="73">
        <v>0</v>
      </c>
      <c r="S700" s="73">
        <v>0</v>
      </c>
      <c r="T700" s="73">
        <v>0</v>
      </c>
      <c r="U700" s="73">
        <v>0</v>
      </c>
      <c r="V700" s="73">
        <v>0</v>
      </c>
      <c r="W700" s="73">
        <v>0</v>
      </c>
      <c r="X700" s="73">
        <v>0</v>
      </c>
      <c r="Y700" s="73">
        <v>0</v>
      </c>
      <c r="Z700" s="73">
        <v>0</v>
      </c>
      <c r="AA700" s="73">
        <v>0</v>
      </c>
      <c r="AB700" s="73">
        <v>0</v>
      </c>
      <c r="AC700" s="73">
        <v>0</v>
      </c>
      <c r="AD700" s="73">
        <v>0</v>
      </c>
      <c r="AE700" s="73">
        <v>0</v>
      </c>
      <c r="AF700" s="73">
        <v>0</v>
      </c>
      <c r="AG700" s="73">
        <v>0</v>
      </c>
      <c r="AH700" s="73">
        <v>0</v>
      </c>
      <c r="AI700" s="73">
        <v>0</v>
      </c>
      <c r="AJ700" s="73">
        <v>0</v>
      </c>
      <c r="AK700" s="73">
        <v>0</v>
      </c>
      <c r="AL700" s="73">
        <v>0</v>
      </c>
      <c r="AM700" s="73">
        <v>0</v>
      </c>
      <c r="AN700" s="73">
        <v>0</v>
      </c>
    </row>
    <row r="701" spans="1:40">
      <c r="A701" s="108" t="s">
        <v>1391</v>
      </c>
      <c r="B701" s="73">
        <v>0</v>
      </c>
      <c r="C701" s="73">
        <v>0</v>
      </c>
      <c r="D701" s="73">
        <v>0</v>
      </c>
      <c r="E701" s="73">
        <v>0</v>
      </c>
      <c r="F701" s="73">
        <v>0</v>
      </c>
      <c r="G701" s="73">
        <v>0</v>
      </c>
      <c r="H701" s="73">
        <v>0</v>
      </c>
      <c r="I701" s="73">
        <v>0</v>
      </c>
      <c r="J701" s="73">
        <v>0</v>
      </c>
      <c r="K701" s="73">
        <v>0</v>
      </c>
      <c r="L701" s="73">
        <v>0</v>
      </c>
      <c r="M701" s="73">
        <v>0</v>
      </c>
      <c r="N701" s="73">
        <v>0</v>
      </c>
      <c r="O701" s="73">
        <v>0</v>
      </c>
      <c r="P701" s="73">
        <v>0</v>
      </c>
      <c r="Q701" s="73">
        <v>0</v>
      </c>
      <c r="R701" s="73">
        <v>0</v>
      </c>
      <c r="S701" s="73">
        <v>0</v>
      </c>
      <c r="T701" s="73">
        <v>0</v>
      </c>
      <c r="U701" s="73">
        <v>0</v>
      </c>
      <c r="V701" s="73">
        <v>0</v>
      </c>
      <c r="W701" s="73">
        <v>0</v>
      </c>
      <c r="X701" s="73">
        <v>0</v>
      </c>
      <c r="Y701" s="73">
        <v>0</v>
      </c>
      <c r="Z701" s="73">
        <v>0</v>
      </c>
      <c r="AA701" s="73">
        <v>0</v>
      </c>
      <c r="AB701" s="73">
        <v>0</v>
      </c>
      <c r="AC701" s="73">
        <v>0</v>
      </c>
      <c r="AD701" s="73">
        <v>0</v>
      </c>
      <c r="AE701" s="73">
        <v>0</v>
      </c>
      <c r="AF701" s="73">
        <v>0</v>
      </c>
      <c r="AG701" s="73">
        <v>0</v>
      </c>
      <c r="AH701" s="73">
        <v>0</v>
      </c>
      <c r="AI701" s="73">
        <v>0</v>
      </c>
      <c r="AJ701" s="73">
        <v>0</v>
      </c>
      <c r="AK701" s="73">
        <v>0</v>
      </c>
      <c r="AL701" s="73">
        <v>0</v>
      </c>
      <c r="AM701" s="73">
        <v>0</v>
      </c>
      <c r="AN701" s="73">
        <v>0</v>
      </c>
    </row>
    <row r="702" spans="1:40">
      <c r="A702" s="108" t="s">
        <v>1392</v>
      </c>
      <c r="B702" s="73">
        <v>0</v>
      </c>
      <c r="C702" s="73">
        <v>0</v>
      </c>
      <c r="D702" s="73">
        <v>0</v>
      </c>
      <c r="E702" s="73">
        <v>0</v>
      </c>
      <c r="F702" s="73">
        <v>0</v>
      </c>
      <c r="G702" s="73">
        <v>0</v>
      </c>
      <c r="H702" s="73">
        <v>0</v>
      </c>
      <c r="I702" s="73">
        <v>0</v>
      </c>
      <c r="J702" s="73">
        <v>0</v>
      </c>
      <c r="K702" s="73">
        <v>0</v>
      </c>
      <c r="L702" s="73">
        <v>0</v>
      </c>
      <c r="M702" s="73">
        <v>0</v>
      </c>
      <c r="N702" s="73">
        <v>0</v>
      </c>
      <c r="O702" s="73">
        <v>0</v>
      </c>
      <c r="P702" s="73">
        <v>0</v>
      </c>
      <c r="Q702" s="73">
        <v>0</v>
      </c>
      <c r="R702" s="73">
        <v>0</v>
      </c>
      <c r="S702" s="73">
        <v>0</v>
      </c>
      <c r="T702" s="73">
        <v>0</v>
      </c>
      <c r="U702" s="73">
        <v>0</v>
      </c>
      <c r="V702" s="73">
        <v>0</v>
      </c>
      <c r="W702" s="73">
        <v>0</v>
      </c>
      <c r="X702" s="73">
        <v>0</v>
      </c>
      <c r="Y702" s="73">
        <v>0</v>
      </c>
      <c r="Z702" s="73">
        <v>0</v>
      </c>
      <c r="AA702" s="73">
        <v>0</v>
      </c>
      <c r="AB702" s="73">
        <v>0</v>
      </c>
      <c r="AC702" s="73">
        <v>0</v>
      </c>
      <c r="AD702" s="73">
        <v>0</v>
      </c>
      <c r="AE702" s="73">
        <v>0</v>
      </c>
      <c r="AF702" s="73">
        <v>0</v>
      </c>
      <c r="AG702" s="73">
        <v>0</v>
      </c>
      <c r="AH702" s="73">
        <v>0</v>
      </c>
      <c r="AI702" s="73">
        <v>0</v>
      </c>
      <c r="AJ702" s="73">
        <v>0</v>
      </c>
      <c r="AK702" s="73">
        <v>0</v>
      </c>
      <c r="AL702" s="73">
        <v>0</v>
      </c>
      <c r="AM702" s="73">
        <v>0</v>
      </c>
      <c r="AN702" s="73">
        <v>0</v>
      </c>
    </row>
    <row r="703" spans="1:40">
      <c r="A703" s="108" t="s">
        <v>1393</v>
      </c>
      <c r="B703" s="73">
        <v>0</v>
      </c>
      <c r="C703" s="73">
        <v>0</v>
      </c>
      <c r="D703" s="73">
        <v>0</v>
      </c>
      <c r="E703" s="73">
        <v>0</v>
      </c>
      <c r="F703" s="73">
        <v>0</v>
      </c>
      <c r="G703" s="73">
        <v>0</v>
      </c>
      <c r="H703" s="73">
        <v>0</v>
      </c>
      <c r="I703" s="73">
        <v>0</v>
      </c>
      <c r="J703" s="73">
        <v>0</v>
      </c>
      <c r="K703" s="73">
        <v>0</v>
      </c>
      <c r="L703" s="73">
        <v>0</v>
      </c>
      <c r="M703" s="73">
        <v>0</v>
      </c>
      <c r="N703" s="73">
        <v>0</v>
      </c>
      <c r="O703" s="73">
        <v>0</v>
      </c>
      <c r="P703" s="73">
        <v>0</v>
      </c>
      <c r="Q703" s="73">
        <v>0</v>
      </c>
      <c r="R703" s="73">
        <v>0</v>
      </c>
      <c r="S703" s="73">
        <v>0</v>
      </c>
      <c r="T703" s="73">
        <v>0</v>
      </c>
      <c r="U703" s="73">
        <v>0</v>
      </c>
      <c r="V703" s="73">
        <v>0</v>
      </c>
      <c r="W703" s="73">
        <v>0</v>
      </c>
      <c r="X703" s="73">
        <v>0</v>
      </c>
      <c r="Y703" s="73">
        <v>0</v>
      </c>
      <c r="Z703" s="73">
        <v>0</v>
      </c>
      <c r="AA703" s="73">
        <v>0</v>
      </c>
      <c r="AB703" s="73">
        <v>0</v>
      </c>
      <c r="AC703" s="73">
        <v>0</v>
      </c>
      <c r="AD703" s="73">
        <v>0</v>
      </c>
      <c r="AE703" s="73">
        <v>0</v>
      </c>
      <c r="AF703" s="73">
        <v>0</v>
      </c>
      <c r="AG703" s="73">
        <v>0</v>
      </c>
      <c r="AH703" s="73">
        <v>0</v>
      </c>
      <c r="AI703" s="73">
        <v>0</v>
      </c>
      <c r="AJ703" s="73">
        <v>0</v>
      </c>
      <c r="AK703" s="73">
        <v>0</v>
      </c>
      <c r="AL703" s="73">
        <v>0</v>
      </c>
      <c r="AM703" s="73">
        <v>0</v>
      </c>
      <c r="AN703" s="73">
        <v>0</v>
      </c>
    </row>
    <row r="704" spans="1:40">
      <c r="A704" s="108" t="s">
        <v>1394</v>
      </c>
      <c r="B704" s="73">
        <v>0</v>
      </c>
      <c r="C704" s="73">
        <v>0</v>
      </c>
      <c r="D704" s="73">
        <v>0</v>
      </c>
      <c r="E704" s="73">
        <v>0</v>
      </c>
      <c r="F704" s="73">
        <v>0</v>
      </c>
      <c r="G704" s="73">
        <v>0</v>
      </c>
      <c r="H704" s="73">
        <v>0</v>
      </c>
      <c r="I704" s="73">
        <v>0</v>
      </c>
      <c r="J704" s="73">
        <v>0</v>
      </c>
      <c r="K704" s="73">
        <v>0</v>
      </c>
      <c r="L704" s="73">
        <v>0</v>
      </c>
      <c r="M704" s="73">
        <v>0</v>
      </c>
      <c r="N704" s="73">
        <v>0</v>
      </c>
      <c r="O704" s="73">
        <v>0</v>
      </c>
      <c r="P704" s="73">
        <v>0</v>
      </c>
      <c r="Q704" s="73">
        <v>0</v>
      </c>
      <c r="R704" s="73">
        <v>0</v>
      </c>
      <c r="S704" s="73">
        <v>0</v>
      </c>
      <c r="T704" s="73">
        <v>0</v>
      </c>
      <c r="U704" s="73">
        <v>0</v>
      </c>
      <c r="V704" s="73">
        <v>0</v>
      </c>
      <c r="W704" s="73">
        <v>0</v>
      </c>
      <c r="X704" s="73">
        <v>0</v>
      </c>
      <c r="Y704" s="73">
        <v>0</v>
      </c>
      <c r="Z704" s="73">
        <v>0</v>
      </c>
      <c r="AA704" s="73">
        <v>0</v>
      </c>
      <c r="AB704" s="73">
        <v>0</v>
      </c>
      <c r="AC704" s="73">
        <v>0</v>
      </c>
      <c r="AD704" s="73">
        <v>0</v>
      </c>
      <c r="AE704" s="73">
        <v>0</v>
      </c>
      <c r="AF704" s="73">
        <v>0</v>
      </c>
      <c r="AG704" s="73">
        <v>0</v>
      </c>
      <c r="AH704" s="73">
        <v>0</v>
      </c>
      <c r="AI704" s="73">
        <v>0</v>
      </c>
      <c r="AJ704" s="73">
        <v>0</v>
      </c>
      <c r="AK704" s="73">
        <v>0</v>
      </c>
      <c r="AL704" s="73">
        <v>0</v>
      </c>
      <c r="AM704" s="73">
        <v>0</v>
      </c>
      <c r="AN704" s="73">
        <v>0</v>
      </c>
    </row>
    <row r="705" spans="1:40">
      <c r="A705" s="108" t="s">
        <v>1395</v>
      </c>
      <c r="B705" s="73">
        <v>13536931.500774501</v>
      </c>
      <c r="C705" s="73">
        <v>8593146.6960018706</v>
      </c>
      <c r="D705" s="73">
        <v>8834739.5994117409</v>
      </c>
      <c r="E705" s="73">
        <v>9513315.1191203203</v>
      </c>
      <c r="F705" s="73">
        <v>11490041.319464</v>
      </c>
      <c r="G705" s="73">
        <v>12335691.749756601</v>
      </c>
      <c r="H705" s="73">
        <v>12989236.5789869</v>
      </c>
      <c r="I705" s="73">
        <v>16104603.4030931</v>
      </c>
      <c r="J705" s="73">
        <v>12091455.411407299</v>
      </c>
      <c r="K705" s="73">
        <v>10471262.599202</v>
      </c>
      <c r="L705" s="73">
        <v>8440563.2898029592</v>
      </c>
      <c r="M705" s="73">
        <v>9395109.4227143805</v>
      </c>
      <c r="N705" s="73">
        <v>133796096.68973599</v>
      </c>
      <c r="O705" s="73">
        <v>13385707.4079687</v>
      </c>
      <c r="P705" s="73">
        <v>8515215.4189815205</v>
      </c>
      <c r="Q705" s="73">
        <v>8704523.0797799993</v>
      </c>
      <c r="R705" s="73">
        <v>9374181.8909555301</v>
      </c>
      <c r="S705" s="73">
        <v>11341489.472606501</v>
      </c>
      <c r="T705" s="73">
        <v>12241620.802284099</v>
      </c>
      <c r="U705" s="73">
        <v>12888080.394499401</v>
      </c>
      <c r="V705" s="73">
        <v>15970223.4975267</v>
      </c>
      <c r="W705" s="73">
        <v>11999997.751832999</v>
      </c>
      <c r="X705" s="73">
        <v>10411731.5803637</v>
      </c>
      <c r="Y705" s="73">
        <v>8346119.5786378803</v>
      </c>
      <c r="Z705" s="73">
        <v>9319648.2228321694</v>
      </c>
      <c r="AA705" s="73">
        <v>132498539.098269</v>
      </c>
      <c r="AB705" s="73">
        <v>13296277.1803068</v>
      </c>
      <c r="AC705" s="73">
        <v>8445822.4787537009</v>
      </c>
      <c r="AD705" s="73">
        <v>8609534.4198097307</v>
      </c>
      <c r="AE705" s="73">
        <v>9273554.5234287791</v>
      </c>
      <c r="AF705" s="73">
        <v>11267425.8098874</v>
      </c>
      <c r="AG705" s="73">
        <v>12200374.852050699</v>
      </c>
      <c r="AH705" s="73">
        <v>12853728.781517699</v>
      </c>
      <c r="AI705" s="73">
        <v>15922913.195390601</v>
      </c>
      <c r="AJ705" s="73">
        <v>11984198.7245756</v>
      </c>
      <c r="AK705" s="73">
        <v>10397575.552062601</v>
      </c>
      <c r="AL705" s="73">
        <v>8343008.6694663204</v>
      </c>
      <c r="AM705" s="73">
        <v>9329415.5978695806</v>
      </c>
      <c r="AN705" s="73">
        <v>131923829.785119</v>
      </c>
    </row>
    <row r="706" spans="1:40">
      <c r="A706" s="108" t="s">
        <v>1396</v>
      </c>
      <c r="B706" s="73">
        <v>0</v>
      </c>
      <c r="C706" s="73">
        <v>0</v>
      </c>
      <c r="D706" s="73">
        <v>0</v>
      </c>
      <c r="E706" s="73">
        <v>0</v>
      </c>
      <c r="F706" s="73">
        <v>0</v>
      </c>
      <c r="G706" s="73">
        <v>0</v>
      </c>
      <c r="H706" s="73">
        <v>0</v>
      </c>
      <c r="I706" s="73">
        <v>0</v>
      </c>
      <c r="J706" s="73">
        <v>0</v>
      </c>
      <c r="K706" s="73">
        <v>0</v>
      </c>
      <c r="L706" s="73">
        <v>0</v>
      </c>
      <c r="M706" s="73">
        <v>0</v>
      </c>
      <c r="N706" s="73">
        <v>0</v>
      </c>
      <c r="O706" s="73">
        <v>0</v>
      </c>
      <c r="P706" s="73">
        <v>0</v>
      </c>
      <c r="Q706" s="73">
        <v>0</v>
      </c>
      <c r="R706" s="73">
        <v>0</v>
      </c>
      <c r="S706" s="73">
        <v>0</v>
      </c>
      <c r="T706" s="73">
        <v>0</v>
      </c>
      <c r="U706" s="73">
        <v>0</v>
      </c>
      <c r="V706" s="73">
        <v>0</v>
      </c>
      <c r="W706" s="73">
        <v>0</v>
      </c>
      <c r="X706" s="73">
        <v>0</v>
      </c>
      <c r="Y706" s="73">
        <v>0</v>
      </c>
      <c r="Z706" s="73">
        <v>0</v>
      </c>
      <c r="AA706" s="73">
        <v>0</v>
      </c>
      <c r="AB706" s="73">
        <v>0</v>
      </c>
      <c r="AC706" s="73">
        <v>0</v>
      </c>
      <c r="AD706" s="73">
        <v>0</v>
      </c>
      <c r="AE706" s="73">
        <v>0</v>
      </c>
      <c r="AF706" s="73">
        <v>0</v>
      </c>
      <c r="AG706" s="73">
        <v>0</v>
      </c>
      <c r="AH706" s="73">
        <v>0</v>
      </c>
      <c r="AI706" s="73">
        <v>0</v>
      </c>
      <c r="AJ706" s="73">
        <v>0</v>
      </c>
      <c r="AK706" s="73">
        <v>0</v>
      </c>
      <c r="AL706" s="73">
        <v>0</v>
      </c>
      <c r="AM706" s="73">
        <v>0</v>
      </c>
      <c r="AN706" s="73">
        <v>0</v>
      </c>
    </row>
    <row r="707" spans="1:40">
      <c r="A707" s="108" t="s">
        <v>1397</v>
      </c>
      <c r="B707" s="73">
        <v>0</v>
      </c>
      <c r="C707" s="73">
        <v>0</v>
      </c>
      <c r="D707" s="73">
        <v>0</v>
      </c>
      <c r="E707" s="73">
        <v>0</v>
      </c>
      <c r="F707" s="73">
        <v>0</v>
      </c>
      <c r="G707" s="73">
        <v>0</v>
      </c>
      <c r="H707" s="73">
        <v>0</v>
      </c>
      <c r="I707" s="73">
        <v>0</v>
      </c>
      <c r="J707" s="73">
        <v>0</v>
      </c>
      <c r="K707" s="73">
        <v>0</v>
      </c>
      <c r="L707" s="73">
        <v>0</v>
      </c>
      <c r="M707" s="73">
        <v>0</v>
      </c>
      <c r="N707" s="73">
        <v>0</v>
      </c>
      <c r="O707" s="73">
        <v>0</v>
      </c>
      <c r="P707" s="73">
        <v>0</v>
      </c>
      <c r="Q707" s="73">
        <v>0</v>
      </c>
      <c r="R707" s="73">
        <v>0</v>
      </c>
      <c r="S707" s="73">
        <v>0</v>
      </c>
      <c r="T707" s="73">
        <v>0</v>
      </c>
      <c r="U707" s="73">
        <v>0</v>
      </c>
      <c r="V707" s="73">
        <v>0</v>
      </c>
      <c r="W707" s="73">
        <v>0</v>
      </c>
      <c r="X707" s="73">
        <v>0</v>
      </c>
      <c r="Y707" s="73">
        <v>0</v>
      </c>
      <c r="Z707" s="73">
        <v>0</v>
      </c>
      <c r="AA707" s="73">
        <v>0</v>
      </c>
      <c r="AB707" s="73">
        <v>0</v>
      </c>
      <c r="AC707" s="73">
        <v>0</v>
      </c>
      <c r="AD707" s="73">
        <v>0</v>
      </c>
      <c r="AE707" s="73">
        <v>0</v>
      </c>
      <c r="AF707" s="73">
        <v>0</v>
      </c>
      <c r="AG707" s="73">
        <v>0</v>
      </c>
      <c r="AH707" s="73">
        <v>0</v>
      </c>
      <c r="AI707" s="73">
        <v>0</v>
      </c>
      <c r="AJ707" s="73">
        <v>0</v>
      </c>
      <c r="AK707" s="73">
        <v>0</v>
      </c>
      <c r="AL707" s="73">
        <v>0</v>
      </c>
      <c r="AM707" s="73">
        <v>0</v>
      </c>
      <c r="AN707" s="73">
        <v>0</v>
      </c>
    </row>
    <row r="708" spans="1:40">
      <c r="A708" s="108" t="s">
        <v>1398</v>
      </c>
      <c r="B708" s="73">
        <v>0</v>
      </c>
      <c r="C708" s="73">
        <v>0</v>
      </c>
      <c r="D708" s="73">
        <v>0</v>
      </c>
      <c r="E708" s="73">
        <v>0</v>
      </c>
      <c r="F708" s="73">
        <v>0</v>
      </c>
      <c r="G708" s="73">
        <v>0</v>
      </c>
      <c r="H708" s="73">
        <v>0</v>
      </c>
      <c r="I708" s="73">
        <v>0</v>
      </c>
      <c r="J708" s="73">
        <v>0</v>
      </c>
      <c r="K708" s="73">
        <v>0</v>
      </c>
      <c r="L708" s="73">
        <v>0</v>
      </c>
      <c r="M708" s="73">
        <v>0</v>
      </c>
      <c r="N708" s="73">
        <v>0</v>
      </c>
      <c r="O708" s="73">
        <v>0</v>
      </c>
      <c r="P708" s="73">
        <v>0</v>
      </c>
      <c r="Q708" s="73">
        <v>0</v>
      </c>
      <c r="R708" s="73">
        <v>0</v>
      </c>
      <c r="S708" s="73">
        <v>0</v>
      </c>
      <c r="T708" s="73">
        <v>0</v>
      </c>
      <c r="U708" s="73">
        <v>0</v>
      </c>
      <c r="V708" s="73">
        <v>0</v>
      </c>
      <c r="W708" s="73">
        <v>0</v>
      </c>
      <c r="X708" s="73">
        <v>0</v>
      </c>
      <c r="Y708" s="73">
        <v>0</v>
      </c>
      <c r="Z708" s="73">
        <v>0</v>
      </c>
      <c r="AA708" s="73">
        <v>0</v>
      </c>
      <c r="AB708" s="73">
        <v>0</v>
      </c>
      <c r="AC708" s="73">
        <v>0</v>
      </c>
      <c r="AD708" s="73">
        <v>0</v>
      </c>
      <c r="AE708" s="73">
        <v>0</v>
      </c>
      <c r="AF708" s="73">
        <v>0</v>
      </c>
      <c r="AG708" s="73">
        <v>0</v>
      </c>
      <c r="AH708" s="73">
        <v>0</v>
      </c>
      <c r="AI708" s="73">
        <v>0</v>
      </c>
      <c r="AJ708" s="73">
        <v>0</v>
      </c>
      <c r="AK708" s="73">
        <v>0</v>
      </c>
      <c r="AL708" s="73">
        <v>0</v>
      </c>
      <c r="AM708" s="73">
        <v>0</v>
      </c>
      <c r="AN708" s="73">
        <v>0</v>
      </c>
    </row>
    <row r="709" spans="1:40">
      <c r="A709" s="108" t="s">
        <v>1399</v>
      </c>
      <c r="B709" s="73">
        <v>0</v>
      </c>
      <c r="C709" s="73">
        <v>0</v>
      </c>
      <c r="D709" s="73">
        <v>0</v>
      </c>
      <c r="E709" s="73">
        <v>0</v>
      </c>
      <c r="F709" s="73">
        <v>0</v>
      </c>
      <c r="G709" s="73">
        <v>0</v>
      </c>
      <c r="H709" s="73">
        <v>0</v>
      </c>
      <c r="I709" s="73">
        <v>0</v>
      </c>
      <c r="J709" s="73">
        <v>0</v>
      </c>
      <c r="K709" s="73">
        <v>0</v>
      </c>
      <c r="L709" s="73">
        <v>0</v>
      </c>
      <c r="M709" s="73">
        <v>0</v>
      </c>
      <c r="N709" s="73">
        <v>0</v>
      </c>
      <c r="O709" s="73">
        <v>0</v>
      </c>
      <c r="P709" s="73">
        <v>0</v>
      </c>
      <c r="Q709" s="73">
        <v>0</v>
      </c>
      <c r="R709" s="73">
        <v>0</v>
      </c>
      <c r="S709" s="73">
        <v>0</v>
      </c>
      <c r="T709" s="73">
        <v>0</v>
      </c>
      <c r="U709" s="73">
        <v>0</v>
      </c>
      <c r="V709" s="73">
        <v>0</v>
      </c>
      <c r="W709" s="73">
        <v>0</v>
      </c>
      <c r="X709" s="73">
        <v>0</v>
      </c>
      <c r="Y709" s="73">
        <v>0</v>
      </c>
      <c r="Z709" s="73">
        <v>0</v>
      </c>
      <c r="AA709" s="73">
        <v>0</v>
      </c>
      <c r="AB709" s="73">
        <v>0</v>
      </c>
      <c r="AC709" s="73">
        <v>0</v>
      </c>
      <c r="AD709" s="73">
        <v>0</v>
      </c>
      <c r="AE709" s="73">
        <v>0</v>
      </c>
      <c r="AF709" s="73">
        <v>0</v>
      </c>
      <c r="AG709" s="73">
        <v>0</v>
      </c>
      <c r="AH709" s="73">
        <v>0</v>
      </c>
      <c r="AI709" s="73">
        <v>0</v>
      </c>
      <c r="AJ709" s="73">
        <v>0</v>
      </c>
      <c r="AK709" s="73">
        <v>0</v>
      </c>
      <c r="AL709" s="73">
        <v>0</v>
      </c>
      <c r="AM709" s="73">
        <v>0</v>
      </c>
      <c r="AN709" s="73">
        <v>0</v>
      </c>
    </row>
    <row r="710" spans="1:40">
      <c r="A710" s="108" t="s">
        <v>1400</v>
      </c>
      <c r="B710" s="73">
        <v>0</v>
      </c>
      <c r="C710" s="73">
        <v>0</v>
      </c>
      <c r="D710" s="73">
        <v>0</v>
      </c>
      <c r="E710" s="73">
        <v>0</v>
      </c>
      <c r="F710" s="73">
        <v>0</v>
      </c>
      <c r="G710" s="73">
        <v>0</v>
      </c>
      <c r="H710" s="73">
        <v>0</v>
      </c>
      <c r="I710" s="73">
        <v>0</v>
      </c>
      <c r="J710" s="73">
        <v>0</v>
      </c>
      <c r="K710" s="73">
        <v>0</v>
      </c>
      <c r="L710" s="73">
        <v>0</v>
      </c>
      <c r="M710" s="73">
        <v>0</v>
      </c>
      <c r="N710" s="73">
        <v>0</v>
      </c>
      <c r="O710" s="73">
        <v>0</v>
      </c>
      <c r="P710" s="73">
        <v>0</v>
      </c>
      <c r="Q710" s="73">
        <v>0</v>
      </c>
      <c r="R710" s="73">
        <v>0</v>
      </c>
      <c r="S710" s="73">
        <v>0</v>
      </c>
      <c r="T710" s="73">
        <v>0</v>
      </c>
      <c r="U710" s="73">
        <v>0</v>
      </c>
      <c r="V710" s="73">
        <v>0</v>
      </c>
      <c r="W710" s="73">
        <v>0</v>
      </c>
      <c r="X710" s="73">
        <v>0</v>
      </c>
      <c r="Y710" s="73">
        <v>0</v>
      </c>
      <c r="Z710" s="73">
        <v>0</v>
      </c>
      <c r="AA710" s="73">
        <v>0</v>
      </c>
      <c r="AB710" s="73">
        <v>0</v>
      </c>
      <c r="AC710" s="73">
        <v>0</v>
      </c>
      <c r="AD710" s="73">
        <v>0</v>
      </c>
      <c r="AE710" s="73">
        <v>0</v>
      </c>
      <c r="AF710" s="73">
        <v>0</v>
      </c>
      <c r="AG710" s="73">
        <v>0</v>
      </c>
      <c r="AH710" s="73">
        <v>0</v>
      </c>
      <c r="AI710" s="73">
        <v>0</v>
      </c>
      <c r="AJ710" s="73">
        <v>0</v>
      </c>
      <c r="AK710" s="73">
        <v>0</v>
      </c>
      <c r="AL710" s="73">
        <v>0</v>
      </c>
      <c r="AM710" s="73">
        <v>0</v>
      </c>
      <c r="AN710" s="73">
        <v>0</v>
      </c>
    </row>
    <row r="711" spans="1:40">
      <c r="A711" s="108" t="s">
        <v>1401</v>
      </c>
      <c r="B711" s="73">
        <v>0</v>
      </c>
      <c r="C711" s="73">
        <v>0</v>
      </c>
      <c r="D711" s="73">
        <v>0</v>
      </c>
      <c r="E711" s="73">
        <v>0</v>
      </c>
      <c r="F711" s="73">
        <v>0</v>
      </c>
      <c r="G711" s="73">
        <v>0</v>
      </c>
      <c r="H711" s="73">
        <v>0</v>
      </c>
      <c r="I711" s="73">
        <v>0</v>
      </c>
      <c r="J711" s="73">
        <v>0</v>
      </c>
      <c r="K711" s="73">
        <v>0</v>
      </c>
      <c r="L711" s="73">
        <v>0</v>
      </c>
      <c r="M711" s="73">
        <v>0</v>
      </c>
      <c r="N711" s="73">
        <v>0</v>
      </c>
      <c r="O711" s="73">
        <v>0</v>
      </c>
      <c r="P711" s="73">
        <v>0</v>
      </c>
      <c r="Q711" s="73">
        <v>0</v>
      </c>
      <c r="R711" s="73">
        <v>0</v>
      </c>
      <c r="S711" s="73">
        <v>0</v>
      </c>
      <c r="T711" s="73">
        <v>0</v>
      </c>
      <c r="U711" s="73">
        <v>0</v>
      </c>
      <c r="V711" s="73">
        <v>0</v>
      </c>
      <c r="W711" s="73">
        <v>0</v>
      </c>
      <c r="X711" s="73">
        <v>0</v>
      </c>
      <c r="Y711" s="73">
        <v>0</v>
      </c>
      <c r="Z711" s="73">
        <v>0</v>
      </c>
      <c r="AA711" s="73">
        <v>0</v>
      </c>
      <c r="AB711" s="73">
        <v>0</v>
      </c>
      <c r="AC711" s="73">
        <v>0</v>
      </c>
      <c r="AD711" s="73">
        <v>0</v>
      </c>
      <c r="AE711" s="73">
        <v>0</v>
      </c>
      <c r="AF711" s="73">
        <v>0</v>
      </c>
      <c r="AG711" s="73">
        <v>0</v>
      </c>
      <c r="AH711" s="73">
        <v>0</v>
      </c>
      <c r="AI711" s="73">
        <v>0</v>
      </c>
      <c r="AJ711" s="73">
        <v>0</v>
      </c>
      <c r="AK711" s="73">
        <v>0</v>
      </c>
      <c r="AL711" s="73">
        <v>0</v>
      </c>
      <c r="AM711" s="73">
        <v>0</v>
      </c>
      <c r="AN711" s="73">
        <v>0</v>
      </c>
    </row>
    <row r="712" spans="1:40">
      <c r="A712" s="108" t="s">
        <v>1402</v>
      </c>
      <c r="B712" s="73">
        <v>1406265.99999999</v>
      </c>
      <c r="C712" s="73">
        <v>1406265.99999999</v>
      </c>
      <c r="D712" s="73">
        <v>1406265.99999999</v>
      </c>
      <c r="E712" s="73">
        <v>1406265.99999999</v>
      </c>
      <c r="F712" s="73">
        <v>1406265.99999999</v>
      </c>
      <c r="G712" s="73">
        <v>1406265.99999999</v>
      </c>
      <c r="H712" s="73">
        <v>1406265.99999999</v>
      </c>
      <c r="I712" s="73">
        <v>1406265.99999999</v>
      </c>
      <c r="J712" s="73">
        <v>1406265.99999999</v>
      </c>
      <c r="K712" s="73">
        <v>1406265.99999999</v>
      </c>
      <c r="L712" s="73">
        <v>1406265.99999999</v>
      </c>
      <c r="M712" s="73">
        <v>1406265.99999999</v>
      </c>
      <c r="N712" s="73">
        <v>16875192</v>
      </c>
      <c r="O712" s="73">
        <v>1406265.99999999</v>
      </c>
      <c r="P712" s="73">
        <v>1406265.99999999</v>
      </c>
      <c r="Q712" s="73">
        <v>1406265.99999999</v>
      </c>
      <c r="R712" s="73">
        <v>1406265.99999999</v>
      </c>
      <c r="S712" s="73">
        <v>1406265.99999999</v>
      </c>
      <c r="T712" s="73">
        <v>1406265.99999999</v>
      </c>
      <c r="U712" s="73">
        <v>1406265.99999999</v>
      </c>
      <c r="V712" s="73">
        <v>1406265.99999999</v>
      </c>
      <c r="W712" s="73">
        <v>1406265.99999999</v>
      </c>
      <c r="X712" s="73">
        <v>1406265.99999999</v>
      </c>
      <c r="Y712" s="73">
        <v>1406265.99999999</v>
      </c>
      <c r="Z712" s="73">
        <v>1406265.99999999</v>
      </c>
      <c r="AA712" s="73">
        <v>16875192</v>
      </c>
      <c r="AB712" s="73">
        <v>1406265.99999999</v>
      </c>
      <c r="AC712" s="73">
        <v>1406265.99999999</v>
      </c>
      <c r="AD712" s="73">
        <v>1406265.99999999</v>
      </c>
      <c r="AE712" s="73">
        <v>1406265.99999999</v>
      </c>
      <c r="AF712" s="73">
        <v>1406265.99999999</v>
      </c>
      <c r="AG712" s="73">
        <v>1406265.99999999</v>
      </c>
      <c r="AH712" s="73">
        <v>1406265.99999999</v>
      </c>
      <c r="AI712" s="73">
        <v>1406265.99999999</v>
      </c>
      <c r="AJ712" s="73">
        <v>1406265.99999999</v>
      </c>
      <c r="AK712" s="73">
        <v>1406265.99999999</v>
      </c>
      <c r="AL712" s="73">
        <v>1406265.99999999</v>
      </c>
      <c r="AM712" s="73">
        <v>1406265.99999999</v>
      </c>
      <c r="AN712" s="73">
        <v>16875192</v>
      </c>
    </row>
    <row r="713" spans="1:40">
      <c r="A713" s="109" t="s">
        <v>1403</v>
      </c>
      <c r="B713" s="73">
        <v>46263305.464194901</v>
      </c>
      <c r="C713" s="73">
        <v>36216284.472186103</v>
      </c>
      <c r="D713" s="73">
        <v>36746670.845084801</v>
      </c>
      <c r="E713" s="73">
        <v>38146515.598404497</v>
      </c>
      <c r="F713" s="73">
        <v>42121777.1952409</v>
      </c>
      <c r="G713" s="73">
        <v>43806424.126246803</v>
      </c>
      <c r="H713" s="73">
        <v>45112961.282194398</v>
      </c>
      <c r="I713" s="73">
        <v>51430395.847335503</v>
      </c>
      <c r="J713" s="73">
        <v>43324389.721789002</v>
      </c>
      <c r="K713" s="73">
        <v>40081090.675941803</v>
      </c>
      <c r="L713" s="73">
        <v>35958222.699070901</v>
      </c>
      <c r="M713" s="73">
        <v>37815246.6891881</v>
      </c>
      <c r="N713" s="73">
        <v>497023284.61687797</v>
      </c>
      <c r="O713" s="73">
        <v>47929078.984949701</v>
      </c>
      <c r="P713" s="73">
        <v>38040733.8401227</v>
      </c>
      <c r="Q713" s="73">
        <v>38460492.155314699</v>
      </c>
      <c r="R713" s="73">
        <v>39842631.649427399</v>
      </c>
      <c r="S713" s="73">
        <v>43795736.403237902</v>
      </c>
      <c r="T713" s="73">
        <v>45594111.612783603</v>
      </c>
      <c r="U713" s="73">
        <v>46883156.564734101</v>
      </c>
      <c r="V713" s="73">
        <v>53132194.248279601</v>
      </c>
      <c r="W713" s="73">
        <v>45113482.039197899</v>
      </c>
      <c r="X713" s="73">
        <v>41942062.7753492</v>
      </c>
      <c r="Y713" s="73">
        <v>37739059.352468699</v>
      </c>
      <c r="Z713" s="73">
        <v>39637489.780068703</v>
      </c>
      <c r="AA713" s="73">
        <v>518110229.40593398</v>
      </c>
      <c r="AB713" s="73">
        <v>49066763.550876603</v>
      </c>
      <c r="AC713" s="73">
        <v>39220643.458990499</v>
      </c>
      <c r="AD713" s="73">
        <v>39588040.115232103</v>
      </c>
      <c r="AE713" s="73">
        <v>40957755.357956097</v>
      </c>
      <c r="AF713" s="73">
        <v>44968645.468453899</v>
      </c>
      <c r="AG713" s="73">
        <v>46833023.830609202</v>
      </c>
      <c r="AH713" s="73">
        <v>48135013.8903846</v>
      </c>
      <c r="AI713" s="73">
        <v>54356060.9706861</v>
      </c>
      <c r="AJ713" s="73">
        <v>46401725.315783396</v>
      </c>
      <c r="AK713" s="73">
        <v>43232816.471578099</v>
      </c>
      <c r="AL713" s="73">
        <v>39052477.770909801</v>
      </c>
      <c r="AM713" s="73">
        <v>40978494.820179999</v>
      </c>
      <c r="AN713" s="73">
        <v>532791461.02164</v>
      </c>
    </row>
    <row r="714" spans="1:40" s="176" customFormat="1">
      <c r="A714" s="108" t="s">
        <v>1404</v>
      </c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X714" s="73"/>
      <c r="Y714" s="73"/>
      <c r="Z714" s="73"/>
      <c r="AA714" s="73"/>
      <c r="AB714" s="73"/>
      <c r="AC714" s="73"/>
      <c r="AD714" s="73"/>
      <c r="AE714" s="73"/>
      <c r="AF714" s="73"/>
      <c r="AG714" s="73"/>
      <c r="AH714" s="73"/>
      <c r="AI714" s="73"/>
      <c r="AJ714" s="73"/>
      <c r="AK714" s="73"/>
      <c r="AL714" s="73"/>
      <c r="AM714" s="73"/>
      <c r="AN714" s="73"/>
    </row>
    <row r="715" spans="1:40">
      <c r="A715" s="108" t="s">
        <v>1405</v>
      </c>
      <c r="B715" s="73">
        <v>439146000.41335398</v>
      </c>
      <c r="C715" s="73">
        <v>280648448.19338399</v>
      </c>
      <c r="D715" s="73">
        <v>309215579.64747</v>
      </c>
      <c r="E715" s="73">
        <v>338170793.76429898</v>
      </c>
      <c r="F715" s="73">
        <v>387301024.47520602</v>
      </c>
      <c r="G715" s="73">
        <v>400293474.85661501</v>
      </c>
      <c r="H715" s="73">
        <v>413529795.55596203</v>
      </c>
      <c r="I715" s="73">
        <v>522076166.31566203</v>
      </c>
      <c r="J715" s="73">
        <v>398320087.91889</v>
      </c>
      <c r="K715" s="73">
        <v>351473492.89961803</v>
      </c>
      <c r="L715" s="73">
        <v>293848363.53548199</v>
      </c>
      <c r="M715" s="73">
        <v>296160811.64388299</v>
      </c>
      <c r="N715" s="73">
        <v>4430184039.2198296</v>
      </c>
      <c r="O715" s="73">
        <v>435681370.52094603</v>
      </c>
      <c r="P715" s="73">
        <v>280887979.89448702</v>
      </c>
      <c r="Q715" s="73">
        <v>309400424.32209998</v>
      </c>
      <c r="R715" s="73">
        <v>337175715.12993598</v>
      </c>
      <c r="S715" s="73">
        <v>384587181.32402498</v>
      </c>
      <c r="T715" s="73">
        <v>398855055.70855498</v>
      </c>
      <c r="U715" s="73">
        <v>411239194.40522099</v>
      </c>
      <c r="V715" s="73">
        <v>515668913.953013</v>
      </c>
      <c r="W715" s="73">
        <v>394903665.44539899</v>
      </c>
      <c r="X715" s="73">
        <v>348561507.01157898</v>
      </c>
      <c r="Y715" s="73">
        <v>290794637.59413099</v>
      </c>
      <c r="Z715" s="73">
        <v>296670462.41956699</v>
      </c>
      <c r="AA715" s="73">
        <v>4404426107.72896</v>
      </c>
      <c r="AB715" s="73">
        <v>435026788.18965602</v>
      </c>
      <c r="AC715" s="73">
        <v>279312094.61522102</v>
      </c>
      <c r="AD715" s="73">
        <v>305253147.51511401</v>
      </c>
      <c r="AE715" s="73">
        <v>333374329.96148002</v>
      </c>
      <c r="AF715" s="73">
        <v>384334890.48911601</v>
      </c>
      <c r="AG715" s="73">
        <v>398947322.485457</v>
      </c>
      <c r="AH715" s="73">
        <v>412340120.18166798</v>
      </c>
      <c r="AI715" s="73">
        <v>514845376.15460998</v>
      </c>
      <c r="AJ715" s="73">
        <v>396125952.25363803</v>
      </c>
      <c r="AK715" s="73">
        <v>351419997.48074102</v>
      </c>
      <c r="AL715" s="73">
        <v>300409174.87776101</v>
      </c>
      <c r="AM715" s="73">
        <v>300190875.42483699</v>
      </c>
      <c r="AN715" s="73">
        <v>4411580069.6293001</v>
      </c>
    </row>
    <row r="716" spans="1:40" s="176" customFormat="1" ht="9.6" customHeight="1">
      <c r="A716" s="108" t="s">
        <v>1406</v>
      </c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X716" s="73"/>
      <c r="Y716" s="73"/>
      <c r="Z716" s="73"/>
      <c r="AA716" s="73"/>
      <c r="AB716" s="73"/>
      <c r="AC716" s="73"/>
      <c r="AD716" s="73"/>
      <c r="AE716" s="73"/>
      <c r="AF716" s="73"/>
      <c r="AG716" s="73"/>
      <c r="AH716" s="73"/>
      <c r="AI716" s="73"/>
      <c r="AJ716" s="73"/>
      <c r="AK716" s="73"/>
      <c r="AL716" s="73"/>
      <c r="AM716" s="73"/>
      <c r="AN716" s="73"/>
    </row>
    <row r="717" spans="1:40">
      <c r="A717" s="108" t="s">
        <v>1407</v>
      </c>
      <c r="B717" s="73">
        <v>-149059933.42269701</v>
      </c>
      <c r="C717" s="73">
        <v>-102061514.08019701</v>
      </c>
      <c r="D717" s="73">
        <v>-81007996.406717807</v>
      </c>
      <c r="E717" s="73">
        <v>-81107759.032399401</v>
      </c>
      <c r="F717" s="73">
        <v>-114147357.72823399</v>
      </c>
      <c r="G717" s="73">
        <v>-137662178.52251101</v>
      </c>
      <c r="H717" s="73">
        <v>-151685149.81396699</v>
      </c>
      <c r="I717" s="73">
        <v>-171179851.740475</v>
      </c>
      <c r="J717" s="73">
        <v>-129283682.127132</v>
      </c>
      <c r="K717" s="73">
        <v>-110446546.428977</v>
      </c>
      <c r="L717" s="73">
        <v>-80815670.737292305</v>
      </c>
      <c r="M717" s="73">
        <v>-119244010.68019401</v>
      </c>
      <c r="N717" s="73">
        <v>-1427701650.7207899</v>
      </c>
      <c r="O717" s="73">
        <v>-148054014.64820799</v>
      </c>
      <c r="P717" s="73">
        <v>-100183977.00381599</v>
      </c>
      <c r="Q717" s="73">
        <v>-76789833.836448193</v>
      </c>
      <c r="R717" s="73">
        <v>-77748630.117803201</v>
      </c>
      <c r="S717" s="73">
        <v>-112320164.164644</v>
      </c>
      <c r="T717" s="73">
        <v>-137653963.058981</v>
      </c>
      <c r="U717" s="73">
        <v>-152205673.87199599</v>
      </c>
      <c r="V717" s="73">
        <v>-174526281.26839</v>
      </c>
      <c r="W717" s="73">
        <v>-131287938.797409</v>
      </c>
      <c r="X717" s="73">
        <v>-113193604.749267</v>
      </c>
      <c r="Y717" s="73">
        <v>-81993831.6819942</v>
      </c>
      <c r="Z717" s="73">
        <v>-117793571.21773399</v>
      </c>
      <c r="AA717" s="73">
        <v>-1423751484.4166901</v>
      </c>
      <c r="AB717" s="73">
        <v>-147704201.99206001</v>
      </c>
      <c r="AC717" s="73">
        <v>-101288345.83424</v>
      </c>
      <c r="AD717" s="73">
        <v>-79075535.595391497</v>
      </c>
      <c r="AE717" s="73">
        <v>-79650162.243895799</v>
      </c>
      <c r="AF717" s="73">
        <v>-111936046.68981799</v>
      </c>
      <c r="AG717" s="73">
        <v>-136317522.366054</v>
      </c>
      <c r="AH717" s="73">
        <v>-150132161.282327</v>
      </c>
      <c r="AI717" s="73">
        <v>-173850127.71280101</v>
      </c>
      <c r="AJ717" s="73">
        <v>-129845251.29949</v>
      </c>
      <c r="AK717" s="73">
        <v>-110155670.65316901</v>
      </c>
      <c r="AL717" s="73">
        <v>-72636298.938789204</v>
      </c>
      <c r="AM717" s="73">
        <v>-114844344.437029</v>
      </c>
      <c r="AN717" s="73">
        <v>-1407435669.0450599</v>
      </c>
    </row>
    <row r="718" spans="1:40">
      <c r="A718" s="108" t="s">
        <v>1408</v>
      </c>
    </row>
    <row r="719" spans="1:40" ht="10.8" thickBot="1">
      <c r="A719" s="119" t="s">
        <v>1409</v>
      </c>
    </row>
    <row r="720" spans="1:40">
      <c r="A720" s="109" t="s">
        <v>1410</v>
      </c>
    </row>
    <row r="721" spans="1:40">
      <c r="A721" s="108" t="s">
        <v>1411</v>
      </c>
      <c r="B721" s="73">
        <v>6142610.0030084401</v>
      </c>
      <c r="C721" s="73">
        <v>-2926636.5540941101</v>
      </c>
      <c r="D721" s="73">
        <v>-3142195.5917643299</v>
      </c>
      <c r="E721" s="73">
        <v>-1123046.2000915599</v>
      </c>
      <c r="F721" s="73">
        <v>1582333.10181981</v>
      </c>
      <c r="G721" s="73">
        <v>2988178.6074626902</v>
      </c>
      <c r="H721" s="73">
        <v>3648939.7100463398</v>
      </c>
      <c r="I721" s="73">
        <v>10130649.876380101</v>
      </c>
      <c r="J721" s="73">
        <v>2166689.6168618598</v>
      </c>
      <c r="K721" s="73">
        <v>136627.09832290499</v>
      </c>
      <c r="L721" s="73">
        <v>-3580682.81269946</v>
      </c>
      <c r="M721" s="73">
        <v>2470314.0027029398</v>
      </c>
      <c r="N721" s="73">
        <v>18493780.857955702</v>
      </c>
      <c r="O721" s="73">
        <v>5876637.7292088699</v>
      </c>
      <c r="P721" s="73">
        <v>-3316966.3593311901</v>
      </c>
      <c r="Q721" s="73">
        <v>-3461298.2790469802</v>
      </c>
      <c r="R721" s="73">
        <v>-1407731.23473382</v>
      </c>
      <c r="S721" s="73">
        <v>1340119.64495466</v>
      </c>
      <c r="T721" s="73">
        <v>2877649.0728832302</v>
      </c>
      <c r="U721" s="73">
        <v>3493673.3166221101</v>
      </c>
      <c r="V721" s="73">
        <v>9932955.2097134404</v>
      </c>
      <c r="W721" s="73">
        <v>1861755.6262061601</v>
      </c>
      <c r="X721" s="73">
        <v>-281850.44941057201</v>
      </c>
      <c r="Y721" s="73">
        <v>-4150851.39394964</v>
      </c>
      <c r="Z721" s="73">
        <v>2107467.49482268</v>
      </c>
      <c r="AA721" s="73">
        <v>14871560.3779389</v>
      </c>
      <c r="AB721" s="73">
        <v>5495581.05975293</v>
      </c>
      <c r="AC721" s="73">
        <v>-3525222.8913948899</v>
      </c>
      <c r="AD721" s="73">
        <v>-3821677.0772784902</v>
      </c>
      <c r="AE721" s="73">
        <v>-1743993.4862323699</v>
      </c>
      <c r="AF721" s="73">
        <v>1316057.11980044</v>
      </c>
      <c r="AG721" s="73">
        <v>2796527.71236477</v>
      </c>
      <c r="AH721" s="73">
        <v>3491509.58103436</v>
      </c>
      <c r="AI721" s="73">
        <v>9959155.8171976805</v>
      </c>
      <c r="AJ721" s="73">
        <v>1870232.90152394</v>
      </c>
      <c r="AK721" s="73">
        <v>-307836.38098748901</v>
      </c>
      <c r="AL721" s="73">
        <v>-3922950.0231422698</v>
      </c>
      <c r="AM721" s="73">
        <v>-4188370.5328472201</v>
      </c>
      <c r="AN721" s="73">
        <v>7419013.7997913696</v>
      </c>
    </row>
    <row r="722" spans="1:40">
      <c r="A722" s="108" t="s">
        <v>1412</v>
      </c>
      <c r="B722" s="73">
        <v>0</v>
      </c>
      <c r="C722" s="73">
        <v>0</v>
      </c>
      <c r="D722" s="73">
        <v>0</v>
      </c>
      <c r="E722" s="73">
        <v>0</v>
      </c>
      <c r="F722" s="73">
        <v>0</v>
      </c>
      <c r="G722" s="73">
        <v>0</v>
      </c>
      <c r="H722" s="73">
        <v>0</v>
      </c>
      <c r="I722" s="73">
        <v>0</v>
      </c>
      <c r="J722" s="73">
        <v>0</v>
      </c>
      <c r="K722" s="73">
        <v>0</v>
      </c>
      <c r="L722" s="73">
        <v>0</v>
      </c>
      <c r="M722" s="73">
        <v>0</v>
      </c>
      <c r="N722" s="73">
        <v>0</v>
      </c>
      <c r="O722" s="73">
        <v>0</v>
      </c>
      <c r="P722" s="73">
        <v>0</v>
      </c>
      <c r="Q722" s="73">
        <v>0</v>
      </c>
      <c r="R722" s="73">
        <v>0</v>
      </c>
      <c r="S722" s="73">
        <v>0</v>
      </c>
      <c r="T722" s="73">
        <v>0</v>
      </c>
      <c r="U722" s="73">
        <v>0</v>
      </c>
      <c r="V722" s="73">
        <v>0</v>
      </c>
      <c r="W722" s="73">
        <v>0</v>
      </c>
      <c r="X722" s="73">
        <v>0</v>
      </c>
      <c r="Y722" s="73">
        <v>0</v>
      </c>
      <c r="Z722" s="73">
        <v>0</v>
      </c>
      <c r="AA722" s="73">
        <v>0</v>
      </c>
      <c r="AB722" s="73">
        <v>0</v>
      </c>
      <c r="AC722" s="73">
        <v>0</v>
      </c>
      <c r="AD722" s="73">
        <v>0</v>
      </c>
      <c r="AE722" s="73">
        <v>0</v>
      </c>
      <c r="AF722" s="73">
        <v>0</v>
      </c>
      <c r="AG722" s="73">
        <v>0</v>
      </c>
      <c r="AH722" s="73">
        <v>0</v>
      </c>
      <c r="AI722" s="73">
        <v>0</v>
      </c>
      <c r="AJ722" s="73">
        <v>0</v>
      </c>
      <c r="AK722" s="73">
        <v>0</v>
      </c>
      <c r="AL722" s="73">
        <v>0</v>
      </c>
      <c r="AM722" s="73">
        <v>0</v>
      </c>
      <c r="AN722" s="73">
        <v>0</v>
      </c>
    </row>
    <row r="723" spans="1:40">
      <c r="A723" s="108" t="s">
        <v>1413</v>
      </c>
      <c r="B723" s="73">
        <v>-1280644.1172605499</v>
      </c>
      <c r="C723" s="73">
        <v>66699.658004534896</v>
      </c>
      <c r="D723" s="73">
        <v>64541.304769627597</v>
      </c>
      <c r="E723" s="73">
        <v>64630.039234720804</v>
      </c>
      <c r="F723" s="73">
        <v>-46730.794800183598</v>
      </c>
      <c r="G723" s="73">
        <v>-52055.498885090499</v>
      </c>
      <c r="H723" s="73">
        <v>9491.8191800029199</v>
      </c>
      <c r="I723" s="73">
        <v>-49447.697904904198</v>
      </c>
      <c r="J723" s="73">
        <v>58572.972510189902</v>
      </c>
      <c r="K723" s="73">
        <v>58852.554825280502</v>
      </c>
      <c r="L723" s="73">
        <v>62344.869340375502</v>
      </c>
      <c r="M723" s="73">
        <v>59182.093755469199</v>
      </c>
      <c r="N723" s="73">
        <v>-984562.797230531</v>
      </c>
      <c r="O723" s="73">
        <v>-1276918.07868077</v>
      </c>
      <c r="P723" s="73">
        <v>70406.910741378597</v>
      </c>
      <c r="Q723" s="73">
        <v>68229.771663531094</v>
      </c>
      <c r="R723" s="73">
        <v>68299.720285683201</v>
      </c>
      <c r="S723" s="73">
        <v>-43079.899592162699</v>
      </c>
      <c r="T723" s="73">
        <v>-48423.3895200107</v>
      </c>
      <c r="U723" s="73">
        <v>13105.1427021415</v>
      </c>
      <c r="V723" s="73">
        <v>-45853.160225706597</v>
      </c>
      <c r="W723" s="73">
        <v>62148.724346445997</v>
      </c>
      <c r="X723" s="73">
        <v>62409.520818595403</v>
      </c>
      <c r="Y723" s="73">
        <v>65883.049490750302</v>
      </c>
      <c r="Z723" s="73">
        <v>62701.488062901903</v>
      </c>
      <c r="AA723" s="73">
        <v>-941090.199907223</v>
      </c>
      <c r="AB723" s="73">
        <v>-1273417.4702142901</v>
      </c>
      <c r="AC723" s="73">
        <v>73902.259172275604</v>
      </c>
      <c r="AD723" s="73">
        <v>71719.860058844395</v>
      </c>
      <c r="AE723" s="73">
        <v>71784.548645412797</v>
      </c>
      <c r="AF723" s="73">
        <v>-39600.331268019501</v>
      </c>
      <c r="AG723" s="73">
        <v>-44949.081231450298</v>
      </c>
      <c r="AH723" s="73">
        <v>16574.190955120201</v>
      </c>
      <c r="AI723" s="73">
        <v>-42389.372008313498</v>
      </c>
      <c r="AJ723" s="73">
        <v>65607.252528257304</v>
      </c>
      <c r="AK723" s="73">
        <v>65862.788964823107</v>
      </c>
      <c r="AL723" s="73">
        <v>69331.057601393302</v>
      </c>
      <c r="AM723" s="73">
        <v>66144.236137962303</v>
      </c>
      <c r="AN723" s="73">
        <v>-899430.06065798504</v>
      </c>
    </row>
    <row r="724" spans="1:40">
      <c r="A724" s="108" t="s">
        <v>1414</v>
      </c>
      <c r="B724" s="73">
        <v>0</v>
      </c>
      <c r="C724" s="73">
        <v>0</v>
      </c>
      <c r="D724" s="73">
        <v>0</v>
      </c>
      <c r="E724" s="73">
        <v>0</v>
      </c>
      <c r="F724" s="73">
        <v>0</v>
      </c>
      <c r="G724" s="73">
        <v>0</v>
      </c>
      <c r="H724" s="73">
        <v>0</v>
      </c>
      <c r="I724" s="73">
        <v>0</v>
      </c>
      <c r="J724" s="73">
        <v>0</v>
      </c>
      <c r="K724" s="73">
        <v>0</v>
      </c>
      <c r="L724" s="73">
        <v>0</v>
      </c>
      <c r="M724" s="73">
        <v>0</v>
      </c>
      <c r="N724" s="73">
        <v>0</v>
      </c>
      <c r="O724" s="73">
        <v>0</v>
      </c>
      <c r="P724" s="73">
        <v>0</v>
      </c>
      <c r="Q724" s="73">
        <v>0</v>
      </c>
      <c r="R724" s="73">
        <v>0</v>
      </c>
      <c r="S724" s="73">
        <v>0</v>
      </c>
      <c r="T724" s="73">
        <v>0</v>
      </c>
      <c r="U724" s="73">
        <v>0</v>
      </c>
      <c r="V724" s="73">
        <v>0</v>
      </c>
      <c r="W724" s="73">
        <v>0</v>
      </c>
      <c r="X724" s="73">
        <v>0</v>
      </c>
      <c r="Y724" s="73">
        <v>0</v>
      </c>
      <c r="Z724" s="73">
        <v>0</v>
      </c>
      <c r="AA724" s="73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</row>
    <row r="725" spans="1:40">
      <c r="A725" s="108" t="s">
        <v>1415</v>
      </c>
      <c r="B725" s="73">
        <v>22537491.966536801</v>
      </c>
      <c r="C725" s="73">
        <v>-10185998.5654086</v>
      </c>
      <c r="D725" s="73">
        <v>-11049113.601338901</v>
      </c>
      <c r="E725" s="73">
        <v>-6914338.0567379901</v>
      </c>
      <c r="F725" s="73">
        <v>6083183.7657935098</v>
      </c>
      <c r="G725" s="73">
        <v>7919708.5443373397</v>
      </c>
      <c r="H725" s="73">
        <v>13539876.1549308</v>
      </c>
      <c r="I725" s="73">
        <v>36927064.927820697</v>
      </c>
      <c r="J725" s="73">
        <v>5180752.90461489</v>
      </c>
      <c r="K725" s="73">
        <v>866813.64953965298</v>
      </c>
      <c r="L725" s="73">
        <v>-12545916.383958301</v>
      </c>
      <c r="M725" s="73">
        <v>5826032.8931632703</v>
      </c>
      <c r="N725" s="73">
        <v>58185558.199293099</v>
      </c>
      <c r="O725" s="73">
        <v>21340350.204072699</v>
      </c>
      <c r="P725" s="73">
        <v>-11831844.911759499</v>
      </c>
      <c r="Q725" s="73">
        <v>-12352620.7202613</v>
      </c>
      <c r="R725" s="73">
        <v>-64777317.341752</v>
      </c>
      <c r="S725" s="73">
        <v>4971768.13461369</v>
      </c>
      <c r="T725" s="73">
        <v>-49314886.031813703</v>
      </c>
      <c r="U725" s="73">
        <v>12742181.3372028</v>
      </c>
      <c r="V725" s="73">
        <v>35976281.186002403</v>
      </c>
      <c r="W725" s="73">
        <v>95252273.384272397</v>
      </c>
      <c r="X725" s="73">
        <v>-880594.86950959603</v>
      </c>
      <c r="Y725" s="73">
        <v>-14840653.732123701</v>
      </c>
      <c r="Z725" s="73">
        <v>33825923.6947283</v>
      </c>
      <c r="AA725" s="73">
        <v>50110860.333672397</v>
      </c>
      <c r="AB725" s="73">
        <v>19829055.660144899</v>
      </c>
      <c r="AC725" s="73">
        <v>-12719645.1417694</v>
      </c>
      <c r="AD725" s="73">
        <v>-8812835.3430757299</v>
      </c>
      <c r="AE725" s="73">
        <v>-66074876.331780598</v>
      </c>
      <c r="AF725" s="73">
        <v>4748573.3713526903</v>
      </c>
      <c r="AG725" s="73">
        <v>-49691850.297933199</v>
      </c>
      <c r="AH725" s="73">
        <v>12598001.388295701</v>
      </c>
      <c r="AI725" s="73">
        <v>35934444.944052398</v>
      </c>
      <c r="AJ725" s="73">
        <v>-53034090.392685302</v>
      </c>
      <c r="AK725" s="73">
        <v>-1110729.6328539399</v>
      </c>
      <c r="AL725" s="73">
        <v>-14154716.9471379</v>
      </c>
      <c r="AM725" s="73">
        <v>90090541.327708304</v>
      </c>
      <c r="AN725" s="73">
        <v>-42398127.395682096</v>
      </c>
    </row>
    <row r="726" spans="1:40">
      <c r="A726" s="108" t="s">
        <v>1416</v>
      </c>
      <c r="B726" s="73">
        <v>-246597.964042999</v>
      </c>
      <c r="C726" s="73">
        <v>-246597.964042999</v>
      </c>
      <c r="D726" s="73">
        <v>-246646.63151199999</v>
      </c>
      <c r="E726" s="73">
        <v>-246646.63151199999</v>
      </c>
      <c r="F726" s="73">
        <v>-247354.50722399901</v>
      </c>
      <c r="G726" s="73">
        <v>-246646.63151199999</v>
      </c>
      <c r="H726" s="73">
        <v>-246646.63151199999</v>
      </c>
      <c r="I726" s="73">
        <v>-246646.63151199999</v>
      </c>
      <c r="J726" s="73">
        <v>-246646.63151199999</v>
      </c>
      <c r="K726" s="73">
        <v>-246646.63151199999</v>
      </c>
      <c r="L726" s="73">
        <v>-247354.50722399901</v>
      </c>
      <c r="M726" s="73">
        <v>-246646.63151199999</v>
      </c>
      <c r="N726" s="73">
        <v>-2961077.9946300001</v>
      </c>
      <c r="O726" s="73">
        <v>-246597.964042999</v>
      </c>
      <c r="P726" s="73">
        <v>-246597.964042999</v>
      </c>
      <c r="Q726" s="73">
        <v>-246646.63151199999</v>
      </c>
      <c r="R726" s="73">
        <v>-246646.63151199999</v>
      </c>
      <c r="S726" s="73">
        <v>-247354.50722399901</v>
      </c>
      <c r="T726" s="73">
        <v>-246646.63151199999</v>
      </c>
      <c r="U726" s="73">
        <v>-246646.63151199999</v>
      </c>
      <c r="V726" s="73">
        <v>-246646.63151199999</v>
      </c>
      <c r="W726" s="73">
        <v>-246646.63151199999</v>
      </c>
      <c r="X726" s="73">
        <v>-246646.63151199999</v>
      </c>
      <c r="Y726" s="73">
        <v>-247354.50722399901</v>
      </c>
      <c r="Z726" s="73">
        <v>-246646.63151199999</v>
      </c>
      <c r="AA726" s="73">
        <v>-2961077.9946300001</v>
      </c>
      <c r="AB726" s="73">
        <v>-246597.964042999</v>
      </c>
      <c r="AC726" s="73">
        <v>-246597.964042999</v>
      </c>
      <c r="AD726" s="73">
        <v>-246646.63151199999</v>
      </c>
      <c r="AE726" s="73">
        <v>-246646.63151199999</v>
      </c>
      <c r="AF726" s="73">
        <v>-247354.50722399901</v>
      </c>
      <c r="AG726" s="73">
        <v>-246646.63151199999</v>
      </c>
      <c r="AH726" s="73">
        <v>-246646.63151199999</v>
      </c>
      <c r="AI726" s="73">
        <v>-246646.63151199999</v>
      </c>
      <c r="AJ726" s="73">
        <v>-246646.63151199999</v>
      </c>
      <c r="AK726" s="73">
        <v>-246646.63151199999</v>
      </c>
      <c r="AL726" s="73">
        <v>-247354.50722399901</v>
      </c>
      <c r="AM726" s="73">
        <v>-246646.63151199999</v>
      </c>
      <c r="AN726" s="73">
        <v>-2961077.9946300001</v>
      </c>
    </row>
    <row r="727" spans="1:40">
      <c r="A727" s="108" t="s">
        <v>1417</v>
      </c>
      <c r="B727" s="73">
        <v>0</v>
      </c>
      <c r="C727" s="73">
        <v>0</v>
      </c>
      <c r="D727" s="73">
        <v>0</v>
      </c>
      <c r="E727" s="73">
        <v>0</v>
      </c>
      <c r="F727" s="73">
        <v>0</v>
      </c>
      <c r="G727" s="73">
        <v>0</v>
      </c>
      <c r="H727" s="73">
        <v>0</v>
      </c>
      <c r="I727" s="73">
        <v>0</v>
      </c>
      <c r="J727" s="73">
        <v>0</v>
      </c>
      <c r="K727" s="73">
        <v>0</v>
      </c>
      <c r="L727" s="73">
        <v>0</v>
      </c>
      <c r="M727" s="73">
        <v>0</v>
      </c>
      <c r="N727" s="73">
        <v>0</v>
      </c>
      <c r="O727" s="73">
        <v>0</v>
      </c>
      <c r="P727" s="73">
        <v>0</v>
      </c>
      <c r="Q727" s="73">
        <v>0</v>
      </c>
      <c r="R727" s="73">
        <v>0</v>
      </c>
      <c r="S727" s="73">
        <v>0</v>
      </c>
      <c r="T727" s="73">
        <v>0</v>
      </c>
      <c r="U727" s="73">
        <v>0</v>
      </c>
      <c r="V727" s="73">
        <v>0</v>
      </c>
      <c r="W727" s="73">
        <v>0</v>
      </c>
      <c r="X727" s="73">
        <v>0</v>
      </c>
      <c r="Y727" s="73">
        <v>0</v>
      </c>
      <c r="Z727" s="73">
        <v>0</v>
      </c>
      <c r="AA727" s="73">
        <v>0</v>
      </c>
      <c r="AB727" s="73">
        <v>0</v>
      </c>
      <c r="AC727" s="73">
        <v>0</v>
      </c>
      <c r="AD727" s="73">
        <v>0</v>
      </c>
      <c r="AE727" s="73">
        <v>0</v>
      </c>
      <c r="AF727" s="73">
        <v>0</v>
      </c>
      <c r="AG727" s="73">
        <v>0</v>
      </c>
      <c r="AH727" s="73">
        <v>0</v>
      </c>
      <c r="AI727" s="73">
        <v>0</v>
      </c>
      <c r="AJ727" s="73">
        <v>0</v>
      </c>
      <c r="AK727" s="73">
        <v>0</v>
      </c>
      <c r="AL727" s="73">
        <v>0</v>
      </c>
      <c r="AM727" s="73">
        <v>0</v>
      </c>
      <c r="AN727" s="73">
        <v>0</v>
      </c>
    </row>
    <row r="728" spans="1:40">
      <c r="A728" s="108" t="s">
        <v>1418</v>
      </c>
      <c r="B728" s="73">
        <v>0</v>
      </c>
      <c r="C728" s="73">
        <v>0</v>
      </c>
      <c r="D728" s="73">
        <v>0</v>
      </c>
      <c r="E728" s="73">
        <v>0</v>
      </c>
      <c r="F728" s="73">
        <v>0</v>
      </c>
      <c r="G728" s="73">
        <v>0</v>
      </c>
      <c r="H728" s="73">
        <v>0</v>
      </c>
      <c r="I728" s="73">
        <v>0</v>
      </c>
      <c r="J728" s="73">
        <v>0</v>
      </c>
      <c r="K728" s="73">
        <v>0</v>
      </c>
      <c r="L728" s="73">
        <v>0</v>
      </c>
      <c r="M728" s="73">
        <v>0</v>
      </c>
      <c r="N728" s="73">
        <v>0</v>
      </c>
      <c r="O728" s="73">
        <v>0</v>
      </c>
      <c r="P728" s="73">
        <v>0</v>
      </c>
      <c r="Q728" s="73">
        <v>0</v>
      </c>
      <c r="R728" s="73">
        <v>0</v>
      </c>
      <c r="S728" s="73">
        <v>0</v>
      </c>
      <c r="T728" s="73">
        <v>0</v>
      </c>
      <c r="U728" s="73">
        <v>0</v>
      </c>
      <c r="V728" s="73">
        <v>0</v>
      </c>
      <c r="W728" s="73">
        <v>0</v>
      </c>
      <c r="X728" s="73">
        <v>0</v>
      </c>
      <c r="Y728" s="73">
        <v>0</v>
      </c>
      <c r="Z728" s="73">
        <v>0</v>
      </c>
      <c r="AA728" s="73">
        <v>0</v>
      </c>
      <c r="AB728" s="73">
        <v>0</v>
      </c>
      <c r="AC728" s="73">
        <v>0</v>
      </c>
      <c r="AD728" s="73">
        <v>0</v>
      </c>
      <c r="AE728" s="73">
        <v>0</v>
      </c>
      <c r="AF728" s="73">
        <v>0</v>
      </c>
      <c r="AG728" s="73">
        <v>0</v>
      </c>
      <c r="AH728" s="73">
        <v>0</v>
      </c>
      <c r="AI728" s="73">
        <v>0</v>
      </c>
      <c r="AJ728" s="73">
        <v>0</v>
      </c>
      <c r="AK728" s="73">
        <v>0</v>
      </c>
      <c r="AL728" s="73">
        <v>0</v>
      </c>
      <c r="AM728" s="73">
        <v>0</v>
      </c>
      <c r="AN728" s="73">
        <v>0</v>
      </c>
    </row>
    <row r="729" spans="1:40">
      <c r="A729" s="108" t="s">
        <v>1419</v>
      </c>
      <c r="B729" s="73">
        <v>0</v>
      </c>
      <c r="C729" s="73">
        <v>0</v>
      </c>
      <c r="D729" s="73">
        <v>0</v>
      </c>
      <c r="E729" s="73">
        <v>0</v>
      </c>
      <c r="F729" s="73">
        <v>0</v>
      </c>
      <c r="G729" s="73">
        <v>0</v>
      </c>
      <c r="H729" s="73">
        <v>0</v>
      </c>
      <c r="I729" s="73">
        <v>0</v>
      </c>
      <c r="J729" s="73">
        <v>0</v>
      </c>
      <c r="K729" s="73">
        <v>0</v>
      </c>
      <c r="L729" s="73">
        <v>0</v>
      </c>
      <c r="M729" s="73">
        <v>0</v>
      </c>
      <c r="N729" s="73">
        <v>0</v>
      </c>
      <c r="O729" s="73">
        <v>0</v>
      </c>
      <c r="P729" s="73">
        <v>0</v>
      </c>
      <c r="Q729" s="73">
        <v>0</v>
      </c>
      <c r="R729" s="73">
        <v>0</v>
      </c>
      <c r="S729" s="73">
        <v>0</v>
      </c>
      <c r="T729" s="73">
        <v>0</v>
      </c>
      <c r="U729" s="73">
        <v>0</v>
      </c>
      <c r="V729" s="73">
        <v>0</v>
      </c>
      <c r="W729" s="73">
        <v>0</v>
      </c>
      <c r="X729" s="73">
        <v>0</v>
      </c>
      <c r="Y729" s="73">
        <v>0</v>
      </c>
      <c r="Z729" s="73">
        <v>0</v>
      </c>
      <c r="AA729" s="73">
        <v>0</v>
      </c>
      <c r="AB729" s="73">
        <v>0</v>
      </c>
      <c r="AC729" s="73">
        <v>0</v>
      </c>
      <c r="AD729" s="73">
        <v>0</v>
      </c>
      <c r="AE729" s="73">
        <v>0</v>
      </c>
      <c r="AF729" s="73">
        <v>0</v>
      </c>
      <c r="AG729" s="73">
        <v>0</v>
      </c>
      <c r="AH729" s="73">
        <v>0</v>
      </c>
      <c r="AI729" s="73">
        <v>0</v>
      </c>
      <c r="AJ729" s="73">
        <v>0</v>
      </c>
      <c r="AK729" s="73">
        <v>0</v>
      </c>
      <c r="AL729" s="73">
        <v>0</v>
      </c>
      <c r="AM729" s="73">
        <v>0</v>
      </c>
      <c r="AN729" s="73">
        <v>0</v>
      </c>
    </row>
    <row r="730" spans="1:40">
      <c r="A730" s="108" t="s">
        <v>1420</v>
      </c>
      <c r="B730" s="73">
        <v>0</v>
      </c>
      <c r="C730" s="73">
        <v>0</v>
      </c>
      <c r="D730" s="73">
        <v>0</v>
      </c>
      <c r="E730" s="73">
        <v>0</v>
      </c>
      <c r="F730" s="73">
        <v>0</v>
      </c>
      <c r="G730" s="73">
        <v>0</v>
      </c>
      <c r="H730" s="73">
        <v>0</v>
      </c>
      <c r="I730" s="73">
        <v>0</v>
      </c>
      <c r="J730" s="73">
        <v>0</v>
      </c>
      <c r="K730" s="73">
        <v>0</v>
      </c>
      <c r="L730" s="73">
        <v>0</v>
      </c>
      <c r="M730" s="73">
        <v>0</v>
      </c>
      <c r="N730" s="73">
        <v>0</v>
      </c>
      <c r="O730" s="73">
        <v>0</v>
      </c>
      <c r="P730" s="73">
        <v>0</v>
      </c>
      <c r="Q730" s="73">
        <v>0</v>
      </c>
      <c r="R730" s="73">
        <v>0</v>
      </c>
      <c r="S730" s="73">
        <v>0</v>
      </c>
      <c r="T730" s="73">
        <v>0</v>
      </c>
      <c r="U730" s="73">
        <v>0</v>
      </c>
      <c r="V730" s="73">
        <v>0</v>
      </c>
      <c r="W730" s="73">
        <v>0</v>
      </c>
      <c r="X730" s="73">
        <v>0</v>
      </c>
      <c r="Y730" s="73">
        <v>0</v>
      </c>
      <c r="Z730" s="73">
        <v>0</v>
      </c>
      <c r="AA730" s="73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</row>
    <row r="731" spans="1:40">
      <c r="A731" s="108" t="s">
        <v>1421</v>
      </c>
      <c r="B731" s="73">
        <v>0</v>
      </c>
      <c r="C731" s="73">
        <v>0</v>
      </c>
      <c r="D731" s="73">
        <v>0</v>
      </c>
      <c r="E731" s="73">
        <v>0</v>
      </c>
      <c r="F731" s="73">
        <v>0</v>
      </c>
      <c r="G731" s="73">
        <v>0</v>
      </c>
      <c r="H731" s="73">
        <v>0</v>
      </c>
      <c r="I731" s="73">
        <v>0</v>
      </c>
      <c r="J731" s="73">
        <v>0</v>
      </c>
      <c r="K731" s="73">
        <v>0</v>
      </c>
      <c r="L731" s="73">
        <v>0</v>
      </c>
      <c r="M731" s="73">
        <v>0</v>
      </c>
      <c r="N731" s="73">
        <v>0</v>
      </c>
      <c r="O731" s="73">
        <v>0</v>
      </c>
      <c r="P731" s="73">
        <v>0</v>
      </c>
      <c r="Q731" s="73">
        <v>0</v>
      </c>
      <c r="R731" s="73">
        <v>0</v>
      </c>
      <c r="S731" s="73">
        <v>0</v>
      </c>
      <c r="T731" s="73">
        <v>0</v>
      </c>
      <c r="U731" s="73">
        <v>0</v>
      </c>
      <c r="V731" s="73">
        <v>0</v>
      </c>
      <c r="W731" s="73">
        <v>0</v>
      </c>
      <c r="X731" s="73">
        <v>0</v>
      </c>
      <c r="Y731" s="73">
        <v>0</v>
      </c>
      <c r="Z731" s="73">
        <v>0</v>
      </c>
      <c r="AA731" s="73">
        <v>0</v>
      </c>
      <c r="AB731" s="73">
        <v>0</v>
      </c>
      <c r="AC731" s="73">
        <v>0</v>
      </c>
      <c r="AD731" s="73">
        <v>0</v>
      </c>
      <c r="AE731" s="73">
        <v>0</v>
      </c>
      <c r="AF731" s="73">
        <v>0</v>
      </c>
      <c r="AG731" s="73">
        <v>0</v>
      </c>
      <c r="AH731" s="73">
        <v>0</v>
      </c>
      <c r="AI731" s="73">
        <v>0</v>
      </c>
      <c r="AJ731" s="73">
        <v>0</v>
      </c>
      <c r="AK731" s="73">
        <v>0</v>
      </c>
      <c r="AL731" s="73">
        <v>0</v>
      </c>
      <c r="AM731" s="73">
        <v>0</v>
      </c>
      <c r="AN731" s="73">
        <v>0</v>
      </c>
    </row>
    <row r="732" spans="1:40">
      <c r="A732" s="108" t="s">
        <v>1422</v>
      </c>
      <c r="B732" s="73">
        <v>0</v>
      </c>
      <c r="C732" s="73">
        <v>0</v>
      </c>
      <c r="D732" s="73">
        <v>0</v>
      </c>
      <c r="E732" s="73">
        <v>0</v>
      </c>
      <c r="F732" s="73">
        <v>0</v>
      </c>
      <c r="G732" s="73">
        <v>0</v>
      </c>
      <c r="H732" s="73">
        <v>0</v>
      </c>
      <c r="I732" s="73">
        <v>0</v>
      </c>
      <c r="J732" s="73">
        <v>0</v>
      </c>
      <c r="K732" s="73">
        <v>0</v>
      </c>
      <c r="L732" s="73">
        <v>0</v>
      </c>
      <c r="M732" s="73">
        <v>0</v>
      </c>
      <c r="N732" s="73">
        <v>0</v>
      </c>
      <c r="O732" s="73">
        <v>0</v>
      </c>
      <c r="P732" s="73">
        <v>0</v>
      </c>
      <c r="Q732" s="73">
        <v>0</v>
      </c>
      <c r="R732" s="73">
        <v>0</v>
      </c>
      <c r="S732" s="73">
        <v>0</v>
      </c>
      <c r="T732" s="73">
        <v>0</v>
      </c>
      <c r="U732" s="73">
        <v>0</v>
      </c>
      <c r="V732" s="73">
        <v>0</v>
      </c>
      <c r="W732" s="73">
        <v>0</v>
      </c>
      <c r="X732" s="73">
        <v>0</v>
      </c>
      <c r="Y732" s="73">
        <v>0</v>
      </c>
      <c r="Z732" s="73">
        <v>0</v>
      </c>
      <c r="AA732" s="73">
        <v>0</v>
      </c>
      <c r="AB732" s="73">
        <v>0</v>
      </c>
      <c r="AC732" s="73">
        <v>0</v>
      </c>
      <c r="AD732" s="73">
        <v>0</v>
      </c>
      <c r="AE732" s="73">
        <v>0</v>
      </c>
      <c r="AF732" s="73">
        <v>0</v>
      </c>
      <c r="AG732" s="73">
        <v>0</v>
      </c>
      <c r="AH732" s="73">
        <v>0</v>
      </c>
      <c r="AI732" s="73">
        <v>0</v>
      </c>
      <c r="AJ732" s="73">
        <v>0</v>
      </c>
      <c r="AK732" s="73">
        <v>0</v>
      </c>
      <c r="AL732" s="73">
        <v>0</v>
      </c>
      <c r="AM732" s="73">
        <v>0</v>
      </c>
      <c r="AN732" s="73">
        <v>0</v>
      </c>
    </row>
    <row r="733" spans="1:40">
      <c r="A733" s="108" t="s">
        <v>1423</v>
      </c>
      <c r="B733" s="73">
        <v>0</v>
      </c>
      <c r="C733" s="73">
        <v>0</v>
      </c>
      <c r="D733" s="73">
        <v>0</v>
      </c>
      <c r="E733" s="73">
        <v>0</v>
      </c>
      <c r="F733" s="73">
        <v>0</v>
      </c>
      <c r="G733" s="73">
        <v>0</v>
      </c>
      <c r="H733" s="73">
        <v>0</v>
      </c>
      <c r="I733" s="73">
        <v>0</v>
      </c>
      <c r="J733" s="73">
        <v>0</v>
      </c>
      <c r="K733" s="73">
        <v>0</v>
      </c>
      <c r="L733" s="73">
        <v>0</v>
      </c>
      <c r="M733" s="73">
        <v>0</v>
      </c>
      <c r="N733" s="73">
        <v>0</v>
      </c>
      <c r="O733" s="73">
        <v>0</v>
      </c>
      <c r="P733" s="73">
        <v>0</v>
      </c>
      <c r="Q733" s="73">
        <v>0</v>
      </c>
      <c r="R733" s="73">
        <v>0</v>
      </c>
      <c r="S733" s="73">
        <v>0</v>
      </c>
      <c r="T733" s="73">
        <v>0</v>
      </c>
      <c r="U733" s="73">
        <v>0</v>
      </c>
      <c r="V733" s="73">
        <v>0</v>
      </c>
      <c r="W733" s="73">
        <v>0</v>
      </c>
      <c r="X733" s="73">
        <v>0</v>
      </c>
      <c r="Y733" s="73">
        <v>0</v>
      </c>
      <c r="Z733" s="73">
        <v>0</v>
      </c>
      <c r="AA733" s="73">
        <v>0</v>
      </c>
      <c r="AB733" s="73">
        <v>0</v>
      </c>
      <c r="AC733" s="73">
        <v>0</v>
      </c>
      <c r="AD733" s="73">
        <v>0</v>
      </c>
      <c r="AE733" s="73">
        <v>0</v>
      </c>
      <c r="AF733" s="73">
        <v>0</v>
      </c>
      <c r="AG733" s="73">
        <v>0</v>
      </c>
      <c r="AH733" s="73">
        <v>0</v>
      </c>
      <c r="AI733" s="73">
        <v>0</v>
      </c>
      <c r="AJ733" s="73">
        <v>0</v>
      </c>
      <c r="AK733" s="73">
        <v>0</v>
      </c>
      <c r="AL733" s="73">
        <v>0</v>
      </c>
      <c r="AM733" s="73">
        <v>0</v>
      </c>
      <c r="AN733" s="73">
        <v>0</v>
      </c>
    </row>
    <row r="734" spans="1:40">
      <c r="A734" s="108" t="s">
        <v>1424</v>
      </c>
      <c r="B734" s="73">
        <v>0</v>
      </c>
      <c r="C734" s="73">
        <v>0</v>
      </c>
      <c r="D734" s="73">
        <v>0</v>
      </c>
      <c r="E734" s="73">
        <v>0</v>
      </c>
      <c r="F734" s="73">
        <v>0</v>
      </c>
      <c r="G734" s="73">
        <v>0</v>
      </c>
      <c r="H734" s="73">
        <v>0</v>
      </c>
      <c r="I734" s="73">
        <v>0</v>
      </c>
      <c r="J734" s="73">
        <v>0</v>
      </c>
      <c r="K734" s="73">
        <v>0</v>
      </c>
      <c r="L734" s="73">
        <v>0</v>
      </c>
      <c r="M734" s="73">
        <v>0</v>
      </c>
      <c r="N734" s="73">
        <v>0</v>
      </c>
      <c r="O734" s="73">
        <v>0</v>
      </c>
      <c r="P734" s="73">
        <v>0</v>
      </c>
      <c r="Q734" s="73">
        <v>0</v>
      </c>
      <c r="R734" s="73">
        <v>0</v>
      </c>
      <c r="S734" s="73">
        <v>0</v>
      </c>
      <c r="T734" s="73">
        <v>0</v>
      </c>
      <c r="U734" s="73">
        <v>0</v>
      </c>
      <c r="V734" s="73">
        <v>0</v>
      </c>
      <c r="W734" s="73">
        <v>0</v>
      </c>
      <c r="X734" s="73">
        <v>0</v>
      </c>
      <c r="Y734" s="73">
        <v>0</v>
      </c>
      <c r="Z734" s="73">
        <v>0</v>
      </c>
      <c r="AA734" s="73">
        <v>0</v>
      </c>
      <c r="AB734" s="73">
        <v>0</v>
      </c>
      <c r="AC734" s="73">
        <v>0</v>
      </c>
      <c r="AD734" s="73">
        <v>0</v>
      </c>
      <c r="AE734" s="73">
        <v>0</v>
      </c>
      <c r="AF734" s="73">
        <v>0</v>
      </c>
      <c r="AG734" s="73">
        <v>0</v>
      </c>
      <c r="AH734" s="73">
        <v>0</v>
      </c>
      <c r="AI734" s="73">
        <v>0</v>
      </c>
      <c r="AJ734" s="73">
        <v>0</v>
      </c>
      <c r="AK734" s="73">
        <v>0</v>
      </c>
      <c r="AL734" s="73">
        <v>0</v>
      </c>
      <c r="AM734" s="73">
        <v>0</v>
      </c>
      <c r="AN734" s="73">
        <v>0</v>
      </c>
    </row>
    <row r="735" spans="1:40">
      <c r="A735" s="108" t="s">
        <v>1425</v>
      </c>
      <c r="B735" s="73">
        <v>27152859.888241701</v>
      </c>
      <c r="C735" s="73">
        <v>-13292533.4255412</v>
      </c>
      <c r="D735" s="73">
        <v>-14373414.519845599</v>
      </c>
      <c r="E735" s="73">
        <v>-8219400.8491068399</v>
      </c>
      <c r="F735" s="73">
        <v>7371431.5655891402</v>
      </c>
      <c r="G735" s="73">
        <v>10609185.021402899</v>
      </c>
      <c r="H735" s="73">
        <v>16951661.052645199</v>
      </c>
      <c r="I735" s="73">
        <v>46761620.474783897</v>
      </c>
      <c r="J735" s="73">
        <v>7159368.86247495</v>
      </c>
      <c r="K735" s="73">
        <v>815646.67117583903</v>
      </c>
      <c r="L735" s="73">
        <v>-16311608.834541401</v>
      </c>
      <c r="M735" s="73">
        <v>8108882.3581096902</v>
      </c>
      <c r="N735" s="73">
        <v>72733698.265388206</v>
      </c>
      <c r="O735" s="73">
        <v>25693471.890557799</v>
      </c>
      <c r="P735" s="73">
        <v>-15325002.3243923</v>
      </c>
      <c r="Q735" s="73">
        <v>-15992335.8591568</v>
      </c>
      <c r="R735" s="73">
        <v>-66363395.4877121</v>
      </c>
      <c r="S735" s="73">
        <v>6021453.3727521896</v>
      </c>
      <c r="T735" s="73">
        <v>-46732306.979962498</v>
      </c>
      <c r="U735" s="73">
        <v>16002313.1650151</v>
      </c>
      <c r="V735" s="73">
        <v>45616736.603978097</v>
      </c>
      <c r="W735" s="73">
        <v>96929531.103312999</v>
      </c>
      <c r="X735" s="73">
        <v>-1346682.42961357</v>
      </c>
      <c r="Y735" s="73">
        <v>-19172976.5838066</v>
      </c>
      <c r="Z735" s="73">
        <v>35749446.046101898</v>
      </c>
      <c r="AA735" s="73">
        <v>61080252.517074198</v>
      </c>
      <c r="AB735" s="73">
        <v>23804621.2856405</v>
      </c>
      <c r="AC735" s="73">
        <v>-16417563.738035001</v>
      </c>
      <c r="AD735" s="73">
        <v>-12809439.1918073</v>
      </c>
      <c r="AE735" s="73">
        <v>-67993731.900879607</v>
      </c>
      <c r="AF735" s="73">
        <v>5777675.6526611103</v>
      </c>
      <c r="AG735" s="73">
        <v>-47186918.298311897</v>
      </c>
      <c r="AH735" s="73">
        <v>15859438.5287732</v>
      </c>
      <c r="AI735" s="73">
        <v>45604564.757729702</v>
      </c>
      <c r="AJ735" s="73">
        <v>-51344896.870145097</v>
      </c>
      <c r="AK735" s="73">
        <v>-1599349.8563886101</v>
      </c>
      <c r="AL735" s="73">
        <v>-18255690.419902701</v>
      </c>
      <c r="AM735" s="73">
        <v>85721668.399487004</v>
      </c>
      <c r="AN735" s="73">
        <v>-38839621.6511788</v>
      </c>
    </row>
    <row r="736" spans="1:40">
      <c r="A736" s="109" t="s">
        <v>1426</v>
      </c>
    </row>
    <row r="737" spans="1:48">
      <c r="A737" s="108" t="s">
        <v>1427</v>
      </c>
      <c r="B737" s="73">
        <v>6254851.7032658802</v>
      </c>
      <c r="C737" s="73">
        <v>18855187.7629974</v>
      </c>
      <c r="D737" s="73">
        <v>16966221.996850401</v>
      </c>
      <c r="E737" s="73">
        <v>16328156.587768899</v>
      </c>
      <c r="F737" s="73">
        <v>10835170.1890318</v>
      </c>
      <c r="G737" s="73">
        <v>13296512.282506101</v>
      </c>
      <c r="H737" s="73">
        <v>10200735.5357037</v>
      </c>
      <c r="I737" s="73">
        <v>-318195.92703634303</v>
      </c>
      <c r="J737" s="73">
        <v>13628296.703326199</v>
      </c>
      <c r="K737" s="73">
        <v>13064890.5516051</v>
      </c>
      <c r="L737" s="73">
        <v>17450370.3061704</v>
      </c>
      <c r="M737" s="73">
        <v>5222296.8475252399</v>
      </c>
      <c r="N737" s="73">
        <v>141784494.53971499</v>
      </c>
      <c r="O737" s="73">
        <v>6567206.30285135</v>
      </c>
      <c r="P737" s="73">
        <v>19618161.5670936</v>
      </c>
      <c r="Q737" s="73">
        <v>17203656.759505998</v>
      </c>
      <c r="R737" s="73">
        <v>73269981.4358785</v>
      </c>
      <c r="S737" s="73">
        <v>11152939.033828501</v>
      </c>
      <c r="T737" s="73">
        <v>70192514.780195206</v>
      </c>
      <c r="U737" s="73">
        <v>10605470.533079101</v>
      </c>
      <c r="V737" s="73">
        <v>222270.29983017</v>
      </c>
      <c r="W737" s="73">
        <v>-76942003.062831804</v>
      </c>
      <c r="X737" s="73">
        <v>14271822.3101121</v>
      </c>
      <c r="Y737" s="73">
        <v>18969478.945599802</v>
      </c>
      <c r="Z737" s="73">
        <v>-23272666.8560698</v>
      </c>
      <c r="AA737" s="73">
        <v>141858832.04907301</v>
      </c>
      <c r="AB737" s="73">
        <v>6790409.1137053398</v>
      </c>
      <c r="AC737" s="73">
        <v>19934444.560178299</v>
      </c>
      <c r="AD737" s="73">
        <v>12901446.4551137</v>
      </c>
      <c r="AE737" s="73">
        <v>73698317.039921001</v>
      </c>
      <c r="AF737" s="73">
        <v>10724243.5522664</v>
      </c>
      <c r="AG737" s="73">
        <v>69578810.796039507</v>
      </c>
      <c r="AH737" s="73">
        <v>9754224.4154698402</v>
      </c>
      <c r="AI737" s="73">
        <v>-713416.80361134897</v>
      </c>
      <c r="AJ737" s="73">
        <v>70571629.170744807</v>
      </c>
      <c r="AK737" s="73">
        <v>13541091.707983101</v>
      </c>
      <c r="AL737" s="73">
        <v>17225644.421030901</v>
      </c>
      <c r="AM737" s="73">
        <v>-80394451.838415205</v>
      </c>
      <c r="AN737" s="73">
        <v>223612392.590426</v>
      </c>
      <c r="AP737" s="73">
        <v>141784494.53971499</v>
      </c>
      <c r="AQ737" s="73">
        <v>141858832.04907301</v>
      </c>
      <c r="AR737" s="73">
        <v>223612392.590426</v>
      </c>
      <c r="AT737" s="184">
        <f>+N737-AP737</f>
        <v>0</v>
      </c>
      <c r="AU737" s="184">
        <f>+AA737-AQ737</f>
        <v>0</v>
      </c>
      <c r="AV737" s="184">
        <f>+AN737-AR737</f>
        <v>0</v>
      </c>
    </row>
    <row r="738" spans="1:48">
      <c r="A738" s="108" t="s">
        <v>1428</v>
      </c>
      <c r="B738" s="73">
        <v>1847039.4813578001</v>
      </c>
      <c r="C738" s="73">
        <v>5339196.1116688997</v>
      </c>
      <c r="D738" s="73">
        <v>4792021.74488331</v>
      </c>
      <c r="E738" s="73">
        <v>3741978.2108753002</v>
      </c>
      <c r="F738" s="73">
        <v>3116465.1135932598</v>
      </c>
      <c r="G738" s="73">
        <v>2901764.3696586001</v>
      </c>
      <c r="H738" s="73">
        <v>2940632.8841498601</v>
      </c>
      <c r="I738" s="73">
        <v>25333.1590266284</v>
      </c>
      <c r="J738" s="73">
        <v>3056110.9211582602</v>
      </c>
      <c r="K738" s="73">
        <v>3734427.4211847601</v>
      </c>
      <c r="L738" s="73">
        <v>4949853.9089705702</v>
      </c>
      <c r="M738" s="73">
        <v>601619.35114538798</v>
      </c>
      <c r="N738" s="73">
        <v>37046442.677672699</v>
      </c>
      <c r="O738" s="73">
        <v>1867794.82234481</v>
      </c>
      <c r="P738" s="73">
        <v>5484839.6171713602</v>
      </c>
      <c r="Q738" s="73">
        <v>4815664.6893944796</v>
      </c>
      <c r="R738" s="73">
        <v>3771367.1992183798</v>
      </c>
      <c r="S738" s="73">
        <v>3138721.0012500701</v>
      </c>
      <c r="T738" s="73">
        <v>2918453.7899838998</v>
      </c>
      <c r="U738" s="73">
        <v>2986991.2580340598</v>
      </c>
      <c r="V738" s="73">
        <v>109309.157612315</v>
      </c>
      <c r="W738" s="73">
        <v>3222809.2498544799</v>
      </c>
      <c r="X738" s="73">
        <v>4003112.6626035399</v>
      </c>
      <c r="Y738" s="73">
        <v>5305058.3161778497</v>
      </c>
      <c r="Z738" s="73">
        <v>827257.13657677802</v>
      </c>
      <c r="AA738" s="73">
        <v>38451378.900222003</v>
      </c>
      <c r="AB738" s="73">
        <v>1884926.8388785</v>
      </c>
      <c r="AC738" s="73">
        <v>5527768.6103877705</v>
      </c>
      <c r="AD738" s="73">
        <v>4957806.2840496497</v>
      </c>
      <c r="AE738" s="73">
        <v>3859793.2789729601</v>
      </c>
      <c r="AF738" s="73">
        <v>2975180.7775071599</v>
      </c>
      <c r="AG738" s="73">
        <v>2718080.7901169099</v>
      </c>
      <c r="AH738" s="73">
        <v>2706342.0144746099</v>
      </c>
      <c r="AI738" s="73">
        <v>-194742.72752320001</v>
      </c>
      <c r="AJ738" s="73">
        <v>2993238.59111861</v>
      </c>
      <c r="AK738" s="73">
        <v>3755864.5949141802</v>
      </c>
      <c r="AL738" s="73">
        <v>4777030.6277568499</v>
      </c>
      <c r="AM738" s="73">
        <v>6878600.8519843603</v>
      </c>
      <c r="AN738" s="73">
        <v>42839890.532638401</v>
      </c>
      <c r="AP738" s="73">
        <v>37046442.677672699</v>
      </c>
      <c r="AQ738" s="73">
        <v>38451378.900222003</v>
      </c>
      <c r="AR738" s="73">
        <v>42839890.532638401</v>
      </c>
      <c r="AT738" s="184">
        <f>+N738-AP738</f>
        <v>0</v>
      </c>
      <c r="AU738" s="184">
        <f>+AA738-AQ738</f>
        <v>0</v>
      </c>
      <c r="AV738" s="184">
        <f>+AN738-AR738</f>
        <v>0</v>
      </c>
    </row>
    <row r="739" spans="1:48">
      <c r="A739" s="108" t="s">
        <v>1429</v>
      </c>
      <c r="B739" s="73">
        <v>0</v>
      </c>
      <c r="C739" s="73">
        <v>0</v>
      </c>
      <c r="D739" s="73">
        <v>0</v>
      </c>
      <c r="E739" s="73">
        <v>0</v>
      </c>
      <c r="F739" s="73">
        <v>0</v>
      </c>
      <c r="G739" s="73">
        <v>0</v>
      </c>
      <c r="H739" s="73">
        <v>0</v>
      </c>
      <c r="I739" s="73">
        <v>0</v>
      </c>
      <c r="J739" s="73">
        <v>0</v>
      </c>
      <c r="K739" s="73">
        <v>0</v>
      </c>
      <c r="L739" s="73">
        <v>0</v>
      </c>
      <c r="M739" s="73">
        <v>0</v>
      </c>
      <c r="N739" s="73">
        <v>0</v>
      </c>
      <c r="O739" s="73">
        <v>0</v>
      </c>
      <c r="P739" s="73">
        <v>0</v>
      </c>
      <c r="Q739" s="73">
        <v>0</v>
      </c>
      <c r="R739" s="73">
        <v>0</v>
      </c>
      <c r="S739" s="73">
        <v>0</v>
      </c>
      <c r="T739" s="73">
        <v>0</v>
      </c>
      <c r="U739" s="73">
        <v>0</v>
      </c>
      <c r="V739" s="73">
        <v>0</v>
      </c>
      <c r="W739" s="73">
        <v>0</v>
      </c>
      <c r="X739" s="73">
        <v>0</v>
      </c>
      <c r="Y739" s="73">
        <v>0</v>
      </c>
      <c r="Z739" s="73">
        <v>0</v>
      </c>
      <c r="AA739" s="73">
        <v>0</v>
      </c>
      <c r="AB739" s="73">
        <v>0</v>
      </c>
      <c r="AC739" s="73">
        <v>0</v>
      </c>
      <c r="AD739" s="73">
        <v>0</v>
      </c>
      <c r="AE739" s="73">
        <v>0</v>
      </c>
      <c r="AF739" s="73">
        <v>0</v>
      </c>
      <c r="AG739" s="73">
        <v>0</v>
      </c>
      <c r="AH739" s="73">
        <v>0</v>
      </c>
      <c r="AI739" s="73">
        <v>0</v>
      </c>
      <c r="AJ739" s="73">
        <v>0</v>
      </c>
      <c r="AK739" s="73">
        <v>0</v>
      </c>
      <c r="AL739" s="73">
        <v>0</v>
      </c>
      <c r="AM739" s="73">
        <v>0</v>
      </c>
      <c r="AN739" s="73">
        <v>0</v>
      </c>
    </row>
    <row r="740" spans="1:48">
      <c r="A740" s="108" t="s">
        <v>1430</v>
      </c>
      <c r="B740" s="73">
        <v>0</v>
      </c>
      <c r="C740" s="73">
        <v>0</v>
      </c>
      <c r="D740" s="73">
        <v>0</v>
      </c>
      <c r="E740" s="73">
        <v>0</v>
      </c>
      <c r="F740" s="73">
        <v>0</v>
      </c>
      <c r="G740" s="73">
        <v>0</v>
      </c>
      <c r="H740" s="73">
        <v>0</v>
      </c>
      <c r="I740" s="73">
        <v>0</v>
      </c>
      <c r="J740" s="73">
        <v>0</v>
      </c>
      <c r="K740" s="73">
        <v>0</v>
      </c>
      <c r="L740" s="73">
        <v>0</v>
      </c>
      <c r="M740" s="73">
        <v>0</v>
      </c>
      <c r="N740" s="73">
        <v>0</v>
      </c>
      <c r="O740" s="73">
        <v>0</v>
      </c>
      <c r="P740" s="73">
        <v>0</v>
      </c>
      <c r="Q740" s="73">
        <v>0</v>
      </c>
      <c r="R740" s="73">
        <v>0</v>
      </c>
      <c r="S740" s="73">
        <v>0</v>
      </c>
      <c r="T740" s="73">
        <v>0</v>
      </c>
      <c r="U740" s="73">
        <v>0</v>
      </c>
      <c r="V740" s="73">
        <v>0</v>
      </c>
      <c r="W740" s="73">
        <v>0</v>
      </c>
      <c r="X740" s="73">
        <v>0</v>
      </c>
      <c r="Y740" s="73">
        <v>0</v>
      </c>
      <c r="Z740" s="73">
        <v>0</v>
      </c>
      <c r="AA740" s="73">
        <v>0</v>
      </c>
      <c r="AB740" s="73">
        <v>0</v>
      </c>
      <c r="AC740" s="73">
        <v>0</v>
      </c>
      <c r="AD740" s="73">
        <v>0</v>
      </c>
      <c r="AE740" s="73">
        <v>0</v>
      </c>
      <c r="AF740" s="73">
        <v>0</v>
      </c>
      <c r="AG740" s="73">
        <v>0</v>
      </c>
      <c r="AH740" s="73">
        <v>0</v>
      </c>
      <c r="AI740" s="73">
        <v>0</v>
      </c>
      <c r="AJ740" s="73">
        <v>0</v>
      </c>
      <c r="AK740" s="73">
        <v>0</v>
      </c>
      <c r="AL740" s="73">
        <v>0</v>
      </c>
      <c r="AM740" s="73">
        <v>0</v>
      </c>
      <c r="AN740" s="73">
        <v>0</v>
      </c>
    </row>
    <row r="741" spans="1:48">
      <c r="A741" s="108" t="s">
        <v>1431</v>
      </c>
      <c r="B741" s="73">
        <v>0</v>
      </c>
      <c r="C741" s="73">
        <v>0</v>
      </c>
      <c r="D741" s="73">
        <v>0</v>
      </c>
      <c r="E741" s="73">
        <v>0</v>
      </c>
      <c r="F741" s="73">
        <v>0</v>
      </c>
      <c r="G741" s="73">
        <v>0</v>
      </c>
      <c r="H741" s="73">
        <v>0</v>
      </c>
      <c r="I741" s="73">
        <v>0</v>
      </c>
      <c r="J741" s="73">
        <v>0</v>
      </c>
      <c r="K741" s="73">
        <v>0</v>
      </c>
      <c r="L741" s="73">
        <v>0</v>
      </c>
      <c r="M741" s="73">
        <v>0</v>
      </c>
      <c r="N741" s="73">
        <v>0</v>
      </c>
      <c r="O741" s="73">
        <v>0</v>
      </c>
      <c r="P741" s="73">
        <v>0</v>
      </c>
      <c r="Q741" s="73">
        <v>0</v>
      </c>
      <c r="R741" s="73">
        <v>0</v>
      </c>
      <c r="S741" s="73">
        <v>0</v>
      </c>
      <c r="T741" s="73">
        <v>0</v>
      </c>
      <c r="U741" s="73">
        <v>0</v>
      </c>
      <c r="V741" s="73">
        <v>0</v>
      </c>
      <c r="W741" s="73">
        <v>0</v>
      </c>
      <c r="X741" s="73">
        <v>0</v>
      </c>
      <c r="Y741" s="73">
        <v>0</v>
      </c>
      <c r="Z741" s="73">
        <v>0</v>
      </c>
      <c r="AA741" s="73">
        <v>0</v>
      </c>
      <c r="AB741" s="73">
        <v>0</v>
      </c>
      <c r="AC741" s="73">
        <v>0</v>
      </c>
      <c r="AD741" s="73">
        <v>0</v>
      </c>
      <c r="AE741" s="73">
        <v>0</v>
      </c>
      <c r="AF741" s="73">
        <v>0</v>
      </c>
      <c r="AG741" s="73">
        <v>0</v>
      </c>
      <c r="AH741" s="73">
        <v>0</v>
      </c>
      <c r="AI741" s="73">
        <v>0</v>
      </c>
      <c r="AJ741" s="73">
        <v>0</v>
      </c>
      <c r="AK741" s="73">
        <v>0</v>
      </c>
      <c r="AL741" s="73">
        <v>0</v>
      </c>
      <c r="AM741" s="73">
        <v>0</v>
      </c>
      <c r="AN741" s="73">
        <v>0</v>
      </c>
    </row>
    <row r="742" spans="1:48">
      <c r="A742" s="108" t="s">
        <v>1432</v>
      </c>
      <c r="B742" s="73">
        <v>0</v>
      </c>
      <c r="C742" s="73">
        <v>0</v>
      </c>
      <c r="D742" s="73">
        <v>0</v>
      </c>
      <c r="E742" s="73">
        <v>0</v>
      </c>
      <c r="F742" s="73">
        <v>0</v>
      </c>
      <c r="G742" s="73">
        <v>0</v>
      </c>
      <c r="H742" s="73">
        <v>0</v>
      </c>
      <c r="I742" s="73">
        <v>0</v>
      </c>
      <c r="J742" s="73">
        <v>0</v>
      </c>
      <c r="K742" s="73">
        <v>0</v>
      </c>
      <c r="L742" s="73">
        <v>0</v>
      </c>
      <c r="M742" s="73">
        <v>0</v>
      </c>
      <c r="N742" s="73">
        <v>0</v>
      </c>
      <c r="O742" s="73">
        <v>0</v>
      </c>
      <c r="P742" s="73">
        <v>0</v>
      </c>
      <c r="Q742" s="73">
        <v>0</v>
      </c>
      <c r="R742" s="73">
        <v>0</v>
      </c>
      <c r="S742" s="73">
        <v>0</v>
      </c>
      <c r="T742" s="73">
        <v>0</v>
      </c>
      <c r="U742" s="73">
        <v>0</v>
      </c>
      <c r="V742" s="73">
        <v>0</v>
      </c>
      <c r="W742" s="73">
        <v>0</v>
      </c>
      <c r="X742" s="73">
        <v>0</v>
      </c>
      <c r="Y742" s="73">
        <v>0</v>
      </c>
      <c r="Z742" s="73">
        <v>0</v>
      </c>
      <c r="AA742" s="73">
        <v>0</v>
      </c>
      <c r="AB742" s="73">
        <v>0</v>
      </c>
      <c r="AC742" s="73">
        <v>0</v>
      </c>
      <c r="AD742" s="73">
        <v>0</v>
      </c>
      <c r="AE742" s="73">
        <v>0</v>
      </c>
      <c r="AF742" s="73">
        <v>0</v>
      </c>
      <c r="AG742" s="73">
        <v>0</v>
      </c>
      <c r="AH742" s="73">
        <v>0</v>
      </c>
      <c r="AI742" s="73">
        <v>0</v>
      </c>
      <c r="AJ742" s="73">
        <v>0</v>
      </c>
      <c r="AK742" s="73">
        <v>0</v>
      </c>
      <c r="AL742" s="73">
        <v>0</v>
      </c>
      <c r="AM742" s="73">
        <v>0</v>
      </c>
      <c r="AN742" s="73">
        <v>0</v>
      </c>
    </row>
    <row r="743" spans="1:48">
      <c r="A743" s="108" t="s">
        <v>1433</v>
      </c>
      <c r="B743" s="73">
        <v>0</v>
      </c>
      <c r="C743" s="73">
        <v>0</v>
      </c>
      <c r="D743" s="73">
        <v>0</v>
      </c>
      <c r="E743" s="73">
        <v>0</v>
      </c>
      <c r="F743" s="73">
        <v>0</v>
      </c>
      <c r="G743" s="73">
        <v>0</v>
      </c>
      <c r="H743" s="73">
        <v>0</v>
      </c>
      <c r="I743" s="73">
        <v>0</v>
      </c>
      <c r="J743" s="73">
        <v>0</v>
      </c>
      <c r="K743" s="73">
        <v>0</v>
      </c>
      <c r="L743" s="73">
        <v>0</v>
      </c>
      <c r="M743" s="73">
        <v>0</v>
      </c>
      <c r="N743" s="73">
        <v>0</v>
      </c>
      <c r="O743" s="73">
        <v>0</v>
      </c>
      <c r="P743" s="73">
        <v>0</v>
      </c>
      <c r="Q743" s="73">
        <v>0</v>
      </c>
      <c r="R743" s="73">
        <v>0</v>
      </c>
      <c r="S743" s="73">
        <v>0</v>
      </c>
      <c r="T743" s="73">
        <v>0</v>
      </c>
      <c r="U743" s="73">
        <v>0</v>
      </c>
      <c r="V743" s="73">
        <v>0</v>
      </c>
      <c r="W743" s="73">
        <v>0</v>
      </c>
      <c r="X743" s="73">
        <v>0</v>
      </c>
      <c r="Y743" s="73">
        <v>0</v>
      </c>
      <c r="Z743" s="73">
        <v>0</v>
      </c>
      <c r="AA743" s="73">
        <v>0</v>
      </c>
      <c r="AB743" s="73">
        <v>0</v>
      </c>
      <c r="AC743" s="73">
        <v>0</v>
      </c>
      <c r="AD743" s="73">
        <v>0</v>
      </c>
      <c r="AE743" s="73">
        <v>0</v>
      </c>
      <c r="AF743" s="73">
        <v>0</v>
      </c>
      <c r="AG743" s="73">
        <v>0</v>
      </c>
      <c r="AH743" s="73">
        <v>0</v>
      </c>
      <c r="AI743" s="73">
        <v>0</v>
      </c>
      <c r="AJ743" s="73">
        <v>0</v>
      </c>
      <c r="AK743" s="73">
        <v>0</v>
      </c>
      <c r="AL743" s="73">
        <v>0</v>
      </c>
      <c r="AM743" s="73">
        <v>0</v>
      </c>
      <c r="AN743" s="73">
        <v>0</v>
      </c>
    </row>
    <row r="744" spans="1:48">
      <c r="A744" s="108" t="s">
        <v>1434</v>
      </c>
      <c r="B744" s="73">
        <v>0</v>
      </c>
      <c r="C744" s="73">
        <v>0</v>
      </c>
      <c r="D744" s="73">
        <v>0</v>
      </c>
      <c r="E744" s="73">
        <v>0</v>
      </c>
      <c r="F744" s="73">
        <v>0</v>
      </c>
      <c r="G744" s="73">
        <v>0</v>
      </c>
      <c r="H744" s="73">
        <v>0</v>
      </c>
      <c r="I744" s="73">
        <v>0</v>
      </c>
      <c r="J744" s="73">
        <v>0</v>
      </c>
      <c r="K744" s="73">
        <v>0</v>
      </c>
      <c r="L744" s="73">
        <v>0</v>
      </c>
      <c r="M744" s="73">
        <v>0</v>
      </c>
      <c r="N744" s="73">
        <v>0</v>
      </c>
      <c r="O744" s="73">
        <v>0</v>
      </c>
      <c r="P744" s="73">
        <v>0</v>
      </c>
      <c r="Q744" s="73">
        <v>0</v>
      </c>
      <c r="R744" s="73">
        <v>0</v>
      </c>
      <c r="S744" s="73">
        <v>0</v>
      </c>
      <c r="T744" s="73">
        <v>0</v>
      </c>
      <c r="U744" s="73">
        <v>0</v>
      </c>
      <c r="V744" s="73">
        <v>0</v>
      </c>
      <c r="W744" s="73">
        <v>0</v>
      </c>
      <c r="X744" s="73">
        <v>0</v>
      </c>
      <c r="Y744" s="73">
        <v>0</v>
      </c>
      <c r="Z744" s="73">
        <v>0</v>
      </c>
      <c r="AA744" s="73">
        <v>0</v>
      </c>
      <c r="AB744" s="73">
        <v>0</v>
      </c>
      <c r="AC744" s="73">
        <v>0</v>
      </c>
      <c r="AD744" s="73">
        <v>0</v>
      </c>
      <c r="AE744" s="73">
        <v>0</v>
      </c>
      <c r="AF744" s="73">
        <v>0</v>
      </c>
      <c r="AG744" s="73">
        <v>0</v>
      </c>
      <c r="AH744" s="73">
        <v>0</v>
      </c>
      <c r="AI744" s="73">
        <v>0</v>
      </c>
      <c r="AJ744" s="73">
        <v>0</v>
      </c>
      <c r="AK744" s="73">
        <v>0</v>
      </c>
      <c r="AL744" s="73">
        <v>0</v>
      </c>
      <c r="AM744" s="73">
        <v>0</v>
      </c>
      <c r="AN744" s="73">
        <v>0</v>
      </c>
    </row>
    <row r="745" spans="1:48">
      <c r="A745" s="108" t="s">
        <v>1435</v>
      </c>
      <c r="B745" s="73">
        <v>0</v>
      </c>
      <c r="C745" s="73">
        <v>0</v>
      </c>
      <c r="D745" s="73">
        <v>0</v>
      </c>
      <c r="E745" s="73">
        <v>0</v>
      </c>
      <c r="F745" s="73">
        <v>0</v>
      </c>
      <c r="G745" s="73">
        <v>0</v>
      </c>
      <c r="H745" s="73">
        <v>0</v>
      </c>
      <c r="I745" s="73">
        <v>0</v>
      </c>
      <c r="J745" s="73">
        <v>0</v>
      </c>
      <c r="K745" s="73">
        <v>0</v>
      </c>
      <c r="L745" s="73">
        <v>0</v>
      </c>
      <c r="M745" s="73">
        <v>0</v>
      </c>
      <c r="N745" s="73">
        <v>0</v>
      </c>
      <c r="O745" s="73">
        <v>0</v>
      </c>
      <c r="P745" s="73">
        <v>0</v>
      </c>
      <c r="Q745" s="73">
        <v>0</v>
      </c>
      <c r="R745" s="73">
        <v>0</v>
      </c>
      <c r="S745" s="73">
        <v>0</v>
      </c>
      <c r="T745" s="73">
        <v>0</v>
      </c>
      <c r="U745" s="73">
        <v>0</v>
      </c>
      <c r="V745" s="73">
        <v>0</v>
      </c>
      <c r="W745" s="73">
        <v>0</v>
      </c>
      <c r="X745" s="73">
        <v>0</v>
      </c>
      <c r="Y745" s="73">
        <v>0</v>
      </c>
      <c r="Z745" s="73">
        <v>0</v>
      </c>
      <c r="AA745" s="73">
        <v>0</v>
      </c>
      <c r="AB745" s="73">
        <v>0</v>
      </c>
      <c r="AC745" s="73">
        <v>0</v>
      </c>
      <c r="AD745" s="73">
        <v>0</v>
      </c>
      <c r="AE745" s="73">
        <v>0</v>
      </c>
      <c r="AF745" s="73">
        <v>0</v>
      </c>
      <c r="AG745" s="73">
        <v>0</v>
      </c>
      <c r="AH745" s="73">
        <v>0</v>
      </c>
      <c r="AI745" s="73">
        <v>0</v>
      </c>
      <c r="AJ745" s="73">
        <v>0</v>
      </c>
      <c r="AK745" s="73">
        <v>0</v>
      </c>
      <c r="AL745" s="73">
        <v>0</v>
      </c>
      <c r="AM745" s="73">
        <v>0</v>
      </c>
      <c r="AN745" s="73">
        <v>0</v>
      </c>
    </row>
    <row r="746" spans="1:48">
      <c r="A746" s="108" t="s">
        <v>1436</v>
      </c>
      <c r="B746" s="73">
        <v>0</v>
      </c>
      <c r="C746" s="73">
        <v>0</v>
      </c>
      <c r="D746" s="73">
        <v>0</v>
      </c>
      <c r="E746" s="73">
        <v>0</v>
      </c>
      <c r="F746" s="73">
        <v>0</v>
      </c>
      <c r="G746" s="73">
        <v>0</v>
      </c>
      <c r="H746" s="73">
        <v>0</v>
      </c>
      <c r="I746" s="73">
        <v>0</v>
      </c>
      <c r="J746" s="73">
        <v>0</v>
      </c>
      <c r="K746" s="73">
        <v>0</v>
      </c>
      <c r="L746" s="73">
        <v>0</v>
      </c>
      <c r="M746" s="73">
        <v>0</v>
      </c>
      <c r="N746" s="73">
        <v>0</v>
      </c>
      <c r="O746" s="73">
        <v>0</v>
      </c>
      <c r="P746" s="73">
        <v>0</v>
      </c>
      <c r="Q746" s="73">
        <v>0</v>
      </c>
      <c r="R746" s="73">
        <v>0</v>
      </c>
      <c r="S746" s="73">
        <v>0</v>
      </c>
      <c r="T746" s="73">
        <v>0</v>
      </c>
      <c r="U746" s="73">
        <v>0</v>
      </c>
      <c r="V746" s="73">
        <v>0</v>
      </c>
      <c r="W746" s="73">
        <v>0</v>
      </c>
      <c r="X746" s="73">
        <v>0</v>
      </c>
      <c r="Y746" s="73">
        <v>0</v>
      </c>
      <c r="Z746" s="73">
        <v>0</v>
      </c>
      <c r="AA746" s="73">
        <v>0</v>
      </c>
      <c r="AB746" s="73">
        <v>0</v>
      </c>
      <c r="AC746" s="73">
        <v>0</v>
      </c>
      <c r="AD746" s="73">
        <v>0</v>
      </c>
      <c r="AE746" s="73">
        <v>0</v>
      </c>
      <c r="AF746" s="73">
        <v>0</v>
      </c>
      <c r="AG746" s="73">
        <v>0</v>
      </c>
      <c r="AH746" s="73">
        <v>0</v>
      </c>
      <c r="AI746" s="73">
        <v>0</v>
      </c>
      <c r="AJ746" s="73">
        <v>0</v>
      </c>
      <c r="AK746" s="73">
        <v>0</v>
      </c>
      <c r="AL746" s="73">
        <v>0</v>
      </c>
      <c r="AM746" s="73">
        <v>0</v>
      </c>
      <c r="AN746" s="73">
        <v>0</v>
      </c>
    </row>
    <row r="747" spans="1:48">
      <c r="A747" s="108" t="s">
        <v>1437</v>
      </c>
      <c r="B747" s="73">
        <v>0</v>
      </c>
      <c r="C747" s="73">
        <v>0</v>
      </c>
      <c r="D747" s="73">
        <v>0</v>
      </c>
      <c r="E747" s="73">
        <v>0</v>
      </c>
      <c r="F747" s="73">
        <v>0</v>
      </c>
      <c r="G747" s="73">
        <v>0</v>
      </c>
      <c r="H747" s="73">
        <v>0</v>
      </c>
      <c r="I747" s="73">
        <v>0</v>
      </c>
      <c r="J747" s="73">
        <v>0</v>
      </c>
      <c r="K747" s="73">
        <v>0</v>
      </c>
      <c r="L747" s="73">
        <v>0</v>
      </c>
      <c r="M747" s="73">
        <v>0</v>
      </c>
      <c r="N747" s="73">
        <v>0</v>
      </c>
      <c r="O747" s="73">
        <v>0</v>
      </c>
      <c r="P747" s="73">
        <v>0</v>
      </c>
      <c r="Q747" s="73">
        <v>0</v>
      </c>
      <c r="R747" s="73">
        <v>0</v>
      </c>
      <c r="S747" s="73">
        <v>0</v>
      </c>
      <c r="T747" s="73">
        <v>0</v>
      </c>
      <c r="U747" s="73">
        <v>0</v>
      </c>
      <c r="V747" s="73">
        <v>0</v>
      </c>
      <c r="W747" s="73">
        <v>0</v>
      </c>
      <c r="X747" s="73">
        <v>0</v>
      </c>
      <c r="Y747" s="73">
        <v>0</v>
      </c>
      <c r="Z747" s="73">
        <v>0</v>
      </c>
      <c r="AA747" s="73">
        <v>0</v>
      </c>
      <c r="AB747" s="73">
        <v>0</v>
      </c>
      <c r="AC747" s="73">
        <v>0</v>
      </c>
      <c r="AD747" s="73">
        <v>0</v>
      </c>
      <c r="AE747" s="73">
        <v>0</v>
      </c>
      <c r="AF747" s="73">
        <v>0</v>
      </c>
      <c r="AG747" s="73">
        <v>0</v>
      </c>
      <c r="AH747" s="73">
        <v>0</v>
      </c>
      <c r="AI747" s="73">
        <v>0</v>
      </c>
      <c r="AJ747" s="73">
        <v>0</v>
      </c>
      <c r="AK747" s="73">
        <v>0</v>
      </c>
      <c r="AL747" s="73">
        <v>0</v>
      </c>
      <c r="AM747" s="73">
        <v>0</v>
      </c>
      <c r="AN747" s="73">
        <v>0</v>
      </c>
    </row>
    <row r="748" spans="1:48">
      <c r="A748" s="108" t="s">
        <v>1438</v>
      </c>
      <c r="B748" s="73">
        <v>0</v>
      </c>
      <c r="C748" s="73">
        <v>0</v>
      </c>
      <c r="D748" s="73">
        <v>0</v>
      </c>
      <c r="E748" s="73">
        <v>0</v>
      </c>
      <c r="F748" s="73">
        <v>0</v>
      </c>
      <c r="G748" s="73">
        <v>0</v>
      </c>
      <c r="H748" s="73">
        <v>0</v>
      </c>
      <c r="I748" s="73">
        <v>0</v>
      </c>
      <c r="J748" s="73">
        <v>0</v>
      </c>
      <c r="K748" s="73">
        <v>0</v>
      </c>
      <c r="L748" s="73">
        <v>0</v>
      </c>
      <c r="M748" s="73">
        <v>0</v>
      </c>
      <c r="N748" s="73">
        <v>0</v>
      </c>
      <c r="O748" s="73">
        <v>0</v>
      </c>
      <c r="P748" s="73">
        <v>0</v>
      </c>
      <c r="Q748" s="73">
        <v>0</v>
      </c>
      <c r="R748" s="73">
        <v>0</v>
      </c>
      <c r="S748" s="73">
        <v>0</v>
      </c>
      <c r="T748" s="73">
        <v>0</v>
      </c>
      <c r="U748" s="73">
        <v>0</v>
      </c>
      <c r="V748" s="73">
        <v>0</v>
      </c>
      <c r="W748" s="73">
        <v>0</v>
      </c>
      <c r="X748" s="73">
        <v>0</v>
      </c>
      <c r="Y748" s="73">
        <v>0</v>
      </c>
      <c r="Z748" s="73">
        <v>0</v>
      </c>
      <c r="AA748" s="73">
        <v>0</v>
      </c>
      <c r="AB748" s="73">
        <v>0</v>
      </c>
      <c r="AC748" s="73">
        <v>0</v>
      </c>
      <c r="AD748" s="73">
        <v>0</v>
      </c>
      <c r="AE748" s="73">
        <v>0</v>
      </c>
      <c r="AF748" s="73">
        <v>0</v>
      </c>
      <c r="AG748" s="73">
        <v>0</v>
      </c>
      <c r="AH748" s="73">
        <v>0</v>
      </c>
      <c r="AI748" s="73">
        <v>0</v>
      </c>
      <c r="AJ748" s="73">
        <v>0</v>
      </c>
      <c r="AK748" s="73">
        <v>0</v>
      </c>
      <c r="AL748" s="73">
        <v>0</v>
      </c>
      <c r="AM748" s="73">
        <v>0</v>
      </c>
      <c r="AN748" s="73">
        <v>0</v>
      </c>
    </row>
    <row r="749" spans="1:48">
      <c r="A749" s="108" t="s">
        <v>1439</v>
      </c>
      <c r="B749" s="73">
        <v>0</v>
      </c>
      <c r="C749" s="73">
        <v>0</v>
      </c>
      <c r="D749" s="73">
        <v>0</v>
      </c>
      <c r="E749" s="73">
        <v>0</v>
      </c>
      <c r="F749" s="73">
        <v>0</v>
      </c>
      <c r="G749" s="73">
        <v>0</v>
      </c>
      <c r="H749" s="73">
        <v>0</v>
      </c>
      <c r="I749" s="73">
        <v>0</v>
      </c>
      <c r="J749" s="73">
        <v>0</v>
      </c>
      <c r="K749" s="73">
        <v>0</v>
      </c>
      <c r="L749" s="73">
        <v>0</v>
      </c>
      <c r="M749" s="73">
        <v>0</v>
      </c>
      <c r="N749" s="73">
        <v>0</v>
      </c>
      <c r="O749" s="73">
        <v>0</v>
      </c>
      <c r="P749" s="73">
        <v>0</v>
      </c>
      <c r="Q749" s="73">
        <v>0</v>
      </c>
      <c r="R749" s="73">
        <v>0</v>
      </c>
      <c r="S749" s="73">
        <v>0</v>
      </c>
      <c r="T749" s="73">
        <v>0</v>
      </c>
      <c r="U749" s="73">
        <v>0</v>
      </c>
      <c r="V749" s="73">
        <v>0</v>
      </c>
      <c r="W749" s="73">
        <v>0</v>
      </c>
      <c r="X749" s="73">
        <v>0</v>
      </c>
      <c r="Y749" s="73">
        <v>0</v>
      </c>
      <c r="Z749" s="73">
        <v>0</v>
      </c>
      <c r="AA749" s="73">
        <v>0</v>
      </c>
      <c r="AB749" s="73">
        <v>0</v>
      </c>
      <c r="AC749" s="73">
        <v>0</v>
      </c>
      <c r="AD749" s="73">
        <v>0</v>
      </c>
      <c r="AE749" s="73">
        <v>0</v>
      </c>
      <c r="AF749" s="73">
        <v>0</v>
      </c>
      <c r="AG749" s="73">
        <v>0</v>
      </c>
      <c r="AH749" s="73">
        <v>0</v>
      </c>
      <c r="AI749" s="73">
        <v>0</v>
      </c>
      <c r="AJ749" s="73">
        <v>0</v>
      </c>
      <c r="AK749" s="73">
        <v>0</v>
      </c>
      <c r="AL749" s="73">
        <v>0</v>
      </c>
      <c r="AM749" s="73">
        <v>0</v>
      </c>
      <c r="AN749" s="73">
        <v>0</v>
      </c>
    </row>
    <row r="750" spans="1:48">
      <c r="A750" s="108" t="s">
        <v>1440</v>
      </c>
      <c r="B750" s="73">
        <v>0</v>
      </c>
      <c r="C750" s="73">
        <v>0</v>
      </c>
      <c r="D750" s="73">
        <v>0</v>
      </c>
      <c r="E750" s="73">
        <v>0</v>
      </c>
      <c r="F750" s="73">
        <v>0</v>
      </c>
      <c r="G750" s="73">
        <v>0</v>
      </c>
      <c r="H750" s="73">
        <v>0</v>
      </c>
      <c r="I750" s="73">
        <v>0</v>
      </c>
      <c r="J750" s="73">
        <v>0</v>
      </c>
      <c r="K750" s="73">
        <v>0</v>
      </c>
      <c r="L750" s="73">
        <v>0</v>
      </c>
      <c r="M750" s="73">
        <v>0</v>
      </c>
      <c r="N750" s="73">
        <v>0</v>
      </c>
      <c r="O750" s="73">
        <v>0</v>
      </c>
      <c r="P750" s="73">
        <v>0</v>
      </c>
      <c r="Q750" s="73">
        <v>0</v>
      </c>
      <c r="R750" s="73">
        <v>0</v>
      </c>
      <c r="S750" s="73">
        <v>0</v>
      </c>
      <c r="T750" s="73">
        <v>0</v>
      </c>
      <c r="U750" s="73">
        <v>0</v>
      </c>
      <c r="V750" s="73">
        <v>0</v>
      </c>
      <c r="W750" s="73">
        <v>0</v>
      </c>
      <c r="X750" s="73">
        <v>0</v>
      </c>
      <c r="Y750" s="73">
        <v>0</v>
      </c>
      <c r="Z750" s="73">
        <v>0</v>
      </c>
      <c r="AA750" s="73">
        <v>0</v>
      </c>
      <c r="AB750" s="73">
        <v>0</v>
      </c>
      <c r="AC750" s="73">
        <v>0</v>
      </c>
      <c r="AD750" s="73">
        <v>0</v>
      </c>
      <c r="AE750" s="73">
        <v>0</v>
      </c>
      <c r="AF750" s="73">
        <v>0</v>
      </c>
      <c r="AG750" s="73">
        <v>0</v>
      </c>
      <c r="AH750" s="73">
        <v>0</v>
      </c>
      <c r="AI750" s="73">
        <v>0</v>
      </c>
      <c r="AJ750" s="73">
        <v>0</v>
      </c>
      <c r="AK750" s="73">
        <v>0</v>
      </c>
      <c r="AL750" s="73">
        <v>0</v>
      </c>
      <c r="AM750" s="73">
        <v>0</v>
      </c>
      <c r="AN750" s="73">
        <v>0</v>
      </c>
    </row>
    <row r="751" spans="1:48">
      <c r="A751" s="108" t="s">
        <v>1441</v>
      </c>
      <c r="B751" s="73">
        <v>-5380238.7000000002</v>
      </c>
      <c r="C751" s="73">
        <v>-5380238.7000000002</v>
      </c>
      <c r="D751" s="73">
        <v>-5380238.7000000002</v>
      </c>
      <c r="E751" s="73">
        <v>-5380238.7000000002</v>
      </c>
      <c r="F751" s="73">
        <v>-5380238.7000000002</v>
      </c>
      <c r="G751" s="73">
        <v>-5380238.7000000002</v>
      </c>
      <c r="H751" s="73">
        <v>-5380238.7000000002</v>
      </c>
      <c r="I751" s="73">
        <v>-5380238.7000000002</v>
      </c>
      <c r="J751" s="73">
        <v>-5380238.7000000002</v>
      </c>
      <c r="K751" s="73">
        <v>-5380238.7000000002</v>
      </c>
      <c r="L751" s="73">
        <v>-5380238.7000000002</v>
      </c>
      <c r="M751" s="73">
        <v>-5380238.7000000002</v>
      </c>
      <c r="N751" s="73">
        <v>-64562864.399999999</v>
      </c>
      <c r="O751" s="73">
        <v>-7994523.8250000002</v>
      </c>
      <c r="P751" s="73">
        <v>-7994523.8250000002</v>
      </c>
      <c r="Q751" s="73">
        <v>-7994523.8250000002</v>
      </c>
      <c r="R751" s="73">
        <v>-7994523.8250000002</v>
      </c>
      <c r="S751" s="73">
        <v>-7994523.8250000002</v>
      </c>
      <c r="T751" s="73">
        <v>-7994523.8250000002</v>
      </c>
      <c r="U751" s="73">
        <v>-7994523.8250000002</v>
      </c>
      <c r="V751" s="73">
        <v>-7994523.8250000002</v>
      </c>
      <c r="W751" s="73">
        <v>-7994523.8250000002</v>
      </c>
      <c r="X751" s="73">
        <v>-7994523.8250000002</v>
      </c>
      <c r="Y751" s="73">
        <v>-7994523.8250000002</v>
      </c>
      <c r="Z751" s="73">
        <v>-7994523.8250000002</v>
      </c>
      <c r="AA751" s="73">
        <v>-95934285.899999902</v>
      </c>
      <c r="AB751" s="73">
        <v>-9750684.8249999993</v>
      </c>
      <c r="AC751" s="73">
        <v>-9750684.8249999993</v>
      </c>
      <c r="AD751" s="73">
        <v>-9750684.8249999993</v>
      </c>
      <c r="AE751" s="73">
        <v>-9750684.8249999993</v>
      </c>
      <c r="AF751" s="73">
        <v>-9750684.8249999993</v>
      </c>
      <c r="AG751" s="73">
        <v>-9750684.8249999993</v>
      </c>
      <c r="AH751" s="73">
        <v>-9750684.8249999993</v>
      </c>
      <c r="AI751" s="73">
        <v>-9750684.8249999993</v>
      </c>
      <c r="AJ751" s="73">
        <v>-9750684.8249999993</v>
      </c>
      <c r="AK751" s="73">
        <v>-9750684.8249999993</v>
      </c>
      <c r="AL751" s="73">
        <v>-9750684.8249999993</v>
      </c>
      <c r="AM751" s="73">
        <v>-9750684.8249999993</v>
      </c>
      <c r="AN751" s="73">
        <v>-117008217.90000001</v>
      </c>
      <c r="AP751" s="73">
        <v>-63038028</v>
      </c>
      <c r="AQ751" s="73">
        <v>-95188827</v>
      </c>
      <c r="AR751" s="73">
        <v>-116482039.999999</v>
      </c>
      <c r="AT751" s="184">
        <f>+N751-AP751</f>
        <v>-1524836.3999999985</v>
      </c>
      <c r="AU751" s="184">
        <f>+AA751-AQ751</f>
        <v>-745458.89999990165</v>
      </c>
      <c r="AV751" s="184">
        <f>+AN751-AR751</f>
        <v>-526177.90000100434</v>
      </c>
    </row>
    <row r="752" spans="1:48">
      <c r="A752" s="108" t="s">
        <v>1442</v>
      </c>
      <c r="B752" s="73">
        <v>0</v>
      </c>
      <c r="C752" s="73">
        <v>0</v>
      </c>
      <c r="D752" s="73">
        <v>0</v>
      </c>
      <c r="E752" s="73">
        <v>0</v>
      </c>
      <c r="F752" s="73">
        <v>0</v>
      </c>
      <c r="G752" s="73">
        <v>0</v>
      </c>
      <c r="H752" s="73">
        <v>0</v>
      </c>
      <c r="I752" s="73">
        <v>0</v>
      </c>
      <c r="J752" s="73">
        <v>0</v>
      </c>
      <c r="K752" s="73">
        <v>0</v>
      </c>
      <c r="L752" s="73">
        <v>0</v>
      </c>
      <c r="M752" s="73">
        <v>0</v>
      </c>
      <c r="N752" s="73">
        <v>0</v>
      </c>
      <c r="O752" s="73">
        <v>0</v>
      </c>
      <c r="P752" s="73">
        <v>0</v>
      </c>
      <c r="Q752" s="73">
        <v>0</v>
      </c>
      <c r="R752" s="73">
        <v>0</v>
      </c>
      <c r="S752" s="73">
        <v>0</v>
      </c>
      <c r="T752" s="73">
        <v>0</v>
      </c>
      <c r="U752" s="73">
        <v>0</v>
      </c>
      <c r="V752" s="73">
        <v>0</v>
      </c>
      <c r="W752" s="73">
        <v>0</v>
      </c>
      <c r="X752" s="73">
        <v>0</v>
      </c>
      <c r="Y752" s="73">
        <v>0</v>
      </c>
      <c r="Z752" s="73">
        <v>0</v>
      </c>
      <c r="AA752" s="73">
        <v>0</v>
      </c>
      <c r="AB752" s="73">
        <v>0</v>
      </c>
      <c r="AC752" s="73">
        <v>0</v>
      </c>
      <c r="AD752" s="73">
        <v>0</v>
      </c>
      <c r="AE752" s="73">
        <v>0</v>
      </c>
      <c r="AF752" s="73">
        <v>0</v>
      </c>
      <c r="AG752" s="73">
        <v>0</v>
      </c>
      <c r="AH752" s="73">
        <v>0</v>
      </c>
      <c r="AI752" s="73">
        <v>0</v>
      </c>
      <c r="AJ752" s="73">
        <v>0</v>
      </c>
      <c r="AK752" s="73">
        <v>0</v>
      </c>
      <c r="AL752" s="73">
        <v>0</v>
      </c>
      <c r="AM752" s="73">
        <v>0</v>
      </c>
      <c r="AN752" s="73">
        <v>0</v>
      </c>
      <c r="AP752" s="73">
        <v>0</v>
      </c>
      <c r="AQ752" s="73">
        <v>0</v>
      </c>
      <c r="AR752" s="73">
        <v>0</v>
      </c>
      <c r="AT752" s="184">
        <f t="shared" ref="AT752:AT754" si="0">+N752-AP752</f>
        <v>0</v>
      </c>
      <c r="AU752" s="184">
        <f t="shared" ref="AU752:AU754" si="1">+AA752-AQ752</f>
        <v>0</v>
      </c>
      <c r="AV752" s="184">
        <f t="shared" ref="AV752:AV754" si="2">+AN752-AR752</f>
        <v>0</v>
      </c>
    </row>
    <row r="753" spans="1:48">
      <c r="A753" s="108" t="s">
        <v>1443</v>
      </c>
      <c r="B753" s="73">
        <v>-1792607.99999999</v>
      </c>
      <c r="C753" s="73">
        <v>-1792607.99999999</v>
      </c>
      <c r="D753" s="73">
        <v>-1792607.99999999</v>
      </c>
      <c r="E753" s="73">
        <v>-1792607.99999999</v>
      </c>
      <c r="F753" s="73">
        <v>-1792607.99999999</v>
      </c>
      <c r="G753" s="73">
        <v>-1792607.99999999</v>
      </c>
      <c r="H753" s="73">
        <v>-1792607.99999999</v>
      </c>
      <c r="I753" s="73">
        <v>-1792607.99999999</v>
      </c>
      <c r="J753" s="73">
        <v>-1792607.99999999</v>
      </c>
      <c r="K753" s="73">
        <v>-1792607.99999999</v>
      </c>
      <c r="L753" s="73">
        <v>-1792607.99999999</v>
      </c>
      <c r="M753" s="73">
        <v>-1792607.99999999</v>
      </c>
      <c r="N753" s="73">
        <v>-21511296</v>
      </c>
      <c r="O753" s="73">
        <v>-1874453.91666666</v>
      </c>
      <c r="P753" s="73">
        <v>-1874453.91666666</v>
      </c>
      <c r="Q753" s="73">
        <v>-1874453.91666666</v>
      </c>
      <c r="R753" s="73">
        <v>-1874453.91666666</v>
      </c>
      <c r="S753" s="73">
        <v>-1874453.91666666</v>
      </c>
      <c r="T753" s="73">
        <v>-1874453.91666666</v>
      </c>
      <c r="U753" s="73">
        <v>-1874453.91666666</v>
      </c>
      <c r="V753" s="73">
        <v>-1874453.91666666</v>
      </c>
      <c r="W753" s="73">
        <v>-1874453.91666666</v>
      </c>
      <c r="X753" s="73">
        <v>-1874453.91666666</v>
      </c>
      <c r="Y753" s="73">
        <v>-1874453.91666666</v>
      </c>
      <c r="Z753" s="73">
        <v>-1874453.91666666</v>
      </c>
      <c r="AA753" s="73">
        <v>-22493446.999999899</v>
      </c>
      <c r="AB753" s="73">
        <v>-1905986.91666666</v>
      </c>
      <c r="AC753" s="73">
        <v>-1905986.91666666</v>
      </c>
      <c r="AD753" s="73">
        <v>-1905986.91666666</v>
      </c>
      <c r="AE753" s="73">
        <v>-1905986.91666666</v>
      </c>
      <c r="AF753" s="73">
        <v>-1905986.91666666</v>
      </c>
      <c r="AG753" s="73">
        <v>-1905986.91666666</v>
      </c>
      <c r="AH753" s="73">
        <v>-1905986.91666666</v>
      </c>
      <c r="AI753" s="73">
        <v>-1905986.91666666</v>
      </c>
      <c r="AJ753" s="73">
        <v>-1905986.91666666</v>
      </c>
      <c r="AK753" s="73">
        <v>-1905986.91666666</v>
      </c>
      <c r="AL753" s="73">
        <v>-1905986.91666666</v>
      </c>
      <c r="AM753" s="73">
        <v>-1905986.91666666</v>
      </c>
      <c r="AN753" s="73">
        <v>-22871843</v>
      </c>
      <c r="AP753" s="73">
        <v>-21511296</v>
      </c>
      <c r="AQ753" s="73">
        <v>-22493446.999999899</v>
      </c>
      <c r="AR753" s="73">
        <v>-22871843</v>
      </c>
      <c r="AT753" s="184">
        <f t="shared" si="0"/>
        <v>0</v>
      </c>
      <c r="AU753" s="184">
        <f t="shared" si="1"/>
        <v>0</v>
      </c>
      <c r="AV753" s="184">
        <f t="shared" si="2"/>
        <v>0</v>
      </c>
    </row>
    <row r="754" spans="1:48">
      <c r="A754" s="108" t="s">
        <v>1444</v>
      </c>
      <c r="B754" s="73">
        <v>-142070.58333333299</v>
      </c>
      <c r="C754" s="73">
        <v>-142070.58333333299</v>
      </c>
      <c r="D754" s="73">
        <v>-142070.58333333299</v>
      </c>
      <c r="E754" s="73">
        <v>-142070.58333333299</v>
      </c>
      <c r="F754" s="73">
        <v>-142070.58333333299</v>
      </c>
      <c r="G754" s="73">
        <v>-142070.58333333299</v>
      </c>
      <c r="H754" s="73">
        <v>-142070.58333333299</v>
      </c>
      <c r="I754" s="73">
        <v>-142070.58333333299</v>
      </c>
      <c r="J754" s="73">
        <v>-142070.58333333299</v>
      </c>
      <c r="K754" s="73">
        <v>-142070.58333333299</v>
      </c>
      <c r="L754" s="73">
        <v>-142070.58333333299</v>
      </c>
      <c r="M754" s="73">
        <v>-142070.58333333299</v>
      </c>
      <c r="N754" s="73">
        <v>-1704847</v>
      </c>
      <c r="O754" s="73">
        <v>-72626.083333333299</v>
      </c>
      <c r="P754" s="73">
        <v>-72626.083333333299</v>
      </c>
      <c r="Q754" s="73">
        <v>-72626.083333333299</v>
      </c>
      <c r="R754" s="73">
        <v>-72626.083333333299</v>
      </c>
      <c r="S754" s="73">
        <v>-72626.083333333299</v>
      </c>
      <c r="T754" s="73">
        <v>-72626.083333333299</v>
      </c>
      <c r="U754" s="73">
        <v>-72626.083333333299</v>
      </c>
      <c r="V754" s="73">
        <v>-72626.083333333299</v>
      </c>
      <c r="W754" s="73">
        <v>-72626.083333333299</v>
      </c>
      <c r="X754" s="73">
        <v>-72626.083333333299</v>
      </c>
      <c r="Y754" s="73">
        <v>-72626.083333333299</v>
      </c>
      <c r="Z754" s="73">
        <v>-72626.083333333299</v>
      </c>
      <c r="AA754" s="73">
        <v>-871512.99999999895</v>
      </c>
      <c r="AB754" s="73">
        <v>-73847.833333333299</v>
      </c>
      <c r="AC754" s="73">
        <v>-73847.833333333299</v>
      </c>
      <c r="AD754" s="73">
        <v>-73847.833333333299</v>
      </c>
      <c r="AE754" s="73">
        <v>-73847.833333333299</v>
      </c>
      <c r="AF754" s="73">
        <v>-73847.833333333299</v>
      </c>
      <c r="AG754" s="73">
        <v>-73847.833333333299</v>
      </c>
      <c r="AH754" s="73">
        <v>-73847.833333333299</v>
      </c>
      <c r="AI754" s="73">
        <v>-73847.833333333299</v>
      </c>
      <c r="AJ754" s="73">
        <v>-73847.833333333299</v>
      </c>
      <c r="AK754" s="73">
        <v>-73847.833333333299</v>
      </c>
      <c r="AL754" s="73">
        <v>-73847.833333333299</v>
      </c>
      <c r="AM754" s="73">
        <v>-73847.833333333299</v>
      </c>
      <c r="AN754" s="73">
        <v>-886174</v>
      </c>
      <c r="AP754" s="73">
        <v>-1704847</v>
      </c>
      <c r="AQ754" s="73">
        <v>-871512.99999999895</v>
      </c>
      <c r="AR754" s="73">
        <v>-886174</v>
      </c>
      <c r="AT754" s="184">
        <f t="shared" si="0"/>
        <v>0</v>
      </c>
      <c r="AU754" s="184">
        <f t="shared" si="1"/>
        <v>0</v>
      </c>
      <c r="AV754" s="184">
        <f t="shared" si="2"/>
        <v>0</v>
      </c>
    </row>
    <row r="755" spans="1:48">
      <c r="A755" s="108" t="s">
        <v>1445</v>
      </c>
      <c r="B755" s="73">
        <v>786973.90129036002</v>
      </c>
      <c r="C755" s="73">
        <v>16879466.591333002</v>
      </c>
      <c r="D755" s="73">
        <v>14443326.4584004</v>
      </c>
      <c r="E755" s="73">
        <v>12755217.5153108</v>
      </c>
      <c r="F755" s="73">
        <v>6636718.0192917604</v>
      </c>
      <c r="G755" s="73">
        <v>8883359.3688313905</v>
      </c>
      <c r="H755" s="73">
        <v>5826451.1365202898</v>
      </c>
      <c r="I755" s="73">
        <v>-7607780.0513430396</v>
      </c>
      <c r="J755" s="73">
        <v>9369490.3411511704</v>
      </c>
      <c r="K755" s="73">
        <v>9484400.6894565895</v>
      </c>
      <c r="L755" s="73">
        <v>15085306.931807701</v>
      </c>
      <c r="M755" s="73">
        <v>-1491001.0846627001</v>
      </c>
      <c r="N755" s="73">
        <v>91051929.817387894</v>
      </c>
      <c r="O755" s="73">
        <v>-1506602.6998038201</v>
      </c>
      <c r="P755" s="73">
        <v>15161397.359265</v>
      </c>
      <c r="Q755" s="73">
        <v>12077717.623900499</v>
      </c>
      <c r="R755" s="73">
        <v>67099744.810096897</v>
      </c>
      <c r="S755" s="73">
        <v>4350056.2100786502</v>
      </c>
      <c r="T755" s="73">
        <v>63169364.745179102</v>
      </c>
      <c r="U755" s="73">
        <v>3650857.96611324</v>
      </c>
      <c r="V755" s="73">
        <v>-9610024.3675575107</v>
      </c>
      <c r="W755" s="73">
        <v>-83660797.637977302</v>
      </c>
      <c r="X755" s="73">
        <v>8333331.1477156896</v>
      </c>
      <c r="Y755" s="73">
        <v>14332933.4367777</v>
      </c>
      <c r="Z755" s="73">
        <v>-32387013.544493001</v>
      </c>
      <c r="AA755" s="73">
        <v>61010965.049295001</v>
      </c>
      <c r="AB755" s="73">
        <v>-3055183.6224161498</v>
      </c>
      <c r="AC755" s="73">
        <v>13731693.595566001</v>
      </c>
      <c r="AD755" s="73">
        <v>6128733.1641634097</v>
      </c>
      <c r="AE755" s="73">
        <v>65827590.743894003</v>
      </c>
      <c r="AF755" s="73">
        <v>1968904.75477357</v>
      </c>
      <c r="AG755" s="73">
        <v>60566372.011156499</v>
      </c>
      <c r="AH755" s="73">
        <v>730046.85494445101</v>
      </c>
      <c r="AI755" s="73">
        <v>-12638679.1061345</v>
      </c>
      <c r="AJ755" s="73">
        <v>61834348.1868634</v>
      </c>
      <c r="AK755" s="73">
        <v>5566436.7278973795</v>
      </c>
      <c r="AL755" s="73">
        <v>10272155.473787701</v>
      </c>
      <c r="AM755" s="73">
        <v>-85246370.561430901</v>
      </c>
      <c r="AN755" s="73">
        <v>125686048.223065</v>
      </c>
    </row>
    <row r="756" spans="1:48">
      <c r="A756" s="109" t="s">
        <v>1446</v>
      </c>
    </row>
    <row r="757" spans="1:48">
      <c r="A757" s="108" t="s">
        <v>1447</v>
      </c>
      <c r="B757" s="73">
        <v>-84321.719867274704</v>
      </c>
      <c r="C757" s="73">
        <v>-84321.719867274704</v>
      </c>
      <c r="D757" s="73">
        <v>-84321.719867274704</v>
      </c>
      <c r="E757" s="73">
        <v>-84321.719867274704</v>
      </c>
      <c r="F757" s="73">
        <v>-84321.719867274704</v>
      </c>
      <c r="G757" s="73">
        <v>-84321.719867274704</v>
      </c>
      <c r="H757" s="73">
        <v>-84321.719867274704</v>
      </c>
      <c r="I757" s="73">
        <v>-84321.719867274704</v>
      </c>
      <c r="J757" s="73">
        <v>-84321.719867274704</v>
      </c>
      <c r="K757" s="73">
        <v>-84321.719867274704</v>
      </c>
      <c r="L757" s="73">
        <v>-84321.719867274704</v>
      </c>
      <c r="M757" s="73">
        <v>-84321.719867274704</v>
      </c>
      <c r="N757" s="73">
        <v>-1011860.63840729</v>
      </c>
      <c r="O757" s="73">
        <v>-121525.40568617699</v>
      </c>
      <c r="P757" s="73">
        <v>-121525.40568617699</v>
      </c>
      <c r="Q757" s="73">
        <v>-121525.40568617699</v>
      </c>
      <c r="R757" s="73">
        <v>-121525.40568617699</v>
      </c>
      <c r="S757" s="73">
        <v>-121525.40568617699</v>
      </c>
      <c r="T757" s="73">
        <v>-121525.40568617699</v>
      </c>
      <c r="U757" s="73">
        <v>-121525.40568617699</v>
      </c>
      <c r="V757" s="73">
        <v>-121525.40568617699</v>
      </c>
      <c r="W757" s="73">
        <v>-121525.40568617699</v>
      </c>
      <c r="X757" s="73">
        <v>-121525.40568617699</v>
      </c>
      <c r="Y757" s="73">
        <v>-121525.40568617699</v>
      </c>
      <c r="Z757" s="73">
        <v>-121525.40568617699</v>
      </c>
      <c r="AA757" s="73">
        <v>-1458304.8682341201</v>
      </c>
      <c r="AB757" s="73">
        <v>-208098.906841872</v>
      </c>
      <c r="AC757" s="73">
        <v>-208098.906841872</v>
      </c>
      <c r="AD757" s="73">
        <v>-208098.906841872</v>
      </c>
      <c r="AE757" s="73">
        <v>-208098.906841872</v>
      </c>
      <c r="AF757" s="73">
        <v>-208098.906841872</v>
      </c>
      <c r="AG757" s="73">
        <v>-208098.906841872</v>
      </c>
      <c r="AH757" s="73">
        <v>-208098.906841872</v>
      </c>
      <c r="AI757" s="73">
        <v>-208098.906841872</v>
      </c>
      <c r="AJ757" s="73">
        <v>-208098.906841872</v>
      </c>
      <c r="AK757" s="73">
        <v>-208098.906841872</v>
      </c>
      <c r="AL757" s="73">
        <v>-208098.906841872</v>
      </c>
      <c r="AM757" s="73">
        <v>-208098.906841872</v>
      </c>
      <c r="AN757" s="73">
        <v>-2497186.8821024699</v>
      </c>
    </row>
    <row r="758" spans="1:48">
      <c r="A758" s="108" t="s">
        <v>1448</v>
      </c>
      <c r="B758" s="73">
        <v>-84321.719867274704</v>
      </c>
      <c r="C758" s="73">
        <v>-84321.719867274704</v>
      </c>
      <c r="D758" s="73">
        <v>-84321.719867274704</v>
      </c>
      <c r="E758" s="73">
        <v>-84321.719867274704</v>
      </c>
      <c r="F758" s="73">
        <v>-84321.719867274704</v>
      </c>
      <c r="G758" s="73">
        <v>-84321.719867274704</v>
      </c>
      <c r="H758" s="73">
        <v>-84321.719867274704</v>
      </c>
      <c r="I758" s="73">
        <v>-84321.719867274704</v>
      </c>
      <c r="J758" s="73">
        <v>-84321.719867274704</v>
      </c>
      <c r="K758" s="73">
        <v>-84321.719867274704</v>
      </c>
      <c r="L758" s="73">
        <v>-84321.719867274704</v>
      </c>
      <c r="M758" s="73">
        <v>-84321.719867274704</v>
      </c>
      <c r="N758" s="73">
        <v>-1011860.63840729</v>
      </c>
      <c r="O758" s="73">
        <v>-121525.40568617699</v>
      </c>
      <c r="P758" s="73">
        <v>-121525.40568617699</v>
      </c>
      <c r="Q758" s="73">
        <v>-121525.40568617699</v>
      </c>
      <c r="R758" s="73">
        <v>-121525.40568617699</v>
      </c>
      <c r="S758" s="73">
        <v>-121525.40568617699</v>
      </c>
      <c r="T758" s="73">
        <v>-121525.40568617699</v>
      </c>
      <c r="U758" s="73">
        <v>-121525.40568617699</v>
      </c>
      <c r="V758" s="73">
        <v>-121525.40568617699</v>
      </c>
      <c r="W758" s="73">
        <v>-121525.40568617699</v>
      </c>
      <c r="X758" s="73">
        <v>-121525.40568617699</v>
      </c>
      <c r="Y758" s="73">
        <v>-121525.40568617699</v>
      </c>
      <c r="Z758" s="73">
        <v>-121525.40568617699</v>
      </c>
      <c r="AA758" s="73">
        <v>-1458304.8682341201</v>
      </c>
      <c r="AB758" s="73">
        <v>-208098.906841872</v>
      </c>
      <c r="AC758" s="73">
        <v>-208098.906841872</v>
      </c>
      <c r="AD758" s="73">
        <v>-208098.906841872</v>
      </c>
      <c r="AE758" s="73">
        <v>-208098.906841872</v>
      </c>
      <c r="AF758" s="73">
        <v>-208098.906841872</v>
      </c>
      <c r="AG758" s="73">
        <v>-208098.906841872</v>
      </c>
      <c r="AH758" s="73">
        <v>-208098.906841872</v>
      </c>
      <c r="AI758" s="73">
        <v>-208098.906841872</v>
      </c>
      <c r="AJ758" s="73">
        <v>-208098.906841872</v>
      </c>
      <c r="AK758" s="73">
        <v>-208098.906841872</v>
      </c>
      <c r="AL758" s="73">
        <v>-208098.906841872</v>
      </c>
      <c r="AM758" s="73">
        <v>-208098.906841872</v>
      </c>
      <c r="AN758" s="73">
        <v>-2497186.8821024699</v>
      </c>
    </row>
    <row r="759" spans="1:48">
      <c r="A759" s="109" t="s">
        <v>1449</v>
      </c>
      <c r="B759" s="73">
        <v>27855512.069664799</v>
      </c>
      <c r="C759" s="73">
        <v>3502611.4459245</v>
      </c>
      <c r="D759" s="73">
        <v>-14409.7813125551</v>
      </c>
      <c r="E759" s="73">
        <v>4451494.9463367704</v>
      </c>
      <c r="F759" s="73">
        <v>13923827.865013599</v>
      </c>
      <c r="G759" s="73">
        <v>19408222.670366999</v>
      </c>
      <c r="H759" s="73">
        <v>22693790.469298199</v>
      </c>
      <c r="I759" s="73">
        <v>39069518.703573599</v>
      </c>
      <c r="J759" s="73">
        <v>16444537.4837588</v>
      </c>
      <c r="K759" s="73">
        <v>10215725.640765101</v>
      </c>
      <c r="L759" s="73">
        <v>-1310623.6226009601</v>
      </c>
      <c r="M759" s="73">
        <v>6533559.5535797104</v>
      </c>
      <c r="N759" s="73">
        <v>162773767.444368</v>
      </c>
      <c r="O759" s="73">
        <v>24065343.7850678</v>
      </c>
      <c r="P759" s="73">
        <v>-285130.37081347202</v>
      </c>
      <c r="Q759" s="73">
        <v>-4036143.6409424702</v>
      </c>
      <c r="R759" s="73">
        <v>614823.91669855802</v>
      </c>
      <c r="S759" s="73">
        <v>10249984.1771446</v>
      </c>
      <c r="T759" s="73">
        <v>16315532.3595303</v>
      </c>
      <c r="U759" s="73">
        <v>19531645.725442201</v>
      </c>
      <c r="V759" s="73">
        <v>35885186.830734402</v>
      </c>
      <c r="W759" s="73">
        <v>13147208.0596494</v>
      </c>
      <c r="X759" s="73">
        <v>6865123.3124159398</v>
      </c>
      <c r="Y759" s="73">
        <v>-4961568.5527151404</v>
      </c>
      <c r="Z759" s="73">
        <v>3240907.0959226801</v>
      </c>
      <c r="AA759" s="73">
        <v>120632912.698135</v>
      </c>
      <c r="AB759" s="73">
        <v>20541338.756382499</v>
      </c>
      <c r="AC759" s="73">
        <v>-2893969.0493108202</v>
      </c>
      <c r="AD759" s="73">
        <v>-6888804.9344858397</v>
      </c>
      <c r="AE759" s="73">
        <v>-2374240.0638274201</v>
      </c>
      <c r="AF759" s="73">
        <v>7538481.5005928101</v>
      </c>
      <c r="AG759" s="73">
        <v>13171354.8060026</v>
      </c>
      <c r="AH759" s="73">
        <v>16381386.476875801</v>
      </c>
      <c r="AI759" s="73">
        <v>32757786.744753301</v>
      </c>
      <c r="AJ759" s="73">
        <v>10281352.4098763</v>
      </c>
      <c r="AK759" s="73">
        <v>3758987.9646669002</v>
      </c>
      <c r="AL759" s="73">
        <v>-8191633.8529568696</v>
      </c>
      <c r="AM759" s="73">
        <v>267198.93121430499</v>
      </c>
      <c r="AN759" s="73">
        <v>84349239.689783797</v>
      </c>
    </row>
    <row r="760" spans="1:48">
      <c r="A760" s="108" t="s">
        <v>1450</v>
      </c>
    </row>
    <row r="761" spans="1:48">
      <c r="A761" s="109" t="s">
        <v>1451</v>
      </c>
      <c r="B761" s="73">
        <v>467001512.48301798</v>
      </c>
      <c r="C761" s="73">
        <v>284151059.63930798</v>
      </c>
      <c r="D761" s="73">
        <v>309201169.866157</v>
      </c>
      <c r="E761" s="73">
        <v>342622288.71063602</v>
      </c>
      <c r="F761" s="73">
        <v>401224852.34021997</v>
      </c>
      <c r="G761" s="73">
        <v>419701697.52698201</v>
      </c>
      <c r="H761" s="73">
        <v>436223586.02525997</v>
      </c>
      <c r="I761" s="73">
        <v>561145685.01923597</v>
      </c>
      <c r="J761" s="73">
        <v>414764625.40264899</v>
      </c>
      <c r="K761" s="73">
        <v>361689218.54038298</v>
      </c>
      <c r="L761" s="73">
        <v>292537739.91288102</v>
      </c>
      <c r="M761" s="73">
        <v>302694371.19746202</v>
      </c>
      <c r="N761" s="73">
        <v>4592957806.6641903</v>
      </c>
      <c r="O761" s="73">
        <v>459746714.306014</v>
      </c>
      <c r="P761" s="73">
        <v>280602849.52367401</v>
      </c>
      <c r="Q761" s="73">
        <v>305364280.68115699</v>
      </c>
      <c r="R761" s="73">
        <v>337790539.04663497</v>
      </c>
      <c r="S761" s="73">
        <v>394837165.50116903</v>
      </c>
      <c r="T761" s="73">
        <v>415170588.06808501</v>
      </c>
      <c r="U761" s="73">
        <v>430770840.13066298</v>
      </c>
      <c r="V761" s="73">
        <v>551554100.78374803</v>
      </c>
      <c r="W761" s="73">
        <v>408050873.50504899</v>
      </c>
      <c r="X761" s="73">
        <v>355426630.32399499</v>
      </c>
      <c r="Y761" s="73">
        <v>285833069.04141498</v>
      </c>
      <c r="Z761" s="73">
        <v>299911369.51548898</v>
      </c>
      <c r="AA761" s="73">
        <v>4525059020.4270897</v>
      </c>
      <c r="AB761" s="73">
        <v>455568126.94603902</v>
      </c>
      <c r="AC761" s="73">
        <v>276418125.565911</v>
      </c>
      <c r="AD761" s="73">
        <v>298364342.58062798</v>
      </c>
      <c r="AE761" s="73">
        <v>331000089.89765298</v>
      </c>
      <c r="AF761" s="73">
        <v>391873371.98970801</v>
      </c>
      <c r="AG761" s="73">
        <v>412118677.29145998</v>
      </c>
      <c r="AH761" s="73">
        <v>428721506.658544</v>
      </c>
      <c r="AI761" s="73">
        <v>547603162.89936399</v>
      </c>
      <c r="AJ761" s="73">
        <v>406407304.66351497</v>
      </c>
      <c r="AK761" s="73">
        <v>355178985.44540799</v>
      </c>
      <c r="AL761" s="73">
        <v>292217541.024804</v>
      </c>
      <c r="AM761" s="73">
        <v>300458074.35605103</v>
      </c>
      <c r="AN761" s="73">
        <v>4495929309.3190899</v>
      </c>
    </row>
    <row r="762" spans="1:48">
      <c r="A762" s="108" t="s">
        <v>1452</v>
      </c>
    </row>
    <row r="763" spans="1:48">
      <c r="A763" s="109" t="s">
        <v>1453</v>
      </c>
      <c r="B763" s="73">
        <v>-121204421.35303199</v>
      </c>
      <c r="C763" s="73">
        <v>-98558902.634273201</v>
      </c>
      <c r="D763" s="73">
        <v>-81022406.188030407</v>
      </c>
      <c r="E763" s="73">
        <v>-76656264.086062595</v>
      </c>
      <c r="F763" s="73">
        <v>-100223529.86322001</v>
      </c>
      <c r="G763" s="73">
        <v>-118253955.852144</v>
      </c>
      <c r="H763" s="73">
        <v>-128991359.344669</v>
      </c>
      <c r="I763" s="73">
        <v>-132110333.036901</v>
      </c>
      <c r="J763" s="73">
        <v>-112839144.643373</v>
      </c>
      <c r="K763" s="73">
        <v>-100230820.788212</v>
      </c>
      <c r="L763" s="73">
        <v>-82126294.359893203</v>
      </c>
      <c r="M763" s="73">
        <v>-112710451.126614</v>
      </c>
      <c r="N763" s="73">
        <v>-1264927883.2764201</v>
      </c>
      <c r="O763" s="73">
        <v>-123988670.863141</v>
      </c>
      <c r="P763" s="73">
        <v>-100469107.37463</v>
      </c>
      <c r="Q763" s="73">
        <v>-80825977.477390707</v>
      </c>
      <c r="R763" s="73">
        <v>-77133806.201104596</v>
      </c>
      <c r="S763" s="73">
        <v>-102070179.987499</v>
      </c>
      <c r="T763" s="73">
        <v>-121338430.69945</v>
      </c>
      <c r="U763" s="73">
        <v>-132674028.14655399</v>
      </c>
      <c r="V763" s="73">
        <v>-138641094.43765599</v>
      </c>
      <c r="W763" s="73">
        <v>-118140730.73776001</v>
      </c>
      <c r="X763" s="73">
        <v>-106328481.43685099</v>
      </c>
      <c r="Y763" s="73">
        <v>-86955400.234709293</v>
      </c>
      <c r="Z763" s="73">
        <v>-114552664.121811</v>
      </c>
      <c r="AA763" s="73">
        <v>-1303118571.71856</v>
      </c>
      <c r="AB763" s="73">
        <v>-127162863.235678</v>
      </c>
      <c r="AC763" s="73">
        <v>-104182314.883551</v>
      </c>
      <c r="AD763" s="73">
        <v>-85964340.529877305</v>
      </c>
      <c r="AE763" s="73">
        <v>-82024402.307723194</v>
      </c>
      <c r="AF763" s="73">
        <v>-104397565.189225</v>
      </c>
      <c r="AG763" s="73">
        <v>-123146167.56005099</v>
      </c>
      <c r="AH763" s="73">
        <v>-133750774.80545101</v>
      </c>
      <c r="AI763" s="73">
        <v>-141092340.96804699</v>
      </c>
      <c r="AJ763" s="73">
        <v>-119563898.889613</v>
      </c>
      <c r="AK763" s="73">
        <v>-106396682.688502</v>
      </c>
      <c r="AL763" s="73">
        <v>-80827932.791746095</v>
      </c>
      <c r="AM763" s="73">
        <v>-114577145.505814</v>
      </c>
      <c r="AN763" s="73">
        <v>-1323086429.3552799</v>
      </c>
    </row>
    <row r="764" spans="1:48">
      <c r="A764" s="108" t="s">
        <v>1454</v>
      </c>
    </row>
    <row r="765" spans="1:48" ht="10.8" thickBot="1">
      <c r="A765" s="119" t="s">
        <v>1455</v>
      </c>
    </row>
    <row r="766" spans="1:48" ht="10.8" thickBot="1">
      <c r="A766" s="119" t="s">
        <v>1456</v>
      </c>
    </row>
    <row r="767" spans="1:48">
      <c r="A767" s="108" t="s">
        <v>1457</v>
      </c>
      <c r="B767" s="73">
        <v>130.80000000000001</v>
      </c>
      <c r="C767" s="73">
        <v>130.80000000000001</v>
      </c>
      <c r="D767" s="73">
        <v>130.80000000000001</v>
      </c>
      <c r="E767" s="73">
        <v>130.80000000000001</v>
      </c>
      <c r="F767" s="73">
        <v>130.80000000000001</v>
      </c>
      <c r="G767" s="73">
        <v>130.80000000000001</v>
      </c>
      <c r="H767" s="73">
        <v>130.80000000000001</v>
      </c>
      <c r="I767" s="73">
        <v>130.80000000000001</v>
      </c>
      <c r="J767" s="73">
        <v>130.80000000000001</v>
      </c>
      <c r="K767" s="73">
        <v>130.80000000000001</v>
      </c>
      <c r="L767" s="73">
        <v>130.80000000000001</v>
      </c>
      <c r="M767" s="73">
        <v>130.80000000000001</v>
      </c>
      <c r="N767" s="73">
        <v>1569.6</v>
      </c>
      <c r="O767" s="73">
        <v>130.80000000000001</v>
      </c>
      <c r="P767" s="73">
        <v>130.80000000000001</v>
      </c>
      <c r="Q767" s="73">
        <v>130.80000000000001</v>
      </c>
      <c r="R767" s="73">
        <v>130.80000000000001</v>
      </c>
      <c r="S767" s="73">
        <v>130.80000000000001</v>
      </c>
      <c r="T767" s="73">
        <v>130.80000000000001</v>
      </c>
      <c r="U767" s="73">
        <v>130.80000000000001</v>
      </c>
      <c r="V767" s="73">
        <v>130.80000000000001</v>
      </c>
      <c r="W767" s="73">
        <v>130.80000000000001</v>
      </c>
      <c r="X767" s="73">
        <v>130.80000000000001</v>
      </c>
      <c r="Y767" s="73">
        <v>130.80000000000001</v>
      </c>
      <c r="Z767" s="73">
        <v>130.80000000000001</v>
      </c>
      <c r="AA767" s="73">
        <v>1569.6</v>
      </c>
      <c r="AB767" s="73">
        <v>130.80000000000001</v>
      </c>
      <c r="AC767" s="73">
        <v>130.80000000000001</v>
      </c>
      <c r="AD767" s="73">
        <v>130.80000000000001</v>
      </c>
      <c r="AE767" s="73">
        <v>130.80000000000001</v>
      </c>
      <c r="AF767" s="73">
        <v>130.80000000000001</v>
      </c>
      <c r="AG767" s="73">
        <v>130.80000000000001</v>
      </c>
      <c r="AH767" s="73">
        <v>130.80000000000001</v>
      </c>
      <c r="AI767" s="73">
        <v>130.80000000000001</v>
      </c>
      <c r="AJ767" s="73">
        <v>130.80000000000001</v>
      </c>
      <c r="AK767" s="73">
        <v>130.80000000000001</v>
      </c>
      <c r="AL767" s="73">
        <v>130.80000000000001</v>
      </c>
      <c r="AM767" s="73">
        <v>130.80000000000001</v>
      </c>
      <c r="AN767" s="73">
        <v>1569.6</v>
      </c>
    </row>
    <row r="768" spans="1:48">
      <c r="A768" s="108" t="s">
        <v>1458</v>
      </c>
      <c r="B768" s="73">
        <v>0</v>
      </c>
      <c r="C768" s="73">
        <v>0</v>
      </c>
      <c r="D768" s="73">
        <v>0</v>
      </c>
      <c r="E768" s="73">
        <v>0</v>
      </c>
      <c r="F768" s="73">
        <v>0</v>
      </c>
      <c r="G768" s="73">
        <v>0</v>
      </c>
      <c r="H768" s="73">
        <v>0</v>
      </c>
      <c r="I768" s="73">
        <v>0</v>
      </c>
      <c r="J768" s="73">
        <v>0</v>
      </c>
      <c r="K768" s="73">
        <v>0</v>
      </c>
      <c r="L768" s="73">
        <v>0</v>
      </c>
      <c r="M768" s="73">
        <v>0</v>
      </c>
      <c r="N768" s="73">
        <v>0</v>
      </c>
      <c r="O768" s="73">
        <v>0</v>
      </c>
      <c r="P768" s="73">
        <v>0</v>
      </c>
      <c r="Q768" s="73">
        <v>0</v>
      </c>
      <c r="R768" s="73">
        <v>0</v>
      </c>
      <c r="S768" s="73">
        <v>0</v>
      </c>
      <c r="T768" s="73">
        <v>0</v>
      </c>
      <c r="U768" s="73">
        <v>0</v>
      </c>
      <c r="V768" s="73">
        <v>0</v>
      </c>
      <c r="W768" s="73">
        <v>0</v>
      </c>
      <c r="X768" s="73">
        <v>0</v>
      </c>
      <c r="Y768" s="73">
        <v>0</v>
      </c>
      <c r="Z768" s="73">
        <v>0</v>
      </c>
      <c r="AA768" s="73">
        <v>0</v>
      </c>
      <c r="AB768" s="73">
        <v>0</v>
      </c>
      <c r="AC768" s="73">
        <v>0</v>
      </c>
      <c r="AD768" s="73">
        <v>0</v>
      </c>
      <c r="AE768" s="73">
        <v>0</v>
      </c>
      <c r="AF768" s="73">
        <v>0</v>
      </c>
      <c r="AG768" s="73">
        <v>0</v>
      </c>
      <c r="AH768" s="73">
        <v>0</v>
      </c>
      <c r="AI768" s="73">
        <v>0</v>
      </c>
      <c r="AJ768" s="73">
        <v>0</v>
      </c>
      <c r="AK768" s="73">
        <v>0</v>
      </c>
      <c r="AL768" s="73">
        <v>0</v>
      </c>
      <c r="AM768" s="73">
        <v>0</v>
      </c>
      <c r="AN768" s="73">
        <v>0</v>
      </c>
    </row>
    <row r="769" spans="1:40">
      <c r="A769" s="108" t="s">
        <v>1459</v>
      </c>
      <c r="B769" s="73">
        <v>130.80000000000001</v>
      </c>
      <c r="C769" s="73">
        <v>130.80000000000001</v>
      </c>
      <c r="D769" s="73">
        <v>130.80000000000001</v>
      </c>
      <c r="E769" s="73">
        <v>130.80000000000001</v>
      </c>
      <c r="F769" s="73">
        <v>130.80000000000001</v>
      </c>
      <c r="G769" s="73">
        <v>130.80000000000001</v>
      </c>
      <c r="H769" s="73">
        <v>130.80000000000001</v>
      </c>
      <c r="I769" s="73">
        <v>130.80000000000001</v>
      </c>
      <c r="J769" s="73">
        <v>130.80000000000001</v>
      </c>
      <c r="K769" s="73">
        <v>130.80000000000001</v>
      </c>
      <c r="L769" s="73">
        <v>130.80000000000001</v>
      </c>
      <c r="M769" s="73">
        <v>130.80000000000001</v>
      </c>
      <c r="N769" s="73">
        <v>1569.6</v>
      </c>
      <c r="O769" s="73">
        <v>130.80000000000001</v>
      </c>
      <c r="P769" s="73">
        <v>130.80000000000001</v>
      </c>
      <c r="Q769" s="73">
        <v>130.80000000000001</v>
      </c>
      <c r="R769" s="73">
        <v>130.80000000000001</v>
      </c>
      <c r="S769" s="73">
        <v>130.80000000000001</v>
      </c>
      <c r="T769" s="73">
        <v>130.80000000000001</v>
      </c>
      <c r="U769" s="73">
        <v>130.80000000000001</v>
      </c>
      <c r="V769" s="73">
        <v>130.80000000000001</v>
      </c>
      <c r="W769" s="73">
        <v>130.80000000000001</v>
      </c>
      <c r="X769" s="73">
        <v>130.80000000000001</v>
      </c>
      <c r="Y769" s="73">
        <v>130.80000000000001</v>
      </c>
      <c r="Z769" s="73">
        <v>130.80000000000001</v>
      </c>
      <c r="AA769" s="73">
        <v>1569.6</v>
      </c>
      <c r="AB769" s="73">
        <v>130.80000000000001</v>
      </c>
      <c r="AC769" s="73">
        <v>130.80000000000001</v>
      </c>
      <c r="AD769" s="73">
        <v>130.80000000000001</v>
      </c>
      <c r="AE769" s="73">
        <v>130.80000000000001</v>
      </c>
      <c r="AF769" s="73">
        <v>130.80000000000001</v>
      </c>
      <c r="AG769" s="73">
        <v>130.80000000000001</v>
      </c>
      <c r="AH769" s="73">
        <v>130.80000000000001</v>
      </c>
      <c r="AI769" s="73">
        <v>130.80000000000001</v>
      </c>
      <c r="AJ769" s="73">
        <v>130.80000000000001</v>
      </c>
      <c r="AK769" s="73">
        <v>130.80000000000001</v>
      </c>
      <c r="AL769" s="73">
        <v>130.80000000000001</v>
      </c>
      <c r="AM769" s="73">
        <v>130.80000000000001</v>
      </c>
      <c r="AN769" s="73">
        <v>1569.6</v>
      </c>
    </row>
    <row r="770" spans="1:40">
      <c r="A770" s="108" t="s">
        <v>1460</v>
      </c>
    </row>
    <row r="771" spans="1:40">
      <c r="A771" s="108" t="s">
        <v>1461</v>
      </c>
      <c r="B771" s="73">
        <v>-5500056.7931007501</v>
      </c>
      <c r="C771" s="73">
        <v>-5511521.5831007501</v>
      </c>
      <c r="D771" s="73">
        <v>-5526622.1831007497</v>
      </c>
      <c r="E771" s="73">
        <v>-5523861.25310075</v>
      </c>
      <c r="F771" s="73">
        <v>-5535849.7031007502</v>
      </c>
      <c r="G771" s="73">
        <v>-5564307.7731007496</v>
      </c>
      <c r="H771" s="73">
        <v>-5611820.0653382502</v>
      </c>
      <c r="I771" s="73">
        <v>-5607106.91033825</v>
      </c>
      <c r="J771" s="73">
        <v>-5595906.9703382496</v>
      </c>
      <c r="K771" s="73">
        <v>-5594254.6103382502</v>
      </c>
      <c r="L771" s="73">
        <v>-5565324.2903382499</v>
      </c>
      <c r="M771" s="73">
        <v>-5551472.45033825</v>
      </c>
      <c r="N771" s="73">
        <v>-66688104.585633896</v>
      </c>
      <c r="O771" s="73">
        <v>-5572624.9123756699</v>
      </c>
      <c r="P771" s="73">
        <v>-5580913.8723756699</v>
      </c>
      <c r="Q771" s="73">
        <v>-5595090.9423756702</v>
      </c>
      <c r="R771" s="73">
        <v>-5592014.5223756703</v>
      </c>
      <c r="S771" s="73">
        <v>-5603085.2223756704</v>
      </c>
      <c r="T771" s="73">
        <v>-5629901.52237566</v>
      </c>
      <c r="U771" s="73">
        <v>-5673963.02217355</v>
      </c>
      <c r="V771" s="73">
        <v>-5671397.5621735603</v>
      </c>
      <c r="W771" s="73">
        <v>-5662551.4621735597</v>
      </c>
      <c r="X771" s="73">
        <v>-5660691.5221735602</v>
      </c>
      <c r="Y771" s="73">
        <v>-5630096.52217355</v>
      </c>
      <c r="Z771" s="73">
        <v>-5615772.9121735599</v>
      </c>
      <c r="AA771" s="73">
        <v>-67488103.997295305</v>
      </c>
      <c r="AB771" s="73">
        <v>-5658463.2623289097</v>
      </c>
      <c r="AC771" s="73">
        <v>-5668292.3023289097</v>
      </c>
      <c r="AD771" s="73">
        <v>-5681688.5523289097</v>
      </c>
      <c r="AE771" s="73">
        <v>-5678470.7723289104</v>
      </c>
      <c r="AF771" s="73">
        <v>-5688766.6423289096</v>
      </c>
      <c r="AG771" s="73">
        <v>-5714074.0923289098</v>
      </c>
      <c r="AH771" s="73">
        <v>-5766010.7171539096</v>
      </c>
      <c r="AI771" s="73">
        <v>-5763370.7871539099</v>
      </c>
      <c r="AJ771" s="73">
        <v>-5753506.5471539097</v>
      </c>
      <c r="AK771" s="73">
        <v>-5751526.2471539099</v>
      </c>
      <c r="AL771" s="73">
        <v>-5722735.32715391</v>
      </c>
      <c r="AM771" s="73">
        <v>-5708001.9171539098</v>
      </c>
      <c r="AN771" s="73">
        <v>-68554907.166896895</v>
      </c>
    </row>
    <row r="772" spans="1:40">
      <c r="A772" s="108" t="s">
        <v>1462</v>
      </c>
      <c r="B772" s="73">
        <v>-108000</v>
      </c>
      <c r="C772" s="73">
        <v>-108000</v>
      </c>
      <c r="D772" s="73">
        <v>-108000</v>
      </c>
      <c r="E772" s="73">
        <v>-108000</v>
      </c>
      <c r="F772" s="73">
        <v>-108000</v>
      </c>
      <c r="G772" s="73">
        <v>-108000</v>
      </c>
      <c r="H772" s="73">
        <v>-108000</v>
      </c>
      <c r="I772" s="73">
        <v>-108000</v>
      </c>
      <c r="J772" s="73">
        <v>-108000</v>
      </c>
      <c r="K772" s="73">
        <v>-108000</v>
      </c>
      <c r="L772" s="73">
        <v>-108000</v>
      </c>
      <c r="M772" s="73">
        <v>-108000</v>
      </c>
      <c r="N772" s="73">
        <v>-1296000</v>
      </c>
      <c r="O772" s="73">
        <v>-108000</v>
      </c>
      <c r="P772" s="73">
        <v>-108000</v>
      </c>
      <c r="Q772" s="73">
        <v>-108000</v>
      </c>
      <c r="R772" s="73">
        <v>-108000</v>
      </c>
      <c r="S772" s="73">
        <v>-108000</v>
      </c>
      <c r="T772" s="73">
        <v>-108000</v>
      </c>
      <c r="U772" s="73">
        <v>-108000</v>
      </c>
      <c r="V772" s="73">
        <v>-108000</v>
      </c>
      <c r="W772" s="73">
        <v>-108000</v>
      </c>
      <c r="X772" s="73">
        <v>-108000</v>
      </c>
      <c r="Y772" s="73">
        <v>-108000</v>
      </c>
      <c r="Z772" s="73">
        <v>-108000</v>
      </c>
      <c r="AA772" s="73">
        <v>-1296000</v>
      </c>
      <c r="AB772" s="73">
        <v>-108000</v>
      </c>
      <c r="AC772" s="73">
        <v>-108000</v>
      </c>
      <c r="AD772" s="73">
        <v>-108000</v>
      </c>
      <c r="AE772" s="73">
        <v>-108000</v>
      </c>
      <c r="AF772" s="73">
        <v>-108000</v>
      </c>
      <c r="AG772" s="73">
        <v>-108000</v>
      </c>
      <c r="AH772" s="73">
        <v>-108000</v>
      </c>
      <c r="AI772" s="73">
        <v>-108000</v>
      </c>
      <c r="AJ772" s="73">
        <v>-108000</v>
      </c>
      <c r="AK772" s="73">
        <v>-108000</v>
      </c>
      <c r="AL772" s="73">
        <v>-108000</v>
      </c>
      <c r="AM772" s="73">
        <v>-108000</v>
      </c>
      <c r="AN772" s="73">
        <v>-1296000</v>
      </c>
    </row>
    <row r="773" spans="1:40">
      <c r="A773" s="108" t="s">
        <v>1463</v>
      </c>
      <c r="B773" s="73">
        <v>0</v>
      </c>
      <c r="C773" s="73">
        <v>0</v>
      </c>
      <c r="D773" s="73">
        <v>0</v>
      </c>
      <c r="E773" s="73">
        <v>0</v>
      </c>
      <c r="F773" s="73">
        <v>0</v>
      </c>
      <c r="G773" s="73">
        <v>0</v>
      </c>
      <c r="H773" s="73">
        <v>0</v>
      </c>
      <c r="I773" s="73">
        <v>0</v>
      </c>
      <c r="J773" s="73">
        <v>0</v>
      </c>
      <c r="K773" s="73">
        <v>0</v>
      </c>
      <c r="L773" s="73">
        <v>0</v>
      </c>
      <c r="M773" s="73">
        <v>0</v>
      </c>
      <c r="N773" s="73">
        <v>0</v>
      </c>
      <c r="O773" s="73">
        <v>0</v>
      </c>
      <c r="P773" s="73">
        <v>0</v>
      </c>
      <c r="Q773" s="73">
        <v>0</v>
      </c>
      <c r="R773" s="73">
        <v>0</v>
      </c>
      <c r="S773" s="73">
        <v>0</v>
      </c>
      <c r="T773" s="73">
        <v>0</v>
      </c>
      <c r="U773" s="73">
        <v>0</v>
      </c>
      <c r="V773" s="73">
        <v>0</v>
      </c>
      <c r="W773" s="73">
        <v>0</v>
      </c>
      <c r="X773" s="73">
        <v>0</v>
      </c>
      <c r="Y773" s="73">
        <v>0</v>
      </c>
      <c r="Z773" s="73">
        <v>0</v>
      </c>
      <c r="AA773" s="73">
        <v>0</v>
      </c>
      <c r="AB773" s="73">
        <v>0</v>
      </c>
      <c r="AC773" s="73">
        <v>0</v>
      </c>
      <c r="AD773" s="73">
        <v>0</v>
      </c>
      <c r="AE773" s="73">
        <v>0</v>
      </c>
      <c r="AF773" s="73">
        <v>0</v>
      </c>
      <c r="AG773" s="73">
        <v>0</v>
      </c>
      <c r="AH773" s="73">
        <v>0</v>
      </c>
      <c r="AI773" s="73">
        <v>0</v>
      </c>
      <c r="AJ773" s="73">
        <v>0</v>
      </c>
      <c r="AK773" s="73">
        <v>0</v>
      </c>
      <c r="AL773" s="73">
        <v>0</v>
      </c>
      <c r="AM773" s="73">
        <v>0</v>
      </c>
      <c r="AN773" s="73">
        <v>0</v>
      </c>
    </row>
    <row r="774" spans="1:40">
      <c r="A774" s="108" t="s">
        <v>1464</v>
      </c>
      <c r="B774" s="73">
        <v>0</v>
      </c>
      <c r="C774" s="73">
        <v>0</v>
      </c>
      <c r="D774" s="73">
        <v>0</v>
      </c>
      <c r="E774" s="73">
        <v>0</v>
      </c>
      <c r="F774" s="73">
        <v>0</v>
      </c>
      <c r="G774" s="73">
        <v>0</v>
      </c>
      <c r="H774" s="73">
        <v>0</v>
      </c>
      <c r="I774" s="73">
        <v>0</v>
      </c>
      <c r="J774" s="73">
        <v>0</v>
      </c>
      <c r="K774" s="73">
        <v>0</v>
      </c>
      <c r="L774" s="73">
        <v>0</v>
      </c>
      <c r="M774" s="73">
        <v>0</v>
      </c>
      <c r="N774" s="73">
        <v>0</v>
      </c>
      <c r="O774" s="73">
        <v>0</v>
      </c>
      <c r="P774" s="73">
        <v>0</v>
      </c>
      <c r="Q774" s="73">
        <v>0</v>
      </c>
      <c r="R774" s="73">
        <v>0</v>
      </c>
      <c r="S774" s="73">
        <v>0</v>
      </c>
      <c r="T774" s="73">
        <v>0</v>
      </c>
      <c r="U774" s="73">
        <v>0</v>
      </c>
      <c r="V774" s="73">
        <v>0</v>
      </c>
      <c r="W774" s="73">
        <v>0</v>
      </c>
      <c r="X774" s="73">
        <v>0</v>
      </c>
      <c r="Y774" s="73">
        <v>0</v>
      </c>
      <c r="Z774" s="73">
        <v>0</v>
      </c>
      <c r="AA774" s="73">
        <v>0</v>
      </c>
      <c r="AB774" s="73">
        <v>0</v>
      </c>
      <c r="AC774" s="73">
        <v>0</v>
      </c>
      <c r="AD774" s="73">
        <v>0</v>
      </c>
      <c r="AE774" s="73">
        <v>0</v>
      </c>
      <c r="AF774" s="73">
        <v>0</v>
      </c>
      <c r="AG774" s="73">
        <v>0</v>
      </c>
      <c r="AH774" s="73">
        <v>0</v>
      </c>
      <c r="AI774" s="73">
        <v>0</v>
      </c>
      <c r="AJ774" s="73">
        <v>0</v>
      </c>
      <c r="AK774" s="73">
        <v>0</v>
      </c>
      <c r="AL774" s="73">
        <v>0</v>
      </c>
      <c r="AM774" s="73">
        <v>0</v>
      </c>
      <c r="AN774" s="73">
        <v>0</v>
      </c>
    </row>
    <row r="775" spans="1:40">
      <c r="A775" s="108" t="s">
        <v>1465</v>
      </c>
      <c r="B775" s="73">
        <v>0</v>
      </c>
      <c r="C775" s="73">
        <v>0</v>
      </c>
      <c r="D775" s="73">
        <v>0</v>
      </c>
      <c r="E775" s="73">
        <v>0</v>
      </c>
      <c r="F775" s="73">
        <v>0</v>
      </c>
      <c r="G775" s="73">
        <v>0</v>
      </c>
      <c r="H775" s="73">
        <v>0</v>
      </c>
      <c r="I775" s="73">
        <v>0</v>
      </c>
      <c r="J775" s="73">
        <v>0</v>
      </c>
      <c r="K775" s="73">
        <v>0</v>
      </c>
      <c r="L775" s="73">
        <v>0</v>
      </c>
      <c r="M775" s="73">
        <v>0</v>
      </c>
      <c r="N775" s="73">
        <v>0</v>
      </c>
      <c r="O775" s="73">
        <v>0</v>
      </c>
      <c r="P775" s="73">
        <v>0</v>
      </c>
      <c r="Q775" s="73">
        <v>0</v>
      </c>
      <c r="R775" s="73">
        <v>0</v>
      </c>
      <c r="S775" s="73">
        <v>0</v>
      </c>
      <c r="T775" s="73">
        <v>0</v>
      </c>
      <c r="U775" s="73">
        <v>0</v>
      </c>
      <c r="V775" s="73">
        <v>0</v>
      </c>
      <c r="W775" s="73">
        <v>0</v>
      </c>
      <c r="X775" s="73">
        <v>0</v>
      </c>
      <c r="Y775" s="73">
        <v>0</v>
      </c>
      <c r="Z775" s="73">
        <v>0</v>
      </c>
      <c r="AA775" s="73">
        <v>0</v>
      </c>
      <c r="AB775" s="73">
        <v>0</v>
      </c>
      <c r="AC775" s="73">
        <v>0</v>
      </c>
      <c r="AD775" s="73">
        <v>0</v>
      </c>
      <c r="AE775" s="73">
        <v>0</v>
      </c>
      <c r="AF775" s="73">
        <v>0</v>
      </c>
      <c r="AG775" s="73">
        <v>0</v>
      </c>
      <c r="AH775" s="73">
        <v>0</v>
      </c>
      <c r="AI775" s="73">
        <v>0</v>
      </c>
      <c r="AJ775" s="73">
        <v>0</v>
      </c>
      <c r="AK775" s="73">
        <v>0</v>
      </c>
      <c r="AL775" s="73">
        <v>0</v>
      </c>
      <c r="AM775" s="73">
        <v>0</v>
      </c>
      <c r="AN775" s="73">
        <v>0</v>
      </c>
    </row>
    <row r="776" spans="1:40">
      <c r="A776" s="108" t="s">
        <v>1466</v>
      </c>
      <c r="B776" s="73">
        <v>0</v>
      </c>
      <c r="C776" s="73">
        <v>0</v>
      </c>
      <c r="D776" s="73">
        <v>0</v>
      </c>
      <c r="E776" s="73">
        <v>0</v>
      </c>
      <c r="F776" s="73">
        <v>0</v>
      </c>
      <c r="G776" s="73">
        <v>0</v>
      </c>
      <c r="H776" s="73">
        <v>0</v>
      </c>
      <c r="I776" s="73">
        <v>0</v>
      </c>
      <c r="J776" s="73">
        <v>0</v>
      </c>
      <c r="K776" s="73">
        <v>0</v>
      </c>
      <c r="L776" s="73">
        <v>0</v>
      </c>
      <c r="M776" s="73">
        <v>-5508550.0231116097</v>
      </c>
      <c r="N776" s="73">
        <v>-5508550.0231116097</v>
      </c>
      <c r="O776" s="73">
        <v>0</v>
      </c>
      <c r="P776" s="73">
        <v>0</v>
      </c>
      <c r="Q776" s="73">
        <v>0</v>
      </c>
      <c r="R776" s="73">
        <v>0</v>
      </c>
      <c r="S776" s="73">
        <v>0</v>
      </c>
      <c r="T776" s="73">
        <v>0</v>
      </c>
      <c r="U776" s="73">
        <v>0</v>
      </c>
      <c r="V776" s="73">
        <v>0</v>
      </c>
      <c r="W776" s="73">
        <v>0</v>
      </c>
      <c r="X776" s="73">
        <v>0</v>
      </c>
      <c r="Y776" s="73">
        <v>0</v>
      </c>
      <c r="Z776" s="73">
        <v>-6035834.9153659903</v>
      </c>
      <c r="AA776" s="73">
        <v>-6035834.9153659903</v>
      </c>
      <c r="AB776" s="73">
        <v>0</v>
      </c>
      <c r="AC776" s="73">
        <v>0</v>
      </c>
      <c r="AD776" s="73">
        <v>0</v>
      </c>
      <c r="AE776" s="73">
        <v>0</v>
      </c>
      <c r="AF776" s="73">
        <v>0</v>
      </c>
      <c r="AG776" s="73">
        <v>0</v>
      </c>
      <c r="AH776" s="73">
        <v>0</v>
      </c>
      <c r="AI776" s="73">
        <v>0</v>
      </c>
      <c r="AJ776" s="73">
        <v>0</v>
      </c>
      <c r="AK776" s="73">
        <v>0</v>
      </c>
      <c r="AL776" s="73">
        <v>0</v>
      </c>
      <c r="AM776" s="73">
        <v>-6516816.12011889</v>
      </c>
      <c r="AN776" s="73">
        <v>-6516816.12011889</v>
      </c>
    </row>
    <row r="777" spans="1:40">
      <c r="A777" s="108" t="s">
        <v>1467</v>
      </c>
      <c r="B777" s="73">
        <v>-5608056.7931007501</v>
      </c>
      <c r="C777" s="73">
        <v>-5619521.5831007501</v>
      </c>
      <c r="D777" s="73">
        <v>-5634622.1831007497</v>
      </c>
      <c r="E777" s="73">
        <v>-5631861.25310075</v>
      </c>
      <c r="F777" s="73">
        <v>-5643849.7031007502</v>
      </c>
      <c r="G777" s="73">
        <v>-5672307.7731007496</v>
      </c>
      <c r="H777" s="73">
        <v>-5719820.0653382502</v>
      </c>
      <c r="I777" s="73">
        <v>-5715106.91033825</v>
      </c>
      <c r="J777" s="73">
        <v>-5703906.9703382496</v>
      </c>
      <c r="K777" s="73">
        <v>-5702254.6103382502</v>
      </c>
      <c r="L777" s="73">
        <v>-5673324.2903382499</v>
      </c>
      <c r="M777" s="73">
        <v>-11168022.4734498</v>
      </c>
      <c r="N777" s="73">
        <v>-73492654.6087455</v>
      </c>
      <c r="O777" s="73">
        <v>-5680624.9123756699</v>
      </c>
      <c r="P777" s="73">
        <v>-5688913.8723756699</v>
      </c>
      <c r="Q777" s="73">
        <v>-5703090.9423756702</v>
      </c>
      <c r="R777" s="73">
        <v>-5700014.5223756703</v>
      </c>
      <c r="S777" s="73">
        <v>-5711085.2223756704</v>
      </c>
      <c r="T777" s="73">
        <v>-5737901.52237566</v>
      </c>
      <c r="U777" s="73">
        <v>-5781963.02217355</v>
      </c>
      <c r="V777" s="73">
        <v>-5779397.5621735603</v>
      </c>
      <c r="W777" s="73">
        <v>-5770551.4621735597</v>
      </c>
      <c r="X777" s="73">
        <v>-5768691.5221735602</v>
      </c>
      <c r="Y777" s="73">
        <v>-5738096.52217355</v>
      </c>
      <c r="Z777" s="73">
        <v>-11759607.8275395</v>
      </c>
      <c r="AA777" s="73">
        <v>-74819938.912661299</v>
      </c>
      <c r="AB777" s="73">
        <v>-5766463.2623289097</v>
      </c>
      <c r="AC777" s="73">
        <v>-5776292.3023289097</v>
      </c>
      <c r="AD777" s="73">
        <v>-5789688.5523289097</v>
      </c>
      <c r="AE777" s="73">
        <v>-5786470.7723289104</v>
      </c>
      <c r="AF777" s="73">
        <v>-5796766.6423289096</v>
      </c>
      <c r="AG777" s="73">
        <v>-5822074.0923289098</v>
      </c>
      <c r="AH777" s="73">
        <v>-5874010.7171539096</v>
      </c>
      <c r="AI777" s="73">
        <v>-5871370.7871539099</v>
      </c>
      <c r="AJ777" s="73">
        <v>-5861506.5471539097</v>
      </c>
      <c r="AK777" s="73">
        <v>-5859526.2471539099</v>
      </c>
      <c r="AL777" s="73">
        <v>-5830735.32715391</v>
      </c>
      <c r="AM777" s="73">
        <v>-12332818.037272699</v>
      </c>
      <c r="AN777" s="73">
        <v>-76367723.287015796</v>
      </c>
    </row>
    <row r="778" spans="1:40">
      <c r="A778" s="108" t="s">
        <v>1468</v>
      </c>
    </row>
    <row r="779" spans="1:40">
      <c r="A779" s="108" t="s">
        <v>1469</v>
      </c>
      <c r="B779" s="73">
        <v>0</v>
      </c>
      <c r="C779" s="73">
        <v>0</v>
      </c>
      <c r="D779" s="73">
        <v>0</v>
      </c>
      <c r="E779" s="73">
        <v>0</v>
      </c>
      <c r="F779" s="73">
        <v>0</v>
      </c>
      <c r="G779" s="73">
        <v>0</v>
      </c>
      <c r="H779" s="73">
        <v>0</v>
      </c>
      <c r="I779" s="73">
        <v>0</v>
      </c>
      <c r="J779" s="73">
        <v>0</v>
      </c>
      <c r="K779" s="73">
        <v>0</v>
      </c>
      <c r="L779" s="73">
        <v>0</v>
      </c>
      <c r="M779" s="73">
        <v>0</v>
      </c>
      <c r="N779" s="73">
        <v>0</v>
      </c>
      <c r="O779" s="73">
        <v>0</v>
      </c>
      <c r="P779" s="73">
        <v>0</v>
      </c>
      <c r="Q779" s="73">
        <v>0</v>
      </c>
      <c r="R779" s="73">
        <v>0</v>
      </c>
      <c r="S779" s="73">
        <v>0</v>
      </c>
      <c r="T779" s="73">
        <v>0</v>
      </c>
      <c r="U779" s="73">
        <v>0</v>
      </c>
      <c r="V779" s="73">
        <v>0</v>
      </c>
      <c r="W779" s="73">
        <v>0</v>
      </c>
      <c r="X779" s="73">
        <v>0</v>
      </c>
      <c r="Y779" s="73">
        <v>0</v>
      </c>
      <c r="Z779" s="73">
        <v>0</v>
      </c>
      <c r="AA779" s="73">
        <v>0</v>
      </c>
      <c r="AB779" s="73">
        <v>0</v>
      </c>
      <c r="AC779" s="73">
        <v>0</v>
      </c>
      <c r="AD779" s="73">
        <v>0</v>
      </c>
      <c r="AE779" s="73">
        <v>0</v>
      </c>
      <c r="AF779" s="73">
        <v>0</v>
      </c>
      <c r="AG779" s="73">
        <v>0</v>
      </c>
      <c r="AH779" s="73">
        <v>0</v>
      </c>
      <c r="AI779" s="73">
        <v>0</v>
      </c>
      <c r="AJ779" s="73">
        <v>0</v>
      </c>
      <c r="AK779" s="73">
        <v>0</v>
      </c>
      <c r="AL779" s="73">
        <v>0</v>
      </c>
      <c r="AM779" s="73">
        <v>0</v>
      </c>
      <c r="AN779" s="73">
        <v>0</v>
      </c>
    </row>
    <row r="780" spans="1:40">
      <c r="A780" s="108" t="s">
        <v>1470</v>
      </c>
      <c r="B780" s="73">
        <v>2729713.8</v>
      </c>
      <c r="C780" s="73">
        <v>2729639.65</v>
      </c>
      <c r="D780" s="73">
        <v>2753283.7699999898</v>
      </c>
      <c r="E780" s="73">
        <v>2734066.8599999901</v>
      </c>
      <c r="F780" s="73">
        <v>2757558.1299999901</v>
      </c>
      <c r="G780" s="73">
        <v>2752980.0899999901</v>
      </c>
      <c r="H780" s="73">
        <v>2734075.5999999898</v>
      </c>
      <c r="I780" s="73">
        <v>2734078.73</v>
      </c>
      <c r="J780" s="73">
        <v>2751234.4999999902</v>
      </c>
      <c r="K780" s="73">
        <v>2734082.04999999</v>
      </c>
      <c r="L780" s="73">
        <v>2757563.74</v>
      </c>
      <c r="M780" s="73">
        <v>2749624.21999999</v>
      </c>
      <c r="N780" s="73">
        <v>32917901.140000001</v>
      </c>
      <c r="O780" s="73">
        <v>2789138.8</v>
      </c>
      <c r="P780" s="73">
        <v>2789064.65</v>
      </c>
      <c r="Q780" s="73">
        <v>2812708.7699999898</v>
      </c>
      <c r="R780" s="73">
        <v>2793491.8599999901</v>
      </c>
      <c r="S780" s="73">
        <v>2816983.1299999901</v>
      </c>
      <c r="T780" s="73">
        <v>2812405.09</v>
      </c>
      <c r="U780" s="73">
        <v>2793500.5999999898</v>
      </c>
      <c r="V780" s="73">
        <v>2793503.73</v>
      </c>
      <c r="W780" s="73">
        <v>2810659.4999999902</v>
      </c>
      <c r="X780" s="73">
        <v>2793507.05</v>
      </c>
      <c r="Y780" s="73">
        <v>2816988.74</v>
      </c>
      <c r="Z780" s="73">
        <v>2809049.21999999</v>
      </c>
      <c r="AA780" s="73">
        <v>33631001.140000001</v>
      </c>
      <c r="AB780" s="73">
        <v>2850515.8</v>
      </c>
      <c r="AC780" s="73">
        <v>2850441.65</v>
      </c>
      <c r="AD780" s="73">
        <v>2874085.7699999898</v>
      </c>
      <c r="AE780" s="73">
        <v>2854868.8599999901</v>
      </c>
      <c r="AF780" s="73">
        <v>2878360.1299999901</v>
      </c>
      <c r="AG780" s="73">
        <v>2873782.09</v>
      </c>
      <c r="AH780" s="73">
        <v>2854877.5999999898</v>
      </c>
      <c r="AI780" s="73">
        <v>2854880.73</v>
      </c>
      <c r="AJ780" s="73">
        <v>2872036.4999999902</v>
      </c>
      <c r="AK780" s="73">
        <v>2854884.05</v>
      </c>
      <c r="AL780" s="73">
        <v>2878365.74</v>
      </c>
      <c r="AM780" s="73">
        <v>2870426.21999999</v>
      </c>
      <c r="AN780" s="73">
        <v>34367525.140000001</v>
      </c>
    </row>
    <row r="781" spans="1:40">
      <c r="A781" s="108" t="s">
        <v>1471</v>
      </c>
      <c r="B781" s="73">
        <v>2729713.8</v>
      </c>
      <c r="C781" s="73">
        <v>2729639.65</v>
      </c>
      <c r="D781" s="73">
        <v>2753283.7699999898</v>
      </c>
      <c r="E781" s="73">
        <v>2734066.8599999901</v>
      </c>
      <c r="F781" s="73">
        <v>2757558.1299999901</v>
      </c>
      <c r="G781" s="73">
        <v>2752980.0899999901</v>
      </c>
      <c r="H781" s="73">
        <v>2734075.5999999898</v>
      </c>
      <c r="I781" s="73">
        <v>2734078.73</v>
      </c>
      <c r="J781" s="73">
        <v>2751234.4999999902</v>
      </c>
      <c r="K781" s="73">
        <v>2734082.04999999</v>
      </c>
      <c r="L781" s="73">
        <v>2757563.74</v>
      </c>
      <c r="M781" s="73">
        <v>2749624.21999999</v>
      </c>
      <c r="N781" s="73">
        <v>32917901.140000001</v>
      </c>
      <c r="O781" s="73">
        <v>2789138.8</v>
      </c>
      <c r="P781" s="73">
        <v>2789064.65</v>
      </c>
      <c r="Q781" s="73">
        <v>2812708.7699999898</v>
      </c>
      <c r="R781" s="73">
        <v>2793491.8599999901</v>
      </c>
      <c r="S781" s="73">
        <v>2816983.1299999901</v>
      </c>
      <c r="T781" s="73">
        <v>2812405.09</v>
      </c>
      <c r="U781" s="73">
        <v>2793500.5999999898</v>
      </c>
      <c r="V781" s="73">
        <v>2793503.73</v>
      </c>
      <c r="W781" s="73">
        <v>2810659.4999999902</v>
      </c>
      <c r="X781" s="73">
        <v>2793507.05</v>
      </c>
      <c r="Y781" s="73">
        <v>2816988.74</v>
      </c>
      <c r="Z781" s="73">
        <v>2809049.21999999</v>
      </c>
      <c r="AA781" s="73">
        <v>33631001.140000001</v>
      </c>
      <c r="AB781" s="73">
        <v>2850515.8</v>
      </c>
      <c r="AC781" s="73">
        <v>2850441.65</v>
      </c>
      <c r="AD781" s="73">
        <v>2874085.7699999898</v>
      </c>
      <c r="AE781" s="73">
        <v>2854868.8599999901</v>
      </c>
      <c r="AF781" s="73">
        <v>2878360.1299999901</v>
      </c>
      <c r="AG781" s="73">
        <v>2873782.09</v>
      </c>
      <c r="AH781" s="73">
        <v>2854877.5999999898</v>
      </c>
      <c r="AI781" s="73">
        <v>2854880.73</v>
      </c>
      <c r="AJ781" s="73">
        <v>2872036.4999999902</v>
      </c>
      <c r="AK781" s="73">
        <v>2854884.05</v>
      </c>
      <c r="AL781" s="73">
        <v>2878365.74</v>
      </c>
      <c r="AM781" s="73">
        <v>2870426.21999999</v>
      </c>
      <c r="AN781" s="73">
        <v>34367525.140000001</v>
      </c>
    </row>
    <row r="782" spans="1:40">
      <c r="A782" s="108" t="s">
        <v>1472</v>
      </c>
    </row>
    <row r="783" spans="1:40">
      <c r="A783" s="108" t="s">
        <v>1473</v>
      </c>
      <c r="B783" s="73">
        <v>0</v>
      </c>
      <c r="C783" s="73">
        <v>0</v>
      </c>
      <c r="D783" s="73">
        <v>0</v>
      </c>
      <c r="E783" s="73">
        <v>0</v>
      </c>
      <c r="F783" s="73">
        <v>0</v>
      </c>
      <c r="G783" s="73">
        <v>0</v>
      </c>
      <c r="H783" s="73">
        <v>0</v>
      </c>
      <c r="I783" s="73">
        <v>0</v>
      </c>
      <c r="J783" s="73">
        <v>0</v>
      </c>
      <c r="K783" s="73">
        <v>0</v>
      </c>
      <c r="L783" s="73">
        <v>0</v>
      </c>
      <c r="M783" s="73">
        <v>0</v>
      </c>
      <c r="N783" s="73">
        <v>0</v>
      </c>
      <c r="O783" s="73">
        <v>0</v>
      </c>
      <c r="P783" s="73">
        <v>0</v>
      </c>
      <c r="Q783" s="73">
        <v>0</v>
      </c>
      <c r="R783" s="73">
        <v>0</v>
      </c>
      <c r="S783" s="73">
        <v>0</v>
      </c>
      <c r="T783" s="73">
        <v>0</v>
      </c>
      <c r="U783" s="73">
        <v>0</v>
      </c>
      <c r="V783" s="73">
        <v>0</v>
      </c>
      <c r="W783" s="73">
        <v>0</v>
      </c>
      <c r="X783" s="73">
        <v>0</v>
      </c>
      <c r="Y783" s="73">
        <v>0</v>
      </c>
      <c r="Z783" s="73">
        <v>0</v>
      </c>
      <c r="AA783" s="73">
        <v>0</v>
      </c>
      <c r="AB783" s="73">
        <v>0</v>
      </c>
      <c r="AC783" s="73">
        <v>0</v>
      </c>
      <c r="AD783" s="73">
        <v>0</v>
      </c>
      <c r="AE783" s="73">
        <v>0</v>
      </c>
      <c r="AF783" s="73">
        <v>0</v>
      </c>
      <c r="AG783" s="73">
        <v>0</v>
      </c>
      <c r="AH783" s="73">
        <v>0</v>
      </c>
      <c r="AI783" s="73">
        <v>0</v>
      </c>
      <c r="AJ783" s="73">
        <v>0</v>
      </c>
      <c r="AK783" s="73">
        <v>0</v>
      </c>
      <c r="AL783" s="73">
        <v>0</v>
      </c>
      <c r="AM783" s="73">
        <v>0</v>
      </c>
      <c r="AN783" s="73">
        <v>0</v>
      </c>
    </row>
    <row r="784" spans="1:40">
      <c r="A784" s="108" t="s">
        <v>1474</v>
      </c>
      <c r="B784" s="73">
        <v>0</v>
      </c>
      <c r="C784" s="73">
        <v>0</v>
      </c>
      <c r="D784" s="73">
        <v>0</v>
      </c>
      <c r="E784" s="73">
        <v>0</v>
      </c>
      <c r="F784" s="73">
        <v>0</v>
      </c>
      <c r="G784" s="73">
        <v>0</v>
      </c>
      <c r="H784" s="73">
        <v>0</v>
      </c>
      <c r="I784" s="73">
        <v>0</v>
      </c>
      <c r="J784" s="73">
        <v>0</v>
      </c>
      <c r="K784" s="73">
        <v>0</v>
      </c>
      <c r="L784" s="73">
        <v>0</v>
      </c>
      <c r="M784" s="73">
        <v>0</v>
      </c>
      <c r="N784" s="73">
        <v>0</v>
      </c>
      <c r="O784" s="73">
        <v>0</v>
      </c>
      <c r="P784" s="73">
        <v>0</v>
      </c>
      <c r="Q784" s="73">
        <v>0</v>
      </c>
      <c r="R784" s="73">
        <v>0</v>
      </c>
      <c r="S784" s="73">
        <v>0</v>
      </c>
      <c r="T784" s="73">
        <v>0</v>
      </c>
      <c r="U784" s="73">
        <v>0</v>
      </c>
      <c r="V784" s="73">
        <v>0</v>
      </c>
      <c r="W784" s="73">
        <v>0</v>
      </c>
      <c r="X784" s="73">
        <v>0</v>
      </c>
      <c r="Y784" s="73">
        <v>0</v>
      </c>
      <c r="Z784" s="73">
        <v>0</v>
      </c>
      <c r="AA784" s="73">
        <v>0</v>
      </c>
      <c r="AB784" s="73">
        <v>0</v>
      </c>
      <c r="AC784" s="73">
        <v>0</v>
      </c>
      <c r="AD784" s="73">
        <v>0</v>
      </c>
      <c r="AE784" s="73">
        <v>0</v>
      </c>
      <c r="AF784" s="73">
        <v>0</v>
      </c>
      <c r="AG784" s="73">
        <v>0</v>
      </c>
      <c r="AH784" s="73">
        <v>0</v>
      </c>
      <c r="AI784" s="73">
        <v>0</v>
      </c>
      <c r="AJ784" s="73">
        <v>0</v>
      </c>
      <c r="AK784" s="73">
        <v>0</v>
      </c>
      <c r="AL784" s="73">
        <v>0</v>
      </c>
      <c r="AM784" s="73">
        <v>0</v>
      </c>
      <c r="AN784" s="73">
        <v>0</v>
      </c>
    </row>
    <row r="785" spans="1:40">
      <c r="A785" s="108" t="s">
        <v>1475</v>
      </c>
      <c r="B785" s="73">
        <v>0</v>
      </c>
      <c r="C785" s="73">
        <v>0</v>
      </c>
      <c r="D785" s="73">
        <v>0</v>
      </c>
      <c r="E785" s="73">
        <v>0</v>
      </c>
      <c r="F785" s="73">
        <v>0</v>
      </c>
      <c r="G785" s="73">
        <v>0</v>
      </c>
      <c r="H785" s="73">
        <v>0</v>
      </c>
      <c r="I785" s="73">
        <v>0</v>
      </c>
      <c r="J785" s="73">
        <v>0</v>
      </c>
      <c r="K785" s="73">
        <v>0</v>
      </c>
      <c r="L785" s="73">
        <v>0</v>
      </c>
      <c r="M785" s="73">
        <v>0</v>
      </c>
      <c r="N785" s="73">
        <v>0</v>
      </c>
      <c r="O785" s="73">
        <v>0</v>
      </c>
      <c r="P785" s="73">
        <v>0</v>
      </c>
      <c r="Q785" s="73">
        <v>0</v>
      </c>
      <c r="R785" s="73">
        <v>0</v>
      </c>
      <c r="S785" s="73">
        <v>0</v>
      </c>
      <c r="T785" s="73">
        <v>0</v>
      </c>
      <c r="U785" s="73">
        <v>0</v>
      </c>
      <c r="V785" s="73">
        <v>0</v>
      </c>
      <c r="W785" s="73">
        <v>0</v>
      </c>
      <c r="X785" s="73">
        <v>0</v>
      </c>
      <c r="Y785" s="73">
        <v>0</v>
      </c>
      <c r="Z785" s="73">
        <v>0</v>
      </c>
      <c r="AA785" s="73">
        <v>0</v>
      </c>
      <c r="AB785" s="73">
        <v>0</v>
      </c>
      <c r="AC785" s="73">
        <v>0</v>
      </c>
      <c r="AD785" s="73">
        <v>0</v>
      </c>
      <c r="AE785" s="73">
        <v>0</v>
      </c>
      <c r="AF785" s="73">
        <v>0</v>
      </c>
      <c r="AG785" s="73">
        <v>0</v>
      </c>
      <c r="AH785" s="73">
        <v>0</v>
      </c>
      <c r="AI785" s="73">
        <v>0</v>
      </c>
      <c r="AJ785" s="73">
        <v>0</v>
      </c>
      <c r="AK785" s="73">
        <v>0</v>
      </c>
      <c r="AL785" s="73">
        <v>0</v>
      </c>
      <c r="AM785" s="73">
        <v>0</v>
      </c>
      <c r="AN785" s="73">
        <v>0</v>
      </c>
    </row>
    <row r="786" spans="1:40">
      <c r="A786" s="108" t="s">
        <v>1476</v>
      </c>
      <c r="B786" s="73">
        <v>0</v>
      </c>
      <c r="C786" s="73">
        <v>0</v>
      </c>
      <c r="D786" s="73">
        <v>0</v>
      </c>
      <c r="E786" s="73">
        <v>0</v>
      </c>
      <c r="F786" s="73">
        <v>0</v>
      </c>
      <c r="G786" s="73">
        <v>0</v>
      </c>
      <c r="H786" s="73">
        <v>0</v>
      </c>
      <c r="I786" s="73">
        <v>0</v>
      </c>
      <c r="J786" s="73">
        <v>0</v>
      </c>
      <c r="K786" s="73">
        <v>0</v>
      </c>
      <c r="L786" s="73">
        <v>0</v>
      </c>
      <c r="M786" s="73">
        <v>0</v>
      </c>
      <c r="N786" s="73">
        <v>0</v>
      </c>
      <c r="O786" s="73">
        <v>0</v>
      </c>
      <c r="P786" s="73">
        <v>0</v>
      </c>
      <c r="Q786" s="73">
        <v>0</v>
      </c>
      <c r="R786" s="73">
        <v>0</v>
      </c>
      <c r="S786" s="73">
        <v>0</v>
      </c>
      <c r="T786" s="73">
        <v>0</v>
      </c>
      <c r="U786" s="73">
        <v>0</v>
      </c>
      <c r="V786" s="73">
        <v>0</v>
      </c>
      <c r="W786" s="73">
        <v>0</v>
      </c>
      <c r="X786" s="73">
        <v>0</v>
      </c>
      <c r="Y786" s="73">
        <v>0</v>
      </c>
      <c r="Z786" s="73">
        <v>0</v>
      </c>
      <c r="AA786" s="73">
        <v>0</v>
      </c>
      <c r="AB786" s="73">
        <v>0</v>
      </c>
      <c r="AC786" s="73">
        <v>0</v>
      </c>
      <c r="AD786" s="73">
        <v>0</v>
      </c>
      <c r="AE786" s="73">
        <v>0</v>
      </c>
      <c r="AF786" s="73">
        <v>0</v>
      </c>
      <c r="AG786" s="73">
        <v>0</v>
      </c>
      <c r="AH786" s="73">
        <v>0</v>
      </c>
      <c r="AI786" s="73">
        <v>0</v>
      </c>
      <c r="AJ786" s="73">
        <v>0</v>
      </c>
      <c r="AK786" s="73">
        <v>0</v>
      </c>
      <c r="AL786" s="73">
        <v>0</v>
      </c>
      <c r="AM786" s="73">
        <v>0</v>
      </c>
      <c r="AN786" s="73">
        <v>0</v>
      </c>
    </row>
    <row r="787" spans="1:40">
      <c r="A787" s="108" t="s">
        <v>1477</v>
      </c>
    </row>
    <row r="788" spans="1:40">
      <c r="A788" s="108" t="s">
        <v>1478</v>
      </c>
      <c r="B788" s="73">
        <v>-9166.6666666669098</v>
      </c>
      <c r="C788" s="73">
        <v>-9166.6666666669298</v>
      </c>
      <c r="D788" s="73">
        <v>-9166.6666666669298</v>
      </c>
      <c r="E788" s="73">
        <v>-9166.6666666669007</v>
      </c>
      <c r="F788" s="73">
        <v>-9166.6666666668807</v>
      </c>
      <c r="G788" s="73">
        <v>-9166.6666666668498</v>
      </c>
      <c r="H788" s="73">
        <v>-9166.6666666668207</v>
      </c>
      <c r="I788" s="73">
        <v>-9166.6666666668407</v>
      </c>
      <c r="J788" s="73">
        <v>-9166.6666666668298</v>
      </c>
      <c r="K788" s="73">
        <v>-9166.6666666668207</v>
      </c>
      <c r="L788" s="73">
        <v>-9166.6666666668807</v>
      </c>
      <c r="M788" s="73">
        <v>-9166.6666666669498</v>
      </c>
      <c r="N788" s="73">
        <v>-110000.00000000199</v>
      </c>
      <c r="O788" s="73">
        <v>-9000.0000000003092</v>
      </c>
      <c r="P788" s="73">
        <v>-9000.0000000002892</v>
      </c>
      <c r="Q788" s="73">
        <v>-9000.0000000002892</v>
      </c>
      <c r="R788" s="73">
        <v>-9000.0000000003292</v>
      </c>
      <c r="S788" s="73">
        <v>-9000.0000000003492</v>
      </c>
      <c r="T788" s="73">
        <v>-9000.0000000002801</v>
      </c>
      <c r="U788" s="73">
        <v>-9000.0000000002201</v>
      </c>
      <c r="V788" s="73">
        <v>-9000.0000000002201</v>
      </c>
      <c r="W788" s="73">
        <v>-9000.0000000002292</v>
      </c>
      <c r="X788" s="73">
        <v>-9000.0000000002601</v>
      </c>
      <c r="Y788" s="73">
        <v>-9000.0000000002692</v>
      </c>
      <c r="Z788" s="73">
        <v>-9000.0000000002001</v>
      </c>
      <c r="AA788" s="73">
        <v>-108000.000000003</v>
      </c>
      <c r="AB788" s="73">
        <v>-9000.0000000002001</v>
      </c>
      <c r="AC788" s="73">
        <v>-9000.0000000003001</v>
      </c>
      <c r="AD788" s="73">
        <v>-9000.0000000003201</v>
      </c>
      <c r="AE788" s="73">
        <v>-9000.0000000002401</v>
      </c>
      <c r="AF788" s="73">
        <v>-9000.0000000002601</v>
      </c>
      <c r="AG788" s="73">
        <v>-9000.0000000003201</v>
      </c>
      <c r="AH788" s="73">
        <v>-9000.0000000003292</v>
      </c>
      <c r="AI788" s="73">
        <v>-9000.0000000003402</v>
      </c>
      <c r="AJ788" s="73">
        <v>-9000.0000000003092</v>
      </c>
      <c r="AK788" s="73">
        <v>-9000.0000000002692</v>
      </c>
      <c r="AL788" s="73">
        <v>-9000.0000000003092</v>
      </c>
      <c r="AM788" s="73">
        <v>-9000.0000000003802</v>
      </c>
      <c r="AN788" s="73">
        <v>-108000.000000003</v>
      </c>
    </row>
    <row r="789" spans="1:40">
      <c r="A789" s="108" t="s">
        <v>1479</v>
      </c>
      <c r="B789" s="73">
        <v>-46241.396584904098</v>
      </c>
      <c r="C789" s="73">
        <v>-49278.495800286801</v>
      </c>
      <c r="D789" s="73">
        <v>-51690.9373709262</v>
      </c>
      <c r="E789" s="73">
        <v>-53843.654649800599</v>
      </c>
      <c r="F789" s="73">
        <v>-56639.181859727898</v>
      </c>
      <c r="G789" s="73">
        <v>-375085.74310126802</v>
      </c>
      <c r="H789" s="73">
        <v>-685204.03348313004</v>
      </c>
      <c r="I789" s="73">
        <v>-752122.33813516004</v>
      </c>
      <c r="J789" s="73">
        <v>-908750.27426525904</v>
      </c>
      <c r="K789" s="73">
        <v>-1050926.7779061799</v>
      </c>
      <c r="L789" s="73">
        <v>-688428.59590731305</v>
      </c>
      <c r="M789" s="73">
        <v>-169230.05226203401</v>
      </c>
      <c r="N789" s="73">
        <v>-4887441.4813259896</v>
      </c>
      <c r="O789" s="73">
        <v>-72213.545118841706</v>
      </c>
      <c r="P789" s="73">
        <v>-75273.238252225405</v>
      </c>
      <c r="Q789" s="73">
        <v>-77703.520853199399</v>
      </c>
      <c r="R789" s="73">
        <v>-79872.384392955602</v>
      </c>
      <c r="S789" s="73">
        <v>-82688.605185210006</v>
      </c>
      <c r="T789" s="73">
        <v>-395966.39144515799</v>
      </c>
      <c r="U789" s="73">
        <v>-739845.830697948</v>
      </c>
      <c r="V789" s="73">
        <v>-853219.66380438302</v>
      </c>
      <c r="W789" s="73">
        <v>-900355.02818740497</v>
      </c>
      <c r="X789" s="73">
        <v>-941043.58054850297</v>
      </c>
      <c r="Y789" s="73">
        <v>-591503.63352829299</v>
      </c>
      <c r="Z789" s="73">
        <v>-132570.26288658599</v>
      </c>
      <c r="AA789" s="73">
        <v>-4942255.6849007104</v>
      </c>
      <c r="AB789" s="73">
        <v>-99520.670136694302</v>
      </c>
      <c r="AC789" s="73">
        <v>-102653.279491754</v>
      </c>
      <c r="AD789" s="73">
        <v>-105142.811461994</v>
      </c>
      <c r="AE789" s="73">
        <v>-107364.995618972</v>
      </c>
      <c r="AF789" s="73">
        <v>-110248.540961871</v>
      </c>
      <c r="AG789" s="73">
        <v>-231377.082085489</v>
      </c>
      <c r="AH789" s="73">
        <v>-408384.196210475</v>
      </c>
      <c r="AI789" s="73">
        <v>-572193.32027949695</v>
      </c>
      <c r="AJ789" s="73">
        <v>-872238.45394645701</v>
      </c>
      <c r="AK789" s="73">
        <v>-1136639.42701022</v>
      </c>
      <c r="AL789" s="73">
        <v>-768384.14449808805</v>
      </c>
      <c r="AM789" s="73">
        <v>-227657.04625880899</v>
      </c>
      <c r="AN789" s="73">
        <v>-4741803.9679603204</v>
      </c>
    </row>
    <row r="790" spans="1:40">
      <c r="A790" s="108" t="s">
        <v>1480</v>
      </c>
      <c r="B790" s="73">
        <v>0</v>
      </c>
      <c r="C790" s="73">
        <v>0</v>
      </c>
      <c r="D790" s="73">
        <v>0</v>
      </c>
      <c r="E790" s="73">
        <v>0</v>
      </c>
      <c r="F790" s="73">
        <v>0</v>
      </c>
      <c r="G790" s="73">
        <v>0</v>
      </c>
      <c r="H790" s="73">
        <v>0</v>
      </c>
      <c r="I790" s="73">
        <v>0</v>
      </c>
      <c r="J790" s="73">
        <v>0</v>
      </c>
      <c r="K790" s="73">
        <v>0</v>
      </c>
      <c r="L790" s="73">
        <v>0</v>
      </c>
      <c r="M790" s="73">
        <v>0</v>
      </c>
      <c r="N790" s="73">
        <v>0</v>
      </c>
      <c r="O790" s="73">
        <v>0</v>
      </c>
      <c r="P790" s="73">
        <v>0</v>
      </c>
      <c r="Q790" s="73">
        <v>0</v>
      </c>
      <c r="R790" s="73">
        <v>0</v>
      </c>
      <c r="S790" s="73">
        <v>0</v>
      </c>
      <c r="T790" s="73">
        <v>0</v>
      </c>
      <c r="U790" s="73">
        <v>0</v>
      </c>
      <c r="V790" s="73">
        <v>0</v>
      </c>
      <c r="W790" s="73">
        <v>0</v>
      </c>
      <c r="X790" s="73">
        <v>0</v>
      </c>
      <c r="Y790" s="73">
        <v>0</v>
      </c>
      <c r="Z790" s="73">
        <v>0</v>
      </c>
      <c r="AA790" s="73">
        <v>0</v>
      </c>
      <c r="AB790" s="73">
        <v>0</v>
      </c>
      <c r="AC790" s="73">
        <v>0</v>
      </c>
      <c r="AD790" s="73">
        <v>0</v>
      </c>
      <c r="AE790" s="73">
        <v>0</v>
      </c>
      <c r="AF790" s="73">
        <v>0</v>
      </c>
      <c r="AG790" s="73">
        <v>0</v>
      </c>
      <c r="AH790" s="73">
        <v>0</v>
      </c>
      <c r="AI790" s="73">
        <v>0</v>
      </c>
      <c r="AJ790" s="73">
        <v>0</v>
      </c>
      <c r="AK790" s="73">
        <v>0</v>
      </c>
      <c r="AL790" s="73">
        <v>0</v>
      </c>
      <c r="AM790" s="73">
        <v>0</v>
      </c>
      <c r="AN790" s="73">
        <v>0</v>
      </c>
    </row>
    <row r="791" spans="1:40">
      <c r="A791" s="108" t="s">
        <v>1481</v>
      </c>
      <c r="B791" s="73">
        <v>0</v>
      </c>
      <c r="C791" s="73">
        <v>0</v>
      </c>
      <c r="D791" s="73">
        <v>0</v>
      </c>
      <c r="E791" s="73">
        <v>0</v>
      </c>
      <c r="F791" s="73">
        <v>0</v>
      </c>
      <c r="G791" s="73">
        <v>0</v>
      </c>
      <c r="H791" s="73">
        <v>0</v>
      </c>
      <c r="I791" s="73">
        <v>0</v>
      </c>
      <c r="J791" s="73">
        <v>0</v>
      </c>
      <c r="K791" s="73">
        <v>0</v>
      </c>
      <c r="L791" s="73">
        <v>0</v>
      </c>
      <c r="M791" s="73">
        <v>0</v>
      </c>
      <c r="N791" s="73">
        <v>0</v>
      </c>
      <c r="O791" s="73">
        <v>0</v>
      </c>
      <c r="P791" s="73">
        <v>0</v>
      </c>
      <c r="Q791" s="73">
        <v>0</v>
      </c>
      <c r="R791" s="73">
        <v>0</v>
      </c>
      <c r="S791" s="73">
        <v>0</v>
      </c>
      <c r="T791" s="73">
        <v>0</v>
      </c>
      <c r="U791" s="73">
        <v>0</v>
      </c>
      <c r="V791" s="73">
        <v>0</v>
      </c>
      <c r="W791" s="73">
        <v>0</v>
      </c>
      <c r="X791" s="73">
        <v>0</v>
      </c>
      <c r="Y791" s="73">
        <v>0</v>
      </c>
      <c r="Z791" s="73">
        <v>0</v>
      </c>
      <c r="AA791" s="73">
        <v>0</v>
      </c>
      <c r="AB791" s="73">
        <v>0</v>
      </c>
      <c r="AC791" s="73">
        <v>0</v>
      </c>
      <c r="AD791" s="73">
        <v>0</v>
      </c>
      <c r="AE791" s="73">
        <v>0</v>
      </c>
      <c r="AF791" s="73">
        <v>0</v>
      </c>
      <c r="AG791" s="73">
        <v>0</v>
      </c>
      <c r="AH791" s="73">
        <v>0</v>
      </c>
      <c r="AI791" s="73">
        <v>0</v>
      </c>
      <c r="AJ791" s="73">
        <v>0</v>
      </c>
      <c r="AK791" s="73">
        <v>0</v>
      </c>
      <c r="AL791" s="73">
        <v>0</v>
      </c>
      <c r="AM791" s="73">
        <v>0</v>
      </c>
      <c r="AN791" s="73">
        <v>0</v>
      </c>
    </row>
    <row r="792" spans="1:40">
      <c r="A792" s="108" t="s">
        <v>1482</v>
      </c>
      <c r="B792" s="73">
        <v>-55408.063251571002</v>
      </c>
      <c r="C792" s="73">
        <v>-58445.162466953698</v>
      </c>
      <c r="D792" s="73">
        <v>-60857.604037593097</v>
      </c>
      <c r="E792" s="73">
        <v>-63010.321316467402</v>
      </c>
      <c r="F792" s="73">
        <v>-65805.848526394795</v>
      </c>
      <c r="G792" s="73">
        <v>-384252.40976793499</v>
      </c>
      <c r="H792" s="73">
        <v>-694370.70014979702</v>
      </c>
      <c r="I792" s="73">
        <v>-761289.00480182702</v>
      </c>
      <c r="J792" s="73">
        <v>-917916.94093192602</v>
      </c>
      <c r="K792" s="73">
        <v>-1060093.4445728499</v>
      </c>
      <c r="L792" s="73">
        <v>-697595.26257398003</v>
      </c>
      <c r="M792" s="73">
        <v>-178396.71892870101</v>
      </c>
      <c r="N792" s="73">
        <v>-4997441.4813259896</v>
      </c>
      <c r="O792" s="73">
        <v>-81213.545118841997</v>
      </c>
      <c r="P792" s="73">
        <v>-84273.238252225696</v>
      </c>
      <c r="Q792" s="73">
        <v>-86703.520853199705</v>
      </c>
      <c r="R792" s="73">
        <v>-88872.384392955893</v>
      </c>
      <c r="S792" s="73">
        <v>-91688.605185210297</v>
      </c>
      <c r="T792" s="73">
        <v>-404966.39144515799</v>
      </c>
      <c r="U792" s="73">
        <v>-748845.830697948</v>
      </c>
      <c r="V792" s="73">
        <v>-862219.66380438395</v>
      </c>
      <c r="W792" s="73">
        <v>-909355.02818740602</v>
      </c>
      <c r="X792" s="73">
        <v>-950043.58054850297</v>
      </c>
      <c r="Y792" s="73">
        <v>-600503.63352829299</v>
      </c>
      <c r="Z792" s="73">
        <v>-141570.26288658701</v>
      </c>
      <c r="AA792" s="73">
        <v>-5050255.6849007104</v>
      </c>
      <c r="AB792" s="73">
        <v>-108520.670136694</v>
      </c>
      <c r="AC792" s="73">
        <v>-111653.279491754</v>
      </c>
      <c r="AD792" s="73">
        <v>-114142.81146199501</v>
      </c>
      <c r="AE792" s="73">
        <v>-116364.995618973</v>
      </c>
      <c r="AF792" s="73">
        <v>-119248.540961871</v>
      </c>
      <c r="AG792" s="73">
        <v>-240377.08208548999</v>
      </c>
      <c r="AH792" s="73">
        <v>-417384.196210475</v>
      </c>
      <c r="AI792" s="73">
        <v>-581193.32027949695</v>
      </c>
      <c r="AJ792" s="73">
        <v>-881238.45394645701</v>
      </c>
      <c r="AK792" s="73">
        <v>-1145639.42701022</v>
      </c>
      <c r="AL792" s="73">
        <v>-777384.14449808805</v>
      </c>
      <c r="AM792" s="73">
        <v>-236657.04625881001</v>
      </c>
      <c r="AN792" s="73">
        <v>-4849803.9679603204</v>
      </c>
    </row>
    <row r="793" spans="1:40">
      <c r="A793" s="108" t="s">
        <v>1483</v>
      </c>
    </row>
    <row r="794" spans="1:40">
      <c r="A794" s="108" t="s">
        <v>1484</v>
      </c>
      <c r="B794" s="73">
        <v>-428695.30360231898</v>
      </c>
      <c r="C794" s="73">
        <v>-445035.24696670199</v>
      </c>
      <c r="D794" s="73">
        <v>-459047.51420579402</v>
      </c>
      <c r="E794" s="73">
        <v>-473238.05153247598</v>
      </c>
      <c r="F794" s="73">
        <v>-486647.497324411</v>
      </c>
      <c r="G794" s="73">
        <v>-499731.424036148</v>
      </c>
      <c r="H794" s="73">
        <v>-514172.37521796598</v>
      </c>
      <c r="I794" s="73">
        <v>-528573.59822041704</v>
      </c>
      <c r="J794" s="73">
        <v>-543937.793520284</v>
      </c>
      <c r="K794" s="73">
        <v>-558724.77859566896</v>
      </c>
      <c r="L794" s="73">
        <v>-571021.90375214396</v>
      </c>
      <c r="M794" s="73">
        <v>-89208.547779216897</v>
      </c>
      <c r="N794" s="73">
        <v>-5598034.0347535498</v>
      </c>
      <c r="O794" s="73">
        <v>-88257.952567376298</v>
      </c>
      <c r="P794" s="73">
        <v>-105000.722327504</v>
      </c>
      <c r="Q794" s="73">
        <v>-135803.870542588</v>
      </c>
      <c r="R794" s="73">
        <v>-166991.81070715</v>
      </c>
      <c r="S794" s="73">
        <v>-198569.34896613299</v>
      </c>
      <c r="T794" s="73">
        <v>-230541.35913505199</v>
      </c>
      <c r="U794" s="73">
        <v>-262912.78376551101</v>
      </c>
      <c r="V794" s="73">
        <v>-295688.63522928703</v>
      </c>
      <c r="W794" s="73">
        <v>-328873.99682111002</v>
      </c>
      <c r="X794" s="73">
        <v>-362474.02388059499</v>
      </c>
      <c r="Y794" s="73">
        <v>-396493.94493376999</v>
      </c>
      <c r="Z794" s="73">
        <v>-430939.06285446999</v>
      </c>
      <c r="AA794" s="73">
        <v>-3002547.5117305499</v>
      </c>
      <c r="AB794" s="73">
        <v>-445632.05835041997</v>
      </c>
      <c r="AC794" s="73">
        <v>-480386.91746492498</v>
      </c>
      <c r="AD794" s="73">
        <v>-84073.627312331999</v>
      </c>
      <c r="AE794" s="73">
        <v>-99689.554899825598</v>
      </c>
      <c r="AF794" s="73">
        <v>-115499.899806432</v>
      </c>
      <c r="AG794" s="73">
        <v>-131507.09123788201</v>
      </c>
      <c r="AH794" s="73">
        <v>-147713.59264516199</v>
      </c>
      <c r="AI794" s="73">
        <v>-164121.902264567</v>
      </c>
      <c r="AJ794" s="73">
        <v>-180734.553667042</v>
      </c>
      <c r="AK794" s="73">
        <v>-197554.116317081</v>
      </c>
      <c r="AL794" s="73">
        <v>-214583.19614138</v>
      </c>
      <c r="AM794" s="73">
        <v>-231824.43610739501</v>
      </c>
      <c r="AN794" s="73">
        <v>-2493320.9462144398</v>
      </c>
    </row>
    <row r="795" spans="1:40">
      <c r="A795" s="108" t="s">
        <v>1485</v>
      </c>
      <c r="B795" s="73">
        <v>0</v>
      </c>
      <c r="C795" s="73">
        <v>0</v>
      </c>
      <c r="D795" s="73">
        <v>0</v>
      </c>
      <c r="E795" s="73">
        <v>0</v>
      </c>
      <c r="F795" s="73">
        <v>0</v>
      </c>
      <c r="G795" s="73">
        <v>0</v>
      </c>
      <c r="H795" s="73">
        <v>0</v>
      </c>
      <c r="I795" s="73">
        <v>0</v>
      </c>
      <c r="J795" s="73">
        <v>0</v>
      </c>
      <c r="K795" s="73">
        <v>0</v>
      </c>
      <c r="L795" s="73">
        <v>0</v>
      </c>
      <c r="M795" s="73">
        <v>0</v>
      </c>
      <c r="N795" s="73">
        <v>0</v>
      </c>
      <c r="O795" s="73">
        <v>0</v>
      </c>
      <c r="P795" s="73">
        <v>0</v>
      </c>
      <c r="Q795" s="73">
        <v>0</v>
      </c>
      <c r="R795" s="73">
        <v>0</v>
      </c>
      <c r="S795" s="73">
        <v>0</v>
      </c>
      <c r="T795" s="73">
        <v>0</v>
      </c>
      <c r="U795" s="73">
        <v>0</v>
      </c>
      <c r="V795" s="73">
        <v>0</v>
      </c>
      <c r="W795" s="73">
        <v>0</v>
      </c>
      <c r="X795" s="73">
        <v>0</v>
      </c>
      <c r="Y795" s="73">
        <v>0</v>
      </c>
      <c r="Z795" s="73">
        <v>0</v>
      </c>
      <c r="AA795" s="73">
        <v>0</v>
      </c>
      <c r="AB795" s="73">
        <v>0</v>
      </c>
      <c r="AC795" s="73">
        <v>0</v>
      </c>
      <c r="AD795" s="73">
        <v>0</v>
      </c>
      <c r="AE795" s="73">
        <v>0</v>
      </c>
      <c r="AF795" s="73">
        <v>0</v>
      </c>
      <c r="AG795" s="73">
        <v>0</v>
      </c>
      <c r="AH795" s="73">
        <v>0</v>
      </c>
      <c r="AI795" s="73">
        <v>0</v>
      </c>
      <c r="AJ795" s="73">
        <v>0</v>
      </c>
      <c r="AK795" s="73">
        <v>0</v>
      </c>
      <c r="AL795" s="73">
        <v>0</v>
      </c>
      <c r="AM795" s="73">
        <v>0</v>
      </c>
      <c r="AN795" s="73">
        <v>0</v>
      </c>
    </row>
    <row r="796" spans="1:40">
      <c r="A796" s="108" t="s">
        <v>1486</v>
      </c>
      <c r="B796" s="73">
        <v>-428695.30360231898</v>
      </c>
      <c r="C796" s="73">
        <v>-445035.24696670199</v>
      </c>
      <c r="D796" s="73">
        <v>-459047.51420579402</v>
      </c>
      <c r="E796" s="73">
        <v>-473238.05153247598</v>
      </c>
      <c r="F796" s="73">
        <v>-486647.497324411</v>
      </c>
      <c r="G796" s="73">
        <v>-499731.424036148</v>
      </c>
      <c r="H796" s="73">
        <v>-514172.37521796598</v>
      </c>
      <c r="I796" s="73">
        <v>-528573.59822041704</v>
      </c>
      <c r="J796" s="73">
        <v>-543937.793520284</v>
      </c>
      <c r="K796" s="73">
        <v>-558724.77859566896</v>
      </c>
      <c r="L796" s="73">
        <v>-571021.90375214396</v>
      </c>
      <c r="M796" s="73">
        <v>-89208.547779216897</v>
      </c>
      <c r="N796" s="73">
        <v>-5598034.0347535498</v>
      </c>
      <c r="O796" s="73">
        <v>-88257.952567376298</v>
      </c>
      <c r="P796" s="73">
        <v>-105000.722327504</v>
      </c>
      <c r="Q796" s="73">
        <v>-135803.870542588</v>
      </c>
      <c r="R796" s="73">
        <v>-166991.81070715</v>
      </c>
      <c r="S796" s="73">
        <v>-198569.34896613299</v>
      </c>
      <c r="T796" s="73">
        <v>-230541.35913505199</v>
      </c>
      <c r="U796" s="73">
        <v>-262912.78376551101</v>
      </c>
      <c r="V796" s="73">
        <v>-295688.63522928703</v>
      </c>
      <c r="W796" s="73">
        <v>-328873.99682111002</v>
      </c>
      <c r="X796" s="73">
        <v>-362474.02388059499</v>
      </c>
      <c r="Y796" s="73">
        <v>-396493.94493376999</v>
      </c>
      <c r="Z796" s="73">
        <v>-430939.06285446999</v>
      </c>
      <c r="AA796" s="73">
        <v>-3002547.5117305499</v>
      </c>
      <c r="AB796" s="73">
        <v>-445632.05835041997</v>
      </c>
      <c r="AC796" s="73">
        <v>-480386.91746492498</v>
      </c>
      <c r="AD796" s="73">
        <v>-84073.627312331999</v>
      </c>
      <c r="AE796" s="73">
        <v>-99689.554899825598</v>
      </c>
      <c r="AF796" s="73">
        <v>-115499.899806432</v>
      </c>
      <c r="AG796" s="73">
        <v>-131507.09123788201</v>
      </c>
      <c r="AH796" s="73">
        <v>-147713.59264516199</v>
      </c>
      <c r="AI796" s="73">
        <v>-164121.902264567</v>
      </c>
      <c r="AJ796" s="73">
        <v>-180734.553667042</v>
      </c>
      <c r="AK796" s="73">
        <v>-197554.116317081</v>
      </c>
      <c r="AL796" s="73">
        <v>-214583.19614138</v>
      </c>
      <c r="AM796" s="73">
        <v>-231824.43610739501</v>
      </c>
      <c r="AN796" s="73">
        <v>-2493320.9462144398</v>
      </c>
    </row>
    <row r="797" spans="1:40">
      <c r="A797" s="108" t="s">
        <v>1487</v>
      </c>
    </row>
    <row r="798" spans="1:40">
      <c r="A798" s="108" t="s">
        <v>1488</v>
      </c>
      <c r="B798" s="73">
        <v>0</v>
      </c>
      <c r="C798" s="73">
        <v>0</v>
      </c>
      <c r="D798" s="73">
        <v>0</v>
      </c>
      <c r="E798" s="73">
        <v>0</v>
      </c>
      <c r="F798" s="73">
        <v>0</v>
      </c>
      <c r="G798" s="73">
        <v>0</v>
      </c>
      <c r="H798" s="73">
        <v>0</v>
      </c>
      <c r="I798" s="73">
        <v>0</v>
      </c>
      <c r="J798" s="73">
        <v>0</v>
      </c>
      <c r="K798" s="73">
        <v>0</v>
      </c>
      <c r="L798" s="73">
        <v>0</v>
      </c>
      <c r="M798" s="73">
        <v>0</v>
      </c>
      <c r="N798" s="73">
        <v>0</v>
      </c>
      <c r="O798" s="73">
        <v>0</v>
      </c>
      <c r="P798" s="73">
        <v>0</v>
      </c>
      <c r="Q798" s="73">
        <v>0</v>
      </c>
      <c r="R798" s="73">
        <v>0</v>
      </c>
      <c r="S798" s="73">
        <v>0</v>
      </c>
      <c r="T798" s="73">
        <v>0</v>
      </c>
      <c r="U798" s="73">
        <v>0</v>
      </c>
      <c r="V798" s="73">
        <v>0</v>
      </c>
      <c r="W798" s="73">
        <v>0</v>
      </c>
      <c r="X798" s="73">
        <v>0</v>
      </c>
      <c r="Y798" s="73">
        <v>0</v>
      </c>
      <c r="Z798" s="73">
        <v>0</v>
      </c>
      <c r="AA798" s="73">
        <v>0</v>
      </c>
      <c r="AB798" s="73">
        <v>0</v>
      </c>
      <c r="AC798" s="73">
        <v>0</v>
      </c>
      <c r="AD798" s="73">
        <v>0</v>
      </c>
      <c r="AE798" s="73">
        <v>0</v>
      </c>
      <c r="AF798" s="73">
        <v>0</v>
      </c>
      <c r="AG798" s="73">
        <v>0</v>
      </c>
      <c r="AH798" s="73">
        <v>0</v>
      </c>
      <c r="AI798" s="73">
        <v>0</v>
      </c>
      <c r="AJ798" s="73">
        <v>0</v>
      </c>
      <c r="AK798" s="73">
        <v>0</v>
      </c>
      <c r="AL798" s="73">
        <v>0</v>
      </c>
      <c r="AM798" s="73">
        <v>0</v>
      </c>
      <c r="AN798" s="73">
        <v>0</v>
      </c>
    </row>
    <row r="799" spans="1:40">
      <c r="A799" s="108" t="s">
        <v>1489</v>
      </c>
      <c r="B799" s="73">
        <v>0</v>
      </c>
      <c r="C799" s="73">
        <v>0</v>
      </c>
      <c r="D799" s="73">
        <v>0</v>
      </c>
      <c r="E799" s="73">
        <v>0</v>
      </c>
      <c r="F799" s="73">
        <v>0</v>
      </c>
      <c r="G799" s="73">
        <v>0</v>
      </c>
      <c r="H799" s="73">
        <v>0</v>
      </c>
      <c r="I799" s="73">
        <v>0</v>
      </c>
      <c r="J799" s="73">
        <v>0</v>
      </c>
      <c r="K799" s="73">
        <v>0</v>
      </c>
      <c r="L799" s="73">
        <v>0</v>
      </c>
      <c r="M799" s="73">
        <v>0</v>
      </c>
      <c r="N799" s="73">
        <v>0</v>
      </c>
      <c r="O799" s="73">
        <v>0</v>
      </c>
      <c r="P799" s="73">
        <v>0</v>
      </c>
      <c r="Q799" s="73">
        <v>0</v>
      </c>
      <c r="R799" s="73">
        <v>0</v>
      </c>
      <c r="S799" s="73">
        <v>0</v>
      </c>
      <c r="T799" s="73">
        <v>0</v>
      </c>
      <c r="U799" s="73">
        <v>0</v>
      </c>
      <c r="V799" s="73">
        <v>0</v>
      </c>
      <c r="W799" s="73">
        <v>0</v>
      </c>
      <c r="X799" s="73">
        <v>0</v>
      </c>
      <c r="Y799" s="73">
        <v>0</v>
      </c>
      <c r="Z799" s="73">
        <v>0</v>
      </c>
      <c r="AA799" s="73">
        <v>0</v>
      </c>
      <c r="AB799" s="73">
        <v>0</v>
      </c>
      <c r="AC799" s="73">
        <v>0</v>
      </c>
      <c r="AD799" s="73">
        <v>0</v>
      </c>
      <c r="AE799" s="73">
        <v>0</v>
      </c>
      <c r="AF799" s="73">
        <v>0</v>
      </c>
      <c r="AG799" s="73">
        <v>0</v>
      </c>
      <c r="AH799" s="73">
        <v>0</v>
      </c>
      <c r="AI799" s="73">
        <v>0</v>
      </c>
      <c r="AJ799" s="73">
        <v>0</v>
      </c>
      <c r="AK799" s="73">
        <v>0</v>
      </c>
      <c r="AL799" s="73">
        <v>0</v>
      </c>
      <c r="AM799" s="73">
        <v>0</v>
      </c>
      <c r="AN799" s="73">
        <v>0</v>
      </c>
    </row>
    <row r="800" spans="1:40">
      <c r="A800" s="108" t="s">
        <v>1490</v>
      </c>
      <c r="B800" s="73">
        <v>-216833.99999999901</v>
      </c>
      <c r="C800" s="73">
        <v>-216833.99999999901</v>
      </c>
      <c r="D800" s="73">
        <v>-216833.99999999901</v>
      </c>
      <c r="E800" s="73">
        <v>-216833.99999999901</v>
      </c>
      <c r="F800" s="73">
        <v>-216833.99999999901</v>
      </c>
      <c r="G800" s="73">
        <v>-216833.99999999901</v>
      </c>
      <c r="H800" s="73">
        <v>-216833.99999999901</v>
      </c>
      <c r="I800" s="73">
        <v>-216833.99999999901</v>
      </c>
      <c r="J800" s="73">
        <v>-216833.99999999901</v>
      </c>
      <c r="K800" s="73">
        <v>-216833.99999999901</v>
      </c>
      <c r="L800" s="73">
        <v>-216833.99999999901</v>
      </c>
      <c r="M800" s="73">
        <v>-216833.99999999901</v>
      </c>
      <c r="N800" s="73">
        <v>-2602007.99999998</v>
      </c>
      <c r="O800" s="73">
        <v>-216833.99999999901</v>
      </c>
      <c r="P800" s="73">
        <v>-216833.99999999901</v>
      </c>
      <c r="Q800" s="73">
        <v>-216833.99999999901</v>
      </c>
      <c r="R800" s="73">
        <v>-216833.99999999901</v>
      </c>
      <c r="S800" s="73">
        <v>-216833.99999999901</v>
      </c>
      <c r="T800" s="73">
        <v>-216833.99999999901</v>
      </c>
      <c r="U800" s="73">
        <v>-216833.99999999901</v>
      </c>
      <c r="V800" s="73">
        <v>-216833.99999999901</v>
      </c>
      <c r="W800" s="73">
        <v>-216833.99999999901</v>
      </c>
      <c r="X800" s="73">
        <v>-216833.99999999901</v>
      </c>
      <c r="Y800" s="73">
        <v>-216833.99999999901</v>
      </c>
      <c r="Z800" s="73">
        <v>-216833.99999999901</v>
      </c>
      <c r="AA800" s="73">
        <v>-2602007.99999998</v>
      </c>
      <c r="AB800" s="73">
        <v>-216833.99999999901</v>
      </c>
      <c r="AC800" s="73">
        <v>-216833.99999999901</v>
      </c>
      <c r="AD800" s="73">
        <v>-216833.99999999901</v>
      </c>
      <c r="AE800" s="73">
        <v>-216833.99999999901</v>
      </c>
      <c r="AF800" s="73">
        <v>-216833.99999999901</v>
      </c>
      <c r="AG800" s="73">
        <v>-216833.99999999901</v>
      </c>
      <c r="AH800" s="73">
        <v>-216833.99999999901</v>
      </c>
      <c r="AI800" s="73">
        <v>-216833.99999999901</v>
      </c>
      <c r="AJ800" s="73">
        <v>-216833.99999999901</v>
      </c>
      <c r="AK800" s="73">
        <v>-216833.99999999901</v>
      </c>
      <c r="AL800" s="73">
        <v>-216833.99999999901</v>
      </c>
      <c r="AM800" s="73">
        <v>-216833.99999999901</v>
      </c>
      <c r="AN800" s="73">
        <v>-2602007.99999998</v>
      </c>
    </row>
    <row r="801" spans="1:40">
      <c r="A801" s="108" t="s">
        <v>1491</v>
      </c>
      <c r="B801" s="73">
        <v>0</v>
      </c>
      <c r="C801" s="73">
        <v>0</v>
      </c>
      <c r="D801" s="73">
        <v>0</v>
      </c>
      <c r="E801" s="73">
        <v>0</v>
      </c>
      <c r="F801" s="73">
        <v>0</v>
      </c>
      <c r="G801" s="73">
        <v>0</v>
      </c>
      <c r="H801" s="73">
        <v>0</v>
      </c>
      <c r="I801" s="73">
        <v>0</v>
      </c>
      <c r="J801" s="73">
        <v>0</v>
      </c>
      <c r="K801" s="73">
        <v>0</v>
      </c>
      <c r="L801" s="73">
        <v>0</v>
      </c>
      <c r="M801" s="73">
        <v>0</v>
      </c>
      <c r="N801" s="73">
        <v>0</v>
      </c>
      <c r="O801" s="73">
        <v>0</v>
      </c>
      <c r="P801" s="73">
        <v>0</v>
      </c>
      <c r="Q801" s="73">
        <v>0</v>
      </c>
      <c r="R801" s="73">
        <v>0</v>
      </c>
      <c r="S801" s="73">
        <v>0</v>
      </c>
      <c r="T801" s="73">
        <v>0</v>
      </c>
      <c r="U801" s="73">
        <v>0</v>
      </c>
      <c r="V801" s="73">
        <v>0</v>
      </c>
      <c r="W801" s="73">
        <v>0</v>
      </c>
      <c r="X801" s="73">
        <v>0</v>
      </c>
      <c r="Y801" s="73">
        <v>0</v>
      </c>
      <c r="Z801" s="73">
        <v>0</v>
      </c>
      <c r="AA801" s="73">
        <v>0</v>
      </c>
      <c r="AB801" s="73">
        <v>0</v>
      </c>
      <c r="AC801" s="73">
        <v>0</v>
      </c>
      <c r="AD801" s="73">
        <v>0</v>
      </c>
      <c r="AE801" s="73">
        <v>0</v>
      </c>
      <c r="AF801" s="73">
        <v>0</v>
      </c>
      <c r="AG801" s="73">
        <v>0</v>
      </c>
      <c r="AH801" s="73">
        <v>0</v>
      </c>
      <c r="AI801" s="73">
        <v>0</v>
      </c>
      <c r="AJ801" s="73">
        <v>0</v>
      </c>
      <c r="AK801" s="73">
        <v>0</v>
      </c>
      <c r="AL801" s="73">
        <v>0</v>
      </c>
      <c r="AM801" s="73">
        <v>0</v>
      </c>
      <c r="AN801" s="73">
        <v>0</v>
      </c>
    </row>
    <row r="802" spans="1:40">
      <c r="A802" s="108" t="s">
        <v>1492</v>
      </c>
      <c r="B802" s="73">
        <v>0</v>
      </c>
      <c r="C802" s="73">
        <v>0</v>
      </c>
      <c r="D802" s="73">
        <v>0</v>
      </c>
      <c r="E802" s="73">
        <v>0</v>
      </c>
      <c r="F802" s="73">
        <v>0</v>
      </c>
      <c r="G802" s="73">
        <v>0</v>
      </c>
      <c r="H802" s="73">
        <v>0</v>
      </c>
      <c r="I802" s="73">
        <v>0</v>
      </c>
      <c r="J802" s="73">
        <v>0</v>
      </c>
      <c r="K802" s="73">
        <v>0</v>
      </c>
      <c r="L802" s="73">
        <v>0</v>
      </c>
      <c r="M802" s="73">
        <v>0</v>
      </c>
      <c r="N802" s="73">
        <v>0</v>
      </c>
      <c r="O802" s="73">
        <v>0</v>
      </c>
      <c r="P802" s="73">
        <v>0</v>
      </c>
      <c r="Q802" s="73">
        <v>0</v>
      </c>
      <c r="R802" s="73">
        <v>0</v>
      </c>
      <c r="S802" s="73">
        <v>0</v>
      </c>
      <c r="T802" s="73">
        <v>0</v>
      </c>
      <c r="U802" s="73">
        <v>0</v>
      </c>
      <c r="V802" s="73">
        <v>0</v>
      </c>
      <c r="W802" s="73">
        <v>0</v>
      </c>
      <c r="X802" s="73">
        <v>0</v>
      </c>
      <c r="Y802" s="73">
        <v>0</v>
      </c>
      <c r="Z802" s="73">
        <v>0</v>
      </c>
      <c r="AA802" s="73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</row>
    <row r="803" spans="1:40">
      <c r="A803" s="108" t="s">
        <v>1493</v>
      </c>
      <c r="B803" s="73">
        <v>0</v>
      </c>
      <c r="C803" s="73">
        <v>0</v>
      </c>
      <c r="D803" s="73">
        <v>0</v>
      </c>
      <c r="E803" s="73">
        <v>0</v>
      </c>
      <c r="F803" s="73">
        <v>0</v>
      </c>
      <c r="G803" s="73">
        <v>0</v>
      </c>
      <c r="H803" s="73">
        <v>0</v>
      </c>
      <c r="I803" s="73">
        <v>0</v>
      </c>
      <c r="J803" s="73">
        <v>0</v>
      </c>
      <c r="K803" s="73">
        <v>0</v>
      </c>
      <c r="L803" s="73">
        <v>0</v>
      </c>
      <c r="M803" s="73">
        <v>0</v>
      </c>
      <c r="N803" s="73">
        <v>0</v>
      </c>
      <c r="O803" s="73">
        <v>0</v>
      </c>
      <c r="P803" s="73">
        <v>0</v>
      </c>
      <c r="Q803" s="73">
        <v>0</v>
      </c>
      <c r="R803" s="73">
        <v>0</v>
      </c>
      <c r="S803" s="73">
        <v>0</v>
      </c>
      <c r="T803" s="73">
        <v>0</v>
      </c>
      <c r="U803" s="73">
        <v>0</v>
      </c>
      <c r="V803" s="73">
        <v>0</v>
      </c>
      <c r="W803" s="73">
        <v>0</v>
      </c>
      <c r="X803" s="73">
        <v>0</v>
      </c>
      <c r="Y803" s="73">
        <v>0</v>
      </c>
      <c r="Z803" s="73">
        <v>0</v>
      </c>
      <c r="AA803" s="73">
        <v>0</v>
      </c>
      <c r="AB803" s="73">
        <v>0</v>
      </c>
      <c r="AC803" s="73">
        <v>0</v>
      </c>
      <c r="AD803" s="73">
        <v>0</v>
      </c>
      <c r="AE803" s="73">
        <v>0</v>
      </c>
      <c r="AF803" s="73">
        <v>0</v>
      </c>
      <c r="AG803" s="73">
        <v>0</v>
      </c>
      <c r="AH803" s="73">
        <v>0</v>
      </c>
      <c r="AI803" s="73">
        <v>0</v>
      </c>
      <c r="AJ803" s="73">
        <v>0</v>
      </c>
      <c r="AK803" s="73">
        <v>0</v>
      </c>
      <c r="AL803" s="73">
        <v>0</v>
      </c>
      <c r="AM803" s="73">
        <v>0</v>
      </c>
      <c r="AN803" s="73">
        <v>0</v>
      </c>
    </row>
    <row r="804" spans="1:40">
      <c r="A804" s="108" t="s">
        <v>1494</v>
      </c>
      <c r="B804" s="73">
        <v>0</v>
      </c>
      <c r="C804" s="73">
        <v>0</v>
      </c>
      <c r="D804" s="73">
        <v>0</v>
      </c>
      <c r="E804" s="73">
        <v>0</v>
      </c>
      <c r="F804" s="73">
        <v>0</v>
      </c>
      <c r="G804" s="73">
        <v>0</v>
      </c>
      <c r="H804" s="73">
        <v>0</v>
      </c>
      <c r="I804" s="73">
        <v>0</v>
      </c>
      <c r="J804" s="73">
        <v>0</v>
      </c>
      <c r="K804" s="73">
        <v>0</v>
      </c>
      <c r="L804" s="73">
        <v>0</v>
      </c>
      <c r="M804" s="73">
        <v>0</v>
      </c>
      <c r="N804" s="73">
        <v>0</v>
      </c>
      <c r="O804" s="73">
        <v>0</v>
      </c>
      <c r="P804" s="73">
        <v>0</v>
      </c>
      <c r="Q804" s="73">
        <v>0</v>
      </c>
      <c r="R804" s="73">
        <v>0</v>
      </c>
      <c r="S804" s="73">
        <v>0</v>
      </c>
      <c r="T804" s="73">
        <v>0</v>
      </c>
      <c r="U804" s="73">
        <v>0</v>
      </c>
      <c r="V804" s="73">
        <v>0</v>
      </c>
      <c r="W804" s="73">
        <v>0</v>
      </c>
      <c r="X804" s="73">
        <v>0</v>
      </c>
      <c r="Y804" s="73">
        <v>0</v>
      </c>
      <c r="Z804" s="73">
        <v>0</v>
      </c>
      <c r="AA804" s="73">
        <v>0</v>
      </c>
      <c r="AB804" s="73">
        <v>0</v>
      </c>
      <c r="AC804" s="73">
        <v>0</v>
      </c>
      <c r="AD804" s="73">
        <v>0</v>
      </c>
      <c r="AE804" s="73">
        <v>0</v>
      </c>
      <c r="AF804" s="73">
        <v>0</v>
      </c>
      <c r="AG804" s="73">
        <v>0</v>
      </c>
      <c r="AH804" s="73">
        <v>0</v>
      </c>
      <c r="AI804" s="73">
        <v>0</v>
      </c>
      <c r="AJ804" s="73">
        <v>0</v>
      </c>
      <c r="AK804" s="73">
        <v>0</v>
      </c>
      <c r="AL804" s="73">
        <v>0</v>
      </c>
      <c r="AM804" s="73">
        <v>0</v>
      </c>
      <c r="AN804" s="73">
        <v>0</v>
      </c>
    </row>
    <row r="805" spans="1:40">
      <c r="A805" s="108" t="s">
        <v>1495</v>
      </c>
      <c r="B805" s="73">
        <v>0</v>
      </c>
      <c r="C805" s="73">
        <v>0</v>
      </c>
      <c r="D805" s="73">
        <v>0</v>
      </c>
      <c r="E805" s="73">
        <v>0</v>
      </c>
      <c r="F805" s="73">
        <v>0</v>
      </c>
      <c r="G805" s="73">
        <v>0</v>
      </c>
      <c r="H805" s="73">
        <v>0</v>
      </c>
      <c r="I805" s="73">
        <v>0</v>
      </c>
      <c r="J805" s="73">
        <v>0</v>
      </c>
      <c r="K805" s="73">
        <v>0</v>
      </c>
      <c r="L805" s="73">
        <v>0</v>
      </c>
      <c r="M805" s="73">
        <v>0</v>
      </c>
      <c r="N805" s="73">
        <v>0</v>
      </c>
      <c r="O805" s="73">
        <v>0</v>
      </c>
      <c r="P805" s="73">
        <v>0</v>
      </c>
      <c r="Q805" s="73">
        <v>0</v>
      </c>
      <c r="R805" s="73">
        <v>0</v>
      </c>
      <c r="S805" s="73">
        <v>0</v>
      </c>
      <c r="T805" s="73">
        <v>0</v>
      </c>
      <c r="U805" s="73">
        <v>0</v>
      </c>
      <c r="V805" s="73">
        <v>0</v>
      </c>
      <c r="W805" s="73">
        <v>0</v>
      </c>
      <c r="X805" s="73">
        <v>0</v>
      </c>
      <c r="Y805" s="73">
        <v>0</v>
      </c>
      <c r="Z805" s="73">
        <v>0</v>
      </c>
      <c r="AA805" s="73">
        <v>0</v>
      </c>
      <c r="AB805" s="73">
        <v>0</v>
      </c>
      <c r="AC805" s="73">
        <v>0</v>
      </c>
      <c r="AD805" s="73">
        <v>0</v>
      </c>
      <c r="AE805" s="73">
        <v>0</v>
      </c>
      <c r="AF805" s="73">
        <v>0</v>
      </c>
      <c r="AG805" s="73">
        <v>0</v>
      </c>
      <c r="AH805" s="73">
        <v>0</v>
      </c>
      <c r="AI805" s="73">
        <v>0</v>
      </c>
      <c r="AJ805" s="73">
        <v>0</v>
      </c>
      <c r="AK805" s="73">
        <v>0</v>
      </c>
      <c r="AL805" s="73">
        <v>0</v>
      </c>
      <c r="AM805" s="73">
        <v>0</v>
      </c>
      <c r="AN805" s="73">
        <v>0</v>
      </c>
    </row>
    <row r="806" spans="1:40">
      <c r="A806" s="108" t="s">
        <v>1496</v>
      </c>
      <c r="B806" s="73">
        <v>0</v>
      </c>
      <c r="C806" s="73">
        <v>0</v>
      </c>
      <c r="D806" s="73">
        <v>0</v>
      </c>
      <c r="E806" s="73">
        <v>0</v>
      </c>
      <c r="F806" s="73">
        <v>0</v>
      </c>
      <c r="G806" s="73">
        <v>0</v>
      </c>
      <c r="H806" s="73">
        <v>0</v>
      </c>
      <c r="I806" s="73">
        <v>0</v>
      </c>
      <c r="J806" s="73">
        <v>0</v>
      </c>
      <c r="K806" s="73">
        <v>0</v>
      </c>
      <c r="L806" s="73">
        <v>0</v>
      </c>
      <c r="M806" s="73">
        <v>0</v>
      </c>
      <c r="N806" s="73">
        <v>0</v>
      </c>
      <c r="O806" s="73">
        <v>0</v>
      </c>
      <c r="P806" s="73">
        <v>0</v>
      </c>
      <c r="Q806" s="73">
        <v>0</v>
      </c>
      <c r="R806" s="73">
        <v>0</v>
      </c>
      <c r="S806" s="73">
        <v>0</v>
      </c>
      <c r="T806" s="73">
        <v>0</v>
      </c>
      <c r="U806" s="73">
        <v>0</v>
      </c>
      <c r="V806" s="73">
        <v>0</v>
      </c>
      <c r="W806" s="73">
        <v>0</v>
      </c>
      <c r="X806" s="73">
        <v>0</v>
      </c>
      <c r="Y806" s="73">
        <v>0</v>
      </c>
      <c r="Z806" s="73">
        <v>0</v>
      </c>
      <c r="AA806" s="73">
        <v>0</v>
      </c>
      <c r="AB806" s="73">
        <v>0</v>
      </c>
      <c r="AC806" s="73">
        <v>0</v>
      </c>
      <c r="AD806" s="73">
        <v>0</v>
      </c>
      <c r="AE806" s="73">
        <v>0</v>
      </c>
      <c r="AF806" s="73">
        <v>0</v>
      </c>
      <c r="AG806" s="73">
        <v>0</v>
      </c>
      <c r="AH806" s="73">
        <v>0</v>
      </c>
      <c r="AI806" s="73">
        <v>0</v>
      </c>
      <c r="AJ806" s="73">
        <v>0</v>
      </c>
      <c r="AK806" s="73">
        <v>0</v>
      </c>
      <c r="AL806" s="73">
        <v>0</v>
      </c>
      <c r="AM806" s="73">
        <v>0</v>
      </c>
      <c r="AN806" s="73">
        <v>0</v>
      </c>
    </row>
    <row r="807" spans="1:40">
      <c r="A807" s="108" t="s">
        <v>1497</v>
      </c>
      <c r="B807" s="73">
        <v>0</v>
      </c>
      <c r="C807" s="73">
        <v>0</v>
      </c>
      <c r="D807" s="73">
        <v>0</v>
      </c>
      <c r="E807" s="73">
        <v>0</v>
      </c>
      <c r="F807" s="73">
        <v>0</v>
      </c>
      <c r="G807" s="73">
        <v>0</v>
      </c>
      <c r="H807" s="73">
        <v>0</v>
      </c>
      <c r="I807" s="73">
        <v>0</v>
      </c>
      <c r="J807" s="73">
        <v>0</v>
      </c>
      <c r="K807" s="73">
        <v>0</v>
      </c>
      <c r="L807" s="73">
        <v>0</v>
      </c>
      <c r="M807" s="73">
        <v>0</v>
      </c>
      <c r="N807" s="73">
        <v>0</v>
      </c>
      <c r="O807" s="73">
        <v>0</v>
      </c>
      <c r="P807" s="73">
        <v>0</v>
      </c>
      <c r="Q807" s="73">
        <v>0</v>
      </c>
      <c r="R807" s="73">
        <v>0</v>
      </c>
      <c r="S807" s="73">
        <v>0</v>
      </c>
      <c r="T807" s="73">
        <v>0</v>
      </c>
      <c r="U807" s="73">
        <v>0</v>
      </c>
      <c r="V807" s="73">
        <v>0</v>
      </c>
      <c r="W807" s="73">
        <v>0</v>
      </c>
      <c r="X807" s="73">
        <v>0</v>
      </c>
      <c r="Y807" s="73">
        <v>0</v>
      </c>
      <c r="Z807" s="73">
        <v>0</v>
      </c>
      <c r="AA807" s="73">
        <v>0</v>
      </c>
      <c r="AB807" s="73">
        <v>0</v>
      </c>
      <c r="AC807" s="73">
        <v>0</v>
      </c>
      <c r="AD807" s="73">
        <v>0</v>
      </c>
      <c r="AE807" s="73">
        <v>0</v>
      </c>
      <c r="AF807" s="73">
        <v>0</v>
      </c>
      <c r="AG807" s="73">
        <v>0</v>
      </c>
      <c r="AH807" s="73">
        <v>0</v>
      </c>
      <c r="AI807" s="73">
        <v>0</v>
      </c>
      <c r="AJ807" s="73">
        <v>0</v>
      </c>
      <c r="AK807" s="73">
        <v>0</v>
      </c>
      <c r="AL807" s="73">
        <v>0</v>
      </c>
      <c r="AM807" s="73">
        <v>0</v>
      </c>
      <c r="AN807" s="73">
        <v>0</v>
      </c>
    </row>
    <row r="808" spans="1:40">
      <c r="A808" s="108" t="s">
        <v>1498</v>
      </c>
      <c r="B808" s="73">
        <v>-216833.99999999901</v>
      </c>
      <c r="C808" s="73">
        <v>-216833.99999999901</v>
      </c>
      <c r="D808" s="73">
        <v>-216833.99999999901</v>
      </c>
      <c r="E808" s="73">
        <v>-216833.99999999901</v>
      </c>
      <c r="F808" s="73">
        <v>-216833.99999999901</v>
      </c>
      <c r="G808" s="73">
        <v>-216833.99999999901</v>
      </c>
      <c r="H808" s="73">
        <v>-216833.99999999901</v>
      </c>
      <c r="I808" s="73">
        <v>-216833.99999999901</v>
      </c>
      <c r="J808" s="73">
        <v>-216833.99999999901</v>
      </c>
      <c r="K808" s="73">
        <v>-216833.99999999901</v>
      </c>
      <c r="L808" s="73">
        <v>-216833.99999999901</v>
      </c>
      <c r="M808" s="73">
        <v>-216833.99999999901</v>
      </c>
      <c r="N808" s="73">
        <v>-2602007.99999998</v>
      </c>
      <c r="O808" s="73">
        <v>-216833.99999999901</v>
      </c>
      <c r="P808" s="73">
        <v>-216833.99999999901</v>
      </c>
      <c r="Q808" s="73">
        <v>-216833.99999999901</v>
      </c>
      <c r="R808" s="73">
        <v>-216833.99999999901</v>
      </c>
      <c r="S808" s="73">
        <v>-216833.99999999901</v>
      </c>
      <c r="T808" s="73">
        <v>-216833.99999999901</v>
      </c>
      <c r="U808" s="73">
        <v>-216833.99999999901</v>
      </c>
      <c r="V808" s="73">
        <v>-216833.99999999901</v>
      </c>
      <c r="W808" s="73">
        <v>-216833.99999999901</v>
      </c>
      <c r="X808" s="73">
        <v>-216833.99999999901</v>
      </c>
      <c r="Y808" s="73">
        <v>-216833.99999999901</v>
      </c>
      <c r="Z808" s="73">
        <v>-216833.99999999901</v>
      </c>
      <c r="AA808" s="73">
        <v>-2602007.99999998</v>
      </c>
      <c r="AB808" s="73">
        <v>-216833.99999999901</v>
      </c>
      <c r="AC808" s="73">
        <v>-216833.99999999901</v>
      </c>
      <c r="AD808" s="73">
        <v>-216833.99999999901</v>
      </c>
      <c r="AE808" s="73">
        <v>-216833.99999999901</v>
      </c>
      <c r="AF808" s="73">
        <v>-216833.99999999901</v>
      </c>
      <c r="AG808" s="73">
        <v>-216833.99999999901</v>
      </c>
      <c r="AH808" s="73">
        <v>-216833.99999999901</v>
      </c>
      <c r="AI808" s="73">
        <v>-216833.99999999901</v>
      </c>
      <c r="AJ808" s="73">
        <v>-216833.99999999901</v>
      </c>
      <c r="AK808" s="73">
        <v>-216833.99999999901</v>
      </c>
      <c r="AL808" s="73">
        <v>-216833.99999999901</v>
      </c>
      <c r="AM808" s="73">
        <v>-216833.99999999901</v>
      </c>
      <c r="AN808" s="73">
        <v>-2602007.99999998</v>
      </c>
    </row>
    <row r="809" spans="1:40">
      <c r="A809" s="108" t="s">
        <v>1499</v>
      </c>
    </row>
    <row r="810" spans="1:40">
      <c r="A810" s="108" t="s">
        <v>1500</v>
      </c>
      <c r="B810" s="73">
        <v>-110280.66666666701</v>
      </c>
      <c r="C810" s="73">
        <v>-110280.66666666701</v>
      </c>
      <c r="D810" s="73">
        <v>-110280.66666666701</v>
      </c>
      <c r="E810" s="73">
        <v>-110280.66666666701</v>
      </c>
      <c r="F810" s="73">
        <v>-110280.66666666701</v>
      </c>
      <c r="G810" s="73">
        <v>-110280.66666666701</v>
      </c>
      <c r="H810" s="73">
        <v>-110280.66666666701</v>
      </c>
      <c r="I810" s="73">
        <v>-110280.66666666701</v>
      </c>
      <c r="J810" s="73">
        <v>-110280.66666666701</v>
      </c>
      <c r="K810" s="73">
        <v>-110280.66666666701</v>
      </c>
      <c r="L810" s="73">
        <v>-110280.66666666701</v>
      </c>
      <c r="M810" s="73">
        <v>-110280.66666666701</v>
      </c>
      <c r="N810" s="73">
        <v>-1323368</v>
      </c>
      <c r="O810" s="73">
        <v>-94724.916666666701</v>
      </c>
      <c r="P810" s="73">
        <v>-94724.916666666701</v>
      </c>
      <c r="Q810" s="73">
        <v>-94724.916666666701</v>
      </c>
      <c r="R810" s="73">
        <v>-94724.916666666701</v>
      </c>
      <c r="S810" s="73">
        <v>-94724.916666666701</v>
      </c>
      <c r="T810" s="73">
        <v>-94724.916666666701</v>
      </c>
      <c r="U810" s="73">
        <v>-94724.916666666701</v>
      </c>
      <c r="V810" s="73">
        <v>-94724.916666666701</v>
      </c>
      <c r="W810" s="73">
        <v>-94724.916666666701</v>
      </c>
      <c r="X810" s="73">
        <v>-94724.916666666701</v>
      </c>
      <c r="Y810" s="73">
        <v>-94724.916666666701</v>
      </c>
      <c r="Z810" s="73">
        <v>-94724.916666666701</v>
      </c>
      <c r="AA810" s="73">
        <v>-1136699</v>
      </c>
      <c r="AB810" s="73">
        <v>-81829.833333333299</v>
      </c>
      <c r="AC810" s="73">
        <v>-81829.833333333299</v>
      </c>
      <c r="AD810" s="73">
        <v>-81829.833333333299</v>
      </c>
      <c r="AE810" s="73">
        <v>-81829.833333333299</v>
      </c>
      <c r="AF810" s="73">
        <v>-81829.833333333299</v>
      </c>
      <c r="AG810" s="73">
        <v>-81829.833333333299</v>
      </c>
      <c r="AH810" s="73">
        <v>-81829.833333333299</v>
      </c>
      <c r="AI810" s="73">
        <v>-81829.833333333299</v>
      </c>
      <c r="AJ810" s="73">
        <v>-81829.833333333299</v>
      </c>
      <c r="AK810" s="73">
        <v>-81829.833333333299</v>
      </c>
      <c r="AL810" s="73">
        <v>-81829.833333333299</v>
      </c>
      <c r="AM810" s="73">
        <v>-81829.833333333299</v>
      </c>
      <c r="AN810" s="73">
        <v>-981957.99999999895</v>
      </c>
    </row>
    <row r="811" spans="1:40">
      <c r="A811" s="108" t="s">
        <v>1501</v>
      </c>
      <c r="B811" s="73">
        <v>0</v>
      </c>
      <c r="C811" s="73">
        <v>0</v>
      </c>
      <c r="D811" s="73">
        <v>0</v>
      </c>
      <c r="E811" s="73">
        <v>0</v>
      </c>
      <c r="F811" s="73">
        <v>0</v>
      </c>
      <c r="G811" s="73">
        <v>0</v>
      </c>
      <c r="H811" s="73">
        <v>0</v>
      </c>
      <c r="I811" s="73">
        <v>0</v>
      </c>
      <c r="J811" s="73">
        <v>0</v>
      </c>
      <c r="K811" s="73">
        <v>0</v>
      </c>
      <c r="L811" s="73">
        <v>0</v>
      </c>
      <c r="M811" s="73">
        <v>0</v>
      </c>
      <c r="N811" s="73">
        <v>0</v>
      </c>
      <c r="O811" s="73">
        <v>0</v>
      </c>
      <c r="P811" s="73">
        <v>0</v>
      </c>
      <c r="Q811" s="73">
        <v>0</v>
      </c>
      <c r="R811" s="73">
        <v>0</v>
      </c>
      <c r="S811" s="73">
        <v>0</v>
      </c>
      <c r="T811" s="73">
        <v>0</v>
      </c>
      <c r="U811" s="73">
        <v>0</v>
      </c>
      <c r="V811" s="73">
        <v>0</v>
      </c>
      <c r="W811" s="73">
        <v>0</v>
      </c>
      <c r="X811" s="73">
        <v>0</v>
      </c>
      <c r="Y811" s="73">
        <v>0</v>
      </c>
      <c r="Z811" s="73">
        <v>0</v>
      </c>
      <c r="AA811" s="73">
        <v>0</v>
      </c>
      <c r="AB811" s="73">
        <v>0</v>
      </c>
      <c r="AC811" s="73">
        <v>0</v>
      </c>
      <c r="AD811" s="73">
        <v>0</v>
      </c>
      <c r="AE811" s="73">
        <v>0</v>
      </c>
      <c r="AF811" s="73">
        <v>0</v>
      </c>
      <c r="AG811" s="73">
        <v>0</v>
      </c>
      <c r="AH811" s="73">
        <v>0</v>
      </c>
      <c r="AI811" s="73">
        <v>0</v>
      </c>
      <c r="AJ811" s="73">
        <v>0</v>
      </c>
      <c r="AK811" s="73">
        <v>0</v>
      </c>
      <c r="AL811" s="73">
        <v>0</v>
      </c>
      <c r="AM811" s="73">
        <v>0</v>
      </c>
      <c r="AN811" s="73">
        <v>0</v>
      </c>
    </row>
    <row r="812" spans="1:40">
      <c r="A812" s="108" t="s">
        <v>1502</v>
      </c>
      <c r="B812" s="73">
        <v>0</v>
      </c>
      <c r="C812" s="73">
        <v>0</v>
      </c>
      <c r="D812" s="73">
        <v>0</v>
      </c>
      <c r="E812" s="73">
        <v>0</v>
      </c>
      <c r="F812" s="73">
        <v>0</v>
      </c>
      <c r="G812" s="73">
        <v>0</v>
      </c>
      <c r="H812" s="73">
        <v>0</v>
      </c>
      <c r="I812" s="73">
        <v>0</v>
      </c>
      <c r="J812" s="73">
        <v>0</v>
      </c>
      <c r="K812" s="73">
        <v>0</v>
      </c>
      <c r="L812" s="73">
        <v>0</v>
      </c>
      <c r="M812" s="73">
        <v>0</v>
      </c>
      <c r="N812" s="73">
        <v>0</v>
      </c>
      <c r="O812" s="73">
        <v>0</v>
      </c>
      <c r="P812" s="73">
        <v>0</v>
      </c>
      <c r="Q812" s="73">
        <v>0</v>
      </c>
      <c r="R812" s="73">
        <v>0</v>
      </c>
      <c r="S812" s="73">
        <v>0</v>
      </c>
      <c r="T812" s="73">
        <v>0</v>
      </c>
      <c r="U812" s="73">
        <v>0</v>
      </c>
      <c r="V812" s="73">
        <v>0</v>
      </c>
      <c r="W812" s="73">
        <v>0</v>
      </c>
      <c r="X812" s="73">
        <v>0</v>
      </c>
      <c r="Y812" s="73">
        <v>0</v>
      </c>
      <c r="Z812" s="73">
        <v>0</v>
      </c>
      <c r="AA812" s="73">
        <v>0</v>
      </c>
      <c r="AB812" s="73">
        <v>0</v>
      </c>
      <c r="AC812" s="73">
        <v>0</v>
      </c>
      <c r="AD812" s="73">
        <v>0</v>
      </c>
      <c r="AE812" s="73">
        <v>0</v>
      </c>
      <c r="AF812" s="73">
        <v>0</v>
      </c>
      <c r="AG812" s="73">
        <v>0</v>
      </c>
      <c r="AH812" s="73">
        <v>0</v>
      </c>
      <c r="AI812" s="73">
        <v>0</v>
      </c>
      <c r="AJ812" s="73">
        <v>0</v>
      </c>
      <c r="AK812" s="73">
        <v>0</v>
      </c>
      <c r="AL812" s="73">
        <v>0</v>
      </c>
      <c r="AM812" s="73">
        <v>0</v>
      </c>
      <c r="AN812" s="73">
        <v>0</v>
      </c>
    </row>
    <row r="813" spans="1:40">
      <c r="A813" s="108" t="s">
        <v>1503</v>
      </c>
      <c r="B813" s="73">
        <v>-110280.66666666701</v>
      </c>
      <c r="C813" s="73">
        <v>-110280.66666666701</v>
      </c>
      <c r="D813" s="73">
        <v>-110280.66666666701</v>
      </c>
      <c r="E813" s="73">
        <v>-110280.66666666701</v>
      </c>
      <c r="F813" s="73">
        <v>-110280.66666666701</v>
      </c>
      <c r="G813" s="73">
        <v>-110280.66666666701</v>
      </c>
      <c r="H813" s="73">
        <v>-110280.66666666701</v>
      </c>
      <c r="I813" s="73">
        <v>-110280.66666666701</v>
      </c>
      <c r="J813" s="73">
        <v>-110280.66666666701</v>
      </c>
      <c r="K813" s="73">
        <v>-110280.66666666701</v>
      </c>
      <c r="L813" s="73">
        <v>-110280.66666666701</v>
      </c>
      <c r="M813" s="73">
        <v>-110280.66666666701</v>
      </c>
      <c r="N813" s="73">
        <v>-1323368</v>
      </c>
      <c r="O813" s="73">
        <v>-94724.916666666701</v>
      </c>
      <c r="P813" s="73">
        <v>-94724.916666666701</v>
      </c>
      <c r="Q813" s="73">
        <v>-94724.916666666701</v>
      </c>
      <c r="R813" s="73">
        <v>-94724.916666666701</v>
      </c>
      <c r="S813" s="73">
        <v>-94724.916666666701</v>
      </c>
      <c r="T813" s="73">
        <v>-94724.916666666701</v>
      </c>
      <c r="U813" s="73">
        <v>-94724.916666666701</v>
      </c>
      <c r="V813" s="73">
        <v>-94724.916666666701</v>
      </c>
      <c r="W813" s="73">
        <v>-94724.916666666701</v>
      </c>
      <c r="X813" s="73">
        <v>-94724.916666666701</v>
      </c>
      <c r="Y813" s="73">
        <v>-94724.916666666701</v>
      </c>
      <c r="Z813" s="73">
        <v>-94724.916666666701</v>
      </c>
      <c r="AA813" s="73">
        <v>-1136699</v>
      </c>
      <c r="AB813" s="73">
        <v>-81829.833333333299</v>
      </c>
      <c r="AC813" s="73">
        <v>-81829.833333333299</v>
      </c>
      <c r="AD813" s="73">
        <v>-81829.833333333299</v>
      </c>
      <c r="AE813" s="73">
        <v>-81829.833333333299</v>
      </c>
      <c r="AF813" s="73">
        <v>-81829.833333333299</v>
      </c>
      <c r="AG813" s="73">
        <v>-81829.833333333299</v>
      </c>
      <c r="AH813" s="73">
        <v>-81829.833333333299</v>
      </c>
      <c r="AI813" s="73">
        <v>-81829.833333333299</v>
      </c>
      <c r="AJ813" s="73">
        <v>-81829.833333333299</v>
      </c>
      <c r="AK813" s="73">
        <v>-81829.833333333299</v>
      </c>
      <c r="AL813" s="73">
        <v>-81829.833333333299</v>
      </c>
      <c r="AM813" s="73">
        <v>-81829.833333333299</v>
      </c>
      <c r="AN813" s="73">
        <v>-981957.99999999895</v>
      </c>
    </row>
    <row r="814" spans="1:40">
      <c r="A814" s="108" t="s">
        <v>1504</v>
      </c>
    </row>
    <row r="815" spans="1:40">
      <c r="A815" s="108" t="s">
        <v>1505</v>
      </c>
      <c r="B815" s="73">
        <v>0</v>
      </c>
      <c r="C815" s="73">
        <v>0</v>
      </c>
      <c r="D815" s="73">
        <v>0</v>
      </c>
      <c r="E815" s="73">
        <v>0</v>
      </c>
      <c r="F815" s="73">
        <v>0</v>
      </c>
      <c r="G815" s="73">
        <v>0</v>
      </c>
      <c r="H815" s="73">
        <v>0</v>
      </c>
      <c r="I815" s="73">
        <v>0</v>
      </c>
      <c r="J815" s="73">
        <v>0</v>
      </c>
      <c r="K815" s="73">
        <v>0</v>
      </c>
      <c r="L815" s="73">
        <v>0</v>
      </c>
      <c r="M815" s="73">
        <v>0</v>
      </c>
      <c r="N815" s="73">
        <v>0</v>
      </c>
      <c r="O815" s="73">
        <v>0</v>
      </c>
      <c r="P815" s="73">
        <v>0</v>
      </c>
      <c r="Q815" s="73">
        <v>0</v>
      </c>
      <c r="R815" s="73">
        <v>0</v>
      </c>
      <c r="S815" s="73">
        <v>0</v>
      </c>
      <c r="T815" s="73">
        <v>0</v>
      </c>
      <c r="U815" s="73">
        <v>0</v>
      </c>
      <c r="V815" s="73">
        <v>0</v>
      </c>
      <c r="W815" s="73">
        <v>0</v>
      </c>
      <c r="X815" s="73">
        <v>0</v>
      </c>
      <c r="Y815" s="73">
        <v>0</v>
      </c>
      <c r="Z815" s="73">
        <v>0</v>
      </c>
      <c r="AA815" s="73">
        <v>0</v>
      </c>
      <c r="AB815" s="73">
        <v>0</v>
      </c>
      <c r="AC815" s="73">
        <v>0</v>
      </c>
      <c r="AD815" s="73">
        <v>0</v>
      </c>
      <c r="AE815" s="73">
        <v>0</v>
      </c>
      <c r="AF815" s="73">
        <v>0</v>
      </c>
      <c r="AG815" s="73">
        <v>0</v>
      </c>
      <c r="AH815" s="73">
        <v>0</v>
      </c>
      <c r="AI815" s="73">
        <v>0</v>
      </c>
      <c r="AJ815" s="73">
        <v>0</v>
      </c>
      <c r="AK815" s="73">
        <v>0</v>
      </c>
      <c r="AL815" s="73">
        <v>0</v>
      </c>
      <c r="AM815" s="73">
        <v>0</v>
      </c>
      <c r="AN815" s="73">
        <v>0</v>
      </c>
    </row>
    <row r="816" spans="1:40">
      <c r="A816" s="108" t="s">
        <v>1506</v>
      </c>
      <c r="B816" s="73">
        <v>0</v>
      </c>
      <c r="C816" s="73">
        <v>0</v>
      </c>
      <c r="D816" s="73">
        <v>0</v>
      </c>
      <c r="E816" s="73">
        <v>0</v>
      </c>
      <c r="F816" s="73">
        <v>0</v>
      </c>
      <c r="G816" s="73">
        <v>0</v>
      </c>
      <c r="H816" s="73">
        <v>0</v>
      </c>
      <c r="I816" s="73">
        <v>0</v>
      </c>
      <c r="J816" s="73">
        <v>0</v>
      </c>
      <c r="K816" s="73">
        <v>0</v>
      </c>
      <c r="L816" s="73">
        <v>0</v>
      </c>
      <c r="M816" s="73">
        <v>0</v>
      </c>
      <c r="N816" s="73">
        <v>0</v>
      </c>
      <c r="O816" s="73">
        <v>0</v>
      </c>
      <c r="P816" s="73">
        <v>0</v>
      </c>
      <c r="Q816" s="73">
        <v>0</v>
      </c>
      <c r="R816" s="73">
        <v>0</v>
      </c>
      <c r="S816" s="73">
        <v>0</v>
      </c>
      <c r="T816" s="73">
        <v>0</v>
      </c>
      <c r="U816" s="73">
        <v>0</v>
      </c>
      <c r="V816" s="73">
        <v>0</v>
      </c>
      <c r="W816" s="73">
        <v>0</v>
      </c>
      <c r="X816" s="73">
        <v>0</v>
      </c>
      <c r="Y816" s="73">
        <v>0</v>
      </c>
      <c r="Z816" s="73">
        <v>0</v>
      </c>
      <c r="AA816" s="73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</row>
    <row r="817" spans="1:40">
      <c r="A817" s="108" t="s">
        <v>1507</v>
      </c>
      <c r="B817" s="73">
        <v>0</v>
      </c>
      <c r="C817" s="73">
        <v>0</v>
      </c>
      <c r="D817" s="73">
        <v>0</v>
      </c>
      <c r="E817" s="73">
        <v>0</v>
      </c>
      <c r="F817" s="73">
        <v>0</v>
      </c>
      <c r="G817" s="73">
        <v>0</v>
      </c>
      <c r="H817" s="73">
        <v>0</v>
      </c>
      <c r="I817" s="73">
        <v>0</v>
      </c>
      <c r="J817" s="73">
        <v>0</v>
      </c>
      <c r="K817" s="73">
        <v>0</v>
      </c>
      <c r="L817" s="73">
        <v>0</v>
      </c>
      <c r="M817" s="73">
        <v>0</v>
      </c>
      <c r="N817" s="73">
        <v>0</v>
      </c>
      <c r="O817" s="73">
        <v>0</v>
      </c>
      <c r="P817" s="73">
        <v>0</v>
      </c>
      <c r="Q817" s="73">
        <v>0</v>
      </c>
      <c r="R817" s="73">
        <v>0</v>
      </c>
      <c r="S817" s="73">
        <v>0</v>
      </c>
      <c r="T817" s="73">
        <v>0</v>
      </c>
      <c r="U817" s="73">
        <v>0</v>
      </c>
      <c r="V817" s="73">
        <v>0</v>
      </c>
      <c r="W817" s="73">
        <v>0</v>
      </c>
      <c r="X817" s="73">
        <v>0</v>
      </c>
      <c r="Y817" s="73">
        <v>0</v>
      </c>
      <c r="Z817" s="73">
        <v>0</v>
      </c>
      <c r="AA817" s="73">
        <v>0</v>
      </c>
      <c r="AB817" s="73">
        <v>0</v>
      </c>
      <c r="AC817" s="73">
        <v>0</v>
      </c>
      <c r="AD817" s="73">
        <v>0</v>
      </c>
      <c r="AE817" s="73">
        <v>0</v>
      </c>
      <c r="AF817" s="73">
        <v>0</v>
      </c>
      <c r="AG817" s="73">
        <v>0</v>
      </c>
      <c r="AH817" s="73">
        <v>0</v>
      </c>
      <c r="AI817" s="73">
        <v>0</v>
      </c>
      <c r="AJ817" s="73">
        <v>0</v>
      </c>
      <c r="AK817" s="73">
        <v>0</v>
      </c>
      <c r="AL817" s="73">
        <v>0</v>
      </c>
      <c r="AM817" s="73">
        <v>0</v>
      </c>
      <c r="AN817" s="73">
        <v>0</v>
      </c>
    </row>
    <row r="818" spans="1:40">
      <c r="A818" s="109" t="s">
        <v>1508</v>
      </c>
      <c r="B818" s="73">
        <v>-3689430.2266213</v>
      </c>
      <c r="C818" s="73">
        <v>-3720346.20920107</v>
      </c>
      <c r="D818" s="73">
        <v>-3728227.3980108001</v>
      </c>
      <c r="E818" s="73">
        <v>-3761026.6326163602</v>
      </c>
      <c r="F818" s="73">
        <v>-3765728.78561822</v>
      </c>
      <c r="G818" s="73">
        <v>-4130295.3835715</v>
      </c>
      <c r="H818" s="73">
        <v>-4521271.4073726796</v>
      </c>
      <c r="I818" s="73">
        <v>-4597874.6500271503</v>
      </c>
      <c r="J818" s="73">
        <v>-4741511.0714571197</v>
      </c>
      <c r="K818" s="73">
        <v>-4913974.6501734303</v>
      </c>
      <c r="L818" s="73">
        <v>-4511361.5833310401</v>
      </c>
      <c r="M818" s="73">
        <v>-9012987.3868244402</v>
      </c>
      <c r="N818" s="73">
        <v>-55094035.384825103</v>
      </c>
      <c r="O818" s="73">
        <v>-3372385.7267285502</v>
      </c>
      <c r="P818" s="73">
        <v>-3400551.2996220598</v>
      </c>
      <c r="Q818" s="73">
        <v>-3424317.6804381199</v>
      </c>
      <c r="R818" s="73">
        <v>-3473814.9741424401</v>
      </c>
      <c r="S818" s="73">
        <v>-3495788.1631936799</v>
      </c>
      <c r="T818" s="73">
        <v>-3872432.2996225399</v>
      </c>
      <c r="U818" s="73">
        <v>-4311649.15330368</v>
      </c>
      <c r="V818" s="73">
        <v>-4455230.2478738902</v>
      </c>
      <c r="W818" s="73">
        <v>-4509549.1038487405</v>
      </c>
      <c r="X818" s="73">
        <v>-4599130.1932693198</v>
      </c>
      <c r="Y818" s="73">
        <v>-4229533.4773022896</v>
      </c>
      <c r="Z818" s="73">
        <v>-9834496.0499472693</v>
      </c>
      <c r="AA818" s="73">
        <v>-52978878.369292602</v>
      </c>
      <c r="AB818" s="73">
        <v>-3768633.2241493501</v>
      </c>
      <c r="AC818" s="73">
        <v>-3816423.8826189199</v>
      </c>
      <c r="AD818" s="73">
        <v>-3412352.2544365702</v>
      </c>
      <c r="AE818" s="73">
        <v>-3446189.4961810401</v>
      </c>
      <c r="AF818" s="73">
        <v>-3451687.9864305402</v>
      </c>
      <c r="AG818" s="73">
        <v>-3618709.2089856099</v>
      </c>
      <c r="AH818" s="73">
        <v>-3882763.9393428802</v>
      </c>
      <c r="AI818" s="73">
        <v>-4060338.3130313</v>
      </c>
      <c r="AJ818" s="73">
        <v>-4349976.0881007398</v>
      </c>
      <c r="AK818" s="73">
        <v>-4646368.7738145404</v>
      </c>
      <c r="AL818" s="73">
        <v>-4242869.9611267103</v>
      </c>
      <c r="AM818" s="73">
        <v>-10229406.332972299</v>
      </c>
      <c r="AN818" s="73">
        <v>-52925719.461190499</v>
      </c>
    </row>
    <row r="819" spans="1:40" ht="10.8" thickBot="1">
      <c r="A819" s="119" t="s">
        <v>1509</v>
      </c>
    </row>
    <row r="820" spans="1:40">
      <c r="A820" s="108" t="s">
        <v>1510</v>
      </c>
      <c r="B820" s="73">
        <v>0</v>
      </c>
      <c r="C820" s="73">
        <v>0</v>
      </c>
      <c r="D820" s="73">
        <v>0</v>
      </c>
      <c r="E820" s="73">
        <v>0</v>
      </c>
      <c r="F820" s="73">
        <v>0</v>
      </c>
      <c r="G820" s="73">
        <v>0</v>
      </c>
      <c r="H820" s="73">
        <v>0</v>
      </c>
      <c r="I820" s="73">
        <v>0</v>
      </c>
      <c r="J820" s="73">
        <v>0</v>
      </c>
      <c r="K820" s="73">
        <v>0</v>
      </c>
      <c r="L820" s="73">
        <v>0</v>
      </c>
      <c r="M820" s="73">
        <v>0</v>
      </c>
      <c r="N820" s="73">
        <v>0</v>
      </c>
      <c r="O820" s="73">
        <v>0</v>
      </c>
      <c r="P820" s="73">
        <v>0</v>
      </c>
      <c r="Q820" s="73">
        <v>0</v>
      </c>
      <c r="R820" s="73">
        <v>0</v>
      </c>
      <c r="S820" s="73">
        <v>0</v>
      </c>
      <c r="T820" s="73">
        <v>0</v>
      </c>
      <c r="U820" s="73">
        <v>0</v>
      </c>
      <c r="V820" s="73">
        <v>0</v>
      </c>
      <c r="W820" s="73">
        <v>0</v>
      </c>
      <c r="X820" s="73">
        <v>0</v>
      </c>
      <c r="Y820" s="73">
        <v>0</v>
      </c>
      <c r="Z820" s="73">
        <v>0</v>
      </c>
      <c r="AA820" s="73">
        <v>0</v>
      </c>
      <c r="AB820" s="73">
        <v>0</v>
      </c>
      <c r="AC820" s="73">
        <v>0</v>
      </c>
      <c r="AD820" s="73">
        <v>0</v>
      </c>
      <c r="AE820" s="73">
        <v>0</v>
      </c>
      <c r="AF820" s="73">
        <v>0</v>
      </c>
      <c r="AG820" s="73">
        <v>0</v>
      </c>
      <c r="AH820" s="73">
        <v>0</v>
      </c>
      <c r="AI820" s="73">
        <v>0</v>
      </c>
      <c r="AJ820" s="73">
        <v>0</v>
      </c>
      <c r="AK820" s="73">
        <v>0</v>
      </c>
      <c r="AL820" s="73">
        <v>0</v>
      </c>
      <c r="AM820" s="73">
        <v>0</v>
      </c>
      <c r="AN820" s="73">
        <v>0</v>
      </c>
    </row>
    <row r="821" spans="1:40">
      <c r="A821" s="108" t="s">
        <v>1511</v>
      </c>
      <c r="B821" s="73">
        <v>0</v>
      </c>
      <c r="C821" s="73">
        <v>0</v>
      </c>
      <c r="D821" s="73">
        <v>0</v>
      </c>
      <c r="E821" s="73">
        <v>0</v>
      </c>
      <c r="F821" s="73">
        <v>0</v>
      </c>
      <c r="G821" s="73">
        <v>0</v>
      </c>
      <c r="H821" s="73">
        <v>0</v>
      </c>
      <c r="I821" s="73">
        <v>0</v>
      </c>
      <c r="J821" s="73">
        <v>0</v>
      </c>
      <c r="K821" s="73">
        <v>0</v>
      </c>
      <c r="L821" s="73">
        <v>0</v>
      </c>
      <c r="M821" s="73">
        <v>0</v>
      </c>
      <c r="N821" s="73">
        <v>0</v>
      </c>
      <c r="O821" s="73">
        <v>0</v>
      </c>
      <c r="P821" s="73">
        <v>0</v>
      </c>
      <c r="Q821" s="73">
        <v>0</v>
      </c>
      <c r="R821" s="73">
        <v>0</v>
      </c>
      <c r="S821" s="73">
        <v>0</v>
      </c>
      <c r="T821" s="73">
        <v>0</v>
      </c>
      <c r="U821" s="73">
        <v>0</v>
      </c>
      <c r="V821" s="73">
        <v>0</v>
      </c>
      <c r="W821" s="73">
        <v>0</v>
      </c>
      <c r="X821" s="73">
        <v>0</v>
      </c>
      <c r="Y821" s="73">
        <v>0</v>
      </c>
      <c r="Z821" s="73">
        <v>0</v>
      </c>
      <c r="AA821" s="73">
        <v>0</v>
      </c>
      <c r="AB821" s="73">
        <v>0</v>
      </c>
      <c r="AC821" s="73">
        <v>0</v>
      </c>
      <c r="AD821" s="73">
        <v>0</v>
      </c>
      <c r="AE821" s="73">
        <v>0</v>
      </c>
      <c r="AF821" s="73">
        <v>0</v>
      </c>
      <c r="AG821" s="73">
        <v>0</v>
      </c>
      <c r="AH821" s="73">
        <v>0</v>
      </c>
      <c r="AI821" s="73">
        <v>0</v>
      </c>
      <c r="AJ821" s="73">
        <v>0</v>
      </c>
      <c r="AK821" s="73">
        <v>0</v>
      </c>
      <c r="AL821" s="73">
        <v>0</v>
      </c>
      <c r="AM821" s="73">
        <v>0</v>
      </c>
      <c r="AN821" s="73">
        <v>0</v>
      </c>
    </row>
    <row r="822" spans="1:40">
      <c r="A822" s="108" t="s">
        <v>1512</v>
      </c>
      <c r="B822" s="73">
        <v>0</v>
      </c>
      <c r="C822" s="73">
        <v>0</v>
      </c>
      <c r="D822" s="73">
        <v>0</v>
      </c>
      <c r="E822" s="73">
        <v>0</v>
      </c>
      <c r="F822" s="73">
        <v>0</v>
      </c>
      <c r="G822" s="73">
        <v>0</v>
      </c>
      <c r="H822" s="73">
        <v>0</v>
      </c>
      <c r="I822" s="73">
        <v>0</v>
      </c>
      <c r="J822" s="73">
        <v>0</v>
      </c>
      <c r="K822" s="73">
        <v>0</v>
      </c>
      <c r="L822" s="73">
        <v>0</v>
      </c>
      <c r="M822" s="73">
        <v>0</v>
      </c>
      <c r="N822" s="73">
        <v>0</v>
      </c>
      <c r="O822" s="73">
        <v>0</v>
      </c>
      <c r="P822" s="73">
        <v>0</v>
      </c>
      <c r="Q822" s="73">
        <v>0</v>
      </c>
      <c r="R822" s="73">
        <v>0</v>
      </c>
      <c r="S822" s="73">
        <v>0</v>
      </c>
      <c r="T822" s="73">
        <v>0</v>
      </c>
      <c r="U822" s="73">
        <v>0</v>
      </c>
      <c r="V822" s="73">
        <v>0</v>
      </c>
      <c r="W822" s="73">
        <v>0</v>
      </c>
      <c r="X822" s="73">
        <v>0</v>
      </c>
      <c r="Y822" s="73">
        <v>0</v>
      </c>
      <c r="Z822" s="73">
        <v>0</v>
      </c>
      <c r="AA822" s="73">
        <v>0</v>
      </c>
      <c r="AB822" s="73">
        <v>0</v>
      </c>
      <c r="AC822" s="73">
        <v>0</v>
      </c>
      <c r="AD822" s="73">
        <v>0</v>
      </c>
      <c r="AE822" s="73">
        <v>0</v>
      </c>
      <c r="AF822" s="73">
        <v>0</v>
      </c>
      <c r="AG822" s="73">
        <v>0</v>
      </c>
      <c r="AH822" s="73">
        <v>0</v>
      </c>
      <c r="AI822" s="73">
        <v>0</v>
      </c>
      <c r="AJ822" s="73">
        <v>0</v>
      </c>
      <c r="AK822" s="73">
        <v>0</v>
      </c>
      <c r="AL822" s="73">
        <v>0</v>
      </c>
      <c r="AM822" s="73">
        <v>0</v>
      </c>
      <c r="AN822" s="73">
        <v>0</v>
      </c>
    </row>
    <row r="823" spans="1:40">
      <c r="A823" s="108" t="s">
        <v>1513</v>
      </c>
      <c r="B823" s="73">
        <v>0</v>
      </c>
      <c r="C823" s="73">
        <v>0</v>
      </c>
      <c r="D823" s="73">
        <v>0</v>
      </c>
      <c r="E823" s="73">
        <v>0</v>
      </c>
      <c r="F823" s="73">
        <v>0</v>
      </c>
      <c r="G823" s="73">
        <v>0</v>
      </c>
      <c r="H823" s="73">
        <v>0</v>
      </c>
      <c r="I823" s="73">
        <v>0</v>
      </c>
      <c r="J823" s="73">
        <v>0</v>
      </c>
      <c r="K823" s="73">
        <v>0</v>
      </c>
      <c r="L823" s="73">
        <v>0</v>
      </c>
      <c r="M823" s="73">
        <v>0</v>
      </c>
      <c r="N823" s="73">
        <v>0</v>
      </c>
      <c r="O823" s="73">
        <v>0</v>
      </c>
      <c r="P823" s="73">
        <v>0</v>
      </c>
      <c r="Q823" s="73">
        <v>0</v>
      </c>
      <c r="R823" s="73">
        <v>0</v>
      </c>
      <c r="S823" s="73">
        <v>0</v>
      </c>
      <c r="T823" s="73">
        <v>0</v>
      </c>
      <c r="U823" s="73">
        <v>0</v>
      </c>
      <c r="V823" s="73">
        <v>0</v>
      </c>
      <c r="W823" s="73">
        <v>0</v>
      </c>
      <c r="X823" s="73">
        <v>0</v>
      </c>
      <c r="Y823" s="73">
        <v>0</v>
      </c>
      <c r="Z823" s="73">
        <v>0</v>
      </c>
      <c r="AA823" s="73">
        <v>0</v>
      </c>
      <c r="AB823" s="73">
        <v>0</v>
      </c>
      <c r="AC823" s="73">
        <v>0</v>
      </c>
      <c r="AD823" s="73">
        <v>0</v>
      </c>
      <c r="AE823" s="73">
        <v>0</v>
      </c>
      <c r="AF823" s="73">
        <v>0</v>
      </c>
      <c r="AG823" s="73">
        <v>0</v>
      </c>
      <c r="AH823" s="73">
        <v>0</v>
      </c>
      <c r="AI823" s="73">
        <v>0</v>
      </c>
      <c r="AJ823" s="73">
        <v>0</v>
      </c>
      <c r="AK823" s="73">
        <v>0</v>
      </c>
      <c r="AL823" s="73">
        <v>0</v>
      </c>
      <c r="AM823" s="73">
        <v>0</v>
      </c>
      <c r="AN823" s="73">
        <v>0</v>
      </c>
    </row>
    <row r="824" spans="1:40">
      <c r="A824" s="108" t="s">
        <v>1514</v>
      </c>
      <c r="B824" s="73">
        <v>0</v>
      </c>
      <c r="C824" s="73">
        <v>0</v>
      </c>
      <c r="D824" s="73">
        <v>0</v>
      </c>
      <c r="E824" s="73">
        <v>0</v>
      </c>
      <c r="F824" s="73">
        <v>0</v>
      </c>
      <c r="G824" s="73">
        <v>0</v>
      </c>
      <c r="H824" s="73">
        <v>0</v>
      </c>
      <c r="I824" s="73">
        <v>0</v>
      </c>
      <c r="J824" s="73">
        <v>0</v>
      </c>
      <c r="K824" s="73">
        <v>0</v>
      </c>
      <c r="L824" s="73">
        <v>0</v>
      </c>
      <c r="M824" s="73">
        <v>0</v>
      </c>
      <c r="N824" s="73">
        <v>0</v>
      </c>
      <c r="O824" s="73">
        <v>0</v>
      </c>
      <c r="P824" s="73">
        <v>0</v>
      </c>
      <c r="Q824" s="73">
        <v>0</v>
      </c>
      <c r="R824" s="73">
        <v>0</v>
      </c>
      <c r="S824" s="73">
        <v>0</v>
      </c>
      <c r="T824" s="73">
        <v>0</v>
      </c>
      <c r="U824" s="73">
        <v>0</v>
      </c>
      <c r="V824" s="73">
        <v>0</v>
      </c>
      <c r="W824" s="73">
        <v>0</v>
      </c>
      <c r="X824" s="73">
        <v>0</v>
      </c>
      <c r="Y824" s="73">
        <v>0</v>
      </c>
      <c r="Z824" s="73">
        <v>0</v>
      </c>
      <c r="AA824" s="73">
        <v>0</v>
      </c>
      <c r="AB824" s="73">
        <v>0</v>
      </c>
      <c r="AC824" s="73">
        <v>0</v>
      </c>
      <c r="AD824" s="73">
        <v>0</v>
      </c>
      <c r="AE824" s="73">
        <v>0</v>
      </c>
      <c r="AF824" s="73">
        <v>0</v>
      </c>
      <c r="AG824" s="73">
        <v>0</v>
      </c>
      <c r="AH824" s="73">
        <v>0</v>
      </c>
      <c r="AI824" s="73">
        <v>0</v>
      </c>
      <c r="AJ824" s="73">
        <v>0</v>
      </c>
      <c r="AK824" s="73">
        <v>0</v>
      </c>
      <c r="AL824" s="73">
        <v>0</v>
      </c>
      <c r="AM824" s="73">
        <v>0</v>
      </c>
      <c r="AN824" s="73">
        <v>0</v>
      </c>
    </row>
    <row r="825" spans="1:40">
      <c r="A825" s="108" t="s">
        <v>1515</v>
      </c>
      <c r="B825" s="73">
        <v>214992.44999999899</v>
      </c>
      <c r="C825" s="73">
        <v>187237.59</v>
      </c>
      <c r="D825" s="73">
        <v>202549.35</v>
      </c>
      <c r="E825" s="73">
        <v>333378.57999999903</v>
      </c>
      <c r="F825" s="73">
        <v>382093.12</v>
      </c>
      <c r="G825" s="73">
        <v>364327.13</v>
      </c>
      <c r="H825" s="73">
        <v>438002.02</v>
      </c>
      <c r="I825" s="73">
        <v>437373.25</v>
      </c>
      <c r="J825" s="73">
        <v>540296.94999999995</v>
      </c>
      <c r="K825" s="73">
        <v>717684.72</v>
      </c>
      <c r="L825" s="73">
        <v>449059.19</v>
      </c>
      <c r="M825" s="73">
        <v>630298.41999999899</v>
      </c>
      <c r="N825" s="73">
        <v>4897292.7699999996</v>
      </c>
      <c r="O825" s="73">
        <v>214992.44999999899</v>
      </c>
      <c r="P825" s="73">
        <v>187237.59</v>
      </c>
      <c r="Q825" s="73">
        <v>202549.35</v>
      </c>
      <c r="R825" s="73">
        <v>333378.57999999903</v>
      </c>
      <c r="S825" s="73">
        <v>382093.12</v>
      </c>
      <c r="T825" s="73">
        <v>364327.13</v>
      </c>
      <c r="U825" s="73">
        <v>438002.02</v>
      </c>
      <c r="V825" s="73">
        <v>437373.25</v>
      </c>
      <c r="W825" s="73">
        <v>540296.94999999995</v>
      </c>
      <c r="X825" s="73">
        <v>717684.72</v>
      </c>
      <c r="Y825" s="73">
        <v>449059.19</v>
      </c>
      <c r="Z825" s="73">
        <v>630298.41999999899</v>
      </c>
      <c r="AA825" s="73">
        <v>4897292.7699999996</v>
      </c>
      <c r="AB825" s="73">
        <v>214992.44999999899</v>
      </c>
      <c r="AC825" s="73">
        <v>187237.59</v>
      </c>
      <c r="AD825" s="73">
        <v>202549.35</v>
      </c>
      <c r="AE825" s="73">
        <v>333378.57999999903</v>
      </c>
      <c r="AF825" s="73">
        <v>382093.12</v>
      </c>
      <c r="AG825" s="73">
        <v>364327.13</v>
      </c>
      <c r="AH825" s="73">
        <v>438002.02</v>
      </c>
      <c r="AI825" s="73">
        <v>437373.25</v>
      </c>
      <c r="AJ825" s="73">
        <v>540296.94999999995</v>
      </c>
      <c r="AK825" s="73">
        <v>717684.72</v>
      </c>
      <c r="AL825" s="73">
        <v>449059.19</v>
      </c>
      <c r="AM825" s="73">
        <v>630298.41999999899</v>
      </c>
      <c r="AN825" s="73">
        <v>4897292.7699999996</v>
      </c>
    </row>
    <row r="826" spans="1:40">
      <c r="A826" s="108" t="s">
        <v>1516</v>
      </c>
      <c r="B826" s="73">
        <v>-90833.999999999898</v>
      </c>
      <c r="C826" s="73">
        <v>-90833.999999999898</v>
      </c>
      <c r="D826" s="73">
        <v>-90833.999999999898</v>
      </c>
      <c r="E826" s="73">
        <v>-90833.999999999898</v>
      </c>
      <c r="F826" s="73">
        <v>-90833.999999999898</v>
      </c>
      <c r="G826" s="73">
        <v>-90833.999999999898</v>
      </c>
      <c r="H826" s="73">
        <v>-90833.999999999898</v>
      </c>
      <c r="I826" s="73">
        <v>-90833.999999999898</v>
      </c>
      <c r="J826" s="73">
        <v>-90833.999999999898</v>
      </c>
      <c r="K826" s="73">
        <v>-90833.999999999898</v>
      </c>
      <c r="L826" s="73">
        <v>-90833.999999999898</v>
      </c>
      <c r="M826" s="73">
        <v>-90833.999999999898</v>
      </c>
      <c r="N826" s="73">
        <v>-1090007.99999999</v>
      </c>
      <c r="O826" s="73">
        <v>-90833.999999999898</v>
      </c>
      <c r="P826" s="73">
        <v>-90833.999999999898</v>
      </c>
      <c r="Q826" s="73">
        <v>-90833.999999999898</v>
      </c>
      <c r="R826" s="73">
        <v>-90833.999999999898</v>
      </c>
      <c r="S826" s="73">
        <v>-90833.999999999898</v>
      </c>
      <c r="T826" s="73">
        <v>-90833.999999999898</v>
      </c>
      <c r="U826" s="73">
        <v>-90833.999999999898</v>
      </c>
      <c r="V826" s="73">
        <v>-90833.999999999898</v>
      </c>
      <c r="W826" s="73">
        <v>-90833.999999999898</v>
      </c>
      <c r="X826" s="73">
        <v>-90833.999999999898</v>
      </c>
      <c r="Y826" s="73">
        <v>-90833.999999999898</v>
      </c>
      <c r="Z826" s="73">
        <v>-90833.999999999898</v>
      </c>
      <c r="AA826" s="73">
        <v>-1090007.99999999</v>
      </c>
      <c r="AB826" s="73">
        <v>-90833.999999999898</v>
      </c>
      <c r="AC826" s="73">
        <v>-90833.999999999898</v>
      </c>
      <c r="AD826" s="73">
        <v>-90833.999999999898</v>
      </c>
      <c r="AE826" s="73">
        <v>-90833.999999999898</v>
      </c>
      <c r="AF826" s="73">
        <v>-90833.999999999898</v>
      </c>
      <c r="AG826" s="73">
        <v>-90833.999999999898</v>
      </c>
      <c r="AH826" s="73">
        <v>-90833.999999999898</v>
      </c>
      <c r="AI826" s="73">
        <v>-90833.999999999898</v>
      </c>
      <c r="AJ826" s="73">
        <v>-90833.999999999898</v>
      </c>
      <c r="AK826" s="73">
        <v>-90833.999999999898</v>
      </c>
      <c r="AL826" s="73">
        <v>-90833.999999999898</v>
      </c>
      <c r="AM826" s="73">
        <v>-90833.999999999898</v>
      </c>
      <c r="AN826" s="73">
        <v>-1090007.99999999</v>
      </c>
    </row>
    <row r="827" spans="1:40">
      <c r="A827" s="108" t="s">
        <v>1517</v>
      </c>
      <c r="B827" s="73">
        <v>0</v>
      </c>
      <c r="C827" s="73">
        <v>0</v>
      </c>
      <c r="D827" s="73">
        <v>0</v>
      </c>
      <c r="E827" s="73">
        <v>0</v>
      </c>
      <c r="F827" s="73">
        <v>0</v>
      </c>
      <c r="G827" s="73">
        <v>0</v>
      </c>
      <c r="H827" s="73">
        <v>0</v>
      </c>
      <c r="I827" s="73">
        <v>0</v>
      </c>
      <c r="J827" s="73">
        <v>0</v>
      </c>
      <c r="K827" s="73">
        <v>0</v>
      </c>
      <c r="L827" s="73">
        <v>0</v>
      </c>
      <c r="M827" s="73">
        <v>0</v>
      </c>
      <c r="N827" s="73">
        <v>0</v>
      </c>
      <c r="O827" s="73">
        <v>0</v>
      </c>
      <c r="P827" s="73">
        <v>0</v>
      </c>
      <c r="Q827" s="73">
        <v>0</v>
      </c>
      <c r="R827" s="73">
        <v>0</v>
      </c>
      <c r="S827" s="73">
        <v>0</v>
      </c>
      <c r="T827" s="73">
        <v>0</v>
      </c>
      <c r="U827" s="73">
        <v>0</v>
      </c>
      <c r="V827" s="73">
        <v>0</v>
      </c>
      <c r="W827" s="73">
        <v>0</v>
      </c>
      <c r="X827" s="73">
        <v>0</v>
      </c>
      <c r="Y827" s="73">
        <v>0</v>
      </c>
      <c r="Z827" s="73">
        <v>0</v>
      </c>
      <c r="AA827" s="73">
        <v>0</v>
      </c>
      <c r="AB827" s="73">
        <v>0</v>
      </c>
      <c r="AC827" s="73">
        <v>0</v>
      </c>
      <c r="AD827" s="73">
        <v>0</v>
      </c>
      <c r="AE827" s="73">
        <v>0</v>
      </c>
      <c r="AF827" s="73">
        <v>0</v>
      </c>
      <c r="AG827" s="73">
        <v>0</v>
      </c>
      <c r="AH827" s="73">
        <v>0</v>
      </c>
      <c r="AI827" s="73">
        <v>0</v>
      </c>
      <c r="AJ827" s="73">
        <v>0</v>
      </c>
      <c r="AK827" s="73">
        <v>0</v>
      </c>
      <c r="AL827" s="73">
        <v>0</v>
      </c>
      <c r="AM827" s="73">
        <v>0</v>
      </c>
      <c r="AN827" s="73">
        <v>0</v>
      </c>
    </row>
    <row r="828" spans="1:40">
      <c r="A828" s="108" t="s">
        <v>1518</v>
      </c>
      <c r="B828" s="73">
        <v>373156.97</v>
      </c>
      <c r="C828" s="73">
        <v>350377.34</v>
      </c>
      <c r="D828" s="73">
        <v>425383.56</v>
      </c>
      <c r="E828" s="73">
        <v>362166.27</v>
      </c>
      <c r="F828" s="73">
        <v>384451.08</v>
      </c>
      <c r="G828" s="73">
        <v>412968.53</v>
      </c>
      <c r="H828" s="73">
        <v>380638.79</v>
      </c>
      <c r="I828" s="73">
        <v>389846.83</v>
      </c>
      <c r="J828" s="73">
        <v>431237.18</v>
      </c>
      <c r="K828" s="73">
        <v>457106.43</v>
      </c>
      <c r="L828" s="73">
        <v>454852.8</v>
      </c>
      <c r="M828" s="73">
        <v>637512.72</v>
      </c>
      <c r="N828" s="73">
        <v>5059698.4999999898</v>
      </c>
      <c r="O828" s="73">
        <v>373156.97</v>
      </c>
      <c r="P828" s="73">
        <v>350377.34</v>
      </c>
      <c r="Q828" s="73">
        <v>425383.56</v>
      </c>
      <c r="R828" s="73">
        <v>362166.27</v>
      </c>
      <c r="S828" s="73">
        <v>384451.08</v>
      </c>
      <c r="T828" s="73">
        <v>412968.53</v>
      </c>
      <c r="U828" s="73">
        <v>380638.79</v>
      </c>
      <c r="V828" s="73">
        <v>389846.83</v>
      </c>
      <c r="W828" s="73">
        <v>431237.18</v>
      </c>
      <c r="X828" s="73">
        <v>457106.43</v>
      </c>
      <c r="Y828" s="73">
        <v>454852.8</v>
      </c>
      <c r="Z828" s="73">
        <v>637512.72</v>
      </c>
      <c r="AA828" s="73">
        <v>5059698.4999999898</v>
      </c>
      <c r="AB828" s="73">
        <v>373156.97</v>
      </c>
      <c r="AC828" s="73">
        <v>350377.34</v>
      </c>
      <c r="AD828" s="73">
        <v>425383.56</v>
      </c>
      <c r="AE828" s="73">
        <v>362166.27</v>
      </c>
      <c r="AF828" s="73">
        <v>384451.08</v>
      </c>
      <c r="AG828" s="73">
        <v>412968.53</v>
      </c>
      <c r="AH828" s="73">
        <v>380638.79</v>
      </c>
      <c r="AI828" s="73">
        <v>389846.83</v>
      </c>
      <c r="AJ828" s="73">
        <v>431237.18</v>
      </c>
      <c r="AK828" s="73">
        <v>457106.43</v>
      </c>
      <c r="AL828" s="73">
        <v>454852.8</v>
      </c>
      <c r="AM828" s="73">
        <v>637512.72</v>
      </c>
      <c r="AN828" s="73">
        <v>5059698.4999999898</v>
      </c>
    </row>
    <row r="829" spans="1:40">
      <c r="A829" s="108" t="s">
        <v>1519</v>
      </c>
      <c r="B829" s="73">
        <v>0</v>
      </c>
      <c r="C829" s="73">
        <v>0</v>
      </c>
      <c r="D829" s="73">
        <v>0</v>
      </c>
      <c r="E829" s="73">
        <v>0</v>
      </c>
      <c r="F829" s="73">
        <v>0</v>
      </c>
      <c r="G829" s="73">
        <v>0</v>
      </c>
      <c r="H829" s="73">
        <v>0</v>
      </c>
      <c r="I829" s="73">
        <v>0</v>
      </c>
      <c r="J829" s="73">
        <v>0</v>
      </c>
      <c r="K829" s="73">
        <v>0</v>
      </c>
      <c r="L829" s="73">
        <v>0</v>
      </c>
      <c r="M829" s="73">
        <v>0</v>
      </c>
      <c r="N829" s="73">
        <v>0</v>
      </c>
      <c r="O829" s="73">
        <v>0</v>
      </c>
      <c r="P829" s="73">
        <v>0</v>
      </c>
      <c r="Q829" s="73">
        <v>0</v>
      </c>
      <c r="R829" s="73">
        <v>0</v>
      </c>
      <c r="S829" s="73">
        <v>0</v>
      </c>
      <c r="T829" s="73">
        <v>0</v>
      </c>
      <c r="U829" s="73">
        <v>0</v>
      </c>
      <c r="V829" s="73">
        <v>0</v>
      </c>
      <c r="W829" s="73">
        <v>0</v>
      </c>
      <c r="X829" s="73">
        <v>0</v>
      </c>
      <c r="Y829" s="73">
        <v>0</v>
      </c>
      <c r="Z829" s="73">
        <v>0</v>
      </c>
      <c r="AA829" s="73">
        <v>0</v>
      </c>
      <c r="AB829" s="73">
        <v>0</v>
      </c>
      <c r="AC829" s="73">
        <v>0</v>
      </c>
      <c r="AD829" s="73">
        <v>0</v>
      </c>
      <c r="AE829" s="73">
        <v>0</v>
      </c>
      <c r="AF829" s="73">
        <v>0</v>
      </c>
      <c r="AG829" s="73">
        <v>0</v>
      </c>
      <c r="AH829" s="73">
        <v>0</v>
      </c>
      <c r="AI829" s="73">
        <v>0</v>
      </c>
      <c r="AJ829" s="73">
        <v>0</v>
      </c>
      <c r="AK829" s="73">
        <v>0</v>
      </c>
      <c r="AL829" s="73">
        <v>0</v>
      </c>
      <c r="AM829" s="73">
        <v>0</v>
      </c>
      <c r="AN829" s="73">
        <v>0</v>
      </c>
    </row>
    <row r="830" spans="1:40">
      <c r="A830" s="108" t="s">
        <v>1520</v>
      </c>
      <c r="B830" s="73">
        <v>0</v>
      </c>
      <c r="C830" s="73">
        <v>0</v>
      </c>
      <c r="D830" s="73">
        <v>0</v>
      </c>
      <c r="E830" s="73">
        <v>0</v>
      </c>
      <c r="F830" s="73">
        <v>0</v>
      </c>
      <c r="G830" s="73">
        <v>0</v>
      </c>
      <c r="H830" s="73">
        <v>0</v>
      </c>
      <c r="I830" s="73">
        <v>0</v>
      </c>
      <c r="J830" s="73">
        <v>0</v>
      </c>
      <c r="K830" s="73">
        <v>0</v>
      </c>
      <c r="L830" s="73">
        <v>0</v>
      </c>
      <c r="M830" s="73">
        <v>0</v>
      </c>
      <c r="N830" s="73">
        <v>0</v>
      </c>
      <c r="O830" s="73">
        <v>0</v>
      </c>
      <c r="P830" s="73">
        <v>0</v>
      </c>
      <c r="Q830" s="73">
        <v>0</v>
      </c>
      <c r="R830" s="73">
        <v>0</v>
      </c>
      <c r="S830" s="73">
        <v>0</v>
      </c>
      <c r="T830" s="73">
        <v>0</v>
      </c>
      <c r="U830" s="73">
        <v>0</v>
      </c>
      <c r="V830" s="73">
        <v>0</v>
      </c>
      <c r="W830" s="73">
        <v>0</v>
      </c>
      <c r="X830" s="73">
        <v>0</v>
      </c>
      <c r="Y830" s="73">
        <v>0</v>
      </c>
      <c r="Z830" s="73">
        <v>0</v>
      </c>
      <c r="AA830" s="73">
        <v>0</v>
      </c>
      <c r="AB830" s="73">
        <v>0</v>
      </c>
      <c r="AC830" s="73">
        <v>0</v>
      </c>
      <c r="AD830" s="73">
        <v>0</v>
      </c>
      <c r="AE830" s="73">
        <v>0</v>
      </c>
      <c r="AF830" s="73">
        <v>0</v>
      </c>
      <c r="AG830" s="73">
        <v>0</v>
      </c>
      <c r="AH830" s="73">
        <v>0</v>
      </c>
      <c r="AI830" s="73">
        <v>0</v>
      </c>
      <c r="AJ830" s="73">
        <v>0</v>
      </c>
      <c r="AK830" s="73">
        <v>0</v>
      </c>
      <c r="AL830" s="73">
        <v>0</v>
      </c>
      <c r="AM830" s="73">
        <v>0</v>
      </c>
      <c r="AN830" s="73">
        <v>0</v>
      </c>
    </row>
    <row r="831" spans="1:40">
      <c r="A831" s="108" t="s">
        <v>1521</v>
      </c>
      <c r="B831" s="73">
        <v>0</v>
      </c>
      <c r="C831" s="73">
        <v>0</v>
      </c>
      <c r="D831" s="73">
        <v>0</v>
      </c>
      <c r="E831" s="73">
        <v>0</v>
      </c>
      <c r="F831" s="73">
        <v>0</v>
      </c>
      <c r="G831" s="73">
        <v>0</v>
      </c>
      <c r="H831" s="73">
        <v>0</v>
      </c>
      <c r="I831" s="73">
        <v>0</v>
      </c>
      <c r="J831" s="73">
        <v>0</v>
      </c>
      <c r="K831" s="73">
        <v>0</v>
      </c>
      <c r="L831" s="73">
        <v>0</v>
      </c>
      <c r="M831" s="73">
        <v>0</v>
      </c>
      <c r="N831" s="73">
        <v>0</v>
      </c>
      <c r="O831" s="73">
        <v>0</v>
      </c>
      <c r="P831" s="73">
        <v>0</v>
      </c>
      <c r="Q831" s="73">
        <v>0</v>
      </c>
      <c r="R831" s="73">
        <v>0</v>
      </c>
      <c r="S831" s="73">
        <v>0</v>
      </c>
      <c r="T831" s="73">
        <v>0</v>
      </c>
      <c r="U831" s="73">
        <v>0</v>
      </c>
      <c r="V831" s="73">
        <v>0</v>
      </c>
      <c r="W831" s="73">
        <v>0</v>
      </c>
      <c r="X831" s="73">
        <v>0</v>
      </c>
      <c r="Y831" s="73">
        <v>0</v>
      </c>
      <c r="Z831" s="73">
        <v>0</v>
      </c>
      <c r="AA831" s="73">
        <v>0</v>
      </c>
      <c r="AB831" s="73">
        <v>0</v>
      </c>
      <c r="AC831" s="73">
        <v>0</v>
      </c>
      <c r="AD831" s="73">
        <v>0</v>
      </c>
      <c r="AE831" s="73">
        <v>0</v>
      </c>
      <c r="AF831" s="73">
        <v>0</v>
      </c>
      <c r="AG831" s="73">
        <v>0</v>
      </c>
      <c r="AH831" s="73">
        <v>0</v>
      </c>
      <c r="AI831" s="73">
        <v>0</v>
      </c>
      <c r="AJ831" s="73">
        <v>0</v>
      </c>
      <c r="AK831" s="73">
        <v>0</v>
      </c>
      <c r="AL831" s="73">
        <v>0</v>
      </c>
      <c r="AM831" s="73">
        <v>0</v>
      </c>
      <c r="AN831" s="73">
        <v>0</v>
      </c>
    </row>
    <row r="832" spans="1:40">
      <c r="A832" s="108" t="s">
        <v>1522</v>
      </c>
      <c r="B832" s="73">
        <v>4849.54</v>
      </c>
      <c r="C832" s="73">
        <v>4849.54</v>
      </c>
      <c r="D832" s="73">
        <v>4849.54</v>
      </c>
      <c r="E832" s="73">
        <v>4849.54</v>
      </c>
      <c r="F832" s="73">
        <v>4849.54</v>
      </c>
      <c r="G832" s="73">
        <v>4849.54</v>
      </c>
      <c r="H832" s="73">
        <v>-39374.370000000003</v>
      </c>
      <c r="I832" s="73">
        <v>4849.54</v>
      </c>
      <c r="J832" s="73">
        <v>4849.54</v>
      </c>
      <c r="K832" s="73">
        <v>4849.54</v>
      </c>
      <c r="L832" s="73">
        <v>4849.54</v>
      </c>
      <c r="M832" s="73">
        <v>-174540.84</v>
      </c>
      <c r="N832" s="73">
        <v>-165419.81</v>
      </c>
      <c r="O832" s="73">
        <v>4849.54</v>
      </c>
      <c r="P832" s="73">
        <v>4849.54</v>
      </c>
      <c r="Q832" s="73">
        <v>4849.54</v>
      </c>
      <c r="R832" s="73">
        <v>4849.54</v>
      </c>
      <c r="S832" s="73">
        <v>4849.54</v>
      </c>
      <c r="T832" s="73">
        <v>4849.54</v>
      </c>
      <c r="U832" s="73">
        <v>-39374.370000000003</v>
      </c>
      <c r="V832" s="73">
        <v>4849.54</v>
      </c>
      <c r="W832" s="73">
        <v>4849.54</v>
      </c>
      <c r="X832" s="73">
        <v>4849.54</v>
      </c>
      <c r="Y832" s="73">
        <v>4849.54</v>
      </c>
      <c r="Z832" s="73">
        <v>-174540.84</v>
      </c>
      <c r="AA832" s="73">
        <v>-165419.81</v>
      </c>
      <c r="AB832" s="73">
        <v>4849.54</v>
      </c>
      <c r="AC832" s="73">
        <v>4849.54</v>
      </c>
      <c r="AD832" s="73">
        <v>4849.54</v>
      </c>
      <c r="AE832" s="73">
        <v>4849.54</v>
      </c>
      <c r="AF832" s="73">
        <v>4849.54</v>
      </c>
      <c r="AG832" s="73">
        <v>4849.54</v>
      </c>
      <c r="AH832" s="73">
        <v>-39374.370000000003</v>
      </c>
      <c r="AI832" s="73">
        <v>4849.54</v>
      </c>
      <c r="AJ832" s="73">
        <v>4849.54</v>
      </c>
      <c r="AK832" s="73">
        <v>4849.54</v>
      </c>
      <c r="AL832" s="73">
        <v>4849.54</v>
      </c>
      <c r="AM832" s="73">
        <v>-174540.84</v>
      </c>
      <c r="AN832" s="73">
        <v>-165419.81</v>
      </c>
    </row>
    <row r="833" spans="1:40">
      <c r="A833" s="108" t="s">
        <v>1523</v>
      </c>
      <c r="B833" s="73">
        <v>0</v>
      </c>
      <c r="C833" s="73">
        <v>0</v>
      </c>
      <c r="D833" s="73">
        <v>0</v>
      </c>
      <c r="E833" s="73">
        <v>0</v>
      </c>
      <c r="F833" s="73">
        <v>0</v>
      </c>
      <c r="G833" s="73">
        <v>0</v>
      </c>
      <c r="H833" s="73">
        <v>0</v>
      </c>
      <c r="I833" s="73">
        <v>0</v>
      </c>
      <c r="J833" s="73">
        <v>0</v>
      </c>
      <c r="K833" s="73">
        <v>0</v>
      </c>
      <c r="L833" s="73">
        <v>0</v>
      </c>
      <c r="M833" s="73">
        <v>0</v>
      </c>
      <c r="N833" s="73">
        <v>0</v>
      </c>
      <c r="O833" s="73">
        <v>0</v>
      </c>
      <c r="P833" s="73">
        <v>0</v>
      </c>
      <c r="Q833" s="73">
        <v>0</v>
      </c>
      <c r="R833" s="73">
        <v>0</v>
      </c>
      <c r="S833" s="73">
        <v>0</v>
      </c>
      <c r="T833" s="73">
        <v>0</v>
      </c>
      <c r="U833" s="73">
        <v>0</v>
      </c>
      <c r="V833" s="73">
        <v>0</v>
      </c>
      <c r="W833" s="73">
        <v>0</v>
      </c>
      <c r="X833" s="73">
        <v>0</v>
      </c>
      <c r="Y833" s="73">
        <v>0</v>
      </c>
      <c r="Z833" s="73">
        <v>0</v>
      </c>
      <c r="AA833" s="73">
        <v>0</v>
      </c>
      <c r="AB833" s="73">
        <v>0</v>
      </c>
      <c r="AC833" s="73">
        <v>0</v>
      </c>
      <c r="AD833" s="73">
        <v>0</v>
      </c>
      <c r="AE833" s="73">
        <v>0</v>
      </c>
      <c r="AF833" s="73">
        <v>0</v>
      </c>
      <c r="AG833" s="73">
        <v>0</v>
      </c>
      <c r="AH833" s="73">
        <v>0</v>
      </c>
      <c r="AI833" s="73">
        <v>0</v>
      </c>
      <c r="AJ833" s="73">
        <v>0</v>
      </c>
      <c r="AK833" s="73">
        <v>0</v>
      </c>
      <c r="AL833" s="73">
        <v>0</v>
      </c>
      <c r="AM833" s="73">
        <v>0</v>
      </c>
      <c r="AN833" s="73">
        <v>0</v>
      </c>
    </row>
    <row r="834" spans="1:40">
      <c r="A834" s="108" t="s">
        <v>1524</v>
      </c>
      <c r="B834" s="73">
        <v>0</v>
      </c>
      <c r="C834" s="73">
        <v>0</v>
      </c>
      <c r="D834" s="73">
        <v>0</v>
      </c>
      <c r="E834" s="73">
        <v>0</v>
      </c>
      <c r="F834" s="73">
        <v>0</v>
      </c>
      <c r="G834" s="73">
        <v>0</v>
      </c>
      <c r="H834" s="73">
        <v>0</v>
      </c>
      <c r="I834" s="73">
        <v>0</v>
      </c>
      <c r="J834" s="73">
        <v>0</v>
      </c>
      <c r="K834" s="73">
        <v>0</v>
      </c>
      <c r="L834" s="73">
        <v>0</v>
      </c>
      <c r="M834" s="73">
        <v>0</v>
      </c>
      <c r="N834" s="73">
        <v>0</v>
      </c>
      <c r="O834" s="73">
        <v>0</v>
      </c>
      <c r="P834" s="73">
        <v>0</v>
      </c>
      <c r="Q834" s="73">
        <v>0</v>
      </c>
      <c r="R834" s="73">
        <v>0</v>
      </c>
      <c r="S834" s="73">
        <v>0</v>
      </c>
      <c r="T834" s="73">
        <v>0</v>
      </c>
      <c r="U834" s="73">
        <v>0</v>
      </c>
      <c r="V834" s="73">
        <v>0</v>
      </c>
      <c r="W834" s="73">
        <v>0</v>
      </c>
      <c r="X834" s="73">
        <v>0</v>
      </c>
      <c r="Y834" s="73">
        <v>0</v>
      </c>
      <c r="Z834" s="73">
        <v>0</v>
      </c>
      <c r="AA834" s="73">
        <v>0</v>
      </c>
      <c r="AB834" s="73">
        <v>0</v>
      </c>
      <c r="AC834" s="73">
        <v>0</v>
      </c>
      <c r="AD834" s="73">
        <v>0</v>
      </c>
      <c r="AE834" s="73">
        <v>0</v>
      </c>
      <c r="AF834" s="73">
        <v>0</v>
      </c>
      <c r="AG834" s="73">
        <v>0</v>
      </c>
      <c r="AH834" s="73">
        <v>0</v>
      </c>
      <c r="AI834" s="73">
        <v>0</v>
      </c>
      <c r="AJ834" s="73">
        <v>0</v>
      </c>
      <c r="AK834" s="73">
        <v>0</v>
      </c>
      <c r="AL834" s="73">
        <v>0</v>
      </c>
      <c r="AM834" s="73">
        <v>0</v>
      </c>
      <c r="AN834" s="73">
        <v>0</v>
      </c>
    </row>
    <row r="835" spans="1:40">
      <c r="A835" s="108" t="s">
        <v>1525</v>
      </c>
      <c r="B835" s="73">
        <v>0</v>
      </c>
      <c r="C835" s="73">
        <v>0</v>
      </c>
      <c r="D835" s="73">
        <v>0</v>
      </c>
      <c r="E835" s="73">
        <v>0</v>
      </c>
      <c r="F835" s="73">
        <v>0</v>
      </c>
      <c r="G835" s="73">
        <v>0</v>
      </c>
      <c r="H835" s="73">
        <v>0</v>
      </c>
      <c r="I835" s="73">
        <v>0</v>
      </c>
      <c r="J835" s="73">
        <v>0</v>
      </c>
      <c r="K835" s="73">
        <v>0</v>
      </c>
      <c r="L835" s="73">
        <v>0</v>
      </c>
      <c r="M835" s="73">
        <v>0</v>
      </c>
      <c r="N835" s="73">
        <v>0</v>
      </c>
      <c r="O835" s="73">
        <v>0</v>
      </c>
      <c r="P835" s="73">
        <v>0</v>
      </c>
      <c r="Q835" s="73">
        <v>0</v>
      </c>
      <c r="R835" s="73">
        <v>0</v>
      </c>
      <c r="S835" s="73">
        <v>0</v>
      </c>
      <c r="T835" s="73">
        <v>0</v>
      </c>
      <c r="U835" s="73">
        <v>0</v>
      </c>
      <c r="V835" s="73">
        <v>0</v>
      </c>
      <c r="W835" s="73">
        <v>0</v>
      </c>
      <c r="X835" s="73">
        <v>0</v>
      </c>
      <c r="Y835" s="73">
        <v>0</v>
      </c>
      <c r="Z835" s="73">
        <v>0</v>
      </c>
      <c r="AA835" s="73">
        <v>0</v>
      </c>
      <c r="AB835" s="73">
        <v>0</v>
      </c>
      <c r="AC835" s="73">
        <v>0</v>
      </c>
      <c r="AD835" s="73">
        <v>0</v>
      </c>
      <c r="AE835" s="73">
        <v>0</v>
      </c>
      <c r="AF835" s="73">
        <v>0</v>
      </c>
      <c r="AG835" s="73">
        <v>0</v>
      </c>
      <c r="AH835" s="73">
        <v>0</v>
      </c>
      <c r="AI835" s="73">
        <v>0</v>
      </c>
      <c r="AJ835" s="73">
        <v>0</v>
      </c>
      <c r="AK835" s="73">
        <v>0</v>
      </c>
      <c r="AL835" s="73">
        <v>0</v>
      </c>
      <c r="AM835" s="73">
        <v>0</v>
      </c>
      <c r="AN835" s="73">
        <v>0</v>
      </c>
    </row>
    <row r="836" spans="1:40">
      <c r="A836" s="108" t="s">
        <v>1526</v>
      </c>
      <c r="B836" s="73">
        <v>0</v>
      </c>
      <c r="C836" s="73">
        <v>0</v>
      </c>
      <c r="D836" s="73">
        <v>0</v>
      </c>
      <c r="E836" s="73">
        <v>0</v>
      </c>
      <c r="F836" s="73">
        <v>0</v>
      </c>
      <c r="G836" s="73">
        <v>0</v>
      </c>
      <c r="H836" s="73">
        <v>0</v>
      </c>
      <c r="I836" s="73">
        <v>0</v>
      </c>
      <c r="J836" s="73">
        <v>0</v>
      </c>
      <c r="K836" s="73">
        <v>0</v>
      </c>
      <c r="L836" s="73">
        <v>0</v>
      </c>
      <c r="M836" s="73">
        <v>0</v>
      </c>
      <c r="N836" s="73">
        <v>0</v>
      </c>
      <c r="O836" s="73">
        <v>0</v>
      </c>
      <c r="P836" s="73">
        <v>0</v>
      </c>
      <c r="Q836" s="73">
        <v>0</v>
      </c>
      <c r="R836" s="73">
        <v>0</v>
      </c>
      <c r="S836" s="73">
        <v>0</v>
      </c>
      <c r="T836" s="73">
        <v>0</v>
      </c>
      <c r="U836" s="73">
        <v>0</v>
      </c>
      <c r="V836" s="73">
        <v>0</v>
      </c>
      <c r="W836" s="73">
        <v>0</v>
      </c>
      <c r="X836" s="73">
        <v>0</v>
      </c>
      <c r="Y836" s="73">
        <v>0</v>
      </c>
      <c r="Z836" s="73">
        <v>0</v>
      </c>
      <c r="AA836" s="73">
        <v>0</v>
      </c>
      <c r="AB836" s="73">
        <v>0</v>
      </c>
      <c r="AC836" s="73">
        <v>0</v>
      </c>
      <c r="AD836" s="73">
        <v>0</v>
      </c>
      <c r="AE836" s="73">
        <v>0</v>
      </c>
      <c r="AF836" s="73">
        <v>0</v>
      </c>
      <c r="AG836" s="73">
        <v>0</v>
      </c>
      <c r="AH836" s="73">
        <v>0</v>
      </c>
      <c r="AI836" s="73">
        <v>0</v>
      </c>
      <c r="AJ836" s="73">
        <v>0</v>
      </c>
      <c r="AK836" s="73">
        <v>0</v>
      </c>
      <c r="AL836" s="73">
        <v>0</v>
      </c>
      <c r="AM836" s="73">
        <v>0</v>
      </c>
      <c r="AN836" s="73">
        <v>0</v>
      </c>
    </row>
    <row r="837" spans="1:40">
      <c r="A837" s="108" t="s">
        <v>1527</v>
      </c>
      <c r="B837" s="73">
        <v>0</v>
      </c>
      <c r="C837" s="73">
        <v>0</v>
      </c>
      <c r="D837" s="73">
        <v>0</v>
      </c>
      <c r="E837" s="73">
        <v>0</v>
      </c>
      <c r="F837" s="73">
        <v>0</v>
      </c>
      <c r="G837" s="73">
        <v>0</v>
      </c>
      <c r="H837" s="73">
        <v>0</v>
      </c>
      <c r="I837" s="73">
        <v>0</v>
      </c>
      <c r="J837" s="73">
        <v>0</v>
      </c>
      <c r="K837" s="73">
        <v>0</v>
      </c>
      <c r="L837" s="73">
        <v>0</v>
      </c>
      <c r="M837" s="73">
        <v>0</v>
      </c>
      <c r="N837" s="73">
        <v>0</v>
      </c>
      <c r="O837" s="73">
        <v>0</v>
      </c>
      <c r="P837" s="73">
        <v>0</v>
      </c>
      <c r="Q837" s="73">
        <v>0</v>
      </c>
      <c r="R837" s="73">
        <v>0</v>
      </c>
      <c r="S837" s="73">
        <v>0</v>
      </c>
      <c r="T837" s="73">
        <v>0</v>
      </c>
      <c r="U837" s="73">
        <v>0</v>
      </c>
      <c r="V837" s="73">
        <v>0</v>
      </c>
      <c r="W837" s="73">
        <v>0</v>
      </c>
      <c r="X837" s="73">
        <v>0</v>
      </c>
      <c r="Y837" s="73">
        <v>0</v>
      </c>
      <c r="Z837" s="73">
        <v>0</v>
      </c>
      <c r="AA837" s="73">
        <v>0</v>
      </c>
      <c r="AB837" s="73">
        <v>0</v>
      </c>
      <c r="AC837" s="73">
        <v>0</v>
      </c>
      <c r="AD837" s="73">
        <v>0</v>
      </c>
      <c r="AE837" s="73">
        <v>0</v>
      </c>
      <c r="AF837" s="73">
        <v>0</v>
      </c>
      <c r="AG837" s="73">
        <v>0</v>
      </c>
      <c r="AH837" s="73">
        <v>0</v>
      </c>
      <c r="AI837" s="73">
        <v>0</v>
      </c>
      <c r="AJ837" s="73">
        <v>0</v>
      </c>
      <c r="AK837" s="73">
        <v>0</v>
      </c>
      <c r="AL837" s="73">
        <v>0</v>
      </c>
      <c r="AM837" s="73">
        <v>0</v>
      </c>
      <c r="AN837" s="73">
        <v>0</v>
      </c>
    </row>
    <row r="838" spans="1:40">
      <c r="A838" s="108" t="s">
        <v>1528</v>
      </c>
      <c r="B838" s="73">
        <v>0</v>
      </c>
      <c r="C838" s="73">
        <v>0</v>
      </c>
      <c r="D838" s="73">
        <v>0</v>
      </c>
      <c r="E838" s="73">
        <v>0</v>
      </c>
      <c r="F838" s="73">
        <v>0</v>
      </c>
      <c r="G838" s="73">
        <v>0</v>
      </c>
      <c r="H838" s="73">
        <v>0</v>
      </c>
      <c r="I838" s="73">
        <v>0</v>
      </c>
      <c r="J838" s="73">
        <v>0</v>
      </c>
      <c r="K838" s="73">
        <v>0</v>
      </c>
      <c r="L838" s="73">
        <v>0</v>
      </c>
      <c r="M838" s="73">
        <v>0</v>
      </c>
      <c r="N838" s="73">
        <v>0</v>
      </c>
      <c r="O838" s="73">
        <v>0</v>
      </c>
      <c r="P838" s="73">
        <v>0</v>
      </c>
      <c r="Q838" s="73">
        <v>0</v>
      </c>
      <c r="R838" s="73">
        <v>0</v>
      </c>
      <c r="S838" s="73">
        <v>0</v>
      </c>
      <c r="T838" s="73">
        <v>0</v>
      </c>
      <c r="U838" s="73">
        <v>0</v>
      </c>
      <c r="V838" s="73">
        <v>0</v>
      </c>
      <c r="W838" s="73">
        <v>0</v>
      </c>
      <c r="X838" s="73">
        <v>0</v>
      </c>
      <c r="Y838" s="73">
        <v>0</v>
      </c>
      <c r="Z838" s="73">
        <v>0</v>
      </c>
      <c r="AA838" s="73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</row>
    <row r="839" spans="1:40">
      <c r="A839" s="108" t="s">
        <v>1529</v>
      </c>
      <c r="B839" s="73">
        <v>0</v>
      </c>
      <c r="C839" s="73">
        <v>0</v>
      </c>
      <c r="D839" s="73">
        <v>0</v>
      </c>
      <c r="E839" s="73">
        <v>0</v>
      </c>
      <c r="F839" s="73">
        <v>0</v>
      </c>
      <c r="G839" s="73">
        <v>0</v>
      </c>
      <c r="H839" s="73">
        <v>0</v>
      </c>
      <c r="I839" s="73">
        <v>0</v>
      </c>
      <c r="J839" s="73">
        <v>0</v>
      </c>
      <c r="K839" s="73">
        <v>0</v>
      </c>
      <c r="L839" s="73">
        <v>0</v>
      </c>
      <c r="M839" s="73">
        <v>0</v>
      </c>
      <c r="N839" s="73">
        <v>0</v>
      </c>
      <c r="O839" s="73">
        <v>0</v>
      </c>
      <c r="P839" s="73">
        <v>0</v>
      </c>
      <c r="Q839" s="73">
        <v>0</v>
      </c>
      <c r="R839" s="73">
        <v>0</v>
      </c>
      <c r="S839" s="73">
        <v>0</v>
      </c>
      <c r="T839" s="73">
        <v>0</v>
      </c>
      <c r="U839" s="73">
        <v>0</v>
      </c>
      <c r="V839" s="73">
        <v>0</v>
      </c>
      <c r="W839" s="73">
        <v>0</v>
      </c>
      <c r="X839" s="73">
        <v>0</v>
      </c>
      <c r="Y839" s="73">
        <v>0</v>
      </c>
      <c r="Z839" s="73">
        <v>0</v>
      </c>
      <c r="AA839" s="73">
        <v>0</v>
      </c>
      <c r="AB839" s="73">
        <v>0</v>
      </c>
      <c r="AC839" s="73">
        <v>0</v>
      </c>
      <c r="AD839" s="73">
        <v>0</v>
      </c>
      <c r="AE839" s="73">
        <v>0</v>
      </c>
      <c r="AF839" s="73">
        <v>0</v>
      </c>
      <c r="AG839" s="73">
        <v>0</v>
      </c>
      <c r="AH839" s="73">
        <v>0</v>
      </c>
      <c r="AI839" s="73">
        <v>0</v>
      </c>
      <c r="AJ839" s="73">
        <v>0</v>
      </c>
      <c r="AK839" s="73">
        <v>0</v>
      </c>
      <c r="AL839" s="73">
        <v>0</v>
      </c>
      <c r="AM839" s="73">
        <v>0</v>
      </c>
      <c r="AN839" s="73">
        <v>0</v>
      </c>
    </row>
    <row r="840" spans="1:40">
      <c r="A840" s="108" t="s">
        <v>1530</v>
      </c>
      <c r="B840" s="73">
        <v>0</v>
      </c>
      <c r="C840" s="73">
        <v>0</v>
      </c>
      <c r="D840" s="73">
        <v>0</v>
      </c>
      <c r="E840" s="73">
        <v>0</v>
      </c>
      <c r="F840" s="73">
        <v>0</v>
      </c>
      <c r="G840" s="73">
        <v>0</v>
      </c>
      <c r="H840" s="73">
        <v>0</v>
      </c>
      <c r="I840" s="73">
        <v>0</v>
      </c>
      <c r="J840" s="73">
        <v>0</v>
      </c>
      <c r="K840" s="73">
        <v>0</v>
      </c>
      <c r="L840" s="73">
        <v>0</v>
      </c>
      <c r="M840" s="73">
        <v>0</v>
      </c>
      <c r="N840" s="73">
        <v>0</v>
      </c>
      <c r="O840" s="73">
        <v>0</v>
      </c>
      <c r="P840" s="73">
        <v>0</v>
      </c>
      <c r="Q840" s="73">
        <v>0</v>
      </c>
      <c r="R840" s="73">
        <v>0</v>
      </c>
      <c r="S840" s="73">
        <v>0</v>
      </c>
      <c r="T840" s="73">
        <v>0</v>
      </c>
      <c r="U840" s="73">
        <v>0</v>
      </c>
      <c r="V840" s="73">
        <v>0</v>
      </c>
      <c r="W840" s="73">
        <v>0</v>
      </c>
      <c r="X840" s="73">
        <v>0</v>
      </c>
      <c r="Y840" s="73">
        <v>0</v>
      </c>
      <c r="Z840" s="73">
        <v>0</v>
      </c>
      <c r="AA840" s="73">
        <v>0</v>
      </c>
      <c r="AB840" s="73">
        <v>0</v>
      </c>
      <c r="AC840" s="73">
        <v>0</v>
      </c>
      <c r="AD840" s="73">
        <v>0</v>
      </c>
      <c r="AE840" s="73">
        <v>0</v>
      </c>
      <c r="AF840" s="73">
        <v>0</v>
      </c>
      <c r="AG840" s="73">
        <v>0</v>
      </c>
      <c r="AH840" s="73">
        <v>0</v>
      </c>
      <c r="AI840" s="73">
        <v>0</v>
      </c>
      <c r="AJ840" s="73">
        <v>0</v>
      </c>
      <c r="AK840" s="73">
        <v>0</v>
      </c>
      <c r="AL840" s="73">
        <v>0</v>
      </c>
      <c r="AM840" s="73">
        <v>0</v>
      </c>
      <c r="AN840" s="73">
        <v>0</v>
      </c>
    </row>
    <row r="841" spans="1:40">
      <c r="A841" s="108" t="s">
        <v>1531</v>
      </c>
      <c r="B841" s="73">
        <v>0</v>
      </c>
      <c r="C841" s="73">
        <v>0</v>
      </c>
      <c r="D841" s="73">
        <v>0</v>
      </c>
      <c r="E841" s="73">
        <v>0</v>
      </c>
      <c r="F841" s="73">
        <v>0</v>
      </c>
      <c r="G841" s="73">
        <v>0</v>
      </c>
      <c r="H841" s="73">
        <v>0</v>
      </c>
      <c r="I841" s="73">
        <v>0</v>
      </c>
      <c r="J841" s="73">
        <v>0</v>
      </c>
      <c r="K841" s="73">
        <v>0</v>
      </c>
      <c r="L841" s="73">
        <v>0</v>
      </c>
      <c r="M841" s="73">
        <v>0</v>
      </c>
      <c r="N841" s="73">
        <v>0</v>
      </c>
      <c r="O841" s="73">
        <v>0</v>
      </c>
      <c r="P841" s="73">
        <v>0</v>
      </c>
      <c r="Q841" s="73">
        <v>0</v>
      </c>
      <c r="R841" s="73">
        <v>0</v>
      </c>
      <c r="S841" s="73">
        <v>0</v>
      </c>
      <c r="T841" s="73">
        <v>0</v>
      </c>
      <c r="U841" s="73">
        <v>0</v>
      </c>
      <c r="V841" s="73">
        <v>0</v>
      </c>
      <c r="W841" s="73">
        <v>0</v>
      </c>
      <c r="X841" s="73">
        <v>0</v>
      </c>
      <c r="Y841" s="73">
        <v>0</v>
      </c>
      <c r="Z841" s="73">
        <v>0</v>
      </c>
      <c r="AA841" s="73">
        <v>0</v>
      </c>
      <c r="AB841" s="73">
        <v>0</v>
      </c>
      <c r="AC841" s="73">
        <v>0</v>
      </c>
      <c r="AD841" s="73">
        <v>0</v>
      </c>
      <c r="AE841" s="73">
        <v>0</v>
      </c>
      <c r="AF841" s="73">
        <v>0</v>
      </c>
      <c r="AG841" s="73">
        <v>0</v>
      </c>
      <c r="AH841" s="73">
        <v>0</v>
      </c>
      <c r="AI841" s="73">
        <v>0</v>
      </c>
      <c r="AJ841" s="73">
        <v>0</v>
      </c>
      <c r="AK841" s="73">
        <v>0</v>
      </c>
      <c r="AL841" s="73">
        <v>0</v>
      </c>
      <c r="AM841" s="73">
        <v>0</v>
      </c>
      <c r="AN841" s="73">
        <v>0</v>
      </c>
    </row>
    <row r="842" spans="1:40">
      <c r="A842" s="109" t="s">
        <v>1532</v>
      </c>
      <c r="B842" s="73">
        <v>502164.96</v>
      </c>
      <c r="C842" s="73">
        <v>451630.47</v>
      </c>
      <c r="D842" s="73">
        <v>541948.44999999995</v>
      </c>
      <c r="E842" s="73">
        <v>609560.39</v>
      </c>
      <c r="F842" s="73">
        <v>680559.74</v>
      </c>
      <c r="G842" s="73">
        <v>691311.2</v>
      </c>
      <c r="H842" s="73">
        <v>688432.44</v>
      </c>
      <c r="I842" s="73">
        <v>741235.62</v>
      </c>
      <c r="J842" s="73">
        <v>885549.67</v>
      </c>
      <c r="K842" s="73">
        <v>1088806.69</v>
      </c>
      <c r="L842" s="73">
        <v>817927.53</v>
      </c>
      <c r="M842" s="73">
        <v>1002436.3</v>
      </c>
      <c r="N842" s="73">
        <v>8701563.4600000009</v>
      </c>
      <c r="O842" s="73">
        <v>502164.96</v>
      </c>
      <c r="P842" s="73">
        <v>451630.47</v>
      </c>
      <c r="Q842" s="73">
        <v>541948.44999999995</v>
      </c>
      <c r="R842" s="73">
        <v>609560.39</v>
      </c>
      <c r="S842" s="73">
        <v>680559.74</v>
      </c>
      <c r="T842" s="73">
        <v>691311.2</v>
      </c>
      <c r="U842" s="73">
        <v>688432.44</v>
      </c>
      <c r="V842" s="73">
        <v>741235.62</v>
      </c>
      <c r="W842" s="73">
        <v>885549.67</v>
      </c>
      <c r="X842" s="73">
        <v>1088806.69</v>
      </c>
      <c r="Y842" s="73">
        <v>817927.53</v>
      </c>
      <c r="Z842" s="73">
        <v>1002436.3</v>
      </c>
      <c r="AA842" s="73">
        <v>8701563.4600000009</v>
      </c>
      <c r="AB842" s="73">
        <v>502164.96</v>
      </c>
      <c r="AC842" s="73">
        <v>451630.47</v>
      </c>
      <c r="AD842" s="73">
        <v>541948.44999999995</v>
      </c>
      <c r="AE842" s="73">
        <v>609560.39</v>
      </c>
      <c r="AF842" s="73">
        <v>680559.74</v>
      </c>
      <c r="AG842" s="73">
        <v>691311.2</v>
      </c>
      <c r="AH842" s="73">
        <v>688432.44</v>
      </c>
      <c r="AI842" s="73">
        <v>741235.62</v>
      </c>
      <c r="AJ842" s="73">
        <v>885549.67</v>
      </c>
      <c r="AK842" s="73">
        <v>1088806.69</v>
      </c>
      <c r="AL842" s="73">
        <v>817927.53</v>
      </c>
      <c r="AM842" s="73">
        <v>1002436.3</v>
      </c>
      <c r="AN842" s="73">
        <v>8701563.4600000009</v>
      </c>
    </row>
    <row r="843" spans="1:40" ht="10.8" thickBot="1">
      <c r="A843" s="119" t="s">
        <v>1533</v>
      </c>
    </row>
    <row r="844" spans="1:40">
      <c r="A844" s="108" t="s">
        <v>1534</v>
      </c>
      <c r="B844" s="73">
        <v>0</v>
      </c>
      <c r="C844" s="73">
        <v>0</v>
      </c>
      <c r="D844" s="73">
        <v>0</v>
      </c>
      <c r="E844" s="73">
        <v>0</v>
      </c>
      <c r="F844" s="73">
        <v>0</v>
      </c>
      <c r="G844" s="73">
        <v>0</v>
      </c>
      <c r="H844" s="73">
        <v>0</v>
      </c>
      <c r="I844" s="73">
        <v>0</v>
      </c>
      <c r="J844" s="73">
        <v>0</v>
      </c>
      <c r="K844" s="73">
        <v>0</v>
      </c>
      <c r="L844" s="73">
        <v>0</v>
      </c>
      <c r="M844" s="73">
        <v>0</v>
      </c>
      <c r="N844" s="73">
        <v>0</v>
      </c>
      <c r="O844" s="73">
        <v>0</v>
      </c>
      <c r="P844" s="73">
        <v>0</v>
      </c>
      <c r="Q844" s="73">
        <v>0</v>
      </c>
      <c r="R844" s="73">
        <v>0</v>
      </c>
      <c r="S844" s="73">
        <v>0</v>
      </c>
      <c r="T844" s="73">
        <v>0</v>
      </c>
      <c r="U844" s="73">
        <v>0</v>
      </c>
      <c r="V844" s="73">
        <v>0</v>
      </c>
      <c r="W844" s="73">
        <v>0</v>
      </c>
      <c r="X844" s="73">
        <v>0</v>
      </c>
      <c r="Y844" s="73">
        <v>0</v>
      </c>
      <c r="Z844" s="73">
        <v>0</v>
      </c>
      <c r="AA844" s="73">
        <v>0</v>
      </c>
      <c r="AB844" s="73">
        <v>0</v>
      </c>
      <c r="AC844" s="73">
        <v>0</v>
      </c>
      <c r="AD844" s="73">
        <v>0</v>
      </c>
      <c r="AE844" s="73">
        <v>0</v>
      </c>
      <c r="AF844" s="73">
        <v>0</v>
      </c>
      <c r="AG844" s="73">
        <v>0</v>
      </c>
      <c r="AH844" s="73">
        <v>0</v>
      </c>
      <c r="AI844" s="73">
        <v>0</v>
      </c>
      <c r="AJ844" s="73">
        <v>0</v>
      </c>
      <c r="AK844" s="73">
        <v>0</v>
      </c>
      <c r="AL844" s="73">
        <v>0</v>
      </c>
      <c r="AM844" s="73">
        <v>0</v>
      </c>
      <c r="AN844" s="73">
        <v>0</v>
      </c>
    </row>
    <row r="845" spans="1:40">
      <c r="A845" s="108" t="s">
        <v>1535</v>
      </c>
      <c r="B845" s="73">
        <v>0</v>
      </c>
      <c r="C845" s="73">
        <v>0</v>
      </c>
      <c r="D845" s="73">
        <v>0</v>
      </c>
      <c r="E845" s="73">
        <v>0</v>
      </c>
      <c r="F845" s="73">
        <v>0</v>
      </c>
      <c r="G845" s="73">
        <v>0</v>
      </c>
      <c r="H845" s="73">
        <v>0</v>
      </c>
      <c r="I845" s="73">
        <v>0</v>
      </c>
      <c r="J845" s="73">
        <v>0</v>
      </c>
      <c r="K845" s="73">
        <v>0</v>
      </c>
      <c r="L845" s="73">
        <v>0</v>
      </c>
      <c r="M845" s="73">
        <v>0</v>
      </c>
      <c r="N845" s="73">
        <v>0</v>
      </c>
      <c r="O845" s="73">
        <v>0</v>
      </c>
      <c r="P845" s="73">
        <v>0</v>
      </c>
      <c r="Q845" s="73">
        <v>0</v>
      </c>
      <c r="R845" s="73">
        <v>0</v>
      </c>
      <c r="S845" s="73">
        <v>0</v>
      </c>
      <c r="T845" s="73">
        <v>0</v>
      </c>
      <c r="U845" s="73">
        <v>0</v>
      </c>
      <c r="V845" s="73">
        <v>0</v>
      </c>
      <c r="W845" s="73">
        <v>0</v>
      </c>
      <c r="X845" s="73">
        <v>0</v>
      </c>
      <c r="Y845" s="73">
        <v>0</v>
      </c>
      <c r="Z845" s="73">
        <v>0</v>
      </c>
      <c r="AA845" s="73">
        <v>0</v>
      </c>
      <c r="AB845" s="73">
        <v>0</v>
      </c>
      <c r="AC845" s="73">
        <v>0</v>
      </c>
      <c r="AD845" s="73">
        <v>0</v>
      </c>
      <c r="AE845" s="73">
        <v>0</v>
      </c>
      <c r="AF845" s="73">
        <v>0</v>
      </c>
      <c r="AG845" s="73">
        <v>0</v>
      </c>
      <c r="AH845" s="73">
        <v>0</v>
      </c>
      <c r="AI845" s="73">
        <v>0</v>
      </c>
      <c r="AJ845" s="73">
        <v>0</v>
      </c>
      <c r="AK845" s="73">
        <v>0</v>
      </c>
      <c r="AL845" s="73">
        <v>0</v>
      </c>
      <c r="AM845" s="73">
        <v>0</v>
      </c>
      <c r="AN845" s="73">
        <v>0</v>
      </c>
    </row>
    <row r="846" spans="1:40">
      <c r="A846" s="108" t="s">
        <v>1536</v>
      </c>
      <c r="B846" s="73">
        <v>0</v>
      </c>
      <c r="C846" s="73">
        <v>0</v>
      </c>
      <c r="D846" s="73">
        <v>0</v>
      </c>
      <c r="E846" s="73">
        <v>0</v>
      </c>
      <c r="F846" s="73">
        <v>0</v>
      </c>
      <c r="G846" s="73">
        <v>0</v>
      </c>
      <c r="H846" s="73">
        <v>0</v>
      </c>
      <c r="I846" s="73">
        <v>0</v>
      </c>
      <c r="J846" s="73">
        <v>0</v>
      </c>
      <c r="K846" s="73">
        <v>0</v>
      </c>
      <c r="L846" s="73">
        <v>0</v>
      </c>
      <c r="M846" s="73">
        <v>0</v>
      </c>
      <c r="N846" s="73">
        <v>0</v>
      </c>
      <c r="O846" s="73">
        <v>0</v>
      </c>
      <c r="P846" s="73">
        <v>0</v>
      </c>
      <c r="Q846" s="73">
        <v>0</v>
      </c>
      <c r="R846" s="73">
        <v>0</v>
      </c>
      <c r="S846" s="73">
        <v>0</v>
      </c>
      <c r="T846" s="73">
        <v>0</v>
      </c>
      <c r="U846" s="73">
        <v>0</v>
      </c>
      <c r="V846" s="73">
        <v>0</v>
      </c>
      <c r="W846" s="73">
        <v>0</v>
      </c>
      <c r="X846" s="73">
        <v>0</v>
      </c>
      <c r="Y846" s="73">
        <v>0</v>
      </c>
      <c r="Z846" s="73">
        <v>0</v>
      </c>
      <c r="AA846" s="73">
        <v>0</v>
      </c>
      <c r="AB846" s="73">
        <v>0</v>
      </c>
      <c r="AC846" s="73">
        <v>0</v>
      </c>
      <c r="AD846" s="73">
        <v>0</v>
      </c>
      <c r="AE846" s="73">
        <v>0</v>
      </c>
      <c r="AF846" s="73">
        <v>0</v>
      </c>
      <c r="AG846" s="73">
        <v>0</v>
      </c>
      <c r="AH846" s="73">
        <v>0</v>
      </c>
      <c r="AI846" s="73">
        <v>0</v>
      </c>
      <c r="AJ846" s="73">
        <v>0</v>
      </c>
      <c r="AK846" s="73">
        <v>0</v>
      </c>
      <c r="AL846" s="73">
        <v>0</v>
      </c>
      <c r="AM846" s="73">
        <v>0</v>
      </c>
      <c r="AN846" s="73">
        <v>0</v>
      </c>
    </row>
    <row r="847" spans="1:40">
      <c r="A847" s="108" t="s">
        <v>1537</v>
      </c>
      <c r="B847" s="73">
        <v>0</v>
      </c>
      <c r="C847" s="73">
        <v>0</v>
      </c>
      <c r="D847" s="73">
        <v>0</v>
      </c>
      <c r="E847" s="73">
        <v>0</v>
      </c>
      <c r="F847" s="73">
        <v>0</v>
      </c>
      <c r="G847" s="73">
        <v>0</v>
      </c>
      <c r="H847" s="73">
        <v>0</v>
      </c>
      <c r="I847" s="73">
        <v>0</v>
      </c>
      <c r="J847" s="73">
        <v>0</v>
      </c>
      <c r="K847" s="73">
        <v>0</v>
      </c>
      <c r="L847" s="73">
        <v>0</v>
      </c>
      <c r="M847" s="73">
        <v>0</v>
      </c>
      <c r="N847" s="73">
        <v>0</v>
      </c>
      <c r="O847" s="73">
        <v>0</v>
      </c>
      <c r="P847" s="73">
        <v>0</v>
      </c>
      <c r="Q847" s="73">
        <v>0</v>
      </c>
      <c r="R847" s="73">
        <v>0</v>
      </c>
      <c r="S847" s="73">
        <v>0</v>
      </c>
      <c r="T847" s="73">
        <v>0</v>
      </c>
      <c r="U847" s="73">
        <v>0</v>
      </c>
      <c r="V847" s="73">
        <v>0</v>
      </c>
      <c r="W847" s="73">
        <v>0</v>
      </c>
      <c r="X847" s="73">
        <v>0</v>
      </c>
      <c r="Y847" s="73">
        <v>0</v>
      </c>
      <c r="Z847" s="73">
        <v>0</v>
      </c>
      <c r="AA847" s="73">
        <v>0</v>
      </c>
      <c r="AB847" s="73">
        <v>0</v>
      </c>
      <c r="AC847" s="73">
        <v>0</v>
      </c>
      <c r="AD847" s="73">
        <v>0</v>
      </c>
      <c r="AE847" s="73">
        <v>0</v>
      </c>
      <c r="AF847" s="73">
        <v>0</v>
      </c>
      <c r="AG847" s="73">
        <v>0</v>
      </c>
      <c r="AH847" s="73">
        <v>0</v>
      </c>
      <c r="AI847" s="73">
        <v>0</v>
      </c>
      <c r="AJ847" s="73">
        <v>0</v>
      </c>
      <c r="AK847" s="73">
        <v>0</v>
      </c>
      <c r="AL847" s="73">
        <v>0</v>
      </c>
      <c r="AM847" s="73">
        <v>0</v>
      </c>
      <c r="AN847" s="73">
        <v>0</v>
      </c>
    </row>
    <row r="848" spans="1:40">
      <c r="A848" s="108" t="s">
        <v>1538</v>
      </c>
    </row>
    <row r="849" spans="1:40">
      <c r="A849" s="108" t="s">
        <v>1539</v>
      </c>
      <c r="B849" s="73">
        <v>-3187265.2666213</v>
      </c>
      <c r="C849" s="73">
        <v>-3268715.7392010698</v>
      </c>
      <c r="D849" s="73">
        <v>-3186278.9480107999</v>
      </c>
      <c r="E849" s="73">
        <v>-3151466.2426163601</v>
      </c>
      <c r="F849" s="73">
        <v>-3085169.0456182202</v>
      </c>
      <c r="G849" s="73">
        <v>-3438984.18357149</v>
      </c>
      <c r="H849" s="73">
        <v>-3832838.9673726801</v>
      </c>
      <c r="I849" s="73">
        <v>-3856639.0300271502</v>
      </c>
      <c r="J849" s="73">
        <v>-3855961.4014571202</v>
      </c>
      <c r="K849" s="73">
        <v>-3825167.9601734299</v>
      </c>
      <c r="L849" s="73">
        <v>-3693434.0533310398</v>
      </c>
      <c r="M849" s="73">
        <v>-8010551.0868244404</v>
      </c>
      <c r="N849" s="73">
        <v>-46392471.924825102</v>
      </c>
      <c r="O849" s="73">
        <v>-2870220.7667285502</v>
      </c>
      <c r="P849" s="73">
        <v>-2948920.8296220601</v>
      </c>
      <c r="Q849" s="73">
        <v>-2882369.2304381202</v>
      </c>
      <c r="R849" s="73">
        <v>-2864254.58414244</v>
      </c>
      <c r="S849" s="73">
        <v>-2815228.4231936801</v>
      </c>
      <c r="T849" s="73">
        <v>-3181121.0996225402</v>
      </c>
      <c r="U849" s="73">
        <v>-3623216.7133036801</v>
      </c>
      <c r="V849" s="73">
        <v>-3713994.6278738901</v>
      </c>
      <c r="W849" s="73">
        <v>-3623999.4338487401</v>
      </c>
      <c r="X849" s="73">
        <v>-3510323.5032693199</v>
      </c>
      <c r="Y849" s="73">
        <v>-3411605.94730228</v>
      </c>
      <c r="Z849" s="73">
        <v>-8832059.7499472704</v>
      </c>
      <c r="AA849" s="73">
        <v>-44277314.909292601</v>
      </c>
      <c r="AB849" s="73">
        <v>-3266468.2641493501</v>
      </c>
      <c r="AC849" s="73">
        <v>-3364793.4126189202</v>
      </c>
      <c r="AD849" s="73">
        <v>-2870403.8044365598</v>
      </c>
      <c r="AE849" s="73">
        <v>-2836629.1061810399</v>
      </c>
      <c r="AF849" s="73">
        <v>-2771128.24643054</v>
      </c>
      <c r="AG849" s="73">
        <v>-2927398.0089856102</v>
      </c>
      <c r="AH849" s="73">
        <v>-3194331.4993428802</v>
      </c>
      <c r="AI849" s="73">
        <v>-3319102.6930312999</v>
      </c>
      <c r="AJ849" s="73">
        <v>-3464426.4181007398</v>
      </c>
      <c r="AK849" s="73">
        <v>-3557562.0838145399</v>
      </c>
      <c r="AL849" s="73">
        <v>-3424942.43112671</v>
      </c>
      <c r="AM849" s="73">
        <v>-9226970.0329723302</v>
      </c>
      <c r="AN849" s="73">
        <v>-44224156.001190498</v>
      </c>
    </row>
    <row r="850" spans="1:40" ht="10.8" thickBot="1">
      <c r="A850" s="119" t="s">
        <v>1540</v>
      </c>
    </row>
    <row r="851" spans="1:40">
      <c r="A851" s="109" t="s">
        <v>1541</v>
      </c>
    </row>
    <row r="852" spans="1:40">
      <c r="A852" s="108" t="s">
        <v>1542</v>
      </c>
      <c r="B852" s="73">
        <v>150669.42878270999</v>
      </c>
      <c r="C852" s="73">
        <v>154250.50788955699</v>
      </c>
      <c r="D852" s="73">
        <v>148945.809675942</v>
      </c>
      <c r="E852" s="73">
        <v>146250.63132628001</v>
      </c>
      <c r="F852" s="73">
        <v>141866.76597282599</v>
      </c>
      <c r="G852" s="73">
        <v>160606.98259111101</v>
      </c>
      <c r="H852" s="73">
        <v>181474.743385176</v>
      </c>
      <c r="I852" s="73">
        <v>181991.679566037</v>
      </c>
      <c r="J852" s="73">
        <v>181109.37925319301</v>
      </c>
      <c r="K852" s="73">
        <v>178602.45580344301</v>
      </c>
      <c r="L852" s="73">
        <v>170680.74904350599</v>
      </c>
      <c r="M852" s="73">
        <v>434621.92046415398</v>
      </c>
      <c r="N852" s="73">
        <v>2231071.0537539301</v>
      </c>
      <c r="O852" s="73">
        <v>151953.103710531</v>
      </c>
      <c r="P852" s="73">
        <v>155360.75483286701</v>
      </c>
      <c r="Q852" s="73">
        <v>150006.243725921</v>
      </c>
      <c r="R852" s="73">
        <v>147294.60147060701</v>
      </c>
      <c r="S852" s="73">
        <v>142861.398014181</v>
      </c>
      <c r="T852" s="73">
        <v>161227.03465847799</v>
      </c>
      <c r="U852" s="73">
        <v>183761.86505626599</v>
      </c>
      <c r="V852" s="73">
        <v>186951.97852711999</v>
      </c>
      <c r="W852" s="73">
        <v>180177.047968186</v>
      </c>
      <c r="X852" s="73">
        <v>172076.87029804601</v>
      </c>
      <c r="Y852" s="73">
        <v>164776.309061935</v>
      </c>
      <c r="Z852" s="73">
        <v>461006.78672177001</v>
      </c>
      <c r="AA852" s="73">
        <v>2257453.99404591</v>
      </c>
      <c r="AB852" s="73">
        <v>154090.94335060799</v>
      </c>
      <c r="AC852" s="73">
        <v>157587.30926513599</v>
      </c>
      <c r="AD852" s="73">
        <v>152193.111773499</v>
      </c>
      <c r="AE852" s="73">
        <v>149476.62735213299</v>
      </c>
      <c r="AF852" s="73">
        <v>145004.51109599299</v>
      </c>
      <c r="AG852" s="73">
        <v>152718.95250779201</v>
      </c>
      <c r="AH852" s="73">
        <v>166508.93690004101</v>
      </c>
      <c r="AI852" s="73">
        <v>172468.89552383701</v>
      </c>
      <c r="AJ852" s="73">
        <v>179548.00457552</v>
      </c>
      <c r="AK852" s="73">
        <v>183745.39024402699</v>
      </c>
      <c r="AL852" s="73">
        <v>175514.709955859</v>
      </c>
      <c r="AM852" s="73">
        <v>493677.95985923801</v>
      </c>
      <c r="AN852" s="73">
        <v>2282535.3524036799</v>
      </c>
    </row>
    <row r="853" spans="1:40">
      <c r="A853" s="108" t="s">
        <v>1543</v>
      </c>
      <c r="B853" s="73">
        <v>543642.69348961802</v>
      </c>
      <c r="C853" s="73">
        <v>556563.87801241002</v>
      </c>
      <c r="D853" s="73">
        <v>537423.56236710399</v>
      </c>
      <c r="E853" s="73">
        <v>527698.86884909705</v>
      </c>
      <c r="F853" s="73">
        <v>511881.085587407</v>
      </c>
      <c r="G853" s="73">
        <v>579499.19445829</v>
      </c>
      <c r="H853" s="73">
        <v>654793.86954160302</v>
      </c>
      <c r="I853" s="73">
        <v>656659.06927054795</v>
      </c>
      <c r="J853" s="73">
        <v>653475.56932356604</v>
      </c>
      <c r="K853" s="73">
        <v>644430.13371260802</v>
      </c>
      <c r="L853" s="73">
        <v>615847.17541243206</v>
      </c>
      <c r="M853" s="73">
        <v>1568194.91120202</v>
      </c>
      <c r="N853" s="73">
        <v>8050110.0112267099</v>
      </c>
      <c r="O853" s="73">
        <v>548274.42602463497</v>
      </c>
      <c r="P853" s="73">
        <v>560569.85084695497</v>
      </c>
      <c r="Q853" s="73">
        <v>541249.80122561904</v>
      </c>
      <c r="R853" s="73">
        <v>531465.70294258394</v>
      </c>
      <c r="S853" s="73">
        <v>515469.89883480599</v>
      </c>
      <c r="T853" s="73">
        <v>581736.45505409304</v>
      </c>
      <c r="U853" s="73">
        <v>663046.22037120105</v>
      </c>
      <c r="V853" s="73">
        <v>674556.72979467199</v>
      </c>
      <c r="W853" s="73">
        <v>650111.54853248305</v>
      </c>
      <c r="X853" s="73">
        <v>620884.63473904296</v>
      </c>
      <c r="Y853" s="73">
        <v>594542.88242438203</v>
      </c>
      <c r="Z853" s="73">
        <v>1663396.30590791</v>
      </c>
      <c r="AA853" s="73">
        <v>8145304.4566983897</v>
      </c>
      <c r="AB853" s="73">
        <v>555988.14014414896</v>
      </c>
      <c r="AC853" s="73">
        <v>568603.66406665999</v>
      </c>
      <c r="AD853" s="73">
        <v>549140.41875365505</v>
      </c>
      <c r="AE853" s="73">
        <v>539338.84905510698</v>
      </c>
      <c r="AF853" s="73">
        <v>523202.64049090497</v>
      </c>
      <c r="AG853" s="73">
        <v>551037.74773038703</v>
      </c>
      <c r="AH853" s="73">
        <v>600794.51868751203</v>
      </c>
      <c r="AI853" s="73">
        <v>622299.133031009</v>
      </c>
      <c r="AJ853" s="73">
        <v>647841.84560021805</v>
      </c>
      <c r="AK853" s="73">
        <v>662986.77625322097</v>
      </c>
      <c r="AL853" s="73">
        <v>633288.98528618796</v>
      </c>
      <c r="AM853" s="73">
        <v>1781279.83880119</v>
      </c>
      <c r="AN853" s="73">
        <v>8235802.5579002099</v>
      </c>
    </row>
    <row r="854" spans="1:40">
      <c r="A854" s="108" t="s">
        <v>1544</v>
      </c>
      <c r="B854" s="73">
        <v>50394.477299999999</v>
      </c>
      <c r="C854" s="73">
        <v>50394.477299999999</v>
      </c>
      <c r="D854" s="73">
        <v>50394.477299999999</v>
      </c>
      <c r="E854" s="73">
        <v>50394.477299999999</v>
      </c>
      <c r="F854" s="73">
        <v>50394.477299999999</v>
      </c>
      <c r="G854" s="73">
        <v>50394.477299999999</v>
      </c>
      <c r="H854" s="73">
        <v>50394.477299999999</v>
      </c>
      <c r="I854" s="73">
        <v>50394.477299999999</v>
      </c>
      <c r="J854" s="73">
        <v>50394.477299999999</v>
      </c>
      <c r="K854" s="73">
        <v>50394.477299999999</v>
      </c>
      <c r="L854" s="73">
        <v>50394.477299999999</v>
      </c>
      <c r="M854" s="73">
        <v>50394.477299999999</v>
      </c>
      <c r="N854" s="73">
        <v>604733.72759999998</v>
      </c>
      <c r="O854" s="73">
        <v>50394.477299999999</v>
      </c>
      <c r="P854" s="73">
        <v>50394.477299999999</v>
      </c>
      <c r="Q854" s="73">
        <v>50394.477299999999</v>
      </c>
      <c r="R854" s="73">
        <v>50394.477299999999</v>
      </c>
      <c r="S854" s="73">
        <v>50394.477299999999</v>
      </c>
      <c r="T854" s="73">
        <v>50394.477299999999</v>
      </c>
      <c r="U854" s="73">
        <v>50394.477299999999</v>
      </c>
      <c r="V854" s="73">
        <v>50394.477299999999</v>
      </c>
      <c r="W854" s="73">
        <v>50394.477299999999</v>
      </c>
      <c r="X854" s="73">
        <v>50394.477299999999</v>
      </c>
      <c r="Y854" s="73">
        <v>50394.477299999999</v>
      </c>
      <c r="Z854" s="73">
        <v>50394.477299999999</v>
      </c>
      <c r="AA854" s="73">
        <v>604733.72759999998</v>
      </c>
      <c r="AB854" s="73">
        <v>50394.477299999999</v>
      </c>
      <c r="AC854" s="73">
        <v>50394.477299999999</v>
      </c>
      <c r="AD854" s="73">
        <v>50394.477299999999</v>
      </c>
      <c r="AE854" s="73">
        <v>50394.477299999999</v>
      </c>
      <c r="AF854" s="73">
        <v>50394.477299999999</v>
      </c>
      <c r="AG854" s="73">
        <v>50394.477299999999</v>
      </c>
      <c r="AH854" s="73">
        <v>50394.477299999999</v>
      </c>
      <c r="AI854" s="73">
        <v>50394.477299999999</v>
      </c>
      <c r="AJ854" s="73">
        <v>50394.477299999999</v>
      </c>
      <c r="AK854" s="73">
        <v>50394.477299999999</v>
      </c>
      <c r="AL854" s="73">
        <v>50394.477299999999</v>
      </c>
      <c r="AM854" s="73">
        <v>50394.477299999999</v>
      </c>
      <c r="AN854" s="73">
        <v>604733.72759999998</v>
      </c>
    </row>
    <row r="855" spans="1:40">
      <c r="A855" s="108" t="s">
        <v>1545</v>
      </c>
      <c r="B855" s="73">
        <v>0</v>
      </c>
      <c r="C855" s="73">
        <v>0</v>
      </c>
      <c r="D855" s="73">
        <v>0</v>
      </c>
      <c r="E855" s="73">
        <v>0</v>
      </c>
      <c r="F855" s="73">
        <v>0</v>
      </c>
      <c r="G855" s="73">
        <v>0</v>
      </c>
      <c r="H855" s="73">
        <v>0</v>
      </c>
      <c r="I855" s="73">
        <v>0</v>
      </c>
      <c r="J855" s="73">
        <v>0</v>
      </c>
      <c r="K855" s="73">
        <v>0</v>
      </c>
      <c r="L855" s="73">
        <v>0</v>
      </c>
      <c r="M855" s="73">
        <v>0</v>
      </c>
      <c r="N855" s="73">
        <v>0</v>
      </c>
      <c r="O855" s="73">
        <v>0</v>
      </c>
      <c r="P855" s="73">
        <v>0</v>
      </c>
      <c r="Q855" s="73">
        <v>0</v>
      </c>
      <c r="R855" s="73">
        <v>0</v>
      </c>
      <c r="S855" s="73">
        <v>0</v>
      </c>
      <c r="T855" s="73">
        <v>0</v>
      </c>
      <c r="U855" s="73">
        <v>0</v>
      </c>
      <c r="V855" s="73">
        <v>0</v>
      </c>
      <c r="W855" s="73">
        <v>0</v>
      </c>
      <c r="X855" s="73">
        <v>0</v>
      </c>
      <c r="Y855" s="73">
        <v>0</v>
      </c>
      <c r="Z855" s="73">
        <v>0</v>
      </c>
      <c r="AA855" s="73">
        <v>0</v>
      </c>
      <c r="AB855" s="73">
        <v>0</v>
      </c>
      <c r="AC855" s="73">
        <v>0</v>
      </c>
      <c r="AD855" s="73">
        <v>0</v>
      </c>
      <c r="AE855" s="73">
        <v>0</v>
      </c>
      <c r="AF855" s="73">
        <v>0</v>
      </c>
      <c r="AG855" s="73">
        <v>0</v>
      </c>
      <c r="AH855" s="73">
        <v>0</v>
      </c>
      <c r="AI855" s="73">
        <v>0</v>
      </c>
      <c r="AJ855" s="73">
        <v>0</v>
      </c>
      <c r="AK855" s="73">
        <v>0</v>
      </c>
      <c r="AL855" s="73">
        <v>0</v>
      </c>
      <c r="AM855" s="73">
        <v>0</v>
      </c>
      <c r="AN855" s="73">
        <v>0</v>
      </c>
    </row>
    <row r="856" spans="1:40">
      <c r="A856" s="108" t="s">
        <v>1546</v>
      </c>
      <c r="B856" s="73">
        <v>0</v>
      </c>
      <c r="C856" s="73">
        <v>0</v>
      </c>
      <c r="D856" s="73">
        <v>0</v>
      </c>
      <c r="E856" s="73">
        <v>0</v>
      </c>
      <c r="F856" s="73">
        <v>0</v>
      </c>
      <c r="G856" s="73">
        <v>0</v>
      </c>
      <c r="H856" s="73">
        <v>0</v>
      </c>
      <c r="I856" s="73">
        <v>0</v>
      </c>
      <c r="J856" s="73">
        <v>0</v>
      </c>
      <c r="K856" s="73">
        <v>0</v>
      </c>
      <c r="L856" s="73">
        <v>0</v>
      </c>
      <c r="M856" s="73">
        <v>0</v>
      </c>
      <c r="N856" s="73">
        <v>0</v>
      </c>
      <c r="O856" s="73">
        <v>0</v>
      </c>
      <c r="P856" s="73">
        <v>0</v>
      </c>
      <c r="Q856" s="73">
        <v>0</v>
      </c>
      <c r="R856" s="73">
        <v>0</v>
      </c>
      <c r="S856" s="73">
        <v>0</v>
      </c>
      <c r="T856" s="73">
        <v>0</v>
      </c>
      <c r="U856" s="73">
        <v>0</v>
      </c>
      <c r="V856" s="73">
        <v>0</v>
      </c>
      <c r="W856" s="73">
        <v>0</v>
      </c>
      <c r="X856" s="73">
        <v>0</v>
      </c>
      <c r="Y856" s="73">
        <v>0</v>
      </c>
      <c r="Z856" s="73">
        <v>0</v>
      </c>
      <c r="AA856" s="73">
        <v>0</v>
      </c>
      <c r="AB856" s="73">
        <v>0</v>
      </c>
      <c r="AC856" s="73">
        <v>0</v>
      </c>
      <c r="AD856" s="73">
        <v>0</v>
      </c>
      <c r="AE856" s="73">
        <v>0</v>
      </c>
      <c r="AF856" s="73">
        <v>0</v>
      </c>
      <c r="AG856" s="73">
        <v>0</v>
      </c>
      <c r="AH856" s="73">
        <v>0</v>
      </c>
      <c r="AI856" s="73">
        <v>0</v>
      </c>
      <c r="AJ856" s="73">
        <v>0</v>
      </c>
      <c r="AK856" s="73">
        <v>0</v>
      </c>
      <c r="AL856" s="73">
        <v>0</v>
      </c>
      <c r="AM856" s="73">
        <v>0</v>
      </c>
      <c r="AN856" s="73">
        <v>0</v>
      </c>
    </row>
    <row r="857" spans="1:40">
      <c r="A857" s="108" t="s">
        <v>1547</v>
      </c>
      <c r="B857" s="73">
        <v>0</v>
      </c>
      <c r="C857" s="73">
        <v>0</v>
      </c>
      <c r="D857" s="73">
        <v>0</v>
      </c>
      <c r="E857" s="73">
        <v>0</v>
      </c>
      <c r="F857" s="73">
        <v>0</v>
      </c>
      <c r="G857" s="73">
        <v>0</v>
      </c>
      <c r="H857" s="73">
        <v>0</v>
      </c>
      <c r="I857" s="73">
        <v>0</v>
      </c>
      <c r="J857" s="73">
        <v>0</v>
      </c>
      <c r="K857" s="73">
        <v>0</v>
      </c>
      <c r="L857" s="73">
        <v>0</v>
      </c>
      <c r="M857" s="73">
        <v>0</v>
      </c>
      <c r="N857" s="73">
        <v>0</v>
      </c>
      <c r="O857" s="73">
        <v>0</v>
      </c>
      <c r="P857" s="73">
        <v>0</v>
      </c>
      <c r="Q857" s="73">
        <v>0</v>
      </c>
      <c r="R857" s="73">
        <v>0</v>
      </c>
      <c r="S857" s="73">
        <v>0</v>
      </c>
      <c r="T857" s="73">
        <v>0</v>
      </c>
      <c r="U857" s="73">
        <v>0</v>
      </c>
      <c r="V857" s="73">
        <v>0</v>
      </c>
      <c r="W857" s="73">
        <v>0</v>
      </c>
      <c r="X857" s="73">
        <v>0</v>
      </c>
      <c r="Y857" s="73">
        <v>0</v>
      </c>
      <c r="Z857" s="73">
        <v>0</v>
      </c>
      <c r="AA857" s="73">
        <v>0</v>
      </c>
      <c r="AB857" s="73">
        <v>0</v>
      </c>
      <c r="AC857" s="73">
        <v>0</v>
      </c>
      <c r="AD857" s="73">
        <v>0</v>
      </c>
      <c r="AE857" s="73">
        <v>0</v>
      </c>
      <c r="AF857" s="73">
        <v>0</v>
      </c>
      <c r="AG857" s="73">
        <v>0</v>
      </c>
      <c r="AH857" s="73">
        <v>0</v>
      </c>
      <c r="AI857" s="73">
        <v>0</v>
      </c>
      <c r="AJ857" s="73">
        <v>0</v>
      </c>
      <c r="AK857" s="73">
        <v>0</v>
      </c>
      <c r="AL857" s="73">
        <v>0</v>
      </c>
      <c r="AM857" s="73">
        <v>0</v>
      </c>
      <c r="AN857" s="73">
        <v>0</v>
      </c>
    </row>
    <row r="858" spans="1:40">
      <c r="A858" s="108" t="s">
        <v>1548</v>
      </c>
      <c r="B858" s="73">
        <v>744706.59957232897</v>
      </c>
      <c r="C858" s="73">
        <v>761208.86320196697</v>
      </c>
      <c r="D858" s="73">
        <v>736763.84934304596</v>
      </c>
      <c r="E858" s="73">
        <v>724343.97747537703</v>
      </c>
      <c r="F858" s="73">
        <v>704142.32886023296</v>
      </c>
      <c r="G858" s="73">
        <v>790500.65434940101</v>
      </c>
      <c r="H858" s="73">
        <v>886663.09022677899</v>
      </c>
      <c r="I858" s="73">
        <v>889045.226136585</v>
      </c>
      <c r="J858" s="73">
        <v>884979.42587675899</v>
      </c>
      <c r="K858" s="73">
        <v>873427.06681605196</v>
      </c>
      <c r="L858" s="73">
        <v>836922.40175593796</v>
      </c>
      <c r="M858" s="73">
        <v>2053211.3089661701</v>
      </c>
      <c r="N858" s="73">
        <v>10885914.792580601</v>
      </c>
      <c r="O858" s="73">
        <v>750622.00703516696</v>
      </c>
      <c r="P858" s="73">
        <v>766325.082979823</v>
      </c>
      <c r="Q858" s="73">
        <v>741650.52225153998</v>
      </c>
      <c r="R858" s="73">
        <v>729154.78171319095</v>
      </c>
      <c r="S858" s="73">
        <v>708725.77414898796</v>
      </c>
      <c r="T858" s="73">
        <v>793357.96701257199</v>
      </c>
      <c r="U858" s="73">
        <v>897202.56272746704</v>
      </c>
      <c r="V858" s="73">
        <v>911903.18562179303</v>
      </c>
      <c r="W858" s="73">
        <v>880683.07380066998</v>
      </c>
      <c r="X858" s="73">
        <v>843355.98233708995</v>
      </c>
      <c r="Y858" s="73">
        <v>809713.66878631804</v>
      </c>
      <c r="Z858" s="73">
        <v>2174797.5699296799</v>
      </c>
      <c r="AA858" s="73">
        <v>11007492.1783443</v>
      </c>
      <c r="AB858" s="73">
        <v>760473.56079475698</v>
      </c>
      <c r="AC858" s="73">
        <v>776585.45063179696</v>
      </c>
      <c r="AD858" s="73">
        <v>751728.00782715494</v>
      </c>
      <c r="AE858" s="73">
        <v>739209.95370724099</v>
      </c>
      <c r="AF858" s="73">
        <v>718601.62888689805</v>
      </c>
      <c r="AG858" s="73">
        <v>754151.17753817898</v>
      </c>
      <c r="AH858" s="73">
        <v>817697.932887553</v>
      </c>
      <c r="AI858" s="73">
        <v>845162.50585484703</v>
      </c>
      <c r="AJ858" s="73">
        <v>877784.32747573801</v>
      </c>
      <c r="AK858" s="73">
        <v>897126.64379724895</v>
      </c>
      <c r="AL858" s="73">
        <v>859198.17254204804</v>
      </c>
      <c r="AM858" s="73">
        <v>2325352.27596043</v>
      </c>
      <c r="AN858" s="73">
        <v>11123071.637903901</v>
      </c>
    </row>
    <row r="859" spans="1:40">
      <c r="A859" s="109" t="s">
        <v>1549</v>
      </c>
    </row>
    <row r="860" spans="1:40">
      <c r="A860" s="108" t="s">
        <v>1550</v>
      </c>
      <c r="B860" s="73">
        <v>0</v>
      </c>
      <c r="C860" s="73">
        <v>0</v>
      </c>
      <c r="D860" s="73">
        <v>0</v>
      </c>
      <c r="E860" s="73">
        <v>0</v>
      </c>
      <c r="F860" s="73">
        <v>0</v>
      </c>
      <c r="G860" s="73">
        <v>0</v>
      </c>
      <c r="H860" s="73">
        <v>0</v>
      </c>
      <c r="I860" s="73">
        <v>0</v>
      </c>
      <c r="J860" s="73">
        <v>0</v>
      </c>
      <c r="K860" s="73">
        <v>0</v>
      </c>
      <c r="L860" s="73">
        <v>0</v>
      </c>
      <c r="M860" s="73">
        <v>0</v>
      </c>
      <c r="N860" s="73">
        <v>0</v>
      </c>
      <c r="O860" s="73">
        <v>0</v>
      </c>
      <c r="P860" s="73">
        <v>0</v>
      </c>
      <c r="Q860" s="73">
        <v>0</v>
      </c>
      <c r="R860" s="73">
        <v>0</v>
      </c>
      <c r="S860" s="73">
        <v>0</v>
      </c>
      <c r="T860" s="73">
        <v>0</v>
      </c>
      <c r="U860" s="73">
        <v>0</v>
      </c>
      <c r="V860" s="73">
        <v>0</v>
      </c>
      <c r="W860" s="73">
        <v>0</v>
      </c>
      <c r="X860" s="73">
        <v>0</v>
      </c>
      <c r="Y860" s="73">
        <v>0</v>
      </c>
      <c r="Z860" s="73">
        <v>0</v>
      </c>
      <c r="AA860" s="73">
        <v>0</v>
      </c>
      <c r="AB860" s="73">
        <v>0</v>
      </c>
      <c r="AC860" s="73">
        <v>0</v>
      </c>
      <c r="AD860" s="73">
        <v>0</v>
      </c>
      <c r="AE860" s="73">
        <v>0</v>
      </c>
      <c r="AF860" s="73">
        <v>0</v>
      </c>
      <c r="AG860" s="73">
        <v>0</v>
      </c>
      <c r="AH860" s="73">
        <v>0</v>
      </c>
      <c r="AI860" s="73">
        <v>0</v>
      </c>
      <c r="AJ860" s="73">
        <v>0</v>
      </c>
      <c r="AK860" s="73">
        <v>0</v>
      </c>
      <c r="AL860" s="73">
        <v>0</v>
      </c>
      <c r="AM860" s="73">
        <v>0</v>
      </c>
      <c r="AN860" s="73">
        <v>0</v>
      </c>
    </row>
    <row r="861" spans="1:40">
      <c r="A861" s="108" t="s">
        <v>1551</v>
      </c>
      <c r="B861" s="73">
        <v>0</v>
      </c>
      <c r="C861" s="73">
        <v>0</v>
      </c>
      <c r="D861" s="73">
        <v>0</v>
      </c>
      <c r="E861" s="73">
        <v>0</v>
      </c>
      <c r="F861" s="73">
        <v>0</v>
      </c>
      <c r="G861" s="73">
        <v>0</v>
      </c>
      <c r="H861" s="73">
        <v>0</v>
      </c>
      <c r="I861" s="73">
        <v>0</v>
      </c>
      <c r="J861" s="73">
        <v>0</v>
      </c>
      <c r="K861" s="73">
        <v>0</v>
      </c>
      <c r="L861" s="73">
        <v>0</v>
      </c>
      <c r="M861" s="73">
        <v>0</v>
      </c>
      <c r="N861" s="73">
        <v>0</v>
      </c>
      <c r="O861" s="73">
        <v>0</v>
      </c>
      <c r="P861" s="73">
        <v>0</v>
      </c>
      <c r="Q861" s="73">
        <v>0</v>
      </c>
      <c r="R861" s="73">
        <v>0</v>
      </c>
      <c r="S861" s="73">
        <v>0</v>
      </c>
      <c r="T861" s="73">
        <v>0</v>
      </c>
      <c r="U861" s="73">
        <v>0</v>
      </c>
      <c r="V861" s="73">
        <v>0</v>
      </c>
      <c r="W861" s="73">
        <v>0</v>
      </c>
      <c r="X861" s="73">
        <v>0</v>
      </c>
      <c r="Y861" s="73">
        <v>0</v>
      </c>
      <c r="Z861" s="73">
        <v>0</v>
      </c>
      <c r="AA861" s="73">
        <v>0</v>
      </c>
      <c r="AB861" s="73">
        <v>0</v>
      </c>
      <c r="AC861" s="73">
        <v>0</v>
      </c>
      <c r="AD861" s="73">
        <v>0</v>
      </c>
      <c r="AE861" s="73">
        <v>0</v>
      </c>
      <c r="AF861" s="73">
        <v>0</v>
      </c>
      <c r="AG861" s="73">
        <v>0</v>
      </c>
      <c r="AH861" s="73">
        <v>0</v>
      </c>
      <c r="AI861" s="73">
        <v>0</v>
      </c>
      <c r="AJ861" s="73">
        <v>0</v>
      </c>
      <c r="AK861" s="73">
        <v>0</v>
      </c>
      <c r="AL861" s="73">
        <v>0</v>
      </c>
      <c r="AM861" s="73">
        <v>0</v>
      </c>
      <c r="AN861" s="73">
        <v>0</v>
      </c>
    </row>
    <row r="862" spans="1:40">
      <c r="A862" s="108" t="s">
        <v>1552</v>
      </c>
      <c r="B862" s="73">
        <v>0</v>
      </c>
      <c r="C862" s="73">
        <v>0</v>
      </c>
      <c r="D862" s="73">
        <v>0</v>
      </c>
      <c r="E862" s="73">
        <v>0</v>
      </c>
      <c r="F862" s="73">
        <v>0</v>
      </c>
      <c r="G862" s="73">
        <v>0</v>
      </c>
      <c r="H862" s="73">
        <v>0</v>
      </c>
      <c r="I862" s="73">
        <v>0</v>
      </c>
      <c r="J862" s="73">
        <v>0</v>
      </c>
      <c r="K862" s="73">
        <v>0</v>
      </c>
      <c r="L862" s="73">
        <v>0</v>
      </c>
      <c r="M862" s="73">
        <v>0</v>
      </c>
      <c r="N862" s="73">
        <v>0</v>
      </c>
      <c r="O862" s="73">
        <v>0</v>
      </c>
      <c r="P862" s="73">
        <v>0</v>
      </c>
      <c r="Q862" s="73">
        <v>0</v>
      </c>
      <c r="R862" s="73">
        <v>0</v>
      </c>
      <c r="S862" s="73">
        <v>0</v>
      </c>
      <c r="T862" s="73">
        <v>0</v>
      </c>
      <c r="U862" s="73">
        <v>0</v>
      </c>
      <c r="V862" s="73">
        <v>0</v>
      </c>
      <c r="W862" s="73">
        <v>0</v>
      </c>
      <c r="X862" s="73">
        <v>0</v>
      </c>
      <c r="Y862" s="73">
        <v>0</v>
      </c>
      <c r="Z862" s="73">
        <v>0</v>
      </c>
      <c r="AA862" s="73">
        <v>0</v>
      </c>
      <c r="AB862" s="73">
        <v>0</v>
      </c>
      <c r="AC862" s="73">
        <v>0</v>
      </c>
      <c r="AD862" s="73">
        <v>0</v>
      </c>
      <c r="AE862" s="73">
        <v>0</v>
      </c>
      <c r="AF862" s="73">
        <v>0</v>
      </c>
      <c r="AG862" s="73">
        <v>0</v>
      </c>
      <c r="AH862" s="73">
        <v>0</v>
      </c>
      <c r="AI862" s="73">
        <v>0</v>
      </c>
      <c r="AJ862" s="73">
        <v>0</v>
      </c>
      <c r="AK862" s="73">
        <v>0</v>
      </c>
      <c r="AL862" s="73">
        <v>0</v>
      </c>
      <c r="AM862" s="73">
        <v>0</v>
      </c>
      <c r="AN862" s="73">
        <v>0</v>
      </c>
    </row>
    <row r="863" spans="1:40">
      <c r="A863" s="108" t="s">
        <v>1553</v>
      </c>
      <c r="B863" s="73">
        <v>0</v>
      </c>
      <c r="C863" s="73">
        <v>0</v>
      </c>
      <c r="D863" s="73">
        <v>0</v>
      </c>
      <c r="E863" s="73">
        <v>0</v>
      </c>
      <c r="F863" s="73">
        <v>0</v>
      </c>
      <c r="G863" s="73">
        <v>0</v>
      </c>
      <c r="H863" s="73">
        <v>0</v>
      </c>
      <c r="I863" s="73">
        <v>0</v>
      </c>
      <c r="J863" s="73">
        <v>0</v>
      </c>
      <c r="K863" s="73">
        <v>0</v>
      </c>
      <c r="L863" s="73">
        <v>0</v>
      </c>
      <c r="M863" s="73">
        <v>0</v>
      </c>
      <c r="N863" s="73">
        <v>0</v>
      </c>
      <c r="O863" s="73">
        <v>0</v>
      </c>
      <c r="P863" s="73">
        <v>0</v>
      </c>
      <c r="Q863" s="73">
        <v>0</v>
      </c>
      <c r="R863" s="73">
        <v>0</v>
      </c>
      <c r="S863" s="73">
        <v>0</v>
      </c>
      <c r="T863" s="73">
        <v>0</v>
      </c>
      <c r="U863" s="73">
        <v>0</v>
      </c>
      <c r="V863" s="73">
        <v>0</v>
      </c>
      <c r="W863" s="73">
        <v>0</v>
      </c>
      <c r="X863" s="73">
        <v>0</v>
      </c>
      <c r="Y863" s="73">
        <v>0</v>
      </c>
      <c r="Z863" s="73">
        <v>0</v>
      </c>
      <c r="AA863" s="73">
        <v>0</v>
      </c>
      <c r="AB863" s="73">
        <v>0</v>
      </c>
      <c r="AC863" s="73">
        <v>0</v>
      </c>
      <c r="AD863" s="73">
        <v>0</v>
      </c>
      <c r="AE863" s="73">
        <v>0</v>
      </c>
      <c r="AF863" s="73">
        <v>0</v>
      </c>
      <c r="AG863" s="73">
        <v>0</v>
      </c>
      <c r="AH863" s="73">
        <v>0</v>
      </c>
      <c r="AI863" s="73">
        <v>0</v>
      </c>
      <c r="AJ863" s="73">
        <v>0</v>
      </c>
      <c r="AK863" s="73">
        <v>0</v>
      </c>
      <c r="AL863" s="73">
        <v>0</v>
      </c>
      <c r="AM863" s="73">
        <v>0</v>
      </c>
      <c r="AN863" s="73">
        <v>0</v>
      </c>
    </row>
    <row r="864" spans="1:40">
      <c r="A864" s="108" t="s">
        <v>1554</v>
      </c>
      <c r="B864" s="73">
        <v>0</v>
      </c>
      <c r="C864" s="73">
        <v>0</v>
      </c>
      <c r="D864" s="73">
        <v>0</v>
      </c>
      <c r="E864" s="73">
        <v>0</v>
      </c>
      <c r="F864" s="73">
        <v>0</v>
      </c>
      <c r="G864" s="73">
        <v>0</v>
      </c>
      <c r="H864" s="73">
        <v>0</v>
      </c>
      <c r="I864" s="73">
        <v>0</v>
      </c>
      <c r="J864" s="73">
        <v>0</v>
      </c>
      <c r="K864" s="73">
        <v>0</v>
      </c>
      <c r="L864" s="73">
        <v>0</v>
      </c>
      <c r="M864" s="73">
        <v>0</v>
      </c>
      <c r="N864" s="73">
        <v>0</v>
      </c>
      <c r="O864" s="73">
        <v>0</v>
      </c>
      <c r="P864" s="73">
        <v>0</v>
      </c>
      <c r="Q864" s="73">
        <v>0</v>
      </c>
      <c r="R864" s="73">
        <v>0</v>
      </c>
      <c r="S864" s="73">
        <v>0</v>
      </c>
      <c r="T864" s="73">
        <v>0</v>
      </c>
      <c r="U864" s="73">
        <v>0</v>
      </c>
      <c r="V864" s="73">
        <v>0</v>
      </c>
      <c r="W864" s="73">
        <v>0</v>
      </c>
      <c r="X864" s="73">
        <v>0</v>
      </c>
      <c r="Y864" s="73">
        <v>0</v>
      </c>
      <c r="Z864" s="73">
        <v>0</v>
      </c>
      <c r="AA864" s="73">
        <v>0</v>
      </c>
      <c r="AB864" s="73">
        <v>0</v>
      </c>
      <c r="AC864" s="73">
        <v>0</v>
      </c>
      <c r="AD864" s="73">
        <v>0</v>
      </c>
      <c r="AE864" s="73">
        <v>0</v>
      </c>
      <c r="AF864" s="73">
        <v>0</v>
      </c>
      <c r="AG864" s="73">
        <v>0</v>
      </c>
      <c r="AH864" s="73">
        <v>0</v>
      </c>
      <c r="AI864" s="73">
        <v>0</v>
      </c>
      <c r="AJ864" s="73">
        <v>0</v>
      </c>
      <c r="AK864" s="73">
        <v>0</v>
      </c>
      <c r="AL864" s="73">
        <v>0</v>
      </c>
      <c r="AM864" s="73">
        <v>0</v>
      </c>
      <c r="AN864" s="73">
        <v>0</v>
      </c>
    </row>
    <row r="865" spans="1:40">
      <c r="A865" s="108" t="s">
        <v>1555</v>
      </c>
      <c r="B865" s="73">
        <v>0</v>
      </c>
      <c r="C865" s="73">
        <v>0</v>
      </c>
      <c r="D865" s="73">
        <v>0</v>
      </c>
      <c r="E865" s="73">
        <v>0</v>
      </c>
      <c r="F865" s="73">
        <v>0</v>
      </c>
      <c r="G865" s="73">
        <v>0</v>
      </c>
      <c r="H865" s="73">
        <v>0</v>
      </c>
      <c r="I865" s="73">
        <v>0</v>
      </c>
      <c r="J865" s="73">
        <v>0</v>
      </c>
      <c r="K865" s="73">
        <v>0</v>
      </c>
      <c r="L865" s="73">
        <v>0</v>
      </c>
      <c r="M865" s="73">
        <v>0</v>
      </c>
      <c r="N865" s="73">
        <v>0</v>
      </c>
      <c r="O865" s="73">
        <v>0</v>
      </c>
      <c r="P865" s="73">
        <v>0</v>
      </c>
      <c r="Q865" s="73">
        <v>0</v>
      </c>
      <c r="R865" s="73">
        <v>0</v>
      </c>
      <c r="S865" s="73">
        <v>0</v>
      </c>
      <c r="T865" s="73">
        <v>0</v>
      </c>
      <c r="U865" s="73">
        <v>0</v>
      </c>
      <c r="V865" s="73">
        <v>0</v>
      </c>
      <c r="W865" s="73">
        <v>0</v>
      </c>
      <c r="X865" s="73">
        <v>0</v>
      </c>
      <c r="Y865" s="73">
        <v>0</v>
      </c>
      <c r="Z865" s="73">
        <v>0</v>
      </c>
      <c r="AA865" s="73">
        <v>0</v>
      </c>
      <c r="AB865" s="73">
        <v>0</v>
      </c>
      <c r="AC865" s="73">
        <v>0</v>
      </c>
      <c r="AD865" s="73">
        <v>0</v>
      </c>
      <c r="AE865" s="73">
        <v>0</v>
      </c>
      <c r="AF865" s="73">
        <v>0</v>
      </c>
      <c r="AG865" s="73">
        <v>0</v>
      </c>
      <c r="AH865" s="73">
        <v>0</v>
      </c>
      <c r="AI865" s="73">
        <v>0</v>
      </c>
      <c r="AJ865" s="73">
        <v>0</v>
      </c>
      <c r="AK865" s="73">
        <v>0</v>
      </c>
      <c r="AL865" s="73">
        <v>0</v>
      </c>
      <c r="AM865" s="73">
        <v>0</v>
      </c>
      <c r="AN865" s="73">
        <v>0</v>
      </c>
    </row>
    <row r="866" spans="1:40">
      <c r="A866" s="108" t="s">
        <v>1556</v>
      </c>
      <c r="B866" s="73">
        <v>0</v>
      </c>
      <c r="C866" s="73">
        <v>0</v>
      </c>
      <c r="D866" s="73">
        <v>0</v>
      </c>
      <c r="E866" s="73">
        <v>0</v>
      </c>
      <c r="F866" s="73">
        <v>0</v>
      </c>
      <c r="G866" s="73">
        <v>0</v>
      </c>
      <c r="H866" s="73">
        <v>0</v>
      </c>
      <c r="I866" s="73">
        <v>0</v>
      </c>
      <c r="J866" s="73">
        <v>0</v>
      </c>
      <c r="K866" s="73">
        <v>0</v>
      </c>
      <c r="L866" s="73">
        <v>0</v>
      </c>
      <c r="M866" s="73">
        <v>0</v>
      </c>
      <c r="N866" s="73">
        <v>0</v>
      </c>
      <c r="O866" s="73">
        <v>0</v>
      </c>
      <c r="P866" s="73">
        <v>0</v>
      </c>
      <c r="Q866" s="73">
        <v>0</v>
      </c>
      <c r="R866" s="73">
        <v>0</v>
      </c>
      <c r="S866" s="73">
        <v>0</v>
      </c>
      <c r="T866" s="73">
        <v>0</v>
      </c>
      <c r="U866" s="73">
        <v>0</v>
      </c>
      <c r="V866" s="73">
        <v>0</v>
      </c>
      <c r="W866" s="73">
        <v>0</v>
      </c>
      <c r="X866" s="73">
        <v>0</v>
      </c>
      <c r="Y866" s="73">
        <v>0</v>
      </c>
      <c r="Z866" s="73">
        <v>0</v>
      </c>
      <c r="AA866" s="73">
        <v>0</v>
      </c>
      <c r="AB866" s="73">
        <v>0</v>
      </c>
      <c r="AC866" s="73">
        <v>0</v>
      </c>
      <c r="AD866" s="73">
        <v>0</v>
      </c>
      <c r="AE866" s="73">
        <v>0</v>
      </c>
      <c r="AF866" s="73">
        <v>0</v>
      </c>
      <c r="AG866" s="73">
        <v>0</v>
      </c>
      <c r="AH866" s="73">
        <v>0</v>
      </c>
      <c r="AI866" s="73">
        <v>0</v>
      </c>
      <c r="AJ866" s="73">
        <v>0</v>
      </c>
      <c r="AK866" s="73">
        <v>0</v>
      </c>
      <c r="AL866" s="73">
        <v>0</v>
      </c>
      <c r="AM866" s="73">
        <v>0</v>
      </c>
      <c r="AN866" s="73">
        <v>0</v>
      </c>
    </row>
    <row r="867" spans="1:40">
      <c r="A867" s="108" t="s">
        <v>1557</v>
      </c>
      <c r="B867" s="73">
        <v>0</v>
      </c>
      <c r="C867" s="73">
        <v>0</v>
      </c>
      <c r="D867" s="73">
        <v>0</v>
      </c>
      <c r="E867" s="73">
        <v>0</v>
      </c>
      <c r="F867" s="73">
        <v>0</v>
      </c>
      <c r="G867" s="73">
        <v>0</v>
      </c>
      <c r="H867" s="73">
        <v>0</v>
      </c>
      <c r="I867" s="73">
        <v>0</v>
      </c>
      <c r="J867" s="73">
        <v>0</v>
      </c>
      <c r="K867" s="73">
        <v>0</v>
      </c>
      <c r="L867" s="73">
        <v>0</v>
      </c>
      <c r="M867" s="73">
        <v>0</v>
      </c>
      <c r="N867" s="73">
        <v>0</v>
      </c>
      <c r="O867" s="73">
        <v>0</v>
      </c>
      <c r="P867" s="73">
        <v>0</v>
      </c>
      <c r="Q867" s="73">
        <v>0</v>
      </c>
      <c r="R867" s="73">
        <v>0</v>
      </c>
      <c r="S867" s="73">
        <v>0</v>
      </c>
      <c r="T867" s="73">
        <v>0</v>
      </c>
      <c r="U867" s="73">
        <v>0</v>
      </c>
      <c r="V867" s="73">
        <v>0</v>
      </c>
      <c r="W867" s="73">
        <v>0</v>
      </c>
      <c r="X867" s="73">
        <v>0</v>
      </c>
      <c r="Y867" s="73">
        <v>0</v>
      </c>
      <c r="Z867" s="73">
        <v>0</v>
      </c>
      <c r="AA867" s="73">
        <v>0</v>
      </c>
      <c r="AB867" s="73">
        <v>0</v>
      </c>
      <c r="AC867" s="73">
        <v>0</v>
      </c>
      <c r="AD867" s="73">
        <v>0</v>
      </c>
      <c r="AE867" s="73">
        <v>0</v>
      </c>
      <c r="AF867" s="73">
        <v>0</v>
      </c>
      <c r="AG867" s="73">
        <v>0</v>
      </c>
      <c r="AH867" s="73">
        <v>0</v>
      </c>
      <c r="AI867" s="73">
        <v>0</v>
      </c>
      <c r="AJ867" s="73">
        <v>0</v>
      </c>
      <c r="AK867" s="73">
        <v>0</v>
      </c>
      <c r="AL867" s="73">
        <v>0</v>
      </c>
      <c r="AM867" s="73">
        <v>0</v>
      </c>
      <c r="AN867" s="73">
        <v>0</v>
      </c>
    </row>
    <row r="868" spans="1:40">
      <c r="A868" s="108" t="s">
        <v>1558</v>
      </c>
      <c r="B868" s="73">
        <v>0</v>
      </c>
      <c r="C868" s="73">
        <v>0</v>
      </c>
      <c r="D868" s="73">
        <v>0</v>
      </c>
      <c r="E868" s="73">
        <v>0</v>
      </c>
      <c r="F868" s="73">
        <v>0</v>
      </c>
      <c r="G868" s="73">
        <v>0</v>
      </c>
      <c r="H868" s="73">
        <v>0</v>
      </c>
      <c r="I868" s="73">
        <v>0</v>
      </c>
      <c r="J868" s="73">
        <v>0</v>
      </c>
      <c r="K868" s="73">
        <v>0</v>
      </c>
      <c r="L868" s="73">
        <v>0</v>
      </c>
      <c r="M868" s="73">
        <v>0</v>
      </c>
      <c r="N868" s="73">
        <v>0</v>
      </c>
      <c r="O868" s="73">
        <v>0</v>
      </c>
      <c r="P868" s="73">
        <v>0</v>
      </c>
      <c r="Q868" s="73">
        <v>0</v>
      </c>
      <c r="R868" s="73">
        <v>0</v>
      </c>
      <c r="S868" s="73">
        <v>0</v>
      </c>
      <c r="T868" s="73">
        <v>0</v>
      </c>
      <c r="U868" s="73">
        <v>0</v>
      </c>
      <c r="V868" s="73">
        <v>0</v>
      </c>
      <c r="W868" s="73">
        <v>0</v>
      </c>
      <c r="X868" s="73">
        <v>0</v>
      </c>
      <c r="Y868" s="73">
        <v>0</v>
      </c>
      <c r="Z868" s="73">
        <v>0</v>
      </c>
      <c r="AA868" s="73">
        <v>0</v>
      </c>
      <c r="AB868" s="73">
        <v>0</v>
      </c>
      <c r="AC868" s="73">
        <v>0</v>
      </c>
      <c r="AD868" s="73">
        <v>0</v>
      </c>
      <c r="AE868" s="73">
        <v>0</v>
      </c>
      <c r="AF868" s="73">
        <v>0</v>
      </c>
      <c r="AG868" s="73">
        <v>0</v>
      </c>
      <c r="AH868" s="73">
        <v>0</v>
      </c>
      <c r="AI868" s="73">
        <v>0</v>
      </c>
      <c r="AJ868" s="73">
        <v>0</v>
      </c>
      <c r="AK868" s="73">
        <v>0</v>
      </c>
      <c r="AL868" s="73">
        <v>0</v>
      </c>
      <c r="AM868" s="73">
        <v>0</v>
      </c>
      <c r="AN868" s="73">
        <v>0</v>
      </c>
    </row>
    <row r="869" spans="1:40">
      <c r="A869" s="109" t="s">
        <v>1559</v>
      </c>
      <c r="B869" s="73">
        <v>744706.59957232897</v>
      </c>
      <c r="C869" s="73">
        <v>761208.86320196697</v>
      </c>
      <c r="D869" s="73">
        <v>736763.84934304596</v>
      </c>
      <c r="E869" s="73">
        <v>724343.97747537703</v>
      </c>
      <c r="F869" s="73">
        <v>704142.32886023296</v>
      </c>
      <c r="G869" s="73">
        <v>790500.65434940101</v>
      </c>
      <c r="H869" s="73">
        <v>886663.09022677899</v>
      </c>
      <c r="I869" s="73">
        <v>889045.226136585</v>
      </c>
      <c r="J869" s="73">
        <v>884979.42587675899</v>
      </c>
      <c r="K869" s="73">
        <v>873427.06681605196</v>
      </c>
      <c r="L869" s="73">
        <v>836922.40175593796</v>
      </c>
      <c r="M869" s="73">
        <v>2053211.3089661701</v>
      </c>
      <c r="N869" s="73">
        <v>10885914.792580601</v>
      </c>
      <c r="O869" s="73">
        <v>750622.00703516696</v>
      </c>
      <c r="P869" s="73">
        <v>766325.082979823</v>
      </c>
      <c r="Q869" s="73">
        <v>741650.52225153998</v>
      </c>
      <c r="R869" s="73">
        <v>729154.78171319095</v>
      </c>
      <c r="S869" s="73">
        <v>708725.77414898796</v>
      </c>
      <c r="T869" s="73">
        <v>793357.96701257199</v>
      </c>
      <c r="U869" s="73">
        <v>897202.56272746704</v>
      </c>
      <c r="V869" s="73">
        <v>911903.18562179303</v>
      </c>
      <c r="W869" s="73">
        <v>880683.07380066998</v>
      </c>
      <c r="X869" s="73">
        <v>843355.98233708995</v>
      </c>
      <c r="Y869" s="73">
        <v>809713.66878631804</v>
      </c>
      <c r="Z869" s="73">
        <v>2174797.5699296799</v>
      </c>
      <c r="AA869" s="73">
        <v>11007492.1783443</v>
      </c>
      <c r="AB869" s="73">
        <v>760473.56079475698</v>
      </c>
      <c r="AC869" s="73">
        <v>776585.45063179696</v>
      </c>
      <c r="AD869" s="73">
        <v>751728.00782715494</v>
      </c>
      <c r="AE869" s="73">
        <v>739209.95370724099</v>
      </c>
      <c r="AF869" s="73">
        <v>718601.62888689805</v>
      </c>
      <c r="AG869" s="73">
        <v>754151.17753817898</v>
      </c>
      <c r="AH869" s="73">
        <v>817697.932887553</v>
      </c>
      <c r="AI869" s="73">
        <v>845162.50585484703</v>
      </c>
      <c r="AJ869" s="73">
        <v>877784.32747573801</v>
      </c>
      <c r="AK869" s="73">
        <v>897126.64379724895</v>
      </c>
      <c r="AL869" s="73">
        <v>859198.17254204804</v>
      </c>
      <c r="AM869" s="73">
        <v>2325352.27596043</v>
      </c>
      <c r="AN869" s="73">
        <v>11123071.637903901</v>
      </c>
    </row>
    <row r="870" spans="1:40">
      <c r="A870" s="109" t="s">
        <v>1560</v>
      </c>
      <c r="B870" s="73">
        <v>-2442558.6670489698</v>
      </c>
      <c r="C870" s="73">
        <v>-2507506.8759991</v>
      </c>
      <c r="D870" s="73">
        <v>-2449515.0986677501</v>
      </c>
      <c r="E870" s="73">
        <v>-2427122.26514098</v>
      </c>
      <c r="F870" s="73">
        <v>-2381026.7167579802</v>
      </c>
      <c r="G870" s="73">
        <v>-2648483.5292220898</v>
      </c>
      <c r="H870" s="73">
        <v>-2946175.8771458999</v>
      </c>
      <c r="I870" s="73">
        <v>-2967593.8038905701</v>
      </c>
      <c r="J870" s="73">
        <v>-2970981.9755803598</v>
      </c>
      <c r="K870" s="73">
        <v>-2951740.8933573798</v>
      </c>
      <c r="L870" s="73">
        <v>-2856511.6515751001</v>
      </c>
      <c r="M870" s="73">
        <v>-5957339.7778582601</v>
      </c>
      <c r="N870" s="73">
        <v>-35506557.132244498</v>
      </c>
      <c r="O870" s="73">
        <v>-2119598.75969338</v>
      </c>
      <c r="P870" s="73">
        <v>-2182595.7466422399</v>
      </c>
      <c r="Q870" s="73">
        <v>-2140718.7081865799</v>
      </c>
      <c r="R870" s="73">
        <v>-2135099.80242925</v>
      </c>
      <c r="S870" s="73">
        <v>-2106502.6490446902</v>
      </c>
      <c r="T870" s="73">
        <v>-2387763.1326099699</v>
      </c>
      <c r="U870" s="73">
        <v>-2726014.1505762101</v>
      </c>
      <c r="V870" s="73">
        <v>-2802091.4422521</v>
      </c>
      <c r="W870" s="73">
        <v>-2743316.3600480701</v>
      </c>
      <c r="X870" s="73">
        <v>-2666967.5209322302</v>
      </c>
      <c r="Y870" s="73">
        <v>-2601892.2785159699</v>
      </c>
      <c r="Z870" s="73">
        <v>-6657262.1800175803</v>
      </c>
      <c r="AA870" s="73">
        <v>-33269822.730948299</v>
      </c>
      <c r="AB870" s="73">
        <v>-2505994.7033545901</v>
      </c>
      <c r="AC870" s="73">
        <v>-2588207.9619871201</v>
      </c>
      <c r="AD870" s="73">
        <v>-2118675.7966094101</v>
      </c>
      <c r="AE870" s="73">
        <v>-2097419.1524737999</v>
      </c>
      <c r="AF870" s="73">
        <v>-2052526.6175436401</v>
      </c>
      <c r="AG870" s="73">
        <v>-2173246.83144743</v>
      </c>
      <c r="AH870" s="73">
        <v>-2376633.56645532</v>
      </c>
      <c r="AI870" s="73">
        <v>-2473940.1871764502</v>
      </c>
      <c r="AJ870" s="73">
        <v>-2586642.0906250002</v>
      </c>
      <c r="AK870" s="73">
        <v>-2660435.4400172899</v>
      </c>
      <c r="AL870" s="73">
        <v>-2565744.25858466</v>
      </c>
      <c r="AM870" s="73">
        <v>-6901617.7570118997</v>
      </c>
      <c r="AN870" s="73">
        <v>-33101084.3632866</v>
      </c>
    </row>
    <row r="871" spans="1:40">
      <c r="A871" s="108" t="s">
        <v>1561</v>
      </c>
    </row>
    <row r="872" spans="1:40">
      <c r="A872" s="108" t="s">
        <v>1562</v>
      </c>
      <c r="B872" s="73">
        <v>-123646980.020081</v>
      </c>
      <c r="C872" s="73">
        <v>-101066409.510272</v>
      </c>
      <c r="D872" s="73">
        <v>-83471921.286698207</v>
      </c>
      <c r="E872" s="73">
        <v>-79083386.351203606</v>
      </c>
      <c r="F872" s="73">
        <v>-102604556.579978</v>
      </c>
      <c r="G872" s="73">
        <v>-120902439.381366</v>
      </c>
      <c r="H872" s="73">
        <v>-131937535.221815</v>
      </c>
      <c r="I872" s="73">
        <v>-135077926.840792</v>
      </c>
      <c r="J872" s="73">
        <v>-115810126.618954</v>
      </c>
      <c r="K872" s="73">
        <v>-103182561.68156999</v>
      </c>
      <c r="L872" s="73">
        <v>-84982806.011468396</v>
      </c>
      <c r="M872" s="73">
        <v>-118667790.90447199</v>
      </c>
      <c r="N872" s="73">
        <v>-1300434440.4086699</v>
      </c>
      <c r="O872" s="73">
        <v>-126108269.622834</v>
      </c>
      <c r="P872" s="73">
        <v>-102651703.121272</v>
      </c>
      <c r="Q872" s="73">
        <v>-82966696.185577303</v>
      </c>
      <c r="R872" s="73">
        <v>-79268906.0035339</v>
      </c>
      <c r="S872" s="73">
        <v>-104176682.636544</v>
      </c>
      <c r="T872" s="73">
        <v>-123726193.83205999</v>
      </c>
      <c r="U872" s="73">
        <v>-135400042.29712999</v>
      </c>
      <c r="V872" s="73">
        <v>-141443185.879908</v>
      </c>
      <c r="W872" s="73">
        <v>-120884047.097808</v>
      </c>
      <c r="X872" s="73">
        <v>-108995448.957783</v>
      </c>
      <c r="Y872" s="73">
        <v>-89557292.513225302</v>
      </c>
      <c r="Z872" s="73">
        <v>-121209926.301828</v>
      </c>
      <c r="AA872" s="73">
        <v>-1336388394.4495001</v>
      </c>
      <c r="AB872" s="73">
        <v>-129668857.939032</v>
      </c>
      <c r="AC872" s="73">
        <v>-106770522.84553801</v>
      </c>
      <c r="AD872" s="73">
        <v>-88083016.326486707</v>
      </c>
      <c r="AE872" s="73">
        <v>-84121821.460197002</v>
      </c>
      <c r="AF872" s="73">
        <v>-106450091.806768</v>
      </c>
      <c r="AG872" s="73">
        <v>-125319414.391499</v>
      </c>
      <c r="AH872" s="73">
        <v>-136127408.37190601</v>
      </c>
      <c r="AI872" s="73">
        <v>-143566281.155224</v>
      </c>
      <c r="AJ872" s="73">
        <v>-122150540.98023801</v>
      </c>
      <c r="AK872" s="73">
        <v>-109057118.128519</v>
      </c>
      <c r="AL872" s="73">
        <v>-83393677.050330803</v>
      </c>
      <c r="AM872" s="73">
        <v>-121478763.262826</v>
      </c>
      <c r="AN872" s="73">
        <v>-1356187513.71857</v>
      </c>
    </row>
    <row r="873" spans="1:40">
      <c r="A873" s="108" t="s">
        <v>1563</v>
      </c>
    </row>
    <row r="874" spans="1:40" ht="10.8" thickBot="1">
      <c r="A874" s="119" t="s">
        <v>1564</v>
      </c>
    </row>
    <row r="875" spans="1:40">
      <c r="A875" s="108" t="s">
        <v>1565</v>
      </c>
    </row>
    <row r="876" spans="1:40">
      <c r="A876" s="108" t="s">
        <v>1566</v>
      </c>
      <c r="B876" s="73">
        <v>0</v>
      </c>
      <c r="C876" s="73">
        <v>0</v>
      </c>
      <c r="D876" s="73">
        <v>0</v>
      </c>
      <c r="E876" s="73">
        <v>0</v>
      </c>
      <c r="F876" s="73">
        <v>0</v>
      </c>
      <c r="G876" s="73">
        <v>0</v>
      </c>
      <c r="H876" s="73">
        <v>0</v>
      </c>
      <c r="I876" s="73">
        <v>0</v>
      </c>
      <c r="J876" s="73">
        <v>0</v>
      </c>
      <c r="K876" s="73">
        <v>0</v>
      </c>
      <c r="L876" s="73">
        <v>0</v>
      </c>
      <c r="M876" s="73">
        <v>0</v>
      </c>
      <c r="N876" s="73">
        <v>0</v>
      </c>
      <c r="O876" s="73">
        <v>0</v>
      </c>
      <c r="P876" s="73">
        <v>0</v>
      </c>
      <c r="Q876" s="73">
        <v>0</v>
      </c>
      <c r="R876" s="73">
        <v>0</v>
      </c>
      <c r="S876" s="73">
        <v>0</v>
      </c>
      <c r="T876" s="73">
        <v>0</v>
      </c>
      <c r="U876" s="73">
        <v>0</v>
      </c>
      <c r="V876" s="73">
        <v>0</v>
      </c>
      <c r="W876" s="73">
        <v>0</v>
      </c>
      <c r="X876" s="73">
        <v>0</v>
      </c>
      <c r="Y876" s="73">
        <v>0</v>
      </c>
      <c r="Z876" s="73">
        <v>0</v>
      </c>
      <c r="AA876" s="73">
        <v>0</v>
      </c>
      <c r="AB876" s="73">
        <v>0</v>
      </c>
      <c r="AC876" s="73">
        <v>0</v>
      </c>
      <c r="AD876" s="73">
        <v>0</v>
      </c>
      <c r="AE876" s="73">
        <v>0</v>
      </c>
      <c r="AF876" s="73">
        <v>0</v>
      </c>
      <c r="AG876" s="73">
        <v>0</v>
      </c>
      <c r="AH876" s="73">
        <v>0</v>
      </c>
      <c r="AI876" s="73">
        <v>0</v>
      </c>
      <c r="AJ876" s="73">
        <v>0</v>
      </c>
      <c r="AK876" s="73">
        <v>0</v>
      </c>
      <c r="AL876" s="73">
        <v>0</v>
      </c>
      <c r="AM876" s="73">
        <v>0</v>
      </c>
      <c r="AN876" s="73">
        <v>0</v>
      </c>
    </row>
    <row r="877" spans="1:40">
      <c r="A877" s="108" t="s">
        <v>1567</v>
      </c>
      <c r="B877" s="73">
        <v>0</v>
      </c>
      <c r="C877" s="73">
        <v>0</v>
      </c>
      <c r="D877" s="73">
        <v>0</v>
      </c>
      <c r="E877" s="73">
        <v>0</v>
      </c>
      <c r="F877" s="73">
        <v>0</v>
      </c>
      <c r="G877" s="73">
        <v>0</v>
      </c>
      <c r="H877" s="73">
        <v>0</v>
      </c>
      <c r="I877" s="73">
        <v>0</v>
      </c>
      <c r="J877" s="73">
        <v>0</v>
      </c>
      <c r="K877" s="73">
        <v>0</v>
      </c>
      <c r="L877" s="73">
        <v>0</v>
      </c>
      <c r="M877" s="73">
        <v>0</v>
      </c>
      <c r="N877" s="73">
        <v>0</v>
      </c>
      <c r="O877" s="73">
        <v>0</v>
      </c>
      <c r="P877" s="73">
        <v>0</v>
      </c>
      <c r="Q877" s="73">
        <v>0</v>
      </c>
      <c r="R877" s="73">
        <v>0</v>
      </c>
      <c r="S877" s="73">
        <v>0</v>
      </c>
      <c r="T877" s="73">
        <v>0</v>
      </c>
      <c r="U877" s="73">
        <v>0</v>
      </c>
      <c r="V877" s="73">
        <v>0</v>
      </c>
      <c r="W877" s="73">
        <v>0</v>
      </c>
      <c r="X877" s="73">
        <v>0</v>
      </c>
      <c r="Y877" s="73">
        <v>0</v>
      </c>
      <c r="Z877" s="73">
        <v>0</v>
      </c>
      <c r="AA877" s="73">
        <v>0</v>
      </c>
      <c r="AB877" s="73">
        <v>0</v>
      </c>
      <c r="AC877" s="73">
        <v>0</v>
      </c>
      <c r="AD877" s="73">
        <v>0</v>
      </c>
      <c r="AE877" s="73">
        <v>0</v>
      </c>
      <c r="AF877" s="73">
        <v>0</v>
      </c>
      <c r="AG877" s="73">
        <v>0</v>
      </c>
      <c r="AH877" s="73">
        <v>0</v>
      </c>
      <c r="AI877" s="73">
        <v>0</v>
      </c>
      <c r="AJ877" s="73">
        <v>0</v>
      </c>
      <c r="AK877" s="73">
        <v>0</v>
      </c>
      <c r="AL877" s="73">
        <v>0</v>
      </c>
      <c r="AM877" s="73">
        <v>0</v>
      </c>
      <c r="AN877" s="73">
        <v>0</v>
      </c>
    </row>
    <row r="878" spans="1:40">
      <c r="A878" s="108" t="s">
        <v>1568</v>
      </c>
      <c r="B878" s="73">
        <v>34885395.480453797</v>
      </c>
      <c r="C878" s="73">
        <v>34885395.480453797</v>
      </c>
      <c r="D878" s="73">
        <v>34885395.480453797</v>
      </c>
      <c r="E878" s="73">
        <v>34885395.480453797</v>
      </c>
      <c r="F878" s="73">
        <v>34885395.480453797</v>
      </c>
      <c r="G878" s="73">
        <v>37058777.572652303</v>
      </c>
      <c r="H878" s="73">
        <v>37802062.147120401</v>
      </c>
      <c r="I878" s="73">
        <v>37802062.147120401</v>
      </c>
      <c r="J878" s="73">
        <v>37802062.147120401</v>
      </c>
      <c r="K878" s="73">
        <v>37802062.147120401</v>
      </c>
      <c r="L878" s="73">
        <v>37802062.147120401</v>
      </c>
      <c r="M878" s="73">
        <v>37802062.147120401</v>
      </c>
      <c r="N878" s="73">
        <v>438298127.85764402</v>
      </c>
      <c r="O878" s="73">
        <v>37781228.813787103</v>
      </c>
      <c r="P878" s="73">
        <v>37781228.813787103</v>
      </c>
      <c r="Q878" s="73">
        <v>37781228.813787103</v>
      </c>
      <c r="R878" s="73">
        <v>37781228.813787103</v>
      </c>
      <c r="S878" s="73">
        <v>37781228.813787103</v>
      </c>
      <c r="T878" s="73">
        <v>39802209.716564901</v>
      </c>
      <c r="U878" s="73">
        <v>40489562.147120401</v>
      </c>
      <c r="V878" s="73">
        <v>40489562.147120401</v>
      </c>
      <c r="W878" s="73">
        <v>40489562.147120401</v>
      </c>
      <c r="X878" s="73">
        <v>40489562.147120401</v>
      </c>
      <c r="Y878" s="73">
        <v>40489562.147120401</v>
      </c>
      <c r="Z878" s="73">
        <v>40489562.147120401</v>
      </c>
      <c r="AA878" s="73">
        <v>471645726.66822302</v>
      </c>
      <c r="AB878" s="73">
        <v>39633312.147120401</v>
      </c>
      <c r="AC878" s="73">
        <v>38766645.480453797</v>
      </c>
      <c r="AD878" s="73">
        <v>38766645.480453797</v>
      </c>
      <c r="AE878" s="73">
        <v>38766645.480453797</v>
      </c>
      <c r="AF878" s="73">
        <v>38766645.480453797</v>
      </c>
      <c r="AG878" s="73">
        <v>42718698.176532201</v>
      </c>
      <c r="AH878" s="73">
        <v>44079145.480453797</v>
      </c>
      <c r="AI878" s="73">
        <v>44079145.480453797</v>
      </c>
      <c r="AJ878" s="73">
        <v>44079145.480453797</v>
      </c>
      <c r="AK878" s="73">
        <v>44079145.480453797</v>
      </c>
      <c r="AL878" s="73">
        <v>44079145.480453797</v>
      </c>
      <c r="AM878" s="73">
        <v>44079145.480453797</v>
      </c>
      <c r="AN878" s="73">
        <v>501893465.12818998</v>
      </c>
    </row>
    <row r="879" spans="1:40">
      <c r="A879" s="108" t="s">
        <v>1569</v>
      </c>
      <c r="B879" s="73">
        <v>34885395.480453797</v>
      </c>
      <c r="C879" s="73">
        <v>34885395.480453797</v>
      </c>
      <c r="D879" s="73">
        <v>34885395.480453797</v>
      </c>
      <c r="E879" s="73">
        <v>34885395.480453797</v>
      </c>
      <c r="F879" s="73">
        <v>34885395.480453797</v>
      </c>
      <c r="G879" s="73">
        <v>37058777.572652303</v>
      </c>
      <c r="H879" s="73">
        <v>37802062.147120401</v>
      </c>
      <c r="I879" s="73">
        <v>37802062.147120401</v>
      </c>
      <c r="J879" s="73">
        <v>37802062.147120401</v>
      </c>
      <c r="K879" s="73">
        <v>37802062.147120401</v>
      </c>
      <c r="L879" s="73">
        <v>37802062.147120401</v>
      </c>
      <c r="M879" s="73">
        <v>37802062.147120401</v>
      </c>
      <c r="N879" s="73">
        <v>438298127.85764402</v>
      </c>
      <c r="O879" s="73">
        <v>37781228.813787103</v>
      </c>
      <c r="P879" s="73">
        <v>37781228.813787103</v>
      </c>
      <c r="Q879" s="73">
        <v>37781228.813787103</v>
      </c>
      <c r="R879" s="73">
        <v>37781228.813787103</v>
      </c>
      <c r="S879" s="73">
        <v>37781228.813787103</v>
      </c>
      <c r="T879" s="73">
        <v>39802209.716564901</v>
      </c>
      <c r="U879" s="73">
        <v>40489562.147120401</v>
      </c>
      <c r="V879" s="73">
        <v>40489562.147120401</v>
      </c>
      <c r="W879" s="73">
        <v>40489562.147120401</v>
      </c>
      <c r="X879" s="73">
        <v>40489562.147120401</v>
      </c>
      <c r="Y879" s="73">
        <v>40489562.147120401</v>
      </c>
      <c r="Z879" s="73">
        <v>40489562.147120401</v>
      </c>
      <c r="AA879" s="73">
        <v>471645726.66822302</v>
      </c>
      <c r="AB879" s="73">
        <v>39633312.147120401</v>
      </c>
      <c r="AC879" s="73">
        <v>38766645.480453797</v>
      </c>
      <c r="AD879" s="73">
        <v>38766645.480453797</v>
      </c>
      <c r="AE879" s="73">
        <v>38766645.480453797</v>
      </c>
      <c r="AF879" s="73">
        <v>38766645.480453797</v>
      </c>
      <c r="AG879" s="73">
        <v>42718698.176532201</v>
      </c>
      <c r="AH879" s="73">
        <v>44079145.480453797</v>
      </c>
      <c r="AI879" s="73">
        <v>44079145.480453797</v>
      </c>
      <c r="AJ879" s="73">
        <v>44079145.480453797</v>
      </c>
      <c r="AK879" s="73">
        <v>44079145.480453797</v>
      </c>
      <c r="AL879" s="73">
        <v>44079145.480453797</v>
      </c>
      <c r="AM879" s="73">
        <v>44079145.480453797</v>
      </c>
      <c r="AN879" s="73">
        <v>501893465.12818998</v>
      </c>
    </row>
    <row r="880" spans="1:40">
      <c r="A880" s="108" t="s">
        <v>1570</v>
      </c>
    </row>
    <row r="881" spans="1:40">
      <c r="A881" s="108" t="s">
        <v>1571</v>
      </c>
      <c r="B881" s="73">
        <v>0</v>
      </c>
      <c r="C881" s="73">
        <v>0</v>
      </c>
      <c r="D881" s="73">
        <v>0</v>
      </c>
      <c r="E881" s="73">
        <v>0</v>
      </c>
      <c r="F881" s="73">
        <v>0</v>
      </c>
      <c r="G881" s="73">
        <v>0</v>
      </c>
      <c r="H881" s="73">
        <v>0</v>
      </c>
      <c r="I881" s="73">
        <v>0</v>
      </c>
      <c r="J881" s="73">
        <v>0</v>
      </c>
      <c r="K881" s="73">
        <v>0</v>
      </c>
      <c r="L881" s="73">
        <v>0</v>
      </c>
      <c r="M881" s="73">
        <v>0</v>
      </c>
      <c r="N881" s="73">
        <v>0</v>
      </c>
      <c r="O881" s="73">
        <v>0</v>
      </c>
      <c r="P881" s="73">
        <v>0</v>
      </c>
      <c r="Q881" s="73">
        <v>0</v>
      </c>
      <c r="R881" s="73">
        <v>0</v>
      </c>
      <c r="S881" s="73">
        <v>0</v>
      </c>
      <c r="T881" s="73">
        <v>0</v>
      </c>
      <c r="U881" s="73">
        <v>0</v>
      </c>
      <c r="V881" s="73">
        <v>0</v>
      </c>
      <c r="W881" s="73">
        <v>0</v>
      </c>
      <c r="X881" s="73">
        <v>0</v>
      </c>
      <c r="Y881" s="73">
        <v>0</v>
      </c>
      <c r="Z881" s="73">
        <v>0</v>
      </c>
      <c r="AA881" s="73">
        <v>0</v>
      </c>
      <c r="AB881" s="73">
        <v>0</v>
      </c>
      <c r="AC881" s="73">
        <v>0</v>
      </c>
      <c r="AD881" s="73">
        <v>0</v>
      </c>
      <c r="AE881" s="73">
        <v>0</v>
      </c>
      <c r="AF881" s="73">
        <v>0</v>
      </c>
      <c r="AG881" s="73">
        <v>0</v>
      </c>
      <c r="AH881" s="73">
        <v>0</v>
      </c>
      <c r="AI881" s="73">
        <v>0</v>
      </c>
      <c r="AJ881" s="73">
        <v>0</v>
      </c>
      <c r="AK881" s="73">
        <v>0</v>
      </c>
      <c r="AL881" s="73">
        <v>0</v>
      </c>
      <c r="AM881" s="73">
        <v>0</v>
      </c>
      <c r="AN881" s="73">
        <v>0</v>
      </c>
    </row>
    <row r="882" spans="1:40">
      <c r="A882" s="108" t="s">
        <v>1572</v>
      </c>
      <c r="B882" s="73">
        <v>629437.90266549995</v>
      </c>
      <c r="C882" s="73">
        <v>629437.90266549995</v>
      </c>
      <c r="D882" s="73">
        <v>629437.90266549995</v>
      </c>
      <c r="E882" s="73">
        <v>640086.05081364803</v>
      </c>
      <c r="F882" s="73">
        <v>640086.05081364803</v>
      </c>
      <c r="G882" s="73">
        <v>640086.05081364803</v>
      </c>
      <c r="H882" s="73">
        <v>640086.05081364803</v>
      </c>
      <c r="I882" s="73">
        <v>640086.05081364803</v>
      </c>
      <c r="J882" s="73">
        <v>640086.05081364803</v>
      </c>
      <c r="K882" s="73">
        <v>640086.05081364803</v>
      </c>
      <c r="L882" s="73">
        <v>640086.05081364803</v>
      </c>
      <c r="M882" s="73">
        <v>640086.05081364803</v>
      </c>
      <c r="N882" s="73">
        <v>7649088.1653193301</v>
      </c>
      <c r="O882" s="73">
        <v>637621.86203796405</v>
      </c>
      <c r="P882" s="73">
        <v>637621.86203796405</v>
      </c>
      <c r="Q882" s="73">
        <v>637621.86203796405</v>
      </c>
      <c r="R882" s="73">
        <v>648270.01018611202</v>
      </c>
      <c r="S882" s="73">
        <v>648270.01018611202</v>
      </c>
      <c r="T882" s="73">
        <v>648270.01018611202</v>
      </c>
      <c r="U882" s="73">
        <v>648270.01018611202</v>
      </c>
      <c r="V882" s="73">
        <v>648270.01018611202</v>
      </c>
      <c r="W882" s="73">
        <v>648270.01018611202</v>
      </c>
      <c r="X882" s="73">
        <v>648270.01018611202</v>
      </c>
      <c r="Y882" s="73">
        <v>648270.01018611202</v>
      </c>
      <c r="Z882" s="73">
        <v>648270.01018611202</v>
      </c>
      <c r="AA882" s="73">
        <v>7747295.6777889002</v>
      </c>
      <c r="AB882" s="73">
        <v>613047.83192150702</v>
      </c>
      <c r="AC882" s="73">
        <v>586727.945323569</v>
      </c>
      <c r="AD882" s="73">
        <v>586727.945323569</v>
      </c>
      <c r="AE882" s="73">
        <v>597376.09347171697</v>
      </c>
      <c r="AF882" s="73">
        <v>597376.09347171697</v>
      </c>
      <c r="AG882" s="73">
        <v>597376.09347171697</v>
      </c>
      <c r="AH882" s="73">
        <v>550376.09347171697</v>
      </c>
      <c r="AI882" s="73">
        <v>550376.09347171697</v>
      </c>
      <c r="AJ882" s="73">
        <v>550376.09347171697</v>
      </c>
      <c r="AK882" s="73">
        <v>550376.09347171697</v>
      </c>
      <c r="AL882" s="73">
        <v>550376.09347171697</v>
      </c>
      <c r="AM882" s="73">
        <v>550376.09347171697</v>
      </c>
      <c r="AN882" s="73">
        <v>6880888.5638140999</v>
      </c>
    </row>
    <row r="883" spans="1:40">
      <c r="A883" s="108" t="s">
        <v>1573</v>
      </c>
      <c r="B883" s="73">
        <v>0</v>
      </c>
      <c r="C883" s="73">
        <v>0</v>
      </c>
      <c r="D883" s="73">
        <v>0</v>
      </c>
      <c r="E883" s="73">
        <v>0</v>
      </c>
      <c r="F883" s="73">
        <v>0</v>
      </c>
      <c r="G883" s="73">
        <v>0</v>
      </c>
      <c r="H883" s="73">
        <v>0</v>
      </c>
      <c r="I883" s="73">
        <v>0</v>
      </c>
      <c r="J883" s="73">
        <v>0</v>
      </c>
      <c r="K883" s="73">
        <v>0</v>
      </c>
      <c r="L883" s="73">
        <v>0</v>
      </c>
      <c r="M883" s="73">
        <v>0</v>
      </c>
      <c r="N883" s="73">
        <v>0</v>
      </c>
      <c r="O883" s="73">
        <v>0</v>
      </c>
      <c r="P883" s="73">
        <v>0</v>
      </c>
      <c r="Q883" s="73">
        <v>0</v>
      </c>
      <c r="R883" s="73">
        <v>0</v>
      </c>
      <c r="S883" s="73">
        <v>0</v>
      </c>
      <c r="T883" s="73">
        <v>0</v>
      </c>
      <c r="U883" s="73">
        <v>0</v>
      </c>
      <c r="V883" s="73">
        <v>0</v>
      </c>
      <c r="W883" s="73">
        <v>0</v>
      </c>
      <c r="X883" s="73">
        <v>0</v>
      </c>
      <c r="Y883" s="73">
        <v>0</v>
      </c>
      <c r="Z883" s="73">
        <v>0</v>
      </c>
      <c r="AA883" s="73">
        <v>0</v>
      </c>
      <c r="AB883" s="73">
        <v>0</v>
      </c>
      <c r="AC883" s="73">
        <v>0</v>
      </c>
      <c r="AD883" s="73">
        <v>0</v>
      </c>
      <c r="AE883" s="73">
        <v>0</v>
      </c>
      <c r="AF883" s="73">
        <v>0</v>
      </c>
      <c r="AG883" s="73">
        <v>0</v>
      </c>
      <c r="AH883" s="73">
        <v>0</v>
      </c>
      <c r="AI883" s="73">
        <v>0</v>
      </c>
      <c r="AJ883" s="73">
        <v>0</v>
      </c>
      <c r="AK883" s="73">
        <v>0</v>
      </c>
      <c r="AL883" s="73">
        <v>0</v>
      </c>
      <c r="AM883" s="73">
        <v>0</v>
      </c>
      <c r="AN883" s="73">
        <v>0</v>
      </c>
    </row>
    <row r="884" spans="1:40">
      <c r="A884" s="108" t="s">
        <v>1574</v>
      </c>
      <c r="B884" s="73">
        <v>0</v>
      </c>
      <c r="C884" s="73">
        <v>0</v>
      </c>
      <c r="D884" s="73">
        <v>0</v>
      </c>
      <c r="E884" s="73">
        <v>0</v>
      </c>
      <c r="F884" s="73">
        <v>0</v>
      </c>
      <c r="G884" s="73">
        <v>0</v>
      </c>
      <c r="H884" s="73">
        <v>0</v>
      </c>
      <c r="I884" s="73">
        <v>0</v>
      </c>
      <c r="J884" s="73">
        <v>0</v>
      </c>
      <c r="K884" s="73">
        <v>0</v>
      </c>
      <c r="L884" s="73">
        <v>0</v>
      </c>
      <c r="M884" s="73">
        <v>0</v>
      </c>
      <c r="N884" s="73">
        <v>0</v>
      </c>
      <c r="O884" s="73">
        <v>0</v>
      </c>
      <c r="P884" s="73">
        <v>0</v>
      </c>
      <c r="Q884" s="73">
        <v>0</v>
      </c>
      <c r="R884" s="73">
        <v>0</v>
      </c>
      <c r="S884" s="73">
        <v>0</v>
      </c>
      <c r="T884" s="73">
        <v>0</v>
      </c>
      <c r="U884" s="73">
        <v>0</v>
      </c>
      <c r="V884" s="73">
        <v>0</v>
      </c>
      <c r="W884" s="73">
        <v>0</v>
      </c>
      <c r="X884" s="73">
        <v>0</v>
      </c>
      <c r="Y884" s="73">
        <v>0</v>
      </c>
      <c r="Z884" s="73">
        <v>0</v>
      </c>
      <c r="AA884" s="73">
        <v>0</v>
      </c>
      <c r="AB884" s="73">
        <v>0</v>
      </c>
      <c r="AC884" s="73">
        <v>0</v>
      </c>
      <c r="AD884" s="73">
        <v>0</v>
      </c>
      <c r="AE884" s="73">
        <v>0</v>
      </c>
      <c r="AF884" s="73">
        <v>0</v>
      </c>
      <c r="AG884" s="73">
        <v>0</v>
      </c>
      <c r="AH884" s="73">
        <v>0</v>
      </c>
      <c r="AI884" s="73">
        <v>0</v>
      </c>
      <c r="AJ884" s="73">
        <v>0</v>
      </c>
      <c r="AK884" s="73">
        <v>0</v>
      </c>
      <c r="AL884" s="73">
        <v>0</v>
      </c>
      <c r="AM884" s="73">
        <v>0</v>
      </c>
      <c r="AN884" s="73">
        <v>0</v>
      </c>
    </row>
    <row r="885" spans="1:40">
      <c r="A885" s="108" t="s">
        <v>1575</v>
      </c>
      <c r="B885" s="73">
        <v>629437.90266549995</v>
      </c>
      <c r="C885" s="73">
        <v>629437.90266549995</v>
      </c>
      <c r="D885" s="73">
        <v>629437.90266549995</v>
      </c>
      <c r="E885" s="73">
        <v>640086.05081364803</v>
      </c>
      <c r="F885" s="73">
        <v>640086.05081364803</v>
      </c>
      <c r="G885" s="73">
        <v>640086.05081364803</v>
      </c>
      <c r="H885" s="73">
        <v>640086.05081364803</v>
      </c>
      <c r="I885" s="73">
        <v>640086.05081364803</v>
      </c>
      <c r="J885" s="73">
        <v>640086.05081364803</v>
      </c>
      <c r="K885" s="73">
        <v>640086.05081364803</v>
      </c>
      <c r="L885" s="73">
        <v>640086.05081364803</v>
      </c>
      <c r="M885" s="73">
        <v>640086.05081364803</v>
      </c>
      <c r="N885" s="73">
        <v>7649088.1653193301</v>
      </c>
      <c r="O885" s="73">
        <v>637621.86203796405</v>
      </c>
      <c r="P885" s="73">
        <v>637621.86203796405</v>
      </c>
      <c r="Q885" s="73">
        <v>637621.86203796405</v>
      </c>
      <c r="R885" s="73">
        <v>648270.01018611202</v>
      </c>
      <c r="S885" s="73">
        <v>648270.01018611202</v>
      </c>
      <c r="T885" s="73">
        <v>648270.01018611202</v>
      </c>
      <c r="U885" s="73">
        <v>648270.01018611202</v>
      </c>
      <c r="V885" s="73">
        <v>648270.01018611202</v>
      </c>
      <c r="W885" s="73">
        <v>648270.01018611202</v>
      </c>
      <c r="X885" s="73">
        <v>648270.01018611202</v>
      </c>
      <c r="Y885" s="73">
        <v>648270.01018611202</v>
      </c>
      <c r="Z885" s="73">
        <v>648270.01018611202</v>
      </c>
      <c r="AA885" s="73">
        <v>7747295.6777889002</v>
      </c>
      <c r="AB885" s="73">
        <v>613047.83192150702</v>
      </c>
      <c r="AC885" s="73">
        <v>586727.945323569</v>
      </c>
      <c r="AD885" s="73">
        <v>586727.945323569</v>
      </c>
      <c r="AE885" s="73">
        <v>597376.09347171697</v>
      </c>
      <c r="AF885" s="73">
        <v>597376.09347171697</v>
      </c>
      <c r="AG885" s="73">
        <v>597376.09347171697</v>
      </c>
      <c r="AH885" s="73">
        <v>550376.09347171697</v>
      </c>
      <c r="AI885" s="73">
        <v>550376.09347171697</v>
      </c>
      <c r="AJ885" s="73">
        <v>550376.09347171697</v>
      </c>
      <c r="AK885" s="73">
        <v>550376.09347171697</v>
      </c>
      <c r="AL885" s="73">
        <v>550376.09347171697</v>
      </c>
      <c r="AM885" s="73">
        <v>550376.09347171697</v>
      </c>
      <c r="AN885" s="73">
        <v>6880888.5638140999</v>
      </c>
    </row>
    <row r="886" spans="1:40">
      <c r="A886" s="108" t="s">
        <v>1576</v>
      </c>
    </row>
    <row r="887" spans="1:40">
      <c r="A887" s="108" t="s">
        <v>1577</v>
      </c>
      <c r="B887" s="73">
        <v>58429.053182161799</v>
      </c>
      <c r="C887" s="73">
        <v>87615.112243782103</v>
      </c>
      <c r="D887" s="73">
        <v>293271.26318673202</v>
      </c>
      <c r="E887" s="73">
        <v>624197.193009465</v>
      </c>
      <c r="F887" s="73">
        <v>875409.95468359999</v>
      </c>
      <c r="G887" s="73">
        <v>507255.87767094298</v>
      </c>
      <c r="H887" s="73">
        <v>0</v>
      </c>
      <c r="I887" s="73">
        <v>0</v>
      </c>
      <c r="J887" s="73">
        <v>0</v>
      </c>
      <c r="K887" s="73">
        <v>0</v>
      </c>
      <c r="L887" s="73">
        <v>0</v>
      </c>
      <c r="M887" s="73">
        <v>178549.87441371</v>
      </c>
      <c r="N887" s="73">
        <v>2624728.3283903901</v>
      </c>
      <c r="O887" s="73">
        <v>437819.18632368202</v>
      </c>
      <c r="P887" s="73">
        <v>486417.35295818199</v>
      </c>
      <c r="Q887" s="73">
        <v>597330.53733921796</v>
      </c>
      <c r="R887" s="73">
        <v>751798.52149452805</v>
      </c>
      <c r="S887" s="73">
        <v>863657.28375142999</v>
      </c>
      <c r="T887" s="73">
        <v>484788.179692737</v>
      </c>
      <c r="U887" s="73">
        <v>0</v>
      </c>
      <c r="V887" s="73">
        <v>0</v>
      </c>
      <c r="W887" s="73">
        <v>0</v>
      </c>
      <c r="X887" s="73">
        <v>0</v>
      </c>
      <c r="Y887" s="73">
        <v>0</v>
      </c>
      <c r="Z887" s="73">
        <v>241220.345010057</v>
      </c>
      <c r="AA887" s="73">
        <v>3863031.4065698301</v>
      </c>
      <c r="AB887" s="73">
        <v>1426543.6067830999</v>
      </c>
      <c r="AC887" s="73">
        <v>2329386.7484178199</v>
      </c>
      <c r="AD887" s="73">
        <v>2441835.1352514299</v>
      </c>
      <c r="AE887" s="73">
        <v>2596494.8439984201</v>
      </c>
      <c r="AF887" s="73">
        <v>2697304.9743610602</v>
      </c>
      <c r="AG887" s="73">
        <v>1398581.77896929</v>
      </c>
      <c r="AH887" s="73">
        <v>0</v>
      </c>
      <c r="AI887" s="73">
        <v>0</v>
      </c>
      <c r="AJ887" s="73">
        <v>0</v>
      </c>
      <c r="AK887" s="73">
        <v>0</v>
      </c>
      <c r="AL887" s="73">
        <v>0</v>
      </c>
      <c r="AM887" s="73">
        <v>248979.07064973001</v>
      </c>
      <c r="AN887" s="73">
        <v>13139126.1584308</v>
      </c>
    </row>
    <row r="888" spans="1:40">
      <c r="A888" s="108" t="s">
        <v>1578</v>
      </c>
      <c r="B888" s="73">
        <v>46241.396584904098</v>
      </c>
      <c r="C888" s="73">
        <v>49278.495800286801</v>
      </c>
      <c r="D888" s="73">
        <v>51690.9373709262</v>
      </c>
      <c r="E888" s="73">
        <v>53843.654649800599</v>
      </c>
      <c r="F888" s="73">
        <v>56639.181859727898</v>
      </c>
      <c r="G888" s="73">
        <v>58489.510684545698</v>
      </c>
      <c r="H888" s="73">
        <v>60341.070350027403</v>
      </c>
      <c r="I888" s="73">
        <v>63416.958554446697</v>
      </c>
      <c r="J888" s="73">
        <v>65275.170562726496</v>
      </c>
      <c r="K888" s="73">
        <v>67138.422052826994</v>
      </c>
      <c r="L888" s="73">
        <v>70236.5319766865</v>
      </c>
      <c r="M888" s="73">
        <v>71789.889346565004</v>
      </c>
      <c r="N888" s="73">
        <v>714381.21979346999</v>
      </c>
      <c r="O888" s="73">
        <v>72213.545118841706</v>
      </c>
      <c r="P888" s="73">
        <v>75273.238252225405</v>
      </c>
      <c r="Q888" s="73">
        <v>77703.520853199399</v>
      </c>
      <c r="R888" s="73">
        <v>79872.384392955602</v>
      </c>
      <c r="S888" s="73">
        <v>82688.605185210006</v>
      </c>
      <c r="T888" s="73">
        <v>84553.582860270995</v>
      </c>
      <c r="U888" s="73">
        <v>86419.811530459105</v>
      </c>
      <c r="V888" s="73">
        <v>89517.951356530597</v>
      </c>
      <c r="W888" s="73">
        <v>91390.785354242602</v>
      </c>
      <c r="X888" s="73">
        <v>93268.620243804296</v>
      </c>
      <c r="Y888" s="73">
        <v>96388.776862167797</v>
      </c>
      <c r="Z888" s="73">
        <v>97954.625557248</v>
      </c>
      <c r="AA888" s="73">
        <v>1027245.44756715</v>
      </c>
      <c r="AB888" s="73">
        <v>99520.670136694302</v>
      </c>
      <c r="AC888" s="73">
        <v>102653.279491754</v>
      </c>
      <c r="AD888" s="73">
        <v>105142.811461994</v>
      </c>
      <c r="AE888" s="73">
        <v>107364.995618972</v>
      </c>
      <c r="AF888" s="73">
        <v>110248.540961871</v>
      </c>
      <c r="AG888" s="73">
        <v>112159.263286021</v>
      </c>
      <c r="AH888" s="73">
        <v>114071.35875389499</v>
      </c>
      <c r="AI888" s="73">
        <v>117243.33448710501</v>
      </c>
      <c r="AJ888" s="73">
        <v>119162.214021544</v>
      </c>
      <c r="AK888" s="73">
        <v>121086.217399866</v>
      </c>
      <c r="AL888" s="73">
        <v>124280.653316376</v>
      </c>
      <c r="AM888" s="73">
        <v>125885.49189781801</v>
      </c>
      <c r="AN888" s="73">
        <v>1358818.83083391</v>
      </c>
    </row>
    <row r="889" spans="1:40">
      <c r="A889" s="108" t="s">
        <v>1579</v>
      </c>
      <c r="B889" s="73">
        <v>104670.44976706601</v>
      </c>
      <c r="C889" s="73">
        <v>136893.608044069</v>
      </c>
      <c r="D889" s="73">
        <v>344962.20055765798</v>
      </c>
      <c r="E889" s="73">
        <v>678040.84765926597</v>
      </c>
      <c r="F889" s="73">
        <v>932049.13654332794</v>
      </c>
      <c r="G889" s="73">
        <v>565745.38835548901</v>
      </c>
      <c r="H889" s="73">
        <v>60341.070350027403</v>
      </c>
      <c r="I889" s="73">
        <v>63416.958554446697</v>
      </c>
      <c r="J889" s="73">
        <v>65275.170562726496</v>
      </c>
      <c r="K889" s="73">
        <v>67138.422052826994</v>
      </c>
      <c r="L889" s="73">
        <v>70236.5319766865</v>
      </c>
      <c r="M889" s="73">
        <v>250339.763760275</v>
      </c>
      <c r="N889" s="73">
        <v>3339109.5481838598</v>
      </c>
      <c r="O889" s="73">
        <v>510032.731442524</v>
      </c>
      <c r="P889" s="73">
        <v>561690.59121040802</v>
      </c>
      <c r="Q889" s="73">
        <v>675034.05819241703</v>
      </c>
      <c r="R889" s="73">
        <v>831670.90588748304</v>
      </c>
      <c r="S889" s="73">
        <v>946345.88893664</v>
      </c>
      <c r="T889" s="73">
        <v>569341.76255300804</v>
      </c>
      <c r="U889" s="73">
        <v>86419.811530459105</v>
      </c>
      <c r="V889" s="73">
        <v>89517.951356530597</v>
      </c>
      <c r="W889" s="73">
        <v>91390.785354242602</v>
      </c>
      <c r="X889" s="73">
        <v>93268.620243804296</v>
      </c>
      <c r="Y889" s="73">
        <v>96388.776862167797</v>
      </c>
      <c r="Z889" s="73">
        <v>339174.97056730499</v>
      </c>
      <c r="AA889" s="73">
        <v>4890276.8541369904</v>
      </c>
      <c r="AB889" s="73">
        <v>1526064.2769198001</v>
      </c>
      <c r="AC889" s="73">
        <v>2432040.0279095699</v>
      </c>
      <c r="AD889" s="73">
        <v>2546977.9467134201</v>
      </c>
      <c r="AE889" s="73">
        <v>2703859.8396174</v>
      </c>
      <c r="AF889" s="73">
        <v>2807553.5153229302</v>
      </c>
      <c r="AG889" s="73">
        <v>1510741.0422553101</v>
      </c>
      <c r="AH889" s="73">
        <v>114071.35875389499</v>
      </c>
      <c r="AI889" s="73">
        <v>117243.33448710501</v>
      </c>
      <c r="AJ889" s="73">
        <v>119162.214021544</v>
      </c>
      <c r="AK889" s="73">
        <v>121086.217399866</v>
      </c>
      <c r="AL889" s="73">
        <v>124280.653316376</v>
      </c>
      <c r="AM889" s="73">
        <v>374864.56254754902</v>
      </c>
      <c r="AN889" s="73">
        <v>14497944.989264701</v>
      </c>
    </row>
    <row r="890" spans="1:40">
      <c r="A890" s="108" t="s">
        <v>1580</v>
      </c>
    </row>
    <row r="891" spans="1:40">
      <c r="A891" s="108" t="s">
        <v>1581</v>
      </c>
      <c r="B891" s="73">
        <v>0</v>
      </c>
      <c r="C891" s="73">
        <v>0</v>
      </c>
      <c r="D891" s="73">
        <v>0</v>
      </c>
      <c r="E891" s="73">
        <v>0</v>
      </c>
      <c r="F891" s="73">
        <v>0</v>
      </c>
      <c r="G891" s="73">
        <v>0</v>
      </c>
      <c r="H891" s="73">
        <v>0</v>
      </c>
      <c r="I891" s="73">
        <v>0</v>
      </c>
      <c r="J891" s="73">
        <v>0</v>
      </c>
      <c r="K891" s="73">
        <v>0</v>
      </c>
      <c r="L891" s="73">
        <v>0</v>
      </c>
      <c r="M891" s="73">
        <v>0</v>
      </c>
      <c r="N891" s="73">
        <v>0</v>
      </c>
      <c r="O891" s="73">
        <v>0</v>
      </c>
      <c r="P891" s="73">
        <v>0</v>
      </c>
      <c r="Q891" s="73">
        <v>0</v>
      </c>
      <c r="R891" s="73">
        <v>0</v>
      </c>
      <c r="S891" s="73">
        <v>0</v>
      </c>
      <c r="T891" s="73">
        <v>0</v>
      </c>
      <c r="U891" s="73">
        <v>0</v>
      </c>
      <c r="V891" s="73">
        <v>0</v>
      </c>
      <c r="W891" s="73">
        <v>0</v>
      </c>
      <c r="X891" s="73">
        <v>0</v>
      </c>
      <c r="Y891" s="73">
        <v>0</v>
      </c>
      <c r="Z891" s="73">
        <v>0</v>
      </c>
      <c r="AA891" s="73">
        <v>0</v>
      </c>
      <c r="AB891" s="73">
        <v>0</v>
      </c>
      <c r="AC891" s="73">
        <v>0</v>
      </c>
      <c r="AD891" s="73">
        <v>0</v>
      </c>
      <c r="AE891" s="73">
        <v>0</v>
      </c>
      <c r="AF891" s="73">
        <v>0</v>
      </c>
      <c r="AG891" s="73">
        <v>0</v>
      </c>
      <c r="AH891" s="73">
        <v>0</v>
      </c>
      <c r="AI891" s="73">
        <v>0</v>
      </c>
      <c r="AJ891" s="73">
        <v>0</v>
      </c>
      <c r="AK891" s="73">
        <v>0</v>
      </c>
      <c r="AL891" s="73">
        <v>0</v>
      </c>
      <c r="AM891" s="73">
        <v>0</v>
      </c>
      <c r="AN891" s="73">
        <v>0</v>
      </c>
    </row>
    <row r="892" spans="1:40">
      <c r="A892" s="108" t="s">
        <v>1582</v>
      </c>
      <c r="B892" s="73">
        <v>2880.0833333333298</v>
      </c>
      <c r="C892" s="73">
        <v>2880.0833333333298</v>
      </c>
      <c r="D892" s="73">
        <v>2880.0833333333298</v>
      </c>
      <c r="E892" s="73">
        <v>2880.0833333333298</v>
      </c>
      <c r="F892" s="73">
        <v>2880.0833333333298</v>
      </c>
      <c r="G892" s="73">
        <v>2880.0833333333298</v>
      </c>
      <c r="H892" s="73">
        <v>2880.0833333333298</v>
      </c>
      <c r="I892" s="73">
        <v>2880.0833333333298</v>
      </c>
      <c r="J892" s="73">
        <v>2880.0833333333298</v>
      </c>
      <c r="K892" s="73">
        <v>2880.0833333333298</v>
      </c>
      <c r="L892" s="73">
        <v>2880.0833333333298</v>
      </c>
      <c r="M892" s="73">
        <v>2880.0833333333298</v>
      </c>
      <c r="N892" s="73">
        <v>34560.999999999898</v>
      </c>
      <c r="O892" s="73">
        <v>2880.0833333333298</v>
      </c>
      <c r="P892" s="73">
        <v>2880.0833333333298</v>
      </c>
      <c r="Q892" s="73">
        <v>2880.0833333333298</v>
      </c>
      <c r="R892" s="73">
        <v>2880.0833333333298</v>
      </c>
      <c r="S892" s="73">
        <v>2880.0833333333298</v>
      </c>
      <c r="T892" s="73">
        <v>2880.0833333333298</v>
      </c>
      <c r="U892" s="73">
        <v>2880.0833333333298</v>
      </c>
      <c r="V892" s="73">
        <v>2880.0833333333298</v>
      </c>
      <c r="W892" s="73">
        <v>2880.0833333333298</v>
      </c>
      <c r="X892" s="73">
        <v>2880.0833333333298</v>
      </c>
      <c r="Y892" s="73">
        <v>2880.0833333333298</v>
      </c>
      <c r="Z892" s="73">
        <v>2880.0833333333298</v>
      </c>
      <c r="AA892" s="73">
        <v>34560.999999999898</v>
      </c>
      <c r="AB892" s="73">
        <v>2880.0833333333298</v>
      </c>
      <c r="AC892" s="73">
        <v>2880.0833333333298</v>
      </c>
      <c r="AD892" s="73">
        <v>2880.0833333333298</v>
      </c>
      <c r="AE892" s="73">
        <v>2880.0833333333298</v>
      </c>
      <c r="AF892" s="73">
        <v>2880.0833333333298</v>
      </c>
      <c r="AG892" s="73">
        <v>2880.0833333333298</v>
      </c>
      <c r="AH892" s="73">
        <v>2880.0833333333298</v>
      </c>
      <c r="AI892" s="73">
        <v>2880.0833333333298</v>
      </c>
      <c r="AJ892" s="73">
        <v>2880.0833333333298</v>
      </c>
      <c r="AK892" s="73">
        <v>2880.0833333333298</v>
      </c>
      <c r="AL892" s="73">
        <v>2880.0833333333298</v>
      </c>
      <c r="AM892" s="73">
        <v>2880.0833333333298</v>
      </c>
      <c r="AN892" s="73">
        <v>34560.999999999898</v>
      </c>
    </row>
    <row r="893" spans="1:40">
      <c r="A893" s="108" t="s">
        <v>1583</v>
      </c>
      <c r="B893" s="73">
        <v>0</v>
      </c>
      <c r="C893" s="73">
        <v>0</v>
      </c>
      <c r="D893" s="73">
        <v>0</v>
      </c>
      <c r="E893" s="73">
        <v>0</v>
      </c>
      <c r="F893" s="73">
        <v>0</v>
      </c>
      <c r="G893" s="73">
        <v>0</v>
      </c>
      <c r="H893" s="73">
        <v>0</v>
      </c>
      <c r="I893" s="73">
        <v>0</v>
      </c>
      <c r="J893" s="73">
        <v>0</v>
      </c>
      <c r="K893" s="73">
        <v>0</v>
      </c>
      <c r="L893" s="73">
        <v>0</v>
      </c>
      <c r="M893" s="73">
        <v>0</v>
      </c>
      <c r="N893" s="73">
        <v>0</v>
      </c>
      <c r="O893" s="73">
        <v>0</v>
      </c>
      <c r="P893" s="73">
        <v>0</v>
      </c>
      <c r="Q893" s="73">
        <v>0</v>
      </c>
      <c r="R893" s="73">
        <v>0</v>
      </c>
      <c r="S893" s="73">
        <v>0</v>
      </c>
      <c r="T893" s="73">
        <v>0</v>
      </c>
      <c r="U893" s="73">
        <v>0</v>
      </c>
      <c r="V893" s="73">
        <v>0</v>
      </c>
      <c r="W893" s="73">
        <v>0</v>
      </c>
      <c r="X893" s="73">
        <v>0</v>
      </c>
      <c r="Y893" s="73">
        <v>0</v>
      </c>
      <c r="Z893" s="73">
        <v>0</v>
      </c>
      <c r="AA893" s="73">
        <v>0</v>
      </c>
      <c r="AB893" s="73">
        <v>0</v>
      </c>
      <c r="AC893" s="73">
        <v>0</v>
      </c>
      <c r="AD893" s="73">
        <v>0</v>
      </c>
      <c r="AE893" s="73">
        <v>0</v>
      </c>
      <c r="AF893" s="73">
        <v>0</v>
      </c>
      <c r="AG893" s="73">
        <v>0</v>
      </c>
      <c r="AH893" s="73">
        <v>0</v>
      </c>
      <c r="AI893" s="73">
        <v>0</v>
      </c>
      <c r="AJ893" s="73">
        <v>0</v>
      </c>
      <c r="AK893" s="73">
        <v>0</v>
      </c>
      <c r="AL893" s="73">
        <v>0</v>
      </c>
      <c r="AM893" s="73">
        <v>0</v>
      </c>
      <c r="AN893" s="73">
        <v>0</v>
      </c>
    </row>
    <row r="894" spans="1:40">
      <c r="A894" s="108" t="s">
        <v>1584</v>
      </c>
      <c r="B894" s="73">
        <v>0</v>
      </c>
      <c r="C894" s="73">
        <v>0</v>
      </c>
      <c r="D894" s="73">
        <v>0</v>
      </c>
      <c r="E894" s="73">
        <v>0</v>
      </c>
      <c r="F894" s="73">
        <v>0</v>
      </c>
      <c r="G894" s="73">
        <v>0</v>
      </c>
      <c r="H894" s="73">
        <v>0</v>
      </c>
      <c r="I894" s="73">
        <v>0</v>
      </c>
      <c r="J894" s="73">
        <v>0</v>
      </c>
      <c r="K894" s="73">
        <v>0</v>
      </c>
      <c r="L894" s="73">
        <v>0</v>
      </c>
      <c r="M894" s="73">
        <v>0</v>
      </c>
      <c r="N894" s="73">
        <v>0</v>
      </c>
      <c r="O894" s="73">
        <v>0</v>
      </c>
      <c r="P894" s="73">
        <v>0</v>
      </c>
      <c r="Q894" s="73">
        <v>0</v>
      </c>
      <c r="R894" s="73">
        <v>0</v>
      </c>
      <c r="S894" s="73">
        <v>0</v>
      </c>
      <c r="T894" s="73">
        <v>0</v>
      </c>
      <c r="U894" s="73">
        <v>0</v>
      </c>
      <c r="V894" s="73">
        <v>0</v>
      </c>
      <c r="W894" s="73">
        <v>0</v>
      </c>
      <c r="X894" s="73">
        <v>0</v>
      </c>
      <c r="Y894" s="73">
        <v>0</v>
      </c>
      <c r="Z894" s="73">
        <v>0</v>
      </c>
      <c r="AA894" s="73">
        <v>0</v>
      </c>
      <c r="AB894" s="73">
        <v>0</v>
      </c>
      <c r="AC894" s="73">
        <v>0</v>
      </c>
      <c r="AD894" s="73">
        <v>0</v>
      </c>
      <c r="AE894" s="73">
        <v>0</v>
      </c>
      <c r="AF894" s="73">
        <v>0</v>
      </c>
      <c r="AG894" s="73">
        <v>0</v>
      </c>
      <c r="AH894" s="73">
        <v>0</v>
      </c>
      <c r="AI894" s="73">
        <v>0</v>
      </c>
      <c r="AJ894" s="73">
        <v>0</v>
      </c>
      <c r="AK894" s="73">
        <v>0</v>
      </c>
      <c r="AL894" s="73">
        <v>0</v>
      </c>
      <c r="AM894" s="73">
        <v>0</v>
      </c>
      <c r="AN894" s="73">
        <v>0</v>
      </c>
    </row>
    <row r="895" spans="1:40">
      <c r="A895" s="108" t="s">
        <v>1585</v>
      </c>
      <c r="B895" s="73">
        <v>0</v>
      </c>
      <c r="C895" s="73">
        <v>0</v>
      </c>
      <c r="D895" s="73">
        <v>0</v>
      </c>
      <c r="E895" s="73">
        <v>0</v>
      </c>
      <c r="F895" s="73">
        <v>0</v>
      </c>
      <c r="G895" s="73">
        <v>0</v>
      </c>
      <c r="H895" s="73">
        <v>0</v>
      </c>
      <c r="I895" s="73">
        <v>0</v>
      </c>
      <c r="J895" s="73">
        <v>0</v>
      </c>
      <c r="K895" s="73">
        <v>0</v>
      </c>
      <c r="L895" s="73">
        <v>0</v>
      </c>
      <c r="M895" s="73">
        <v>0</v>
      </c>
      <c r="N895" s="73">
        <v>0</v>
      </c>
      <c r="O895" s="73">
        <v>0</v>
      </c>
      <c r="P895" s="73">
        <v>0</v>
      </c>
      <c r="Q895" s="73">
        <v>0</v>
      </c>
      <c r="R895" s="73">
        <v>0</v>
      </c>
      <c r="S895" s="73">
        <v>0</v>
      </c>
      <c r="T895" s="73">
        <v>0</v>
      </c>
      <c r="U895" s="73">
        <v>0</v>
      </c>
      <c r="V895" s="73">
        <v>0</v>
      </c>
      <c r="W895" s="73">
        <v>0</v>
      </c>
      <c r="X895" s="73">
        <v>0</v>
      </c>
      <c r="Y895" s="73">
        <v>0</v>
      </c>
      <c r="Z895" s="73">
        <v>0</v>
      </c>
      <c r="AA895" s="73">
        <v>0</v>
      </c>
      <c r="AB895" s="73">
        <v>0</v>
      </c>
      <c r="AC895" s="73">
        <v>0</v>
      </c>
      <c r="AD895" s="73">
        <v>0</v>
      </c>
      <c r="AE895" s="73">
        <v>0</v>
      </c>
      <c r="AF895" s="73">
        <v>0</v>
      </c>
      <c r="AG895" s="73">
        <v>0</v>
      </c>
      <c r="AH895" s="73">
        <v>0</v>
      </c>
      <c r="AI895" s="73">
        <v>0</v>
      </c>
      <c r="AJ895" s="73">
        <v>0</v>
      </c>
      <c r="AK895" s="73">
        <v>0</v>
      </c>
      <c r="AL895" s="73">
        <v>0</v>
      </c>
      <c r="AM895" s="73">
        <v>0</v>
      </c>
      <c r="AN895" s="73">
        <v>0</v>
      </c>
    </row>
    <row r="896" spans="1:40">
      <c r="A896" s="108" t="s">
        <v>1586</v>
      </c>
      <c r="B896" s="73">
        <v>248995.97521080999</v>
      </c>
      <c r="C896" s="73">
        <v>243504.31189106201</v>
      </c>
      <c r="D896" s="73">
        <v>266722.17610251502</v>
      </c>
      <c r="E896" s="73">
        <v>293499.41482042399</v>
      </c>
      <c r="F896" s="73">
        <v>295053.76864535798</v>
      </c>
      <c r="G896" s="73">
        <v>296436.47909601498</v>
      </c>
      <c r="H896" s="73">
        <v>295480.58711370302</v>
      </c>
      <c r="I896" s="73">
        <v>292235.870566661</v>
      </c>
      <c r="J896" s="73">
        <v>289515.78236217803</v>
      </c>
      <c r="K896" s="73">
        <v>289378.985549481</v>
      </c>
      <c r="L896" s="73">
        <v>291382.04364417499</v>
      </c>
      <c r="M896" s="73">
        <v>302842.41483585897</v>
      </c>
      <c r="N896" s="73">
        <v>3405047.80983824</v>
      </c>
      <c r="O896" s="73">
        <v>304912.06120051403</v>
      </c>
      <c r="P896" s="73">
        <v>297906.98765802901</v>
      </c>
      <c r="Q896" s="73">
        <v>319143.81487834698</v>
      </c>
      <c r="R896" s="73">
        <v>343132.961115251</v>
      </c>
      <c r="S896" s="73">
        <v>341599.63960200897</v>
      </c>
      <c r="T896" s="73">
        <v>340013.05921100703</v>
      </c>
      <c r="U896" s="73">
        <v>336646.13326009799</v>
      </c>
      <c r="V896" s="73">
        <v>331334.64374221902</v>
      </c>
      <c r="W896" s="73">
        <v>326378.12169004098</v>
      </c>
      <c r="X896" s="73">
        <v>323337.41220084601</v>
      </c>
      <c r="Y896" s="73">
        <v>321885.57347901899</v>
      </c>
      <c r="Z896" s="73">
        <v>331559.05964939803</v>
      </c>
      <c r="AA896" s="73">
        <v>3917849.4676867798</v>
      </c>
      <c r="AB896" s="73">
        <v>338144.46452408301</v>
      </c>
      <c r="AC896" s="73">
        <v>330855.73044925201</v>
      </c>
      <c r="AD896" s="73">
        <v>351933.501374277</v>
      </c>
      <c r="AE896" s="73">
        <v>375715.67567807197</v>
      </c>
      <c r="AF896" s="73">
        <v>373880.59728515201</v>
      </c>
      <c r="AG896" s="73">
        <v>372006.52894821903</v>
      </c>
      <c r="AH896" s="73">
        <v>368386.41943884298</v>
      </c>
      <c r="AI896" s="73">
        <v>362824.851395901</v>
      </c>
      <c r="AJ896" s="73">
        <v>357676.10292850999</v>
      </c>
      <c r="AK896" s="73">
        <v>354428.37255848502</v>
      </c>
      <c r="AL896" s="73">
        <v>352681.21670950099</v>
      </c>
      <c r="AM896" s="73">
        <v>362380.86153300101</v>
      </c>
      <c r="AN896" s="73">
        <v>4300914.3228233</v>
      </c>
    </row>
    <row r="897" spans="1:40">
      <c r="A897" s="108" t="s">
        <v>1587</v>
      </c>
      <c r="B897" s="73">
        <v>11196</v>
      </c>
      <c r="C897" s="73">
        <v>11196</v>
      </c>
      <c r="D897" s="73">
        <v>317196</v>
      </c>
      <c r="E897" s="73">
        <v>11196</v>
      </c>
      <c r="F897" s="73">
        <v>11196</v>
      </c>
      <c r="G897" s="73">
        <v>317196</v>
      </c>
      <c r="H897" s="73">
        <v>11196</v>
      </c>
      <c r="I897" s="73">
        <v>11196</v>
      </c>
      <c r="J897" s="73">
        <v>317196</v>
      </c>
      <c r="K897" s="73">
        <v>11196</v>
      </c>
      <c r="L897" s="73">
        <v>11196</v>
      </c>
      <c r="M897" s="73">
        <v>317196</v>
      </c>
      <c r="N897" s="73">
        <v>1358352</v>
      </c>
      <c r="O897" s="73">
        <v>11196</v>
      </c>
      <c r="P897" s="73">
        <v>11196</v>
      </c>
      <c r="Q897" s="73">
        <v>317196</v>
      </c>
      <c r="R897" s="73">
        <v>11196</v>
      </c>
      <c r="S897" s="73">
        <v>11196</v>
      </c>
      <c r="T897" s="73">
        <v>317196</v>
      </c>
      <c r="U897" s="73">
        <v>11196</v>
      </c>
      <c r="V897" s="73">
        <v>11196</v>
      </c>
      <c r="W897" s="73">
        <v>317196</v>
      </c>
      <c r="X897" s="73">
        <v>11196</v>
      </c>
      <c r="Y897" s="73">
        <v>11196</v>
      </c>
      <c r="Z897" s="73">
        <v>317196</v>
      </c>
      <c r="AA897" s="73">
        <v>1358352</v>
      </c>
      <c r="AB897" s="73">
        <v>11196</v>
      </c>
      <c r="AC897" s="73">
        <v>11196</v>
      </c>
      <c r="AD897" s="73">
        <v>317196</v>
      </c>
      <c r="AE897" s="73">
        <v>11196</v>
      </c>
      <c r="AF897" s="73">
        <v>11196</v>
      </c>
      <c r="AG897" s="73">
        <v>317196</v>
      </c>
      <c r="AH897" s="73">
        <v>11196</v>
      </c>
      <c r="AI897" s="73">
        <v>11196</v>
      </c>
      <c r="AJ897" s="73">
        <v>317196</v>
      </c>
      <c r="AK897" s="73">
        <v>11196</v>
      </c>
      <c r="AL897" s="73">
        <v>11196</v>
      </c>
      <c r="AM897" s="73">
        <v>317196</v>
      </c>
      <c r="AN897" s="73">
        <v>1358352</v>
      </c>
    </row>
    <row r="898" spans="1:40">
      <c r="A898" s="108" t="s">
        <v>1588</v>
      </c>
      <c r="B898" s="73">
        <v>0</v>
      </c>
      <c r="C898" s="73">
        <v>0</v>
      </c>
      <c r="D898" s="73">
        <v>0</v>
      </c>
      <c r="E898" s="73">
        <v>0</v>
      </c>
      <c r="F898" s="73">
        <v>0</v>
      </c>
      <c r="G898" s="73">
        <v>0</v>
      </c>
      <c r="H898" s="73">
        <v>0</v>
      </c>
      <c r="I898" s="73">
        <v>0</v>
      </c>
      <c r="J898" s="73">
        <v>0</v>
      </c>
      <c r="K898" s="73">
        <v>0</v>
      </c>
      <c r="L898" s="73">
        <v>0</v>
      </c>
      <c r="M898" s="73">
        <v>0</v>
      </c>
      <c r="N898" s="73">
        <v>0</v>
      </c>
      <c r="O898" s="73">
        <v>0</v>
      </c>
      <c r="P898" s="73">
        <v>0</v>
      </c>
      <c r="Q898" s="73">
        <v>0</v>
      </c>
      <c r="R898" s="73">
        <v>0</v>
      </c>
      <c r="S898" s="73">
        <v>0</v>
      </c>
      <c r="T898" s="73">
        <v>0</v>
      </c>
      <c r="U898" s="73">
        <v>0</v>
      </c>
      <c r="V898" s="73">
        <v>0</v>
      </c>
      <c r="W898" s="73">
        <v>0</v>
      </c>
      <c r="X898" s="73">
        <v>0</v>
      </c>
      <c r="Y898" s="73">
        <v>0</v>
      </c>
      <c r="Z898" s="73">
        <v>0</v>
      </c>
      <c r="AA898" s="73">
        <v>0</v>
      </c>
      <c r="AB898" s="73">
        <v>0</v>
      </c>
      <c r="AC898" s="73">
        <v>0</v>
      </c>
      <c r="AD898" s="73">
        <v>0</v>
      </c>
      <c r="AE898" s="73">
        <v>0</v>
      </c>
      <c r="AF898" s="73">
        <v>0</v>
      </c>
      <c r="AG898" s="73">
        <v>0</v>
      </c>
      <c r="AH898" s="73">
        <v>0</v>
      </c>
      <c r="AI898" s="73">
        <v>0</v>
      </c>
      <c r="AJ898" s="73">
        <v>0</v>
      </c>
      <c r="AK898" s="73">
        <v>0</v>
      </c>
      <c r="AL898" s="73">
        <v>0</v>
      </c>
      <c r="AM898" s="73">
        <v>0</v>
      </c>
      <c r="AN898" s="73">
        <v>0</v>
      </c>
    </row>
    <row r="899" spans="1:40">
      <c r="A899" s="108" t="s">
        <v>1589</v>
      </c>
      <c r="B899" s="73">
        <v>0</v>
      </c>
      <c r="C899" s="73">
        <v>0</v>
      </c>
      <c r="D899" s="73">
        <v>0</v>
      </c>
      <c r="E899" s="73">
        <v>0</v>
      </c>
      <c r="F899" s="73">
        <v>0</v>
      </c>
      <c r="G899" s="73">
        <v>0</v>
      </c>
      <c r="H899" s="73">
        <v>0</v>
      </c>
      <c r="I899" s="73">
        <v>0</v>
      </c>
      <c r="J899" s="73">
        <v>0</v>
      </c>
      <c r="K899" s="73">
        <v>0</v>
      </c>
      <c r="L899" s="73">
        <v>0</v>
      </c>
      <c r="M899" s="73">
        <v>0</v>
      </c>
      <c r="N899" s="73">
        <v>0</v>
      </c>
      <c r="O899" s="73">
        <v>0</v>
      </c>
      <c r="P899" s="73">
        <v>0</v>
      </c>
      <c r="Q899" s="73">
        <v>0</v>
      </c>
      <c r="R899" s="73">
        <v>0</v>
      </c>
      <c r="S899" s="73">
        <v>0</v>
      </c>
      <c r="T899" s="73">
        <v>0</v>
      </c>
      <c r="U899" s="73">
        <v>0</v>
      </c>
      <c r="V899" s="73">
        <v>0</v>
      </c>
      <c r="W899" s="73">
        <v>0</v>
      </c>
      <c r="X899" s="73">
        <v>0</v>
      </c>
      <c r="Y899" s="73">
        <v>0</v>
      </c>
      <c r="Z899" s="73">
        <v>0</v>
      </c>
      <c r="AA899" s="73">
        <v>0</v>
      </c>
      <c r="AB899" s="73">
        <v>0</v>
      </c>
      <c r="AC899" s="73">
        <v>0</v>
      </c>
      <c r="AD899" s="73">
        <v>0</v>
      </c>
      <c r="AE899" s="73">
        <v>0</v>
      </c>
      <c r="AF899" s="73">
        <v>0</v>
      </c>
      <c r="AG899" s="73">
        <v>0</v>
      </c>
      <c r="AH899" s="73">
        <v>0</v>
      </c>
      <c r="AI899" s="73">
        <v>0</v>
      </c>
      <c r="AJ899" s="73">
        <v>0</v>
      </c>
      <c r="AK899" s="73">
        <v>0</v>
      </c>
      <c r="AL899" s="73">
        <v>0</v>
      </c>
      <c r="AM899" s="73">
        <v>0</v>
      </c>
      <c r="AN899" s="73">
        <v>0</v>
      </c>
    </row>
    <row r="900" spans="1:40">
      <c r="A900" s="108" t="s">
        <v>1590</v>
      </c>
      <c r="B900" s="73">
        <v>0</v>
      </c>
      <c r="C900" s="73">
        <v>0</v>
      </c>
      <c r="D900" s="73">
        <v>0</v>
      </c>
      <c r="E900" s="73">
        <v>0</v>
      </c>
      <c r="F900" s="73">
        <v>0</v>
      </c>
      <c r="G900" s="73">
        <v>0</v>
      </c>
      <c r="H900" s="73">
        <v>0</v>
      </c>
      <c r="I900" s="73">
        <v>0</v>
      </c>
      <c r="J900" s="73">
        <v>0</v>
      </c>
      <c r="K900" s="73">
        <v>0</v>
      </c>
      <c r="L900" s="73">
        <v>0</v>
      </c>
      <c r="M900" s="73">
        <v>0</v>
      </c>
      <c r="N900" s="73">
        <v>0</v>
      </c>
      <c r="O900" s="73">
        <v>0</v>
      </c>
      <c r="P900" s="73">
        <v>0</v>
      </c>
      <c r="Q900" s="73">
        <v>0</v>
      </c>
      <c r="R900" s="73">
        <v>0</v>
      </c>
      <c r="S900" s="73">
        <v>0</v>
      </c>
      <c r="T900" s="73">
        <v>0</v>
      </c>
      <c r="U900" s="73">
        <v>0</v>
      </c>
      <c r="V900" s="73">
        <v>0</v>
      </c>
      <c r="W900" s="73">
        <v>0</v>
      </c>
      <c r="X900" s="73">
        <v>0</v>
      </c>
      <c r="Y900" s="73">
        <v>0</v>
      </c>
      <c r="Z900" s="73">
        <v>0</v>
      </c>
      <c r="AA900" s="73">
        <v>0</v>
      </c>
      <c r="AB900" s="73">
        <v>0</v>
      </c>
      <c r="AC900" s="73">
        <v>0</v>
      </c>
      <c r="AD900" s="73">
        <v>0</v>
      </c>
      <c r="AE900" s="73">
        <v>0</v>
      </c>
      <c r="AF900" s="73">
        <v>0</v>
      </c>
      <c r="AG900" s="73">
        <v>0</v>
      </c>
      <c r="AH900" s="73">
        <v>0</v>
      </c>
      <c r="AI900" s="73">
        <v>0</v>
      </c>
      <c r="AJ900" s="73">
        <v>0</v>
      </c>
      <c r="AK900" s="73">
        <v>0</v>
      </c>
      <c r="AL900" s="73">
        <v>0</v>
      </c>
      <c r="AM900" s="73">
        <v>0</v>
      </c>
      <c r="AN900" s="73">
        <v>0</v>
      </c>
    </row>
    <row r="901" spans="1:40">
      <c r="A901" s="108" t="s">
        <v>1591</v>
      </c>
      <c r="B901" s="73">
        <v>377339.69208649802</v>
      </c>
      <c r="C901" s="73">
        <v>377339.69208649802</v>
      </c>
      <c r="D901" s="73">
        <v>377339.69208649802</v>
      </c>
      <c r="E901" s="73">
        <v>377339.69208649802</v>
      </c>
      <c r="F901" s="73">
        <v>377339.69208649802</v>
      </c>
      <c r="G901" s="73">
        <v>377339.69208649802</v>
      </c>
      <c r="H901" s="73">
        <v>377339.69208649802</v>
      </c>
      <c r="I901" s="73">
        <v>377339.69208649802</v>
      </c>
      <c r="J901" s="73">
        <v>377339.69208649802</v>
      </c>
      <c r="K901" s="73">
        <v>377339.69208649802</v>
      </c>
      <c r="L901" s="73">
        <v>377339.69208649802</v>
      </c>
      <c r="M901" s="73">
        <v>377339.69208649802</v>
      </c>
      <c r="N901" s="73">
        <v>4528076.30503798</v>
      </c>
      <c r="O901" s="73">
        <v>377339.69208649802</v>
      </c>
      <c r="P901" s="73">
        <v>377339.69208649802</v>
      </c>
      <c r="Q901" s="73">
        <v>377339.69208649802</v>
      </c>
      <c r="R901" s="73">
        <v>377339.69208649802</v>
      </c>
      <c r="S901" s="73">
        <v>377339.69208649802</v>
      </c>
      <c r="T901" s="73">
        <v>377339.69208649802</v>
      </c>
      <c r="U901" s="73">
        <v>377339.69208649802</v>
      </c>
      <c r="V901" s="73">
        <v>377339.69208649802</v>
      </c>
      <c r="W901" s="73">
        <v>377339.69208649802</v>
      </c>
      <c r="X901" s="73">
        <v>377339.69208649802</v>
      </c>
      <c r="Y901" s="73">
        <v>377339.69208649802</v>
      </c>
      <c r="Z901" s="73">
        <v>377339.69208649802</v>
      </c>
      <c r="AA901" s="73">
        <v>4528076.30503798</v>
      </c>
      <c r="AB901" s="73">
        <v>377339.69208649802</v>
      </c>
      <c r="AC901" s="73">
        <v>377339.69208649802</v>
      </c>
      <c r="AD901" s="73">
        <v>377339.69208649802</v>
      </c>
      <c r="AE901" s="73">
        <v>377339.69208649802</v>
      </c>
      <c r="AF901" s="73">
        <v>377339.69208649802</v>
      </c>
      <c r="AG901" s="73">
        <v>377339.69208649802</v>
      </c>
      <c r="AH901" s="73">
        <v>377339.69208649802</v>
      </c>
      <c r="AI901" s="73">
        <v>377339.69208649802</v>
      </c>
      <c r="AJ901" s="73">
        <v>377339.69208649802</v>
      </c>
      <c r="AK901" s="73">
        <v>377339.69208649802</v>
      </c>
      <c r="AL901" s="73">
        <v>377339.69208649802</v>
      </c>
      <c r="AM901" s="73">
        <v>377339.69208649802</v>
      </c>
      <c r="AN901" s="73">
        <v>4528076.30503798</v>
      </c>
    </row>
    <row r="902" spans="1:40">
      <c r="A902" s="108" t="s">
        <v>1592</v>
      </c>
      <c r="B902" s="73">
        <v>0</v>
      </c>
      <c r="C902" s="73">
        <v>0</v>
      </c>
      <c r="D902" s="73">
        <v>0</v>
      </c>
      <c r="E902" s="73">
        <v>0</v>
      </c>
      <c r="F902" s="73">
        <v>0</v>
      </c>
      <c r="G902" s="73">
        <v>0</v>
      </c>
      <c r="H902" s="73">
        <v>0</v>
      </c>
      <c r="I902" s="73">
        <v>0</v>
      </c>
      <c r="J902" s="73">
        <v>0</v>
      </c>
      <c r="K902" s="73">
        <v>0</v>
      </c>
      <c r="L902" s="73">
        <v>0</v>
      </c>
      <c r="M902" s="73">
        <v>0</v>
      </c>
      <c r="N902" s="73">
        <v>0</v>
      </c>
      <c r="O902" s="73">
        <v>0</v>
      </c>
      <c r="P902" s="73">
        <v>0</v>
      </c>
      <c r="Q902" s="73">
        <v>0</v>
      </c>
      <c r="R902" s="73">
        <v>0</v>
      </c>
      <c r="S902" s="73">
        <v>0</v>
      </c>
      <c r="T902" s="73">
        <v>0</v>
      </c>
      <c r="U902" s="73">
        <v>0</v>
      </c>
      <c r="V902" s="73">
        <v>0</v>
      </c>
      <c r="W902" s="73">
        <v>0</v>
      </c>
      <c r="X902" s="73">
        <v>0</v>
      </c>
      <c r="Y902" s="73">
        <v>0</v>
      </c>
      <c r="Z902" s="73">
        <v>0</v>
      </c>
      <c r="AA902" s="73">
        <v>0</v>
      </c>
      <c r="AB902" s="73">
        <v>0</v>
      </c>
      <c r="AC902" s="73">
        <v>0</v>
      </c>
      <c r="AD902" s="73">
        <v>0</v>
      </c>
      <c r="AE902" s="73">
        <v>0</v>
      </c>
      <c r="AF902" s="73">
        <v>0</v>
      </c>
      <c r="AG902" s="73">
        <v>0</v>
      </c>
      <c r="AH902" s="73">
        <v>0</v>
      </c>
      <c r="AI902" s="73">
        <v>0</v>
      </c>
      <c r="AJ902" s="73">
        <v>0</v>
      </c>
      <c r="AK902" s="73">
        <v>0</v>
      </c>
      <c r="AL902" s="73">
        <v>0</v>
      </c>
      <c r="AM902" s="73">
        <v>0</v>
      </c>
      <c r="AN902" s="73">
        <v>0</v>
      </c>
    </row>
    <row r="903" spans="1:40">
      <c r="A903" s="108" t="s">
        <v>1593</v>
      </c>
      <c r="B903" s="73">
        <v>640411.75063064205</v>
      </c>
      <c r="C903" s="73">
        <v>634920.087310893</v>
      </c>
      <c r="D903" s="73">
        <v>964137.95152234705</v>
      </c>
      <c r="E903" s="73">
        <v>684915.19024025602</v>
      </c>
      <c r="F903" s="73">
        <v>686469.54406518897</v>
      </c>
      <c r="G903" s="73">
        <v>993852.25451584696</v>
      </c>
      <c r="H903" s="73">
        <v>686896.36253353499</v>
      </c>
      <c r="I903" s="73">
        <v>683651.64598649298</v>
      </c>
      <c r="J903" s="73">
        <v>986931.55778200994</v>
      </c>
      <c r="K903" s="73">
        <v>680794.76096931298</v>
      </c>
      <c r="L903" s="73">
        <v>682797.81906400702</v>
      </c>
      <c r="M903" s="73">
        <v>1000258.19025569</v>
      </c>
      <c r="N903" s="73">
        <v>9326037.11487622</v>
      </c>
      <c r="O903" s="73">
        <v>696327.83662034594</v>
      </c>
      <c r="P903" s="73">
        <v>689322.76307786</v>
      </c>
      <c r="Q903" s="73">
        <v>1016559.59029817</v>
      </c>
      <c r="R903" s="73">
        <v>734548.73653508304</v>
      </c>
      <c r="S903" s="73">
        <v>733015.41502184095</v>
      </c>
      <c r="T903" s="73">
        <v>1037428.83463083</v>
      </c>
      <c r="U903" s="73">
        <v>728061.90867993003</v>
      </c>
      <c r="V903" s="73">
        <v>722750.41916205105</v>
      </c>
      <c r="W903" s="73">
        <v>1023793.89710987</v>
      </c>
      <c r="X903" s="73">
        <v>714753.18762067799</v>
      </c>
      <c r="Y903" s="73">
        <v>713301.34889885096</v>
      </c>
      <c r="Z903" s="73">
        <v>1028974.8350692299</v>
      </c>
      <c r="AA903" s="73">
        <v>9838838.7727247607</v>
      </c>
      <c r="AB903" s="73">
        <v>729560.23994391505</v>
      </c>
      <c r="AC903" s="73">
        <v>722271.50586908299</v>
      </c>
      <c r="AD903" s="73">
        <v>1049349.2767940999</v>
      </c>
      <c r="AE903" s="73">
        <v>767131.45109790296</v>
      </c>
      <c r="AF903" s="73">
        <v>765296.37270498299</v>
      </c>
      <c r="AG903" s="73">
        <v>1069422.3043680501</v>
      </c>
      <c r="AH903" s="73">
        <v>759802.19485867501</v>
      </c>
      <c r="AI903" s="73">
        <v>754240.62681573303</v>
      </c>
      <c r="AJ903" s="73">
        <v>1055091.87834834</v>
      </c>
      <c r="AK903" s="73">
        <v>745844.14797831699</v>
      </c>
      <c r="AL903" s="73">
        <v>744096.99212933297</v>
      </c>
      <c r="AM903" s="73">
        <v>1059796.63695283</v>
      </c>
      <c r="AN903" s="73">
        <v>10221903.6278612</v>
      </c>
    </row>
    <row r="904" spans="1:40">
      <c r="A904" s="108" t="s">
        <v>1594</v>
      </c>
      <c r="B904" s="73">
        <v>36259915.583517</v>
      </c>
      <c r="C904" s="73">
        <v>36286647.078474201</v>
      </c>
      <c r="D904" s="73">
        <v>36823933.535199299</v>
      </c>
      <c r="E904" s="73">
        <v>36888437.569166899</v>
      </c>
      <c r="F904" s="73">
        <v>37144000.211875901</v>
      </c>
      <c r="G904" s="73">
        <v>39258461.266337298</v>
      </c>
      <c r="H904" s="73">
        <v>39189385.6308176</v>
      </c>
      <c r="I904" s="73">
        <v>39189216.802474998</v>
      </c>
      <c r="J904" s="73">
        <v>39494354.9262788</v>
      </c>
      <c r="K904" s="73">
        <v>39190081.380956203</v>
      </c>
      <c r="L904" s="73">
        <v>39195182.548974797</v>
      </c>
      <c r="M904" s="73">
        <v>39692746.151950002</v>
      </c>
      <c r="N904" s="73">
        <v>458612362.686023</v>
      </c>
      <c r="O904" s="73">
        <v>39625211.243887901</v>
      </c>
      <c r="P904" s="73">
        <v>39669864.030113302</v>
      </c>
      <c r="Q904" s="73">
        <v>40110444.324315697</v>
      </c>
      <c r="R904" s="73">
        <v>39995718.466395803</v>
      </c>
      <c r="S904" s="73">
        <v>40108860.127931699</v>
      </c>
      <c r="T904" s="73">
        <v>42057250.323934801</v>
      </c>
      <c r="U904" s="73">
        <v>41952313.877516903</v>
      </c>
      <c r="V904" s="73">
        <v>41950100.527825102</v>
      </c>
      <c r="W904" s="73">
        <v>42253016.839770697</v>
      </c>
      <c r="X904" s="73">
        <v>41945853.965171002</v>
      </c>
      <c r="Y904" s="73">
        <v>41947522.283067599</v>
      </c>
      <c r="Z904" s="73">
        <v>42505981.962943099</v>
      </c>
      <c r="AA904" s="73">
        <v>494122137.97287399</v>
      </c>
      <c r="AB904" s="73">
        <v>42501984.495905697</v>
      </c>
      <c r="AC904" s="73">
        <v>42507684.959555998</v>
      </c>
      <c r="AD904" s="73">
        <v>42949700.649284899</v>
      </c>
      <c r="AE904" s="73">
        <v>42835012.864640802</v>
      </c>
      <c r="AF904" s="73">
        <v>42936871.461953402</v>
      </c>
      <c r="AG904" s="73">
        <v>45896237.616627298</v>
      </c>
      <c r="AH904" s="73">
        <v>45503395.1275381</v>
      </c>
      <c r="AI904" s="73">
        <v>45501005.535228297</v>
      </c>
      <c r="AJ904" s="73">
        <v>45803775.666295402</v>
      </c>
      <c r="AK904" s="73">
        <v>45496451.939303704</v>
      </c>
      <c r="AL904" s="73">
        <v>45497899.2193712</v>
      </c>
      <c r="AM904" s="73">
        <v>46064182.773425899</v>
      </c>
      <c r="AN904" s="73">
        <v>533494202.30913103</v>
      </c>
    </row>
    <row r="905" spans="1:40">
      <c r="A905" s="108" t="s">
        <v>1595</v>
      </c>
    </row>
    <row r="906" spans="1:40">
      <c r="A906" s="108" t="s">
        <v>1596</v>
      </c>
      <c r="B906" s="73">
        <v>0</v>
      </c>
      <c r="C906" s="73">
        <v>0</v>
      </c>
      <c r="D906" s="73">
        <v>0</v>
      </c>
      <c r="E906" s="73">
        <v>0</v>
      </c>
      <c r="F906" s="73">
        <v>0</v>
      </c>
      <c r="G906" s="73">
        <v>0</v>
      </c>
      <c r="H906" s="73">
        <v>0</v>
      </c>
      <c r="I906" s="73">
        <v>0</v>
      </c>
      <c r="J906" s="73">
        <v>0</v>
      </c>
      <c r="K906" s="73">
        <v>0</v>
      </c>
      <c r="L906" s="73">
        <v>0</v>
      </c>
      <c r="M906" s="73">
        <v>0</v>
      </c>
      <c r="N906" s="73">
        <v>0</v>
      </c>
      <c r="O906" s="73">
        <v>0</v>
      </c>
      <c r="P906" s="73">
        <v>0</v>
      </c>
      <c r="Q906" s="73">
        <v>0</v>
      </c>
      <c r="R906" s="73">
        <v>0</v>
      </c>
      <c r="S906" s="73">
        <v>0</v>
      </c>
      <c r="T906" s="73">
        <v>0</v>
      </c>
      <c r="U906" s="73">
        <v>0</v>
      </c>
      <c r="V906" s="73">
        <v>0</v>
      </c>
      <c r="W906" s="73">
        <v>0</v>
      </c>
      <c r="X906" s="73">
        <v>0</v>
      </c>
      <c r="Y906" s="73">
        <v>0</v>
      </c>
      <c r="Z906" s="73">
        <v>0</v>
      </c>
      <c r="AA906" s="73">
        <v>0</v>
      </c>
      <c r="AB906" s="73">
        <v>0</v>
      </c>
      <c r="AC906" s="73">
        <v>0</v>
      </c>
      <c r="AD906" s="73">
        <v>0</v>
      </c>
      <c r="AE906" s="73">
        <v>0</v>
      </c>
      <c r="AF906" s="73">
        <v>0</v>
      </c>
      <c r="AG906" s="73">
        <v>0</v>
      </c>
      <c r="AH906" s="73">
        <v>0</v>
      </c>
      <c r="AI906" s="73">
        <v>0</v>
      </c>
      <c r="AJ906" s="73">
        <v>0</v>
      </c>
      <c r="AK906" s="73">
        <v>0</v>
      </c>
      <c r="AL906" s="73">
        <v>0</v>
      </c>
      <c r="AM906" s="73">
        <v>0</v>
      </c>
      <c r="AN906" s="73">
        <v>0</v>
      </c>
    </row>
    <row r="907" spans="1:40">
      <c r="A907" s="108" t="s">
        <v>1597</v>
      </c>
      <c r="B907" s="73">
        <v>-165747.99787365401</v>
      </c>
      <c r="C907" s="73">
        <v>-171676.72019238601</v>
      </c>
      <c r="D907" s="73">
        <v>-176681.904824992</v>
      </c>
      <c r="E907" s="73">
        <v>-181732.04937467899</v>
      </c>
      <c r="F907" s="73">
        <v>-186459.19055793001</v>
      </c>
      <c r="G907" s="73">
        <v>-191039.59711827699</v>
      </c>
      <c r="H907" s="73">
        <v>-196115.94614693301</v>
      </c>
      <c r="I907" s="73">
        <v>-201153.25668833099</v>
      </c>
      <c r="J907" s="73">
        <v>-206532.43743080701</v>
      </c>
      <c r="K907" s="73">
        <v>-211667.60756329601</v>
      </c>
      <c r="L907" s="73">
        <v>-215837.38486479199</v>
      </c>
      <c r="M907" s="73">
        <v>-33643.239406726301</v>
      </c>
      <c r="N907" s="73">
        <v>-2138287.33204281</v>
      </c>
      <c r="O907" s="73">
        <v>-34123.487734871</v>
      </c>
      <c r="P907" s="73">
        <v>-40505.060553925403</v>
      </c>
      <c r="Q907" s="73">
        <v>-52269.287573822803</v>
      </c>
      <c r="R907" s="73">
        <v>-64127.903262057</v>
      </c>
      <c r="S907" s="73">
        <v>-76081.928462397307</v>
      </c>
      <c r="T907" s="73">
        <v>-88132.397223583102</v>
      </c>
      <c r="U907" s="73">
        <v>-100280.356992029</v>
      </c>
      <c r="V907" s="73">
        <v>-112526.868807579</v>
      </c>
      <c r="W907" s="73">
        <v>-124873.00750235999</v>
      </c>
      <c r="X907" s="73">
        <v>-137319.86190318799</v>
      </c>
      <c r="Y907" s="73">
        <v>-149868.53503674999</v>
      </c>
      <c r="Z907" s="73">
        <v>-162520.14433868899</v>
      </c>
      <c r="AA907" s="73">
        <v>-1142628.8393912499</v>
      </c>
      <c r="AB907" s="73">
        <v>-172296.31591302899</v>
      </c>
      <c r="AC907" s="73">
        <v>-185313.97451285401</v>
      </c>
      <c r="AD907" s="73">
        <v>-32358.934880170302</v>
      </c>
      <c r="AE907" s="73">
        <v>-38282.608624829998</v>
      </c>
      <c r="AF907" s="73">
        <v>-44253.834543143799</v>
      </c>
      <c r="AG907" s="73">
        <v>-50273.127764053403</v>
      </c>
      <c r="AH907" s="73">
        <v>-56341.010090416399</v>
      </c>
      <c r="AI907" s="73">
        <v>-62458.010096514503</v>
      </c>
      <c r="AJ907" s="73">
        <v>-68624.663227103694</v>
      </c>
      <c r="AK907" s="73">
        <v>-74841.511898255107</v>
      </c>
      <c r="AL907" s="73">
        <v>-81109.1055995426</v>
      </c>
      <c r="AM907" s="73">
        <v>-87428.000998212199</v>
      </c>
      <c r="AN907" s="73">
        <v>-953581.09814812604</v>
      </c>
    </row>
    <row r="908" spans="1:40">
      <c r="A908" s="108" t="s">
        <v>1598</v>
      </c>
      <c r="B908" s="73">
        <v>-165747.99787365401</v>
      </c>
      <c r="C908" s="73">
        <v>-171676.72019238601</v>
      </c>
      <c r="D908" s="73">
        <v>-176681.904824992</v>
      </c>
      <c r="E908" s="73">
        <v>-181732.04937467899</v>
      </c>
      <c r="F908" s="73">
        <v>-186459.19055793001</v>
      </c>
      <c r="G908" s="73">
        <v>-191039.59711827699</v>
      </c>
      <c r="H908" s="73">
        <v>-196115.94614693301</v>
      </c>
      <c r="I908" s="73">
        <v>-201153.25668833099</v>
      </c>
      <c r="J908" s="73">
        <v>-206532.43743080701</v>
      </c>
      <c r="K908" s="73">
        <v>-211667.60756329601</v>
      </c>
      <c r="L908" s="73">
        <v>-215837.38486479199</v>
      </c>
      <c r="M908" s="73">
        <v>-33643.239406726301</v>
      </c>
      <c r="N908" s="73">
        <v>-2138287.33204281</v>
      </c>
      <c r="O908" s="73">
        <v>-34123.487734871</v>
      </c>
      <c r="P908" s="73">
        <v>-40505.060553925403</v>
      </c>
      <c r="Q908" s="73">
        <v>-52269.287573822803</v>
      </c>
      <c r="R908" s="73">
        <v>-64127.903262057</v>
      </c>
      <c r="S908" s="73">
        <v>-76081.928462397307</v>
      </c>
      <c r="T908" s="73">
        <v>-88132.397223583102</v>
      </c>
      <c r="U908" s="73">
        <v>-100280.356992029</v>
      </c>
      <c r="V908" s="73">
        <v>-112526.868807579</v>
      </c>
      <c r="W908" s="73">
        <v>-124873.00750235999</v>
      </c>
      <c r="X908" s="73">
        <v>-137319.86190318799</v>
      </c>
      <c r="Y908" s="73">
        <v>-149868.53503674999</v>
      </c>
      <c r="Z908" s="73">
        <v>-162520.14433868899</v>
      </c>
      <c r="AA908" s="73">
        <v>-1142628.8393912499</v>
      </c>
      <c r="AB908" s="73">
        <v>-172296.31591302899</v>
      </c>
      <c r="AC908" s="73">
        <v>-185313.97451285401</v>
      </c>
      <c r="AD908" s="73">
        <v>-32358.934880170302</v>
      </c>
      <c r="AE908" s="73">
        <v>-38282.608624829998</v>
      </c>
      <c r="AF908" s="73">
        <v>-44253.834543143799</v>
      </c>
      <c r="AG908" s="73">
        <v>-50273.127764053403</v>
      </c>
      <c r="AH908" s="73">
        <v>-56341.010090416399</v>
      </c>
      <c r="AI908" s="73">
        <v>-62458.010096514503</v>
      </c>
      <c r="AJ908" s="73">
        <v>-68624.663227103694</v>
      </c>
      <c r="AK908" s="73">
        <v>-74841.511898255107</v>
      </c>
      <c r="AL908" s="73">
        <v>-81109.1055995426</v>
      </c>
      <c r="AM908" s="73">
        <v>-87428.000998212199</v>
      </c>
      <c r="AN908" s="73">
        <v>-953581.09814812604</v>
      </c>
    </row>
    <row r="909" spans="1:40">
      <c r="A909" s="108" t="s">
        <v>1599</v>
      </c>
      <c r="B909" s="73">
        <v>36094167.585643299</v>
      </c>
      <c r="C909" s="73">
        <v>36114970.358281799</v>
      </c>
      <c r="D909" s="73">
        <v>36647251.630374297</v>
      </c>
      <c r="E909" s="73">
        <v>36706705.519792199</v>
      </c>
      <c r="F909" s="73">
        <v>36957541.021318004</v>
      </c>
      <c r="G909" s="73">
        <v>39067421.669219002</v>
      </c>
      <c r="H909" s="73">
        <v>38993269.684670702</v>
      </c>
      <c r="I909" s="73">
        <v>38988063.545786701</v>
      </c>
      <c r="J909" s="73">
        <v>39287822.488848001</v>
      </c>
      <c r="K909" s="73">
        <v>38978413.773392901</v>
      </c>
      <c r="L909" s="73">
        <v>38979345.164109997</v>
      </c>
      <c r="M909" s="73">
        <v>39659102.912543297</v>
      </c>
      <c r="N909" s="73">
        <v>456474075.35398</v>
      </c>
      <c r="O909" s="73">
        <v>39591087.756153099</v>
      </c>
      <c r="P909" s="73">
        <v>39629358.969559401</v>
      </c>
      <c r="Q909" s="73">
        <v>40058175.036741801</v>
      </c>
      <c r="R909" s="73">
        <v>39931590.563133702</v>
      </c>
      <c r="S909" s="73">
        <v>40032778.199469298</v>
      </c>
      <c r="T909" s="73">
        <v>41969117.926711202</v>
      </c>
      <c r="U909" s="73">
        <v>41852033.520524897</v>
      </c>
      <c r="V909" s="73">
        <v>41837573.659017503</v>
      </c>
      <c r="W909" s="73">
        <v>42128143.832268298</v>
      </c>
      <c r="X909" s="73">
        <v>41808534.103267796</v>
      </c>
      <c r="Y909" s="73">
        <v>41797653.748030797</v>
      </c>
      <c r="Z909" s="73">
        <v>42343461.818604402</v>
      </c>
      <c r="AA909" s="73">
        <v>492979509.13348198</v>
      </c>
      <c r="AB909" s="73">
        <v>42329688.179992601</v>
      </c>
      <c r="AC909" s="73">
        <v>42322370.985043101</v>
      </c>
      <c r="AD909" s="73">
        <v>42917341.714404702</v>
      </c>
      <c r="AE909" s="73">
        <v>42796730.256016001</v>
      </c>
      <c r="AF909" s="73">
        <v>42892617.6274103</v>
      </c>
      <c r="AG909" s="73">
        <v>45845964.4888632</v>
      </c>
      <c r="AH909" s="73">
        <v>45447054.1174476</v>
      </c>
      <c r="AI909" s="73">
        <v>45438547.525131799</v>
      </c>
      <c r="AJ909" s="73">
        <v>45735151.003068298</v>
      </c>
      <c r="AK909" s="73">
        <v>45421610.427405402</v>
      </c>
      <c r="AL909" s="73">
        <v>45416790.113771699</v>
      </c>
      <c r="AM909" s="73">
        <v>45976754.772427604</v>
      </c>
      <c r="AN909" s="73">
        <v>532540621.21098202</v>
      </c>
    </row>
    <row r="910" spans="1:40">
      <c r="A910" s="108" t="s">
        <v>1600</v>
      </c>
    </row>
    <row r="911" spans="1:40">
      <c r="A911" s="108" t="s">
        <v>1601</v>
      </c>
      <c r="B911" s="73">
        <v>-87552812.434438094</v>
      </c>
      <c r="C911" s="73">
        <v>-64951439.151990399</v>
      </c>
      <c r="D911" s="73">
        <v>-46824669.656323798</v>
      </c>
      <c r="E911" s="73">
        <v>-42376680.831411302</v>
      </c>
      <c r="F911" s="73">
        <v>-65647015.558660403</v>
      </c>
      <c r="G911" s="73">
        <v>-81835017.7121474</v>
      </c>
      <c r="H911" s="73">
        <v>-92944265.537144393</v>
      </c>
      <c r="I911" s="73">
        <v>-96089863.295005798</v>
      </c>
      <c r="J911" s="73">
        <v>-76522304.130105898</v>
      </c>
      <c r="K911" s="73">
        <v>-64204147.908177197</v>
      </c>
      <c r="L911" s="73">
        <v>-46003460.847358301</v>
      </c>
      <c r="M911" s="73">
        <v>-79008687.991929397</v>
      </c>
      <c r="N911" s="73">
        <v>-843960365.05469298</v>
      </c>
      <c r="O911" s="73">
        <v>-86517181.866681397</v>
      </c>
      <c r="P911" s="73">
        <v>-63022344.151712999</v>
      </c>
      <c r="Q911" s="73">
        <v>-42908521.148835398</v>
      </c>
      <c r="R911" s="73">
        <v>-39337315.440400198</v>
      </c>
      <c r="S911" s="73">
        <v>-64143904.4370749</v>
      </c>
      <c r="T911" s="73">
        <v>-81757075.905349404</v>
      </c>
      <c r="U911" s="73">
        <v>-93548008.776605695</v>
      </c>
      <c r="V911" s="73">
        <v>-99605612.220890597</v>
      </c>
      <c r="W911" s="73">
        <v>-78755903.265539795</v>
      </c>
      <c r="X911" s="73">
        <v>-67186914.854515806</v>
      </c>
      <c r="Y911" s="73">
        <v>-47759638.765194498</v>
      </c>
      <c r="Z911" s="73">
        <v>-78866464.483224407</v>
      </c>
      <c r="AA911" s="73">
        <v>-843408885.31602502</v>
      </c>
      <c r="AB911" s="73">
        <v>-87339169.759040102</v>
      </c>
      <c r="AC911" s="73">
        <v>-64448151.860495701</v>
      </c>
      <c r="AD911" s="73">
        <v>-45165674.612081997</v>
      </c>
      <c r="AE911" s="73">
        <v>-41325091.204181001</v>
      </c>
      <c r="AF911" s="73">
        <v>-63557474.179358602</v>
      </c>
      <c r="AG911" s="73">
        <v>-79473449.902635798</v>
      </c>
      <c r="AH911" s="73">
        <v>-90680354.254458696</v>
      </c>
      <c r="AI911" s="73">
        <v>-98127733.630092502</v>
      </c>
      <c r="AJ911" s="73">
        <v>-76415389.977170393</v>
      </c>
      <c r="AK911" s="73">
        <v>-63635507.701114103</v>
      </c>
      <c r="AL911" s="73">
        <v>-37976886.936559103</v>
      </c>
      <c r="AM911" s="73">
        <v>-75502008.490399003</v>
      </c>
      <c r="AN911" s="73">
        <v>-823646892.50758696</v>
      </c>
    </row>
    <row r="912" spans="1:40" ht="10.8" thickBot="1">
      <c r="A912" s="185" t="s">
        <v>1602</v>
      </c>
    </row>
    <row r="913" spans="1:40">
      <c r="A913" s="108" t="s">
        <v>1603</v>
      </c>
      <c r="B913" s="73">
        <v>0</v>
      </c>
      <c r="C913" s="73">
        <v>0</v>
      </c>
      <c r="D913" s="73">
        <v>0</v>
      </c>
      <c r="E913" s="73">
        <v>0</v>
      </c>
      <c r="F913" s="73">
        <v>0</v>
      </c>
      <c r="G913" s="73">
        <v>0</v>
      </c>
      <c r="H913" s="73">
        <v>0</v>
      </c>
      <c r="I913" s="73">
        <v>0</v>
      </c>
      <c r="J913" s="73">
        <v>0</v>
      </c>
      <c r="K913" s="73">
        <v>0</v>
      </c>
      <c r="L913" s="73">
        <v>0</v>
      </c>
      <c r="M913" s="73">
        <v>0</v>
      </c>
      <c r="N913" s="73">
        <v>0</v>
      </c>
      <c r="O913" s="73">
        <v>0</v>
      </c>
      <c r="P913" s="73">
        <v>0</v>
      </c>
      <c r="Q913" s="73">
        <v>0</v>
      </c>
      <c r="R913" s="73">
        <v>0</v>
      </c>
      <c r="S913" s="73">
        <v>0</v>
      </c>
      <c r="T913" s="73">
        <v>0</v>
      </c>
      <c r="U913" s="73">
        <v>0</v>
      </c>
      <c r="V913" s="73">
        <v>0</v>
      </c>
      <c r="W913" s="73">
        <v>0</v>
      </c>
      <c r="X913" s="73">
        <v>0</v>
      </c>
      <c r="Y913" s="73">
        <v>0</v>
      </c>
      <c r="Z913" s="73">
        <v>0</v>
      </c>
      <c r="AA913" s="73">
        <v>0</v>
      </c>
      <c r="AB913" s="73">
        <v>0</v>
      </c>
      <c r="AC913" s="73">
        <v>0</v>
      </c>
      <c r="AD913" s="73">
        <v>0</v>
      </c>
      <c r="AE913" s="73">
        <v>0</v>
      </c>
      <c r="AF913" s="73">
        <v>0</v>
      </c>
      <c r="AG913" s="73">
        <v>0</v>
      </c>
      <c r="AH913" s="73">
        <v>0</v>
      </c>
      <c r="AI913" s="73">
        <v>0</v>
      </c>
      <c r="AJ913" s="73">
        <v>0</v>
      </c>
      <c r="AK913" s="73">
        <v>0</v>
      </c>
      <c r="AL913" s="73">
        <v>0</v>
      </c>
      <c r="AM913" s="73">
        <v>0</v>
      </c>
      <c r="AN913" s="73">
        <v>0</v>
      </c>
    </row>
    <row r="914" spans="1:40">
      <c r="A914" s="108" t="s">
        <v>1604</v>
      </c>
      <c r="B914" s="73">
        <v>0</v>
      </c>
      <c r="C914" s="73">
        <v>0</v>
      </c>
      <c r="D914" s="73">
        <v>0</v>
      </c>
      <c r="E914" s="73">
        <v>0</v>
      </c>
      <c r="F914" s="73">
        <v>0</v>
      </c>
      <c r="G914" s="73">
        <v>0</v>
      </c>
      <c r="H914" s="73">
        <v>0</v>
      </c>
      <c r="I914" s="73">
        <v>0</v>
      </c>
      <c r="J914" s="73">
        <v>0</v>
      </c>
      <c r="K914" s="73">
        <v>0</v>
      </c>
      <c r="L914" s="73">
        <v>0</v>
      </c>
      <c r="M914" s="73">
        <v>0</v>
      </c>
      <c r="N914" s="73">
        <v>0</v>
      </c>
      <c r="O914" s="73">
        <v>0</v>
      </c>
      <c r="P914" s="73">
        <v>0</v>
      </c>
      <c r="Q914" s="73">
        <v>0</v>
      </c>
      <c r="R914" s="73">
        <v>0</v>
      </c>
      <c r="S914" s="73">
        <v>0</v>
      </c>
      <c r="T914" s="73">
        <v>0</v>
      </c>
      <c r="U914" s="73">
        <v>0</v>
      </c>
      <c r="V914" s="73">
        <v>0</v>
      </c>
      <c r="W914" s="73">
        <v>0</v>
      </c>
      <c r="X914" s="73">
        <v>0</v>
      </c>
      <c r="Y914" s="73">
        <v>0</v>
      </c>
      <c r="Z914" s="73">
        <v>0</v>
      </c>
      <c r="AA914" s="73">
        <v>0</v>
      </c>
      <c r="AB914" s="73">
        <v>0</v>
      </c>
      <c r="AC914" s="73">
        <v>0</v>
      </c>
      <c r="AD914" s="73">
        <v>0</v>
      </c>
      <c r="AE914" s="73">
        <v>0</v>
      </c>
      <c r="AF914" s="73">
        <v>0</v>
      </c>
      <c r="AG914" s="73">
        <v>0</v>
      </c>
      <c r="AH914" s="73">
        <v>0</v>
      </c>
      <c r="AI914" s="73">
        <v>0</v>
      </c>
      <c r="AJ914" s="73">
        <v>0</v>
      </c>
      <c r="AK914" s="73">
        <v>0</v>
      </c>
      <c r="AL914" s="73">
        <v>0</v>
      </c>
      <c r="AM914" s="73">
        <v>0</v>
      </c>
      <c r="AN914" s="73">
        <v>0</v>
      </c>
    </row>
    <row r="915" spans="1:40">
      <c r="A915" s="108" t="s">
        <v>1605</v>
      </c>
      <c r="B915" s="73">
        <v>0</v>
      </c>
      <c r="C915" s="73">
        <v>0</v>
      </c>
      <c r="D915" s="73">
        <v>0</v>
      </c>
      <c r="E915" s="73">
        <v>0</v>
      </c>
      <c r="F915" s="73">
        <v>0</v>
      </c>
      <c r="G915" s="73">
        <v>0</v>
      </c>
      <c r="H915" s="73">
        <v>0</v>
      </c>
      <c r="I915" s="73">
        <v>0</v>
      </c>
      <c r="J915" s="73">
        <v>0</v>
      </c>
      <c r="K915" s="73">
        <v>0</v>
      </c>
      <c r="L915" s="73">
        <v>0</v>
      </c>
      <c r="M915" s="73">
        <v>0</v>
      </c>
      <c r="N915" s="73">
        <v>0</v>
      </c>
      <c r="O915" s="73">
        <v>0</v>
      </c>
      <c r="P915" s="73">
        <v>0</v>
      </c>
      <c r="Q915" s="73">
        <v>0</v>
      </c>
      <c r="R915" s="73">
        <v>0</v>
      </c>
      <c r="S915" s="73">
        <v>0</v>
      </c>
      <c r="T915" s="73">
        <v>0</v>
      </c>
      <c r="U915" s="73">
        <v>0</v>
      </c>
      <c r="V915" s="73">
        <v>0</v>
      </c>
      <c r="W915" s="73">
        <v>0</v>
      </c>
      <c r="X915" s="73">
        <v>0</v>
      </c>
      <c r="Y915" s="73">
        <v>0</v>
      </c>
      <c r="Z915" s="73">
        <v>0</v>
      </c>
      <c r="AA915" s="73">
        <v>0</v>
      </c>
      <c r="AB915" s="73">
        <v>0</v>
      </c>
      <c r="AC915" s="73">
        <v>0</v>
      </c>
      <c r="AD915" s="73">
        <v>0</v>
      </c>
      <c r="AE915" s="73">
        <v>0</v>
      </c>
      <c r="AF915" s="73">
        <v>0</v>
      </c>
      <c r="AG915" s="73">
        <v>0</v>
      </c>
      <c r="AH915" s="73">
        <v>0</v>
      </c>
      <c r="AI915" s="73">
        <v>0</v>
      </c>
      <c r="AJ915" s="73">
        <v>0</v>
      </c>
      <c r="AK915" s="73">
        <v>0</v>
      </c>
      <c r="AL915" s="73">
        <v>0</v>
      </c>
      <c r="AM915" s="73">
        <v>0</v>
      </c>
      <c r="AN915" s="73">
        <v>0</v>
      </c>
    </row>
    <row r="916" spans="1:40">
      <c r="A916" s="108" t="s">
        <v>1606</v>
      </c>
      <c r="B916" s="73">
        <v>0</v>
      </c>
      <c r="C916" s="73">
        <v>0</v>
      </c>
      <c r="D916" s="73">
        <v>0</v>
      </c>
      <c r="E916" s="73">
        <v>0</v>
      </c>
      <c r="F916" s="73">
        <v>0</v>
      </c>
      <c r="G916" s="73">
        <v>0</v>
      </c>
      <c r="H916" s="73">
        <v>0</v>
      </c>
      <c r="I916" s="73">
        <v>0</v>
      </c>
      <c r="J916" s="73">
        <v>0</v>
      </c>
      <c r="K916" s="73">
        <v>0</v>
      </c>
      <c r="L916" s="73">
        <v>0</v>
      </c>
      <c r="M916" s="73">
        <v>0</v>
      </c>
      <c r="N916" s="73">
        <v>0</v>
      </c>
      <c r="O916" s="73">
        <v>0</v>
      </c>
      <c r="P916" s="73">
        <v>0</v>
      </c>
      <c r="Q916" s="73">
        <v>0</v>
      </c>
      <c r="R916" s="73">
        <v>0</v>
      </c>
      <c r="S916" s="73">
        <v>0</v>
      </c>
      <c r="T916" s="73">
        <v>0</v>
      </c>
      <c r="U916" s="73">
        <v>0</v>
      </c>
      <c r="V916" s="73">
        <v>0</v>
      </c>
      <c r="W916" s="73">
        <v>0</v>
      </c>
      <c r="X916" s="73">
        <v>0</v>
      </c>
      <c r="Y916" s="73">
        <v>0</v>
      </c>
      <c r="Z916" s="73">
        <v>0</v>
      </c>
      <c r="AA916" s="73">
        <v>0</v>
      </c>
      <c r="AB916" s="73">
        <v>0</v>
      </c>
      <c r="AC916" s="73">
        <v>0</v>
      </c>
      <c r="AD916" s="73">
        <v>0</v>
      </c>
      <c r="AE916" s="73">
        <v>0</v>
      </c>
      <c r="AF916" s="73">
        <v>0</v>
      </c>
      <c r="AG916" s="73">
        <v>0</v>
      </c>
      <c r="AH916" s="73">
        <v>0</v>
      </c>
      <c r="AI916" s="73">
        <v>0</v>
      </c>
      <c r="AJ916" s="73">
        <v>0</v>
      </c>
      <c r="AK916" s="73">
        <v>0</v>
      </c>
      <c r="AL916" s="73">
        <v>0</v>
      </c>
      <c r="AM916" s="73">
        <v>0</v>
      </c>
      <c r="AN916" s="73">
        <v>0</v>
      </c>
    </row>
    <row r="917" spans="1:40">
      <c r="A917" s="108" t="s">
        <v>1607</v>
      </c>
      <c r="B917" s="73">
        <v>0</v>
      </c>
      <c r="C917" s="73">
        <v>0</v>
      </c>
      <c r="D917" s="73">
        <v>0</v>
      </c>
      <c r="E917" s="73">
        <v>0</v>
      </c>
      <c r="F917" s="73">
        <v>0</v>
      </c>
      <c r="G917" s="73">
        <v>0</v>
      </c>
      <c r="H917" s="73">
        <v>0</v>
      </c>
      <c r="I917" s="73">
        <v>0</v>
      </c>
      <c r="J917" s="73">
        <v>0</v>
      </c>
      <c r="K917" s="73">
        <v>0</v>
      </c>
      <c r="L917" s="73">
        <v>0</v>
      </c>
      <c r="M917" s="73">
        <v>0</v>
      </c>
      <c r="N917" s="73">
        <v>0</v>
      </c>
      <c r="O917" s="73">
        <v>0</v>
      </c>
      <c r="P917" s="73">
        <v>0</v>
      </c>
      <c r="Q917" s="73">
        <v>0</v>
      </c>
      <c r="R917" s="73">
        <v>0</v>
      </c>
      <c r="S917" s="73">
        <v>0</v>
      </c>
      <c r="T917" s="73">
        <v>0</v>
      </c>
      <c r="U917" s="73">
        <v>0</v>
      </c>
      <c r="V917" s="73">
        <v>0</v>
      </c>
      <c r="W917" s="73">
        <v>0</v>
      </c>
      <c r="X917" s="73">
        <v>0</v>
      </c>
      <c r="Y917" s="73">
        <v>0</v>
      </c>
      <c r="Z917" s="73">
        <v>0</v>
      </c>
      <c r="AA917" s="73">
        <v>0</v>
      </c>
      <c r="AB917" s="73">
        <v>0</v>
      </c>
      <c r="AC917" s="73">
        <v>0</v>
      </c>
      <c r="AD917" s="73">
        <v>0</v>
      </c>
      <c r="AE917" s="73">
        <v>0</v>
      </c>
      <c r="AF917" s="73">
        <v>0</v>
      </c>
      <c r="AG917" s="73">
        <v>0</v>
      </c>
      <c r="AH917" s="73">
        <v>0</v>
      </c>
      <c r="AI917" s="73">
        <v>0</v>
      </c>
      <c r="AJ917" s="73">
        <v>0</v>
      </c>
      <c r="AK917" s="73">
        <v>0</v>
      </c>
      <c r="AL917" s="73">
        <v>0</v>
      </c>
      <c r="AM917" s="73">
        <v>0</v>
      </c>
      <c r="AN917" s="73">
        <v>0</v>
      </c>
    </row>
    <row r="918" spans="1:40">
      <c r="A918" s="108" t="s">
        <v>1608</v>
      </c>
      <c r="B918" s="73">
        <v>0</v>
      </c>
      <c r="C918" s="73">
        <v>0</v>
      </c>
      <c r="D918" s="73">
        <v>0</v>
      </c>
      <c r="E918" s="73">
        <v>0</v>
      </c>
      <c r="F918" s="73">
        <v>0</v>
      </c>
      <c r="G918" s="73">
        <v>0</v>
      </c>
      <c r="H918" s="73">
        <v>0</v>
      </c>
      <c r="I918" s="73">
        <v>0</v>
      </c>
      <c r="J918" s="73">
        <v>0</v>
      </c>
      <c r="K918" s="73">
        <v>0</v>
      </c>
      <c r="L918" s="73">
        <v>0</v>
      </c>
      <c r="M918" s="73">
        <v>0</v>
      </c>
      <c r="N918" s="73">
        <v>0</v>
      </c>
      <c r="O918" s="73">
        <v>0</v>
      </c>
      <c r="P918" s="73">
        <v>0</v>
      </c>
      <c r="Q918" s="73">
        <v>0</v>
      </c>
      <c r="R918" s="73">
        <v>0</v>
      </c>
      <c r="S918" s="73">
        <v>0</v>
      </c>
      <c r="T918" s="73">
        <v>0</v>
      </c>
      <c r="U918" s="73">
        <v>0</v>
      </c>
      <c r="V918" s="73">
        <v>0</v>
      </c>
      <c r="W918" s="73">
        <v>0</v>
      </c>
      <c r="X918" s="73">
        <v>0</v>
      </c>
      <c r="Y918" s="73">
        <v>0</v>
      </c>
      <c r="Z918" s="73">
        <v>0</v>
      </c>
      <c r="AA918" s="73">
        <v>0</v>
      </c>
      <c r="AB918" s="73">
        <v>0</v>
      </c>
      <c r="AC918" s="73">
        <v>0</v>
      </c>
      <c r="AD918" s="73">
        <v>0</v>
      </c>
      <c r="AE918" s="73">
        <v>0</v>
      </c>
      <c r="AF918" s="73">
        <v>0</v>
      </c>
      <c r="AG918" s="73">
        <v>0</v>
      </c>
      <c r="AH918" s="73">
        <v>0</v>
      </c>
      <c r="AI918" s="73">
        <v>0</v>
      </c>
      <c r="AJ918" s="73">
        <v>0</v>
      </c>
      <c r="AK918" s="73">
        <v>0</v>
      </c>
      <c r="AL918" s="73">
        <v>0</v>
      </c>
      <c r="AM918" s="73">
        <v>0</v>
      </c>
      <c r="AN918" s="73">
        <v>0</v>
      </c>
    </row>
    <row r="919" spans="1:40">
      <c r="A919" s="108" t="s">
        <v>1609</v>
      </c>
      <c r="B919" s="73">
        <v>0</v>
      </c>
      <c r="C919" s="73">
        <v>0</v>
      </c>
      <c r="D919" s="73">
        <v>0</v>
      </c>
      <c r="E919" s="73">
        <v>0</v>
      </c>
      <c r="F919" s="73">
        <v>0</v>
      </c>
      <c r="G919" s="73">
        <v>0</v>
      </c>
      <c r="H919" s="73">
        <v>0</v>
      </c>
      <c r="I919" s="73">
        <v>0</v>
      </c>
      <c r="J919" s="73">
        <v>0</v>
      </c>
      <c r="K919" s="73">
        <v>0</v>
      </c>
      <c r="L919" s="73">
        <v>0</v>
      </c>
      <c r="M919" s="73">
        <v>0</v>
      </c>
      <c r="N919" s="73">
        <v>0</v>
      </c>
      <c r="O919" s="73">
        <v>0</v>
      </c>
      <c r="P919" s="73">
        <v>0</v>
      </c>
      <c r="Q919" s="73">
        <v>0</v>
      </c>
      <c r="R919" s="73">
        <v>0</v>
      </c>
      <c r="S919" s="73">
        <v>0</v>
      </c>
      <c r="T919" s="73">
        <v>0</v>
      </c>
      <c r="U919" s="73">
        <v>0</v>
      </c>
      <c r="V919" s="73">
        <v>0</v>
      </c>
      <c r="W919" s="73">
        <v>0</v>
      </c>
      <c r="X919" s="73">
        <v>0</v>
      </c>
      <c r="Y919" s="73">
        <v>0</v>
      </c>
      <c r="Z919" s="73">
        <v>0</v>
      </c>
      <c r="AA919" s="73">
        <v>0</v>
      </c>
      <c r="AB919" s="73">
        <v>0</v>
      </c>
      <c r="AC919" s="73">
        <v>0</v>
      </c>
      <c r="AD919" s="73">
        <v>0</v>
      </c>
      <c r="AE919" s="73">
        <v>0</v>
      </c>
      <c r="AF919" s="73">
        <v>0</v>
      </c>
      <c r="AG919" s="73">
        <v>0</v>
      </c>
      <c r="AH919" s="73">
        <v>0</v>
      </c>
      <c r="AI919" s="73">
        <v>0</v>
      </c>
      <c r="AJ919" s="73">
        <v>0</v>
      </c>
      <c r="AK919" s="73">
        <v>0</v>
      </c>
      <c r="AL919" s="73">
        <v>0</v>
      </c>
      <c r="AM919" s="73">
        <v>0</v>
      </c>
      <c r="AN919" s="73">
        <v>0</v>
      </c>
    </row>
    <row r="920" spans="1:40">
      <c r="A920" s="108" t="s">
        <v>1610</v>
      </c>
      <c r="B920" s="73">
        <v>0</v>
      </c>
      <c r="C920" s="73">
        <v>0</v>
      </c>
      <c r="D920" s="73">
        <v>0</v>
      </c>
      <c r="E920" s="73">
        <v>0</v>
      </c>
      <c r="F920" s="73">
        <v>0</v>
      </c>
      <c r="G920" s="73">
        <v>0</v>
      </c>
      <c r="H920" s="73">
        <v>0</v>
      </c>
      <c r="I920" s="73">
        <v>0</v>
      </c>
      <c r="J920" s="73">
        <v>0</v>
      </c>
      <c r="K920" s="73">
        <v>0</v>
      </c>
      <c r="L920" s="73">
        <v>0</v>
      </c>
      <c r="M920" s="73">
        <v>0</v>
      </c>
      <c r="N920" s="73">
        <v>0</v>
      </c>
      <c r="O920" s="73">
        <v>0</v>
      </c>
      <c r="P920" s="73">
        <v>0</v>
      </c>
      <c r="Q920" s="73">
        <v>0</v>
      </c>
      <c r="R920" s="73">
        <v>0</v>
      </c>
      <c r="S920" s="73">
        <v>0</v>
      </c>
      <c r="T920" s="73">
        <v>0</v>
      </c>
      <c r="U920" s="73">
        <v>0</v>
      </c>
      <c r="V920" s="73">
        <v>0</v>
      </c>
      <c r="W920" s="73">
        <v>0</v>
      </c>
      <c r="X920" s="73">
        <v>0</v>
      </c>
      <c r="Y920" s="73">
        <v>0</v>
      </c>
      <c r="Z920" s="73">
        <v>0</v>
      </c>
      <c r="AA920" s="73">
        <v>0</v>
      </c>
      <c r="AB920" s="73">
        <v>0</v>
      </c>
      <c r="AC920" s="73">
        <v>0</v>
      </c>
      <c r="AD920" s="73">
        <v>0</v>
      </c>
      <c r="AE920" s="73">
        <v>0</v>
      </c>
      <c r="AF920" s="73">
        <v>0</v>
      </c>
      <c r="AG920" s="73">
        <v>0</v>
      </c>
      <c r="AH920" s="73">
        <v>0</v>
      </c>
      <c r="AI920" s="73">
        <v>0</v>
      </c>
      <c r="AJ920" s="73">
        <v>0</v>
      </c>
      <c r="AK920" s="73">
        <v>0</v>
      </c>
      <c r="AL920" s="73">
        <v>0</v>
      </c>
      <c r="AM920" s="73">
        <v>0</v>
      </c>
      <c r="AN920" s="73">
        <v>0</v>
      </c>
    </row>
    <row r="921" spans="1:40">
      <c r="A921" s="108" t="s">
        <v>1611</v>
      </c>
      <c r="B921" s="73">
        <v>0</v>
      </c>
      <c r="C921" s="73">
        <v>0</v>
      </c>
      <c r="D921" s="73">
        <v>0</v>
      </c>
      <c r="E921" s="73">
        <v>0</v>
      </c>
      <c r="F921" s="73">
        <v>0</v>
      </c>
      <c r="G921" s="73">
        <v>0</v>
      </c>
      <c r="H921" s="73">
        <v>0</v>
      </c>
      <c r="I921" s="73">
        <v>0</v>
      </c>
      <c r="J921" s="73">
        <v>0</v>
      </c>
      <c r="K921" s="73">
        <v>0</v>
      </c>
      <c r="L921" s="73">
        <v>0</v>
      </c>
      <c r="M921" s="73">
        <v>0</v>
      </c>
      <c r="N921" s="73">
        <v>0</v>
      </c>
      <c r="O921" s="73">
        <v>0</v>
      </c>
      <c r="P921" s="73">
        <v>0</v>
      </c>
      <c r="Q921" s="73">
        <v>0</v>
      </c>
      <c r="R921" s="73">
        <v>0</v>
      </c>
      <c r="S921" s="73">
        <v>0</v>
      </c>
      <c r="T921" s="73">
        <v>0</v>
      </c>
      <c r="U921" s="73">
        <v>0</v>
      </c>
      <c r="V921" s="73">
        <v>0</v>
      </c>
      <c r="W921" s="73">
        <v>0</v>
      </c>
      <c r="X921" s="73">
        <v>0</v>
      </c>
      <c r="Y921" s="73">
        <v>0</v>
      </c>
      <c r="Z921" s="73">
        <v>0</v>
      </c>
      <c r="AA921" s="73">
        <v>0</v>
      </c>
      <c r="AB921" s="73">
        <v>0</v>
      </c>
      <c r="AC921" s="73">
        <v>0</v>
      </c>
      <c r="AD921" s="73">
        <v>0</v>
      </c>
      <c r="AE921" s="73">
        <v>0</v>
      </c>
      <c r="AF921" s="73">
        <v>0</v>
      </c>
      <c r="AG921" s="73">
        <v>0</v>
      </c>
      <c r="AH921" s="73">
        <v>0</v>
      </c>
      <c r="AI921" s="73">
        <v>0</v>
      </c>
      <c r="AJ921" s="73">
        <v>0</v>
      </c>
      <c r="AK921" s="73">
        <v>0</v>
      </c>
      <c r="AL921" s="73">
        <v>0</v>
      </c>
      <c r="AM921" s="73">
        <v>0</v>
      </c>
      <c r="AN921" s="73">
        <v>0</v>
      </c>
    </row>
    <row r="922" spans="1:40">
      <c r="A922" s="108" t="s">
        <v>1612</v>
      </c>
      <c r="B922" s="73">
        <v>0</v>
      </c>
      <c r="C922" s="73">
        <v>0</v>
      </c>
      <c r="D922" s="73">
        <v>0</v>
      </c>
      <c r="E922" s="73">
        <v>0</v>
      </c>
      <c r="F922" s="73">
        <v>0</v>
      </c>
      <c r="G922" s="73">
        <v>0</v>
      </c>
      <c r="H922" s="73">
        <v>0</v>
      </c>
      <c r="I922" s="73">
        <v>0</v>
      </c>
      <c r="J922" s="73">
        <v>0</v>
      </c>
      <c r="K922" s="73">
        <v>0</v>
      </c>
      <c r="L922" s="73">
        <v>0</v>
      </c>
      <c r="M922" s="73">
        <v>0</v>
      </c>
      <c r="N922" s="73">
        <v>0</v>
      </c>
      <c r="O922" s="73">
        <v>0</v>
      </c>
      <c r="P922" s="73">
        <v>0</v>
      </c>
      <c r="Q922" s="73">
        <v>0</v>
      </c>
      <c r="R922" s="73">
        <v>0</v>
      </c>
      <c r="S922" s="73">
        <v>0</v>
      </c>
      <c r="T922" s="73">
        <v>0</v>
      </c>
      <c r="U922" s="73">
        <v>0</v>
      </c>
      <c r="V922" s="73">
        <v>0</v>
      </c>
      <c r="W922" s="73">
        <v>0</v>
      </c>
      <c r="X922" s="73">
        <v>0</v>
      </c>
      <c r="Y922" s="73">
        <v>0</v>
      </c>
      <c r="Z922" s="73">
        <v>0</v>
      </c>
      <c r="AA922" s="73">
        <v>0</v>
      </c>
      <c r="AB922" s="73">
        <v>0</v>
      </c>
      <c r="AC922" s="73">
        <v>0</v>
      </c>
      <c r="AD922" s="73">
        <v>0</v>
      </c>
      <c r="AE922" s="73">
        <v>0</v>
      </c>
      <c r="AF922" s="73">
        <v>0</v>
      </c>
      <c r="AG922" s="73">
        <v>0</v>
      </c>
      <c r="AH922" s="73">
        <v>0</v>
      </c>
      <c r="AI922" s="73">
        <v>0</v>
      </c>
      <c r="AJ922" s="73">
        <v>0</v>
      </c>
      <c r="AK922" s="73">
        <v>0</v>
      </c>
      <c r="AL922" s="73">
        <v>0</v>
      </c>
      <c r="AM922" s="73">
        <v>0</v>
      </c>
      <c r="AN922" s="73">
        <v>0</v>
      </c>
    </row>
    <row r="923" spans="1:40">
      <c r="A923" s="108" t="s">
        <v>1613</v>
      </c>
      <c r="B923" s="73">
        <v>0</v>
      </c>
      <c r="C923" s="73">
        <v>0</v>
      </c>
      <c r="D923" s="73">
        <v>0</v>
      </c>
      <c r="E923" s="73">
        <v>0</v>
      </c>
      <c r="F923" s="73">
        <v>0</v>
      </c>
      <c r="G923" s="73">
        <v>0</v>
      </c>
      <c r="H923" s="73">
        <v>0</v>
      </c>
      <c r="I923" s="73">
        <v>0</v>
      </c>
      <c r="J923" s="73">
        <v>0</v>
      </c>
      <c r="K923" s="73">
        <v>0</v>
      </c>
      <c r="L923" s="73">
        <v>0</v>
      </c>
      <c r="M923" s="73">
        <v>0</v>
      </c>
      <c r="N923" s="73">
        <v>0</v>
      </c>
      <c r="O923" s="73">
        <v>0</v>
      </c>
      <c r="P923" s="73">
        <v>0</v>
      </c>
      <c r="Q923" s="73">
        <v>0</v>
      </c>
      <c r="R923" s="73">
        <v>0</v>
      </c>
      <c r="S923" s="73">
        <v>0</v>
      </c>
      <c r="T923" s="73">
        <v>0</v>
      </c>
      <c r="U923" s="73">
        <v>0</v>
      </c>
      <c r="V923" s="73">
        <v>0</v>
      </c>
      <c r="W923" s="73">
        <v>0</v>
      </c>
      <c r="X923" s="73">
        <v>0</v>
      </c>
      <c r="Y923" s="73">
        <v>0</v>
      </c>
      <c r="Z923" s="73">
        <v>0</v>
      </c>
      <c r="AA923" s="73">
        <v>0</v>
      </c>
      <c r="AB923" s="73">
        <v>0</v>
      </c>
      <c r="AC923" s="73">
        <v>0</v>
      </c>
      <c r="AD923" s="73">
        <v>0</v>
      </c>
      <c r="AE923" s="73">
        <v>0</v>
      </c>
      <c r="AF923" s="73">
        <v>0</v>
      </c>
      <c r="AG923" s="73">
        <v>0</v>
      </c>
      <c r="AH923" s="73">
        <v>0</v>
      </c>
      <c r="AI923" s="73">
        <v>0</v>
      </c>
      <c r="AJ923" s="73">
        <v>0</v>
      </c>
      <c r="AK923" s="73">
        <v>0</v>
      </c>
      <c r="AL923" s="73">
        <v>0</v>
      </c>
      <c r="AM923" s="73">
        <v>0</v>
      </c>
      <c r="AN923" s="73">
        <v>0</v>
      </c>
    </row>
    <row r="924" spans="1:40">
      <c r="A924" s="108" t="s">
        <v>1614</v>
      </c>
      <c r="B924" s="73">
        <v>0</v>
      </c>
      <c r="C924" s="73">
        <v>0</v>
      </c>
      <c r="D924" s="73">
        <v>0</v>
      </c>
      <c r="E924" s="73">
        <v>0</v>
      </c>
      <c r="F924" s="73">
        <v>0</v>
      </c>
      <c r="G924" s="73">
        <v>0</v>
      </c>
      <c r="H924" s="73">
        <v>0</v>
      </c>
      <c r="I924" s="73">
        <v>0</v>
      </c>
      <c r="J924" s="73">
        <v>0</v>
      </c>
      <c r="K924" s="73">
        <v>0</v>
      </c>
      <c r="L924" s="73">
        <v>0</v>
      </c>
      <c r="M924" s="73">
        <v>0</v>
      </c>
      <c r="N924" s="73">
        <v>0</v>
      </c>
      <c r="O924" s="73">
        <v>0</v>
      </c>
      <c r="P924" s="73">
        <v>0</v>
      </c>
      <c r="Q924" s="73">
        <v>0</v>
      </c>
      <c r="R924" s="73">
        <v>0</v>
      </c>
      <c r="S924" s="73">
        <v>0</v>
      </c>
      <c r="T924" s="73">
        <v>0</v>
      </c>
      <c r="U924" s="73">
        <v>0</v>
      </c>
      <c r="V924" s="73">
        <v>0</v>
      </c>
      <c r="W924" s="73">
        <v>0</v>
      </c>
      <c r="X924" s="73">
        <v>0</v>
      </c>
      <c r="Y924" s="73">
        <v>0</v>
      </c>
      <c r="Z924" s="73">
        <v>0</v>
      </c>
      <c r="AA924" s="73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</row>
    <row r="925" spans="1:40">
      <c r="A925" s="108" t="s">
        <v>1615</v>
      </c>
      <c r="B925" s="73">
        <v>0</v>
      </c>
      <c r="C925" s="73">
        <v>0</v>
      </c>
      <c r="D925" s="73">
        <v>0</v>
      </c>
      <c r="E925" s="73">
        <v>0</v>
      </c>
      <c r="F925" s="73">
        <v>0</v>
      </c>
      <c r="G925" s="73">
        <v>0</v>
      </c>
      <c r="H925" s="73">
        <v>0</v>
      </c>
      <c r="I925" s="73">
        <v>0</v>
      </c>
      <c r="J925" s="73">
        <v>0</v>
      </c>
      <c r="K925" s="73">
        <v>0</v>
      </c>
      <c r="L925" s="73">
        <v>0</v>
      </c>
      <c r="M925" s="73">
        <v>0</v>
      </c>
      <c r="N925" s="73">
        <v>0</v>
      </c>
      <c r="O925" s="73">
        <v>0</v>
      </c>
      <c r="P925" s="73">
        <v>0</v>
      </c>
      <c r="Q925" s="73">
        <v>0</v>
      </c>
      <c r="R925" s="73">
        <v>0</v>
      </c>
      <c r="S925" s="73">
        <v>0</v>
      </c>
      <c r="T925" s="73">
        <v>0</v>
      </c>
      <c r="U925" s="73">
        <v>0</v>
      </c>
      <c r="V925" s="73">
        <v>0</v>
      </c>
      <c r="W925" s="73">
        <v>0</v>
      </c>
      <c r="X925" s="73">
        <v>0</v>
      </c>
      <c r="Y925" s="73">
        <v>0</v>
      </c>
      <c r="Z925" s="73">
        <v>0</v>
      </c>
      <c r="AA925" s="73">
        <v>0</v>
      </c>
      <c r="AB925" s="73">
        <v>0</v>
      </c>
      <c r="AC925" s="73">
        <v>0</v>
      </c>
      <c r="AD925" s="73">
        <v>0</v>
      </c>
      <c r="AE925" s="73">
        <v>0</v>
      </c>
      <c r="AF925" s="73">
        <v>0</v>
      </c>
      <c r="AG925" s="73">
        <v>0</v>
      </c>
      <c r="AH925" s="73">
        <v>0</v>
      </c>
      <c r="AI925" s="73">
        <v>0</v>
      </c>
      <c r="AJ925" s="73">
        <v>0</v>
      </c>
      <c r="AK925" s="73">
        <v>0</v>
      </c>
      <c r="AL925" s="73">
        <v>0</v>
      </c>
      <c r="AM925" s="73">
        <v>0</v>
      </c>
      <c r="AN925" s="73">
        <v>0</v>
      </c>
    </row>
    <row r="926" spans="1:40">
      <c r="A926" s="108" t="s">
        <v>1616</v>
      </c>
      <c r="B926" s="73">
        <v>0</v>
      </c>
      <c r="C926" s="73">
        <v>0</v>
      </c>
      <c r="D926" s="73">
        <v>0</v>
      </c>
      <c r="E926" s="73">
        <v>0</v>
      </c>
      <c r="F926" s="73">
        <v>0</v>
      </c>
      <c r="G926" s="73">
        <v>0</v>
      </c>
      <c r="H926" s="73">
        <v>0</v>
      </c>
      <c r="I926" s="73">
        <v>0</v>
      </c>
      <c r="J926" s="73">
        <v>0</v>
      </c>
      <c r="K926" s="73">
        <v>0</v>
      </c>
      <c r="L926" s="73">
        <v>0</v>
      </c>
      <c r="M926" s="73">
        <v>0</v>
      </c>
      <c r="N926" s="73">
        <v>0</v>
      </c>
      <c r="O926" s="73">
        <v>0</v>
      </c>
      <c r="P926" s="73">
        <v>0</v>
      </c>
      <c r="Q926" s="73">
        <v>0</v>
      </c>
      <c r="R926" s="73">
        <v>0</v>
      </c>
      <c r="S926" s="73">
        <v>0</v>
      </c>
      <c r="T926" s="73">
        <v>0</v>
      </c>
      <c r="U926" s="73">
        <v>0</v>
      </c>
      <c r="V926" s="73">
        <v>0</v>
      </c>
      <c r="W926" s="73">
        <v>0</v>
      </c>
      <c r="X926" s="73">
        <v>0</v>
      </c>
      <c r="Y926" s="73">
        <v>0</v>
      </c>
      <c r="Z926" s="73">
        <v>0</v>
      </c>
      <c r="AA926" s="73">
        <v>0</v>
      </c>
      <c r="AB926" s="73">
        <v>0</v>
      </c>
      <c r="AC926" s="73">
        <v>0</v>
      </c>
      <c r="AD926" s="73">
        <v>0</v>
      </c>
      <c r="AE926" s="73">
        <v>0</v>
      </c>
      <c r="AF926" s="73">
        <v>0</v>
      </c>
      <c r="AG926" s="73">
        <v>0</v>
      </c>
      <c r="AH926" s="73">
        <v>0</v>
      </c>
      <c r="AI926" s="73">
        <v>0</v>
      </c>
      <c r="AJ926" s="73">
        <v>0</v>
      </c>
      <c r="AK926" s="73">
        <v>0</v>
      </c>
      <c r="AL926" s="73">
        <v>0</v>
      </c>
      <c r="AM926" s="73">
        <v>0</v>
      </c>
      <c r="AN926" s="73">
        <v>0</v>
      </c>
    </row>
    <row r="927" spans="1:40">
      <c r="A927" s="108" t="s">
        <v>1617</v>
      </c>
      <c r="B927" s="73">
        <v>0</v>
      </c>
      <c r="C927" s="73">
        <v>0</v>
      </c>
      <c r="D927" s="73">
        <v>0</v>
      </c>
      <c r="E927" s="73">
        <v>0</v>
      </c>
      <c r="F927" s="73">
        <v>0</v>
      </c>
      <c r="G927" s="73">
        <v>0</v>
      </c>
      <c r="H927" s="73">
        <v>0</v>
      </c>
      <c r="I927" s="73">
        <v>0</v>
      </c>
      <c r="J927" s="73">
        <v>0</v>
      </c>
      <c r="K927" s="73">
        <v>0</v>
      </c>
      <c r="L927" s="73">
        <v>0</v>
      </c>
      <c r="M927" s="73">
        <v>0</v>
      </c>
      <c r="N927" s="73">
        <v>0</v>
      </c>
      <c r="O927" s="73">
        <v>0</v>
      </c>
      <c r="P927" s="73">
        <v>0</v>
      </c>
      <c r="Q927" s="73">
        <v>0</v>
      </c>
      <c r="R927" s="73">
        <v>0</v>
      </c>
      <c r="S927" s="73">
        <v>0</v>
      </c>
      <c r="T927" s="73">
        <v>0</v>
      </c>
      <c r="U927" s="73">
        <v>0</v>
      </c>
      <c r="V927" s="73">
        <v>0</v>
      </c>
      <c r="W927" s="73">
        <v>0</v>
      </c>
      <c r="X927" s="73">
        <v>0</v>
      </c>
      <c r="Y927" s="73">
        <v>0</v>
      </c>
      <c r="Z927" s="73">
        <v>0</v>
      </c>
      <c r="AA927" s="73">
        <v>0</v>
      </c>
      <c r="AB927" s="73">
        <v>0</v>
      </c>
      <c r="AC927" s="73">
        <v>0</v>
      </c>
      <c r="AD927" s="73">
        <v>0</v>
      </c>
      <c r="AE927" s="73">
        <v>0</v>
      </c>
      <c r="AF927" s="73">
        <v>0</v>
      </c>
      <c r="AG927" s="73">
        <v>0</v>
      </c>
      <c r="AH927" s="73">
        <v>0</v>
      </c>
      <c r="AI927" s="73">
        <v>0</v>
      </c>
      <c r="AJ927" s="73">
        <v>0</v>
      </c>
      <c r="AK927" s="73">
        <v>0</v>
      </c>
      <c r="AL927" s="73">
        <v>0</v>
      </c>
      <c r="AM927" s="73">
        <v>0</v>
      </c>
      <c r="AN927" s="73">
        <v>0</v>
      </c>
    </row>
    <row r="928" spans="1:40">
      <c r="A928" s="108" t="s">
        <v>1618</v>
      </c>
      <c r="B928" s="73">
        <v>0</v>
      </c>
      <c r="C928" s="73">
        <v>0</v>
      </c>
      <c r="D928" s="73">
        <v>0</v>
      </c>
      <c r="E928" s="73">
        <v>0</v>
      </c>
      <c r="F928" s="73">
        <v>0</v>
      </c>
      <c r="G928" s="73">
        <v>0</v>
      </c>
      <c r="H928" s="73">
        <v>0</v>
      </c>
      <c r="I928" s="73">
        <v>0</v>
      </c>
      <c r="J928" s="73">
        <v>0</v>
      </c>
      <c r="K928" s="73">
        <v>0</v>
      </c>
      <c r="L928" s="73">
        <v>0</v>
      </c>
      <c r="M928" s="73">
        <v>0</v>
      </c>
      <c r="N928" s="73">
        <v>0</v>
      </c>
      <c r="O928" s="73">
        <v>0</v>
      </c>
      <c r="P928" s="73">
        <v>0</v>
      </c>
      <c r="Q928" s="73">
        <v>0</v>
      </c>
      <c r="R928" s="73">
        <v>0</v>
      </c>
      <c r="S928" s="73">
        <v>0</v>
      </c>
      <c r="T928" s="73">
        <v>0</v>
      </c>
      <c r="U928" s="73">
        <v>0</v>
      </c>
      <c r="V928" s="73">
        <v>0</v>
      </c>
      <c r="W928" s="73">
        <v>0</v>
      </c>
      <c r="X928" s="73">
        <v>0</v>
      </c>
      <c r="Y928" s="73">
        <v>0</v>
      </c>
      <c r="Z928" s="73">
        <v>0</v>
      </c>
      <c r="AA928" s="73">
        <v>0</v>
      </c>
      <c r="AB928" s="73">
        <v>0</v>
      </c>
      <c r="AC928" s="73">
        <v>0</v>
      </c>
      <c r="AD928" s="73">
        <v>0</v>
      </c>
      <c r="AE928" s="73">
        <v>0</v>
      </c>
      <c r="AF928" s="73">
        <v>0</v>
      </c>
      <c r="AG928" s="73">
        <v>0</v>
      </c>
      <c r="AH928" s="73">
        <v>0</v>
      </c>
      <c r="AI928" s="73">
        <v>0</v>
      </c>
      <c r="AJ928" s="73">
        <v>0</v>
      </c>
      <c r="AK928" s="73">
        <v>0</v>
      </c>
      <c r="AL928" s="73">
        <v>0</v>
      </c>
      <c r="AM928" s="73">
        <v>0</v>
      </c>
      <c r="AN928" s="73">
        <v>0</v>
      </c>
    </row>
    <row r="929" spans="1:40">
      <c r="A929" s="108" t="s">
        <v>1619</v>
      </c>
    </row>
    <row r="930" spans="1:40">
      <c r="A930" s="108" t="s">
        <v>1620</v>
      </c>
      <c r="B930" s="73">
        <v>-87552812.434438094</v>
      </c>
      <c r="C930" s="73">
        <v>-64951439.151990399</v>
      </c>
      <c r="D930" s="73">
        <v>-46824669.656323798</v>
      </c>
      <c r="E930" s="73">
        <v>-42376680.831411302</v>
      </c>
      <c r="F930" s="73">
        <v>-65647015.558660403</v>
      </c>
      <c r="G930" s="73">
        <v>-81835017.7121474</v>
      </c>
      <c r="H930" s="73">
        <v>-92944265.537144393</v>
      </c>
      <c r="I930" s="73">
        <v>-96089863.295005798</v>
      </c>
      <c r="J930" s="73">
        <v>-76522304.130105898</v>
      </c>
      <c r="K930" s="73">
        <v>-64204147.908177197</v>
      </c>
      <c r="L930" s="73">
        <v>-46003460.847358301</v>
      </c>
      <c r="M930" s="73">
        <v>-79008687.991929397</v>
      </c>
      <c r="N930" s="73">
        <v>-843960365.05469298</v>
      </c>
      <c r="O930" s="73">
        <v>-86517181.866681397</v>
      </c>
      <c r="P930" s="73">
        <v>-63022344.151712999</v>
      </c>
      <c r="Q930" s="73">
        <v>-42908521.148835398</v>
      </c>
      <c r="R930" s="73">
        <v>-39337315.440400198</v>
      </c>
      <c r="S930" s="73">
        <v>-64143904.4370749</v>
      </c>
      <c r="T930" s="73">
        <v>-81757075.905349404</v>
      </c>
      <c r="U930" s="73">
        <v>-93548008.776605695</v>
      </c>
      <c r="V930" s="73">
        <v>-99605612.220890597</v>
      </c>
      <c r="W930" s="73">
        <v>-78755903.265539795</v>
      </c>
      <c r="X930" s="73">
        <v>-67186914.854515806</v>
      </c>
      <c r="Y930" s="73">
        <v>-47759638.765194498</v>
      </c>
      <c r="Z930" s="73">
        <v>-78866464.483224407</v>
      </c>
      <c r="AA930" s="73">
        <v>-843408885.31602502</v>
      </c>
      <c r="AB930" s="73">
        <v>-87339169.759040102</v>
      </c>
      <c r="AC930" s="73">
        <v>-64448151.860495701</v>
      </c>
      <c r="AD930" s="73">
        <v>-45165674.612081997</v>
      </c>
      <c r="AE930" s="73">
        <v>-41325091.204181001</v>
      </c>
      <c r="AF930" s="73">
        <v>-63557474.179358602</v>
      </c>
      <c r="AG930" s="73">
        <v>-79473449.902635798</v>
      </c>
      <c r="AH930" s="73">
        <v>-90680354.254458696</v>
      </c>
      <c r="AI930" s="73">
        <v>-98127733.630092502</v>
      </c>
      <c r="AJ930" s="73">
        <v>-76415389.977170393</v>
      </c>
      <c r="AK930" s="73">
        <v>-63635507.701114103</v>
      </c>
      <c r="AL930" s="73">
        <v>-37976886.936559103</v>
      </c>
      <c r="AM930" s="73">
        <v>-75502008.490399003</v>
      </c>
      <c r="AN930" s="73">
        <v>-823646892.50758696</v>
      </c>
    </row>
    <row r="931" spans="1:40">
      <c r="A931" s="108" t="s">
        <v>1621</v>
      </c>
      <c r="B931" s="73">
        <v>0</v>
      </c>
      <c r="C931" s="73">
        <v>0</v>
      </c>
      <c r="D931" s="73">
        <v>0</v>
      </c>
      <c r="E931" s="73">
        <v>0</v>
      </c>
      <c r="F931" s="73">
        <v>0</v>
      </c>
      <c r="G931" s="73">
        <v>0</v>
      </c>
      <c r="H931" s="73">
        <v>0</v>
      </c>
      <c r="I931" s="73">
        <v>0</v>
      </c>
      <c r="J931" s="73">
        <v>0</v>
      </c>
      <c r="K931" s="73">
        <v>0</v>
      </c>
      <c r="L931" s="73">
        <v>0</v>
      </c>
      <c r="M931" s="73">
        <v>0</v>
      </c>
      <c r="N931" s="73">
        <v>0</v>
      </c>
      <c r="O931" s="73">
        <v>0</v>
      </c>
      <c r="P931" s="73">
        <v>0</v>
      </c>
      <c r="Q931" s="73">
        <v>0</v>
      </c>
      <c r="R931" s="73">
        <v>0</v>
      </c>
      <c r="S931" s="73">
        <v>0</v>
      </c>
      <c r="T931" s="73">
        <v>0</v>
      </c>
      <c r="U931" s="73">
        <v>0</v>
      </c>
      <c r="V931" s="73">
        <v>0</v>
      </c>
      <c r="W931" s="73">
        <v>0</v>
      </c>
      <c r="X931" s="73">
        <v>0</v>
      </c>
      <c r="Y931" s="73">
        <v>0</v>
      </c>
      <c r="Z931" s="73">
        <v>0</v>
      </c>
      <c r="AA931" s="73">
        <v>0</v>
      </c>
      <c r="AB931" s="73">
        <v>0</v>
      </c>
      <c r="AC931" s="73">
        <v>0</v>
      </c>
      <c r="AD931" s="73">
        <v>0</v>
      </c>
      <c r="AE931" s="73">
        <v>0</v>
      </c>
      <c r="AF931" s="73">
        <v>0</v>
      </c>
      <c r="AG931" s="73">
        <v>0</v>
      </c>
      <c r="AH931" s="73">
        <v>0</v>
      </c>
      <c r="AI931" s="73">
        <v>0</v>
      </c>
      <c r="AJ931" s="73">
        <v>0</v>
      </c>
      <c r="AK931" s="73">
        <v>0</v>
      </c>
      <c r="AL931" s="73">
        <v>0</v>
      </c>
      <c r="AM931" s="73">
        <v>0</v>
      </c>
      <c r="AN931" s="73">
        <v>0</v>
      </c>
    </row>
    <row r="932" spans="1:40">
      <c r="A932" s="108" t="s">
        <v>1622</v>
      </c>
      <c r="B932" s="73">
        <v>-87552812.434438094</v>
      </c>
      <c r="C932" s="73">
        <v>-64951439.151990399</v>
      </c>
      <c r="D932" s="73">
        <v>-46824669.656323798</v>
      </c>
      <c r="E932" s="73">
        <v>-42376680.831411302</v>
      </c>
      <c r="F932" s="73">
        <v>-65647015.558660403</v>
      </c>
      <c r="G932" s="73">
        <v>-81835017.7121474</v>
      </c>
      <c r="H932" s="73">
        <v>-92944265.537144393</v>
      </c>
      <c r="I932" s="73">
        <v>-96089863.295005798</v>
      </c>
      <c r="J932" s="73">
        <v>-76522304.130105898</v>
      </c>
      <c r="K932" s="73">
        <v>-64204147.908177197</v>
      </c>
      <c r="L932" s="73">
        <v>-46003460.847358301</v>
      </c>
      <c r="M932" s="73">
        <v>-79008687.991929397</v>
      </c>
      <c r="N932" s="73">
        <v>-843960365.05469298</v>
      </c>
      <c r="O932" s="73">
        <v>-86517181.866681397</v>
      </c>
      <c r="P932" s="73">
        <v>-63022344.151712999</v>
      </c>
      <c r="Q932" s="73">
        <v>-42908521.148835398</v>
      </c>
      <c r="R932" s="73">
        <v>-39337315.440400198</v>
      </c>
      <c r="S932" s="73">
        <v>-64143904.4370749</v>
      </c>
      <c r="T932" s="73">
        <v>-81757075.905349404</v>
      </c>
      <c r="U932" s="73">
        <v>-93548008.776605695</v>
      </c>
      <c r="V932" s="73">
        <v>-99605612.220890597</v>
      </c>
      <c r="W932" s="73">
        <v>-78755903.265539795</v>
      </c>
      <c r="X932" s="73">
        <v>-67186914.854515806</v>
      </c>
      <c r="Y932" s="73">
        <v>-47759638.765194498</v>
      </c>
      <c r="Z932" s="73">
        <v>-78866464.483224407</v>
      </c>
      <c r="AA932" s="73">
        <v>-843408885.31602502</v>
      </c>
      <c r="AB932" s="73">
        <v>-87339169.759040102</v>
      </c>
      <c r="AC932" s="73">
        <v>-64448151.860495701</v>
      </c>
      <c r="AD932" s="73">
        <v>-45165674.612081997</v>
      </c>
      <c r="AE932" s="73">
        <v>-41325091.204181001</v>
      </c>
      <c r="AF932" s="73">
        <v>-63557474.179358602</v>
      </c>
      <c r="AG932" s="73">
        <v>-79473449.902635798</v>
      </c>
      <c r="AH932" s="73">
        <v>-90680354.254458696</v>
      </c>
      <c r="AI932" s="73">
        <v>-98127733.630092502</v>
      </c>
      <c r="AJ932" s="73">
        <v>-76415389.977170393</v>
      </c>
      <c r="AK932" s="73">
        <v>-63635507.701114103</v>
      </c>
      <c r="AL932" s="73">
        <v>-37976886.936559103</v>
      </c>
      <c r="AM932" s="73">
        <v>-75502008.490399003</v>
      </c>
      <c r="AN932" s="73">
        <v>-823646892.50758696</v>
      </c>
    </row>
    <row r="933" spans="1:40">
      <c r="A933" s="108" t="s">
        <v>1623</v>
      </c>
    </row>
    <row r="934" spans="1:40" ht="10.8" thickBot="1">
      <c r="A934" s="119" t="s">
        <v>1624</v>
      </c>
    </row>
    <row r="935" spans="1:40">
      <c r="A935" s="108" t="s">
        <v>1625</v>
      </c>
      <c r="B935" s="73">
        <v>-588205933.83605099</v>
      </c>
      <c r="C935" s="73">
        <v>-382709962.27358103</v>
      </c>
      <c r="D935" s="73">
        <v>-390223576.05418801</v>
      </c>
      <c r="E935" s="73">
        <v>-419278552.79669797</v>
      </c>
      <c r="F935" s="73">
        <v>-501448382.20344001</v>
      </c>
      <c r="G935" s="73">
        <v>-537955653.37912595</v>
      </c>
      <c r="H935" s="73">
        <v>-565214945.36993003</v>
      </c>
      <c r="I935" s="73">
        <v>-693256018.05613804</v>
      </c>
      <c r="J935" s="73">
        <v>-527603770.04602301</v>
      </c>
      <c r="K935" s="73">
        <v>-461920039.328596</v>
      </c>
      <c r="L935" s="73">
        <v>-374664034.27277398</v>
      </c>
      <c r="M935" s="73">
        <v>-415404822.32407701</v>
      </c>
      <c r="N935" s="73">
        <v>-5857885689.9406204</v>
      </c>
      <c r="O935" s="73">
        <v>-583735385.169155</v>
      </c>
      <c r="P935" s="73">
        <v>-381071956.89830399</v>
      </c>
      <c r="Q935" s="73">
        <v>-386190258.158548</v>
      </c>
      <c r="R935" s="73">
        <v>-414924345.24773997</v>
      </c>
      <c r="S935" s="73">
        <v>-496907345.48866898</v>
      </c>
      <c r="T935" s="73">
        <v>-536509018.76753598</v>
      </c>
      <c r="U935" s="73">
        <v>-563444868.27721703</v>
      </c>
      <c r="V935" s="73">
        <v>-690195195.22140396</v>
      </c>
      <c r="W935" s="73">
        <v>-526191604.242809</v>
      </c>
      <c r="X935" s="73">
        <v>-461755111.76084602</v>
      </c>
      <c r="Y935" s="73">
        <v>-372788469.27612501</v>
      </c>
      <c r="Z935" s="73">
        <v>-414464033.63730103</v>
      </c>
      <c r="AA935" s="73">
        <v>-5828177592.1456604</v>
      </c>
      <c r="AB935" s="73">
        <v>-582730990.18171704</v>
      </c>
      <c r="AC935" s="73">
        <v>-380600440.44946301</v>
      </c>
      <c r="AD935" s="73">
        <v>-384328683.11050498</v>
      </c>
      <c r="AE935" s="73">
        <v>-413024492.20537603</v>
      </c>
      <c r="AF935" s="73">
        <v>-496270937.17893398</v>
      </c>
      <c r="AG935" s="73">
        <v>-535264844.85151201</v>
      </c>
      <c r="AH935" s="73">
        <v>-562472281.46399498</v>
      </c>
      <c r="AI935" s="73">
        <v>-688695503.86741197</v>
      </c>
      <c r="AJ935" s="73">
        <v>-525971203.55312902</v>
      </c>
      <c r="AK935" s="73">
        <v>-461575668.13391</v>
      </c>
      <c r="AL935" s="73">
        <v>-373045473.81655103</v>
      </c>
      <c r="AM935" s="73">
        <v>-415035219.861866</v>
      </c>
      <c r="AN935" s="73">
        <v>-5819015738.6743698</v>
      </c>
    </row>
    <row r="936" spans="1:40">
      <c r="A936" s="108" t="s">
        <v>1626</v>
      </c>
      <c r="B936" s="73">
        <v>58634188.805818997</v>
      </c>
      <c r="C936" s="73">
        <v>48532229.085818999</v>
      </c>
      <c r="D936" s="73">
        <v>54286768.645819001</v>
      </c>
      <c r="E936" s="73">
        <v>49538430.775819004</v>
      </c>
      <c r="F936" s="73">
        <v>53253864.165818997</v>
      </c>
      <c r="G936" s="73">
        <v>48705464.695818998</v>
      </c>
      <c r="H936" s="73">
        <v>51167621.235818997</v>
      </c>
      <c r="I936" s="73">
        <v>51475014.275819004</v>
      </c>
      <c r="J936" s="73">
        <v>55684001.825819001</v>
      </c>
      <c r="K936" s="73">
        <v>51543429.675819002</v>
      </c>
      <c r="L936" s="73">
        <v>53660264.795818999</v>
      </c>
      <c r="M936" s="73">
        <v>49041715.645819001</v>
      </c>
      <c r="N936" s="73">
        <v>625522993.62982798</v>
      </c>
      <c r="O936" s="73">
        <v>60894246.589808598</v>
      </c>
      <c r="P936" s="73">
        <v>50792286.869808599</v>
      </c>
      <c r="Q936" s="73">
        <v>56546826.429808602</v>
      </c>
      <c r="R936" s="73">
        <v>51798488.559808597</v>
      </c>
      <c r="S936" s="73">
        <v>55513921.949808598</v>
      </c>
      <c r="T936" s="73">
        <v>50965522.479808599</v>
      </c>
      <c r="U936" s="73">
        <v>53427679.019808598</v>
      </c>
      <c r="V936" s="73">
        <v>53735072.059808597</v>
      </c>
      <c r="W936" s="73">
        <v>57944059.609808601</v>
      </c>
      <c r="X936" s="73">
        <v>53803487.459808603</v>
      </c>
      <c r="Y936" s="73">
        <v>55920322.579808503</v>
      </c>
      <c r="Z936" s="73">
        <v>51301773.429808602</v>
      </c>
      <c r="AA936" s="73">
        <v>652643687.03770304</v>
      </c>
      <c r="AB936" s="73">
        <v>68006162.754760101</v>
      </c>
      <c r="AC936" s="73">
        <v>53861196.034760103</v>
      </c>
      <c r="AD936" s="73">
        <v>59615735.594760098</v>
      </c>
      <c r="AE936" s="73">
        <v>54867397.7247601</v>
      </c>
      <c r="AF936" s="73">
        <v>58582831.114760101</v>
      </c>
      <c r="AG936" s="73">
        <v>54034431.644760102</v>
      </c>
      <c r="AH936" s="73">
        <v>56496588.184760101</v>
      </c>
      <c r="AI936" s="73">
        <v>56803981.2247601</v>
      </c>
      <c r="AJ936" s="73">
        <v>61012968.774760097</v>
      </c>
      <c r="AK936" s="73">
        <v>56872396.624760099</v>
      </c>
      <c r="AL936" s="73">
        <v>58989231.744760104</v>
      </c>
      <c r="AM936" s="73">
        <v>54370682.594760098</v>
      </c>
      <c r="AN936" s="73">
        <v>693513604.01712096</v>
      </c>
    </row>
    <row r="937" spans="1:40">
      <c r="A937" s="108" t="s">
        <v>1627</v>
      </c>
      <c r="B937" s="73">
        <v>213841538.530761</v>
      </c>
      <c r="C937" s="73">
        <v>134574882.02272999</v>
      </c>
      <c r="D937" s="73">
        <v>146368278.609981</v>
      </c>
      <c r="E937" s="73">
        <v>160515432.46715701</v>
      </c>
      <c r="F937" s="73">
        <v>193484353.989209</v>
      </c>
      <c r="G937" s="73">
        <v>206127716.04048201</v>
      </c>
      <c r="H937" s="73">
        <v>216801020.70087501</v>
      </c>
      <c r="I937" s="73">
        <v>267516583.940534</v>
      </c>
      <c r="J937" s="73">
        <v>201782204.70387799</v>
      </c>
      <c r="K937" s="73">
        <v>173771673.70118499</v>
      </c>
      <c r="L937" s="73">
        <v>138629866.57880101</v>
      </c>
      <c r="M937" s="73">
        <v>148180284.694262</v>
      </c>
      <c r="N937" s="73">
        <v>2201593835.9798598</v>
      </c>
      <c r="O937" s="73">
        <v>198987883.309627</v>
      </c>
      <c r="P937" s="73">
        <v>125466630.18298499</v>
      </c>
      <c r="Q937" s="73">
        <v>135643328.890764</v>
      </c>
      <c r="R937" s="73">
        <v>148854993.117075</v>
      </c>
      <c r="S937" s="73">
        <v>179840977.904037</v>
      </c>
      <c r="T937" s="73">
        <v>192658522.724168</v>
      </c>
      <c r="U937" s="73">
        <v>202558774.732858</v>
      </c>
      <c r="V937" s="73">
        <v>249821249.06325001</v>
      </c>
      <c r="W937" s="73">
        <v>188509690.847</v>
      </c>
      <c r="X937" s="73">
        <v>162730823.405489</v>
      </c>
      <c r="Y937" s="73">
        <v>128913096.793056</v>
      </c>
      <c r="Z937" s="73">
        <v>138257907.78306299</v>
      </c>
      <c r="AA937" s="73">
        <v>2052243878.75337</v>
      </c>
      <c r="AB937" s="73">
        <v>189278190.327474</v>
      </c>
      <c r="AC937" s="73">
        <v>119028862.108651</v>
      </c>
      <c r="AD937" s="73">
        <v>128368543.84214801</v>
      </c>
      <c r="AE937" s="73">
        <v>141017851.594639</v>
      </c>
      <c r="AF937" s="73">
        <v>171149149.00663799</v>
      </c>
      <c r="AG937" s="73">
        <v>183670007.68464199</v>
      </c>
      <c r="AH937" s="73">
        <v>193251377.714284</v>
      </c>
      <c r="AI937" s="73">
        <v>238388732.69920501</v>
      </c>
      <c r="AJ937" s="73">
        <v>180160538.105564</v>
      </c>
      <c r="AK937" s="73">
        <v>155443179.61733299</v>
      </c>
      <c r="AL937" s="73">
        <v>123114458.319493</v>
      </c>
      <c r="AM937" s="73">
        <v>132240977.275535</v>
      </c>
      <c r="AN937" s="73">
        <v>1955111868.29561</v>
      </c>
    </row>
    <row r="938" spans="1:40">
      <c r="A938" s="108" t="s">
        <v>1628</v>
      </c>
      <c r="B938" s="73">
        <v>120406967.612578</v>
      </c>
      <c r="C938" s="73">
        <v>61325052.612648502</v>
      </c>
      <c r="D938" s="73">
        <v>71813861.546585202</v>
      </c>
      <c r="E938" s="73">
        <v>89970414.922918394</v>
      </c>
      <c r="F938" s="73">
        <v>98441029.124937296</v>
      </c>
      <c r="G938" s="73">
        <v>101653869.994066</v>
      </c>
      <c r="H938" s="73">
        <v>100448192.337073</v>
      </c>
      <c r="I938" s="73">
        <v>151654172.251973</v>
      </c>
      <c r="J938" s="73">
        <v>97529491.667403296</v>
      </c>
      <c r="K938" s="73">
        <v>86077298.846672401</v>
      </c>
      <c r="L938" s="73">
        <v>65600009.4617908</v>
      </c>
      <c r="M938" s="73">
        <v>61123564.6146136</v>
      </c>
      <c r="N938" s="73">
        <v>1106043924.9932599</v>
      </c>
      <c r="O938" s="73">
        <v>127870161.63656101</v>
      </c>
      <c r="P938" s="73">
        <v>66588329.001570202</v>
      </c>
      <c r="Q938" s="73">
        <v>78749776.846212402</v>
      </c>
      <c r="R938" s="73">
        <v>96679601.803625003</v>
      </c>
      <c r="S938" s="73">
        <v>105436545.06694099</v>
      </c>
      <c r="T938" s="73">
        <v>109636898.891794</v>
      </c>
      <c r="U938" s="73">
        <v>108369584.087819</v>
      </c>
      <c r="V938" s="73">
        <v>158980398.58167401</v>
      </c>
      <c r="W938" s="73">
        <v>103336432.94939201</v>
      </c>
      <c r="X938" s="73">
        <v>90085133.370931998</v>
      </c>
      <c r="Y938" s="73">
        <v>68222158.868797705</v>
      </c>
      <c r="Z938" s="73">
        <v>67473291.426625907</v>
      </c>
      <c r="AA938" s="73">
        <v>1181428312.53194</v>
      </c>
      <c r="AB938" s="73">
        <v>128675671.556545</v>
      </c>
      <c r="AC938" s="73">
        <v>67201393.012819394</v>
      </c>
      <c r="AD938" s="73">
        <v>77680827.962973595</v>
      </c>
      <c r="AE938" s="73">
        <v>96531325.284124807</v>
      </c>
      <c r="AF938" s="73">
        <v>109634264.89926299</v>
      </c>
      <c r="AG938" s="73">
        <v>114409859.325445</v>
      </c>
      <c r="AH938" s="73">
        <v>114457140.39223801</v>
      </c>
      <c r="AI938" s="73">
        <v>165296601.25995901</v>
      </c>
      <c r="AJ938" s="73">
        <v>108550720.05753</v>
      </c>
      <c r="AK938" s="73">
        <v>95871604.767069504</v>
      </c>
      <c r="AL938" s="73">
        <v>79253007.0425978</v>
      </c>
      <c r="AM938" s="73">
        <v>72600720.734361902</v>
      </c>
      <c r="AN938" s="73">
        <v>1230163136.29493</v>
      </c>
    </row>
    <row r="939" spans="1:40">
      <c r="A939" s="108" t="s">
        <v>1629</v>
      </c>
      <c r="B939" s="73">
        <v>0</v>
      </c>
      <c r="C939" s="73">
        <v>0</v>
      </c>
      <c r="D939" s="73">
        <v>0</v>
      </c>
      <c r="E939" s="73">
        <v>0</v>
      </c>
      <c r="F939" s="73">
        <v>0</v>
      </c>
      <c r="G939" s="73">
        <v>0</v>
      </c>
      <c r="H939" s="73">
        <v>0</v>
      </c>
      <c r="I939" s="73">
        <v>0</v>
      </c>
      <c r="J939" s="73">
        <v>0</v>
      </c>
      <c r="K939" s="73">
        <v>0</v>
      </c>
      <c r="L939" s="73">
        <v>0</v>
      </c>
      <c r="M939" s="73">
        <v>0</v>
      </c>
      <c r="N939" s="73">
        <v>0</v>
      </c>
      <c r="O939" s="73">
        <v>0</v>
      </c>
      <c r="P939" s="73">
        <v>0</v>
      </c>
      <c r="Q939" s="73">
        <v>0</v>
      </c>
      <c r="R939" s="73">
        <v>0</v>
      </c>
      <c r="S939" s="73">
        <v>0</v>
      </c>
      <c r="T939" s="73">
        <v>0</v>
      </c>
      <c r="U939" s="73">
        <v>0</v>
      </c>
      <c r="V939" s="73">
        <v>0</v>
      </c>
      <c r="W939" s="73">
        <v>0</v>
      </c>
      <c r="X939" s="73">
        <v>0</v>
      </c>
      <c r="Y939" s="73">
        <v>0</v>
      </c>
      <c r="Z939" s="73">
        <v>0</v>
      </c>
      <c r="AA939" s="73">
        <v>0</v>
      </c>
      <c r="AB939" s="73">
        <v>0</v>
      </c>
      <c r="AC939" s="73">
        <v>0</v>
      </c>
      <c r="AD939" s="73">
        <v>0</v>
      </c>
      <c r="AE939" s="73">
        <v>0</v>
      </c>
      <c r="AF939" s="73">
        <v>0</v>
      </c>
      <c r="AG939" s="73">
        <v>0</v>
      </c>
      <c r="AH939" s="73">
        <v>0</v>
      </c>
      <c r="AI939" s="73">
        <v>0</v>
      </c>
      <c r="AJ939" s="73">
        <v>0</v>
      </c>
      <c r="AK939" s="73">
        <v>0</v>
      </c>
      <c r="AL939" s="73">
        <v>0</v>
      </c>
      <c r="AM939" s="73">
        <v>0</v>
      </c>
      <c r="AN939" s="73">
        <v>0</v>
      </c>
    </row>
    <row r="940" spans="1:40">
      <c r="A940" s="108" t="s">
        <v>1630</v>
      </c>
      <c r="B940" s="73">
        <v>46263305.464194901</v>
      </c>
      <c r="C940" s="73">
        <v>36216284.472186103</v>
      </c>
      <c r="D940" s="73">
        <v>36746670.845084801</v>
      </c>
      <c r="E940" s="73">
        <v>38146515.598404497</v>
      </c>
      <c r="F940" s="73">
        <v>42121777.1952409</v>
      </c>
      <c r="G940" s="73">
        <v>43806424.126246803</v>
      </c>
      <c r="H940" s="73">
        <v>45112961.282194398</v>
      </c>
      <c r="I940" s="73">
        <v>51430395.847335503</v>
      </c>
      <c r="J940" s="73">
        <v>43324389.721789002</v>
      </c>
      <c r="K940" s="73">
        <v>40081090.675941803</v>
      </c>
      <c r="L940" s="73">
        <v>35958222.699070901</v>
      </c>
      <c r="M940" s="73">
        <v>37815246.6891881</v>
      </c>
      <c r="N940" s="73">
        <v>497023284.61687797</v>
      </c>
      <c r="O940" s="73">
        <v>47929078.984949701</v>
      </c>
      <c r="P940" s="73">
        <v>38040733.8401227</v>
      </c>
      <c r="Q940" s="73">
        <v>38460492.155314699</v>
      </c>
      <c r="R940" s="73">
        <v>39842631.649427399</v>
      </c>
      <c r="S940" s="73">
        <v>43795736.403237902</v>
      </c>
      <c r="T940" s="73">
        <v>45594111.612783603</v>
      </c>
      <c r="U940" s="73">
        <v>46883156.564734101</v>
      </c>
      <c r="V940" s="73">
        <v>53132194.248279601</v>
      </c>
      <c r="W940" s="73">
        <v>45113482.039197899</v>
      </c>
      <c r="X940" s="73">
        <v>41942062.7753492</v>
      </c>
      <c r="Y940" s="73">
        <v>37739059.352468699</v>
      </c>
      <c r="Z940" s="73">
        <v>39637489.780068703</v>
      </c>
      <c r="AA940" s="73">
        <v>518110229.40593398</v>
      </c>
      <c r="AB940" s="73">
        <v>49066763.550876603</v>
      </c>
      <c r="AC940" s="73">
        <v>39220643.458990499</v>
      </c>
      <c r="AD940" s="73">
        <v>39588040.115232103</v>
      </c>
      <c r="AE940" s="73">
        <v>40957755.357956097</v>
      </c>
      <c r="AF940" s="73">
        <v>44968645.468453899</v>
      </c>
      <c r="AG940" s="73">
        <v>46833023.830609202</v>
      </c>
      <c r="AH940" s="73">
        <v>48135013.8903846</v>
      </c>
      <c r="AI940" s="73">
        <v>54356060.9706861</v>
      </c>
      <c r="AJ940" s="73">
        <v>46401725.315783396</v>
      </c>
      <c r="AK940" s="73">
        <v>43232816.471578099</v>
      </c>
      <c r="AL940" s="73">
        <v>39052477.770909801</v>
      </c>
      <c r="AM940" s="73">
        <v>40978494.820179999</v>
      </c>
      <c r="AN940" s="73">
        <v>532791461.02164</v>
      </c>
    </row>
    <row r="941" spans="1:40">
      <c r="A941" s="108" t="s">
        <v>1631</v>
      </c>
      <c r="B941" s="73">
        <v>27152859.888241701</v>
      </c>
      <c r="C941" s="73">
        <v>-13292533.4255412</v>
      </c>
      <c r="D941" s="73">
        <v>-14373414.519845599</v>
      </c>
      <c r="E941" s="73">
        <v>-8219400.8491068399</v>
      </c>
      <c r="F941" s="73">
        <v>7371431.5655891402</v>
      </c>
      <c r="G941" s="73">
        <v>10609185.021402899</v>
      </c>
      <c r="H941" s="73">
        <v>16951661.052645199</v>
      </c>
      <c r="I941" s="73">
        <v>46761620.474783897</v>
      </c>
      <c r="J941" s="73">
        <v>7159368.86247495</v>
      </c>
      <c r="K941" s="73">
        <v>815646.67117583903</v>
      </c>
      <c r="L941" s="73">
        <v>-16311608.834541401</v>
      </c>
      <c r="M941" s="73">
        <v>8108882.3581096902</v>
      </c>
      <c r="N941" s="73">
        <v>72733698.265388206</v>
      </c>
      <c r="O941" s="73">
        <v>25693471.890557799</v>
      </c>
      <c r="P941" s="73">
        <v>-15325002.3243923</v>
      </c>
      <c r="Q941" s="73">
        <v>-15992335.8591568</v>
      </c>
      <c r="R941" s="73">
        <v>-66363395.4877121</v>
      </c>
      <c r="S941" s="73">
        <v>6021453.3727521896</v>
      </c>
      <c r="T941" s="73">
        <v>-46732306.979962498</v>
      </c>
      <c r="U941" s="73">
        <v>16002313.1650151</v>
      </c>
      <c r="V941" s="73">
        <v>45616736.603978097</v>
      </c>
      <c r="W941" s="73">
        <v>96929531.103312999</v>
      </c>
      <c r="X941" s="73">
        <v>-1346682.42961357</v>
      </c>
      <c r="Y941" s="73">
        <v>-19172976.5838066</v>
      </c>
      <c r="Z941" s="73">
        <v>35749446.046101898</v>
      </c>
      <c r="AA941" s="73">
        <v>61080252.517074198</v>
      </c>
      <c r="AB941" s="73">
        <v>23804621.2856405</v>
      </c>
      <c r="AC941" s="73">
        <v>-16417563.738035001</v>
      </c>
      <c r="AD941" s="73">
        <v>-12809439.1918073</v>
      </c>
      <c r="AE941" s="73">
        <v>-67993731.900879607</v>
      </c>
      <c r="AF941" s="73">
        <v>5777675.6526611103</v>
      </c>
      <c r="AG941" s="73">
        <v>-47186918.298311897</v>
      </c>
      <c r="AH941" s="73">
        <v>15859438.5287732</v>
      </c>
      <c r="AI941" s="73">
        <v>45604564.757729702</v>
      </c>
      <c r="AJ941" s="73">
        <v>-51344896.870145097</v>
      </c>
      <c r="AK941" s="73">
        <v>-1599349.8563886101</v>
      </c>
      <c r="AL941" s="73">
        <v>-18255690.419902701</v>
      </c>
      <c r="AM941" s="73">
        <v>85721668.399487004</v>
      </c>
      <c r="AN941" s="73">
        <v>-38839621.6511788</v>
      </c>
    </row>
    <row r="942" spans="1:40">
      <c r="A942" s="108" t="s">
        <v>1632</v>
      </c>
      <c r="B942" s="73">
        <v>786973.90129036002</v>
      </c>
      <c r="C942" s="73">
        <v>16879466.591333002</v>
      </c>
      <c r="D942" s="73">
        <v>14443326.4584004</v>
      </c>
      <c r="E942" s="73">
        <v>12755217.5153108</v>
      </c>
      <c r="F942" s="73">
        <v>6636718.0192917604</v>
      </c>
      <c r="G942" s="73">
        <v>8883359.3688313905</v>
      </c>
      <c r="H942" s="73">
        <v>5826451.1365202898</v>
      </c>
      <c r="I942" s="73">
        <v>-7607780.0513430396</v>
      </c>
      <c r="J942" s="73">
        <v>9369490.3411511704</v>
      </c>
      <c r="K942" s="73">
        <v>9484400.6894565895</v>
      </c>
      <c r="L942" s="73">
        <v>15085306.931807701</v>
      </c>
      <c r="M942" s="73">
        <v>-1491001.0846627001</v>
      </c>
      <c r="N942" s="73">
        <v>91051929.817387894</v>
      </c>
      <c r="O942" s="73">
        <v>-1506602.6998038201</v>
      </c>
      <c r="P942" s="73">
        <v>15161397.359265</v>
      </c>
      <c r="Q942" s="73">
        <v>12077717.623900499</v>
      </c>
      <c r="R942" s="73">
        <v>67099744.810096897</v>
      </c>
      <c r="S942" s="73">
        <v>4350056.2100786502</v>
      </c>
      <c r="T942" s="73">
        <v>63169364.745179102</v>
      </c>
      <c r="U942" s="73">
        <v>3650857.96611324</v>
      </c>
      <c r="V942" s="73">
        <v>-9610024.3675575107</v>
      </c>
      <c r="W942" s="73">
        <v>-83660797.637977302</v>
      </c>
      <c r="X942" s="73">
        <v>8333331.1477156896</v>
      </c>
      <c r="Y942" s="73">
        <v>14332933.4367777</v>
      </c>
      <c r="Z942" s="73">
        <v>-32387013.544493001</v>
      </c>
      <c r="AA942" s="73">
        <v>61010965.049295001</v>
      </c>
      <c r="AB942" s="73">
        <v>-3055183.6224161498</v>
      </c>
      <c r="AC942" s="73">
        <v>13731693.595566001</v>
      </c>
      <c r="AD942" s="73">
        <v>6128733.1641634097</v>
      </c>
      <c r="AE942" s="73">
        <v>65827590.743894003</v>
      </c>
      <c r="AF942" s="73">
        <v>1968904.75477357</v>
      </c>
      <c r="AG942" s="73">
        <v>60566372.011156499</v>
      </c>
      <c r="AH942" s="73">
        <v>730046.85494445101</v>
      </c>
      <c r="AI942" s="73">
        <v>-12638679.1061345</v>
      </c>
      <c r="AJ942" s="73">
        <v>61834348.1868634</v>
      </c>
      <c r="AK942" s="73">
        <v>5566436.7278973795</v>
      </c>
      <c r="AL942" s="73">
        <v>10272155.473787701</v>
      </c>
      <c r="AM942" s="73">
        <v>-85246370.561430901</v>
      </c>
      <c r="AN942" s="73">
        <v>125686048.223065</v>
      </c>
    </row>
    <row r="943" spans="1:40">
      <c r="A943" s="108" t="s">
        <v>1633</v>
      </c>
      <c r="B943" s="73">
        <v>-84321.719867274704</v>
      </c>
      <c r="C943" s="73">
        <v>-84321.719867274704</v>
      </c>
      <c r="D943" s="73">
        <v>-84321.719867274704</v>
      </c>
      <c r="E943" s="73">
        <v>-84321.719867274704</v>
      </c>
      <c r="F943" s="73">
        <v>-84321.719867274704</v>
      </c>
      <c r="G943" s="73">
        <v>-84321.719867274704</v>
      </c>
      <c r="H943" s="73">
        <v>-84321.719867274704</v>
      </c>
      <c r="I943" s="73">
        <v>-84321.719867274704</v>
      </c>
      <c r="J943" s="73">
        <v>-84321.719867274704</v>
      </c>
      <c r="K943" s="73">
        <v>-84321.719867274704</v>
      </c>
      <c r="L943" s="73">
        <v>-84321.719867274704</v>
      </c>
      <c r="M943" s="73">
        <v>-84321.719867274704</v>
      </c>
      <c r="N943" s="73">
        <v>-1011860.63840729</v>
      </c>
      <c r="O943" s="73">
        <v>-121525.40568617699</v>
      </c>
      <c r="P943" s="73">
        <v>-121525.40568617699</v>
      </c>
      <c r="Q943" s="73">
        <v>-121525.40568617699</v>
      </c>
      <c r="R943" s="73">
        <v>-121525.40568617699</v>
      </c>
      <c r="S943" s="73">
        <v>-121525.40568617699</v>
      </c>
      <c r="T943" s="73">
        <v>-121525.40568617699</v>
      </c>
      <c r="U943" s="73">
        <v>-121525.40568617699</v>
      </c>
      <c r="V943" s="73">
        <v>-121525.40568617699</v>
      </c>
      <c r="W943" s="73">
        <v>-121525.40568617699</v>
      </c>
      <c r="X943" s="73">
        <v>-121525.40568617699</v>
      </c>
      <c r="Y943" s="73">
        <v>-121525.40568617699</v>
      </c>
      <c r="Z943" s="73">
        <v>-121525.40568617699</v>
      </c>
      <c r="AA943" s="73">
        <v>-1458304.8682341201</v>
      </c>
      <c r="AB943" s="73">
        <v>-208098.906841872</v>
      </c>
      <c r="AC943" s="73">
        <v>-208098.906841872</v>
      </c>
      <c r="AD943" s="73">
        <v>-208098.906841872</v>
      </c>
      <c r="AE943" s="73">
        <v>-208098.906841872</v>
      </c>
      <c r="AF943" s="73">
        <v>-208098.906841872</v>
      </c>
      <c r="AG943" s="73">
        <v>-208098.906841872</v>
      </c>
      <c r="AH943" s="73">
        <v>-208098.906841872</v>
      </c>
      <c r="AI943" s="73">
        <v>-208098.906841872</v>
      </c>
      <c r="AJ943" s="73">
        <v>-208098.906841872</v>
      </c>
      <c r="AK943" s="73">
        <v>-208098.906841872</v>
      </c>
      <c r="AL943" s="73">
        <v>-208098.906841872</v>
      </c>
      <c r="AM943" s="73">
        <v>-208098.906841872</v>
      </c>
      <c r="AN943" s="73">
        <v>-2497186.8821024699</v>
      </c>
    </row>
    <row r="944" spans="1:40">
      <c r="A944" s="108" t="s">
        <v>1634</v>
      </c>
      <c r="B944" s="73">
        <v>-121204421.35303199</v>
      </c>
      <c r="C944" s="73">
        <v>-98558902.634272799</v>
      </c>
      <c r="D944" s="73">
        <v>-81022406.188030303</v>
      </c>
      <c r="E944" s="73">
        <v>-76656264.0860627</v>
      </c>
      <c r="F944" s="73">
        <v>-100223529.86322001</v>
      </c>
      <c r="G944" s="73">
        <v>-118253955.852144</v>
      </c>
      <c r="H944" s="73">
        <v>-128991359.344669</v>
      </c>
      <c r="I944" s="73">
        <v>-132110333.036902</v>
      </c>
      <c r="J944" s="73">
        <v>-112839144.643373</v>
      </c>
      <c r="K944" s="73">
        <v>-100230820.788212</v>
      </c>
      <c r="L944" s="73">
        <v>-82126294.359893098</v>
      </c>
      <c r="M944" s="73">
        <v>-112710451.126614</v>
      </c>
      <c r="N944" s="73">
        <v>-1264927883.2764201</v>
      </c>
      <c r="O944" s="73">
        <v>-123988670.863141</v>
      </c>
      <c r="P944" s="73">
        <v>-100469107.37463</v>
      </c>
      <c r="Q944" s="73">
        <v>-80825977.477390796</v>
      </c>
      <c r="R944" s="73">
        <v>-77133806.201104805</v>
      </c>
      <c r="S944" s="73">
        <v>-102070179.987499</v>
      </c>
      <c r="T944" s="73">
        <v>-121338430.69945</v>
      </c>
      <c r="U944" s="73">
        <v>-132674028.14655399</v>
      </c>
      <c r="V944" s="73">
        <v>-138641094.43765599</v>
      </c>
      <c r="W944" s="73">
        <v>-118140730.73776001</v>
      </c>
      <c r="X944" s="73">
        <v>-106328481.43685099</v>
      </c>
      <c r="Y944" s="73">
        <v>-86955400.234709606</v>
      </c>
      <c r="Z944" s="73">
        <v>-114552664.121811</v>
      </c>
      <c r="AA944" s="73">
        <v>-1303118571.71856</v>
      </c>
      <c r="AB944" s="73">
        <v>-127162863.235678</v>
      </c>
      <c r="AC944" s="73">
        <v>-104182314.883551</v>
      </c>
      <c r="AD944" s="73">
        <v>-85964340.529877305</v>
      </c>
      <c r="AE944" s="73">
        <v>-82024402.307723701</v>
      </c>
      <c r="AF944" s="73">
        <v>-104397565.189225</v>
      </c>
      <c r="AG944" s="73">
        <v>-123146167.56005099</v>
      </c>
      <c r="AH944" s="73">
        <v>-133750774.80545101</v>
      </c>
      <c r="AI944" s="73">
        <v>-141092340.96804699</v>
      </c>
      <c r="AJ944" s="73">
        <v>-119563898.889614</v>
      </c>
      <c r="AK944" s="73">
        <v>-106396682.688502</v>
      </c>
      <c r="AL944" s="73">
        <v>-80827932.791746303</v>
      </c>
      <c r="AM944" s="73">
        <v>-114577145.505814</v>
      </c>
      <c r="AN944" s="73">
        <v>-1323086429.3552799</v>
      </c>
    </row>
    <row r="945" spans="1:40">
      <c r="A945" s="108" t="s">
        <v>1635</v>
      </c>
      <c r="B945" s="73">
        <v>-123927135.18188</v>
      </c>
      <c r="C945" s="73">
        <v>-97296443.8683649</v>
      </c>
      <c r="D945" s="73">
        <v>-79790701.308884993</v>
      </c>
      <c r="E945" s="73">
        <v>-75436717.7068578</v>
      </c>
      <c r="F945" s="73">
        <v>-99351496.316491693</v>
      </c>
      <c r="G945" s="73">
        <v>-117311956.04516099</v>
      </c>
      <c r="H945" s="73">
        <v>-127771906.313481</v>
      </c>
      <c r="I945" s="73">
        <v>-131062107.246327</v>
      </c>
      <c r="J945" s="73">
        <v>-111476804.21708199</v>
      </c>
      <c r="K945" s="73">
        <v>-98879209.196904793</v>
      </c>
      <c r="L945" s="73">
        <v>-80800192.766056299</v>
      </c>
      <c r="M945" s="73">
        <v>-110178084.619302</v>
      </c>
      <c r="N945" s="73">
        <v>-1253282754.7867899</v>
      </c>
      <c r="O945" s="73">
        <v>-126773914.63968401</v>
      </c>
      <c r="P945" s="73">
        <v>-99270033.078767598</v>
      </c>
      <c r="Q945" s="73">
        <v>-79657941.949826002</v>
      </c>
      <c r="R945" s="73">
        <v>-75978060.376817107</v>
      </c>
      <c r="S945" s="73">
        <v>-101262229.689302</v>
      </c>
      <c r="T945" s="73">
        <v>-120462295.608291</v>
      </c>
      <c r="U945" s="73">
        <v>-131512813.006018</v>
      </c>
      <c r="V945" s="73">
        <v>-137638843.385414</v>
      </c>
      <c r="W945" s="73">
        <v>-116851574.69602799</v>
      </c>
      <c r="X945" s="73">
        <v>-105075885.297172</v>
      </c>
      <c r="Y945" s="73">
        <v>-85725507.0756578</v>
      </c>
      <c r="Z945" s="73">
        <v>-111967766.390017</v>
      </c>
      <c r="AA945" s="73">
        <v>-1292176865.1929901</v>
      </c>
      <c r="AB945" s="73">
        <v>-129974944.13673601</v>
      </c>
      <c r="AC945" s="73">
        <v>-103009684.39201599</v>
      </c>
      <c r="AD945" s="73">
        <v>-84822947.182421893</v>
      </c>
      <c r="AE945" s="73">
        <v>-80895336.470831603</v>
      </c>
      <c r="AF945" s="73">
        <v>-103616489.689385</v>
      </c>
      <c r="AG945" s="73">
        <v>-122346005.405166</v>
      </c>
      <c r="AH945" s="73">
        <v>-132705845.93526</v>
      </c>
      <c r="AI945" s="73">
        <v>-140193627.72978401</v>
      </c>
      <c r="AJ945" s="73">
        <v>-118314453.222122</v>
      </c>
      <c r="AK945" s="73">
        <v>-105127142.008983</v>
      </c>
      <c r="AL945" s="73">
        <v>-79585396.744264707</v>
      </c>
      <c r="AM945" s="73">
        <v>-111878550.17702</v>
      </c>
      <c r="AN945" s="73">
        <v>-1312470423.0939901</v>
      </c>
    </row>
    <row r="946" spans="1:40">
      <c r="A946" s="108" t="s">
        <v>1636</v>
      </c>
      <c r="B946" s="73">
        <v>-1.8917489796876899E-7</v>
      </c>
      <c r="C946" s="73">
        <v>3.7834979593753799E-7</v>
      </c>
      <c r="D946" s="73">
        <v>2.91038304567337E-8</v>
      </c>
      <c r="E946" s="73">
        <v>-8.7311491370201098E-8</v>
      </c>
      <c r="F946" s="73">
        <v>-1.01863406598567E-7</v>
      </c>
      <c r="G946" s="73">
        <v>3.2014213502407E-7</v>
      </c>
      <c r="H946" s="73">
        <v>-3.3469405025243701E-7</v>
      </c>
      <c r="I946" s="73">
        <v>-4.9476511776447296E-7</v>
      </c>
      <c r="J946" s="73">
        <v>-2.7648638933897003E-7</v>
      </c>
      <c r="K946" s="73">
        <v>1.60071067512035E-7</v>
      </c>
      <c r="L946" s="73">
        <v>7.2759576141834206E-8</v>
      </c>
      <c r="M946" s="73">
        <v>3.2014213502407E-7</v>
      </c>
      <c r="N946" s="73">
        <v>-2.03726813197135E-7</v>
      </c>
      <c r="O946" s="73">
        <v>-1.7462298274040201E-7</v>
      </c>
      <c r="P946" s="73">
        <v>0</v>
      </c>
      <c r="Q946" s="73">
        <v>-5.8207660913467401E-8</v>
      </c>
      <c r="R946" s="73">
        <v>-1.4551915228366799E-7</v>
      </c>
      <c r="S946" s="73">
        <v>-2.7648638933897003E-7</v>
      </c>
      <c r="T946" s="73">
        <v>-2.91038304567337E-8</v>
      </c>
      <c r="U946" s="73">
        <v>-2.91038304567337E-8</v>
      </c>
      <c r="V946" s="73">
        <v>-1.1641532182693399E-7</v>
      </c>
      <c r="W946" s="73">
        <v>-4.2200554162263801E-7</v>
      </c>
      <c r="X946" s="73">
        <v>-1.30967237055301E-7</v>
      </c>
      <c r="Y946" s="73">
        <v>-3.0559021979570299E-7</v>
      </c>
      <c r="Z946" s="73">
        <v>-1.01863406598567E-7</v>
      </c>
      <c r="AA946" s="73">
        <v>-1.78988557308912E-6</v>
      </c>
      <c r="AB946" s="73">
        <v>-8.7311491370201098E-8</v>
      </c>
      <c r="AC946" s="73">
        <v>-1.7462298274040201E-7</v>
      </c>
      <c r="AD946" s="73">
        <v>-4.3655745685100502E-8</v>
      </c>
      <c r="AE946" s="73">
        <v>-5.2386894822120603E-7</v>
      </c>
      <c r="AF946" s="73">
        <v>-4.80213202536106E-7</v>
      </c>
      <c r="AG946" s="73">
        <v>5.8207660913467401E-8</v>
      </c>
      <c r="AH946" s="73">
        <v>0</v>
      </c>
      <c r="AI946" s="73">
        <v>5.8207660913467401E-8</v>
      </c>
      <c r="AJ946" s="73">
        <v>-4.07453626394271E-7</v>
      </c>
      <c r="AK946" s="73">
        <v>-2.1827872842550201E-7</v>
      </c>
      <c r="AL946" s="73">
        <v>-2.1827872842550201E-7</v>
      </c>
      <c r="AM946" s="73">
        <v>-7.2759576141834206E-8</v>
      </c>
      <c r="AN946" s="73">
        <v>-2.1100277081131901E-6</v>
      </c>
    </row>
    <row r="947" spans="1:40">
      <c r="A947" s="108" t="s">
        <v>1637</v>
      </c>
    </row>
    <row r="948" spans="1:40">
      <c r="A948" s="108" t="s">
        <v>1638</v>
      </c>
    </row>
    <row r="949" spans="1:40">
      <c r="A949" s="108" t="s">
        <v>1639</v>
      </c>
      <c r="B949" s="73">
        <v>-5253169</v>
      </c>
      <c r="C949" s="73">
        <v>-5253169</v>
      </c>
      <c r="D949" s="73">
        <v>-5253169</v>
      </c>
      <c r="E949" s="73">
        <v>-5253169</v>
      </c>
      <c r="F949" s="73">
        <v>-5253169</v>
      </c>
      <c r="G949" s="73">
        <v>-5253169</v>
      </c>
      <c r="H949" s="73">
        <v>-5253169</v>
      </c>
      <c r="I949" s="73">
        <v>-5253169</v>
      </c>
      <c r="J949" s="73">
        <v>-5253169</v>
      </c>
      <c r="K949" s="73">
        <v>-5253169</v>
      </c>
      <c r="L949" s="73">
        <v>-5253169</v>
      </c>
      <c r="M949" s="73">
        <v>-5253169</v>
      </c>
      <c r="N949" s="73">
        <v>-63038028</v>
      </c>
      <c r="O949" s="73">
        <v>-7932402</v>
      </c>
      <c r="P949" s="73">
        <v>-7932402</v>
      </c>
      <c r="Q949" s="73">
        <v>-7932402</v>
      </c>
      <c r="R949" s="73">
        <v>-7932402</v>
      </c>
      <c r="S949" s="73">
        <v>-7932402</v>
      </c>
      <c r="T949" s="73">
        <v>-7932402</v>
      </c>
      <c r="U949" s="73">
        <v>-7932402</v>
      </c>
      <c r="V949" s="73">
        <v>-7932402</v>
      </c>
      <c r="W949" s="73">
        <v>-7932402</v>
      </c>
      <c r="X949" s="73">
        <v>-7932403</v>
      </c>
      <c r="Y949" s="73">
        <v>-7932403</v>
      </c>
      <c r="Z949" s="73">
        <v>-7932403</v>
      </c>
      <c r="AA949" s="73">
        <v>-95188827</v>
      </c>
      <c r="AB949" s="73">
        <v>-9706837</v>
      </c>
      <c r="AC949" s="73">
        <v>-9706837</v>
      </c>
      <c r="AD949" s="73">
        <v>-9706837</v>
      </c>
      <c r="AE949" s="73">
        <v>-9706837</v>
      </c>
      <c r="AF949" s="73">
        <v>-9706837</v>
      </c>
      <c r="AG949" s="73">
        <v>-9706837</v>
      </c>
      <c r="AH949" s="73">
        <v>-9706837</v>
      </c>
      <c r="AI949" s="73">
        <v>-9706837</v>
      </c>
      <c r="AJ949" s="73">
        <v>-9706836</v>
      </c>
      <c r="AK949" s="73">
        <v>-9706836</v>
      </c>
      <c r="AL949" s="73">
        <v>-9706836</v>
      </c>
      <c r="AM949" s="73">
        <v>-9706836</v>
      </c>
      <c r="AN949" s="73">
        <v>-116482039.999999</v>
      </c>
    </row>
    <row r="950" spans="1:40" ht="10.8" thickBot="1">
      <c r="A950" s="119" t="s">
        <v>1640</v>
      </c>
    </row>
    <row r="951" spans="1:40">
      <c r="A951" s="108" t="s">
        <v>1641</v>
      </c>
      <c r="B951" s="73">
        <v>-126915566.448502</v>
      </c>
      <c r="C951" s="73">
        <v>-100366325.607566</v>
      </c>
      <c r="D951" s="73">
        <v>-82778146.256895795</v>
      </c>
      <c r="E951" s="73">
        <v>-78389349.949474201</v>
      </c>
      <c r="F951" s="73">
        <v>-102237831.36210901</v>
      </c>
      <c r="G951" s="73">
        <v>-120552106.228732</v>
      </c>
      <c r="H951" s="73">
        <v>-131405911.280854</v>
      </c>
      <c r="I951" s="73">
        <v>-134719912.27635401</v>
      </c>
      <c r="J951" s="73">
        <v>-115133931.61853901</v>
      </c>
      <c r="K951" s="73">
        <v>-102505543.157078</v>
      </c>
      <c r="L951" s="73">
        <v>-84294792.819387406</v>
      </c>
      <c r="M951" s="73">
        <v>-117989801.706126</v>
      </c>
      <c r="N951" s="73">
        <v>-1297289218.7116201</v>
      </c>
      <c r="O951" s="73">
        <v>-129445301.40641201</v>
      </c>
      <c r="P951" s="73">
        <v>-102020119.908389</v>
      </c>
      <c r="Q951" s="73">
        <v>-82341477.180264205</v>
      </c>
      <c r="R951" s="73">
        <v>-78643480.960959598</v>
      </c>
      <c r="S951" s="73">
        <v>-103878624.112496</v>
      </c>
      <c r="T951" s="73">
        <v>-123444582.707913</v>
      </c>
      <c r="U951" s="73">
        <v>-134937195.719322</v>
      </c>
      <c r="V951" s="73">
        <v>-141154004.01328799</v>
      </c>
      <c r="W951" s="73">
        <v>-120276740.129877</v>
      </c>
      <c r="X951" s="73">
        <v>-108387374.800441</v>
      </c>
      <c r="Y951" s="73">
        <v>-88938279.022960097</v>
      </c>
      <c r="Z951" s="73">
        <v>-120600992.139964</v>
      </c>
      <c r="AA951" s="73">
        <v>-1334068172.1022899</v>
      </c>
      <c r="AB951" s="73">
        <v>-133042578.400885</v>
      </c>
      <c r="AC951" s="73">
        <v>-106175643.804635</v>
      </c>
      <c r="AD951" s="73">
        <v>-87494516.986858502</v>
      </c>
      <c r="AE951" s="73">
        <v>-83533131.577012599</v>
      </c>
      <c r="AF951" s="73">
        <v>-106188783.935816</v>
      </c>
      <c r="AG951" s="73">
        <v>-125074569.414152</v>
      </c>
      <c r="AH951" s="73">
        <v>-135701343.43460301</v>
      </c>
      <c r="AI951" s="73">
        <v>-143313896.422815</v>
      </c>
      <c r="AJ951" s="73">
        <v>-121580045.640223</v>
      </c>
      <c r="AK951" s="73">
        <v>-108485870.09279799</v>
      </c>
      <c r="AL951" s="73">
        <v>-82811505.175391495</v>
      </c>
      <c r="AM951" s="73">
        <v>-120906686.209993</v>
      </c>
      <c r="AN951" s="73">
        <v>-1354308571.09518</v>
      </c>
    </row>
    <row r="952" spans="1:40">
      <c r="A952" s="108" t="s">
        <v>1642</v>
      </c>
      <c r="B952" s="73">
        <v>-165747.99787365401</v>
      </c>
      <c r="C952" s="73">
        <v>-171676.72019238601</v>
      </c>
      <c r="D952" s="73">
        <v>-176681.904824992</v>
      </c>
      <c r="E952" s="73">
        <v>-181732.04937467899</v>
      </c>
      <c r="F952" s="73">
        <v>-186459.19055793001</v>
      </c>
      <c r="G952" s="73">
        <v>-191039.59711827699</v>
      </c>
      <c r="H952" s="73">
        <v>-196115.94614693301</v>
      </c>
      <c r="I952" s="73">
        <v>-201153.25668833099</v>
      </c>
      <c r="J952" s="73">
        <v>-206532.43743080701</v>
      </c>
      <c r="K952" s="73">
        <v>-211667.60756329601</v>
      </c>
      <c r="L952" s="73">
        <v>-215837.38486479199</v>
      </c>
      <c r="M952" s="73">
        <v>-33643.239406726301</v>
      </c>
      <c r="N952" s="73">
        <v>-2138287.33204281</v>
      </c>
      <c r="O952" s="73">
        <v>-34123.487734871</v>
      </c>
      <c r="P952" s="73">
        <v>-40505.060553925403</v>
      </c>
      <c r="Q952" s="73">
        <v>-52269.287573822803</v>
      </c>
      <c r="R952" s="73">
        <v>-64127.903262057</v>
      </c>
      <c r="S952" s="73">
        <v>-76081.928462397307</v>
      </c>
      <c r="T952" s="73">
        <v>-88132.397223583102</v>
      </c>
      <c r="U952" s="73">
        <v>-100280.356992029</v>
      </c>
      <c r="V952" s="73">
        <v>-112526.868807579</v>
      </c>
      <c r="W952" s="73">
        <v>-124873.00750235999</v>
      </c>
      <c r="X952" s="73">
        <v>-137319.86190318799</v>
      </c>
      <c r="Y952" s="73">
        <v>-149868.53503674999</v>
      </c>
      <c r="Z952" s="73">
        <v>-162520.14433868899</v>
      </c>
      <c r="AA952" s="73">
        <v>-1142628.8393912499</v>
      </c>
      <c r="AB952" s="73">
        <v>-172296.31591302899</v>
      </c>
      <c r="AC952" s="73">
        <v>-185313.97451285401</v>
      </c>
      <c r="AD952" s="73">
        <v>-32358.934880170302</v>
      </c>
      <c r="AE952" s="73">
        <v>-38282.608624829998</v>
      </c>
      <c r="AF952" s="73">
        <v>-44253.834543143799</v>
      </c>
      <c r="AG952" s="73">
        <v>-50273.127764053403</v>
      </c>
      <c r="AH952" s="73">
        <v>-56341.010090416399</v>
      </c>
      <c r="AI952" s="73">
        <v>-62458.010096514503</v>
      </c>
      <c r="AJ952" s="73">
        <v>-68624.663227103694</v>
      </c>
      <c r="AK952" s="73">
        <v>-74841.511898255107</v>
      </c>
      <c r="AL952" s="73">
        <v>-81109.1055995426</v>
      </c>
      <c r="AM952" s="73">
        <v>-87428.000998212199</v>
      </c>
      <c r="AN952" s="73">
        <v>-953581.09814812604</v>
      </c>
    </row>
    <row r="953" spans="1:40">
      <c r="A953" s="108" t="s">
        <v>1643</v>
      </c>
      <c r="B953" s="73">
        <v>27855512.069664799</v>
      </c>
      <c r="C953" s="73">
        <v>3502611.4459245</v>
      </c>
      <c r="D953" s="73">
        <v>-14409.7813125551</v>
      </c>
      <c r="E953" s="73">
        <v>4451494.9463367704</v>
      </c>
      <c r="F953" s="73">
        <v>13923827.865013599</v>
      </c>
      <c r="G953" s="73">
        <v>19408222.670366999</v>
      </c>
      <c r="H953" s="73">
        <v>22693790.469298199</v>
      </c>
      <c r="I953" s="73">
        <v>39069518.703573599</v>
      </c>
      <c r="J953" s="73">
        <v>16444537.4837588</v>
      </c>
      <c r="K953" s="73">
        <v>10215725.640765101</v>
      </c>
      <c r="L953" s="73">
        <v>-1310623.6226009601</v>
      </c>
      <c r="M953" s="73">
        <v>6533559.5535797104</v>
      </c>
      <c r="N953" s="73">
        <v>162773767.444368</v>
      </c>
      <c r="O953" s="73">
        <v>24065343.7850678</v>
      </c>
      <c r="P953" s="73">
        <v>-285130.37081347202</v>
      </c>
      <c r="Q953" s="73">
        <v>-4036143.6409424702</v>
      </c>
      <c r="R953" s="73">
        <v>614823.91669855802</v>
      </c>
      <c r="S953" s="73">
        <v>10249984.1771446</v>
      </c>
      <c r="T953" s="73">
        <v>16315532.3595303</v>
      </c>
      <c r="U953" s="73">
        <v>19531645.725442201</v>
      </c>
      <c r="V953" s="73">
        <v>35885186.830734402</v>
      </c>
      <c r="W953" s="73">
        <v>13147208.0596494</v>
      </c>
      <c r="X953" s="73">
        <v>6865123.3124159398</v>
      </c>
      <c r="Y953" s="73">
        <v>-4961568.5527151404</v>
      </c>
      <c r="Z953" s="73">
        <v>3240907.0959226801</v>
      </c>
      <c r="AA953" s="73">
        <v>120632912.698135</v>
      </c>
      <c r="AB953" s="73">
        <v>20541338.756382499</v>
      </c>
      <c r="AC953" s="73">
        <v>-2893969.0493108202</v>
      </c>
      <c r="AD953" s="73">
        <v>-6888804.9344858397</v>
      </c>
      <c r="AE953" s="73">
        <v>-2374240.0638274201</v>
      </c>
      <c r="AF953" s="73">
        <v>7538481.5005928101</v>
      </c>
      <c r="AG953" s="73">
        <v>13171354.8060026</v>
      </c>
      <c r="AH953" s="73">
        <v>16381386.476875801</v>
      </c>
      <c r="AI953" s="73">
        <v>32757786.744753301</v>
      </c>
      <c r="AJ953" s="73">
        <v>10281352.4098763</v>
      </c>
      <c r="AK953" s="73">
        <v>3758987.9646669002</v>
      </c>
      <c r="AL953" s="73">
        <v>-8191633.8529568696</v>
      </c>
      <c r="AM953" s="73">
        <v>267198.93121430499</v>
      </c>
      <c r="AN953" s="73">
        <v>84349239.689783797</v>
      </c>
    </row>
    <row r="954" spans="1:40">
      <c r="A954" s="108" t="s">
        <v>1644</v>
      </c>
      <c r="B954" s="73">
        <v>36045046.105725102</v>
      </c>
      <c r="C954" s="73">
        <v>36062811.779148199</v>
      </c>
      <c r="D954" s="73">
        <v>36592680.609669998</v>
      </c>
      <c r="E954" s="73">
        <v>36649981.781809099</v>
      </c>
      <c r="F954" s="73">
        <v>36898021.756124899</v>
      </c>
      <c r="G954" s="73">
        <v>39006052.075201198</v>
      </c>
      <c r="H954" s="73">
        <v>38930048.5309873</v>
      </c>
      <c r="I954" s="73">
        <v>38921766.503898896</v>
      </c>
      <c r="J954" s="73">
        <v>39219667.234951898</v>
      </c>
      <c r="K954" s="73">
        <v>38908395.268006802</v>
      </c>
      <c r="L954" s="73">
        <v>38906228.548799999</v>
      </c>
      <c r="M954" s="73">
        <v>39584432.939863399</v>
      </c>
      <c r="N954" s="73">
        <v>455725133.13418698</v>
      </c>
      <c r="O954" s="73">
        <v>39515994.127700903</v>
      </c>
      <c r="P954" s="73">
        <v>39551205.647973798</v>
      </c>
      <c r="Q954" s="73">
        <v>39977591.432555303</v>
      </c>
      <c r="R954" s="73">
        <v>39848838.095407397</v>
      </c>
      <c r="S954" s="73">
        <v>39947209.510950796</v>
      </c>
      <c r="T954" s="73">
        <v>41881684.260517597</v>
      </c>
      <c r="U954" s="73">
        <v>41762733.625661097</v>
      </c>
      <c r="V954" s="73">
        <v>41745175.624327697</v>
      </c>
      <c r="W954" s="73">
        <v>42033872.963580698</v>
      </c>
      <c r="X954" s="73">
        <v>41712385.399690703</v>
      </c>
      <c r="Y954" s="73">
        <v>41698384.887835301</v>
      </c>
      <c r="Z954" s="73">
        <v>42242627.1097138</v>
      </c>
      <c r="AA954" s="73">
        <v>491917702.68591499</v>
      </c>
      <c r="AB954" s="73">
        <v>42227287.426522598</v>
      </c>
      <c r="AC954" s="73">
        <v>42216837.622217998</v>
      </c>
      <c r="AD954" s="73">
        <v>42809318.819609404</v>
      </c>
      <c r="AE954" s="73">
        <v>42686485.177063599</v>
      </c>
      <c r="AF954" s="73">
        <v>42779489.003114998</v>
      </c>
      <c r="AG954" s="73">
        <v>45730925.142243899</v>
      </c>
      <c r="AH954" s="73">
        <v>45330102.675360397</v>
      </c>
      <c r="AI954" s="73">
        <v>45318424.107311398</v>
      </c>
      <c r="AJ954" s="73">
        <v>45613108.705713399</v>
      </c>
      <c r="AK954" s="73">
        <v>45297644.126672201</v>
      </c>
      <c r="AL954" s="73">
        <v>45289629.377121903</v>
      </c>
      <c r="AM954" s="73">
        <v>45847989.197196499</v>
      </c>
      <c r="AN954" s="73">
        <v>531147241.38014799</v>
      </c>
    </row>
    <row r="955" spans="1:40">
      <c r="A955" s="108" t="s">
        <v>1645</v>
      </c>
      <c r="B955" s="73">
        <v>-428695.30360231898</v>
      </c>
      <c r="C955" s="73">
        <v>-445035.24696670199</v>
      </c>
      <c r="D955" s="73">
        <v>-459047.51420579402</v>
      </c>
      <c r="E955" s="73">
        <v>-473238.05153247598</v>
      </c>
      <c r="F955" s="73">
        <v>-486647.497324411</v>
      </c>
      <c r="G955" s="73">
        <v>-499731.424036148</v>
      </c>
      <c r="H955" s="73">
        <v>-514172.37521796598</v>
      </c>
      <c r="I955" s="73">
        <v>-528573.59822041704</v>
      </c>
      <c r="J955" s="73">
        <v>-543937.793520284</v>
      </c>
      <c r="K955" s="73">
        <v>-558724.77859566896</v>
      </c>
      <c r="L955" s="73">
        <v>-571021.90375214396</v>
      </c>
      <c r="M955" s="73">
        <v>-89208.547779216897</v>
      </c>
      <c r="N955" s="73">
        <v>-5598034.0347535498</v>
      </c>
      <c r="O955" s="73">
        <v>-88257.952567376298</v>
      </c>
      <c r="P955" s="73">
        <v>-105000.722327504</v>
      </c>
      <c r="Q955" s="73">
        <v>-135803.870542588</v>
      </c>
      <c r="R955" s="73">
        <v>-166991.81070715</v>
      </c>
      <c r="S955" s="73">
        <v>-198569.34896613299</v>
      </c>
      <c r="T955" s="73">
        <v>-230541.35913505199</v>
      </c>
      <c r="U955" s="73">
        <v>-262912.78376551101</v>
      </c>
      <c r="V955" s="73">
        <v>-295688.63522928703</v>
      </c>
      <c r="W955" s="73">
        <v>-328873.99682111002</v>
      </c>
      <c r="X955" s="73">
        <v>-362474.02388059499</v>
      </c>
      <c r="Y955" s="73">
        <v>-396493.94493376999</v>
      </c>
      <c r="Z955" s="73">
        <v>-430939.06285446999</v>
      </c>
      <c r="AA955" s="73">
        <v>-3002547.5117305499</v>
      </c>
      <c r="AB955" s="73">
        <v>-445632.05835041997</v>
      </c>
      <c r="AC955" s="73">
        <v>-480386.91746492498</v>
      </c>
      <c r="AD955" s="73">
        <v>-84073.627312331999</v>
      </c>
      <c r="AE955" s="73">
        <v>-99689.554899825598</v>
      </c>
      <c r="AF955" s="73">
        <v>-115499.899806432</v>
      </c>
      <c r="AG955" s="73">
        <v>-131507.09123788201</v>
      </c>
      <c r="AH955" s="73">
        <v>-147713.59264516199</v>
      </c>
      <c r="AI955" s="73">
        <v>-164121.902264567</v>
      </c>
      <c r="AJ955" s="73">
        <v>-180734.553667042</v>
      </c>
      <c r="AK955" s="73">
        <v>-197554.116317081</v>
      </c>
      <c r="AL955" s="73">
        <v>-214583.19614138</v>
      </c>
      <c r="AM955" s="73">
        <v>-231824.43610739501</v>
      </c>
      <c r="AN955" s="73">
        <v>-2493320.9462144398</v>
      </c>
    </row>
    <row r="956" spans="1:40">
      <c r="A956" s="108" t="s">
        <v>1646</v>
      </c>
      <c r="B956" s="73">
        <v>-87552812.434438094</v>
      </c>
      <c r="C956" s="73">
        <v>-64951439.151990399</v>
      </c>
      <c r="D956" s="73">
        <v>-46824669.656323798</v>
      </c>
      <c r="E956" s="73">
        <v>-42376680.831411302</v>
      </c>
      <c r="F956" s="73">
        <v>-65647015.558660403</v>
      </c>
      <c r="G956" s="73">
        <v>-81835017.7121474</v>
      </c>
      <c r="H956" s="73">
        <v>-92944265.537144393</v>
      </c>
      <c r="I956" s="73">
        <v>-96089863.295005798</v>
      </c>
      <c r="J956" s="73">
        <v>-76522304.130105898</v>
      </c>
      <c r="K956" s="73">
        <v>-64204147.908177197</v>
      </c>
      <c r="L956" s="73">
        <v>-46003460.847358301</v>
      </c>
      <c r="M956" s="73">
        <v>-79008687.991929397</v>
      </c>
      <c r="N956" s="73">
        <v>-843960365.05469298</v>
      </c>
      <c r="O956" s="73">
        <v>-86517181.866681397</v>
      </c>
      <c r="P956" s="73">
        <v>-63022344.151712999</v>
      </c>
      <c r="Q956" s="73">
        <v>-42908521.148835398</v>
      </c>
      <c r="R956" s="73">
        <v>-39337315.440400198</v>
      </c>
      <c r="S956" s="73">
        <v>-64143904.4370749</v>
      </c>
      <c r="T956" s="73">
        <v>-81757075.905349404</v>
      </c>
      <c r="U956" s="73">
        <v>-93548008.776605695</v>
      </c>
      <c r="V956" s="73">
        <v>-99605612.220890597</v>
      </c>
      <c r="W956" s="73">
        <v>-78755903.265539795</v>
      </c>
      <c r="X956" s="73">
        <v>-67186914.854515806</v>
      </c>
      <c r="Y956" s="73">
        <v>-47759638.765194498</v>
      </c>
      <c r="Z956" s="73">
        <v>-78866464.483224407</v>
      </c>
      <c r="AA956" s="73">
        <v>-843408885.31602502</v>
      </c>
      <c r="AB956" s="73">
        <v>-87339169.759040102</v>
      </c>
      <c r="AC956" s="73">
        <v>-64448151.860495701</v>
      </c>
      <c r="AD956" s="73">
        <v>-45165674.612081997</v>
      </c>
      <c r="AE956" s="73">
        <v>-41325091.204181001</v>
      </c>
      <c r="AF956" s="73">
        <v>-63557474.179358602</v>
      </c>
      <c r="AG956" s="73">
        <v>-79473449.902635798</v>
      </c>
      <c r="AH956" s="73">
        <v>-90680354.254458696</v>
      </c>
      <c r="AI956" s="73">
        <v>-98127733.630092502</v>
      </c>
      <c r="AJ956" s="73">
        <v>-76415389.977170393</v>
      </c>
      <c r="AK956" s="73">
        <v>-63635507.701114103</v>
      </c>
      <c r="AL956" s="73">
        <v>-37976886.936559103</v>
      </c>
      <c r="AM956" s="73">
        <v>-75502008.490399003</v>
      </c>
      <c r="AN956" s="73">
        <v>-823646892.50758696</v>
      </c>
    </row>
    <row r="957" spans="1:40">
      <c r="A957" s="108" t="s">
        <v>1647</v>
      </c>
    </row>
    <row r="958" spans="1:40" ht="10.8" thickBot="1">
      <c r="A958" s="185" t="s">
        <v>1648</v>
      </c>
    </row>
    <row r="959" spans="1:40">
      <c r="A959" s="108" t="s">
        <v>1649</v>
      </c>
      <c r="B959" s="73">
        <v>-593843490.62915206</v>
      </c>
      <c r="C959" s="73">
        <v>-388358983.856682</v>
      </c>
      <c r="D959" s="73">
        <v>-395887698.237288</v>
      </c>
      <c r="E959" s="73">
        <v>-424939914.04979903</v>
      </c>
      <c r="F959" s="73">
        <v>-507121731.90654099</v>
      </c>
      <c r="G959" s="73">
        <v>-543657461.15222704</v>
      </c>
      <c r="H959" s="73">
        <v>-570964265.435269</v>
      </c>
      <c r="I959" s="73">
        <v>-699000624.96647704</v>
      </c>
      <c r="J959" s="73">
        <v>-533337177.016361</v>
      </c>
      <c r="K959" s="73">
        <v>-467651793.93893403</v>
      </c>
      <c r="L959" s="73">
        <v>-380366858.56311202</v>
      </c>
      <c r="M959" s="73">
        <v>-426602344.797526</v>
      </c>
      <c r="N959" s="73">
        <v>-5931732344.5493698</v>
      </c>
      <c r="O959" s="73">
        <v>-589445510.08153105</v>
      </c>
      <c r="P959" s="73">
        <v>-386790370.77068001</v>
      </c>
      <c r="Q959" s="73">
        <v>-391922849.10092402</v>
      </c>
      <c r="R959" s="73">
        <v>-420653859.77011597</v>
      </c>
      <c r="S959" s="73">
        <v>-502647930.71104503</v>
      </c>
      <c r="T959" s="73">
        <v>-542276420.28991103</v>
      </c>
      <c r="U959" s="73">
        <v>-569256331.29939103</v>
      </c>
      <c r="V959" s="73">
        <v>-696004092.78357697</v>
      </c>
      <c r="W959" s="73">
        <v>-531991655.704983</v>
      </c>
      <c r="X959" s="73">
        <v>-467553303.28302002</v>
      </c>
      <c r="Y959" s="73">
        <v>-378556065.79829901</v>
      </c>
      <c r="Z959" s="73">
        <v>-426253141.46483999</v>
      </c>
      <c r="AA959" s="73">
        <v>-5903351531.05832</v>
      </c>
      <c r="AB959" s="73">
        <v>-588526953.44404602</v>
      </c>
      <c r="AC959" s="73">
        <v>-386406232.751791</v>
      </c>
      <c r="AD959" s="73">
        <v>-390147871.66283399</v>
      </c>
      <c r="AE959" s="73">
        <v>-418840462.977705</v>
      </c>
      <c r="AF959" s="73">
        <v>-502097203.82126302</v>
      </c>
      <c r="AG959" s="73">
        <v>-541116418.94384003</v>
      </c>
      <c r="AH959" s="73">
        <v>-568375792.18114901</v>
      </c>
      <c r="AI959" s="73">
        <v>-694596374.65456605</v>
      </c>
      <c r="AJ959" s="73">
        <v>-531862210.10028303</v>
      </c>
      <c r="AK959" s="73">
        <v>-467464694.381064</v>
      </c>
      <c r="AL959" s="73">
        <v>-378905709.14370501</v>
      </c>
      <c r="AM959" s="73">
        <v>-427397537.89913899</v>
      </c>
      <c r="AN959" s="73">
        <v>-5895737461.9613895</v>
      </c>
    </row>
    <row r="960" spans="1:40">
      <c r="A960" s="108" t="s">
        <v>1650</v>
      </c>
      <c r="B960" s="73">
        <v>-588235433.83605099</v>
      </c>
      <c r="C960" s="73">
        <v>-382739462.27358103</v>
      </c>
      <c r="D960" s="73">
        <v>-390253076.05418801</v>
      </c>
      <c r="E960" s="73">
        <v>-419308052.79669797</v>
      </c>
      <c r="F960" s="73">
        <v>-501477882.20344001</v>
      </c>
      <c r="G960" s="73">
        <v>-537985153.37912595</v>
      </c>
      <c r="H960" s="73">
        <v>-565244445.36993003</v>
      </c>
      <c r="I960" s="73">
        <v>-693285518.05613804</v>
      </c>
      <c r="J960" s="73">
        <v>-527633270.04602301</v>
      </c>
      <c r="K960" s="73">
        <v>-461949539.328596</v>
      </c>
      <c r="L960" s="73">
        <v>-374693534.27277398</v>
      </c>
      <c r="M960" s="73">
        <v>-415434322.32407701</v>
      </c>
      <c r="N960" s="73">
        <v>-5858239689.9406204</v>
      </c>
      <c r="O960" s="73">
        <v>-583764885.169155</v>
      </c>
      <c r="P960" s="73">
        <v>-381101456.89830399</v>
      </c>
      <c r="Q960" s="73">
        <v>-386219758.158548</v>
      </c>
      <c r="R960" s="73">
        <v>-414953845.24773997</v>
      </c>
      <c r="S960" s="73">
        <v>-496936845.48866898</v>
      </c>
      <c r="T960" s="73">
        <v>-536538518.76753598</v>
      </c>
      <c r="U960" s="73">
        <v>-563474368.27721703</v>
      </c>
      <c r="V960" s="73">
        <v>-690224695.22140396</v>
      </c>
      <c r="W960" s="73">
        <v>-526221104.242809</v>
      </c>
      <c r="X960" s="73">
        <v>-461784611.76084602</v>
      </c>
      <c r="Y960" s="73">
        <v>-372817969.27612501</v>
      </c>
      <c r="Z960" s="73">
        <v>-414493533.63730103</v>
      </c>
      <c r="AA960" s="73">
        <v>-5828531592.1456604</v>
      </c>
      <c r="AB960" s="73">
        <v>-582760490.18171704</v>
      </c>
      <c r="AC960" s="73">
        <v>-380629940.44946301</v>
      </c>
      <c r="AD960" s="73">
        <v>-384358183.11050498</v>
      </c>
      <c r="AE960" s="73">
        <v>-413053992.20537603</v>
      </c>
      <c r="AF960" s="73">
        <v>-496300437.17893398</v>
      </c>
      <c r="AG960" s="73">
        <v>-535294344.85151201</v>
      </c>
      <c r="AH960" s="73">
        <v>-562501781.46399498</v>
      </c>
      <c r="AI960" s="73">
        <v>-688725003.86741197</v>
      </c>
      <c r="AJ960" s="73">
        <v>-526000703.55312902</v>
      </c>
      <c r="AK960" s="73">
        <v>-461605168.13391</v>
      </c>
      <c r="AL960" s="73">
        <v>-373074973.81655103</v>
      </c>
      <c r="AM960" s="73">
        <v>-415064719.861866</v>
      </c>
      <c r="AN960" s="73">
        <v>-5819369738.6743698</v>
      </c>
    </row>
    <row r="961" spans="1:40">
      <c r="A961" s="108" t="s">
        <v>1651</v>
      </c>
      <c r="B961" s="73">
        <v>5608056.7931010099</v>
      </c>
      <c r="C961" s="73">
        <v>5619521.5831006598</v>
      </c>
      <c r="D961" s="73">
        <v>5634622.1831006696</v>
      </c>
      <c r="E961" s="73">
        <v>5631861.2531006802</v>
      </c>
      <c r="F961" s="73">
        <v>5643849.70310074</v>
      </c>
      <c r="G961" s="73">
        <v>5672307.7731006704</v>
      </c>
      <c r="H961" s="73">
        <v>5719820.0653385101</v>
      </c>
      <c r="I961" s="73">
        <v>5715106.9103384996</v>
      </c>
      <c r="J961" s="73">
        <v>5703906.97033819</v>
      </c>
      <c r="K961" s="73">
        <v>5702254.6103382995</v>
      </c>
      <c r="L961" s="73">
        <v>5673324.2903382601</v>
      </c>
      <c r="M961" s="73">
        <v>11168022.4734498</v>
      </c>
      <c r="N961" s="73">
        <v>73492654.608746096</v>
      </c>
      <c r="O961" s="73">
        <v>5680624.9123759298</v>
      </c>
      <c r="P961" s="73">
        <v>5688913.8723757304</v>
      </c>
      <c r="Q961" s="73">
        <v>5703090.9423756497</v>
      </c>
      <c r="R961" s="73">
        <v>5700014.5223757103</v>
      </c>
      <c r="S961" s="73">
        <v>5711085.2223757496</v>
      </c>
      <c r="T961" s="73">
        <v>5737901.5223755203</v>
      </c>
      <c r="U961" s="73">
        <v>5781963.0221737297</v>
      </c>
      <c r="V961" s="73">
        <v>5779397.5621736599</v>
      </c>
      <c r="W961" s="73">
        <v>5770551.4621735699</v>
      </c>
      <c r="X961" s="73">
        <v>5768691.5221735202</v>
      </c>
      <c r="Y961" s="73">
        <v>5738096.5221734904</v>
      </c>
      <c r="Z961" s="73">
        <v>11759607.8275395</v>
      </c>
      <c r="AA961" s="73">
        <v>74819938.912661806</v>
      </c>
      <c r="AB961" s="73">
        <v>5766463.2623289898</v>
      </c>
      <c r="AC961" s="73">
        <v>5776292.3023288604</v>
      </c>
      <c r="AD961" s="73">
        <v>5789688.5523289004</v>
      </c>
      <c r="AE961" s="73">
        <v>5786470.7723288396</v>
      </c>
      <c r="AF961" s="73">
        <v>5796766.6423288696</v>
      </c>
      <c r="AG961" s="73">
        <v>5822074.0923287803</v>
      </c>
      <c r="AH961" s="73">
        <v>5874010.7171540102</v>
      </c>
      <c r="AI961" s="73">
        <v>5871370.78715418</v>
      </c>
      <c r="AJ961" s="73">
        <v>5861506.54715381</v>
      </c>
      <c r="AK961" s="73">
        <v>5859526.2471539304</v>
      </c>
      <c r="AL961" s="73">
        <v>5830735.3271539304</v>
      </c>
      <c r="AM961" s="73">
        <v>12332818.037272699</v>
      </c>
      <c r="AN961" s="73">
        <v>76367723.2870159</v>
      </c>
    </row>
    <row r="962" spans="1:40">
      <c r="A962" s="108" t="s">
        <v>1652</v>
      </c>
      <c r="B962" s="73">
        <v>-5500056.7931007501</v>
      </c>
      <c r="C962" s="73">
        <v>-5511521.5831007501</v>
      </c>
      <c r="D962" s="73">
        <v>-5526622.1831007497</v>
      </c>
      <c r="E962" s="73">
        <v>-5523861.25310075</v>
      </c>
      <c r="F962" s="73">
        <v>-5535849.7031007502</v>
      </c>
      <c r="G962" s="73">
        <v>-5564307.7731007496</v>
      </c>
      <c r="H962" s="73">
        <v>-5611820.0653382502</v>
      </c>
      <c r="I962" s="73">
        <v>-5607106.91033825</v>
      </c>
      <c r="J962" s="73">
        <v>-5595906.9703382496</v>
      </c>
      <c r="K962" s="73">
        <v>-5594254.6103382502</v>
      </c>
      <c r="L962" s="73">
        <v>-5565324.2903382499</v>
      </c>
      <c r="M962" s="73">
        <v>-5551472.45033825</v>
      </c>
      <c r="N962" s="73">
        <v>-66688104.585633896</v>
      </c>
      <c r="O962" s="73">
        <v>-5572624.9123756699</v>
      </c>
      <c r="P962" s="73">
        <v>-5580913.8723756699</v>
      </c>
      <c r="Q962" s="73">
        <v>-5595090.9423756702</v>
      </c>
      <c r="R962" s="73">
        <v>-5592014.5223756703</v>
      </c>
      <c r="S962" s="73">
        <v>-5603085.2223756704</v>
      </c>
      <c r="T962" s="73">
        <v>-5629901.52237566</v>
      </c>
      <c r="U962" s="73">
        <v>-5673963.02217355</v>
      </c>
      <c r="V962" s="73">
        <v>-5671397.5621735603</v>
      </c>
      <c r="W962" s="73">
        <v>-5662551.4621735597</v>
      </c>
      <c r="X962" s="73">
        <v>-5660691.5221735602</v>
      </c>
      <c r="Y962" s="73">
        <v>-5630096.52217355</v>
      </c>
      <c r="Z962" s="73">
        <v>-5615772.9121735599</v>
      </c>
      <c r="AA962" s="73">
        <v>-67488103.997295305</v>
      </c>
      <c r="AB962" s="73">
        <v>-5658463.2623289097</v>
      </c>
      <c r="AC962" s="73">
        <v>-5668292.3023289097</v>
      </c>
      <c r="AD962" s="73">
        <v>-5681688.5523289097</v>
      </c>
      <c r="AE962" s="73">
        <v>-5678470.7723289104</v>
      </c>
      <c r="AF962" s="73">
        <v>-5688766.6423289096</v>
      </c>
      <c r="AG962" s="73">
        <v>-5714074.0923289098</v>
      </c>
      <c r="AH962" s="73">
        <v>-5766010.7171539096</v>
      </c>
      <c r="AI962" s="73">
        <v>-5763370.7871539099</v>
      </c>
      <c r="AJ962" s="73">
        <v>-5753506.5471539097</v>
      </c>
      <c r="AK962" s="73">
        <v>-5751526.2471539099</v>
      </c>
      <c r="AL962" s="73">
        <v>-5722735.32715391</v>
      </c>
      <c r="AM962" s="73">
        <v>-5708001.9171539098</v>
      </c>
      <c r="AN962" s="73">
        <v>-68554907.166896895</v>
      </c>
    </row>
    <row r="963" spans="1:40">
      <c r="A963" s="108" t="s">
        <v>1653</v>
      </c>
      <c r="B963" s="73">
        <v>0</v>
      </c>
      <c r="C963" s="73">
        <v>0</v>
      </c>
      <c r="D963" s="73">
        <v>0</v>
      </c>
      <c r="E963" s="73">
        <v>0</v>
      </c>
      <c r="F963" s="73">
        <v>0</v>
      </c>
      <c r="G963" s="73">
        <v>0</v>
      </c>
      <c r="H963" s="73">
        <v>0</v>
      </c>
      <c r="I963" s="73">
        <v>0</v>
      </c>
      <c r="J963" s="73">
        <v>0</v>
      </c>
      <c r="K963" s="73">
        <v>0</v>
      </c>
      <c r="L963" s="73">
        <v>0</v>
      </c>
      <c r="M963" s="73">
        <v>0</v>
      </c>
      <c r="N963" s="73">
        <v>0</v>
      </c>
      <c r="O963" s="73">
        <v>0</v>
      </c>
      <c r="P963" s="73">
        <v>0</v>
      </c>
      <c r="Q963" s="73">
        <v>0</v>
      </c>
      <c r="R963" s="73">
        <v>0</v>
      </c>
      <c r="S963" s="73">
        <v>0</v>
      </c>
      <c r="T963" s="73">
        <v>0</v>
      </c>
      <c r="U963" s="73">
        <v>0</v>
      </c>
      <c r="V963" s="73">
        <v>0</v>
      </c>
      <c r="W963" s="73">
        <v>0</v>
      </c>
      <c r="X963" s="73">
        <v>0</v>
      </c>
      <c r="Y963" s="73">
        <v>0</v>
      </c>
      <c r="Z963" s="73">
        <v>0</v>
      </c>
      <c r="AA963" s="73">
        <v>0</v>
      </c>
      <c r="AB963" s="73">
        <v>0</v>
      </c>
      <c r="AC963" s="73">
        <v>0</v>
      </c>
      <c r="AD963" s="73">
        <v>0</v>
      </c>
      <c r="AE963" s="73">
        <v>0</v>
      </c>
      <c r="AF963" s="73">
        <v>0</v>
      </c>
      <c r="AG963" s="73">
        <v>0</v>
      </c>
      <c r="AH963" s="73">
        <v>0</v>
      </c>
      <c r="AI963" s="73">
        <v>0</v>
      </c>
      <c r="AJ963" s="73">
        <v>0</v>
      </c>
      <c r="AK963" s="73">
        <v>0</v>
      </c>
      <c r="AL963" s="73">
        <v>0</v>
      </c>
      <c r="AM963" s="73">
        <v>0</v>
      </c>
      <c r="AN963" s="73">
        <v>0</v>
      </c>
    </row>
    <row r="964" spans="1:40">
      <c r="A964" s="108" t="s">
        <v>1654</v>
      </c>
      <c r="B964" s="73">
        <v>0</v>
      </c>
      <c r="C964" s="73">
        <v>0</v>
      </c>
      <c r="D964" s="73">
        <v>0</v>
      </c>
      <c r="E964" s="73">
        <v>0</v>
      </c>
      <c r="F964" s="73">
        <v>0</v>
      </c>
      <c r="G964" s="73">
        <v>0</v>
      </c>
      <c r="H964" s="73">
        <v>0</v>
      </c>
      <c r="I964" s="73">
        <v>0</v>
      </c>
      <c r="J964" s="73">
        <v>0</v>
      </c>
      <c r="K964" s="73">
        <v>0</v>
      </c>
      <c r="L964" s="73">
        <v>0</v>
      </c>
      <c r="M964" s="73">
        <v>-5508550.0231116097</v>
      </c>
      <c r="N964" s="73">
        <v>-5508550.0231116097</v>
      </c>
      <c r="O964" s="73">
        <v>0</v>
      </c>
      <c r="P964" s="73">
        <v>0</v>
      </c>
      <c r="Q964" s="73">
        <v>0</v>
      </c>
      <c r="R964" s="73">
        <v>0</v>
      </c>
      <c r="S964" s="73">
        <v>0</v>
      </c>
      <c r="T964" s="73">
        <v>0</v>
      </c>
      <c r="U964" s="73">
        <v>0</v>
      </c>
      <c r="V964" s="73">
        <v>0</v>
      </c>
      <c r="W964" s="73">
        <v>0</v>
      </c>
      <c r="X964" s="73">
        <v>0</v>
      </c>
      <c r="Y964" s="73">
        <v>0</v>
      </c>
      <c r="Z964" s="73">
        <v>-6035834.9153659903</v>
      </c>
      <c r="AA964" s="73">
        <v>-6035834.9153659903</v>
      </c>
      <c r="AB964" s="73">
        <v>0</v>
      </c>
      <c r="AC964" s="73">
        <v>0</v>
      </c>
      <c r="AD964" s="73">
        <v>0</v>
      </c>
      <c r="AE964" s="73">
        <v>0</v>
      </c>
      <c r="AF964" s="73">
        <v>0</v>
      </c>
      <c r="AG964" s="73">
        <v>0</v>
      </c>
      <c r="AH964" s="73">
        <v>0</v>
      </c>
      <c r="AI964" s="73">
        <v>0</v>
      </c>
      <c r="AJ964" s="73">
        <v>0</v>
      </c>
      <c r="AK964" s="73">
        <v>0</v>
      </c>
      <c r="AL964" s="73">
        <v>0</v>
      </c>
      <c r="AM964" s="73">
        <v>-6516816.12011889</v>
      </c>
      <c r="AN964" s="73">
        <v>-6516816.12011889</v>
      </c>
    </row>
    <row r="965" spans="1:40">
      <c r="A965" s="108" t="s">
        <v>1655</v>
      </c>
      <c r="B965" s="73">
        <v>108000.000000265</v>
      </c>
      <c r="C965" s="73">
        <v>107999.999999914</v>
      </c>
      <c r="D965" s="73">
        <v>107999.999999919</v>
      </c>
      <c r="E965" s="73">
        <v>107999.999999929</v>
      </c>
      <c r="F965" s="73">
        <v>107999.999999992</v>
      </c>
      <c r="G965" s="73">
        <v>107999.999999928</v>
      </c>
      <c r="H965" s="73">
        <v>108000.000000263</v>
      </c>
      <c r="I965" s="73">
        <v>108000.00000025899</v>
      </c>
      <c r="J965" s="73">
        <v>107999.999999947</v>
      </c>
      <c r="K965" s="73">
        <v>108000.000000056</v>
      </c>
      <c r="L965" s="73">
        <v>108000.00000001299</v>
      </c>
      <c r="M965" s="73">
        <v>108000.00000001601</v>
      </c>
      <c r="N965" s="73">
        <v>1296000.0000004999</v>
      </c>
      <c r="O965" s="73">
        <v>108000.000000263</v>
      </c>
      <c r="P965" s="73">
        <v>108000.000000065</v>
      </c>
      <c r="Q965" s="73">
        <v>107999.999999982</v>
      </c>
      <c r="R965" s="73">
        <v>108000.000000043</v>
      </c>
      <c r="S965" s="73">
        <v>108000.000000083</v>
      </c>
      <c r="T965" s="73">
        <v>107999.999999857</v>
      </c>
      <c r="U965" s="73">
        <v>108000.000000171</v>
      </c>
      <c r="V965" s="73">
        <v>108000.0000001</v>
      </c>
      <c r="W965" s="73">
        <v>108000.000000018</v>
      </c>
      <c r="X965" s="73">
        <v>107999.999999965</v>
      </c>
      <c r="Y965" s="73">
        <v>107999.999999935</v>
      </c>
      <c r="Z965" s="73">
        <v>108000.00000000501</v>
      </c>
      <c r="AA965" s="73">
        <v>1296000.0000004901</v>
      </c>
      <c r="AB965" s="73">
        <v>108000.00000008399</v>
      </c>
      <c r="AC965" s="73">
        <v>107999.999999949</v>
      </c>
      <c r="AD965" s="73">
        <v>107999.999999999</v>
      </c>
      <c r="AE965" s="73">
        <v>107999.99999993401</v>
      </c>
      <c r="AF965" s="73">
        <v>107999.999999965</v>
      </c>
      <c r="AG965" s="73">
        <v>107999.99999986999</v>
      </c>
      <c r="AH965" s="73">
        <v>108000.000000104</v>
      </c>
      <c r="AI965" s="73">
        <v>108000.000000274</v>
      </c>
      <c r="AJ965" s="73">
        <v>107999.9999999</v>
      </c>
      <c r="AK965" s="73">
        <v>108000.000000021</v>
      </c>
      <c r="AL965" s="73">
        <v>108000.000000022</v>
      </c>
      <c r="AM965" s="73">
        <v>107999.99999998001</v>
      </c>
      <c r="AN965" s="73">
        <v>1296000.0000001099</v>
      </c>
    </row>
    <row r="966" spans="1:40">
      <c r="A966" s="108" t="s">
        <v>1656</v>
      </c>
    </row>
    <row r="967" spans="1:40" ht="10.8" thickBot="1">
      <c r="A967" s="185" t="s">
        <v>1657</v>
      </c>
    </row>
    <row r="968" spans="1:40">
      <c r="A968" s="108" t="s">
        <v>1658</v>
      </c>
      <c r="B968" s="73">
        <v>17591617.4043466</v>
      </c>
      <c r="C968" s="73">
        <v>13900753.3243466</v>
      </c>
      <c r="D968" s="73">
        <v>16485830.9043466</v>
      </c>
      <c r="E968" s="73">
        <v>14192734.034346599</v>
      </c>
      <c r="F968" s="73">
        <v>17501892.034346599</v>
      </c>
      <c r="G968" s="73">
        <v>14639540.9243466</v>
      </c>
      <c r="H968" s="73">
        <v>14173119.294346601</v>
      </c>
      <c r="I968" s="73">
        <v>15185330.8943466</v>
      </c>
      <c r="J968" s="73">
        <v>15403942.024346599</v>
      </c>
      <c r="K968" s="73">
        <v>14857827.3143466</v>
      </c>
      <c r="L968" s="73">
        <v>17581393.734346598</v>
      </c>
      <c r="M968" s="73">
        <v>12388417.524346599</v>
      </c>
      <c r="N968" s="73">
        <v>183902399.412159</v>
      </c>
      <c r="O968" s="73">
        <v>17994852.568121601</v>
      </c>
      <c r="P968" s="73">
        <v>14303988.488121601</v>
      </c>
      <c r="Q968" s="73">
        <v>16889066.068121601</v>
      </c>
      <c r="R968" s="73">
        <v>14595969.1981216</v>
      </c>
      <c r="S968" s="73">
        <v>17905127.1981216</v>
      </c>
      <c r="T968" s="73">
        <v>15042776.0881216</v>
      </c>
      <c r="U968" s="73">
        <v>14576354.4581216</v>
      </c>
      <c r="V968" s="73">
        <v>15588566.058121599</v>
      </c>
      <c r="W968" s="73">
        <v>15807177.1881216</v>
      </c>
      <c r="X968" s="73">
        <v>15261062.478121599</v>
      </c>
      <c r="Y968" s="73">
        <v>17984628.898121599</v>
      </c>
      <c r="Z968" s="73">
        <v>12791652.6881216</v>
      </c>
      <c r="AA968" s="73">
        <v>188741221.37745899</v>
      </c>
      <c r="AB968" s="73">
        <v>18299231.324058399</v>
      </c>
      <c r="AC968" s="73">
        <v>14608367.2440584</v>
      </c>
      <c r="AD968" s="73">
        <v>17193444.824058399</v>
      </c>
      <c r="AE968" s="73">
        <v>14900347.954058399</v>
      </c>
      <c r="AF968" s="73">
        <v>18209505.954058401</v>
      </c>
      <c r="AG968" s="73">
        <v>15347154.8440584</v>
      </c>
      <c r="AH968" s="73">
        <v>14880733.214058399</v>
      </c>
      <c r="AI968" s="73">
        <v>15892944.814058401</v>
      </c>
      <c r="AJ968" s="73">
        <v>16111555.9440584</v>
      </c>
      <c r="AK968" s="73">
        <v>15565441.234058401</v>
      </c>
      <c r="AL968" s="73">
        <v>18289007.654058401</v>
      </c>
      <c r="AM968" s="73">
        <v>13096031.4440584</v>
      </c>
      <c r="AN968" s="73">
        <v>192393766.44870001</v>
      </c>
    </row>
    <row r="969" spans="1:40">
      <c r="A969" s="108" t="s">
        <v>1659</v>
      </c>
      <c r="B969" s="73">
        <v>3963939.510675</v>
      </c>
      <c r="C969" s="73">
        <v>3263960.1306750001</v>
      </c>
      <c r="D969" s="73">
        <v>4205556.5206749998</v>
      </c>
      <c r="E969" s="73">
        <v>3305555.4806750002</v>
      </c>
      <c r="F969" s="73">
        <v>3288011.2506749998</v>
      </c>
      <c r="G969" s="73">
        <v>4473152.8206749903</v>
      </c>
      <c r="H969" s="73">
        <v>3089003.4206750002</v>
      </c>
      <c r="I969" s="73">
        <v>2960723.8406750001</v>
      </c>
      <c r="J969" s="73">
        <v>4091067.5206749998</v>
      </c>
      <c r="K969" s="73">
        <v>3262873.1206749999</v>
      </c>
      <c r="L969" s="73">
        <v>3037737.2506749998</v>
      </c>
      <c r="M969" s="73">
        <v>4475229.5506750001</v>
      </c>
      <c r="N969" s="73">
        <v>43416810.418099999</v>
      </c>
      <c r="O969" s="73">
        <v>4057495.9570499901</v>
      </c>
      <c r="P969" s="73">
        <v>3357516.57705</v>
      </c>
      <c r="Q969" s="73">
        <v>4299112.9670499898</v>
      </c>
      <c r="R969" s="73">
        <v>3399111.9270500001</v>
      </c>
      <c r="S969" s="73">
        <v>3381567.6970500001</v>
      </c>
      <c r="T969" s="73">
        <v>4566709.2670499999</v>
      </c>
      <c r="U969" s="73">
        <v>3182559.86705</v>
      </c>
      <c r="V969" s="73">
        <v>3054280.2870499999</v>
      </c>
      <c r="W969" s="73">
        <v>4184623.9670500001</v>
      </c>
      <c r="X969" s="73">
        <v>3356429.5670499899</v>
      </c>
      <c r="Y969" s="73">
        <v>3131293.6970500001</v>
      </c>
      <c r="Z969" s="73">
        <v>4568785.9970500004</v>
      </c>
      <c r="AA969" s="73">
        <v>44539487.774599999</v>
      </c>
      <c r="AB969" s="73">
        <v>4102474.31342499</v>
      </c>
      <c r="AC969" s="73">
        <v>3402494.9334249999</v>
      </c>
      <c r="AD969" s="73">
        <v>4344091.3234249996</v>
      </c>
      <c r="AE969" s="73">
        <v>3444090.283425</v>
      </c>
      <c r="AF969" s="73">
        <v>3426546.053425</v>
      </c>
      <c r="AG969" s="73">
        <v>4611687.6234249901</v>
      </c>
      <c r="AH969" s="73">
        <v>3227538.223425</v>
      </c>
      <c r="AI969" s="73">
        <v>3099258.6434249999</v>
      </c>
      <c r="AJ969" s="73">
        <v>4229602.3234249996</v>
      </c>
      <c r="AK969" s="73">
        <v>3401407.9234249899</v>
      </c>
      <c r="AL969" s="73">
        <v>3176272.053425</v>
      </c>
      <c r="AM969" s="73">
        <v>4613764.3534249999</v>
      </c>
      <c r="AN969" s="73">
        <v>45079228.051100001</v>
      </c>
    </row>
    <row r="970" spans="1:40">
      <c r="A970" s="108" t="s">
        <v>1660</v>
      </c>
      <c r="B970" s="73">
        <v>12774386.044345001</v>
      </c>
      <c r="C970" s="73">
        <v>12548136.424345</v>
      </c>
      <c r="D970" s="73">
        <v>12697944.384345001</v>
      </c>
      <c r="E970" s="73">
        <v>12819856.634345001</v>
      </c>
      <c r="F970" s="73">
        <v>12893390.674345</v>
      </c>
      <c r="G970" s="73">
        <v>13902083.854344999</v>
      </c>
      <c r="H970" s="73">
        <v>13433850.404345</v>
      </c>
      <c r="I970" s="73">
        <v>13278929.594345</v>
      </c>
      <c r="J970" s="73">
        <v>13345522.834345</v>
      </c>
      <c r="K970" s="73">
        <v>13769246.014345</v>
      </c>
      <c r="L970" s="73">
        <v>13164619.624345001</v>
      </c>
      <c r="M970" s="73">
        <v>13736094.334345</v>
      </c>
      <c r="N970" s="73">
        <v>158364060.82214001</v>
      </c>
      <c r="O970" s="73">
        <v>12833407.3404529</v>
      </c>
      <c r="P970" s="73">
        <v>12607157.720452899</v>
      </c>
      <c r="Q970" s="73">
        <v>12756965.6804529</v>
      </c>
      <c r="R970" s="73">
        <v>12878877.9304529</v>
      </c>
      <c r="S970" s="73">
        <v>12952411.970452899</v>
      </c>
      <c r="T970" s="73">
        <v>13961105.150452901</v>
      </c>
      <c r="U970" s="73">
        <v>13492871.7004529</v>
      </c>
      <c r="V970" s="73">
        <v>13337950.890452901</v>
      </c>
      <c r="W970" s="73">
        <v>13404544.130452899</v>
      </c>
      <c r="X970" s="73">
        <v>13828267.310452901</v>
      </c>
      <c r="Y970" s="73">
        <v>13223640.9204529</v>
      </c>
      <c r="Z970" s="73">
        <v>13795115.630452899</v>
      </c>
      <c r="AA970" s="73">
        <v>159072316.37543401</v>
      </c>
      <c r="AB970" s="73">
        <v>13235868.0945665</v>
      </c>
      <c r="AC970" s="73">
        <v>13009618.474566501</v>
      </c>
      <c r="AD970" s="73">
        <v>13159426.4345665</v>
      </c>
      <c r="AE970" s="73">
        <v>13281338.6845665</v>
      </c>
      <c r="AF970" s="73">
        <v>13354872.724566501</v>
      </c>
      <c r="AG970" s="73">
        <v>14363565.9045665</v>
      </c>
      <c r="AH970" s="73">
        <v>13895332.454566499</v>
      </c>
      <c r="AI970" s="73">
        <v>13740411.644566501</v>
      </c>
      <c r="AJ970" s="73">
        <v>13807004.884566501</v>
      </c>
      <c r="AK970" s="73">
        <v>14230728.0645665</v>
      </c>
      <c r="AL970" s="73">
        <v>13626101.6745665</v>
      </c>
      <c r="AM970" s="73">
        <v>14197576.384566501</v>
      </c>
      <c r="AN970" s="73">
        <v>163901845.42479801</v>
      </c>
    </row>
    <row r="971" spans="1:40">
      <c r="A971" s="108" t="s">
        <v>1661</v>
      </c>
      <c r="B971" s="73">
        <v>0</v>
      </c>
      <c r="C971" s="73">
        <v>0</v>
      </c>
      <c r="D971" s="73">
        <v>0</v>
      </c>
      <c r="E971" s="73">
        <v>0</v>
      </c>
      <c r="F971" s="73">
        <v>0</v>
      </c>
      <c r="G971" s="73">
        <v>0</v>
      </c>
      <c r="H971" s="73">
        <v>0</v>
      </c>
      <c r="I971" s="73">
        <v>0</v>
      </c>
      <c r="J971" s="73">
        <v>0</v>
      </c>
      <c r="K971" s="73">
        <v>0</v>
      </c>
      <c r="L971" s="73">
        <v>0</v>
      </c>
      <c r="M971" s="73">
        <v>0</v>
      </c>
      <c r="N971" s="73">
        <v>0</v>
      </c>
      <c r="O971" s="73">
        <v>0</v>
      </c>
      <c r="P971" s="73">
        <v>0</v>
      </c>
      <c r="Q971" s="73">
        <v>0</v>
      </c>
      <c r="R971" s="73">
        <v>0</v>
      </c>
      <c r="S971" s="73">
        <v>0</v>
      </c>
      <c r="T971" s="73">
        <v>0</v>
      </c>
      <c r="U971" s="73">
        <v>0</v>
      </c>
      <c r="V971" s="73">
        <v>0</v>
      </c>
      <c r="W971" s="73">
        <v>0</v>
      </c>
      <c r="X971" s="73">
        <v>0</v>
      </c>
      <c r="Y971" s="73">
        <v>0</v>
      </c>
      <c r="Z971" s="73">
        <v>0</v>
      </c>
      <c r="AA971" s="73">
        <v>0</v>
      </c>
      <c r="AB971" s="73">
        <v>0</v>
      </c>
      <c r="AC971" s="73">
        <v>0</v>
      </c>
      <c r="AD971" s="73">
        <v>0</v>
      </c>
      <c r="AE971" s="73">
        <v>0</v>
      </c>
      <c r="AF971" s="73">
        <v>0</v>
      </c>
      <c r="AG971" s="73">
        <v>0</v>
      </c>
      <c r="AH971" s="73">
        <v>0</v>
      </c>
      <c r="AI971" s="73">
        <v>0</v>
      </c>
      <c r="AJ971" s="73">
        <v>0</v>
      </c>
      <c r="AK971" s="73">
        <v>0</v>
      </c>
      <c r="AL971" s="73">
        <v>0</v>
      </c>
      <c r="AM971" s="73">
        <v>0</v>
      </c>
      <c r="AN971" s="73">
        <v>0</v>
      </c>
    </row>
    <row r="972" spans="1:40">
      <c r="A972" s="108" t="s">
        <v>1662</v>
      </c>
      <c r="B972" s="73">
        <v>7152434.1141796904</v>
      </c>
      <c r="C972" s="73">
        <v>7029431.9541796902</v>
      </c>
      <c r="D972" s="73">
        <v>7169024.5941796899</v>
      </c>
      <c r="E972" s="73">
        <v>7046157.75417969</v>
      </c>
      <c r="F972" s="73">
        <v>7693599.1041796897</v>
      </c>
      <c r="G972" s="73">
        <v>7169994.8241796903</v>
      </c>
      <c r="H972" s="73">
        <v>7073284.5641796896</v>
      </c>
      <c r="I972" s="73">
        <v>7393724.3641796904</v>
      </c>
      <c r="J972" s="73">
        <v>6994141.6041796897</v>
      </c>
      <c r="K972" s="73">
        <v>7097438.5841796901</v>
      </c>
      <c r="L972" s="73">
        <v>7542691.4941796903</v>
      </c>
      <c r="M972" s="73">
        <v>6941673.6441796897</v>
      </c>
      <c r="N972" s="73">
        <v>86303596.600156307</v>
      </c>
      <c r="O972" s="73">
        <v>7475248.6106154704</v>
      </c>
      <c r="P972" s="73">
        <v>7352246.4506154703</v>
      </c>
      <c r="Q972" s="73">
        <v>7491839.09061547</v>
      </c>
      <c r="R972" s="73">
        <v>7368972.2506154701</v>
      </c>
      <c r="S972" s="73">
        <v>8016413.6006154697</v>
      </c>
      <c r="T972" s="73">
        <v>7492809.3206154704</v>
      </c>
      <c r="U972" s="73">
        <v>7396099.0606154697</v>
      </c>
      <c r="V972" s="73">
        <v>7716538.8606154704</v>
      </c>
      <c r="W972" s="73">
        <v>7316956.1006154697</v>
      </c>
      <c r="X972" s="73">
        <v>7420253.0806154702</v>
      </c>
      <c r="Y972" s="73">
        <v>7865505.9906154703</v>
      </c>
      <c r="Z972" s="73">
        <v>7264488.1406154698</v>
      </c>
      <c r="AA972" s="73">
        <v>90177370.557385594</v>
      </c>
      <c r="AB972" s="73">
        <v>7819304.7211415302</v>
      </c>
      <c r="AC972" s="73">
        <v>7696302.5611415301</v>
      </c>
      <c r="AD972" s="73">
        <v>7835895.2011415297</v>
      </c>
      <c r="AE972" s="73">
        <v>7713028.3611415299</v>
      </c>
      <c r="AF972" s="73">
        <v>8360469.7111415304</v>
      </c>
      <c r="AG972" s="73">
        <v>7836865.4311415302</v>
      </c>
      <c r="AH972" s="73">
        <v>7740155.1711415304</v>
      </c>
      <c r="AI972" s="73">
        <v>8060594.9711415302</v>
      </c>
      <c r="AJ972" s="73">
        <v>7661012.2111415304</v>
      </c>
      <c r="AK972" s="73">
        <v>7764309.1911415299</v>
      </c>
      <c r="AL972" s="73">
        <v>8209562.1011415301</v>
      </c>
      <c r="AM972" s="73">
        <v>7608544.2511415305</v>
      </c>
      <c r="AN972" s="73">
        <v>94306043.883698404</v>
      </c>
    </row>
    <row r="973" spans="1:40">
      <c r="A973" s="108" t="s">
        <v>1663</v>
      </c>
      <c r="B973" s="73">
        <v>399448.191607969</v>
      </c>
      <c r="C973" s="73">
        <v>416468.01160796901</v>
      </c>
      <c r="D973" s="73">
        <v>415551.93160796899</v>
      </c>
      <c r="E973" s="73">
        <v>481565.04160796897</v>
      </c>
      <c r="F973" s="73">
        <v>415716.15160796902</v>
      </c>
      <c r="G973" s="73">
        <v>404318.251607969</v>
      </c>
      <c r="H973" s="73">
        <v>413077.321607969</v>
      </c>
      <c r="I973" s="73">
        <v>414404.62160796899</v>
      </c>
      <c r="J973" s="73">
        <v>396447.61160796898</v>
      </c>
      <c r="K973" s="73">
        <v>413468.17160796898</v>
      </c>
      <c r="L973" s="73">
        <v>413598.12160796899</v>
      </c>
      <c r="M973" s="73">
        <v>394258.131607969</v>
      </c>
      <c r="N973" s="73">
        <v>4978321.5592956301</v>
      </c>
      <c r="O973" s="73">
        <v>336973.23120086303</v>
      </c>
      <c r="P973" s="73">
        <v>353993.05120086297</v>
      </c>
      <c r="Q973" s="73">
        <v>353076.97120086302</v>
      </c>
      <c r="R973" s="73">
        <v>419090.081200863</v>
      </c>
      <c r="S973" s="73">
        <v>353241.19120086299</v>
      </c>
      <c r="T973" s="73">
        <v>341843.29120086302</v>
      </c>
      <c r="U973" s="73">
        <v>350602.36120086297</v>
      </c>
      <c r="V973" s="73">
        <v>351929.66120086302</v>
      </c>
      <c r="W973" s="73">
        <v>333972.65120086301</v>
      </c>
      <c r="X973" s="73">
        <v>350993.21120086301</v>
      </c>
      <c r="Y973" s="73">
        <v>351123.16120086302</v>
      </c>
      <c r="Z973" s="73">
        <v>331783.17120086303</v>
      </c>
      <c r="AA973" s="73">
        <v>4228622.0344103603</v>
      </c>
      <c r="AB973" s="73">
        <v>347182.40410947398</v>
      </c>
      <c r="AC973" s="73">
        <v>364202.22410947399</v>
      </c>
      <c r="AD973" s="73">
        <v>363286.14410947397</v>
      </c>
      <c r="AE973" s="73">
        <v>429299.25410947402</v>
      </c>
      <c r="AF973" s="73">
        <v>363450.364109474</v>
      </c>
      <c r="AG973" s="73">
        <v>352052.46410947398</v>
      </c>
      <c r="AH973" s="73">
        <v>360811.53410947399</v>
      </c>
      <c r="AI973" s="73">
        <v>362138.83410947397</v>
      </c>
      <c r="AJ973" s="73">
        <v>344181.82410947402</v>
      </c>
      <c r="AK973" s="73">
        <v>361202.38410947402</v>
      </c>
      <c r="AL973" s="73">
        <v>361332.33410947397</v>
      </c>
      <c r="AM973" s="73">
        <v>341992.34410947398</v>
      </c>
      <c r="AN973" s="73">
        <v>4351132.1093136901</v>
      </c>
    </row>
    <row r="974" spans="1:40">
      <c r="A974" s="108" t="s">
        <v>1664</v>
      </c>
      <c r="B974" s="73">
        <v>928333.41615980398</v>
      </c>
      <c r="C974" s="73">
        <v>852638.78615980304</v>
      </c>
      <c r="D974" s="73">
        <v>813886.20615980402</v>
      </c>
      <c r="E974" s="73">
        <v>884704.83615980297</v>
      </c>
      <c r="F974" s="73">
        <v>817382.83615980297</v>
      </c>
      <c r="G974" s="73">
        <v>820855.09615980298</v>
      </c>
      <c r="H974" s="73">
        <v>2037300.7761597999</v>
      </c>
      <c r="I974" s="73">
        <v>1684319.1561598</v>
      </c>
      <c r="J974" s="73">
        <v>1697181.4761598001</v>
      </c>
      <c r="K974" s="73">
        <v>805900.24615980405</v>
      </c>
      <c r="L974" s="73">
        <v>859599.13615980395</v>
      </c>
      <c r="M974" s="73">
        <v>803495.57615980296</v>
      </c>
      <c r="N974" s="73">
        <v>13005597.5439176</v>
      </c>
      <c r="O974" s="73">
        <v>887214.57957432396</v>
      </c>
      <c r="P974" s="73">
        <v>811519.94957432395</v>
      </c>
      <c r="Q974" s="73">
        <v>772767.369574324</v>
      </c>
      <c r="R974" s="73">
        <v>843585.99957432295</v>
      </c>
      <c r="S974" s="73">
        <v>776263.999574324</v>
      </c>
      <c r="T974" s="73">
        <v>779736.25957432401</v>
      </c>
      <c r="U974" s="73">
        <v>1996181.9395743201</v>
      </c>
      <c r="V974" s="73">
        <v>1643200.31957432</v>
      </c>
      <c r="W974" s="73">
        <v>1656062.6395743201</v>
      </c>
      <c r="X974" s="73">
        <v>764781.40957432403</v>
      </c>
      <c r="Y974" s="73">
        <v>818480.29957432405</v>
      </c>
      <c r="Z974" s="73">
        <v>762376.73957432399</v>
      </c>
      <c r="AA974" s="73">
        <v>12512171.5048918</v>
      </c>
      <c r="AB974" s="73">
        <v>4669047.7865111902</v>
      </c>
      <c r="AC974" s="73">
        <v>550346.15651119198</v>
      </c>
      <c r="AD974" s="73">
        <v>511593.57651119301</v>
      </c>
      <c r="AE974" s="73">
        <v>582412.20651119202</v>
      </c>
      <c r="AF974" s="73">
        <v>515090.20651119202</v>
      </c>
      <c r="AG974" s="73">
        <v>518562.46651119197</v>
      </c>
      <c r="AH974" s="73">
        <v>1735008.1465111901</v>
      </c>
      <c r="AI974" s="73">
        <v>1382026.52651119</v>
      </c>
      <c r="AJ974" s="73">
        <v>1394888.8465111901</v>
      </c>
      <c r="AK974" s="73">
        <v>503607.61651119299</v>
      </c>
      <c r="AL974" s="73">
        <v>557306.506511193</v>
      </c>
      <c r="AM974" s="73">
        <v>501202.946511193</v>
      </c>
      <c r="AN974" s="73">
        <v>13421092.9881343</v>
      </c>
    </row>
    <row r="975" spans="1:40">
      <c r="A975" s="108" t="s">
        <v>1665</v>
      </c>
      <c r="B975" s="73">
        <v>0</v>
      </c>
      <c r="C975" s="73">
        <v>0</v>
      </c>
      <c r="D975" s="73">
        <v>0</v>
      </c>
      <c r="E975" s="73">
        <v>0</v>
      </c>
      <c r="F975" s="73">
        <v>0</v>
      </c>
      <c r="G975" s="73">
        <v>0</v>
      </c>
      <c r="H975" s="73">
        <v>0</v>
      </c>
      <c r="I975" s="73">
        <v>0</v>
      </c>
      <c r="J975" s="73">
        <v>0</v>
      </c>
      <c r="K975" s="73">
        <v>0</v>
      </c>
      <c r="L975" s="73">
        <v>0</v>
      </c>
      <c r="M975" s="73">
        <v>0</v>
      </c>
      <c r="N975" s="73">
        <v>0</v>
      </c>
      <c r="O975" s="73">
        <v>0</v>
      </c>
      <c r="P975" s="73">
        <v>0</v>
      </c>
      <c r="Q975" s="73">
        <v>0</v>
      </c>
      <c r="R975" s="73">
        <v>0</v>
      </c>
      <c r="S975" s="73">
        <v>0</v>
      </c>
      <c r="T975" s="73">
        <v>0</v>
      </c>
      <c r="U975" s="73">
        <v>0</v>
      </c>
      <c r="V975" s="73">
        <v>0</v>
      </c>
      <c r="W975" s="73">
        <v>0</v>
      </c>
      <c r="X975" s="73">
        <v>0</v>
      </c>
      <c r="Y975" s="73">
        <v>0</v>
      </c>
      <c r="Z975" s="73">
        <v>0</v>
      </c>
      <c r="AA975" s="73">
        <v>0</v>
      </c>
      <c r="AB975" s="73">
        <v>0</v>
      </c>
      <c r="AC975" s="73">
        <v>0</v>
      </c>
      <c r="AD975" s="73">
        <v>0</v>
      </c>
      <c r="AE975" s="73">
        <v>0</v>
      </c>
      <c r="AF975" s="73">
        <v>0</v>
      </c>
      <c r="AG975" s="73">
        <v>0</v>
      </c>
      <c r="AH975" s="73">
        <v>0</v>
      </c>
      <c r="AI975" s="73">
        <v>0</v>
      </c>
      <c r="AJ975" s="73">
        <v>0</v>
      </c>
      <c r="AK975" s="73">
        <v>0</v>
      </c>
      <c r="AL975" s="73">
        <v>0</v>
      </c>
      <c r="AM975" s="73">
        <v>0</v>
      </c>
      <c r="AN975" s="73">
        <v>0</v>
      </c>
    </row>
    <row r="976" spans="1:40">
      <c r="A976" s="108" t="s">
        <v>1666</v>
      </c>
      <c r="B976" s="73">
        <v>22427559.443589699</v>
      </c>
      <c r="C976" s="73">
        <v>17124369.7735897</v>
      </c>
      <c r="D976" s="73">
        <v>19102503.423589699</v>
      </c>
      <c r="E976" s="73">
        <v>17411386.3135897</v>
      </c>
      <c r="F976" s="73">
        <v>17247401.433589701</v>
      </c>
      <c r="G976" s="73">
        <v>13899048.243589699</v>
      </c>
      <c r="H976" s="73">
        <v>17551514.7735897</v>
      </c>
      <c r="I976" s="73">
        <v>17161111.123589698</v>
      </c>
      <c r="J976" s="73">
        <v>20359228.073589701</v>
      </c>
      <c r="K976" s="73">
        <v>17940205.5435897</v>
      </c>
      <c r="L976" s="73">
        <v>17664154.753589701</v>
      </c>
      <c r="M976" s="73">
        <v>16906076.2035897</v>
      </c>
      <c r="N976" s="73">
        <v>214794559.10307601</v>
      </c>
      <c r="O976" s="73">
        <v>23752814.8326139</v>
      </c>
      <c r="P976" s="73">
        <v>18449625.162613899</v>
      </c>
      <c r="Q976" s="73">
        <v>20427758.812613901</v>
      </c>
      <c r="R976" s="73">
        <v>18736641.702613901</v>
      </c>
      <c r="S976" s="73">
        <v>18572656.822613899</v>
      </c>
      <c r="T976" s="73">
        <v>15224303.632613899</v>
      </c>
      <c r="U976" s="73">
        <v>18876770.162613899</v>
      </c>
      <c r="V976" s="73">
        <v>18486366.5126139</v>
      </c>
      <c r="W976" s="73">
        <v>21684483.462613899</v>
      </c>
      <c r="X976" s="73">
        <v>19265460.932613902</v>
      </c>
      <c r="Y976" s="73">
        <v>18989410.142613899</v>
      </c>
      <c r="Z976" s="73">
        <v>18231331.592613898</v>
      </c>
      <c r="AA976" s="73">
        <v>230697623.77136701</v>
      </c>
      <c r="AB976" s="73">
        <v>25927366.1369766</v>
      </c>
      <c r="AC976" s="73">
        <v>20624176.466976602</v>
      </c>
      <c r="AD976" s="73">
        <v>22602310.1169766</v>
      </c>
      <c r="AE976" s="73">
        <v>20911193.006976601</v>
      </c>
      <c r="AF976" s="73">
        <v>20747208.126976602</v>
      </c>
      <c r="AG976" s="73">
        <v>17398854.9369766</v>
      </c>
      <c r="AH976" s="73">
        <v>21051321.466976602</v>
      </c>
      <c r="AI976" s="73">
        <v>20660917.816976599</v>
      </c>
      <c r="AJ976" s="73">
        <v>23859034.766976599</v>
      </c>
      <c r="AK976" s="73">
        <v>21440012.236976601</v>
      </c>
      <c r="AL976" s="73">
        <v>21163961.446976598</v>
      </c>
      <c r="AM976" s="73">
        <v>20405882.896976601</v>
      </c>
      <c r="AN976" s="73">
        <v>256792239.42372</v>
      </c>
    </row>
    <row r="977" spans="1:40">
      <c r="A977" s="108" t="s">
        <v>1667</v>
      </c>
      <c r="B977" s="73">
        <v>65237718.124903798</v>
      </c>
      <c r="C977" s="73">
        <v>55135758.404903799</v>
      </c>
      <c r="D977" s="73">
        <v>60890297.964903802</v>
      </c>
      <c r="E977" s="73">
        <v>56141960.094903797</v>
      </c>
      <c r="F977" s="73">
        <v>59857393.484903798</v>
      </c>
      <c r="G977" s="73">
        <v>55308994.014903799</v>
      </c>
      <c r="H977" s="73">
        <v>57771150.554903798</v>
      </c>
      <c r="I977" s="73">
        <v>58078543.594903797</v>
      </c>
      <c r="J977" s="73">
        <v>62287531.144903801</v>
      </c>
      <c r="K977" s="73">
        <v>58146958.994903803</v>
      </c>
      <c r="L977" s="73">
        <v>60263794.1149038</v>
      </c>
      <c r="M977" s="73">
        <v>55645244.964903802</v>
      </c>
      <c r="N977" s="73">
        <v>704765345.45884597</v>
      </c>
      <c r="O977" s="73">
        <v>67338007.119629204</v>
      </c>
      <c r="P977" s="73">
        <v>57236047.399629101</v>
      </c>
      <c r="Q977" s="73">
        <v>62990586.959629104</v>
      </c>
      <c r="R977" s="73">
        <v>58242249.089629099</v>
      </c>
      <c r="S977" s="73">
        <v>61957682.479629099</v>
      </c>
      <c r="T977" s="73">
        <v>57409283.009629101</v>
      </c>
      <c r="U977" s="73">
        <v>59871439.5496291</v>
      </c>
      <c r="V977" s="73">
        <v>60178832.589629099</v>
      </c>
      <c r="W977" s="73">
        <v>64387820.139629103</v>
      </c>
      <c r="X977" s="73">
        <v>60247247.989629097</v>
      </c>
      <c r="Y977" s="73">
        <v>62364083.109629102</v>
      </c>
      <c r="Z977" s="73">
        <v>57745533.959629104</v>
      </c>
      <c r="AA977" s="73">
        <v>729968813.39555001</v>
      </c>
      <c r="AB977" s="73">
        <v>74400474.780788794</v>
      </c>
      <c r="AC977" s="73">
        <v>60255508.060788803</v>
      </c>
      <c r="AD977" s="73">
        <v>66010047.620788798</v>
      </c>
      <c r="AE977" s="73">
        <v>61261709.7507888</v>
      </c>
      <c r="AF977" s="73">
        <v>64977143.140788801</v>
      </c>
      <c r="AG977" s="73">
        <v>60428743.670788802</v>
      </c>
      <c r="AH977" s="73">
        <v>62890900.210788801</v>
      </c>
      <c r="AI977" s="73">
        <v>63198293.2507888</v>
      </c>
      <c r="AJ977" s="73">
        <v>67407280.800788805</v>
      </c>
      <c r="AK977" s="73">
        <v>63266708.650788799</v>
      </c>
      <c r="AL977" s="73">
        <v>65383543.770788804</v>
      </c>
      <c r="AM977" s="73">
        <v>60764994.620788798</v>
      </c>
      <c r="AN977" s="73">
        <v>770245348.32946599</v>
      </c>
    </row>
    <row r="978" spans="1:40">
      <c r="A978" s="108" t="s">
        <v>1668</v>
      </c>
      <c r="B978" s="73">
        <v>213841538.530761</v>
      </c>
      <c r="C978" s="73">
        <v>134574882.02272999</v>
      </c>
      <c r="D978" s="73">
        <v>146368278.609981</v>
      </c>
      <c r="E978" s="73">
        <v>160515432.46715701</v>
      </c>
      <c r="F978" s="73">
        <v>193484353.989209</v>
      </c>
      <c r="G978" s="73">
        <v>206127716.04048201</v>
      </c>
      <c r="H978" s="73">
        <v>216801020.70087501</v>
      </c>
      <c r="I978" s="73">
        <v>267516583.940534</v>
      </c>
      <c r="J978" s="73">
        <v>201782204.70387799</v>
      </c>
      <c r="K978" s="73">
        <v>173771673.70118499</v>
      </c>
      <c r="L978" s="73">
        <v>138629866.57880101</v>
      </c>
      <c r="M978" s="73">
        <v>148180284.694262</v>
      </c>
      <c r="N978" s="73">
        <v>2201593835.9798598</v>
      </c>
      <c r="O978" s="73">
        <v>198987883.309627</v>
      </c>
      <c r="P978" s="73">
        <v>125466630.18298499</v>
      </c>
      <c r="Q978" s="73">
        <v>135643328.890764</v>
      </c>
      <c r="R978" s="73">
        <v>148854993.117075</v>
      </c>
      <c r="S978" s="73">
        <v>179840977.904037</v>
      </c>
      <c r="T978" s="73">
        <v>192658522.724168</v>
      </c>
      <c r="U978" s="73">
        <v>202558774.732858</v>
      </c>
      <c r="V978" s="73">
        <v>249821249.06325001</v>
      </c>
      <c r="W978" s="73">
        <v>188509690.847</v>
      </c>
      <c r="X978" s="73">
        <v>162730823.405489</v>
      </c>
      <c r="Y978" s="73">
        <v>128913096.793056</v>
      </c>
      <c r="Z978" s="73">
        <v>138257907.78306299</v>
      </c>
      <c r="AA978" s="73">
        <v>2052243878.75337</v>
      </c>
      <c r="AB978" s="73">
        <v>189278190.327474</v>
      </c>
      <c r="AC978" s="73">
        <v>119028862.108651</v>
      </c>
      <c r="AD978" s="73">
        <v>128368543.84214801</v>
      </c>
      <c r="AE978" s="73">
        <v>141017851.594639</v>
      </c>
      <c r="AF978" s="73">
        <v>171149149.00663799</v>
      </c>
      <c r="AG978" s="73">
        <v>183670007.68464199</v>
      </c>
      <c r="AH978" s="73">
        <v>193251377.714284</v>
      </c>
      <c r="AI978" s="73">
        <v>238388732.69920501</v>
      </c>
      <c r="AJ978" s="73">
        <v>180160538.105564</v>
      </c>
      <c r="AK978" s="73">
        <v>155443179.61733299</v>
      </c>
      <c r="AL978" s="73">
        <v>123114458.319493</v>
      </c>
      <c r="AM978" s="73">
        <v>132240977.275535</v>
      </c>
      <c r="AN978" s="73">
        <v>1955111868.29561</v>
      </c>
    </row>
    <row r="979" spans="1:40">
      <c r="A979" s="108" t="s">
        <v>1669</v>
      </c>
      <c r="B979" s="73">
        <v>279079256.65566498</v>
      </c>
      <c r="C979" s="73">
        <v>189710640.427634</v>
      </c>
      <c r="D979" s="73">
        <v>207258576.57488501</v>
      </c>
      <c r="E979" s="73">
        <v>216657392.56206101</v>
      </c>
      <c r="F979" s="73">
        <v>253341747.47411299</v>
      </c>
      <c r="G979" s="73">
        <v>261436710.05538601</v>
      </c>
      <c r="H979" s="73">
        <v>274572171.25577903</v>
      </c>
      <c r="I979" s="73">
        <v>325595127.53543699</v>
      </c>
      <c r="J979" s="73">
        <v>264069735.848782</v>
      </c>
      <c r="K979" s="73">
        <v>231918632.696089</v>
      </c>
      <c r="L979" s="73">
        <v>198893660.69370499</v>
      </c>
      <c r="M979" s="73">
        <v>203825529.65916601</v>
      </c>
      <c r="N979" s="73">
        <v>2906359181.4387002</v>
      </c>
      <c r="O979" s="73">
        <v>266325890.42925599</v>
      </c>
      <c r="P979" s="73">
        <v>182702677.58261499</v>
      </c>
      <c r="Q979" s="73">
        <v>198633915.850393</v>
      </c>
      <c r="R979" s="73">
        <v>207097242.20670399</v>
      </c>
      <c r="S979" s="73">
        <v>241798660.38366601</v>
      </c>
      <c r="T979" s="73">
        <v>250067805.73379701</v>
      </c>
      <c r="U979" s="73">
        <v>262430214.282487</v>
      </c>
      <c r="V979" s="73">
        <v>310000081.652879</v>
      </c>
      <c r="W979" s="73">
        <v>252897510.98662901</v>
      </c>
      <c r="X979" s="73">
        <v>222978071.395118</v>
      </c>
      <c r="Y979" s="73">
        <v>191277179.90268499</v>
      </c>
      <c r="Z979" s="73">
        <v>196003441.74269199</v>
      </c>
      <c r="AA979" s="73">
        <v>2782212692.1489201</v>
      </c>
      <c r="AB979" s="73">
        <v>263678665.10826299</v>
      </c>
      <c r="AC979" s="73">
        <v>179284370.16944</v>
      </c>
      <c r="AD979" s="73">
        <v>194378591.462937</v>
      </c>
      <c r="AE979" s="73">
        <v>202279561.34542799</v>
      </c>
      <c r="AF979" s="73">
        <v>236126292.14742699</v>
      </c>
      <c r="AG979" s="73">
        <v>244098751.35543099</v>
      </c>
      <c r="AH979" s="73">
        <v>256142277.925073</v>
      </c>
      <c r="AI979" s="73">
        <v>301587025.94999301</v>
      </c>
      <c r="AJ979" s="73">
        <v>247567818.906353</v>
      </c>
      <c r="AK979" s="73">
        <v>218709888.26812199</v>
      </c>
      <c r="AL979" s="73">
        <v>188498002.09028199</v>
      </c>
      <c r="AM979" s="73">
        <v>193005971.89632401</v>
      </c>
      <c r="AN979" s="73">
        <v>2725357216.6250701</v>
      </c>
    </row>
    <row r="980" spans="1:40">
      <c r="A980" s="108" t="s">
        <v>1670</v>
      </c>
      <c r="B980" s="73">
        <v>-5.8207660913467401E-8</v>
      </c>
      <c r="C980" s="73">
        <v>-5.8207660913467401E-8</v>
      </c>
      <c r="D980" s="73">
        <v>0</v>
      </c>
      <c r="E980" s="73">
        <v>2.91038304567337E-8</v>
      </c>
      <c r="F980" s="73">
        <v>-5.8207660913467401E-8</v>
      </c>
      <c r="G980" s="73">
        <v>2.91038304567337E-8</v>
      </c>
      <c r="H980" s="73">
        <v>0</v>
      </c>
      <c r="I980" s="73">
        <v>0</v>
      </c>
      <c r="J980" s="73">
        <v>-2.91038304567337E-8</v>
      </c>
      <c r="K980" s="73">
        <v>-2.91038304567337E-8</v>
      </c>
      <c r="L980" s="73">
        <v>-8.7311491370201098E-8</v>
      </c>
      <c r="M980" s="73">
        <v>0</v>
      </c>
      <c r="N980" s="73">
        <v>-2.6193447411060301E-7</v>
      </c>
      <c r="O980" s="73">
        <v>-2.91038304567337E-8</v>
      </c>
      <c r="P980" s="73">
        <v>-2.91038304567337E-8</v>
      </c>
      <c r="Q980" s="73">
        <v>-5.8207660913467401E-8</v>
      </c>
      <c r="R980" s="73">
        <v>-2.91038304567337E-8</v>
      </c>
      <c r="S980" s="73">
        <v>0</v>
      </c>
      <c r="T980" s="73">
        <v>5.8207660913467401E-8</v>
      </c>
      <c r="U980" s="73">
        <v>-2.91038304567337E-8</v>
      </c>
      <c r="V980" s="73">
        <v>5.8207660913467401E-8</v>
      </c>
      <c r="W980" s="73">
        <v>0</v>
      </c>
      <c r="X980" s="73">
        <v>2.91038304567337E-8</v>
      </c>
      <c r="Y980" s="73">
        <v>-5.8207660913467401E-8</v>
      </c>
      <c r="Z980" s="73">
        <v>0</v>
      </c>
      <c r="AA980" s="73">
        <v>-8.7311491370201098E-8</v>
      </c>
      <c r="AB980" s="73">
        <v>-2.91038304567337E-8</v>
      </c>
      <c r="AC980" s="73">
        <v>-5.8207660913467401E-8</v>
      </c>
      <c r="AD980" s="73">
        <v>-5.8207660913467401E-8</v>
      </c>
      <c r="AE980" s="73">
        <v>0</v>
      </c>
      <c r="AF980" s="73">
        <v>-2.91038304567337E-8</v>
      </c>
      <c r="AG980" s="73">
        <v>2.91038304567337E-8</v>
      </c>
      <c r="AH980" s="73">
        <v>-2.91038304567337E-8</v>
      </c>
      <c r="AI980" s="73">
        <v>0</v>
      </c>
      <c r="AJ980" s="73">
        <v>5.8207660913467401E-8</v>
      </c>
      <c r="AK980" s="73">
        <v>0</v>
      </c>
      <c r="AL980" s="73">
        <v>0</v>
      </c>
      <c r="AM980" s="73">
        <v>-5.8207660913467401E-8</v>
      </c>
      <c r="AN980" s="73">
        <v>-1.7462298274040201E-7</v>
      </c>
    </row>
    <row r="981" spans="1:40">
      <c r="A981" s="108" t="s">
        <v>1671</v>
      </c>
    </row>
    <row r="982" spans="1:40">
      <c r="A982" s="108" t="s">
        <v>1672</v>
      </c>
      <c r="B982" s="73">
        <v>77764000.192352101</v>
      </c>
      <c r="C982" s="73">
        <v>62924012.056844503</v>
      </c>
      <c r="D982" s="73">
        <v>69124000.471310005</v>
      </c>
      <c r="E982" s="73">
        <v>65573300.524749599</v>
      </c>
      <c r="F982" s="73">
        <v>71243780.378640905</v>
      </c>
      <c r="G982" s="73">
        <v>67050494.433022298</v>
      </c>
      <c r="H982" s="73">
        <v>69913776.142811</v>
      </c>
      <c r="I982" s="73">
        <v>73117332.034097701</v>
      </c>
      <c r="J982" s="73">
        <v>73328064.198437497</v>
      </c>
      <c r="K982" s="73">
        <v>67862788.197677001</v>
      </c>
      <c r="L982" s="73">
        <v>67313015.876665294</v>
      </c>
      <c r="M982" s="73">
        <v>63790362.789160401</v>
      </c>
      <c r="N982" s="73">
        <v>829004927.29576802</v>
      </c>
      <c r="O982" s="73">
        <v>79990836.069597706</v>
      </c>
      <c r="P982" s="73">
        <v>65092989.7925689</v>
      </c>
      <c r="Q982" s="73">
        <v>71255462.1902325</v>
      </c>
      <c r="R982" s="73">
        <v>67722831.510240406</v>
      </c>
      <c r="S982" s="73">
        <v>73436776.639598295</v>
      </c>
      <c r="T982" s="73">
        <v>69321850.403856903</v>
      </c>
      <c r="U982" s="73">
        <v>72195484.615560606</v>
      </c>
      <c r="V982" s="73">
        <v>75446322.463414207</v>
      </c>
      <c r="W982" s="73">
        <v>75596073.300132394</v>
      </c>
      <c r="X982" s="73">
        <v>70120707.470310003</v>
      </c>
      <c r="Y982" s="73">
        <v>69477631.376522496</v>
      </c>
      <c r="Z982" s="73">
        <v>65990877.426709801</v>
      </c>
      <c r="AA982" s="73">
        <v>855647843.25874496</v>
      </c>
      <c r="AB982" s="73">
        <v>87258794.488053605</v>
      </c>
      <c r="AC982" s="73">
        <v>68055466.142648503</v>
      </c>
      <c r="AD982" s="73">
        <v>74231375.328180298</v>
      </c>
      <c r="AE982" s="73">
        <v>70743957.344059393</v>
      </c>
      <c r="AF982" s="73">
        <v>76615116.477385193</v>
      </c>
      <c r="AG982" s="73">
        <v>72588911.253880307</v>
      </c>
      <c r="AH982" s="73">
        <v>75507581.005329996</v>
      </c>
      <c r="AI982" s="73">
        <v>78938220.166061401</v>
      </c>
      <c r="AJ982" s="73">
        <v>78866614.987330794</v>
      </c>
      <c r="AK982" s="73">
        <v>73282861.355626404</v>
      </c>
      <c r="AL982" s="73">
        <v>72513037.356745005</v>
      </c>
      <c r="AM982" s="73">
        <v>69074319.008775696</v>
      </c>
      <c r="AN982" s="73">
        <v>897676254.91407704</v>
      </c>
    </row>
    <row r="983" spans="1:40">
      <c r="A983" s="108" t="s">
        <v>1673</v>
      </c>
      <c r="B983" s="73">
        <v>77764000.192352101</v>
      </c>
      <c r="C983" s="73">
        <v>62924012.056844503</v>
      </c>
      <c r="D983" s="73">
        <v>69124000.471310005</v>
      </c>
      <c r="E983" s="73">
        <v>65573300.524749599</v>
      </c>
      <c r="F983" s="73">
        <v>71243780.378640905</v>
      </c>
      <c r="G983" s="73">
        <v>67050494.433022298</v>
      </c>
      <c r="H983" s="73">
        <v>69913776.142811</v>
      </c>
      <c r="I983" s="73">
        <v>73117332.034097701</v>
      </c>
      <c r="J983" s="73">
        <v>73328064.198437497</v>
      </c>
      <c r="K983" s="73">
        <v>67862788.197677001</v>
      </c>
      <c r="L983" s="73">
        <v>67313015.876665294</v>
      </c>
      <c r="M983" s="73">
        <v>63790362.789160401</v>
      </c>
      <c r="N983" s="73">
        <v>829004927.29576802</v>
      </c>
      <c r="O983" s="73">
        <v>79990836.069597706</v>
      </c>
      <c r="P983" s="73">
        <v>65092989.7925689</v>
      </c>
      <c r="Q983" s="73">
        <v>71255462.1902325</v>
      </c>
      <c r="R983" s="73">
        <v>67722831.510240406</v>
      </c>
      <c r="S983" s="73">
        <v>73436776.639598295</v>
      </c>
      <c r="T983" s="73">
        <v>69321850.403856903</v>
      </c>
      <c r="U983" s="73">
        <v>72195484.615560606</v>
      </c>
      <c r="V983" s="73">
        <v>75446322.463414207</v>
      </c>
      <c r="W983" s="73">
        <v>75596073.300132394</v>
      </c>
      <c r="X983" s="73">
        <v>70120707.470310003</v>
      </c>
      <c r="Y983" s="73">
        <v>69477631.376522496</v>
      </c>
      <c r="Z983" s="73">
        <v>65990877.426709801</v>
      </c>
      <c r="AA983" s="73">
        <v>855647843.25874496</v>
      </c>
      <c r="AB983" s="73">
        <v>87258794.488053605</v>
      </c>
      <c r="AC983" s="73">
        <v>68055466.142648503</v>
      </c>
      <c r="AD983" s="73">
        <v>74231375.328180298</v>
      </c>
      <c r="AE983" s="73">
        <v>70743957.344059393</v>
      </c>
      <c r="AF983" s="73">
        <v>76615116.477385193</v>
      </c>
      <c r="AG983" s="73">
        <v>72588911.253880307</v>
      </c>
      <c r="AH983" s="73">
        <v>75507581.005329996</v>
      </c>
      <c r="AI983" s="73">
        <v>78938220.166061401</v>
      </c>
      <c r="AJ983" s="73">
        <v>78866614.987330794</v>
      </c>
      <c r="AK983" s="73">
        <v>73282861.355626404</v>
      </c>
      <c r="AL983" s="73">
        <v>72513037.356745005</v>
      </c>
      <c r="AM983" s="73">
        <v>69074319.008775696</v>
      </c>
      <c r="AN983" s="73">
        <v>897676254.91407704</v>
      </c>
    </row>
    <row r="984" spans="1:40" ht="10.8" thickBot="1">
      <c r="A984" s="185" t="s">
        <v>1674</v>
      </c>
    </row>
    <row r="985" spans="1:40">
      <c r="A985" s="108" t="s">
        <v>1675</v>
      </c>
      <c r="B985" s="73">
        <v>120450730.43109301</v>
      </c>
      <c r="C985" s="73">
        <v>61370040.537554801</v>
      </c>
      <c r="D985" s="73">
        <v>71860074.577883601</v>
      </c>
      <c r="E985" s="73">
        <v>90017853.060608998</v>
      </c>
      <c r="F985" s="73">
        <v>98489692.36902</v>
      </c>
      <c r="G985" s="73">
        <v>101703758.344541</v>
      </c>
      <c r="H985" s="73">
        <v>100499305.79393999</v>
      </c>
      <c r="I985" s="73">
        <v>151706510.81523299</v>
      </c>
      <c r="J985" s="73">
        <v>97583055.337054804</v>
      </c>
      <c r="K985" s="73">
        <v>86132087.622715995</v>
      </c>
      <c r="L985" s="73">
        <v>65656023.344226502</v>
      </c>
      <c r="M985" s="73">
        <v>61180803.603441499</v>
      </c>
      <c r="N985" s="73">
        <v>1106649935.8373101</v>
      </c>
      <c r="O985" s="73">
        <v>127928625.731776</v>
      </c>
      <c r="P985" s="73">
        <v>66647944.082668401</v>
      </c>
      <c r="Q985" s="73">
        <v>78810542.913194105</v>
      </c>
      <c r="R985" s="73">
        <v>96741518.856490105</v>
      </c>
      <c r="S985" s="73">
        <v>105499613.105689</v>
      </c>
      <c r="T985" s="73">
        <v>109701117.916426</v>
      </c>
      <c r="U985" s="73">
        <v>108434954.098335</v>
      </c>
      <c r="V985" s="73">
        <v>159046919.57807299</v>
      </c>
      <c r="W985" s="73">
        <v>103404104.931674</v>
      </c>
      <c r="X985" s="73">
        <v>90153956.3390975</v>
      </c>
      <c r="Y985" s="73">
        <v>68292132.822846696</v>
      </c>
      <c r="Z985" s="73">
        <v>67544416.366558298</v>
      </c>
      <c r="AA985" s="73">
        <v>1182205846.74283</v>
      </c>
      <c r="AB985" s="73">
        <v>128747947.482363</v>
      </c>
      <c r="AC985" s="73">
        <v>67274799.170780495</v>
      </c>
      <c r="AD985" s="73">
        <v>77755364.353077501</v>
      </c>
      <c r="AE985" s="73">
        <v>96606991.9063714</v>
      </c>
      <c r="AF985" s="73">
        <v>109711061.75365201</v>
      </c>
      <c r="AG985" s="73">
        <v>114487786.41197699</v>
      </c>
      <c r="AH985" s="73">
        <v>114536197.710913</v>
      </c>
      <c r="AI985" s="73">
        <v>165376788.810776</v>
      </c>
      <c r="AJ985" s="73">
        <v>108632037.84049</v>
      </c>
      <c r="AK985" s="73">
        <v>95954052.782172307</v>
      </c>
      <c r="AL985" s="73">
        <v>79336585.289843306</v>
      </c>
      <c r="AM985" s="73">
        <v>72685429.213750094</v>
      </c>
      <c r="AN985" s="73">
        <v>1231105042.7261701</v>
      </c>
    </row>
    <row r="986" spans="1:40">
      <c r="A986" s="108" t="s">
        <v>1676</v>
      </c>
      <c r="B986" s="73">
        <v>97270502.015741199</v>
      </c>
      <c r="C986" s="73">
        <v>82639059.196840793</v>
      </c>
      <c r="D986" s="73">
        <v>86100863.424000695</v>
      </c>
      <c r="E986" s="73">
        <v>87461976.400524601</v>
      </c>
      <c r="F986" s="73">
        <v>93202990.662990898</v>
      </c>
      <c r="G986" s="73">
        <v>96905839.710006207</v>
      </c>
      <c r="H986" s="73">
        <v>97447230.084369093</v>
      </c>
      <c r="I986" s="73">
        <v>106415449.60026699</v>
      </c>
      <c r="J986" s="73">
        <v>95667268.875205398</v>
      </c>
      <c r="K986" s="73">
        <v>88664817.077708393</v>
      </c>
      <c r="L986" s="73">
        <v>82089940.292679399</v>
      </c>
      <c r="M986" s="73">
        <v>84909290.110613495</v>
      </c>
      <c r="N986" s="73">
        <v>1098775227.4509399</v>
      </c>
      <c r="O986" s="73">
        <v>104737461.778629</v>
      </c>
      <c r="P986" s="73">
        <v>86949531.160337195</v>
      </c>
      <c r="Q986" s="73">
        <v>90732469.330692306</v>
      </c>
      <c r="R986" s="73">
        <v>92199762.295844197</v>
      </c>
      <c r="S986" s="73">
        <v>99309657.0291816</v>
      </c>
      <c r="T986" s="73">
        <v>103777867.78087901</v>
      </c>
      <c r="U986" s="73">
        <v>105113622.027447</v>
      </c>
      <c r="V986" s="73">
        <v>116456605.860116</v>
      </c>
      <c r="W986" s="73">
        <v>103240952.82349899</v>
      </c>
      <c r="X986" s="73">
        <v>95392442.482915103</v>
      </c>
      <c r="Y986" s="73">
        <v>86966456.274519205</v>
      </c>
      <c r="Z986" s="73">
        <v>89640908.9185424</v>
      </c>
      <c r="AA986" s="73">
        <v>1174517737.7625999</v>
      </c>
      <c r="AB986" s="73">
        <v>109171096.772882</v>
      </c>
      <c r="AC986" s="73">
        <v>88817231.369064495</v>
      </c>
      <c r="AD986" s="73">
        <v>92908824.853229702</v>
      </c>
      <c r="AE986" s="73">
        <v>95490076.608543903</v>
      </c>
      <c r="AF986" s="73">
        <v>103727746.543411</v>
      </c>
      <c r="AG986" s="73">
        <v>108597754.50967699</v>
      </c>
      <c r="AH986" s="73">
        <v>110861914.988405</v>
      </c>
      <c r="AI986" s="73">
        <v>123914613.35412399</v>
      </c>
      <c r="AJ986" s="73">
        <v>107571205.817011</v>
      </c>
      <c r="AK986" s="73">
        <v>99533233.576667398</v>
      </c>
      <c r="AL986" s="73">
        <v>90388243.074087903</v>
      </c>
      <c r="AM986" s="73">
        <v>92590009.805410996</v>
      </c>
      <c r="AN986" s="73">
        <v>1223571951.2725101</v>
      </c>
    </row>
    <row r="987" spans="1:40">
      <c r="A987" s="108" t="s">
        <v>1677</v>
      </c>
      <c r="B987" s="73">
        <v>0</v>
      </c>
      <c r="C987" s="73">
        <v>0</v>
      </c>
      <c r="D987" s="73">
        <v>0</v>
      </c>
      <c r="E987" s="73">
        <v>0</v>
      </c>
      <c r="F987" s="73">
        <v>0</v>
      </c>
      <c r="G987" s="73">
        <v>0</v>
      </c>
      <c r="H987" s="73">
        <v>0</v>
      </c>
      <c r="I987" s="73">
        <v>0</v>
      </c>
      <c r="J987" s="73">
        <v>0</v>
      </c>
      <c r="K987" s="73">
        <v>0</v>
      </c>
      <c r="L987" s="73">
        <v>0</v>
      </c>
      <c r="M987" s="73">
        <v>0</v>
      </c>
      <c r="N987" s="73">
        <v>0</v>
      </c>
      <c r="O987" s="73">
        <v>0</v>
      </c>
      <c r="P987" s="73">
        <v>0</v>
      </c>
      <c r="Q987" s="73">
        <v>0</v>
      </c>
      <c r="R987" s="73">
        <v>0</v>
      </c>
      <c r="S987" s="73">
        <v>0</v>
      </c>
      <c r="T987" s="73">
        <v>0</v>
      </c>
      <c r="U987" s="73">
        <v>0</v>
      </c>
      <c r="V987" s="73">
        <v>0</v>
      </c>
      <c r="W987" s="73">
        <v>0</v>
      </c>
      <c r="X987" s="73">
        <v>0</v>
      </c>
      <c r="Y987" s="73">
        <v>0</v>
      </c>
      <c r="Z987" s="73">
        <v>0</v>
      </c>
      <c r="AA987" s="73">
        <v>0</v>
      </c>
      <c r="AB987" s="73">
        <v>0</v>
      </c>
      <c r="AC987" s="73">
        <v>0</v>
      </c>
      <c r="AD987" s="73">
        <v>0</v>
      </c>
      <c r="AE987" s="73">
        <v>0</v>
      </c>
      <c r="AF987" s="73">
        <v>0</v>
      </c>
      <c r="AG987" s="73">
        <v>0</v>
      </c>
      <c r="AH987" s="73">
        <v>0</v>
      </c>
      <c r="AI987" s="73">
        <v>0</v>
      </c>
      <c r="AJ987" s="73">
        <v>0</v>
      </c>
      <c r="AK987" s="73">
        <v>0</v>
      </c>
      <c r="AL987" s="73">
        <v>0</v>
      </c>
      <c r="AM987" s="73">
        <v>0</v>
      </c>
      <c r="AN987" s="73">
        <v>0</v>
      </c>
    </row>
    <row r="988" spans="1:40">
      <c r="A988" s="108" t="s">
        <v>1678</v>
      </c>
      <c r="B988" s="73">
        <v>69954.984999999899</v>
      </c>
      <c r="C988" s="73">
        <v>69954.984999999899</v>
      </c>
      <c r="D988" s="73">
        <v>69954.984999999899</v>
      </c>
      <c r="E988" s="73">
        <v>69954.984999999899</v>
      </c>
      <c r="F988" s="73">
        <v>69954.984999999899</v>
      </c>
      <c r="G988" s="73">
        <v>69954.984999999899</v>
      </c>
      <c r="H988" s="73">
        <v>69954.984999999899</v>
      </c>
      <c r="I988" s="73">
        <v>69954.984999999899</v>
      </c>
      <c r="J988" s="73">
        <v>69954.984999999899</v>
      </c>
      <c r="K988" s="73">
        <v>69954.984999999899</v>
      </c>
      <c r="L988" s="73">
        <v>69954.984999999899</v>
      </c>
      <c r="M988" s="73">
        <v>69954.984999999899</v>
      </c>
      <c r="N988" s="73">
        <v>839459.81999999797</v>
      </c>
      <c r="O988" s="73">
        <v>67490.796224314996</v>
      </c>
      <c r="P988" s="73">
        <v>67490.796224314996</v>
      </c>
      <c r="Q988" s="73">
        <v>67490.796224314996</v>
      </c>
      <c r="R988" s="73">
        <v>67490.796224314996</v>
      </c>
      <c r="S988" s="73">
        <v>67490.796224314996</v>
      </c>
      <c r="T988" s="73">
        <v>67490.796224314996</v>
      </c>
      <c r="U988" s="73">
        <v>67490.796224314996</v>
      </c>
      <c r="V988" s="73">
        <v>67490.796224314996</v>
      </c>
      <c r="W988" s="73">
        <v>67490.796224314996</v>
      </c>
      <c r="X988" s="73">
        <v>67490.796224314996</v>
      </c>
      <c r="Y988" s="73">
        <v>67490.796224314996</v>
      </c>
      <c r="Z988" s="73">
        <v>67490.796224314996</v>
      </c>
      <c r="AA988" s="73">
        <v>809889.55469177896</v>
      </c>
      <c r="AB988" s="73">
        <v>67490.796224314996</v>
      </c>
      <c r="AC988" s="73">
        <v>67490.796224314996</v>
      </c>
      <c r="AD988" s="73">
        <v>67490.796224314996</v>
      </c>
      <c r="AE988" s="73">
        <v>67490.796224314996</v>
      </c>
      <c r="AF988" s="73">
        <v>67490.796224314996</v>
      </c>
      <c r="AG988" s="73">
        <v>67490.796224314996</v>
      </c>
      <c r="AH988" s="73">
        <v>67490.796224314996</v>
      </c>
      <c r="AI988" s="73">
        <v>67490.796224314996</v>
      </c>
      <c r="AJ988" s="73">
        <v>67490.796224314996</v>
      </c>
      <c r="AK988" s="73">
        <v>67490.796224314996</v>
      </c>
      <c r="AL988" s="73">
        <v>67490.796224314996</v>
      </c>
      <c r="AM988" s="73">
        <v>67490.796224314996</v>
      </c>
      <c r="AN988" s="73">
        <v>809889.55469177896</v>
      </c>
    </row>
    <row r="989" spans="1:40">
      <c r="A989" s="108" t="s">
        <v>1679</v>
      </c>
      <c r="B989" s="73">
        <v>0</v>
      </c>
      <c r="C989" s="73">
        <v>0</v>
      </c>
      <c r="D989" s="73">
        <v>0</v>
      </c>
      <c r="E989" s="73">
        <v>0</v>
      </c>
      <c r="F989" s="73">
        <v>0</v>
      </c>
      <c r="G989" s="73">
        <v>0</v>
      </c>
      <c r="H989" s="73">
        <v>0</v>
      </c>
      <c r="I989" s="73">
        <v>0</v>
      </c>
      <c r="J989" s="73">
        <v>0</v>
      </c>
      <c r="K989" s="73">
        <v>0</v>
      </c>
      <c r="L989" s="73">
        <v>0</v>
      </c>
      <c r="M989" s="73">
        <v>0</v>
      </c>
      <c r="N989" s="73">
        <v>0</v>
      </c>
      <c r="O989" s="73">
        <v>0</v>
      </c>
      <c r="P989" s="73">
        <v>0</v>
      </c>
      <c r="Q989" s="73">
        <v>0</v>
      </c>
      <c r="R989" s="73">
        <v>0</v>
      </c>
      <c r="S989" s="73">
        <v>0</v>
      </c>
      <c r="T989" s="73">
        <v>0</v>
      </c>
      <c r="U989" s="73">
        <v>0</v>
      </c>
      <c r="V989" s="73">
        <v>0</v>
      </c>
      <c r="W989" s="73">
        <v>0</v>
      </c>
      <c r="X989" s="73">
        <v>0</v>
      </c>
      <c r="Y989" s="73">
        <v>0</v>
      </c>
      <c r="Z989" s="73">
        <v>0</v>
      </c>
      <c r="AA989" s="73">
        <v>0</v>
      </c>
      <c r="AB989" s="73">
        <v>0</v>
      </c>
      <c r="AC989" s="73">
        <v>0</v>
      </c>
      <c r="AD989" s="73">
        <v>0</v>
      </c>
      <c r="AE989" s="73">
        <v>0</v>
      </c>
      <c r="AF989" s="73">
        <v>0</v>
      </c>
      <c r="AG989" s="73">
        <v>0</v>
      </c>
      <c r="AH989" s="73">
        <v>0</v>
      </c>
      <c r="AI989" s="73">
        <v>0</v>
      </c>
      <c r="AJ989" s="73">
        <v>0</v>
      </c>
      <c r="AK989" s="73">
        <v>0</v>
      </c>
      <c r="AL989" s="73">
        <v>0</v>
      </c>
      <c r="AM989" s="73">
        <v>0</v>
      </c>
      <c r="AN989" s="73">
        <v>0</v>
      </c>
    </row>
    <row r="990" spans="1:40" s="110" customFormat="1">
      <c r="A990" s="108" t="s">
        <v>1680</v>
      </c>
      <c r="B990" s="73">
        <v>0</v>
      </c>
      <c r="C990" s="73">
        <v>0</v>
      </c>
      <c r="D990" s="73">
        <v>0</v>
      </c>
      <c r="E990" s="73">
        <v>0</v>
      </c>
      <c r="F990" s="73">
        <v>0</v>
      </c>
      <c r="G990" s="73">
        <v>0</v>
      </c>
      <c r="H990" s="73">
        <v>0</v>
      </c>
      <c r="I990" s="73">
        <v>0</v>
      </c>
      <c r="J990" s="73">
        <v>0</v>
      </c>
      <c r="K990" s="73">
        <v>0</v>
      </c>
      <c r="L990" s="73">
        <v>0</v>
      </c>
      <c r="M990" s="73">
        <v>0</v>
      </c>
      <c r="N990" s="73">
        <v>0</v>
      </c>
      <c r="O990" s="73">
        <v>0</v>
      </c>
      <c r="P990" s="73">
        <v>0</v>
      </c>
      <c r="Q990" s="73">
        <v>0</v>
      </c>
      <c r="R990" s="73">
        <v>0</v>
      </c>
      <c r="S990" s="73">
        <v>0</v>
      </c>
      <c r="T990" s="73">
        <v>0</v>
      </c>
      <c r="U990" s="73">
        <v>0</v>
      </c>
      <c r="V990" s="73">
        <v>0</v>
      </c>
      <c r="W990" s="73">
        <v>0</v>
      </c>
      <c r="X990" s="73">
        <v>0</v>
      </c>
      <c r="Y990" s="73">
        <v>0</v>
      </c>
      <c r="Z990" s="73">
        <v>0</v>
      </c>
      <c r="AA990" s="73">
        <v>0</v>
      </c>
      <c r="AB990" s="73">
        <v>0</v>
      </c>
      <c r="AC990" s="73">
        <v>0</v>
      </c>
      <c r="AD990" s="73">
        <v>0</v>
      </c>
      <c r="AE990" s="73">
        <v>0</v>
      </c>
      <c r="AF990" s="73">
        <v>0</v>
      </c>
      <c r="AG990" s="73">
        <v>0</v>
      </c>
      <c r="AH990" s="73">
        <v>0</v>
      </c>
      <c r="AI990" s="73">
        <v>0</v>
      </c>
      <c r="AJ990" s="73">
        <v>0</v>
      </c>
      <c r="AK990" s="73">
        <v>0</v>
      </c>
      <c r="AL990" s="73">
        <v>0</v>
      </c>
      <c r="AM990" s="73">
        <v>0</v>
      </c>
      <c r="AN990" s="73">
        <v>0</v>
      </c>
    </row>
    <row r="991" spans="1:40">
      <c r="A991" s="108" t="s">
        <v>1681</v>
      </c>
      <c r="B991" s="73">
        <v>0</v>
      </c>
      <c r="C991" s="73">
        <v>0</v>
      </c>
      <c r="D991" s="73">
        <v>0</v>
      </c>
      <c r="E991" s="73">
        <v>0</v>
      </c>
      <c r="F991" s="73">
        <v>0</v>
      </c>
      <c r="G991" s="73">
        <v>0</v>
      </c>
      <c r="H991" s="73">
        <v>0</v>
      </c>
      <c r="I991" s="73">
        <v>0</v>
      </c>
      <c r="J991" s="73">
        <v>0</v>
      </c>
      <c r="K991" s="73">
        <v>0</v>
      </c>
      <c r="L991" s="73">
        <v>0</v>
      </c>
      <c r="M991" s="73">
        <v>0</v>
      </c>
      <c r="N991" s="73">
        <v>0</v>
      </c>
      <c r="O991" s="73">
        <v>0</v>
      </c>
      <c r="P991" s="73">
        <v>0</v>
      </c>
      <c r="Q991" s="73">
        <v>0</v>
      </c>
      <c r="R991" s="73">
        <v>0</v>
      </c>
      <c r="S991" s="73">
        <v>0</v>
      </c>
      <c r="T991" s="73">
        <v>0</v>
      </c>
      <c r="U991" s="73">
        <v>0</v>
      </c>
      <c r="V991" s="73">
        <v>0</v>
      </c>
      <c r="W991" s="73">
        <v>0</v>
      </c>
      <c r="X991" s="73">
        <v>0</v>
      </c>
      <c r="Y991" s="73">
        <v>0</v>
      </c>
      <c r="Z991" s="73">
        <v>0</v>
      </c>
      <c r="AA991" s="73">
        <v>0</v>
      </c>
      <c r="AB991" s="73">
        <v>0</v>
      </c>
      <c r="AC991" s="73">
        <v>0</v>
      </c>
      <c r="AD991" s="73">
        <v>0</v>
      </c>
      <c r="AE991" s="73">
        <v>0</v>
      </c>
      <c r="AF991" s="73">
        <v>0</v>
      </c>
      <c r="AG991" s="73">
        <v>0</v>
      </c>
      <c r="AH991" s="73">
        <v>0</v>
      </c>
      <c r="AI991" s="73">
        <v>0</v>
      </c>
      <c r="AJ991" s="73">
        <v>0</v>
      </c>
      <c r="AK991" s="73">
        <v>0</v>
      </c>
      <c r="AL991" s="73">
        <v>0</v>
      </c>
      <c r="AM991" s="73">
        <v>0</v>
      </c>
      <c r="AN991" s="73">
        <v>0</v>
      </c>
    </row>
    <row r="992" spans="1:40">
      <c r="A992" s="108" t="s">
        <v>1682</v>
      </c>
      <c r="B992" s="73">
        <v>-23110273.430351701</v>
      </c>
      <c r="C992" s="73">
        <v>21338973.644285899</v>
      </c>
      <c r="D992" s="73">
        <v>14310743.831117</v>
      </c>
      <c r="E992" s="73">
        <v>-2485921.6750844298</v>
      </c>
      <c r="F992" s="73">
        <v>-5216746.7210291196</v>
      </c>
      <c r="G992" s="73">
        <v>-4727963.6495353496</v>
      </c>
      <c r="H992" s="73">
        <v>-2982120.7245716499</v>
      </c>
      <c r="I992" s="73">
        <v>-45221106.229965501</v>
      </c>
      <c r="J992" s="73">
        <v>-1845831.47684939</v>
      </c>
      <c r="K992" s="73">
        <v>2602684.4399922998</v>
      </c>
      <c r="L992" s="73">
        <v>16503871.9334528</v>
      </c>
      <c r="M992" s="73">
        <v>23798441.492171898</v>
      </c>
      <c r="N992" s="73">
        <v>-7035248.5663671596</v>
      </c>
      <c r="O992" s="73">
        <v>-23123673.156921901</v>
      </c>
      <c r="P992" s="73">
        <v>20369077.873893101</v>
      </c>
      <c r="Q992" s="73">
        <v>11989417.213722499</v>
      </c>
      <c r="R992" s="73">
        <v>-4474265.7644215301</v>
      </c>
      <c r="S992" s="73">
        <v>-6122465.2802837603</v>
      </c>
      <c r="T992" s="73">
        <v>-5855759.3393227505</v>
      </c>
      <c r="U992" s="73">
        <v>-3253841.2746637701</v>
      </c>
      <c r="V992" s="73">
        <v>-42522822.921732403</v>
      </c>
      <c r="W992" s="73">
        <v>-95661.3119511322</v>
      </c>
      <c r="X992" s="73">
        <v>5305976.9400418801</v>
      </c>
      <c r="Y992" s="73">
        <v>18741814.247896802</v>
      </c>
      <c r="Z992" s="73">
        <v>22163983.348208401</v>
      </c>
      <c r="AA992" s="73">
        <v>-6878219.4255346097</v>
      </c>
      <c r="AB992" s="73">
        <v>-19509359.9132565</v>
      </c>
      <c r="AC992" s="73">
        <v>21609922.9945083</v>
      </c>
      <c r="AD992" s="73">
        <v>15220951.2963765</v>
      </c>
      <c r="AE992" s="73">
        <v>-1049424.50160315</v>
      </c>
      <c r="AF992" s="73">
        <v>-5915824.4140171697</v>
      </c>
      <c r="AG992" s="73">
        <v>-5822541.1060763299</v>
      </c>
      <c r="AH992" s="73">
        <v>-3606791.9262837898</v>
      </c>
      <c r="AI992" s="73">
        <v>-41394684.660428204</v>
      </c>
      <c r="AJ992" s="73">
        <v>-993341.22725435102</v>
      </c>
      <c r="AK992" s="73">
        <v>3646671.59071944</v>
      </c>
      <c r="AL992" s="73">
        <v>11119148.580468901</v>
      </c>
      <c r="AM992" s="73">
        <v>19972071.387885202</v>
      </c>
      <c r="AN992" s="73">
        <v>-6723201.8989610802</v>
      </c>
    </row>
    <row r="993" spans="1:40">
      <c r="A993" s="108" t="s">
        <v>1683</v>
      </c>
    </row>
    <row r="994" spans="1:40" s="110" customFormat="1" ht="10.8" thickBot="1">
      <c r="A994" s="185" t="s">
        <v>1684</v>
      </c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X994" s="73"/>
      <c r="Y994" s="73"/>
      <c r="Z994" s="73"/>
      <c r="AA994" s="73"/>
      <c r="AB994" s="73"/>
      <c r="AC994" s="73"/>
      <c r="AD994" s="73"/>
      <c r="AE994" s="73"/>
      <c r="AF994" s="73"/>
      <c r="AG994" s="73"/>
      <c r="AH994" s="73"/>
      <c r="AI994" s="73"/>
      <c r="AJ994" s="73"/>
      <c r="AK994" s="73"/>
      <c r="AL994" s="73"/>
      <c r="AM994" s="73"/>
      <c r="AN994" s="73"/>
    </row>
    <row r="995" spans="1:40" s="110" customFormat="1">
      <c r="A995" s="108" t="s">
        <v>1685</v>
      </c>
      <c r="B995" s="73">
        <v>46262993.464194797</v>
      </c>
      <c r="C995" s="73">
        <v>36215972.472186103</v>
      </c>
      <c r="D995" s="73">
        <v>36746358.845084697</v>
      </c>
      <c r="E995" s="73">
        <v>38146203.598404497</v>
      </c>
      <c r="F995" s="73">
        <v>42121465.1952409</v>
      </c>
      <c r="G995" s="73">
        <v>43806112.126246803</v>
      </c>
      <c r="H995" s="73">
        <v>45112649.282194398</v>
      </c>
      <c r="I995" s="73">
        <v>51430083.847335503</v>
      </c>
      <c r="J995" s="73">
        <v>43324077.721789002</v>
      </c>
      <c r="K995" s="73">
        <v>40080778.675941803</v>
      </c>
      <c r="L995" s="73">
        <v>35957910.699070901</v>
      </c>
      <c r="M995" s="73">
        <v>37814934.6891881</v>
      </c>
      <c r="N995" s="73">
        <v>497019540.61687797</v>
      </c>
      <c r="O995" s="73">
        <v>47928766.984949701</v>
      </c>
      <c r="P995" s="73">
        <v>38040421.8401227</v>
      </c>
      <c r="Q995" s="73">
        <v>38460180.155314699</v>
      </c>
      <c r="R995" s="73">
        <v>39842319.649427399</v>
      </c>
      <c r="S995" s="73">
        <v>43795424.403237902</v>
      </c>
      <c r="T995" s="73">
        <v>45593799.612783603</v>
      </c>
      <c r="U995" s="73">
        <v>46882844.564734101</v>
      </c>
      <c r="V995" s="73">
        <v>53131882.248279601</v>
      </c>
      <c r="W995" s="73">
        <v>45113170.039197899</v>
      </c>
      <c r="X995" s="73">
        <v>41941750.7753492</v>
      </c>
      <c r="Y995" s="73">
        <v>37738747.352468699</v>
      </c>
      <c r="Z995" s="73">
        <v>39637177.780068599</v>
      </c>
      <c r="AA995" s="73">
        <v>518106485.40593398</v>
      </c>
      <c r="AB995" s="73">
        <v>49066451.550876603</v>
      </c>
      <c r="AC995" s="73">
        <v>39220331.458990499</v>
      </c>
      <c r="AD995" s="73">
        <v>39587728.115232103</v>
      </c>
      <c r="AE995" s="73">
        <v>40957443.357956097</v>
      </c>
      <c r="AF995" s="73">
        <v>44968333.468453899</v>
      </c>
      <c r="AG995" s="73">
        <v>46832711.830609202</v>
      </c>
      <c r="AH995" s="73">
        <v>48134701.8903846</v>
      </c>
      <c r="AI995" s="73">
        <v>54355748.9706861</v>
      </c>
      <c r="AJ995" s="73">
        <v>46401413.315783396</v>
      </c>
      <c r="AK995" s="73">
        <v>43232504.471578099</v>
      </c>
      <c r="AL995" s="73">
        <v>39052165.770909697</v>
      </c>
      <c r="AM995" s="73">
        <v>40978182.820179999</v>
      </c>
      <c r="AN995" s="73">
        <v>532787717.02164</v>
      </c>
    </row>
    <row r="996" spans="1:40" s="110" customFormat="1">
      <c r="A996" s="108" t="s">
        <v>1686</v>
      </c>
      <c r="B996" s="73">
        <v>46133327.260194898</v>
      </c>
      <c r="C996" s="73">
        <v>36086306.2681861</v>
      </c>
      <c r="D996" s="73">
        <v>36616692.641084798</v>
      </c>
      <c r="E996" s="73">
        <v>38016537.394404501</v>
      </c>
      <c r="F996" s="73">
        <v>41991798.991240896</v>
      </c>
      <c r="G996" s="73">
        <v>43676445.922246799</v>
      </c>
      <c r="H996" s="73">
        <v>44982983.078194402</v>
      </c>
      <c r="I996" s="73">
        <v>51300417.643335499</v>
      </c>
      <c r="J996" s="73">
        <v>43194411.517788999</v>
      </c>
      <c r="K996" s="73">
        <v>39951112.471941799</v>
      </c>
      <c r="L996" s="73">
        <v>35828244.495070897</v>
      </c>
      <c r="M996" s="73">
        <v>37685268.485188097</v>
      </c>
      <c r="N996" s="73">
        <v>495463546.16887802</v>
      </c>
      <c r="O996" s="73">
        <v>47799100.780949697</v>
      </c>
      <c r="P996" s="73">
        <v>37910755.636122704</v>
      </c>
      <c r="Q996" s="73">
        <v>38330513.951314703</v>
      </c>
      <c r="R996" s="73">
        <v>39712653.445427403</v>
      </c>
      <c r="S996" s="73">
        <v>43665758.199237898</v>
      </c>
      <c r="T996" s="73">
        <v>45464133.4087836</v>
      </c>
      <c r="U996" s="73">
        <v>46753178.360734098</v>
      </c>
      <c r="V996" s="73">
        <v>53002216.044279598</v>
      </c>
      <c r="W996" s="73">
        <v>44983503.835197903</v>
      </c>
      <c r="X996" s="73">
        <v>41812084.571349204</v>
      </c>
      <c r="Y996" s="73">
        <v>37609081.148468703</v>
      </c>
      <c r="Z996" s="73">
        <v>39507511.576068699</v>
      </c>
      <c r="AA996" s="73">
        <v>516550490.95793402</v>
      </c>
      <c r="AB996" s="73">
        <v>48936785.346876599</v>
      </c>
      <c r="AC996" s="73">
        <v>39090665.254990503</v>
      </c>
      <c r="AD996" s="73">
        <v>39458061.911232099</v>
      </c>
      <c r="AE996" s="73">
        <v>40827777.1539561</v>
      </c>
      <c r="AF996" s="73">
        <v>44838667.264453903</v>
      </c>
      <c r="AG996" s="73">
        <v>46703045.626609199</v>
      </c>
      <c r="AH996" s="73">
        <v>48005035.686384603</v>
      </c>
      <c r="AI996" s="73">
        <v>54226082.766686097</v>
      </c>
      <c r="AJ996" s="73">
        <v>46271747.1117834</v>
      </c>
      <c r="AK996" s="73">
        <v>43102838.2675782</v>
      </c>
      <c r="AL996" s="73">
        <v>38922499.566909797</v>
      </c>
      <c r="AM996" s="73">
        <v>40848516.616180003</v>
      </c>
      <c r="AN996" s="73">
        <v>531231722.57363999</v>
      </c>
    </row>
    <row r="997" spans="1:40" s="110" customFormat="1">
      <c r="A997" s="108" t="s">
        <v>1687</v>
      </c>
      <c r="B997" s="73">
        <v>129666.203999986</v>
      </c>
      <c r="C997" s="73">
        <v>129666.203999993</v>
      </c>
      <c r="D997" s="73">
        <v>129666.203999993</v>
      </c>
      <c r="E997" s="73">
        <v>129666.204000001</v>
      </c>
      <c r="F997" s="73">
        <v>129666.203999986</v>
      </c>
      <c r="G997" s="73">
        <v>129666.203999986</v>
      </c>
      <c r="H997" s="73">
        <v>129666.204000001</v>
      </c>
      <c r="I997" s="73">
        <v>129666.203999993</v>
      </c>
      <c r="J997" s="73">
        <v>129666.203999986</v>
      </c>
      <c r="K997" s="73">
        <v>129666.203999993</v>
      </c>
      <c r="L997" s="73">
        <v>129666.203999993</v>
      </c>
      <c r="M997" s="73">
        <v>129666.203999993</v>
      </c>
      <c r="N997" s="73">
        <v>1555994.44799991</v>
      </c>
      <c r="O997" s="73">
        <v>129666.203999993</v>
      </c>
      <c r="P997" s="73">
        <v>129666.203999993</v>
      </c>
      <c r="Q997" s="73">
        <v>129666.203999993</v>
      </c>
      <c r="R997" s="73">
        <v>129666.203999993</v>
      </c>
      <c r="S997" s="73">
        <v>129666.203999993</v>
      </c>
      <c r="T997" s="73">
        <v>129666.203999993</v>
      </c>
      <c r="U997" s="73">
        <v>129666.204000001</v>
      </c>
      <c r="V997" s="73">
        <v>129666.203999993</v>
      </c>
      <c r="W997" s="73">
        <v>129666.203999993</v>
      </c>
      <c r="X997" s="73">
        <v>129666.203999993</v>
      </c>
      <c r="Y997" s="73">
        <v>129666.204000001</v>
      </c>
      <c r="Z997" s="73">
        <v>129666.203999993</v>
      </c>
      <c r="AA997" s="73">
        <v>1555994.44799993</v>
      </c>
      <c r="AB997" s="73">
        <v>129666.203999993</v>
      </c>
      <c r="AC997" s="73">
        <v>129666.203999993</v>
      </c>
      <c r="AD997" s="73">
        <v>129666.203999993</v>
      </c>
      <c r="AE997" s="73">
        <v>129666.203999993</v>
      </c>
      <c r="AF997" s="73">
        <v>129666.203999993</v>
      </c>
      <c r="AG997" s="73">
        <v>129666.204000001</v>
      </c>
      <c r="AH997" s="73">
        <v>129666.204000001</v>
      </c>
      <c r="AI997" s="73">
        <v>129666.203999986</v>
      </c>
      <c r="AJ997" s="73">
        <v>129666.203999993</v>
      </c>
      <c r="AK997" s="73">
        <v>129666.203999993</v>
      </c>
      <c r="AL997" s="73">
        <v>129666.203999993</v>
      </c>
      <c r="AM997" s="73">
        <v>129666.203999993</v>
      </c>
      <c r="AN997" s="73">
        <v>1555994.44799993</v>
      </c>
    </row>
    <row r="998" spans="1:40">
      <c r="A998" s="108" t="s">
        <v>1688</v>
      </c>
      <c r="B998" s="73">
        <v>0</v>
      </c>
      <c r="C998" s="73">
        <v>0</v>
      </c>
      <c r="D998" s="73">
        <v>0</v>
      </c>
      <c r="E998" s="73">
        <v>0</v>
      </c>
      <c r="F998" s="73">
        <v>0</v>
      </c>
      <c r="G998" s="73">
        <v>0</v>
      </c>
      <c r="H998" s="73">
        <v>0</v>
      </c>
      <c r="I998" s="73">
        <v>0</v>
      </c>
      <c r="J998" s="73">
        <v>0</v>
      </c>
      <c r="K998" s="73">
        <v>0</v>
      </c>
      <c r="L998" s="73">
        <v>0</v>
      </c>
      <c r="M998" s="73">
        <v>0</v>
      </c>
      <c r="N998" s="73">
        <v>0</v>
      </c>
      <c r="O998" s="73">
        <v>0</v>
      </c>
      <c r="P998" s="73">
        <v>0</v>
      </c>
      <c r="Q998" s="73">
        <v>0</v>
      </c>
      <c r="R998" s="73">
        <v>0</v>
      </c>
      <c r="S998" s="73">
        <v>0</v>
      </c>
      <c r="T998" s="73">
        <v>0</v>
      </c>
      <c r="U998" s="73">
        <v>0</v>
      </c>
      <c r="V998" s="73">
        <v>0</v>
      </c>
      <c r="W998" s="73">
        <v>0</v>
      </c>
      <c r="X998" s="73">
        <v>0</v>
      </c>
      <c r="Y998" s="73">
        <v>0</v>
      </c>
      <c r="Z998" s="73">
        <v>0</v>
      </c>
      <c r="AA998" s="73">
        <v>0</v>
      </c>
      <c r="AB998" s="73">
        <v>0</v>
      </c>
      <c r="AC998" s="73">
        <v>0</v>
      </c>
      <c r="AD998" s="73">
        <v>0</v>
      </c>
      <c r="AE998" s="73">
        <v>0</v>
      </c>
      <c r="AF998" s="73">
        <v>0</v>
      </c>
      <c r="AG998" s="73">
        <v>0</v>
      </c>
      <c r="AH998" s="73">
        <v>0</v>
      </c>
      <c r="AI998" s="73">
        <v>0</v>
      </c>
      <c r="AJ998" s="73">
        <v>0</v>
      </c>
      <c r="AK998" s="73">
        <v>0</v>
      </c>
      <c r="AL998" s="73">
        <v>0</v>
      </c>
      <c r="AM998" s="73">
        <v>0</v>
      </c>
      <c r="AN998" s="73">
        <v>0</v>
      </c>
    </row>
    <row r="999" spans="1:40">
      <c r="A999" s="108" t="s">
        <v>1689</v>
      </c>
      <c r="B999" s="73">
        <v>13536931.500774501</v>
      </c>
      <c r="C999" s="73">
        <v>8593146.6960018706</v>
      </c>
      <c r="D999" s="73">
        <v>8834739.5994117409</v>
      </c>
      <c r="E999" s="73">
        <v>9513315.1191203203</v>
      </c>
      <c r="F999" s="73">
        <v>11490041.319464</v>
      </c>
      <c r="G999" s="73">
        <v>12335691.749756601</v>
      </c>
      <c r="H999" s="73">
        <v>12989236.5789869</v>
      </c>
      <c r="I999" s="73">
        <v>16104603.4030931</v>
      </c>
      <c r="J999" s="73">
        <v>12091455.411407299</v>
      </c>
      <c r="K999" s="73">
        <v>10471262.599202</v>
      </c>
      <c r="L999" s="73">
        <v>8440563.2898029592</v>
      </c>
      <c r="M999" s="73">
        <v>9395109.4227143805</v>
      </c>
      <c r="N999" s="73">
        <v>133796096.68973599</v>
      </c>
      <c r="O999" s="73">
        <v>13385707.4079687</v>
      </c>
      <c r="P999" s="73">
        <v>8515215.4189815205</v>
      </c>
      <c r="Q999" s="73">
        <v>8704523.0797799993</v>
      </c>
      <c r="R999" s="73">
        <v>9374181.8909555301</v>
      </c>
      <c r="S999" s="73">
        <v>11341489.472606501</v>
      </c>
      <c r="T999" s="73">
        <v>12241620.802284099</v>
      </c>
      <c r="U999" s="73">
        <v>12888080.394499401</v>
      </c>
      <c r="V999" s="73">
        <v>15970223.4975267</v>
      </c>
      <c r="W999" s="73">
        <v>11999997.751832999</v>
      </c>
      <c r="X999" s="73">
        <v>10411731.5803637</v>
      </c>
      <c r="Y999" s="73">
        <v>8346119.5786378803</v>
      </c>
      <c r="Z999" s="73">
        <v>9319648.2228321694</v>
      </c>
      <c r="AA999" s="73">
        <v>132498539.098269</v>
      </c>
      <c r="AB999" s="73">
        <v>13296277.1803068</v>
      </c>
      <c r="AC999" s="73">
        <v>8445822.4787537009</v>
      </c>
      <c r="AD999" s="73">
        <v>8609534.4198097307</v>
      </c>
      <c r="AE999" s="73">
        <v>9273554.5234287791</v>
      </c>
      <c r="AF999" s="73">
        <v>11267425.8098874</v>
      </c>
      <c r="AG999" s="73">
        <v>12200374.852050699</v>
      </c>
      <c r="AH999" s="73">
        <v>12853728.781517699</v>
      </c>
      <c r="AI999" s="73">
        <v>15922913.195390601</v>
      </c>
      <c r="AJ999" s="73">
        <v>11984198.7245756</v>
      </c>
      <c r="AK999" s="73">
        <v>10397575.552062601</v>
      </c>
      <c r="AL999" s="73">
        <v>8343008.6694663204</v>
      </c>
      <c r="AM999" s="73">
        <v>9329415.5978695806</v>
      </c>
      <c r="AN999" s="73">
        <v>131923829.785119</v>
      </c>
    </row>
    <row r="1000" spans="1:40">
      <c r="A1000" s="108" t="s">
        <v>1690</v>
      </c>
      <c r="B1000" s="73">
        <v>13536931.500774501</v>
      </c>
      <c r="C1000" s="73">
        <v>8593146.6960018706</v>
      </c>
      <c r="D1000" s="73">
        <v>8834739.5994117409</v>
      </c>
      <c r="E1000" s="73">
        <v>9513315.1191203203</v>
      </c>
      <c r="F1000" s="73">
        <v>11490041.319464</v>
      </c>
      <c r="G1000" s="73">
        <v>12335691.749756601</v>
      </c>
      <c r="H1000" s="73">
        <v>12989236.5789869</v>
      </c>
      <c r="I1000" s="73">
        <v>16104603.4030931</v>
      </c>
      <c r="J1000" s="73">
        <v>12091455.411407299</v>
      </c>
      <c r="K1000" s="73">
        <v>10471262.599202</v>
      </c>
      <c r="L1000" s="73">
        <v>8440563.2898029592</v>
      </c>
      <c r="M1000" s="73">
        <v>9395109.4227143805</v>
      </c>
      <c r="N1000" s="73">
        <v>133796096.68973599</v>
      </c>
      <c r="O1000" s="73">
        <v>13385707.4079687</v>
      </c>
      <c r="P1000" s="73">
        <v>8515215.4189815205</v>
      </c>
      <c r="Q1000" s="73">
        <v>8704523.0797799993</v>
      </c>
      <c r="R1000" s="73">
        <v>9374181.8909555301</v>
      </c>
      <c r="S1000" s="73">
        <v>11341489.472606501</v>
      </c>
      <c r="T1000" s="73">
        <v>12241620.802284099</v>
      </c>
      <c r="U1000" s="73">
        <v>12888080.394499401</v>
      </c>
      <c r="V1000" s="73">
        <v>15970223.4975267</v>
      </c>
      <c r="W1000" s="73">
        <v>11999997.751832999</v>
      </c>
      <c r="X1000" s="73">
        <v>10411731.5803637</v>
      </c>
      <c r="Y1000" s="73">
        <v>8346119.5786378803</v>
      </c>
      <c r="Z1000" s="73">
        <v>9319648.2228321694</v>
      </c>
      <c r="AA1000" s="73">
        <v>132498539.098269</v>
      </c>
      <c r="AB1000" s="73">
        <v>13296277.1803068</v>
      </c>
      <c r="AC1000" s="73">
        <v>8445822.4787537009</v>
      </c>
      <c r="AD1000" s="73">
        <v>8609534.4198097307</v>
      </c>
      <c r="AE1000" s="73">
        <v>9273554.5234287791</v>
      </c>
      <c r="AF1000" s="73">
        <v>11267425.8098874</v>
      </c>
      <c r="AG1000" s="73">
        <v>12200374.852050699</v>
      </c>
      <c r="AH1000" s="73">
        <v>12853728.781517699</v>
      </c>
      <c r="AI1000" s="73">
        <v>15922913.195390601</v>
      </c>
      <c r="AJ1000" s="73">
        <v>11984198.7245756</v>
      </c>
      <c r="AK1000" s="73">
        <v>10397575.552062601</v>
      </c>
      <c r="AL1000" s="73">
        <v>8343008.6694663204</v>
      </c>
      <c r="AM1000" s="73">
        <v>9329415.5978695806</v>
      </c>
      <c r="AN1000" s="73">
        <v>131923829.785119</v>
      </c>
    </row>
    <row r="1001" spans="1:40">
      <c r="A1001" s="108" t="s">
        <v>1691</v>
      </c>
      <c r="B1001" s="73">
        <v>129666.203999986</v>
      </c>
      <c r="C1001" s="73">
        <v>129666.203999993</v>
      </c>
      <c r="D1001" s="73">
        <v>129666.203999993</v>
      </c>
      <c r="E1001" s="73">
        <v>129666.204000001</v>
      </c>
      <c r="F1001" s="73">
        <v>129666.203999986</v>
      </c>
      <c r="G1001" s="73">
        <v>129666.203999986</v>
      </c>
      <c r="H1001" s="73">
        <v>129666.204000001</v>
      </c>
      <c r="I1001" s="73">
        <v>129666.203999993</v>
      </c>
      <c r="J1001" s="73">
        <v>129666.203999986</v>
      </c>
      <c r="K1001" s="73">
        <v>129666.203999993</v>
      </c>
      <c r="L1001" s="73">
        <v>129666.203999993</v>
      </c>
      <c r="M1001" s="73">
        <v>129666.203999993</v>
      </c>
      <c r="N1001" s="73">
        <v>1555994.44799991</v>
      </c>
      <c r="O1001" s="73">
        <v>129666.203999993</v>
      </c>
      <c r="P1001" s="73">
        <v>129666.203999993</v>
      </c>
      <c r="Q1001" s="73">
        <v>129666.203999993</v>
      </c>
      <c r="R1001" s="73">
        <v>129666.203999993</v>
      </c>
      <c r="S1001" s="73">
        <v>129666.203999993</v>
      </c>
      <c r="T1001" s="73">
        <v>129666.203999993</v>
      </c>
      <c r="U1001" s="73">
        <v>129666.204000001</v>
      </c>
      <c r="V1001" s="73">
        <v>129666.203999993</v>
      </c>
      <c r="W1001" s="73">
        <v>129666.203999993</v>
      </c>
      <c r="X1001" s="73">
        <v>129666.203999993</v>
      </c>
      <c r="Y1001" s="73">
        <v>129666.204000001</v>
      </c>
      <c r="Z1001" s="73">
        <v>129666.203999993</v>
      </c>
      <c r="AA1001" s="73">
        <v>1555994.44799993</v>
      </c>
      <c r="AB1001" s="73">
        <v>129666.203999993</v>
      </c>
      <c r="AC1001" s="73">
        <v>129666.203999993</v>
      </c>
      <c r="AD1001" s="73">
        <v>129666.203999993</v>
      </c>
      <c r="AE1001" s="73">
        <v>129666.203999993</v>
      </c>
      <c r="AF1001" s="73">
        <v>129666.203999993</v>
      </c>
      <c r="AG1001" s="73">
        <v>129666.204000001</v>
      </c>
      <c r="AH1001" s="73">
        <v>129666.204000001</v>
      </c>
      <c r="AI1001" s="73">
        <v>129666.203999986</v>
      </c>
      <c r="AJ1001" s="73">
        <v>129666.203999993</v>
      </c>
      <c r="AK1001" s="73">
        <v>129666.203999993</v>
      </c>
      <c r="AL1001" s="73">
        <v>129666.203999993</v>
      </c>
      <c r="AM1001" s="73">
        <v>129666.203999993</v>
      </c>
      <c r="AN1001" s="73">
        <v>1555994.44799993</v>
      </c>
    </row>
    <row r="1002" spans="1:40">
      <c r="A1002" s="108" t="s">
        <v>1692</v>
      </c>
    </row>
    <row r="1003" spans="1:40">
      <c r="A1003" s="108" t="s">
        <v>1693</v>
      </c>
    </row>
    <row r="1004" spans="1:40">
      <c r="A1004" s="108" t="s">
        <v>1694</v>
      </c>
    </row>
    <row r="1005" spans="1:40">
      <c r="A1005" s="108" t="s">
        <v>1695</v>
      </c>
      <c r="B1005" s="73">
        <v>34885395.480453797</v>
      </c>
      <c r="C1005" s="73">
        <v>34885395.480453797</v>
      </c>
      <c r="D1005" s="73">
        <v>34885395.480453797</v>
      </c>
      <c r="E1005" s="73">
        <v>34885395.480453797</v>
      </c>
      <c r="F1005" s="73">
        <v>34885395.480453797</v>
      </c>
      <c r="G1005" s="73">
        <v>37058777.572652303</v>
      </c>
      <c r="H1005" s="73">
        <v>37802062.147120401</v>
      </c>
      <c r="I1005" s="73">
        <v>37802062.147120401</v>
      </c>
      <c r="J1005" s="73">
        <v>37802062.147120401</v>
      </c>
      <c r="K1005" s="73">
        <v>37802062.147120401</v>
      </c>
      <c r="L1005" s="73">
        <v>37802062.147120401</v>
      </c>
      <c r="M1005" s="73">
        <v>37802062.147120401</v>
      </c>
      <c r="N1005" s="73">
        <v>438298127.85764402</v>
      </c>
      <c r="O1005" s="73">
        <v>37781228.813787103</v>
      </c>
      <c r="P1005" s="73">
        <v>37781228.813787103</v>
      </c>
      <c r="Q1005" s="73">
        <v>37781228.813787103</v>
      </c>
      <c r="R1005" s="73">
        <v>37781228.813787103</v>
      </c>
      <c r="S1005" s="73">
        <v>37781228.813787103</v>
      </c>
      <c r="T1005" s="73">
        <v>39802209.716564901</v>
      </c>
      <c r="U1005" s="73">
        <v>40489562.147120401</v>
      </c>
      <c r="V1005" s="73">
        <v>40489562.147120401</v>
      </c>
      <c r="W1005" s="73">
        <v>40489562.147120401</v>
      </c>
      <c r="X1005" s="73">
        <v>40489562.147120401</v>
      </c>
      <c r="Y1005" s="73">
        <v>40489562.147120401</v>
      </c>
      <c r="Z1005" s="73">
        <v>40489562.147120401</v>
      </c>
      <c r="AA1005" s="73">
        <v>471645726.66822302</v>
      </c>
      <c r="AB1005" s="73">
        <v>39633312.147120401</v>
      </c>
      <c r="AC1005" s="73">
        <v>38766645.480453797</v>
      </c>
      <c r="AD1005" s="73">
        <v>38766645.480453797</v>
      </c>
      <c r="AE1005" s="73">
        <v>38766645.480453797</v>
      </c>
      <c r="AF1005" s="73">
        <v>38766645.480453797</v>
      </c>
      <c r="AG1005" s="73">
        <v>42718698.176532201</v>
      </c>
      <c r="AH1005" s="73">
        <v>44079145.480453797</v>
      </c>
      <c r="AI1005" s="73">
        <v>44079145.480453797</v>
      </c>
      <c r="AJ1005" s="73">
        <v>44079145.480453797</v>
      </c>
      <c r="AK1005" s="73">
        <v>44079145.480453797</v>
      </c>
      <c r="AL1005" s="73">
        <v>44079145.480453797</v>
      </c>
      <c r="AM1005" s="73">
        <v>44079145.480453797</v>
      </c>
      <c r="AN1005" s="73">
        <v>501893465.12818998</v>
      </c>
    </row>
    <row r="1006" spans="1:40">
      <c r="A1006" s="108" t="s">
        <v>1696</v>
      </c>
      <c r="B1006" s="73">
        <v>629437.90266549995</v>
      </c>
      <c r="C1006" s="73">
        <v>629437.90266549995</v>
      </c>
      <c r="D1006" s="73">
        <v>629437.90266549995</v>
      </c>
      <c r="E1006" s="73">
        <v>640086.05081364803</v>
      </c>
      <c r="F1006" s="73">
        <v>640086.05081364803</v>
      </c>
      <c r="G1006" s="73">
        <v>640086.05081364803</v>
      </c>
      <c r="H1006" s="73">
        <v>640086.05081364803</v>
      </c>
      <c r="I1006" s="73">
        <v>640086.05081364803</v>
      </c>
      <c r="J1006" s="73">
        <v>640086.05081364803</v>
      </c>
      <c r="K1006" s="73">
        <v>640086.05081364803</v>
      </c>
      <c r="L1006" s="73">
        <v>640086.05081364803</v>
      </c>
      <c r="M1006" s="73">
        <v>640086.05081364803</v>
      </c>
      <c r="N1006" s="73">
        <v>7649088.1653193301</v>
      </c>
      <c r="O1006" s="73">
        <v>637621.86203796405</v>
      </c>
      <c r="P1006" s="73">
        <v>637621.86203796405</v>
      </c>
      <c r="Q1006" s="73">
        <v>637621.86203796405</v>
      </c>
      <c r="R1006" s="73">
        <v>648270.01018611202</v>
      </c>
      <c r="S1006" s="73">
        <v>648270.01018611202</v>
      </c>
      <c r="T1006" s="73">
        <v>648270.01018611202</v>
      </c>
      <c r="U1006" s="73">
        <v>648270.01018611202</v>
      </c>
      <c r="V1006" s="73">
        <v>648270.01018611202</v>
      </c>
      <c r="W1006" s="73">
        <v>648270.01018611202</v>
      </c>
      <c r="X1006" s="73">
        <v>648270.01018611202</v>
      </c>
      <c r="Y1006" s="73">
        <v>648270.01018611202</v>
      </c>
      <c r="Z1006" s="73">
        <v>648270.01018611202</v>
      </c>
      <c r="AA1006" s="73">
        <v>7747295.6777889002</v>
      </c>
      <c r="AB1006" s="73">
        <v>613047.83192150702</v>
      </c>
      <c r="AC1006" s="73">
        <v>586727.945323569</v>
      </c>
      <c r="AD1006" s="73">
        <v>586727.945323569</v>
      </c>
      <c r="AE1006" s="73">
        <v>597376.09347171697</v>
      </c>
      <c r="AF1006" s="73">
        <v>597376.09347171697</v>
      </c>
      <c r="AG1006" s="73">
        <v>597376.09347171697</v>
      </c>
      <c r="AH1006" s="73">
        <v>550376.09347171697</v>
      </c>
      <c r="AI1006" s="73">
        <v>550376.09347171697</v>
      </c>
      <c r="AJ1006" s="73">
        <v>550376.09347171697</v>
      </c>
      <c r="AK1006" s="73">
        <v>550376.09347171697</v>
      </c>
      <c r="AL1006" s="73">
        <v>550376.09347171697</v>
      </c>
      <c r="AM1006" s="73">
        <v>550376.09347171697</v>
      </c>
      <c r="AN1006" s="73">
        <v>6880888.5638140999</v>
      </c>
    </row>
    <row r="1007" spans="1:40">
      <c r="A1007" s="108" t="s">
        <v>1697</v>
      </c>
      <c r="B1007" s="73">
        <v>35514833.3831193</v>
      </c>
      <c r="C1007" s="73">
        <v>35514833.3831193</v>
      </c>
      <c r="D1007" s="73">
        <v>35514833.3831193</v>
      </c>
      <c r="E1007" s="73">
        <v>35525481.531267397</v>
      </c>
      <c r="F1007" s="73">
        <v>35525481.531267397</v>
      </c>
      <c r="G1007" s="73">
        <v>37698863.623466</v>
      </c>
      <c r="H1007" s="73">
        <v>38442148.197934099</v>
      </c>
      <c r="I1007" s="73">
        <v>38442148.197934099</v>
      </c>
      <c r="J1007" s="73">
        <v>38442148.197934099</v>
      </c>
      <c r="K1007" s="73">
        <v>38442148.197934099</v>
      </c>
      <c r="L1007" s="73">
        <v>38442148.197934099</v>
      </c>
      <c r="M1007" s="73">
        <v>38442148.197934099</v>
      </c>
      <c r="N1007" s="73">
        <v>445947216.02296299</v>
      </c>
      <c r="O1007" s="73">
        <v>38418850.675825097</v>
      </c>
      <c r="P1007" s="73">
        <v>38418850.675825097</v>
      </c>
      <c r="Q1007" s="73">
        <v>38418850.675825097</v>
      </c>
      <c r="R1007" s="73">
        <v>38429498.823973201</v>
      </c>
      <c r="S1007" s="73">
        <v>38429498.823973201</v>
      </c>
      <c r="T1007" s="73">
        <v>40450479.726751</v>
      </c>
      <c r="U1007" s="73">
        <v>41137832.1573065</v>
      </c>
      <c r="V1007" s="73">
        <v>41137832.1573065</v>
      </c>
      <c r="W1007" s="73">
        <v>41137832.1573065</v>
      </c>
      <c r="X1007" s="73">
        <v>41137832.1573065</v>
      </c>
      <c r="Y1007" s="73">
        <v>41137832.1573065</v>
      </c>
      <c r="Z1007" s="73">
        <v>41137832.1573065</v>
      </c>
      <c r="AA1007" s="73">
        <v>479393022.346012</v>
      </c>
      <c r="AB1007" s="73">
        <v>40246359.979041897</v>
      </c>
      <c r="AC1007" s="73">
        <v>39353373.425777301</v>
      </c>
      <c r="AD1007" s="73">
        <v>39353373.425777301</v>
      </c>
      <c r="AE1007" s="73">
        <v>39364021.573925503</v>
      </c>
      <c r="AF1007" s="73">
        <v>39364021.573925503</v>
      </c>
      <c r="AG1007" s="73">
        <v>43316074.2700039</v>
      </c>
      <c r="AH1007" s="73">
        <v>44629521.573925503</v>
      </c>
      <c r="AI1007" s="73">
        <v>44629521.573925503</v>
      </c>
      <c r="AJ1007" s="73">
        <v>44629521.573925503</v>
      </c>
      <c r="AK1007" s="73">
        <v>44629521.573925503</v>
      </c>
      <c r="AL1007" s="73">
        <v>44629521.573925503</v>
      </c>
      <c r="AM1007" s="73">
        <v>44629521.573925503</v>
      </c>
      <c r="AN1007" s="73">
        <v>508774353.69200402</v>
      </c>
    </row>
    <row r="1008" spans="1:40">
      <c r="A1008" s="108" t="s">
        <v>1698</v>
      </c>
    </row>
    <row r="1009" spans="1:40">
      <c r="A1009" s="108" t="s">
        <v>1699</v>
      </c>
    </row>
    <row r="1010" spans="1:40">
      <c r="A1010" s="108" t="s">
        <v>1700</v>
      </c>
      <c r="B1010" s="73">
        <v>104670.44976706601</v>
      </c>
      <c r="C1010" s="73">
        <v>136893.608044069</v>
      </c>
      <c r="D1010" s="73">
        <v>344962.20055765798</v>
      </c>
      <c r="E1010" s="73">
        <v>678040.84765926597</v>
      </c>
      <c r="F1010" s="73">
        <v>932049.13654332794</v>
      </c>
      <c r="G1010" s="73">
        <v>565745.38835548901</v>
      </c>
      <c r="H1010" s="73">
        <v>60341.070350027403</v>
      </c>
      <c r="I1010" s="73">
        <v>63416.958554446697</v>
      </c>
      <c r="J1010" s="73">
        <v>65275.170562726496</v>
      </c>
      <c r="K1010" s="73">
        <v>67138.422052826994</v>
      </c>
      <c r="L1010" s="73">
        <v>70236.5319766865</v>
      </c>
      <c r="M1010" s="73">
        <v>250339.763760275</v>
      </c>
      <c r="N1010" s="73">
        <v>3339109.5481838598</v>
      </c>
      <c r="O1010" s="73">
        <v>510032.731442524</v>
      </c>
      <c r="P1010" s="73">
        <v>561690.59121040802</v>
      </c>
      <c r="Q1010" s="73">
        <v>675034.05819241703</v>
      </c>
      <c r="R1010" s="73">
        <v>831670.90588748304</v>
      </c>
      <c r="S1010" s="73">
        <v>946345.88893664</v>
      </c>
      <c r="T1010" s="73">
        <v>569341.76255300804</v>
      </c>
      <c r="U1010" s="73">
        <v>86419.811530459105</v>
      </c>
      <c r="V1010" s="73">
        <v>89517.951356530597</v>
      </c>
      <c r="W1010" s="73">
        <v>91390.785354242602</v>
      </c>
      <c r="X1010" s="73">
        <v>93268.620243804296</v>
      </c>
      <c r="Y1010" s="73">
        <v>96388.776862167797</v>
      </c>
      <c r="Z1010" s="73">
        <v>339174.97056730499</v>
      </c>
      <c r="AA1010" s="73">
        <v>4890276.8541369904</v>
      </c>
      <c r="AB1010" s="73">
        <v>1526064.2769198001</v>
      </c>
      <c r="AC1010" s="73">
        <v>2432040.0279095699</v>
      </c>
      <c r="AD1010" s="73">
        <v>2546977.9467134201</v>
      </c>
      <c r="AE1010" s="73">
        <v>2703859.8396174</v>
      </c>
      <c r="AF1010" s="73">
        <v>2807553.5153229302</v>
      </c>
      <c r="AG1010" s="73">
        <v>1510741.0422553101</v>
      </c>
      <c r="AH1010" s="73">
        <v>114071.35875389499</v>
      </c>
      <c r="AI1010" s="73">
        <v>117243.33448710501</v>
      </c>
      <c r="AJ1010" s="73">
        <v>119162.214021544</v>
      </c>
      <c r="AK1010" s="73">
        <v>121086.217399866</v>
      </c>
      <c r="AL1010" s="73">
        <v>124280.653316376</v>
      </c>
      <c r="AM1010" s="73">
        <v>374864.56254754902</v>
      </c>
      <c r="AN1010" s="73">
        <v>14497944.989264701</v>
      </c>
    </row>
    <row r="1011" spans="1:40">
      <c r="A1011" s="108" t="s">
        <v>1701</v>
      </c>
    </row>
    <row r="1012" spans="1:40">
      <c r="A1012" s="108" t="s">
        <v>1702</v>
      </c>
    </row>
    <row r="1013" spans="1:40">
      <c r="A1013" s="108" t="s">
        <v>1703</v>
      </c>
      <c r="B1013" s="73">
        <v>377339.69208649802</v>
      </c>
      <c r="C1013" s="73">
        <v>377339.69208649802</v>
      </c>
      <c r="D1013" s="73">
        <v>377339.69208649802</v>
      </c>
      <c r="E1013" s="73">
        <v>377339.69208649802</v>
      </c>
      <c r="F1013" s="73">
        <v>377339.69208649802</v>
      </c>
      <c r="G1013" s="73">
        <v>377339.69208649802</v>
      </c>
      <c r="H1013" s="73">
        <v>377339.69208649802</v>
      </c>
      <c r="I1013" s="73">
        <v>377339.69208649802</v>
      </c>
      <c r="J1013" s="73">
        <v>377339.69208649802</v>
      </c>
      <c r="K1013" s="73">
        <v>377339.69208649802</v>
      </c>
      <c r="L1013" s="73">
        <v>377339.69208649802</v>
      </c>
      <c r="M1013" s="73">
        <v>377339.69208649802</v>
      </c>
      <c r="N1013" s="73">
        <v>4528076.30503798</v>
      </c>
      <c r="O1013" s="73">
        <v>377339.69208649802</v>
      </c>
      <c r="P1013" s="73">
        <v>377339.69208649802</v>
      </c>
      <c r="Q1013" s="73">
        <v>377339.69208649802</v>
      </c>
      <c r="R1013" s="73">
        <v>377339.69208649802</v>
      </c>
      <c r="S1013" s="73">
        <v>377339.69208649802</v>
      </c>
      <c r="T1013" s="73">
        <v>377339.69208649802</v>
      </c>
      <c r="U1013" s="73">
        <v>377339.69208649802</v>
      </c>
      <c r="V1013" s="73">
        <v>377339.69208649802</v>
      </c>
      <c r="W1013" s="73">
        <v>377339.69208649802</v>
      </c>
      <c r="X1013" s="73">
        <v>377339.69208649802</v>
      </c>
      <c r="Y1013" s="73">
        <v>377339.69208649802</v>
      </c>
      <c r="Z1013" s="73">
        <v>377339.69208649802</v>
      </c>
      <c r="AA1013" s="73">
        <v>4528076.30503798</v>
      </c>
      <c r="AB1013" s="73">
        <v>377339.69208649802</v>
      </c>
      <c r="AC1013" s="73">
        <v>377339.69208649802</v>
      </c>
      <c r="AD1013" s="73">
        <v>377339.69208649802</v>
      </c>
      <c r="AE1013" s="73">
        <v>377339.69208649802</v>
      </c>
      <c r="AF1013" s="73">
        <v>377339.69208649802</v>
      </c>
      <c r="AG1013" s="73">
        <v>377339.69208649802</v>
      </c>
      <c r="AH1013" s="73">
        <v>377339.69208649802</v>
      </c>
      <c r="AI1013" s="73">
        <v>377339.69208649802</v>
      </c>
      <c r="AJ1013" s="73">
        <v>377339.69208649802</v>
      </c>
      <c r="AK1013" s="73">
        <v>377339.69208649802</v>
      </c>
      <c r="AL1013" s="73">
        <v>377339.69208649802</v>
      </c>
      <c r="AM1013" s="73">
        <v>377339.69208649802</v>
      </c>
      <c r="AN1013" s="73">
        <v>4528076.30503798</v>
      </c>
    </row>
    <row r="1014" spans="1:40">
      <c r="A1014" s="108" t="s">
        <v>1704</v>
      </c>
    </row>
    <row r="1015" spans="1:40">
      <c r="A1015" s="108" t="s">
        <v>1705</v>
      </c>
      <c r="B1015" s="73">
        <v>35996843.524972796</v>
      </c>
      <c r="C1015" s="73">
        <v>36029066.683249801</v>
      </c>
      <c r="D1015" s="73">
        <v>36237135.2757634</v>
      </c>
      <c r="E1015" s="73">
        <v>36580862.071013197</v>
      </c>
      <c r="F1015" s="73">
        <v>36834870.359897196</v>
      </c>
      <c r="G1015" s="73">
        <v>38641948.703907996</v>
      </c>
      <c r="H1015" s="73">
        <v>38879828.9603706</v>
      </c>
      <c r="I1015" s="73">
        <v>38882904.848575003</v>
      </c>
      <c r="J1015" s="73">
        <v>38884763.060583301</v>
      </c>
      <c r="K1015" s="73">
        <v>38886626.312073402</v>
      </c>
      <c r="L1015" s="73">
        <v>38889724.421997197</v>
      </c>
      <c r="M1015" s="73">
        <v>39069827.653780803</v>
      </c>
      <c r="N1015" s="73">
        <v>453814401.876185</v>
      </c>
      <c r="O1015" s="73">
        <v>39306223.099354103</v>
      </c>
      <c r="P1015" s="73">
        <v>39357880.959122002</v>
      </c>
      <c r="Q1015" s="73">
        <v>39471224.426104002</v>
      </c>
      <c r="R1015" s="73">
        <v>39638509.421947204</v>
      </c>
      <c r="S1015" s="73">
        <v>39753184.404996298</v>
      </c>
      <c r="T1015" s="73">
        <v>41397161.181390502</v>
      </c>
      <c r="U1015" s="73">
        <v>41601591.660923503</v>
      </c>
      <c r="V1015" s="73">
        <v>41604689.8007496</v>
      </c>
      <c r="W1015" s="73">
        <v>41606562.634747297</v>
      </c>
      <c r="X1015" s="73">
        <v>41608440.469636798</v>
      </c>
      <c r="Y1015" s="73">
        <v>41611560.626255199</v>
      </c>
      <c r="Z1015" s="73">
        <v>41854346.819960304</v>
      </c>
      <c r="AA1015" s="73">
        <v>488811375.50518698</v>
      </c>
      <c r="AB1015" s="73">
        <v>42149763.948048197</v>
      </c>
      <c r="AC1015" s="73">
        <v>42162753.145773403</v>
      </c>
      <c r="AD1015" s="73">
        <v>42277691.0645772</v>
      </c>
      <c r="AE1015" s="73">
        <v>42445221.105629399</v>
      </c>
      <c r="AF1015" s="73">
        <v>42548914.781334899</v>
      </c>
      <c r="AG1015" s="73">
        <v>45204155.0043457</v>
      </c>
      <c r="AH1015" s="73">
        <v>45120932.624765903</v>
      </c>
      <c r="AI1015" s="73">
        <v>45124104.600499101</v>
      </c>
      <c r="AJ1015" s="73">
        <v>45126023.480033502</v>
      </c>
      <c r="AK1015" s="73">
        <v>45127947.483411796</v>
      </c>
      <c r="AL1015" s="73">
        <v>45131141.919328302</v>
      </c>
      <c r="AM1015" s="73">
        <v>45381725.828559503</v>
      </c>
      <c r="AN1015" s="73">
        <v>527800374.98630702</v>
      </c>
    </row>
    <row r="1016" spans="1:40">
      <c r="A1016" s="108" t="s">
        <v>1706</v>
      </c>
    </row>
    <row r="1017" spans="1:40">
      <c r="A1017" s="108" t="s">
        <v>1707</v>
      </c>
    </row>
    <row r="1018" spans="1:40">
      <c r="A1018" s="108" t="s">
        <v>1708</v>
      </c>
      <c r="B1018" s="73">
        <v>0</v>
      </c>
      <c r="C1018" s="73">
        <v>0</v>
      </c>
      <c r="D1018" s="73">
        <v>0</v>
      </c>
      <c r="E1018" s="73">
        <v>0</v>
      </c>
      <c r="F1018" s="73">
        <v>0</v>
      </c>
      <c r="G1018" s="73">
        <v>0</v>
      </c>
      <c r="H1018" s="73">
        <v>0</v>
      </c>
      <c r="I1018" s="73">
        <v>0</v>
      </c>
      <c r="J1018" s="73">
        <v>0</v>
      </c>
      <c r="K1018" s="73">
        <v>0</v>
      </c>
      <c r="L1018" s="73">
        <v>0</v>
      </c>
      <c r="M1018" s="73">
        <v>0</v>
      </c>
      <c r="N1018" s="73">
        <v>0</v>
      </c>
      <c r="O1018" s="73">
        <v>0</v>
      </c>
      <c r="P1018" s="73">
        <v>0</v>
      </c>
      <c r="Q1018" s="73">
        <v>0</v>
      </c>
      <c r="R1018" s="73">
        <v>0</v>
      </c>
      <c r="S1018" s="73">
        <v>0</v>
      </c>
      <c r="T1018" s="73">
        <v>0</v>
      </c>
      <c r="U1018" s="73">
        <v>0</v>
      </c>
      <c r="V1018" s="73">
        <v>0</v>
      </c>
      <c r="W1018" s="73">
        <v>0</v>
      </c>
      <c r="X1018" s="73">
        <v>0</v>
      </c>
      <c r="Y1018" s="73">
        <v>0</v>
      </c>
      <c r="Z1018" s="73">
        <v>0</v>
      </c>
      <c r="AA1018" s="73">
        <v>0</v>
      </c>
      <c r="AB1018" s="73">
        <v>0</v>
      </c>
      <c r="AC1018" s="73">
        <v>0</v>
      </c>
      <c r="AD1018" s="73">
        <v>0</v>
      </c>
      <c r="AE1018" s="73">
        <v>0</v>
      </c>
      <c r="AF1018" s="73">
        <v>0</v>
      </c>
      <c r="AG1018" s="73">
        <v>0</v>
      </c>
      <c r="AH1018" s="73">
        <v>0</v>
      </c>
      <c r="AI1018" s="73">
        <v>0</v>
      </c>
      <c r="AJ1018" s="73">
        <v>0</v>
      </c>
      <c r="AK1018" s="73">
        <v>0</v>
      </c>
      <c r="AL1018" s="73">
        <v>0</v>
      </c>
      <c r="AM1018" s="73">
        <v>0</v>
      </c>
      <c r="AN1018" s="73">
        <v>0</v>
      </c>
    </row>
    <row r="1019" spans="1:40">
      <c r="A1019" s="108" t="s">
        <v>1709</v>
      </c>
      <c r="B1019" s="73">
        <v>0</v>
      </c>
      <c r="C1019" s="73">
        <v>0</v>
      </c>
      <c r="D1019" s="73">
        <v>0</v>
      </c>
      <c r="E1019" s="73">
        <v>0</v>
      </c>
      <c r="F1019" s="73">
        <v>0</v>
      </c>
      <c r="G1019" s="73">
        <v>0</v>
      </c>
      <c r="H1019" s="73">
        <v>0</v>
      </c>
      <c r="I1019" s="73">
        <v>0</v>
      </c>
      <c r="J1019" s="73">
        <v>0</v>
      </c>
      <c r="K1019" s="73">
        <v>0</v>
      </c>
      <c r="L1019" s="73">
        <v>0</v>
      </c>
      <c r="M1019" s="73">
        <v>0</v>
      </c>
      <c r="N1019" s="73">
        <v>0</v>
      </c>
      <c r="O1019" s="73">
        <v>0</v>
      </c>
      <c r="P1019" s="73">
        <v>0</v>
      </c>
      <c r="Q1019" s="73">
        <v>0</v>
      </c>
      <c r="R1019" s="73">
        <v>0</v>
      </c>
      <c r="S1019" s="73">
        <v>0</v>
      </c>
      <c r="T1019" s="73">
        <v>0</v>
      </c>
      <c r="U1019" s="73">
        <v>0</v>
      </c>
      <c r="V1019" s="73">
        <v>0</v>
      </c>
      <c r="W1019" s="73">
        <v>0</v>
      </c>
      <c r="X1019" s="73">
        <v>0</v>
      </c>
      <c r="Y1019" s="73">
        <v>0</v>
      </c>
      <c r="Z1019" s="73">
        <v>0</v>
      </c>
      <c r="AA1019" s="73">
        <v>0</v>
      </c>
      <c r="AB1019" s="73">
        <v>0</v>
      </c>
      <c r="AC1019" s="73">
        <v>0</v>
      </c>
      <c r="AD1019" s="73">
        <v>0</v>
      </c>
      <c r="AE1019" s="73">
        <v>0</v>
      </c>
      <c r="AF1019" s="73">
        <v>0</v>
      </c>
      <c r="AG1019" s="73">
        <v>0</v>
      </c>
      <c r="AH1019" s="73">
        <v>0</v>
      </c>
      <c r="AI1019" s="73">
        <v>0</v>
      </c>
      <c r="AJ1019" s="73">
        <v>0</v>
      </c>
      <c r="AK1019" s="73">
        <v>0</v>
      </c>
      <c r="AL1019" s="73">
        <v>0</v>
      </c>
      <c r="AM1019" s="73">
        <v>0</v>
      </c>
      <c r="AN1019" s="73">
        <v>0</v>
      </c>
    </row>
    <row r="1020" spans="1:40">
      <c r="A1020" s="108" t="s">
        <v>1710</v>
      </c>
      <c r="B1020" s="73">
        <v>0</v>
      </c>
      <c r="C1020" s="73">
        <v>0</v>
      </c>
      <c r="D1020" s="73">
        <v>0</v>
      </c>
      <c r="E1020" s="73">
        <v>0</v>
      </c>
      <c r="F1020" s="73">
        <v>0</v>
      </c>
      <c r="G1020" s="73">
        <v>0</v>
      </c>
      <c r="H1020" s="73">
        <v>0</v>
      </c>
      <c r="I1020" s="73">
        <v>0</v>
      </c>
      <c r="J1020" s="73">
        <v>0</v>
      </c>
      <c r="K1020" s="73">
        <v>0</v>
      </c>
      <c r="L1020" s="73">
        <v>0</v>
      </c>
      <c r="M1020" s="73">
        <v>0</v>
      </c>
      <c r="N1020" s="73">
        <v>0</v>
      </c>
      <c r="O1020" s="73">
        <v>0</v>
      </c>
      <c r="P1020" s="73">
        <v>0</v>
      </c>
      <c r="Q1020" s="73">
        <v>0</v>
      </c>
      <c r="R1020" s="73">
        <v>0</v>
      </c>
      <c r="S1020" s="73">
        <v>0</v>
      </c>
      <c r="T1020" s="73">
        <v>0</v>
      </c>
      <c r="U1020" s="73">
        <v>0</v>
      </c>
      <c r="V1020" s="73">
        <v>0</v>
      </c>
      <c r="W1020" s="73">
        <v>0</v>
      </c>
      <c r="X1020" s="73">
        <v>0</v>
      </c>
      <c r="Y1020" s="73">
        <v>0</v>
      </c>
      <c r="Z1020" s="73">
        <v>0</v>
      </c>
      <c r="AA1020" s="73">
        <v>0</v>
      </c>
      <c r="AB1020" s="73">
        <v>0</v>
      </c>
      <c r="AC1020" s="73">
        <v>0</v>
      </c>
      <c r="AD1020" s="73">
        <v>0</v>
      </c>
      <c r="AE1020" s="73">
        <v>0</v>
      </c>
      <c r="AF1020" s="73">
        <v>0</v>
      </c>
      <c r="AG1020" s="73">
        <v>0</v>
      </c>
      <c r="AH1020" s="73">
        <v>0</v>
      </c>
      <c r="AI1020" s="73">
        <v>0</v>
      </c>
      <c r="AJ1020" s="73">
        <v>0</v>
      </c>
      <c r="AK1020" s="73">
        <v>0</v>
      </c>
      <c r="AL1020" s="73">
        <v>0</v>
      </c>
      <c r="AM1020" s="73">
        <v>0</v>
      </c>
      <c r="AN1020" s="73">
        <v>0</v>
      </c>
    </row>
    <row r="1021" spans="1:40">
      <c r="A1021" s="108" t="s">
        <v>1711</v>
      </c>
      <c r="B1021" s="73">
        <v>248995.97521080999</v>
      </c>
      <c r="C1021" s="73">
        <v>243504.31189106201</v>
      </c>
      <c r="D1021" s="73">
        <v>266722.17610251502</v>
      </c>
      <c r="E1021" s="73">
        <v>293499.41482042399</v>
      </c>
      <c r="F1021" s="73">
        <v>295053.76864535798</v>
      </c>
      <c r="G1021" s="73">
        <v>296436.47909601498</v>
      </c>
      <c r="H1021" s="73">
        <v>295480.58711370302</v>
      </c>
      <c r="I1021" s="73">
        <v>292235.870566661</v>
      </c>
      <c r="J1021" s="73">
        <v>289515.78236217803</v>
      </c>
      <c r="K1021" s="73">
        <v>289378.985549481</v>
      </c>
      <c r="L1021" s="73">
        <v>291382.04364417499</v>
      </c>
      <c r="M1021" s="73">
        <v>302842.41483585897</v>
      </c>
      <c r="N1021" s="73">
        <v>3405047.80983824</v>
      </c>
      <c r="O1021" s="73">
        <v>304912.06120051403</v>
      </c>
      <c r="P1021" s="73">
        <v>297906.98765802901</v>
      </c>
      <c r="Q1021" s="73">
        <v>319143.81487834698</v>
      </c>
      <c r="R1021" s="73">
        <v>343132.961115251</v>
      </c>
      <c r="S1021" s="73">
        <v>341599.63960200897</v>
      </c>
      <c r="T1021" s="73">
        <v>340013.05921100703</v>
      </c>
      <c r="U1021" s="73">
        <v>336646.13326009799</v>
      </c>
      <c r="V1021" s="73">
        <v>331334.64374221902</v>
      </c>
      <c r="W1021" s="73">
        <v>326378.12169004098</v>
      </c>
      <c r="X1021" s="73">
        <v>323337.41220084601</v>
      </c>
      <c r="Y1021" s="73">
        <v>321885.57347901899</v>
      </c>
      <c r="Z1021" s="73">
        <v>331559.05964939803</v>
      </c>
      <c r="AA1021" s="73">
        <v>3917849.4676867798</v>
      </c>
      <c r="AB1021" s="73">
        <v>338144.46452408301</v>
      </c>
      <c r="AC1021" s="73">
        <v>330855.73044925201</v>
      </c>
      <c r="AD1021" s="73">
        <v>351933.501374277</v>
      </c>
      <c r="AE1021" s="73">
        <v>375715.67567807197</v>
      </c>
      <c r="AF1021" s="73">
        <v>373880.59728515201</v>
      </c>
      <c r="AG1021" s="73">
        <v>372006.52894821903</v>
      </c>
      <c r="AH1021" s="73">
        <v>368386.41943884298</v>
      </c>
      <c r="AI1021" s="73">
        <v>362824.851395901</v>
      </c>
      <c r="AJ1021" s="73">
        <v>357676.10292850999</v>
      </c>
      <c r="AK1021" s="73">
        <v>354428.37255848502</v>
      </c>
      <c r="AL1021" s="73">
        <v>352681.21670950099</v>
      </c>
      <c r="AM1021" s="73">
        <v>362380.86153300101</v>
      </c>
      <c r="AN1021" s="73">
        <v>4300914.3228233</v>
      </c>
    </row>
    <row r="1022" spans="1:40">
      <c r="A1022" s="108" t="s">
        <v>1712</v>
      </c>
      <c r="B1022" s="73">
        <v>11196</v>
      </c>
      <c r="C1022" s="73">
        <v>11196</v>
      </c>
      <c r="D1022" s="73">
        <v>317196</v>
      </c>
      <c r="E1022" s="73">
        <v>11196</v>
      </c>
      <c r="F1022" s="73">
        <v>11196</v>
      </c>
      <c r="G1022" s="73">
        <v>317196</v>
      </c>
      <c r="H1022" s="73">
        <v>11196</v>
      </c>
      <c r="I1022" s="73">
        <v>11196</v>
      </c>
      <c r="J1022" s="73">
        <v>317196</v>
      </c>
      <c r="K1022" s="73">
        <v>11196</v>
      </c>
      <c r="L1022" s="73">
        <v>11196</v>
      </c>
      <c r="M1022" s="73">
        <v>317196</v>
      </c>
      <c r="N1022" s="73">
        <v>1358352</v>
      </c>
      <c r="O1022" s="73">
        <v>11196</v>
      </c>
      <c r="P1022" s="73">
        <v>11196</v>
      </c>
      <c r="Q1022" s="73">
        <v>317196</v>
      </c>
      <c r="R1022" s="73">
        <v>11196</v>
      </c>
      <c r="S1022" s="73">
        <v>11196</v>
      </c>
      <c r="T1022" s="73">
        <v>317196</v>
      </c>
      <c r="U1022" s="73">
        <v>11196</v>
      </c>
      <c r="V1022" s="73">
        <v>11196</v>
      </c>
      <c r="W1022" s="73">
        <v>317196</v>
      </c>
      <c r="X1022" s="73">
        <v>11196</v>
      </c>
      <c r="Y1022" s="73">
        <v>11196</v>
      </c>
      <c r="Z1022" s="73">
        <v>317196</v>
      </c>
      <c r="AA1022" s="73">
        <v>1358352</v>
      </c>
      <c r="AB1022" s="73">
        <v>11196</v>
      </c>
      <c r="AC1022" s="73">
        <v>11196</v>
      </c>
      <c r="AD1022" s="73">
        <v>317196</v>
      </c>
      <c r="AE1022" s="73">
        <v>11196</v>
      </c>
      <c r="AF1022" s="73">
        <v>11196</v>
      </c>
      <c r="AG1022" s="73">
        <v>317196</v>
      </c>
      <c r="AH1022" s="73">
        <v>11196</v>
      </c>
      <c r="AI1022" s="73">
        <v>11196</v>
      </c>
      <c r="AJ1022" s="73">
        <v>317196</v>
      </c>
      <c r="AK1022" s="73">
        <v>11196</v>
      </c>
      <c r="AL1022" s="73">
        <v>11196</v>
      </c>
      <c r="AM1022" s="73">
        <v>317196</v>
      </c>
      <c r="AN1022" s="73">
        <v>1358352</v>
      </c>
    </row>
    <row r="1023" spans="1:40">
      <c r="A1023" s="108" t="s">
        <v>1713</v>
      </c>
      <c r="B1023" s="73">
        <v>0</v>
      </c>
      <c r="C1023" s="73">
        <v>0</v>
      </c>
      <c r="D1023" s="73">
        <v>0</v>
      </c>
      <c r="E1023" s="73">
        <v>0</v>
      </c>
      <c r="F1023" s="73">
        <v>0</v>
      </c>
      <c r="G1023" s="73">
        <v>0</v>
      </c>
      <c r="H1023" s="73">
        <v>0</v>
      </c>
      <c r="I1023" s="73">
        <v>0</v>
      </c>
      <c r="J1023" s="73">
        <v>0</v>
      </c>
      <c r="K1023" s="73">
        <v>0</v>
      </c>
      <c r="L1023" s="73">
        <v>0</v>
      </c>
      <c r="M1023" s="73">
        <v>0</v>
      </c>
      <c r="N1023" s="73">
        <v>0</v>
      </c>
      <c r="O1023" s="73">
        <v>0</v>
      </c>
      <c r="P1023" s="73">
        <v>0</v>
      </c>
      <c r="Q1023" s="73">
        <v>0</v>
      </c>
      <c r="R1023" s="73">
        <v>0</v>
      </c>
      <c r="S1023" s="73">
        <v>0</v>
      </c>
      <c r="T1023" s="73">
        <v>0</v>
      </c>
      <c r="U1023" s="73">
        <v>0</v>
      </c>
      <c r="V1023" s="73">
        <v>0</v>
      </c>
      <c r="W1023" s="73">
        <v>0</v>
      </c>
      <c r="X1023" s="73">
        <v>0</v>
      </c>
      <c r="Y1023" s="73">
        <v>0</v>
      </c>
      <c r="Z1023" s="73">
        <v>0</v>
      </c>
      <c r="AA1023" s="73">
        <v>0</v>
      </c>
      <c r="AB1023" s="73">
        <v>0</v>
      </c>
      <c r="AC1023" s="73">
        <v>0</v>
      </c>
      <c r="AD1023" s="73">
        <v>0</v>
      </c>
      <c r="AE1023" s="73">
        <v>0</v>
      </c>
      <c r="AF1023" s="73">
        <v>0</v>
      </c>
      <c r="AG1023" s="73">
        <v>0</v>
      </c>
      <c r="AH1023" s="73">
        <v>0</v>
      </c>
      <c r="AI1023" s="73">
        <v>0</v>
      </c>
      <c r="AJ1023" s="73">
        <v>0</v>
      </c>
      <c r="AK1023" s="73">
        <v>0</v>
      </c>
      <c r="AL1023" s="73">
        <v>0</v>
      </c>
      <c r="AM1023" s="73">
        <v>0</v>
      </c>
      <c r="AN1023" s="73">
        <v>0</v>
      </c>
    </row>
    <row r="1024" spans="1:40">
      <c r="A1024" s="108" t="s">
        <v>1714</v>
      </c>
      <c r="B1024" s="73">
        <v>0</v>
      </c>
      <c r="C1024" s="73">
        <v>0</v>
      </c>
      <c r="D1024" s="73">
        <v>0</v>
      </c>
      <c r="E1024" s="73">
        <v>0</v>
      </c>
      <c r="F1024" s="73">
        <v>0</v>
      </c>
      <c r="G1024" s="73">
        <v>0</v>
      </c>
      <c r="H1024" s="73">
        <v>0</v>
      </c>
      <c r="I1024" s="73">
        <v>0</v>
      </c>
      <c r="J1024" s="73">
        <v>0</v>
      </c>
      <c r="K1024" s="73">
        <v>0</v>
      </c>
      <c r="L1024" s="73">
        <v>0</v>
      </c>
      <c r="M1024" s="73">
        <v>0</v>
      </c>
      <c r="N1024" s="73">
        <v>0</v>
      </c>
      <c r="O1024" s="73">
        <v>0</v>
      </c>
      <c r="P1024" s="73">
        <v>0</v>
      </c>
      <c r="Q1024" s="73">
        <v>0</v>
      </c>
      <c r="R1024" s="73">
        <v>0</v>
      </c>
      <c r="S1024" s="73">
        <v>0</v>
      </c>
      <c r="T1024" s="73">
        <v>0</v>
      </c>
      <c r="U1024" s="73">
        <v>0</v>
      </c>
      <c r="V1024" s="73">
        <v>0</v>
      </c>
      <c r="W1024" s="73">
        <v>0</v>
      </c>
      <c r="X1024" s="73">
        <v>0</v>
      </c>
      <c r="Y1024" s="73">
        <v>0</v>
      </c>
      <c r="Z1024" s="73">
        <v>0</v>
      </c>
      <c r="AA1024" s="73">
        <v>0</v>
      </c>
      <c r="AB1024" s="73">
        <v>0</v>
      </c>
      <c r="AC1024" s="73">
        <v>0</v>
      </c>
      <c r="AD1024" s="73">
        <v>0</v>
      </c>
      <c r="AE1024" s="73">
        <v>0</v>
      </c>
      <c r="AF1024" s="73">
        <v>0</v>
      </c>
      <c r="AG1024" s="73">
        <v>0</v>
      </c>
      <c r="AH1024" s="73">
        <v>0</v>
      </c>
      <c r="AI1024" s="73">
        <v>0</v>
      </c>
      <c r="AJ1024" s="73">
        <v>0</v>
      </c>
      <c r="AK1024" s="73">
        <v>0</v>
      </c>
      <c r="AL1024" s="73">
        <v>0</v>
      </c>
      <c r="AM1024" s="73">
        <v>0</v>
      </c>
      <c r="AN1024" s="73">
        <v>0</v>
      </c>
    </row>
    <row r="1025" spans="1:40">
      <c r="A1025" s="108" t="s">
        <v>1715</v>
      </c>
      <c r="B1025" s="73">
        <v>260191.97521080999</v>
      </c>
      <c r="C1025" s="73">
        <v>254700.31189106201</v>
      </c>
      <c r="D1025" s="73">
        <v>583918.17610251496</v>
      </c>
      <c r="E1025" s="73">
        <v>304695.41482042399</v>
      </c>
      <c r="F1025" s="73">
        <v>306249.76864535798</v>
      </c>
      <c r="G1025" s="73">
        <v>613632.47909601498</v>
      </c>
      <c r="H1025" s="73">
        <v>306676.58711370302</v>
      </c>
      <c r="I1025" s="73">
        <v>303431.87056666199</v>
      </c>
      <c r="J1025" s="73">
        <v>606711.78236217797</v>
      </c>
      <c r="K1025" s="73">
        <v>300574.985549481</v>
      </c>
      <c r="L1025" s="73">
        <v>302578.04364417499</v>
      </c>
      <c r="M1025" s="73">
        <v>620038.41483585897</v>
      </c>
      <c r="N1025" s="73">
        <v>4763399.80983824</v>
      </c>
      <c r="O1025" s="73">
        <v>316108.06120051403</v>
      </c>
      <c r="P1025" s="73">
        <v>309102.98765802901</v>
      </c>
      <c r="Q1025" s="73">
        <v>636339.81487834698</v>
      </c>
      <c r="R1025" s="73">
        <v>354328.961115251</v>
      </c>
      <c r="S1025" s="73">
        <v>352795.63960200897</v>
      </c>
      <c r="T1025" s="73">
        <v>657209.05921100697</v>
      </c>
      <c r="U1025" s="73">
        <v>347842.13326009799</v>
      </c>
      <c r="V1025" s="73">
        <v>342530.64374221902</v>
      </c>
      <c r="W1025" s="73">
        <v>643574.12169004104</v>
      </c>
      <c r="X1025" s="73">
        <v>334533.41220084601</v>
      </c>
      <c r="Y1025" s="73">
        <v>333081.57347901899</v>
      </c>
      <c r="Z1025" s="73">
        <v>648755.05964939797</v>
      </c>
      <c r="AA1025" s="73">
        <v>5276201.4676867798</v>
      </c>
      <c r="AB1025" s="73">
        <v>349340.46452408301</v>
      </c>
      <c r="AC1025" s="73">
        <v>342051.73044925201</v>
      </c>
      <c r="AD1025" s="73">
        <v>669129.50137427705</v>
      </c>
      <c r="AE1025" s="73">
        <v>386911.67567807197</v>
      </c>
      <c r="AF1025" s="73">
        <v>385076.59728515201</v>
      </c>
      <c r="AG1025" s="73">
        <v>689202.52894821903</v>
      </c>
      <c r="AH1025" s="73">
        <v>379582.41943884298</v>
      </c>
      <c r="AI1025" s="73">
        <v>374020.851395901</v>
      </c>
      <c r="AJ1025" s="73">
        <v>674872.10292851005</v>
      </c>
      <c r="AK1025" s="73">
        <v>365624.37255848502</v>
      </c>
      <c r="AL1025" s="73">
        <v>363877.21670950099</v>
      </c>
      <c r="AM1025" s="73">
        <v>679576.86153300095</v>
      </c>
      <c r="AN1025" s="73">
        <v>5659266.3228233</v>
      </c>
    </row>
    <row r="1026" spans="1:40">
      <c r="A1026" s="108" t="s">
        <v>1716</v>
      </c>
      <c r="B1026" s="73">
        <v>-165747.99787365401</v>
      </c>
      <c r="C1026" s="73">
        <v>-171676.72019238601</v>
      </c>
      <c r="D1026" s="73">
        <v>-176681.904824992</v>
      </c>
      <c r="E1026" s="73">
        <v>-181732.04937467899</v>
      </c>
      <c r="F1026" s="73">
        <v>-186459.19055793001</v>
      </c>
      <c r="G1026" s="73">
        <v>-191039.59711827699</v>
      </c>
      <c r="H1026" s="73">
        <v>-196115.94614693301</v>
      </c>
      <c r="I1026" s="73">
        <v>-201153.25668833099</v>
      </c>
      <c r="J1026" s="73">
        <v>-206532.43743080701</v>
      </c>
      <c r="K1026" s="73">
        <v>-211667.60756329601</v>
      </c>
      <c r="L1026" s="73">
        <v>-215837.38486479199</v>
      </c>
      <c r="M1026" s="73">
        <v>-33643.239406726301</v>
      </c>
      <c r="N1026" s="73">
        <v>-2138287.33204281</v>
      </c>
      <c r="O1026" s="73">
        <v>-34123.487734871</v>
      </c>
      <c r="P1026" s="73">
        <v>-40505.060553925403</v>
      </c>
      <c r="Q1026" s="73">
        <v>-52269.287573822803</v>
      </c>
      <c r="R1026" s="73">
        <v>-64127.903262057</v>
      </c>
      <c r="S1026" s="73">
        <v>-76081.928462397307</v>
      </c>
      <c r="T1026" s="73">
        <v>-88132.397223583102</v>
      </c>
      <c r="U1026" s="73">
        <v>-100280.356992029</v>
      </c>
      <c r="V1026" s="73">
        <v>-112526.868807579</v>
      </c>
      <c r="W1026" s="73">
        <v>-124873.00750235999</v>
      </c>
      <c r="X1026" s="73">
        <v>-137319.86190318799</v>
      </c>
      <c r="Y1026" s="73">
        <v>-149868.53503674999</v>
      </c>
      <c r="Z1026" s="73">
        <v>-162520.14433868899</v>
      </c>
      <c r="AA1026" s="73">
        <v>-1142628.8393912499</v>
      </c>
      <c r="AB1026" s="73">
        <v>-172296.31591302899</v>
      </c>
      <c r="AC1026" s="73">
        <v>-185313.97451285401</v>
      </c>
      <c r="AD1026" s="73">
        <v>-32358.934880170302</v>
      </c>
      <c r="AE1026" s="73">
        <v>-38282.608624829998</v>
      </c>
      <c r="AF1026" s="73">
        <v>-44253.834543143799</v>
      </c>
      <c r="AG1026" s="73">
        <v>-50273.127764053403</v>
      </c>
      <c r="AH1026" s="73">
        <v>-56341.010090416399</v>
      </c>
      <c r="AI1026" s="73">
        <v>-62458.010096514503</v>
      </c>
      <c r="AJ1026" s="73">
        <v>-68624.663227103694</v>
      </c>
      <c r="AK1026" s="73">
        <v>-74841.511898255107</v>
      </c>
      <c r="AL1026" s="73">
        <v>-81109.1055995426</v>
      </c>
      <c r="AM1026" s="73">
        <v>-87428.000998212199</v>
      </c>
      <c r="AN1026" s="73">
        <v>-953581.09814812604</v>
      </c>
    </row>
    <row r="1027" spans="1:40">
      <c r="A1027" s="108" t="s">
        <v>1717</v>
      </c>
      <c r="B1027" s="73">
        <v>94443.977337156495</v>
      </c>
      <c r="C1027" s="73">
        <v>83023.591698675198</v>
      </c>
      <c r="D1027" s="73">
        <v>407236.27127752203</v>
      </c>
      <c r="E1027" s="73">
        <v>122963.365445744</v>
      </c>
      <c r="F1027" s="73">
        <v>119790.578087427</v>
      </c>
      <c r="G1027" s="73">
        <v>422592.88197773701</v>
      </c>
      <c r="H1027" s="73">
        <v>110560.640966769</v>
      </c>
      <c r="I1027" s="73">
        <v>102278.61387833</v>
      </c>
      <c r="J1027" s="73">
        <v>400179.34493137</v>
      </c>
      <c r="K1027" s="73">
        <v>88907.377986184802</v>
      </c>
      <c r="L1027" s="73">
        <v>86740.658779382604</v>
      </c>
      <c r="M1027" s="73">
        <v>586395.175429133</v>
      </c>
      <c r="N1027" s="73">
        <v>2625112.47779543</v>
      </c>
      <c r="O1027" s="73">
        <v>281984.57346564298</v>
      </c>
      <c r="P1027" s="73">
        <v>268597.92710410297</v>
      </c>
      <c r="Q1027" s="73">
        <v>584070.52730452397</v>
      </c>
      <c r="R1027" s="73">
        <v>290201.05785319401</v>
      </c>
      <c r="S1027" s="73">
        <v>276713.71113961202</v>
      </c>
      <c r="T1027" s="73">
        <v>569076.66198742401</v>
      </c>
      <c r="U1027" s="73">
        <v>247561.77626806899</v>
      </c>
      <c r="V1027" s="73">
        <v>230003.77493463899</v>
      </c>
      <c r="W1027" s="73">
        <v>518701.114187681</v>
      </c>
      <c r="X1027" s="73">
        <v>197213.55029765799</v>
      </c>
      <c r="Y1027" s="73">
        <v>183213.038442269</v>
      </c>
      <c r="Z1027" s="73">
        <v>486234.91531070799</v>
      </c>
      <c r="AA1027" s="73">
        <v>4133572.6282955199</v>
      </c>
      <c r="AB1027" s="73">
        <v>177044.148611054</v>
      </c>
      <c r="AC1027" s="73">
        <v>156737.75593639701</v>
      </c>
      <c r="AD1027" s="73">
        <v>636770.56649410597</v>
      </c>
      <c r="AE1027" s="73">
        <v>348629.067053242</v>
      </c>
      <c r="AF1027" s="73">
        <v>340822.76274200802</v>
      </c>
      <c r="AG1027" s="73">
        <v>638929.40118416504</v>
      </c>
      <c r="AH1027" s="73">
        <v>323241.40934842703</v>
      </c>
      <c r="AI1027" s="73">
        <v>311562.84129938699</v>
      </c>
      <c r="AJ1027" s="73">
        <v>606247.43970140698</v>
      </c>
      <c r="AK1027" s="73">
        <v>290782.86066022998</v>
      </c>
      <c r="AL1027" s="73">
        <v>282768.11110995902</v>
      </c>
      <c r="AM1027" s="73">
        <v>592148.86053478799</v>
      </c>
      <c r="AN1027" s="73">
        <v>4705685.2246751701</v>
      </c>
    </row>
    <row r="1028" spans="1:40">
      <c r="A1028" s="108" t="s">
        <v>1718</v>
      </c>
    </row>
    <row r="1029" spans="1:40">
      <c r="A1029" s="109" t="s">
        <v>1719</v>
      </c>
      <c r="B1029" s="73">
        <v>36045046.105725102</v>
      </c>
      <c r="C1029" s="73">
        <v>36062811.779148199</v>
      </c>
      <c r="D1029" s="73">
        <v>36592680.609669998</v>
      </c>
      <c r="E1029" s="73">
        <v>36649981.781809099</v>
      </c>
      <c r="F1029" s="73">
        <v>36898021.756124899</v>
      </c>
      <c r="G1029" s="73">
        <v>39006052.075201198</v>
      </c>
      <c r="H1029" s="73">
        <v>38930048.5309873</v>
      </c>
      <c r="I1029" s="73">
        <v>38921766.503898896</v>
      </c>
      <c r="J1029" s="73">
        <v>39219667.234951898</v>
      </c>
      <c r="K1029" s="73">
        <v>38908395.268006697</v>
      </c>
      <c r="L1029" s="73">
        <v>38906228.548799902</v>
      </c>
      <c r="M1029" s="73">
        <v>39584432.939863399</v>
      </c>
      <c r="N1029" s="73">
        <v>455725133.13418698</v>
      </c>
      <c r="O1029" s="73">
        <v>39515994.127700903</v>
      </c>
      <c r="P1029" s="73">
        <v>39551205.647973798</v>
      </c>
      <c r="Q1029" s="73">
        <v>39977591.432555303</v>
      </c>
      <c r="R1029" s="73">
        <v>39848838.095407397</v>
      </c>
      <c r="S1029" s="73">
        <v>39947209.510950796</v>
      </c>
      <c r="T1029" s="73">
        <v>41881684.260517597</v>
      </c>
      <c r="U1029" s="73">
        <v>41762733.625661097</v>
      </c>
      <c r="V1029" s="73">
        <v>41745175.624327697</v>
      </c>
      <c r="W1029" s="73">
        <v>42033872.963580698</v>
      </c>
      <c r="X1029" s="73">
        <v>41712385.399690703</v>
      </c>
      <c r="Y1029" s="73">
        <v>41698384.887835301</v>
      </c>
      <c r="Z1029" s="73">
        <v>42242627.1097138</v>
      </c>
      <c r="AA1029" s="73">
        <v>491917702.68591499</v>
      </c>
      <c r="AB1029" s="73">
        <v>42227287.426522598</v>
      </c>
      <c r="AC1029" s="73">
        <v>42216837.622217998</v>
      </c>
      <c r="AD1029" s="73">
        <v>42809318.819609404</v>
      </c>
      <c r="AE1029" s="73">
        <v>42686485.177063599</v>
      </c>
      <c r="AF1029" s="73">
        <v>42779489.003114998</v>
      </c>
      <c r="AG1029" s="73">
        <v>45730925.142243899</v>
      </c>
      <c r="AH1029" s="73">
        <v>45330102.675360397</v>
      </c>
      <c r="AI1029" s="73">
        <v>45318424.107311398</v>
      </c>
      <c r="AJ1029" s="73">
        <v>45613108.705713399</v>
      </c>
      <c r="AK1029" s="73">
        <v>45297644.126672201</v>
      </c>
      <c r="AL1029" s="73">
        <v>45289629.377121903</v>
      </c>
      <c r="AM1029" s="73">
        <v>45847989.197196499</v>
      </c>
      <c r="AN1029" s="73">
        <v>531147241.38014799</v>
      </c>
    </row>
    <row r="1030" spans="1:40">
      <c r="A1030" s="108" t="s">
        <v>1720</v>
      </c>
      <c r="B1030" s="73">
        <v>36045046.105725102</v>
      </c>
      <c r="C1030" s="73">
        <v>36062811.779148199</v>
      </c>
      <c r="D1030" s="73">
        <v>36592680.609669998</v>
      </c>
      <c r="E1030" s="73">
        <v>36649981.781809099</v>
      </c>
      <c r="F1030" s="73">
        <v>36898021.756124899</v>
      </c>
      <c r="G1030" s="73">
        <v>39006052.075201198</v>
      </c>
      <c r="H1030" s="73">
        <v>38930048.5309873</v>
      </c>
      <c r="I1030" s="73">
        <v>38921766.503898896</v>
      </c>
      <c r="J1030" s="73">
        <v>39219667.234951898</v>
      </c>
      <c r="K1030" s="73">
        <v>38908395.268006802</v>
      </c>
      <c r="L1030" s="73">
        <v>38906228.548799999</v>
      </c>
      <c r="M1030" s="73">
        <v>39584432.939863399</v>
      </c>
      <c r="N1030" s="73">
        <v>455725133.13418698</v>
      </c>
      <c r="O1030" s="73">
        <v>39515994.127700903</v>
      </c>
      <c r="P1030" s="73">
        <v>39551205.647973798</v>
      </c>
      <c r="Q1030" s="73">
        <v>39977591.432555303</v>
      </c>
      <c r="R1030" s="73">
        <v>39848838.095407397</v>
      </c>
      <c r="S1030" s="73">
        <v>39947209.510950796</v>
      </c>
      <c r="T1030" s="73">
        <v>41881684.260517597</v>
      </c>
      <c r="U1030" s="73">
        <v>41762733.625661097</v>
      </c>
      <c r="V1030" s="73">
        <v>41745175.624327697</v>
      </c>
      <c r="W1030" s="73">
        <v>42033872.963580698</v>
      </c>
      <c r="X1030" s="73">
        <v>41712385.399690703</v>
      </c>
      <c r="Y1030" s="73">
        <v>41698384.887835301</v>
      </c>
      <c r="Z1030" s="73">
        <v>42242627.1097138</v>
      </c>
      <c r="AA1030" s="73">
        <v>491917702.68591499</v>
      </c>
      <c r="AB1030" s="73">
        <v>42227287.426522598</v>
      </c>
      <c r="AC1030" s="73">
        <v>42216837.622217998</v>
      </c>
      <c r="AD1030" s="73">
        <v>42809318.819609404</v>
      </c>
      <c r="AE1030" s="73">
        <v>42686485.177063599</v>
      </c>
      <c r="AF1030" s="73">
        <v>42779489.003114998</v>
      </c>
      <c r="AG1030" s="73">
        <v>45730925.142243899</v>
      </c>
      <c r="AH1030" s="73">
        <v>45330102.675360397</v>
      </c>
      <c r="AI1030" s="73">
        <v>45318424.107311398</v>
      </c>
      <c r="AJ1030" s="73">
        <v>45613108.705713399</v>
      </c>
      <c r="AK1030" s="73">
        <v>45297644.126672201</v>
      </c>
      <c r="AL1030" s="73">
        <v>45289629.377121903</v>
      </c>
      <c r="AM1030" s="73">
        <v>45847989.197196499</v>
      </c>
      <c r="AN1030" s="73">
        <v>531147241.38014799</v>
      </c>
    </row>
    <row r="1031" spans="1:40">
      <c r="A1031" s="108" t="s">
        <v>1721</v>
      </c>
      <c r="B1031" s="73">
        <v>-7.2759576141834201E-9</v>
      </c>
      <c r="C1031" s="73">
        <v>0</v>
      </c>
      <c r="D1031" s="73">
        <v>0</v>
      </c>
      <c r="E1031" s="73">
        <v>-7.2759576141834201E-9</v>
      </c>
      <c r="F1031" s="73">
        <v>-7.2759576141834201E-9</v>
      </c>
      <c r="G1031" s="73">
        <v>0</v>
      </c>
      <c r="H1031" s="73">
        <v>-7.2759576141834201E-9</v>
      </c>
      <c r="I1031" s="73">
        <v>-7.2759576141834201E-9</v>
      </c>
      <c r="J1031" s="73">
        <v>0</v>
      </c>
      <c r="K1031" s="73">
        <v>-7.2759576141834201E-9</v>
      </c>
      <c r="L1031" s="73">
        <v>-7.2759576141834201E-9</v>
      </c>
      <c r="M1031" s="73">
        <v>-7.2759576141834201E-9</v>
      </c>
      <c r="N1031" s="73">
        <v>-5.8207660913467401E-8</v>
      </c>
      <c r="O1031" s="73">
        <v>-7.2759576141834201E-9</v>
      </c>
      <c r="P1031" s="73">
        <v>-7.2759576141834201E-9</v>
      </c>
      <c r="Q1031" s="73">
        <v>-7.2759576141834201E-9</v>
      </c>
      <c r="R1031" s="73">
        <v>-7.2759576141834201E-9</v>
      </c>
      <c r="S1031" s="73">
        <v>-7.2759576141834201E-9</v>
      </c>
      <c r="T1031" s="73">
        <v>0</v>
      </c>
      <c r="U1031" s="73">
        <v>0</v>
      </c>
      <c r="V1031" s="73">
        <v>-7.2759576141834201E-9</v>
      </c>
      <c r="W1031" s="73">
        <v>0</v>
      </c>
      <c r="X1031" s="73">
        <v>0</v>
      </c>
      <c r="Y1031" s="73">
        <v>0</v>
      </c>
      <c r="Z1031" s="73">
        <v>-7.2759576141834201E-9</v>
      </c>
      <c r="AA1031" s="73">
        <v>-5.0931703299283902E-8</v>
      </c>
      <c r="AB1031" s="73">
        <v>0</v>
      </c>
      <c r="AC1031" s="73">
        <v>0</v>
      </c>
      <c r="AD1031" s="73">
        <v>0</v>
      </c>
      <c r="AE1031" s="73">
        <v>-7.2759576141834201E-9</v>
      </c>
      <c r="AF1031" s="73">
        <v>-7.2759576141834201E-9</v>
      </c>
      <c r="AG1031" s="73">
        <v>-7.2759576141834201E-9</v>
      </c>
      <c r="AH1031" s="73">
        <v>-7.2759576141834201E-9</v>
      </c>
      <c r="AI1031" s="73">
        <v>0</v>
      </c>
      <c r="AJ1031" s="73">
        <v>0</v>
      </c>
      <c r="AK1031" s="73">
        <v>0</v>
      </c>
      <c r="AL1031" s="73">
        <v>-7.2759576141834201E-9</v>
      </c>
      <c r="AM1031" s="73">
        <v>0</v>
      </c>
      <c r="AN1031" s="73">
        <v>-3.6379788070917103E-8</v>
      </c>
    </row>
    <row r="1032" spans="1:40">
      <c r="A1032" s="108" t="s">
        <v>1722</v>
      </c>
    </row>
    <row r="1033" spans="1:40">
      <c r="A1033" s="108" t="s">
        <v>1723</v>
      </c>
    </row>
    <row r="1034" spans="1:40">
      <c r="A1034" s="108" t="s">
        <v>1724</v>
      </c>
      <c r="B1034" s="73">
        <v>-23773.5699920757</v>
      </c>
      <c r="C1034" s="73">
        <v>-23773.5699920757</v>
      </c>
      <c r="D1034" s="73">
        <v>-23773.5699920757</v>
      </c>
      <c r="E1034" s="73">
        <v>-23773.5699920757</v>
      </c>
      <c r="F1034" s="73">
        <v>-23773.5699920757</v>
      </c>
      <c r="G1034" s="73">
        <v>-23773.5699920757</v>
      </c>
      <c r="H1034" s="73">
        <v>-23773.5699920757</v>
      </c>
      <c r="I1034" s="73">
        <v>-23773.5699920757</v>
      </c>
      <c r="J1034" s="73">
        <v>-23773.5699920757</v>
      </c>
      <c r="K1034" s="73">
        <v>-23773.5699920757</v>
      </c>
      <c r="L1034" s="73">
        <v>-23773.5699920757</v>
      </c>
      <c r="M1034" s="73">
        <v>-23773.5699920757</v>
      </c>
      <c r="N1034" s="73">
        <v>-285282.83990490797</v>
      </c>
      <c r="O1034" s="73">
        <v>-42167.5899470769</v>
      </c>
      <c r="P1034" s="73">
        <v>-42167.5899470769</v>
      </c>
      <c r="Q1034" s="73">
        <v>-42167.5899470769</v>
      </c>
      <c r="R1034" s="73">
        <v>-42167.5899470769</v>
      </c>
      <c r="S1034" s="73">
        <v>-42167.5899470769</v>
      </c>
      <c r="T1034" s="73">
        <v>-42167.5899470769</v>
      </c>
      <c r="U1034" s="73">
        <v>-42167.5899470769</v>
      </c>
      <c r="V1034" s="73">
        <v>-42167.5899470769</v>
      </c>
      <c r="W1034" s="73">
        <v>-42167.5899470769</v>
      </c>
      <c r="X1034" s="73">
        <v>-42167.5899470769</v>
      </c>
      <c r="Y1034" s="73">
        <v>-42167.5899470769</v>
      </c>
      <c r="Z1034" s="73">
        <v>-42167.5899470769</v>
      </c>
      <c r="AA1034" s="73">
        <v>-506011.07936492201</v>
      </c>
      <c r="AB1034" s="73">
        <v>-43601.035722013199</v>
      </c>
      <c r="AC1034" s="73">
        <v>-43601.035722013199</v>
      </c>
      <c r="AD1034" s="73">
        <v>-43601.035722013199</v>
      </c>
      <c r="AE1034" s="73">
        <v>-43601.035722013199</v>
      </c>
      <c r="AF1034" s="73">
        <v>-43601.035722013199</v>
      </c>
      <c r="AG1034" s="73">
        <v>-43601.035722013199</v>
      </c>
      <c r="AH1034" s="73">
        <v>-43601.035722013199</v>
      </c>
      <c r="AI1034" s="73">
        <v>-43601.035722013199</v>
      </c>
      <c r="AJ1034" s="73">
        <v>-43601.035722013199</v>
      </c>
      <c r="AK1034" s="73">
        <v>-43601.035722013199</v>
      </c>
      <c r="AL1034" s="73">
        <v>-43601.035722013199</v>
      </c>
      <c r="AM1034" s="73">
        <v>-43601.035722013199</v>
      </c>
      <c r="AN1034" s="73">
        <v>-523212.42866415798</v>
      </c>
    </row>
    <row r="1035" spans="1:40">
      <c r="A1035" s="186" t="s">
        <v>1725</v>
      </c>
      <c r="B1035" s="110"/>
      <c r="C1035" s="110"/>
      <c r="D1035" s="110"/>
      <c r="E1035" s="110"/>
      <c r="F1035" s="110"/>
      <c r="G1035" s="110"/>
      <c r="H1035" s="110"/>
      <c r="I1035" s="110"/>
      <c r="J1035" s="110"/>
      <c r="K1035" s="110"/>
      <c r="L1035" s="110"/>
      <c r="M1035" s="110"/>
      <c r="N1035" s="110"/>
      <c r="O1035" s="110"/>
      <c r="P1035" s="110"/>
      <c r="Q1035" s="110"/>
      <c r="R1035" s="110"/>
      <c r="S1035" s="110"/>
      <c r="T1035" s="110"/>
      <c r="U1035" s="110"/>
      <c r="V1035" s="110"/>
      <c r="W1035" s="110"/>
      <c r="X1035" s="110"/>
      <c r="Y1035" s="110"/>
      <c r="Z1035" s="110"/>
      <c r="AA1035" s="110"/>
      <c r="AB1035" s="110"/>
      <c r="AC1035" s="110"/>
      <c r="AD1035" s="110"/>
      <c r="AE1035" s="110"/>
      <c r="AF1035" s="110"/>
      <c r="AG1035" s="110"/>
      <c r="AH1035" s="110"/>
      <c r="AI1035" s="110"/>
      <c r="AJ1035" s="110"/>
      <c r="AK1035" s="110"/>
      <c r="AL1035" s="110"/>
      <c r="AM1035" s="110"/>
      <c r="AN1035" s="110"/>
    </row>
    <row r="1036" spans="1:40">
      <c r="A1036" s="108" t="s">
        <v>1726</v>
      </c>
      <c r="B1036" s="73">
        <v>0</v>
      </c>
      <c r="C1036" s="73">
        <v>0</v>
      </c>
      <c r="D1036" s="73">
        <v>0</v>
      </c>
      <c r="E1036" s="73">
        <v>0</v>
      </c>
      <c r="F1036" s="73">
        <v>0</v>
      </c>
      <c r="G1036" s="73">
        <v>0</v>
      </c>
      <c r="H1036" s="73">
        <v>0</v>
      </c>
      <c r="I1036" s="73">
        <v>0</v>
      </c>
      <c r="J1036" s="73">
        <v>0</v>
      </c>
      <c r="K1036" s="73">
        <v>0</v>
      </c>
      <c r="L1036" s="73">
        <v>0</v>
      </c>
      <c r="M1036" s="73">
        <v>0</v>
      </c>
      <c r="N1036" s="73">
        <v>0</v>
      </c>
      <c r="O1036" s="73">
        <v>0</v>
      </c>
      <c r="P1036" s="73">
        <v>0</v>
      </c>
      <c r="Q1036" s="73">
        <v>0</v>
      </c>
      <c r="R1036" s="73">
        <v>0</v>
      </c>
      <c r="S1036" s="73">
        <v>0</v>
      </c>
      <c r="T1036" s="73">
        <v>0</v>
      </c>
      <c r="U1036" s="73">
        <v>0</v>
      </c>
      <c r="V1036" s="73">
        <v>0</v>
      </c>
      <c r="W1036" s="73">
        <v>0</v>
      </c>
      <c r="X1036" s="73">
        <v>0</v>
      </c>
      <c r="Y1036" s="73">
        <v>0</v>
      </c>
      <c r="Z1036" s="73">
        <v>0</v>
      </c>
      <c r="AA1036" s="73">
        <v>0</v>
      </c>
      <c r="AB1036" s="73">
        <v>0</v>
      </c>
      <c r="AC1036" s="73">
        <v>0</v>
      </c>
      <c r="AD1036" s="73">
        <v>0</v>
      </c>
      <c r="AE1036" s="73">
        <v>0</v>
      </c>
      <c r="AF1036" s="73">
        <v>0</v>
      </c>
      <c r="AG1036" s="73">
        <v>0</v>
      </c>
      <c r="AH1036" s="73">
        <v>0</v>
      </c>
      <c r="AI1036" s="73">
        <v>0</v>
      </c>
      <c r="AJ1036" s="73">
        <v>0</v>
      </c>
      <c r="AK1036" s="73">
        <v>0</v>
      </c>
      <c r="AL1036" s="73">
        <v>0</v>
      </c>
      <c r="AM1036" s="73">
        <v>0</v>
      </c>
      <c r="AN1036" s="73">
        <v>0</v>
      </c>
    </row>
    <row r="1037" spans="1:40">
      <c r="A1037" s="108" t="s">
        <v>1727</v>
      </c>
      <c r="B1037" s="73">
        <v>914043.60129035998</v>
      </c>
      <c r="C1037" s="73">
        <v>17006536.291333001</v>
      </c>
      <c r="D1037" s="73">
        <v>14570396.1584004</v>
      </c>
      <c r="E1037" s="73">
        <v>12882287.215310801</v>
      </c>
      <c r="F1037" s="73">
        <v>6763787.7192917597</v>
      </c>
      <c r="G1037" s="73">
        <v>9010429.0688313898</v>
      </c>
      <c r="H1037" s="73">
        <v>5953520.83652029</v>
      </c>
      <c r="I1037" s="73">
        <v>-7480710.3513430404</v>
      </c>
      <c r="J1037" s="73">
        <v>9496560.0411511697</v>
      </c>
      <c r="K1037" s="73">
        <v>9611470.3894565906</v>
      </c>
      <c r="L1037" s="73">
        <v>15212376.6318077</v>
      </c>
      <c r="M1037" s="73">
        <v>-1363931.3846626999</v>
      </c>
      <c r="N1037" s="73">
        <v>92576766.217387795</v>
      </c>
      <c r="O1037" s="73">
        <v>-1444480.8748038199</v>
      </c>
      <c r="P1037" s="73">
        <v>15223519.184265001</v>
      </c>
      <c r="Q1037" s="73">
        <v>12139839.4489005</v>
      </c>
      <c r="R1037" s="73">
        <v>67161866.635096893</v>
      </c>
      <c r="S1037" s="73">
        <v>4412178.0350786503</v>
      </c>
      <c r="T1037" s="73">
        <v>63231486.570179097</v>
      </c>
      <c r="U1037" s="73">
        <v>3712979.7911132402</v>
      </c>
      <c r="V1037" s="73">
        <v>-9547902.5425575096</v>
      </c>
      <c r="W1037" s="73">
        <v>-83598675.812977299</v>
      </c>
      <c r="X1037" s="73">
        <v>8395451.9727156907</v>
      </c>
      <c r="Y1037" s="73">
        <v>14395054.261777701</v>
      </c>
      <c r="Z1037" s="73">
        <v>-32324892.719493002</v>
      </c>
      <c r="AA1037" s="73">
        <v>61756423.949294999</v>
      </c>
      <c r="AB1037" s="73">
        <v>-3011335.7974161501</v>
      </c>
      <c r="AC1037" s="73">
        <v>13775541.420566</v>
      </c>
      <c r="AD1037" s="73">
        <v>6172580.9891634099</v>
      </c>
      <c r="AE1037" s="73">
        <v>65871438.568893999</v>
      </c>
      <c r="AF1037" s="73">
        <v>2012752.5797735699</v>
      </c>
      <c r="AG1037" s="73">
        <v>60610219.836156502</v>
      </c>
      <c r="AH1037" s="73">
        <v>773894.67994445201</v>
      </c>
      <c r="AI1037" s="73">
        <v>-12594831.281134499</v>
      </c>
      <c r="AJ1037" s="73">
        <v>61878197.011863403</v>
      </c>
      <c r="AK1037" s="73">
        <v>5610285.5528973797</v>
      </c>
      <c r="AL1037" s="73">
        <v>10316004.2987877</v>
      </c>
      <c r="AM1037" s="73">
        <v>-85202521.736430898</v>
      </c>
      <c r="AN1037" s="73">
        <v>126212226.12306499</v>
      </c>
    </row>
    <row r="1038" spans="1:40">
      <c r="A1038" s="108" t="s">
        <v>1728</v>
      </c>
    </row>
    <row r="1039" spans="1:40">
      <c r="A1039" s="120" t="s">
        <v>1729</v>
      </c>
      <c r="B1039" s="110">
        <v>1.0493580966590399</v>
      </c>
      <c r="C1039" s="110">
        <v>0.97867872623071295</v>
      </c>
      <c r="D1039" s="110">
        <v>0.887397226226322</v>
      </c>
      <c r="E1039" s="110">
        <v>0.82910548286565799</v>
      </c>
      <c r="F1039" s="110">
        <v>0.77087470327685503</v>
      </c>
      <c r="G1039" s="110">
        <v>0.68391614512001297</v>
      </c>
      <c r="H1039" s="110">
        <v>0.61345988958547004</v>
      </c>
      <c r="I1039" s="110">
        <v>0.52541310235845895</v>
      </c>
      <c r="J1039" s="110">
        <v>0.45088673314094901</v>
      </c>
      <c r="K1039" s="110">
        <v>0.38985870253149602</v>
      </c>
      <c r="L1039" s="110">
        <v>0.33579402356367399</v>
      </c>
      <c r="M1039" s="110">
        <v>0.28912529030881201</v>
      </c>
      <c r="N1039" s="110">
        <v>7.8038681218674704</v>
      </c>
      <c r="O1039" s="110">
        <v>0.28459821810187302</v>
      </c>
      <c r="P1039" s="110">
        <v>0.27772889161245301</v>
      </c>
      <c r="Q1039" s="110">
        <v>0.27272072235685302</v>
      </c>
      <c r="R1039" s="110">
        <v>3.8409823757863899E-2</v>
      </c>
      <c r="S1039" s="110">
        <v>3.3074896373984398E-2</v>
      </c>
      <c r="T1039" s="110">
        <v>-0.200584968745221</v>
      </c>
      <c r="U1039" s="110">
        <v>-0.204870464573292</v>
      </c>
      <c r="V1039" s="110">
        <v>-0.20999273883474601</v>
      </c>
      <c r="W1039" s="110">
        <v>0.15783541941252699</v>
      </c>
      <c r="X1039" s="110">
        <v>0.149383203260088</v>
      </c>
      <c r="Y1039" s="110">
        <v>0.138169555467509</v>
      </c>
      <c r="Z1039" s="110">
        <v>0.253035068742821</v>
      </c>
      <c r="AA1039" s="110">
        <v>0.98950762693271599</v>
      </c>
      <c r="AB1039" s="110">
        <v>0.24689630864675</v>
      </c>
      <c r="AC1039" s="110">
        <v>0.243082637700542</v>
      </c>
      <c r="AD1039" s="110">
        <v>0.25745229585547702</v>
      </c>
      <c r="AE1039" s="110">
        <v>0.251780945916941</v>
      </c>
      <c r="AF1039" s="110">
        <v>0.25163995468560102</v>
      </c>
      <c r="AG1039" s="110">
        <v>0.25106350208246703</v>
      </c>
      <c r="AH1039" s="110">
        <v>0.25182215076298098</v>
      </c>
      <c r="AI1039" s="110">
        <v>0.25312694924796098</v>
      </c>
      <c r="AJ1039" s="110">
        <v>-0.38684812135844199</v>
      </c>
      <c r="AK1039" s="110">
        <v>-0.39001565710497699</v>
      </c>
      <c r="AL1039" s="110">
        <v>-0.38831490594103801</v>
      </c>
      <c r="AM1039" s="110">
        <v>-0.17063910856284201</v>
      </c>
      <c r="AN1039" s="110">
        <v>0.67104695193142305</v>
      </c>
    </row>
    <row r="1040" spans="1:40">
      <c r="A1040" s="120" t="s">
        <v>1730</v>
      </c>
      <c r="B1040" s="110">
        <v>-4.9358096659048702E-2</v>
      </c>
      <c r="C1040" s="110">
        <v>2.13212737692864E-2</v>
      </c>
      <c r="D1040" s="110">
        <v>0.112602773773677</v>
      </c>
      <c r="E1040" s="110">
        <v>0.17089451713434101</v>
      </c>
      <c r="F1040" s="110">
        <v>0.229125296723144</v>
      </c>
      <c r="G1040" s="110">
        <v>0.31608385487998603</v>
      </c>
      <c r="H1040" s="110">
        <v>0.38654011041452901</v>
      </c>
      <c r="I1040" s="110">
        <v>0.47458689764154</v>
      </c>
      <c r="J1040" s="110">
        <v>0.54911326685905004</v>
      </c>
      <c r="K1040" s="110">
        <v>0.61014129746850398</v>
      </c>
      <c r="L1040" s="110">
        <v>0.66420597643632495</v>
      </c>
      <c r="M1040" s="110">
        <v>0.71087470969118705</v>
      </c>
      <c r="N1040" s="110">
        <v>4.1961318781325199</v>
      </c>
      <c r="O1040" s="110">
        <v>0.71540178189812598</v>
      </c>
      <c r="P1040" s="110">
        <v>0.72227110838754605</v>
      </c>
      <c r="Q1040" s="110">
        <v>0.72727927764314604</v>
      </c>
      <c r="R1040" s="110">
        <v>0.96159017624213605</v>
      </c>
      <c r="S1040" s="110">
        <v>0.96692510362601503</v>
      </c>
      <c r="T1040" s="110">
        <v>1.2005849687452199</v>
      </c>
      <c r="U1040" s="110">
        <v>1.2048704645732899</v>
      </c>
      <c r="V1040" s="110">
        <v>1.20999273883474</v>
      </c>
      <c r="W1040" s="110">
        <v>0.84216458058747201</v>
      </c>
      <c r="X1040" s="110">
        <v>0.85061679673991097</v>
      </c>
      <c r="Y1040" s="110">
        <v>0.86183044453249003</v>
      </c>
      <c r="Z1040" s="110">
        <v>0.746964931257178</v>
      </c>
      <c r="AA1040" s="110">
        <v>11.0104923730672</v>
      </c>
      <c r="AB1040" s="110">
        <v>0.75310369135324895</v>
      </c>
      <c r="AC1040" s="110">
        <v>0.75691736229945705</v>
      </c>
      <c r="AD1040" s="110">
        <v>0.74254770414452198</v>
      </c>
      <c r="AE1040" s="110">
        <v>0.748219054083058</v>
      </c>
      <c r="AF1040" s="110">
        <v>0.74836004531439804</v>
      </c>
      <c r="AG1040" s="110">
        <v>0.74893649791753203</v>
      </c>
      <c r="AH1040" s="110">
        <v>0.74817784923701802</v>
      </c>
      <c r="AI1040" s="110">
        <v>0.74687305075203803</v>
      </c>
      <c r="AJ1040" s="110">
        <v>1.38684812135844</v>
      </c>
      <c r="AK1040" s="110">
        <v>1.39001565710497</v>
      </c>
      <c r="AL1040" s="110">
        <v>1.38831490594103</v>
      </c>
      <c r="AM1040" s="110">
        <v>1.17063910856284</v>
      </c>
      <c r="AN1040" s="110">
        <v>11.328953048068501</v>
      </c>
    </row>
    <row r="1041" spans="1:40">
      <c r="A1041" s="120" t="s">
        <v>1731</v>
      </c>
      <c r="B1041" s="110">
        <v>0.50690000000000002</v>
      </c>
      <c r="C1041" s="110">
        <v>0.50690000000000002</v>
      </c>
      <c r="D1041" s="110">
        <v>0.50690000000000002</v>
      </c>
      <c r="E1041" s="110">
        <v>0.50690000000000002</v>
      </c>
      <c r="F1041" s="110">
        <v>0.50690000000000002</v>
      </c>
      <c r="G1041" s="110">
        <v>0.50690000000000002</v>
      </c>
      <c r="H1041" s="110">
        <v>0.50690000000000002</v>
      </c>
      <c r="I1041" s="110">
        <v>0.50690000000000002</v>
      </c>
      <c r="J1041" s="110">
        <v>0.50690000000000002</v>
      </c>
      <c r="K1041" s="110">
        <v>0.50690000000000002</v>
      </c>
      <c r="L1041" s="110">
        <v>0.50690000000000002</v>
      </c>
      <c r="M1041" s="110">
        <v>0.50690000000000002</v>
      </c>
      <c r="N1041" s="110">
        <v>6.0827999999999998</v>
      </c>
      <c r="O1041" s="110">
        <v>0.50690000000000002</v>
      </c>
      <c r="P1041" s="110">
        <v>0.50690000000000002</v>
      </c>
      <c r="Q1041" s="110">
        <v>0.50690000000000002</v>
      </c>
      <c r="R1041" s="110">
        <v>0.50690000000000002</v>
      </c>
      <c r="S1041" s="110">
        <v>0.50690000000000002</v>
      </c>
      <c r="T1041" s="110">
        <v>0.50690000000000002</v>
      </c>
      <c r="U1041" s="110">
        <v>0.50690000000000002</v>
      </c>
      <c r="V1041" s="110">
        <v>0.50690000000000002</v>
      </c>
      <c r="W1041" s="110">
        <v>0.50690000000000002</v>
      </c>
      <c r="X1041" s="110">
        <v>0.50690000000000002</v>
      </c>
      <c r="Y1041" s="110">
        <v>0.50690000000000002</v>
      </c>
      <c r="Z1041" s="110">
        <v>0.50690000000000002</v>
      </c>
      <c r="AA1041" s="110">
        <v>6.0827999999999998</v>
      </c>
      <c r="AB1041" s="110">
        <v>0.50690000000000002</v>
      </c>
      <c r="AC1041" s="110">
        <v>0.50690000000000002</v>
      </c>
      <c r="AD1041" s="110">
        <v>0.50690000000000002</v>
      </c>
      <c r="AE1041" s="110">
        <v>0.50690000000000002</v>
      </c>
      <c r="AF1041" s="110">
        <v>0.50690000000000002</v>
      </c>
      <c r="AG1041" s="110">
        <v>0.50690000000000002</v>
      </c>
      <c r="AH1041" s="110">
        <v>0.50690000000000002</v>
      </c>
      <c r="AI1041" s="110">
        <v>0.50690000000000002</v>
      </c>
      <c r="AJ1041" s="110">
        <v>0.50690000000000002</v>
      </c>
      <c r="AK1041" s="110">
        <v>0.50690000000000002</v>
      </c>
      <c r="AL1041" s="110">
        <v>0.50690000000000002</v>
      </c>
      <c r="AM1041" s="110">
        <v>0.50690000000000002</v>
      </c>
      <c r="AN1041" s="110">
        <v>6.0827999999999998</v>
      </c>
    </row>
    <row r="1042" spans="1:40">
      <c r="A1042" s="120" t="s">
        <v>1732</v>
      </c>
      <c r="B1042" s="110">
        <v>12</v>
      </c>
      <c r="C1042" s="110">
        <v>12</v>
      </c>
      <c r="D1042" s="110">
        <v>12</v>
      </c>
      <c r="E1042" s="110">
        <v>12</v>
      </c>
      <c r="F1042" s="110">
        <v>12</v>
      </c>
      <c r="G1042" s="110">
        <v>12</v>
      </c>
      <c r="H1042" s="110">
        <v>12</v>
      </c>
      <c r="I1042" s="110">
        <v>12</v>
      </c>
      <c r="J1042" s="110">
        <v>12</v>
      </c>
      <c r="K1042" s="110">
        <v>12</v>
      </c>
      <c r="L1042" s="110">
        <v>12</v>
      </c>
      <c r="M1042" s="110">
        <v>12</v>
      </c>
      <c r="N1042" s="110">
        <v>144</v>
      </c>
      <c r="O1042" s="110">
        <v>12</v>
      </c>
      <c r="P1042" s="110">
        <v>12</v>
      </c>
      <c r="Q1042" s="110">
        <v>12</v>
      </c>
      <c r="R1042" s="110">
        <v>12</v>
      </c>
      <c r="S1042" s="110">
        <v>12</v>
      </c>
      <c r="T1042" s="110">
        <v>12</v>
      </c>
      <c r="U1042" s="110">
        <v>12</v>
      </c>
      <c r="V1042" s="110">
        <v>12</v>
      </c>
      <c r="W1042" s="110">
        <v>12</v>
      </c>
      <c r="X1042" s="110">
        <v>12</v>
      </c>
      <c r="Y1042" s="110">
        <v>12</v>
      </c>
      <c r="Z1042" s="110">
        <v>12</v>
      </c>
      <c r="AA1042" s="110">
        <v>144</v>
      </c>
      <c r="AB1042" s="110">
        <v>12</v>
      </c>
      <c r="AC1042" s="110">
        <v>12</v>
      </c>
      <c r="AD1042" s="110">
        <v>12</v>
      </c>
      <c r="AE1042" s="110">
        <v>12</v>
      </c>
      <c r="AF1042" s="110">
        <v>12</v>
      </c>
      <c r="AG1042" s="110">
        <v>12</v>
      </c>
      <c r="AH1042" s="110">
        <v>12</v>
      </c>
      <c r="AI1042" s="110">
        <v>12</v>
      </c>
      <c r="AJ1042" s="110">
        <v>12</v>
      </c>
      <c r="AK1042" s="110">
        <v>12</v>
      </c>
      <c r="AL1042" s="110">
        <v>12</v>
      </c>
      <c r="AM1042" s="110">
        <v>12</v>
      </c>
      <c r="AN1042" s="110">
        <v>144</v>
      </c>
    </row>
    <row r="1043" spans="1:40">
      <c r="A1043" s="108" t="s">
        <v>1733</v>
      </c>
    </row>
    <row r="1044" spans="1:40">
      <c r="A1044" s="108" t="s">
        <v>1734</v>
      </c>
      <c r="B1044" s="73">
        <v>31504084.460279699</v>
      </c>
      <c r="C1044" s="73">
        <v>16408256.977545399</v>
      </c>
      <c r="D1044" s="73">
        <v>10035023.9062814</v>
      </c>
      <c r="E1044" s="73">
        <v>9391441.5177563298</v>
      </c>
      <c r="F1044" s="73">
        <v>15231671.5767026</v>
      </c>
      <c r="G1044" s="73">
        <v>17239323.4795531</v>
      </c>
      <c r="H1044" s="73">
        <v>17628311.445115499</v>
      </c>
      <c r="I1044" s="73">
        <v>17741066.413223699</v>
      </c>
      <c r="J1044" s="73">
        <v>10368669.7697499</v>
      </c>
      <c r="K1044" s="73">
        <v>7148530.5011565201</v>
      </c>
      <c r="L1044" s="73">
        <v>3648663.9379782998</v>
      </c>
      <c r="M1044" s="73">
        <v>5923059.8842432396</v>
      </c>
      <c r="N1044" s="73">
        <v>162268103.86958599</v>
      </c>
      <c r="O1044" s="73">
        <v>8346898.6563336598</v>
      </c>
      <c r="P1044" s="73">
        <v>4402898.9208583198</v>
      </c>
      <c r="Q1044" s="73">
        <v>2680382.48240289</v>
      </c>
      <c r="R1044" s="73">
        <v>520818.63013965398</v>
      </c>
      <c r="S1044" s="73">
        <v>762603.89699563105</v>
      </c>
      <c r="T1044" s="73">
        <v>-4724120.3674780698</v>
      </c>
      <c r="U1044" s="73">
        <v>-5577511.9970460804</v>
      </c>
      <c r="V1044" s="73">
        <v>-6922103.7469595997</v>
      </c>
      <c r="W1044" s="73">
        <v>3715144.3497760599</v>
      </c>
      <c r="X1044" s="73">
        <v>2851528.5467552599</v>
      </c>
      <c r="Y1044" s="73">
        <v>1556494.8731700899</v>
      </c>
      <c r="Z1044" s="73">
        <v>4983836.3693092801</v>
      </c>
      <c r="AA1044" s="73">
        <v>12596870.614257</v>
      </c>
      <c r="AB1044" s="73">
        <v>7184499.78609786</v>
      </c>
      <c r="AC1044" s="73">
        <v>3891177.6713612699</v>
      </c>
      <c r="AD1044" s="73">
        <v>2617740.8617289201</v>
      </c>
      <c r="AE1044" s="73">
        <v>2610509.7785629001</v>
      </c>
      <c r="AF1044" s="73">
        <v>4690430.1741564199</v>
      </c>
      <c r="AG1044" s="73">
        <v>6045283.5486813299</v>
      </c>
      <c r="AH1044" s="73">
        <v>6954534.8875752203</v>
      </c>
      <c r="AI1044" s="73">
        <v>8526472.6673654802</v>
      </c>
      <c r="AJ1044" s="73">
        <v>-7963511.8168565901</v>
      </c>
      <c r="AK1044" s="73">
        <v>-6115705.8378068004</v>
      </c>
      <c r="AL1044" s="73">
        <v>-2394705.45357244</v>
      </c>
      <c r="AM1044" s="73">
        <v>-2702912.7586960699</v>
      </c>
      <c r="AN1044" s="73">
        <v>23343813.508597501</v>
      </c>
    </row>
    <row r="1045" spans="1:40">
      <c r="A1045" s="108" t="s">
        <v>1735</v>
      </c>
      <c r="B1045" s="73">
        <v>-1477004.8782269901</v>
      </c>
      <c r="C1045" s="73">
        <v>355226.73695655999</v>
      </c>
      <c r="D1045" s="73">
        <v>1260308.8520162101</v>
      </c>
      <c r="E1045" s="73">
        <v>1914564.3614766099</v>
      </c>
      <c r="F1045" s="73">
        <v>4496715.6945342002</v>
      </c>
      <c r="G1045" s="73">
        <v>7919939.5417083297</v>
      </c>
      <c r="H1045" s="73">
        <v>11042789.4301813</v>
      </c>
      <c r="I1045" s="73">
        <v>15932005.262197001</v>
      </c>
      <c r="J1045" s="73">
        <v>12502294.106468501</v>
      </c>
      <c r="K1045" s="73">
        <v>11026773.6300718</v>
      </c>
      <c r="L1045" s="73">
        <v>7013751.5896602403</v>
      </c>
      <c r="M1045" s="73">
        <v>14310290.2745937</v>
      </c>
      <c r="N1045" s="73">
        <v>86297654.601637602</v>
      </c>
      <c r="O1045" s="73">
        <v>20593469.401672799</v>
      </c>
      <c r="P1045" s="73">
        <v>11048558.746941701</v>
      </c>
      <c r="Q1045" s="73">
        <v>6735939.2616032502</v>
      </c>
      <c r="R1045" s="73">
        <v>9171072.6160538904</v>
      </c>
      <c r="S1045" s="73">
        <v>17777890.037978102</v>
      </c>
      <c r="T1045" s="73">
        <v>29200516.496871602</v>
      </c>
      <c r="U1045" s="73">
        <v>33710658.738180697</v>
      </c>
      <c r="V1045" s="73">
        <v>40775816.811076</v>
      </c>
      <c r="W1045" s="73">
        <v>18998638.589864399</v>
      </c>
      <c r="X1045" s="73">
        <v>15357465.6549793</v>
      </c>
      <c r="Y1045" s="73">
        <v>8744991.7457217406</v>
      </c>
      <c r="Z1045" s="73">
        <v>14256337.605208499</v>
      </c>
      <c r="AA1045" s="73">
        <v>226371355.70615199</v>
      </c>
      <c r="AB1045" s="73">
        <v>21091829.760722499</v>
      </c>
      <c r="AC1045" s="73">
        <v>11276381.9057741</v>
      </c>
      <c r="AD1045" s="73">
        <v>6772000.0000046603</v>
      </c>
      <c r="AE1045" s="73">
        <v>6955937.7053507399</v>
      </c>
      <c r="AF1045" s="73">
        <v>13146687.7827769</v>
      </c>
      <c r="AG1045" s="73">
        <v>17228626.678895298</v>
      </c>
      <c r="AH1045" s="73">
        <v>19860760.755375698</v>
      </c>
      <c r="AI1045" s="73">
        <v>24362065.063424699</v>
      </c>
      <c r="AJ1045" s="73">
        <v>29516329.1846915</v>
      </c>
      <c r="AK1045" s="73">
        <v>22757897.951953001</v>
      </c>
      <c r="AL1045" s="73">
        <v>9526175.8763460703</v>
      </c>
      <c r="AM1045" s="73">
        <v>20393682.838064101</v>
      </c>
      <c r="AN1045" s="73">
        <v>202888375.50337899</v>
      </c>
    </row>
    <row r="1046" spans="1:40">
      <c r="A1046" s="108" t="s">
        <v>1736</v>
      </c>
      <c r="B1046" s="73">
        <v>0</v>
      </c>
      <c r="C1046" s="73">
        <v>0</v>
      </c>
      <c r="D1046" s="73">
        <v>0</v>
      </c>
      <c r="E1046" s="73">
        <v>0</v>
      </c>
      <c r="F1046" s="73">
        <v>0</v>
      </c>
      <c r="G1046" s="73">
        <v>0</v>
      </c>
      <c r="H1046" s="73">
        <v>0</v>
      </c>
      <c r="I1046" s="73">
        <v>0</v>
      </c>
      <c r="J1046" s="73">
        <v>0</v>
      </c>
      <c r="K1046" s="73">
        <v>0</v>
      </c>
      <c r="L1046" s="73">
        <v>0</v>
      </c>
      <c r="M1046" s="73">
        <v>0</v>
      </c>
      <c r="N1046" s="73">
        <v>0</v>
      </c>
      <c r="O1046" s="73">
        <v>0</v>
      </c>
      <c r="P1046" s="73">
        <v>0</v>
      </c>
      <c r="Q1046" s="73">
        <v>0</v>
      </c>
      <c r="R1046" s="73">
        <v>0</v>
      </c>
      <c r="S1046" s="73">
        <v>0</v>
      </c>
      <c r="T1046" s="73">
        <v>0</v>
      </c>
      <c r="U1046" s="73">
        <v>0</v>
      </c>
      <c r="V1046" s="73">
        <v>0</v>
      </c>
      <c r="W1046" s="73">
        <v>0</v>
      </c>
      <c r="X1046" s="73">
        <v>0</v>
      </c>
      <c r="Y1046" s="73">
        <v>0</v>
      </c>
      <c r="Z1046" s="73">
        <v>0</v>
      </c>
      <c r="AA1046" s="73">
        <v>0</v>
      </c>
      <c r="AB1046" s="73">
        <v>0</v>
      </c>
      <c r="AC1046" s="73">
        <v>0</v>
      </c>
      <c r="AD1046" s="73">
        <v>0</v>
      </c>
      <c r="AE1046" s="73">
        <v>0</v>
      </c>
      <c r="AF1046" s="73">
        <v>0</v>
      </c>
      <c r="AG1046" s="73">
        <v>0</v>
      </c>
      <c r="AH1046" s="73">
        <v>0</v>
      </c>
      <c r="AI1046" s="73">
        <v>0</v>
      </c>
      <c r="AJ1046" s="73">
        <v>0</v>
      </c>
      <c r="AK1046" s="73">
        <v>0</v>
      </c>
      <c r="AL1046" s="73">
        <v>0</v>
      </c>
      <c r="AM1046" s="73">
        <v>0</v>
      </c>
      <c r="AN1046" s="73">
        <v>0</v>
      </c>
    </row>
    <row r="1047" spans="1:40">
      <c r="A1047" s="108" t="s">
        <v>1737</v>
      </c>
      <c r="B1047" s="73">
        <v>0</v>
      </c>
      <c r="C1047" s="73">
        <v>0</v>
      </c>
      <c r="D1047" s="73">
        <v>0</v>
      </c>
      <c r="E1047" s="73">
        <v>0</v>
      </c>
      <c r="F1047" s="73">
        <v>0</v>
      </c>
      <c r="G1047" s="73">
        <v>0</v>
      </c>
      <c r="H1047" s="73">
        <v>0</v>
      </c>
      <c r="I1047" s="73">
        <v>0</v>
      </c>
      <c r="J1047" s="73">
        <v>0</v>
      </c>
      <c r="K1047" s="73">
        <v>0</v>
      </c>
      <c r="L1047" s="73">
        <v>0</v>
      </c>
      <c r="M1047" s="73">
        <v>0</v>
      </c>
      <c r="N1047" s="73">
        <v>0</v>
      </c>
      <c r="O1047" s="73">
        <v>0</v>
      </c>
      <c r="P1047" s="73">
        <v>0</v>
      </c>
      <c r="Q1047" s="73">
        <v>0</v>
      </c>
      <c r="R1047" s="73">
        <v>0</v>
      </c>
      <c r="S1047" s="73">
        <v>0</v>
      </c>
      <c r="T1047" s="73">
        <v>0</v>
      </c>
      <c r="U1047" s="73">
        <v>0</v>
      </c>
      <c r="V1047" s="73">
        <v>0</v>
      </c>
      <c r="W1047" s="73">
        <v>0</v>
      </c>
      <c r="X1047" s="73">
        <v>0</v>
      </c>
      <c r="Y1047" s="73">
        <v>0</v>
      </c>
      <c r="Z1047" s="73">
        <v>0</v>
      </c>
      <c r="AA1047" s="73">
        <v>0</v>
      </c>
      <c r="AB1047" s="73">
        <v>0</v>
      </c>
      <c r="AC1047" s="73">
        <v>0</v>
      </c>
      <c r="AD1047" s="73">
        <v>0</v>
      </c>
      <c r="AE1047" s="73">
        <v>0</v>
      </c>
      <c r="AF1047" s="73">
        <v>0</v>
      </c>
      <c r="AG1047" s="73">
        <v>0</v>
      </c>
      <c r="AH1047" s="73">
        <v>0</v>
      </c>
      <c r="AI1047" s="73">
        <v>0</v>
      </c>
      <c r="AJ1047" s="73">
        <v>0</v>
      </c>
      <c r="AK1047" s="73">
        <v>0</v>
      </c>
      <c r="AL1047" s="73">
        <v>0</v>
      </c>
      <c r="AM1047" s="73">
        <v>0</v>
      </c>
      <c r="AN1047" s="73">
        <v>0</v>
      </c>
    </row>
    <row r="1048" spans="1:40">
      <c r="A1048" s="108" t="s">
        <v>1738</v>
      </c>
      <c r="B1048" s="73">
        <v>0</v>
      </c>
      <c r="C1048" s="73">
        <v>0</v>
      </c>
      <c r="D1048" s="73">
        <v>0</v>
      </c>
      <c r="E1048" s="73">
        <v>0</v>
      </c>
      <c r="F1048" s="73">
        <v>0</v>
      </c>
      <c r="G1048" s="73">
        <v>0</v>
      </c>
      <c r="H1048" s="73">
        <v>0</v>
      </c>
      <c r="I1048" s="73">
        <v>0</v>
      </c>
      <c r="J1048" s="73">
        <v>0</v>
      </c>
      <c r="K1048" s="73">
        <v>0</v>
      </c>
      <c r="L1048" s="73">
        <v>0</v>
      </c>
      <c r="M1048" s="73">
        <v>0</v>
      </c>
      <c r="N1048" s="73">
        <v>0</v>
      </c>
      <c r="O1048" s="73">
        <v>0</v>
      </c>
      <c r="P1048" s="73">
        <v>0</v>
      </c>
      <c r="Q1048" s="73">
        <v>0</v>
      </c>
      <c r="R1048" s="73">
        <v>0</v>
      </c>
      <c r="S1048" s="73">
        <v>0</v>
      </c>
      <c r="T1048" s="73">
        <v>0</v>
      </c>
      <c r="U1048" s="73">
        <v>0</v>
      </c>
      <c r="V1048" s="73">
        <v>0</v>
      </c>
      <c r="W1048" s="73">
        <v>0</v>
      </c>
      <c r="X1048" s="73">
        <v>0</v>
      </c>
      <c r="Y1048" s="73">
        <v>0</v>
      </c>
      <c r="Z1048" s="73">
        <v>0</v>
      </c>
      <c r="AA1048" s="73">
        <v>0</v>
      </c>
      <c r="AB1048" s="73">
        <v>0</v>
      </c>
      <c r="AC1048" s="73">
        <v>0</v>
      </c>
      <c r="AD1048" s="73">
        <v>0</v>
      </c>
      <c r="AE1048" s="73">
        <v>0</v>
      </c>
      <c r="AF1048" s="73">
        <v>0</v>
      </c>
      <c r="AG1048" s="73">
        <v>0</v>
      </c>
      <c r="AH1048" s="73">
        <v>0</v>
      </c>
      <c r="AI1048" s="73">
        <v>0</v>
      </c>
      <c r="AJ1048" s="73">
        <v>0</v>
      </c>
      <c r="AK1048" s="73">
        <v>0</v>
      </c>
      <c r="AL1048" s="73">
        <v>0</v>
      </c>
      <c r="AM1048" s="73">
        <v>0</v>
      </c>
      <c r="AN1048" s="73">
        <v>0</v>
      </c>
    </row>
    <row r="1049" spans="1:40">
      <c r="A1049" s="108" t="s">
        <v>1739</v>
      </c>
      <c r="B1049" s="73">
        <v>0</v>
      </c>
      <c r="C1049" s="73">
        <v>0</v>
      </c>
      <c r="D1049" s="73">
        <v>0</v>
      </c>
      <c r="E1049" s="73">
        <v>0</v>
      </c>
      <c r="F1049" s="73">
        <v>0</v>
      </c>
      <c r="G1049" s="73">
        <v>0</v>
      </c>
      <c r="H1049" s="73">
        <v>0</v>
      </c>
      <c r="I1049" s="73">
        <v>0</v>
      </c>
      <c r="J1049" s="73">
        <v>0</v>
      </c>
      <c r="K1049" s="73">
        <v>0</v>
      </c>
      <c r="L1049" s="73">
        <v>0</v>
      </c>
      <c r="M1049" s="73">
        <v>0</v>
      </c>
      <c r="N1049" s="73">
        <v>0</v>
      </c>
      <c r="O1049" s="73">
        <v>0</v>
      </c>
      <c r="P1049" s="73">
        <v>0</v>
      </c>
      <c r="Q1049" s="73">
        <v>0</v>
      </c>
      <c r="R1049" s="73">
        <v>0</v>
      </c>
      <c r="S1049" s="73">
        <v>0</v>
      </c>
      <c r="T1049" s="73">
        <v>0</v>
      </c>
      <c r="U1049" s="73">
        <v>0</v>
      </c>
      <c r="V1049" s="73">
        <v>0</v>
      </c>
      <c r="W1049" s="73">
        <v>0</v>
      </c>
      <c r="X1049" s="73">
        <v>0</v>
      </c>
      <c r="Y1049" s="73">
        <v>0</v>
      </c>
      <c r="Z1049" s="73">
        <v>0</v>
      </c>
      <c r="AA1049" s="73">
        <v>0</v>
      </c>
      <c r="AB1049" s="73">
        <v>0</v>
      </c>
      <c r="AC1049" s="73">
        <v>0</v>
      </c>
      <c r="AD1049" s="73">
        <v>0</v>
      </c>
      <c r="AE1049" s="73">
        <v>0</v>
      </c>
      <c r="AF1049" s="73">
        <v>0</v>
      </c>
      <c r="AG1049" s="73">
        <v>0</v>
      </c>
      <c r="AH1049" s="73">
        <v>0</v>
      </c>
      <c r="AI1049" s="73">
        <v>0</v>
      </c>
      <c r="AJ1049" s="73">
        <v>0</v>
      </c>
      <c r="AK1049" s="73">
        <v>0</v>
      </c>
      <c r="AL1049" s="73">
        <v>0</v>
      </c>
      <c r="AM1049" s="73">
        <v>0</v>
      </c>
      <c r="AN1049" s="73">
        <v>0</v>
      </c>
    </row>
    <row r="1050" spans="1:40">
      <c r="A1050" s="108" t="s">
        <v>1740</v>
      </c>
      <c r="B1050" s="73">
        <v>0</v>
      </c>
      <c r="C1050" s="73">
        <v>0</v>
      </c>
      <c r="D1050" s="73">
        <v>0</v>
      </c>
      <c r="E1050" s="73">
        <v>0</v>
      </c>
      <c r="F1050" s="73">
        <v>0</v>
      </c>
      <c r="G1050" s="73">
        <v>0</v>
      </c>
      <c r="H1050" s="73">
        <v>0</v>
      </c>
      <c r="I1050" s="73">
        <v>0</v>
      </c>
      <c r="J1050" s="73">
        <v>0</v>
      </c>
      <c r="K1050" s="73">
        <v>0</v>
      </c>
      <c r="L1050" s="73">
        <v>0</v>
      </c>
      <c r="M1050" s="73">
        <v>0</v>
      </c>
      <c r="N1050" s="73">
        <v>0</v>
      </c>
      <c r="O1050" s="73">
        <v>0</v>
      </c>
      <c r="P1050" s="73">
        <v>0</v>
      </c>
      <c r="Q1050" s="73">
        <v>0</v>
      </c>
      <c r="R1050" s="73">
        <v>0</v>
      </c>
      <c r="S1050" s="73">
        <v>0</v>
      </c>
      <c r="T1050" s="73">
        <v>0</v>
      </c>
      <c r="U1050" s="73">
        <v>0</v>
      </c>
      <c r="V1050" s="73">
        <v>0</v>
      </c>
      <c r="W1050" s="73">
        <v>0</v>
      </c>
      <c r="X1050" s="73">
        <v>0</v>
      </c>
      <c r="Y1050" s="73">
        <v>0</v>
      </c>
      <c r="Z1050" s="73">
        <v>0</v>
      </c>
      <c r="AA1050" s="73">
        <v>0</v>
      </c>
      <c r="AB1050" s="73">
        <v>0</v>
      </c>
      <c r="AC1050" s="73">
        <v>0</v>
      </c>
      <c r="AD1050" s="73">
        <v>0</v>
      </c>
      <c r="AE1050" s="73">
        <v>0</v>
      </c>
      <c r="AF1050" s="73">
        <v>0</v>
      </c>
      <c r="AG1050" s="73">
        <v>0</v>
      </c>
      <c r="AH1050" s="73">
        <v>0</v>
      </c>
      <c r="AI1050" s="73">
        <v>0</v>
      </c>
      <c r="AJ1050" s="73">
        <v>0</v>
      </c>
      <c r="AK1050" s="73">
        <v>0</v>
      </c>
      <c r="AL1050" s="73">
        <v>0</v>
      </c>
      <c r="AM1050" s="73">
        <v>0</v>
      </c>
      <c r="AN1050" s="73">
        <v>0</v>
      </c>
    </row>
    <row r="1051" spans="1:40">
      <c r="A1051" s="108" t="s">
        <v>1741</v>
      </c>
      <c r="B1051" s="73">
        <v>0</v>
      </c>
      <c r="C1051" s="73">
        <v>0</v>
      </c>
      <c r="D1051" s="73">
        <v>0</v>
      </c>
      <c r="E1051" s="73">
        <v>0</v>
      </c>
      <c r="F1051" s="73">
        <v>0</v>
      </c>
      <c r="G1051" s="73">
        <v>0</v>
      </c>
      <c r="H1051" s="73">
        <v>0</v>
      </c>
      <c r="I1051" s="73">
        <v>0</v>
      </c>
      <c r="J1051" s="73">
        <v>0</v>
      </c>
      <c r="K1051" s="73">
        <v>0</v>
      </c>
      <c r="L1051" s="73">
        <v>0</v>
      </c>
      <c r="M1051" s="73">
        <v>0</v>
      </c>
      <c r="N1051" s="73">
        <v>0</v>
      </c>
      <c r="O1051" s="73">
        <v>0</v>
      </c>
      <c r="P1051" s="73">
        <v>0</v>
      </c>
      <c r="Q1051" s="73">
        <v>0</v>
      </c>
      <c r="R1051" s="73">
        <v>0</v>
      </c>
      <c r="S1051" s="73">
        <v>0</v>
      </c>
      <c r="T1051" s="73">
        <v>0</v>
      </c>
      <c r="U1051" s="73">
        <v>0</v>
      </c>
      <c r="V1051" s="73">
        <v>0</v>
      </c>
      <c r="W1051" s="73">
        <v>0</v>
      </c>
      <c r="X1051" s="73">
        <v>0</v>
      </c>
      <c r="Y1051" s="73">
        <v>0</v>
      </c>
      <c r="Z1051" s="73">
        <v>0</v>
      </c>
      <c r="AA1051" s="73">
        <v>0</v>
      </c>
      <c r="AB1051" s="73">
        <v>0</v>
      </c>
      <c r="AC1051" s="73">
        <v>0</v>
      </c>
      <c r="AD1051" s="73">
        <v>0</v>
      </c>
      <c r="AE1051" s="73">
        <v>0</v>
      </c>
      <c r="AF1051" s="73">
        <v>0</v>
      </c>
      <c r="AG1051" s="73">
        <v>0</v>
      </c>
      <c r="AH1051" s="73">
        <v>0</v>
      </c>
      <c r="AI1051" s="73">
        <v>0</v>
      </c>
      <c r="AJ1051" s="73">
        <v>0</v>
      </c>
      <c r="AK1051" s="73">
        <v>0</v>
      </c>
      <c r="AL1051" s="73">
        <v>0</v>
      </c>
      <c r="AM1051" s="73">
        <v>0</v>
      </c>
      <c r="AN1051" s="73">
        <v>0</v>
      </c>
    </row>
    <row r="1052" spans="1:40">
      <c r="A1052" s="108" t="s">
        <v>1742</v>
      </c>
      <c r="B1052" s="73">
        <v>0</v>
      </c>
      <c r="C1052" s="73">
        <v>0</v>
      </c>
      <c r="D1052" s="73">
        <v>0</v>
      </c>
      <c r="E1052" s="73">
        <v>0</v>
      </c>
      <c r="F1052" s="73">
        <v>0</v>
      </c>
      <c r="G1052" s="73">
        <v>0</v>
      </c>
      <c r="H1052" s="73">
        <v>0</v>
      </c>
      <c r="I1052" s="73">
        <v>0</v>
      </c>
      <c r="J1052" s="73">
        <v>0</v>
      </c>
      <c r="K1052" s="73">
        <v>0</v>
      </c>
      <c r="L1052" s="73">
        <v>0</v>
      </c>
      <c r="M1052" s="73">
        <v>0</v>
      </c>
      <c r="N1052" s="73">
        <v>0</v>
      </c>
      <c r="O1052" s="73">
        <v>0</v>
      </c>
      <c r="P1052" s="73">
        <v>0</v>
      </c>
      <c r="Q1052" s="73">
        <v>0</v>
      </c>
      <c r="R1052" s="73">
        <v>0</v>
      </c>
      <c r="S1052" s="73">
        <v>0</v>
      </c>
      <c r="T1052" s="73">
        <v>0</v>
      </c>
      <c r="U1052" s="73">
        <v>0</v>
      </c>
      <c r="V1052" s="73">
        <v>0</v>
      </c>
      <c r="W1052" s="73">
        <v>0</v>
      </c>
      <c r="X1052" s="73">
        <v>0</v>
      </c>
      <c r="Y1052" s="73">
        <v>0</v>
      </c>
      <c r="Z1052" s="73">
        <v>0</v>
      </c>
      <c r="AA1052" s="73">
        <v>0</v>
      </c>
      <c r="AB1052" s="73">
        <v>0</v>
      </c>
      <c r="AC1052" s="73">
        <v>0</v>
      </c>
      <c r="AD1052" s="73">
        <v>0</v>
      </c>
      <c r="AE1052" s="73">
        <v>0</v>
      </c>
      <c r="AF1052" s="73">
        <v>0</v>
      </c>
      <c r="AG1052" s="73">
        <v>0</v>
      </c>
      <c r="AH1052" s="73">
        <v>0</v>
      </c>
      <c r="AI1052" s="73">
        <v>0</v>
      </c>
      <c r="AJ1052" s="73">
        <v>0</v>
      </c>
      <c r="AK1052" s="73">
        <v>0</v>
      </c>
      <c r="AL1052" s="73">
        <v>0</v>
      </c>
      <c r="AM1052" s="73">
        <v>0</v>
      </c>
      <c r="AN1052" s="73">
        <v>0</v>
      </c>
    </row>
    <row r="1053" spans="1:40">
      <c r="A1053" s="108" t="s">
        <v>1743</v>
      </c>
      <c r="B1053" s="73">
        <v>0</v>
      </c>
      <c r="C1053" s="73">
        <v>0</v>
      </c>
      <c r="D1053" s="73">
        <v>0</v>
      </c>
      <c r="E1053" s="73">
        <v>0</v>
      </c>
      <c r="F1053" s="73">
        <v>0</v>
      </c>
      <c r="G1053" s="73">
        <v>0</v>
      </c>
      <c r="H1053" s="73">
        <v>0</v>
      </c>
      <c r="I1053" s="73">
        <v>0</v>
      </c>
      <c r="J1053" s="73">
        <v>0</v>
      </c>
      <c r="K1053" s="73">
        <v>0</v>
      </c>
      <c r="L1053" s="73">
        <v>0</v>
      </c>
      <c r="M1053" s="73">
        <v>0</v>
      </c>
      <c r="N1053" s="73">
        <v>0</v>
      </c>
      <c r="O1053" s="73">
        <v>0</v>
      </c>
      <c r="P1053" s="73">
        <v>0</v>
      </c>
      <c r="Q1053" s="73">
        <v>0</v>
      </c>
      <c r="R1053" s="73">
        <v>0</v>
      </c>
      <c r="S1053" s="73">
        <v>0</v>
      </c>
      <c r="T1053" s="73">
        <v>0</v>
      </c>
      <c r="U1053" s="73">
        <v>0</v>
      </c>
      <c r="V1053" s="73">
        <v>0</v>
      </c>
      <c r="W1053" s="73">
        <v>0</v>
      </c>
      <c r="X1053" s="73">
        <v>0</v>
      </c>
      <c r="Y1053" s="73">
        <v>0</v>
      </c>
      <c r="Z1053" s="73">
        <v>0</v>
      </c>
      <c r="AA1053" s="73">
        <v>0</v>
      </c>
      <c r="AB1053" s="73">
        <v>0</v>
      </c>
      <c r="AC1053" s="73">
        <v>0</v>
      </c>
      <c r="AD1053" s="73">
        <v>0</v>
      </c>
      <c r="AE1053" s="73">
        <v>0</v>
      </c>
      <c r="AF1053" s="73">
        <v>0</v>
      </c>
      <c r="AG1053" s="73">
        <v>0</v>
      </c>
      <c r="AH1053" s="73">
        <v>0</v>
      </c>
      <c r="AI1053" s="73">
        <v>0</v>
      </c>
      <c r="AJ1053" s="73">
        <v>0</v>
      </c>
      <c r="AK1053" s="73">
        <v>0</v>
      </c>
      <c r="AL1053" s="73">
        <v>0</v>
      </c>
      <c r="AM1053" s="73">
        <v>0</v>
      </c>
      <c r="AN1053" s="73">
        <v>0</v>
      </c>
    </row>
    <row r="1054" spans="1:40">
      <c r="A1054" s="108" t="s">
        <v>1744</v>
      </c>
    </row>
    <row r="1055" spans="1:40">
      <c r="A1055" s="108" t="s">
        <v>1745</v>
      </c>
      <c r="B1055" s="73">
        <v>-1934678.58333333</v>
      </c>
      <c r="C1055" s="73">
        <v>-1934678.58333333</v>
      </c>
      <c r="D1055" s="73">
        <v>-1934678.58333333</v>
      </c>
      <c r="E1055" s="73">
        <v>-1934678.58333333</v>
      </c>
      <c r="F1055" s="73">
        <v>-1934678.58333333</v>
      </c>
      <c r="G1055" s="73">
        <v>-1934678.58333333</v>
      </c>
      <c r="H1055" s="73">
        <v>-1934678.58333333</v>
      </c>
      <c r="I1055" s="73">
        <v>-1934678.58333333</v>
      </c>
      <c r="J1055" s="73">
        <v>-1934678.58333333</v>
      </c>
      <c r="K1055" s="73">
        <v>-1934678.58333333</v>
      </c>
      <c r="L1055" s="73">
        <v>-1934678.58333333</v>
      </c>
      <c r="M1055" s="73">
        <v>-1934678.58333333</v>
      </c>
      <c r="N1055" s="73">
        <v>-23216143</v>
      </c>
      <c r="O1055" s="73">
        <v>-1947080</v>
      </c>
      <c r="P1055" s="73">
        <v>-1947080</v>
      </c>
      <c r="Q1055" s="73">
        <v>-1947080</v>
      </c>
      <c r="R1055" s="73">
        <v>-1947080</v>
      </c>
      <c r="S1055" s="73">
        <v>-1947080</v>
      </c>
      <c r="T1055" s="73">
        <v>-1947080</v>
      </c>
      <c r="U1055" s="73">
        <v>-1947080</v>
      </c>
      <c r="V1055" s="73">
        <v>-1947080</v>
      </c>
      <c r="W1055" s="73">
        <v>-1947080</v>
      </c>
      <c r="X1055" s="73">
        <v>-1947080</v>
      </c>
      <c r="Y1055" s="73">
        <v>-1947080</v>
      </c>
      <c r="Z1055" s="73">
        <v>-1947080</v>
      </c>
      <c r="AA1055" s="73">
        <v>-23364960</v>
      </c>
      <c r="AB1055" s="73">
        <v>-1979834.75</v>
      </c>
      <c r="AC1055" s="73">
        <v>-1979834.75</v>
      </c>
      <c r="AD1055" s="73">
        <v>-1979834.75</v>
      </c>
      <c r="AE1055" s="73">
        <v>-1979834.75</v>
      </c>
      <c r="AF1055" s="73">
        <v>-1979834.75</v>
      </c>
      <c r="AG1055" s="73">
        <v>-1979834.75</v>
      </c>
      <c r="AH1055" s="73">
        <v>-1979834.75</v>
      </c>
      <c r="AI1055" s="73">
        <v>-1979834.75</v>
      </c>
      <c r="AJ1055" s="73">
        <v>-1979834.75</v>
      </c>
      <c r="AK1055" s="73">
        <v>-1979834.75</v>
      </c>
      <c r="AL1055" s="73">
        <v>-1979834.75</v>
      </c>
      <c r="AM1055" s="73">
        <v>-1979834.75</v>
      </c>
      <c r="AN1055" s="73">
        <v>-23758017</v>
      </c>
    </row>
    <row r="1056" spans="1:40">
      <c r="A1056" s="108" t="s">
        <v>1746</v>
      </c>
    </row>
    <row r="1057" spans="1:40">
      <c r="A1057" s="108" t="s">
        <v>1747</v>
      </c>
      <c r="B1057" s="73">
        <v>-5380238.7000000002</v>
      </c>
      <c r="C1057" s="73">
        <v>-5380238.7000000002</v>
      </c>
      <c r="D1057" s="73">
        <v>-5380238.7000000002</v>
      </c>
      <c r="E1057" s="73">
        <v>-5380238.7000000002</v>
      </c>
      <c r="F1057" s="73">
        <v>-5380238.7000000002</v>
      </c>
      <c r="G1057" s="73">
        <v>-5380238.7000000002</v>
      </c>
      <c r="H1057" s="73">
        <v>-5380238.7000000002</v>
      </c>
      <c r="I1057" s="73">
        <v>-5380238.7000000002</v>
      </c>
      <c r="J1057" s="73">
        <v>-5380238.7000000002</v>
      </c>
      <c r="K1057" s="73">
        <v>-5380238.7000000002</v>
      </c>
      <c r="L1057" s="73">
        <v>-5380238.7000000002</v>
      </c>
      <c r="M1057" s="73">
        <v>-5380238.7000000002</v>
      </c>
      <c r="N1057" s="73">
        <v>-64562864.399999999</v>
      </c>
      <c r="O1057" s="73">
        <v>-7994523.8250000002</v>
      </c>
      <c r="P1057" s="73">
        <v>-7994523.8250000002</v>
      </c>
      <c r="Q1057" s="73">
        <v>-7994523.8250000002</v>
      </c>
      <c r="R1057" s="73">
        <v>-7994523.8250000002</v>
      </c>
      <c r="S1057" s="73">
        <v>-7994523.8250000002</v>
      </c>
      <c r="T1057" s="73">
        <v>-7994523.8250000002</v>
      </c>
      <c r="U1057" s="73">
        <v>-7994523.8250000002</v>
      </c>
      <c r="V1057" s="73">
        <v>-7994523.8250000002</v>
      </c>
      <c r="W1057" s="73">
        <v>-7994523.8250000002</v>
      </c>
      <c r="X1057" s="73">
        <v>-7994523.8250000002</v>
      </c>
      <c r="Y1057" s="73">
        <v>-7994523.8250000002</v>
      </c>
      <c r="Z1057" s="73">
        <v>-7994523.8250000002</v>
      </c>
      <c r="AA1057" s="73">
        <v>-95934285.899999902</v>
      </c>
      <c r="AB1057" s="73">
        <v>-9750684.8249999993</v>
      </c>
      <c r="AC1057" s="73">
        <v>-9750684.8249999993</v>
      </c>
      <c r="AD1057" s="73">
        <v>-9750684.8249999993</v>
      </c>
      <c r="AE1057" s="73">
        <v>-9750684.8249999993</v>
      </c>
      <c r="AF1057" s="73">
        <v>-9750684.8249999993</v>
      </c>
      <c r="AG1057" s="73">
        <v>-9750684.8249999993</v>
      </c>
      <c r="AH1057" s="73">
        <v>-9750684.8249999993</v>
      </c>
      <c r="AI1057" s="73">
        <v>-9750684.8249999993</v>
      </c>
      <c r="AJ1057" s="73">
        <v>-9750684.8249999993</v>
      </c>
      <c r="AK1057" s="73">
        <v>-9750684.8249999993</v>
      </c>
      <c r="AL1057" s="73">
        <v>-9750684.8249999993</v>
      </c>
      <c r="AM1057" s="73">
        <v>-9750684.8249999993</v>
      </c>
      <c r="AN1057" s="73">
        <v>-117008217.90000001</v>
      </c>
    </row>
    <row r="1058" spans="1:40">
      <c r="A1058" s="108" t="s">
        <v>1748</v>
      </c>
    </row>
    <row r="1059" spans="1:40">
      <c r="A1059" s="108" t="s">
        <v>1749</v>
      </c>
      <c r="B1059" s="73">
        <v>2129670.3684620699</v>
      </c>
      <c r="C1059" s="73">
        <v>28810077.711146198</v>
      </c>
      <c r="D1059" s="73">
        <v>23539963.7273417</v>
      </c>
      <c r="E1059" s="73">
        <v>16754876.274410499</v>
      </c>
      <c r="F1059" s="73">
        <v>6912406.8575290404</v>
      </c>
      <c r="G1059" s="73">
        <v>5591330.15070365</v>
      </c>
      <c r="H1059" s="73">
        <v>-396773.03278844501</v>
      </c>
      <c r="I1059" s="73">
        <v>-30155299.139813598</v>
      </c>
      <c r="J1059" s="73">
        <v>2186642.2996964501</v>
      </c>
      <c r="K1059" s="73">
        <v>5322057.1637779102</v>
      </c>
      <c r="L1059" s="73">
        <v>18988735.2101801</v>
      </c>
      <c r="M1059" s="73">
        <v>-4376103.8432891499</v>
      </c>
      <c r="N1059" s="73">
        <v>75307583.747356504</v>
      </c>
      <c r="O1059" s="73">
        <v>-19570316.806683101</v>
      </c>
      <c r="P1059" s="73">
        <v>18835779.5862692</v>
      </c>
      <c r="Q1059" s="73">
        <v>17803045.436759599</v>
      </c>
      <c r="R1059" s="73">
        <v>66027106.902212299</v>
      </c>
      <c r="S1059" s="73">
        <v>-6207615.1794217099</v>
      </c>
      <c r="T1059" s="73">
        <v>40970153.101739898</v>
      </c>
      <c r="U1059" s="73">
        <v>-22660174.736298501</v>
      </c>
      <c r="V1059" s="73">
        <v>-53692848.850997202</v>
      </c>
      <c r="W1059" s="73">
        <v>-94229173.257203206</v>
      </c>
      <c r="X1059" s="73">
        <v>3221012.36063834</v>
      </c>
      <c r="Y1059" s="73">
        <v>19788680.807757199</v>
      </c>
      <c r="Z1059" s="73">
        <v>-33073957.912871402</v>
      </c>
      <c r="AA1059" s="73">
        <v>-62788308.548098601</v>
      </c>
      <c r="AB1059" s="73">
        <v>-18850216.017294701</v>
      </c>
      <c r="AC1059" s="73">
        <v>19409854.731193699</v>
      </c>
      <c r="AD1059" s="73">
        <v>14550919.751556</v>
      </c>
      <c r="AE1059" s="73">
        <v>69740564.120168701</v>
      </c>
      <c r="AF1059" s="73">
        <v>-2042407.4685835999</v>
      </c>
      <c r="AG1059" s="73">
        <v>52236849.434011601</v>
      </c>
      <c r="AH1059" s="73">
        <v>-9902279.5373424795</v>
      </c>
      <c r="AI1059" s="73">
        <v>-38161896.122439399</v>
      </c>
      <c r="AJ1059" s="73">
        <v>42372955.824129</v>
      </c>
      <c r="AK1059" s="73">
        <v>-5543871.9904626096</v>
      </c>
      <c r="AL1059" s="73">
        <v>14874157.8214656</v>
      </c>
      <c r="AM1059" s="73">
        <v>-90880041.3522176</v>
      </c>
      <c r="AN1059" s="73">
        <v>47804589.1941844</v>
      </c>
    </row>
    <row r="1060" spans="1:40">
      <c r="A1060" s="108" t="s">
        <v>1750</v>
      </c>
      <c r="B1060" s="73">
        <v>-2391048.47951735</v>
      </c>
      <c r="C1060" s="73">
        <v>-16651309.554376399</v>
      </c>
      <c r="D1060" s="73">
        <v>-13310087.3063841</v>
      </c>
      <c r="E1060" s="73">
        <v>-10967722.853834201</v>
      </c>
      <c r="F1060" s="73">
        <v>-2267072.0247575599</v>
      </c>
      <c r="G1060" s="73">
        <v>-1090489.5271230601</v>
      </c>
      <c r="H1060" s="73">
        <v>5089268.5936610298</v>
      </c>
      <c r="I1060" s="73">
        <v>23412715.613540102</v>
      </c>
      <c r="J1060" s="73">
        <v>3005734.06531737</v>
      </c>
      <c r="K1060" s="73">
        <v>1415303.2406152899</v>
      </c>
      <c r="L1060" s="73">
        <v>-8198625.0421474697</v>
      </c>
      <c r="M1060" s="73">
        <v>15674221.659256401</v>
      </c>
      <c r="N1060" s="73">
        <v>-6279111.6157501899</v>
      </c>
      <c r="O1060" s="73">
        <v>22037950.2764767</v>
      </c>
      <c r="P1060" s="73">
        <v>-4174960.43732335</v>
      </c>
      <c r="Q1060" s="73">
        <v>-5403900.1872972501</v>
      </c>
      <c r="R1060" s="73">
        <v>-57990794.019042999</v>
      </c>
      <c r="S1060" s="73">
        <v>13365712.0028995</v>
      </c>
      <c r="T1060" s="73">
        <v>-34030970.073307402</v>
      </c>
      <c r="U1060" s="73">
        <v>29997678.947067399</v>
      </c>
      <c r="V1060" s="73">
        <v>50323719.353633501</v>
      </c>
      <c r="W1060" s="73">
        <v>102597314.402841</v>
      </c>
      <c r="X1060" s="73">
        <v>6962013.68226369</v>
      </c>
      <c r="Y1060" s="73">
        <v>-5650062.51605595</v>
      </c>
      <c r="Z1060" s="73">
        <v>46581230.3247016</v>
      </c>
      <c r="AA1060" s="73">
        <v>164614931.75685701</v>
      </c>
      <c r="AB1060" s="73">
        <v>24103165.558138601</v>
      </c>
      <c r="AC1060" s="73">
        <v>-2499159.5147919799</v>
      </c>
      <c r="AD1060" s="73">
        <v>599419.01084124902</v>
      </c>
      <c r="AE1060" s="73">
        <v>-58915500.863543302</v>
      </c>
      <c r="AF1060" s="73">
        <v>11133935.2030033</v>
      </c>
      <c r="AG1060" s="73">
        <v>-43381593.157261103</v>
      </c>
      <c r="AH1060" s="73">
        <v>19086866.075431298</v>
      </c>
      <c r="AI1060" s="73">
        <v>36956896.3445592</v>
      </c>
      <c r="AJ1060" s="73">
        <v>-32361867.827171899</v>
      </c>
      <c r="AK1060" s="73">
        <v>17147612.3990556</v>
      </c>
      <c r="AL1060" s="73">
        <v>-789828.42244171095</v>
      </c>
      <c r="AM1060" s="73">
        <v>105596204.574495</v>
      </c>
      <c r="AN1060" s="73">
        <v>76676149.380314395</v>
      </c>
    </row>
    <row r="1061" spans="1:40">
      <c r="A1061" s="108" t="s">
        <v>1751</v>
      </c>
    </row>
    <row r="1062" spans="1:40">
      <c r="A1062" s="108" t="s">
        <v>1752</v>
      </c>
      <c r="B1062" s="73">
        <v>0</v>
      </c>
      <c r="C1062" s="73">
        <v>0</v>
      </c>
      <c r="D1062" s="73">
        <v>0</v>
      </c>
      <c r="E1062" s="73">
        <v>0</v>
      </c>
      <c r="F1062" s="73">
        <v>0</v>
      </c>
      <c r="G1062" s="73">
        <v>0</v>
      </c>
      <c r="H1062" s="73">
        <v>0</v>
      </c>
      <c r="I1062" s="73">
        <v>0</v>
      </c>
      <c r="J1062" s="73">
        <v>0</v>
      </c>
      <c r="K1062" s="73">
        <v>0</v>
      </c>
      <c r="L1062" s="73">
        <v>0</v>
      </c>
      <c r="M1062" s="73">
        <v>0</v>
      </c>
      <c r="N1062" s="73">
        <v>0</v>
      </c>
      <c r="O1062" s="73">
        <v>0</v>
      </c>
      <c r="P1062" s="73">
        <v>0</v>
      </c>
      <c r="Q1062" s="73">
        <v>0</v>
      </c>
      <c r="R1062" s="73">
        <v>0</v>
      </c>
      <c r="S1062" s="73">
        <v>0</v>
      </c>
      <c r="T1062" s="73">
        <v>0</v>
      </c>
      <c r="U1062" s="73">
        <v>0</v>
      </c>
      <c r="V1062" s="73">
        <v>0</v>
      </c>
      <c r="W1062" s="73">
        <v>0</v>
      </c>
      <c r="X1062" s="73">
        <v>0</v>
      </c>
      <c r="Y1062" s="73">
        <v>0</v>
      </c>
      <c r="Z1062" s="73">
        <v>0</v>
      </c>
      <c r="AA1062" s="73">
        <v>0</v>
      </c>
      <c r="AB1062" s="73">
        <v>0</v>
      </c>
      <c r="AC1062" s="73">
        <v>0</v>
      </c>
      <c r="AD1062" s="73">
        <v>0</v>
      </c>
      <c r="AE1062" s="73">
        <v>0</v>
      </c>
      <c r="AF1062" s="73">
        <v>0</v>
      </c>
      <c r="AG1062" s="73">
        <v>0</v>
      </c>
      <c r="AH1062" s="73">
        <v>0</v>
      </c>
      <c r="AI1062" s="73">
        <v>0</v>
      </c>
      <c r="AJ1062" s="73">
        <v>0</v>
      </c>
      <c r="AK1062" s="73">
        <v>0</v>
      </c>
      <c r="AL1062" s="73">
        <v>0</v>
      </c>
      <c r="AM1062" s="73">
        <v>0</v>
      </c>
      <c r="AN1062" s="73">
        <v>0</v>
      </c>
    </row>
    <row r="1063" spans="1:40">
      <c r="A1063" s="108" t="s">
        <v>1753</v>
      </c>
      <c r="B1063" s="73">
        <v>253.45</v>
      </c>
      <c r="C1063" s="73">
        <v>253.44999999999899</v>
      </c>
      <c r="D1063" s="73">
        <v>253.45</v>
      </c>
      <c r="E1063" s="73">
        <v>253.45</v>
      </c>
      <c r="F1063" s="73">
        <v>253.44999999999899</v>
      </c>
      <c r="G1063" s="73">
        <v>253.45</v>
      </c>
      <c r="H1063" s="73">
        <v>253.44999999999899</v>
      </c>
      <c r="I1063" s="73">
        <v>253.45</v>
      </c>
      <c r="J1063" s="73">
        <v>253.45</v>
      </c>
      <c r="K1063" s="73">
        <v>253.45</v>
      </c>
      <c r="L1063" s="73">
        <v>253.45</v>
      </c>
      <c r="M1063" s="73">
        <v>253.45</v>
      </c>
      <c r="N1063" s="73">
        <v>3041.3999999999901</v>
      </c>
      <c r="O1063" s="73">
        <v>253.44999999999899</v>
      </c>
      <c r="P1063" s="73">
        <v>253.45</v>
      </c>
      <c r="Q1063" s="73">
        <v>253.45</v>
      </c>
      <c r="R1063" s="73">
        <v>253.45</v>
      </c>
      <c r="S1063" s="73">
        <v>253.45</v>
      </c>
      <c r="T1063" s="73">
        <v>253.44999999999899</v>
      </c>
      <c r="U1063" s="73">
        <v>253.45</v>
      </c>
      <c r="V1063" s="73">
        <v>253.44999999999899</v>
      </c>
      <c r="W1063" s="73">
        <v>253.45</v>
      </c>
      <c r="X1063" s="73">
        <v>253.45</v>
      </c>
      <c r="Y1063" s="73">
        <v>253.45</v>
      </c>
      <c r="Z1063" s="73">
        <v>253.45</v>
      </c>
      <c r="AA1063" s="73">
        <v>3041.4</v>
      </c>
      <c r="AB1063" s="73">
        <v>253.45</v>
      </c>
      <c r="AC1063" s="73">
        <v>253.45</v>
      </c>
      <c r="AD1063" s="73">
        <v>253.44999999999899</v>
      </c>
      <c r="AE1063" s="73">
        <v>253.44999999999899</v>
      </c>
      <c r="AF1063" s="73">
        <v>253.44999999999899</v>
      </c>
      <c r="AG1063" s="73">
        <v>253.45</v>
      </c>
      <c r="AH1063" s="73">
        <v>253.45</v>
      </c>
      <c r="AI1063" s="73">
        <v>253.45</v>
      </c>
      <c r="AJ1063" s="73">
        <v>253.45</v>
      </c>
      <c r="AK1063" s="73">
        <v>253.45</v>
      </c>
      <c r="AL1063" s="73">
        <v>253.44999999999899</v>
      </c>
      <c r="AM1063" s="73">
        <v>253.45</v>
      </c>
      <c r="AN1063" s="73">
        <v>3041.3999999999901</v>
      </c>
    </row>
    <row r="1064" spans="1:40">
      <c r="A1064" s="108" t="s">
        <v>1754</v>
      </c>
      <c r="B1064" s="73">
        <v>255.66379797091301</v>
      </c>
      <c r="C1064" s="73">
        <v>68.485078244303395</v>
      </c>
      <c r="D1064" s="73">
        <v>21.7986769043724</v>
      </c>
      <c r="E1064" s="73">
        <v>122.527150126197</v>
      </c>
      <c r="F1064" s="73">
        <v>193.458885673411</v>
      </c>
      <c r="G1064" s="73">
        <v>207.923278455645</v>
      </c>
      <c r="H1064" s="73">
        <v>211.81946985120101</v>
      </c>
      <c r="I1064" s="73">
        <v>304.35540928847399</v>
      </c>
      <c r="J1064" s="73">
        <v>195.64962108816101</v>
      </c>
      <c r="K1064" s="73">
        <v>158.96474539249201</v>
      </c>
      <c r="L1064" s="73">
        <v>-5.5325920992527502</v>
      </c>
      <c r="M1064" s="73">
        <v>111.203032885561</v>
      </c>
      <c r="N1064" s="73">
        <v>1846.31655378148</v>
      </c>
      <c r="O1064" s="73">
        <v>231.72331607029699</v>
      </c>
      <c r="P1064" s="73">
        <v>10.5401388454206</v>
      </c>
      <c r="Q1064" s="73">
        <v>-85.852526963825298</v>
      </c>
      <c r="R1064" s="73">
        <v>39.890439547146599</v>
      </c>
      <c r="S1064" s="73">
        <v>154.77605671576799</v>
      </c>
      <c r="T1064" s="73">
        <v>181.139226591289</v>
      </c>
      <c r="U1064" s="73">
        <v>186.98182136006201</v>
      </c>
      <c r="V1064" s="73">
        <v>278.78903633309801</v>
      </c>
      <c r="W1064" s="73">
        <v>159.43529595819999</v>
      </c>
      <c r="X1064" s="73">
        <v>110.500200170906</v>
      </c>
      <c r="Y1064" s="73">
        <v>-99.702018660905694</v>
      </c>
      <c r="Z1064" s="73">
        <v>74.079013857037097</v>
      </c>
      <c r="AA1064" s="73">
        <v>1242.29999982449</v>
      </c>
      <c r="AB1064" s="73">
        <v>205.91253227294101</v>
      </c>
      <c r="AC1064" s="73">
        <v>-34.245089390562697</v>
      </c>
      <c r="AD1064" s="73">
        <v>-167.58873246010799</v>
      </c>
      <c r="AE1064" s="73">
        <v>-41.668080934318702</v>
      </c>
      <c r="AF1064" s="73">
        <v>122.28335598368901</v>
      </c>
      <c r="AG1064" s="73">
        <v>155.88641165955201</v>
      </c>
      <c r="AH1064" s="73">
        <v>165.75781884446101</v>
      </c>
      <c r="AI1064" s="73">
        <v>262.81293380258501</v>
      </c>
      <c r="AJ1064" s="73">
        <v>134.232466701036</v>
      </c>
      <c r="AK1064" s="73">
        <v>73.820423279383405</v>
      </c>
      <c r="AL1064" s="73">
        <v>-266.78295568712099</v>
      </c>
      <c r="AM1064" s="73">
        <v>39.351186924182301</v>
      </c>
      <c r="AN1064" s="73">
        <v>649.77227099572201</v>
      </c>
    </row>
    <row r="1065" spans="1:40">
      <c r="A1065" s="108" t="s">
        <v>1755</v>
      </c>
    </row>
    <row r="1066" spans="1:40">
      <c r="A1066" s="108" t="s">
        <v>1756</v>
      </c>
    </row>
    <row r="1067" spans="1:40">
      <c r="A1067" s="108" t="s">
        <v>1757</v>
      </c>
      <c r="B1067" s="73">
        <v>0</v>
      </c>
      <c r="C1067" s="73">
        <v>0</v>
      </c>
      <c r="D1067" s="73">
        <v>0</v>
      </c>
      <c r="E1067" s="73">
        <v>0</v>
      </c>
      <c r="F1067" s="73">
        <v>0</v>
      </c>
      <c r="G1067" s="73">
        <v>0</v>
      </c>
      <c r="H1067" s="73">
        <v>0</v>
      </c>
      <c r="I1067" s="73">
        <v>0</v>
      </c>
      <c r="J1067" s="73">
        <v>0</v>
      </c>
      <c r="K1067" s="73">
        <v>0</v>
      </c>
      <c r="L1067" s="73">
        <v>0</v>
      </c>
      <c r="M1067" s="73">
        <v>0</v>
      </c>
      <c r="N1067" s="73">
        <v>0</v>
      </c>
      <c r="O1067" s="73">
        <v>0</v>
      </c>
      <c r="P1067" s="73">
        <v>0</v>
      </c>
      <c r="Q1067" s="73">
        <v>0</v>
      </c>
      <c r="R1067" s="73">
        <v>0</v>
      </c>
      <c r="S1067" s="73">
        <v>0</v>
      </c>
      <c r="T1067" s="73">
        <v>0</v>
      </c>
      <c r="U1067" s="73">
        <v>0</v>
      </c>
      <c r="V1067" s="73">
        <v>0</v>
      </c>
      <c r="W1067" s="73">
        <v>0</v>
      </c>
      <c r="X1067" s="73">
        <v>0</v>
      </c>
      <c r="Y1067" s="73">
        <v>0</v>
      </c>
      <c r="Z1067" s="73">
        <v>0</v>
      </c>
      <c r="AA1067" s="73">
        <v>0</v>
      </c>
      <c r="AB1067" s="73">
        <v>0</v>
      </c>
      <c r="AC1067" s="73">
        <v>0</v>
      </c>
      <c r="AD1067" s="73">
        <v>0</v>
      </c>
      <c r="AE1067" s="73">
        <v>0</v>
      </c>
      <c r="AF1067" s="73">
        <v>0</v>
      </c>
      <c r="AG1067" s="73">
        <v>0</v>
      </c>
      <c r="AH1067" s="73">
        <v>0</v>
      </c>
      <c r="AI1067" s="73">
        <v>0</v>
      </c>
      <c r="AJ1067" s="73">
        <v>0</v>
      </c>
      <c r="AK1067" s="73">
        <v>0</v>
      </c>
      <c r="AL1067" s="73">
        <v>0</v>
      </c>
      <c r="AM1067" s="73">
        <v>0</v>
      </c>
      <c r="AN1067" s="73">
        <v>0</v>
      </c>
    </row>
    <row r="1068" spans="1:40">
      <c r="A1068" s="108" t="s">
        <v>1758</v>
      </c>
      <c r="B1068" s="73">
        <v>0</v>
      </c>
      <c r="C1068" s="73">
        <v>0</v>
      </c>
      <c r="D1068" s="73">
        <v>0</v>
      </c>
      <c r="E1068" s="73">
        <v>0</v>
      </c>
      <c r="F1068" s="73">
        <v>0</v>
      </c>
      <c r="G1068" s="73">
        <v>0</v>
      </c>
      <c r="H1068" s="73">
        <v>0</v>
      </c>
      <c r="I1068" s="73">
        <v>0</v>
      </c>
      <c r="J1068" s="73">
        <v>0</v>
      </c>
      <c r="K1068" s="73">
        <v>0</v>
      </c>
      <c r="L1068" s="73">
        <v>0</v>
      </c>
      <c r="M1068" s="73">
        <v>0</v>
      </c>
      <c r="N1068" s="73">
        <v>0</v>
      </c>
      <c r="O1068" s="73">
        <v>0</v>
      </c>
      <c r="P1068" s="73">
        <v>0</v>
      </c>
      <c r="Q1068" s="73">
        <v>0</v>
      </c>
      <c r="R1068" s="73">
        <v>0</v>
      </c>
      <c r="S1068" s="73">
        <v>0</v>
      </c>
      <c r="T1068" s="73">
        <v>0</v>
      </c>
      <c r="U1068" s="73">
        <v>0</v>
      </c>
      <c r="V1068" s="73">
        <v>0</v>
      </c>
      <c r="W1068" s="73">
        <v>0</v>
      </c>
      <c r="X1068" s="73">
        <v>0</v>
      </c>
      <c r="Y1068" s="73">
        <v>0</v>
      </c>
      <c r="Z1068" s="73">
        <v>0</v>
      </c>
      <c r="AA1068" s="73">
        <v>0</v>
      </c>
      <c r="AB1068" s="73">
        <v>0</v>
      </c>
      <c r="AC1068" s="73">
        <v>0</v>
      </c>
      <c r="AD1068" s="73">
        <v>0</v>
      </c>
      <c r="AE1068" s="73">
        <v>0</v>
      </c>
      <c r="AF1068" s="73">
        <v>0</v>
      </c>
      <c r="AG1068" s="73">
        <v>0</v>
      </c>
      <c r="AH1068" s="73">
        <v>0</v>
      </c>
      <c r="AI1068" s="73">
        <v>0</v>
      </c>
      <c r="AJ1068" s="73">
        <v>0</v>
      </c>
      <c r="AK1068" s="73">
        <v>0</v>
      </c>
      <c r="AL1068" s="73">
        <v>0</v>
      </c>
      <c r="AM1068" s="73">
        <v>0</v>
      </c>
      <c r="AN1068" s="73">
        <v>0</v>
      </c>
    </row>
    <row r="1069" spans="1:40">
      <c r="A1069" s="108" t="s">
        <v>1759</v>
      </c>
      <c r="B1069" s="73">
        <v>0</v>
      </c>
      <c r="C1069" s="73">
        <v>0</v>
      </c>
      <c r="D1069" s="73">
        <v>0</v>
      </c>
      <c r="E1069" s="73">
        <v>0</v>
      </c>
      <c r="F1069" s="73">
        <v>0</v>
      </c>
      <c r="G1069" s="73">
        <v>0</v>
      </c>
      <c r="H1069" s="73">
        <v>0</v>
      </c>
      <c r="I1069" s="73">
        <v>0</v>
      </c>
      <c r="J1069" s="73">
        <v>0</v>
      </c>
      <c r="K1069" s="73">
        <v>0</v>
      </c>
      <c r="L1069" s="73">
        <v>0</v>
      </c>
      <c r="M1069" s="73">
        <v>0</v>
      </c>
      <c r="N1069" s="73">
        <v>0</v>
      </c>
      <c r="O1069" s="73">
        <v>0</v>
      </c>
      <c r="P1069" s="73">
        <v>0</v>
      </c>
      <c r="Q1069" s="73">
        <v>0</v>
      </c>
      <c r="R1069" s="73">
        <v>0</v>
      </c>
      <c r="S1069" s="73">
        <v>0</v>
      </c>
      <c r="T1069" s="73">
        <v>0</v>
      </c>
      <c r="U1069" s="73">
        <v>0</v>
      </c>
      <c r="V1069" s="73">
        <v>0</v>
      </c>
      <c r="W1069" s="73">
        <v>0</v>
      </c>
      <c r="X1069" s="73">
        <v>0</v>
      </c>
      <c r="Y1069" s="73">
        <v>0</v>
      </c>
      <c r="Z1069" s="73">
        <v>0</v>
      </c>
      <c r="AA1069" s="73">
        <v>0</v>
      </c>
      <c r="AB1069" s="73">
        <v>0</v>
      </c>
      <c r="AC1069" s="73">
        <v>0</v>
      </c>
      <c r="AD1069" s="73">
        <v>0</v>
      </c>
      <c r="AE1069" s="73">
        <v>0</v>
      </c>
      <c r="AF1069" s="73">
        <v>0</v>
      </c>
      <c r="AG1069" s="73">
        <v>0</v>
      </c>
      <c r="AH1069" s="73">
        <v>0</v>
      </c>
      <c r="AI1069" s="73">
        <v>0</v>
      </c>
      <c r="AJ1069" s="73">
        <v>0</v>
      </c>
      <c r="AK1069" s="73">
        <v>0</v>
      </c>
      <c r="AL1069" s="73">
        <v>0</v>
      </c>
      <c r="AM1069" s="73">
        <v>0</v>
      </c>
      <c r="AN1069" s="73">
        <v>0</v>
      </c>
    </row>
    <row r="1070" spans="1:40">
      <c r="A1070" s="108" t="s">
        <v>1760</v>
      </c>
      <c r="B1070" s="73">
        <v>0</v>
      </c>
      <c r="C1070" s="73">
        <v>0</v>
      </c>
      <c r="D1070" s="73">
        <v>0</v>
      </c>
      <c r="E1070" s="73">
        <v>0</v>
      </c>
      <c r="F1070" s="73">
        <v>0</v>
      </c>
      <c r="G1070" s="73">
        <v>0</v>
      </c>
      <c r="H1070" s="73">
        <v>0</v>
      </c>
      <c r="I1070" s="73">
        <v>0</v>
      </c>
      <c r="J1070" s="73">
        <v>0</v>
      </c>
      <c r="K1070" s="73">
        <v>0</v>
      </c>
      <c r="L1070" s="73">
        <v>0</v>
      </c>
      <c r="M1070" s="73">
        <v>0</v>
      </c>
      <c r="N1070" s="73">
        <v>0</v>
      </c>
      <c r="O1070" s="73">
        <v>0</v>
      </c>
      <c r="P1070" s="73">
        <v>0</v>
      </c>
      <c r="Q1070" s="73">
        <v>0</v>
      </c>
      <c r="R1070" s="73">
        <v>0</v>
      </c>
      <c r="S1070" s="73">
        <v>0</v>
      </c>
      <c r="T1070" s="73">
        <v>0</v>
      </c>
      <c r="U1070" s="73">
        <v>0</v>
      </c>
      <c r="V1070" s="73">
        <v>0</v>
      </c>
      <c r="W1070" s="73">
        <v>0</v>
      </c>
      <c r="X1070" s="73">
        <v>0</v>
      </c>
      <c r="Y1070" s="73">
        <v>0</v>
      </c>
      <c r="Z1070" s="73">
        <v>0</v>
      </c>
      <c r="AA1070" s="73">
        <v>0</v>
      </c>
      <c r="AB1070" s="73">
        <v>0</v>
      </c>
      <c r="AC1070" s="73">
        <v>0</v>
      </c>
      <c r="AD1070" s="73">
        <v>0</v>
      </c>
      <c r="AE1070" s="73">
        <v>0</v>
      </c>
      <c r="AF1070" s="73">
        <v>0</v>
      </c>
      <c r="AG1070" s="73">
        <v>0</v>
      </c>
      <c r="AH1070" s="73">
        <v>0</v>
      </c>
      <c r="AI1070" s="73">
        <v>0</v>
      </c>
      <c r="AJ1070" s="73">
        <v>0</v>
      </c>
      <c r="AK1070" s="73">
        <v>0</v>
      </c>
      <c r="AL1070" s="73">
        <v>0</v>
      </c>
      <c r="AM1070" s="73">
        <v>0</v>
      </c>
      <c r="AN1070" s="73">
        <v>0</v>
      </c>
    </row>
    <row r="1071" spans="1:40">
      <c r="A1071" s="108" t="s">
        <v>1761</v>
      </c>
      <c r="B1071" s="73">
        <v>0</v>
      </c>
      <c r="C1071" s="73">
        <v>0</v>
      </c>
      <c r="D1071" s="73">
        <v>0</v>
      </c>
      <c r="E1071" s="73">
        <v>0</v>
      </c>
      <c r="F1071" s="73">
        <v>0</v>
      </c>
      <c r="G1071" s="73">
        <v>0</v>
      </c>
      <c r="H1071" s="73">
        <v>0</v>
      </c>
      <c r="I1071" s="73">
        <v>0</v>
      </c>
      <c r="J1071" s="73">
        <v>0</v>
      </c>
      <c r="K1071" s="73">
        <v>0</v>
      </c>
      <c r="L1071" s="73">
        <v>0</v>
      </c>
      <c r="M1071" s="73">
        <v>0</v>
      </c>
      <c r="N1071" s="73">
        <v>0</v>
      </c>
      <c r="O1071" s="73">
        <v>0</v>
      </c>
      <c r="P1071" s="73">
        <v>0</v>
      </c>
      <c r="Q1071" s="73">
        <v>0</v>
      </c>
      <c r="R1071" s="73">
        <v>0</v>
      </c>
      <c r="S1071" s="73">
        <v>0</v>
      </c>
      <c r="T1071" s="73">
        <v>0</v>
      </c>
      <c r="U1071" s="73">
        <v>0</v>
      </c>
      <c r="V1071" s="73">
        <v>0</v>
      </c>
      <c r="W1071" s="73">
        <v>0</v>
      </c>
      <c r="X1071" s="73">
        <v>0</v>
      </c>
      <c r="Y1071" s="73">
        <v>0</v>
      </c>
      <c r="Z1071" s="73">
        <v>0</v>
      </c>
      <c r="AA1071" s="73">
        <v>0</v>
      </c>
      <c r="AB1071" s="73">
        <v>0</v>
      </c>
      <c r="AC1071" s="73">
        <v>0</v>
      </c>
      <c r="AD1071" s="73">
        <v>0</v>
      </c>
      <c r="AE1071" s="73">
        <v>0</v>
      </c>
      <c r="AF1071" s="73">
        <v>0</v>
      </c>
      <c r="AG1071" s="73">
        <v>0</v>
      </c>
      <c r="AH1071" s="73">
        <v>0</v>
      </c>
      <c r="AI1071" s="73">
        <v>0</v>
      </c>
      <c r="AJ1071" s="73">
        <v>0</v>
      </c>
      <c r="AK1071" s="73">
        <v>0</v>
      </c>
      <c r="AL1071" s="73">
        <v>0</v>
      </c>
      <c r="AM1071" s="73">
        <v>0</v>
      </c>
      <c r="AN1071" s="73">
        <v>0</v>
      </c>
    </row>
  </sheetData>
  <pageMargins left="0.5" right="0.5" top="0.75" bottom="0.5" header="0.3" footer="0.3"/>
  <pageSetup scale="75" orientation="landscape" r:id="rId1"/>
  <headerFooter>
    <oddHeader xml:space="preserve">&amp;RDEF’s Response to OPC POD 1 (1-26)
Q7
Page &amp;P of &amp;N
</oddHeader>
    <oddFooter>&amp;R20240025-OPCPOD1-00004252</oddFooter>
  </headerFooter>
  <colBreaks count="1" manualBreakCount="1">
    <brk id="40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9E4833C-A8D3-40D6-8525-5FF85429A2E1}">
  <ds:schemaRefs>
    <ds:schemaRef ds:uri="http://schemas.microsoft.com/office/2006/metadata/properties"/>
    <ds:schemaRef ds:uri="http://schemas.microsoft.com/office/infopath/2007/PartnerControls"/>
    <ds:schemaRef ds:uri="1f9b4577-d510-4d0a-9b77-58a7ce050573"/>
    <ds:schemaRef ds:uri="fb449c68-7da9-4414-a7d8-785e223757ce"/>
    <ds:schemaRef ds:uri="ed9f2372-41b4-49c0-8f10-4861a74336b5"/>
    <ds:schemaRef ds:uri="50c908b1-f277-4340-90a9-4611d0b0f078"/>
    <ds:schemaRef ds:uri="e4676c4a-10a1-46d3-ad37-3cdf25ebb532"/>
  </ds:schemaRefs>
</ds:datastoreItem>
</file>

<file path=customXml/itemProps2.xml><?xml version="1.0" encoding="utf-8"?>
<ds:datastoreItem xmlns:ds="http://schemas.openxmlformats.org/officeDocument/2006/customXml" ds:itemID="{1C077F1B-DE77-46E9-9DAA-2773A2981C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3E950A-391A-4A60-8A01-E646850C529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26</vt:i4>
      </vt:variant>
    </vt:vector>
  </HeadingPairs>
  <TitlesOfParts>
    <vt:vector size="48" baseType="lpstr">
      <vt:lpstr>Procedures &amp; Inputs</vt:lpstr>
      <vt:lpstr>Test Year 3</vt:lpstr>
      <vt:lpstr>Test Year 2</vt:lpstr>
      <vt:lpstr>Test Year 1</vt:lpstr>
      <vt:lpstr>C-22 2021 - per import</vt:lpstr>
      <vt:lpstr>Historical Year</vt:lpstr>
      <vt:lpstr>Support Projected --&gt;</vt:lpstr>
      <vt:lpstr>REG FL  Income Taxes Import</vt:lpstr>
      <vt:lpstr>REG FL  FERC IS - 3 Adjusted</vt:lpstr>
      <vt:lpstr>REG FL  FERC IS - 2  Adj s</vt:lpstr>
      <vt:lpstr>Support Historical --&gt;</vt:lpstr>
      <vt:lpstr>WKTB_REG</vt:lpstr>
      <vt:lpstr>Q4 2023 ETR</vt:lpstr>
      <vt:lpstr>12.2023 FERC IS</vt:lpstr>
      <vt:lpstr>12.2023 WKTB_REG</vt:lpstr>
      <vt:lpstr>Pivot Temp Grouping (2023)</vt:lpstr>
      <vt:lpstr>2023 BASE UNU</vt:lpstr>
      <vt:lpstr>2023 SEC UNU</vt:lpstr>
      <vt:lpstr>12.2023 SEC DBR</vt:lpstr>
      <vt:lpstr>2023 RTP UTIL</vt:lpstr>
      <vt:lpstr>2023 State Prov by Unit</vt:lpstr>
      <vt:lpstr>GL Accts </vt:lpstr>
      <vt:lpstr>'12.2023 FERC IS'!FERC_2_IS_Export1</vt:lpstr>
      <vt:lpstr>'12.2023 FERC IS'!FERC_2_IS_Export1_Header</vt:lpstr>
      <vt:lpstr>'12.2023 FERC IS'!FERC_2_IS_Export1_Header_CenterLabel1</vt:lpstr>
      <vt:lpstr>'12.2023 FERC IS'!FERC_2_IS_Export1_Header_LeftLabel1</vt:lpstr>
      <vt:lpstr>'12.2023 FERC IS'!FERC_2_IS_Export1_Header_RightLabel1</vt:lpstr>
      <vt:lpstr>'12.2023 FERC IS'!FERC_2_IS_Export1_Header_Title</vt:lpstr>
      <vt:lpstr>'12.2023 FERC IS'!FERC_2_IS_Export1_Main</vt:lpstr>
      <vt:lpstr>'Historical Year'!Print_Area</vt:lpstr>
      <vt:lpstr>'Q4 2023 ETR'!Print_Area</vt:lpstr>
      <vt:lpstr>'Test Year 1'!Print_Area</vt:lpstr>
      <vt:lpstr>'Test Year 2'!Print_Area</vt:lpstr>
      <vt:lpstr>'Test Year 3'!Print_Area</vt:lpstr>
      <vt:lpstr>'Q4 2023 ETR'!Print_Titles</vt:lpstr>
      <vt:lpstr>'12.2023 WKTB_REG'!WKTB_REG_Export1</vt:lpstr>
      <vt:lpstr>'12.2023 WKTB_REG'!WKTB_REG_Export1_Header</vt:lpstr>
      <vt:lpstr>'12.2023 WKTB_REG'!WKTB_REG_Export1_Header_CenterLabel1</vt:lpstr>
      <vt:lpstr>'12.2023 WKTB_REG'!WKTB_REG_Export1_Header_CenterLabel2</vt:lpstr>
      <vt:lpstr>'12.2023 WKTB_REG'!WKTB_REG_Export1_Header_CenterLabel3</vt:lpstr>
      <vt:lpstr>'12.2023 WKTB_REG'!WKTB_REG_Export1_Header_LeftLabel1</vt:lpstr>
      <vt:lpstr>'12.2023 WKTB_REG'!WKTB_REG_Export1_Header_LeftLabel2</vt:lpstr>
      <vt:lpstr>'12.2023 WKTB_REG'!WKTB_REG_Export1_Header_LeftLabel3</vt:lpstr>
      <vt:lpstr>'12.2023 WKTB_REG'!WKTB_REG_Export1_Header_RightLabel1</vt:lpstr>
      <vt:lpstr>'12.2023 WKTB_REG'!WKTB_REG_Export1_Header_RightLabel2</vt:lpstr>
      <vt:lpstr>'12.2023 WKTB_REG'!WKTB_REG_Export1_Header_RightLabel3</vt:lpstr>
      <vt:lpstr>'12.2023 WKTB_REG'!WKTB_REG_Export1_Header_Title</vt:lpstr>
      <vt:lpstr>'12.2023 WKTB_REG'!WKTB_REG_Export1_Main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Wentz, Cheryl A</dc:creator>
  <cp:keywords/>
  <dc:description/>
  <cp:lastModifiedBy>Hampton, Monique</cp:lastModifiedBy>
  <cp:revision/>
  <cp:lastPrinted>2024-04-14T19:22:08Z</cp:lastPrinted>
  <dcterms:created xsi:type="dcterms:W3CDTF">2020-01-02T22:33:01Z</dcterms:created>
  <dcterms:modified xsi:type="dcterms:W3CDTF">2024-04-14T19:22:17Z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_dlc_DocIdItemGuid">
    <vt:lpwstr>60fff07b-8a95-42b9-b3be-8a9073b97dba</vt:lpwstr>
  </property>
  <property fmtid="{D5CDD505-2E9C-101B-9397-08002B2CF9AE}" pid="6" name="MediaServiceImageTags">
    <vt:lpwstr/>
  </property>
</Properties>
</file>